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rehar\Downloads\"/>
    </mc:Choice>
  </mc:AlternateContent>
  <xr:revisionPtr revIDLastSave="0" documentId="13_ncr:1_{E08A1FC2-A2E7-4786-B227-902B749A7D1D}" xr6:coauthVersionLast="43" xr6:coauthVersionMax="43" xr10:uidLastSave="{00000000-0000-0000-0000-000000000000}"/>
  <bookViews>
    <workbookView xWindow="-110" yWindow="-110" windowWidth="19420" windowHeight="10420" tabRatio="740" xr2:uid="{00000000-000D-0000-FFFF-FFFF00000000}"/>
  </bookViews>
  <sheets>
    <sheet name="State By Category" sheetId="2" r:id="rId1"/>
    <sheet name="State By Sub-Category" sheetId="3" r:id="rId2"/>
    <sheet name="State by Launch Date" sheetId="5" r:id="rId3"/>
    <sheet name="Statistical Analysis" sheetId="8" r:id="rId4"/>
    <sheet name="Backers-Regression" sheetId="10" state="hidden" r:id="rId5"/>
    <sheet name="Avg Donation-Regression" sheetId="11" state="hidden" r:id="rId6"/>
    <sheet name="Data" sheetId="1" r:id="rId7"/>
    <sheet name="Data (2)" sheetId="12" state="hidden" r:id="rId8"/>
    <sheet name="Data2" sheetId="6" r:id="rId9"/>
  </sheets>
  <definedNames>
    <definedName name="_xlnm._FilterDatabase" localSheetId="6" hidden="1">Data!$A$1:$V$4115</definedName>
    <definedName name="_xlnm._FilterDatabase" localSheetId="7" hidden="1">'Data (2)'!$A$1:$W$4115</definedName>
    <definedName name="_xlnm._FilterDatabase" localSheetId="3" hidden="1">'Statistical Analysis'!$E$3:$G$1533</definedName>
    <definedName name="Suc_Backers">'Statistical Analysis'!$C$4:$C$2188</definedName>
    <definedName name="Unsuc_Backers">'Statistical Analysis'!$G$4:$G$1533</definedName>
  </definedNames>
  <calcPr calcId="191029" iterate="1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2" l="1"/>
  <c r="S4115" i="12"/>
  <c r="N4115" i="12"/>
  <c r="L4115" i="12"/>
  <c r="M4115" i="12" s="1"/>
  <c r="T4114" i="12"/>
  <c r="S4114" i="12"/>
  <c r="N4114" i="12"/>
  <c r="M4114" i="12"/>
  <c r="L4114" i="12"/>
  <c r="T4113" i="12"/>
  <c r="S4113" i="12"/>
  <c r="N4113" i="12"/>
  <c r="M4113" i="12"/>
  <c r="L4113" i="12"/>
  <c r="T4112" i="12"/>
  <c r="S4112" i="12"/>
  <c r="N4112" i="12"/>
  <c r="L4112" i="12"/>
  <c r="M4112" i="12" s="1"/>
  <c r="T4111" i="12"/>
  <c r="S4111" i="12"/>
  <c r="N4111" i="12"/>
  <c r="L4111" i="12"/>
  <c r="M4111" i="12" s="1"/>
  <c r="T4110" i="12"/>
  <c r="S4110" i="12"/>
  <c r="N4110" i="12"/>
  <c r="L4110" i="12"/>
  <c r="M4110" i="12" s="1"/>
  <c r="T4109" i="12"/>
  <c r="S4109" i="12"/>
  <c r="N4109" i="12"/>
  <c r="M4109" i="12"/>
  <c r="L4109" i="12"/>
  <c r="T4108" i="12"/>
  <c r="S4108" i="12"/>
  <c r="N4108" i="12"/>
  <c r="L4108" i="12"/>
  <c r="M4108" i="12" s="1"/>
  <c r="T4107" i="12"/>
  <c r="S4107" i="12"/>
  <c r="N4107" i="12"/>
  <c r="L4107" i="12"/>
  <c r="M4107" i="12" s="1"/>
  <c r="T4106" i="12"/>
  <c r="S4106" i="12"/>
  <c r="N4106" i="12"/>
  <c r="M4106" i="12"/>
  <c r="L4106" i="12"/>
  <c r="T4105" i="12"/>
  <c r="S4105" i="12"/>
  <c r="N4105" i="12"/>
  <c r="M4105" i="12"/>
  <c r="L4105" i="12"/>
  <c r="T4104" i="12"/>
  <c r="S4104" i="12"/>
  <c r="N4104" i="12"/>
  <c r="L4104" i="12"/>
  <c r="M4104" i="12" s="1"/>
  <c r="T4103" i="12"/>
  <c r="S4103" i="12"/>
  <c r="N4103" i="12"/>
  <c r="L4103" i="12"/>
  <c r="M4103" i="12" s="1"/>
  <c r="T4102" i="12"/>
  <c r="S4102" i="12"/>
  <c r="N4102" i="12"/>
  <c r="L4102" i="12"/>
  <c r="M4102" i="12" s="1"/>
  <c r="T4101" i="12"/>
  <c r="S4101" i="12"/>
  <c r="N4101" i="12"/>
  <c r="M4101" i="12"/>
  <c r="L4101" i="12"/>
  <c r="T4100" i="12"/>
  <c r="S4100" i="12"/>
  <c r="N4100" i="12"/>
  <c r="L4100" i="12"/>
  <c r="M4100" i="12" s="1"/>
  <c r="T4099" i="12"/>
  <c r="S4099" i="12"/>
  <c r="N4099" i="12"/>
  <c r="L4099" i="12"/>
  <c r="M4099" i="12" s="1"/>
  <c r="T4098" i="12"/>
  <c r="S4098" i="12"/>
  <c r="N4098" i="12"/>
  <c r="L4098" i="12"/>
  <c r="M4098" i="12" s="1"/>
  <c r="T4097" i="12"/>
  <c r="S4097" i="12"/>
  <c r="N4097" i="12"/>
  <c r="M4097" i="12"/>
  <c r="L4097" i="12"/>
  <c r="T4096" i="12"/>
  <c r="S4096" i="12"/>
  <c r="N4096" i="12"/>
  <c r="L4096" i="12"/>
  <c r="M4096" i="12" s="1"/>
  <c r="T4095" i="12"/>
  <c r="S4095" i="12"/>
  <c r="N4095" i="12"/>
  <c r="L4095" i="12"/>
  <c r="M4095" i="12" s="1"/>
  <c r="T4094" i="12"/>
  <c r="S4094" i="12"/>
  <c r="N4094" i="12"/>
  <c r="L4094" i="12"/>
  <c r="M4094" i="12" s="1"/>
  <c r="T4093" i="12"/>
  <c r="S4093" i="12"/>
  <c r="N4093" i="12"/>
  <c r="M4093" i="12"/>
  <c r="L4093" i="12"/>
  <c r="T4092" i="12"/>
  <c r="S4092" i="12"/>
  <c r="N4092" i="12"/>
  <c r="L4092" i="12"/>
  <c r="M4092" i="12" s="1"/>
  <c r="T4091" i="12"/>
  <c r="S4091" i="12"/>
  <c r="N4091" i="12"/>
  <c r="L4091" i="12"/>
  <c r="M4091" i="12" s="1"/>
  <c r="T4090" i="12"/>
  <c r="S4090" i="12"/>
  <c r="N4090" i="12"/>
  <c r="L4090" i="12"/>
  <c r="M4090" i="12" s="1"/>
  <c r="T4089" i="12"/>
  <c r="S4089" i="12"/>
  <c r="N4089" i="12"/>
  <c r="M4089" i="12"/>
  <c r="L4089" i="12"/>
  <c r="T4088" i="12"/>
  <c r="S4088" i="12"/>
  <c r="N4088" i="12"/>
  <c r="L4088" i="12"/>
  <c r="M4088" i="12" s="1"/>
  <c r="T4087" i="12"/>
  <c r="S4087" i="12"/>
  <c r="N4087" i="12"/>
  <c r="L4087" i="12"/>
  <c r="M4087" i="12" s="1"/>
  <c r="T4086" i="12"/>
  <c r="S4086" i="12"/>
  <c r="N4086" i="12"/>
  <c r="L4086" i="12"/>
  <c r="M4086" i="12" s="1"/>
  <c r="T4085" i="12"/>
  <c r="S4085" i="12"/>
  <c r="N4085" i="12"/>
  <c r="M4085" i="12"/>
  <c r="L4085" i="12"/>
  <c r="T4084" i="12"/>
  <c r="S4084" i="12"/>
  <c r="N4084" i="12"/>
  <c r="L4084" i="12"/>
  <c r="M4084" i="12" s="1"/>
  <c r="T4083" i="12"/>
  <c r="S4083" i="12"/>
  <c r="N4083" i="12"/>
  <c r="L4083" i="12"/>
  <c r="M4083" i="12" s="1"/>
  <c r="T4082" i="12"/>
  <c r="S4082" i="12"/>
  <c r="N4082" i="12"/>
  <c r="L4082" i="12"/>
  <c r="M4082" i="12" s="1"/>
  <c r="T4081" i="12"/>
  <c r="S4081" i="12"/>
  <c r="N4081" i="12"/>
  <c r="M4081" i="12"/>
  <c r="L4081" i="12"/>
  <c r="T4080" i="12"/>
  <c r="S4080" i="12"/>
  <c r="N4080" i="12"/>
  <c r="L4080" i="12"/>
  <c r="M4080" i="12" s="1"/>
  <c r="T4079" i="12"/>
  <c r="S4079" i="12"/>
  <c r="N4079" i="12"/>
  <c r="L4079" i="12"/>
  <c r="M4079" i="12" s="1"/>
  <c r="T4078" i="12"/>
  <c r="S4078" i="12"/>
  <c r="N4078" i="12"/>
  <c r="L4078" i="12"/>
  <c r="M4078" i="12" s="1"/>
  <c r="T4077" i="12"/>
  <c r="S4077" i="12"/>
  <c r="N4077" i="12"/>
  <c r="M4077" i="12"/>
  <c r="L4077" i="12"/>
  <c r="T4076" i="12"/>
  <c r="S4076" i="12"/>
  <c r="N4076" i="12"/>
  <c r="L4076" i="12"/>
  <c r="M4076" i="12" s="1"/>
  <c r="T4075" i="12"/>
  <c r="S4075" i="12"/>
  <c r="N4075" i="12"/>
  <c r="L4075" i="12"/>
  <c r="M4075" i="12" s="1"/>
  <c r="T4074" i="12"/>
  <c r="S4074" i="12"/>
  <c r="N4074" i="12"/>
  <c r="M4074" i="12"/>
  <c r="L4074" i="12"/>
  <c r="T4073" i="12"/>
  <c r="S4073" i="12"/>
  <c r="N4073" i="12"/>
  <c r="M4073" i="12"/>
  <c r="L4073" i="12"/>
  <c r="T4072" i="12"/>
  <c r="S4072" i="12"/>
  <c r="N4072" i="12"/>
  <c r="L4072" i="12"/>
  <c r="M4072" i="12" s="1"/>
  <c r="T4071" i="12"/>
  <c r="S4071" i="12"/>
  <c r="N4071" i="12"/>
  <c r="L4071" i="12"/>
  <c r="M4071" i="12" s="1"/>
  <c r="T4070" i="12"/>
  <c r="S4070" i="12"/>
  <c r="N4070" i="12"/>
  <c r="L4070" i="12"/>
  <c r="M4070" i="12" s="1"/>
  <c r="T4069" i="12"/>
  <c r="S4069" i="12"/>
  <c r="N4069" i="12"/>
  <c r="M4069" i="12"/>
  <c r="L4069" i="12"/>
  <c r="T4068" i="12"/>
  <c r="S4068" i="12"/>
  <c r="N4068" i="12"/>
  <c r="L4068" i="12"/>
  <c r="M4068" i="12" s="1"/>
  <c r="T4067" i="12"/>
  <c r="S4067" i="12"/>
  <c r="N4067" i="12"/>
  <c r="L4067" i="12"/>
  <c r="M4067" i="12" s="1"/>
  <c r="T4066" i="12"/>
  <c r="S4066" i="12"/>
  <c r="N4066" i="12"/>
  <c r="L4066" i="12"/>
  <c r="M4066" i="12" s="1"/>
  <c r="T4065" i="12"/>
  <c r="S4065" i="12"/>
  <c r="N4065" i="12"/>
  <c r="M4065" i="12"/>
  <c r="L4065" i="12"/>
  <c r="T4064" i="12"/>
  <c r="S4064" i="12"/>
  <c r="N4064" i="12"/>
  <c r="L4064" i="12"/>
  <c r="M4064" i="12" s="1"/>
  <c r="T4063" i="12"/>
  <c r="S4063" i="12"/>
  <c r="N4063" i="12"/>
  <c r="L4063" i="12"/>
  <c r="M4063" i="12" s="1"/>
  <c r="T4062" i="12"/>
  <c r="S4062" i="12"/>
  <c r="N4062" i="12"/>
  <c r="L4062" i="12"/>
  <c r="M4062" i="12" s="1"/>
  <c r="T4061" i="12"/>
  <c r="S4061" i="12"/>
  <c r="N4061" i="12"/>
  <c r="M4061" i="12"/>
  <c r="L4061" i="12"/>
  <c r="T4060" i="12"/>
  <c r="S4060" i="12"/>
  <c r="N4060" i="12"/>
  <c r="L4060" i="12"/>
  <c r="M4060" i="12" s="1"/>
  <c r="T4059" i="12"/>
  <c r="S4059" i="12"/>
  <c r="N4059" i="12"/>
  <c r="L4059" i="12"/>
  <c r="M4059" i="12" s="1"/>
  <c r="T4058" i="12"/>
  <c r="S4058" i="12"/>
  <c r="N4058" i="12"/>
  <c r="L4058" i="12"/>
  <c r="M4058" i="12" s="1"/>
  <c r="T4057" i="12"/>
  <c r="S4057" i="12"/>
  <c r="N4057" i="12"/>
  <c r="M4057" i="12"/>
  <c r="L4057" i="12"/>
  <c r="T4056" i="12"/>
  <c r="S4056" i="12"/>
  <c r="N4056" i="12"/>
  <c r="L4056" i="12"/>
  <c r="M4056" i="12" s="1"/>
  <c r="T4055" i="12"/>
  <c r="S4055" i="12"/>
  <c r="N4055" i="12"/>
  <c r="L4055" i="12"/>
  <c r="M4055" i="12" s="1"/>
  <c r="T4054" i="12"/>
  <c r="S4054" i="12"/>
  <c r="N4054" i="12"/>
  <c r="L4054" i="12"/>
  <c r="M4054" i="12" s="1"/>
  <c r="T4053" i="12"/>
  <c r="S4053" i="12"/>
  <c r="N4053" i="12"/>
  <c r="M4053" i="12"/>
  <c r="L4053" i="12"/>
  <c r="T4052" i="12"/>
  <c r="S4052" i="12"/>
  <c r="N4052" i="12"/>
  <c r="L4052" i="12"/>
  <c r="M4052" i="12" s="1"/>
  <c r="T4051" i="12"/>
  <c r="S4051" i="12"/>
  <c r="N4051" i="12"/>
  <c r="L4051" i="12"/>
  <c r="M4051" i="12" s="1"/>
  <c r="T4050" i="12"/>
  <c r="S4050" i="12"/>
  <c r="N4050" i="12"/>
  <c r="L4050" i="12"/>
  <c r="M4050" i="12" s="1"/>
  <c r="T4049" i="12"/>
  <c r="S4049" i="12"/>
  <c r="N4049" i="12"/>
  <c r="M4049" i="12"/>
  <c r="L4049" i="12"/>
  <c r="T4048" i="12"/>
  <c r="S4048" i="12"/>
  <c r="N4048" i="12"/>
  <c r="L4048" i="12"/>
  <c r="M4048" i="12" s="1"/>
  <c r="T4047" i="12"/>
  <c r="S4047" i="12"/>
  <c r="N4047" i="12"/>
  <c r="L4047" i="12"/>
  <c r="M4047" i="12" s="1"/>
  <c r="T4046" i="12"/>
  <c r="S4046" i="12"/>
  <c r="N4046" i="12"/>
  <c r="L4046" i="12"/>
  <c r="M4046" i="12" s="1"/>
  <c r="T4045" i="12"/>
  <c r="S4045" i="12"/>
  <c r="N4045" i="12"/>
  <c r="M4045" i="12"/>
  <c r="L4045" i="12"/>
  <c r="T4044" i="12"/>
  <c r="S4044" i="12"/>
  <c r="N4044" i="12"/>
  <c r="L4044" i="12"/>
  <c r="M4044" i="12" s="1"/>
  <c r="T4043" i="12"/>
  <c r="S4043" i="12"/>
  <c r="N4043" i="12"/>
  <c r="L4043" i="12"/>
  <c r="M4043" i="12" s="1"/>
  <c r="T4042" i="12"/>
  <c r="S4042" i="12"/>
  <c r="N4042" i="12"/>
  <c r="M4042" i="12"/>
  <c r="L4042" i="12"/>
  <c r="T4041" i="12"/>
  <c r="S4041" i="12"/>
  <c r="N4041" i="12"/>
  <c r="M4041" i="12"/>
  <c r="L4041" i="12"/>
  <c r="T4040" i="12"/>
  <c r="S4040" i="12"/>
  <c r="N4040" i="12"/>
  <c r="L4040" i="12"/>
  <c r="M4040" i="12" s="1"/>
  <c r="T4039" i="12"/>
  <c r="S4039" i="12"/>
  <c r="N4039" i="12"/>
  <c r="L4039" i="12"/>
  <c r="M4039" i="12" s="1"/>
  <c r="T4038" i="12"/>
  <c r="S4038" i="12"/>
  <c r="N4038" i="12"/>
  <c r="L4038" i="12"/>
  <c r="M4038" i="12" s="1"/>
  <c r="T4037" i="12"/>
  <c r="S4037" i="12"/>
  <c r="N4037" i="12"/>
  <c r="M4037" i="12"/>
  <c r="L4037" i="12"/>
  <c r="T4036" i="12"/>
  <c r="S4036" i="12"/>
  <c r="N4036" i="12"/>
  <c r="L4036" i="12"/>
  <c r="M4036" i="12" s="1"/>
  <c r="T4035" i="12"/>
  <c r="S4035" i="12"/>
  <c r="N4035" i="12"/>
  <c r="L4035" i="12"/>
  <c r="M4035" i="12" s="1"/>
  <c r="T4034" i="12"/>
  <c r="S4034" i="12"/>
  <c r="N4034" i="12"/>
  <c r="L4034" i="12"/>
  <c r="M4034" i="12" s="1"/>
  <c r="T4033" i="12"/>
  <c r="S4033" i="12"/>
  <c r="N4033" i="12"/>
  <c r="M4033" i="12"/>
  <c r="L4033" i="12"/>
  <c r="T4032" i="12"/>
  <c r="S4032" i="12"/>
  <c r="N4032" i="12"/>
  <c r="L4032" i="12"/>
  <c r="M4032" i="12" s="1"/>
  <c r="T4031" i="12"/>
  <c r="S4031" i="12"/>
  <c r="N4031" i="12"/>
  <c r="L4031" i="12"/>
  <c r="M4031" i="12" s="1"/>
  <c r="T4030" i="12"/>
  <c r="S4030" i="12"/>
  <c r="N4030" i="12"/>
  <c r="L4030" i="12"/>
  <c r="M4030" i="12" s="1"/>
  <c r="T4029" i="12"/>
  <c r="S4029" i="12"/>
  <c r="N4029" i="12"/>
  <c r="M4029" i="12"/>
  <c r="L4029" i="12"/>
  <c r="T4028" i="12"/>
  <c r="S4028" i="12"/>
  <c r="N4028" i="12"/>
  <c r="L4028" i="12"/>
  <c r="M4028" i="12" s="1"/>
  <c r="T4027" i="12"/>
  <c r="S4027" i="12"/>
  <c r="N4027" i="12"/>
  <c r="L4027" i="12"/>
  <c r="M4027" i="12" s="1"/>
  <c r="T4026" i="12"/>
  <c r="S4026" i="12"/>
  <c r="N4026" i="12"/>
  <c r="L4026" i="12"/>
  <c r="M4026" i="12" s="1"/>
  <c r="T4025" i="12"/>
  <c r="S4025" i="12"/>
  <c r="N4025" i="12"/>
  <c r="M4025" i="12"/>
  <c r="L4025" i="12"/>
  <c r="T4024" i="12"/>
  <c r="S4024" i="12"/>
  <c r="N4024" i="12"/>
  <c r="L4024" i="12"/>
  <c r="M4024" i="12" s="1"/>
  <c r="T4023" i="12"/>
  <c r="S4023" i="12"/>
  <c r="N4023" i="12"/>
  <c r="L4023" i="12"/>
  <c r="M4023" i="12" s="1"/>
  <c r="T4022" i="12"/>
  <c r="S4022" i="12"/>
  <c r="N4022" i="12"/>
  <c r="L4022" i="12"/>
  <c r="M4022" i="12" s="1"/>
  <c r="T4021" i="12"/>
  <c r="S4021" i="12"/>
  <c r="N4021" i="12"/>
  <c r="M4021" i="12"/>
  <c r="L4021" i="12"/>
  <c r="T4020" i="12"/>
  <c r="S4020" i="12"/>
  <c r="N4020" i="12"/>
  <c r="L4020" i="12"/>
  <c r="M4020" i="12" s="1"/>
  <c r="T4019" i="12"/>
  <c r="S4019" i="12"/>
  <c r="N4019" i="12"/>
  <c r="L4019" i="12"/>
  <c r="M4019" i="12" s="1"/>
  <c r="T4018" i="12"/>
  <c r="S4018" i="12"/>
  <c r="N4018" i="12"/>
  <c r="L4018" i="12"/>
  <c r="M4018" i="12" s="1"/>
  <c r="T4017" i="12"/>
  <c r="S4017" i="12"/>
  <c r="N4017" i="12"/>
  <c r="M4017" i="12"/>
  <c r="L4017" i="12"/>
  <c r="T4016" i="12"/>
  <c r="S4016" i="12"/>
  <c r="N4016" i="12"/>
  <c r="L4016" i="12"/>
  <c r="M4016" i="12" s="1"/>
  <c r="T4015" i="12"/>
  <c r="S4015" i="12"/>
  <c r="N4015" i="12"/>
  <c r="L4015" i="12"/>
  <c r="M4015" i="12" s="1"/>
  <c r="T4014" i="12"/>
  <c r="S4014" i="12"/>
  <c r="N4014" i="12"/>
  <c r="L4014" i="12"/>
  <c r="M4014" i="12" s="1"/>
  <c r="T4013" i="12"/>
  <c r="S4013" i="12"/>
  <c r="N4013" i="12"/>
  <c r="M4013" i="12"/>
  <c r="L4013" i="12"/>
  <c r="T4012" i="12"/>
  <c r="S4012" i="12"/>
  <c r="N4012" i="12"/>
  <c r="L4012" i="12"/>
  <c r="M4012" i="12" s="1"/>
  <c r="T4011" i="12"/>
  <c r="S4011" i="12"/>
  <c r="N4011" i="12"/>
  <c r="L4011" i="12"/>
  <c r="M4011" i="12" s="1"/>
  <c r="T4010" i="12"/>
  <c r="S4010" i="12"/>
  <c r="N4010" i="12"/>
  <c r="M4010" i="12"/>
  <c r="L4010" i="12"/>
  <c r="T4009" i="12"/>
  <c r="S4009" i="12"/>
  <c r="N4009" i="12"/>
  <c r="M4009" i="12"/>
  <c r="L4009" i="12"/>
  <c r="T4008" i="12"/>
  <c r="S4008" i="12"/>
  <c r="N4008" i="12"/>
  <c r="L4008" i="12"/>
  <c r="M4008" i="12" s="1"/>
  <c r="T4007" i="12"/>
  <c r="S4007" i="12"/>
  <c r="N4007" i="12"/>
  <c r="L4007" i="12"/>
  <c r="M4007" i="12" s="1"/>
  <c r="T4006" i="12"/>
  <c r="S4006" i="12"/>
  <c r="N4006" i="12"/>
  <c r="L4006" i="12"/>
  <c r="M4006" i="12" s="1"/>
  <c r="T4005" i="12"/>
  <c r="S4005" i="12"/>
  <c r="N4005" i="12"/>
  <c r="M4005" i="12"/>
  <c r="L4005" i="12"/>
  <c r="T4004" i="12"/>
  <c r="S4004" i="12"/>
  <c r="N4004" i="12"/>
  <c r="L4004" i="12"/>
  <c r="M4004" i="12" s="1"/>
  <c r="T4003" i="12"/>
  <c r="S4003" i="12"/>
  <c r="N4003" i="12"/>
  <c r="L4003" i="12"/>
  <c r="M4003" i="12" s="1"/>
  <c r="T4002" i="12"/>
  <c r="S4002" i="12"/>
  <c r="N4002" i="12"/>
  <c r="L4002" i="12"/>
  <c r="M4002" i="12" s="1"/>
  <c r="T4001" i="12"/>
  <c r="S4001" i="12"/>
  <c r="N4001" i="12"/>
  <c r="M4001" i="12"/>
  <c r="L4001" i="12"/>
  <c r="T4000" i="12"/>
  <c r="S4000" i="12"/>
  <c r="N4000" i="12"/>
  <c r="L4000" i="12"/>
  <c r="M4000" i="12" s="1"/>
  <c r="T3999" i="12"/>
  <c r="S3999" i="12"/>
  <c r="N3999" i="12"/>
  <c r="L3999" i="12"/>
  <c r="M3999" i="12" s="1"/>
  <c r="T3998" i="12"/>
  <c r="S3998" i="12"/>
  <c r="N3998" i="12"/>
  <c r="L3998" i="12"/>
  <c r="M3998" i="12" s="1"/>
  <c r="T3997" i="12"/>
  <c r="S3997" i="12"/>
  <c r="N3997" i="12"/>
  <c r="M3997" i="12"/>
  <c r="L3997" i="12"/>
  <c r="T3996" i="12"/>
  <c r="S3996" i="12"/>
  <c r="N3996" i="12"/>
  <c r="L3996" i="12"/>
  <c r="M3996" i="12" s="1"/>
  <c r="T3995" i="12"/>
  <c r="S3995" i="12"/>
  <c r="N3995" i="12"/>
  <c r="L3995" i="12"/>
  <c r="M3995" i="12" s="1"/>
  <c r="T3994" i="12"/>
  <c r="S3994" i="12"/>
  <c r="N3994" i="12"/>
  <c r="L3994" i="12"/>
  <c r="M3994" i="12" s="1"/>
  <c r="T3993" i="12"/>
  <c r="S3993" i="12"/>
  <c r="N3993" i="12"/>
  <c r="M3993" i="12"/>
  <c r="L3993" i="12"/>
  <c r="T3992" i="12"/>
  <c r="S3992" i="12"/>
  <c r="N3992" i="12"/>
  <c r="L3992" i="12"/>
  <c r="M3992" i="12" s="1"/>
  <c r="T3991" i="12"/>
  <c r="S3991" i="12"/>
  <c r="N3991" i="12"/>
  <c r="L3991" i="12"/>
  <c r="M3991" i="12" s="1"/>
  <c r="T3990" i="12"/>
  <c r="S3990" i="12"/>
  <c r="N3990" i="12"/>
  <c r="L3990" i="12"/>
  <c r="M3990" i="12" s="1"/>
  <c r="T3989" i="12"/>
  <c r="S3989" i="12"/>
  <c r="N3989" i="12"/>
  <c r="M3989" i="12"/>
  <c r="L3989" i="12"/>
  <c r="T3988" i="12"/>
  <c r="S3988" i="12"/>
  <c r="N3988" i="12"/>
  <c r="L3988" i="12"/>
  <c r="M3988" i="12" s="1"/>
  <c r="T3987" i="12"/>
  <c r="S3987" i="12"/>
  <c r="N3987" i="12"/>
  <c r="L3987" i="12"/>
  <c r="M3987" i="12" s="1"/>
  <c r="T3986" i="12"/>
  <c r="S3986" i="12"/>
  <c r="N3986" i="12"/>
  <c r="L3986" i="12"/>
  <c r="M3986" i="12" s="1"/>
  <c r="T3985" i="12"/>
  <c r="S3985" i="12"/>
  <c r="N3985" i="12"/>
  <c r="M3985" i="12"/>
  <c r="L3985" i="12"/>
  <c r="T3984" i="12"/>
  <c r="S3984" i="12"/>
  <c r="N3984" i="12"/>
  <c r="L3984" i="12"/>
  <c r="M3984" i="12" s="1"/>
  <c r="T3983" i="12"/>
  <c r="S3983" i="12"/>
  <c r="N3983" i="12"/>
  <c r="L3983" i="12"/>
  <c r="M3983" i="12" s="1"/>
  <c r="T3982" i="12"/>
  <c r="S3982" i="12"/>
  <c r="N3982" i="12"/>
  <c r="L3982" i="12"/>
  <c r="M3982" i="12" s="1"/>
  <c r="T3981" i="12"/>
  <c r="S3981" i="12"/>
  <c r="N3981" i="12"/>
  <c r="M3981" i="12"/>
  <c r="L3981" i="12"/>
  <c r="T3980" i="12"/>
  <c r="S3980" i="12"/>
  <c r="N3980" i="12"/>
  <c r="L3980" i="12"/>
  <c r="M3980" i="12" s="1"/>
  <c r="T3979" i="12"/>
  <c r="S3979" i="12"/>
  <c r="N3979" i="12"/>
  <c r="L3979" i="12"/>
  <c r="M3979" i="12" s="1"/>
  <c r="T3978" i="12"/>
  <c r="S3978" i="12"/>
  <c r="N3978" i="12"/>
  <c r="M3978" i="12"/>
  <c r="L3978" i="12"/>
  <c r="T3977" i="12"/>
  <c r="S3977" i="12"/>
  <c r="N3977" i="12"/>
  <c r="M3977" i="12"/>
  <c r="L3977" i="12"/>
  <c r="T3976" i="12"/>
  <c r="S3976" i="12"/>
  <c r="N3976" i="12"/>
  <c r="L3976" i="12"/>
  <c r="M3976" i="12" s="1"/>
  <c r="T3975" i="12"/>
  <c r="S3975" i="12"/>
  <c r="N3975" i="12"/>
  <c r="L3975" i="12"/>
  <c r="M3975" i="12" s="1"/>
  <c r="T3974" i="12"/>
  <c r="S3974" i="12"/>
  <c r="N3974" i="12"/>
  <c r="L3974" i="12"/>
  <c r="M3974" i="12" s="1"/>
  <c r="T3973" i="12"/>
  <c r="S3973" i="12"/>
  <c r="N3973" i="12"/>
  <c r="M3973" i="12"/>
  <c r="L3973" i="12"/>
  <c r="T3972" i="12"/>
  <c r="S3972" i="12"/>
  <c r="N3972" i="12"/>
  <c r="L3972" i="12"/>
  <c r="M3972" i="12" s="1"/>
  <c r="T3971" i="12"/>
  <c r="S3971" i="12"/>
  <c r="N3971" i="12"/>
  <c r="L3971" i="12"/>
  <c r="M3971" i="12" s="1"/>
  <c r="T3970" i="12"/>
  <c r="S3970" i="12"/>
  <c r="N3970" i="12"/>
  <c r="L3970" i="12"/>
  <c r="M3970" i="12" s="1"/>
  <c r="T3969" i="12"/>
  <c r="S3969" i="12"/>
  <c r="N3969" i="12"/>
  <c r="M3969" i="12"/>
  <c r="L3969" i="12"/>
  <c r="T3968" i="12"/>
  <c r="S3968" i="12"/>
  <c r="N3968" i="12"/>
  <c r="L3968" i="12"/>
  <c r="M3968" i="12" s="1"/>
  <c r="T3967" i="12"/>
  <c r="S3967" i="12"/>
  <c r="N3967" i="12"/>
  <c r="L3967" i="12"/>
  <c r="M3967" i="12" s="1"/>
  <c r="T3966" i="12"/>
  <c r="S3966" i="12"/>
  <c r="N3966" i="12"/>
  <c r="L3966" i="12"/>
  <c r="M3966" i="12" s="1"/>
  <c r="T3965" i="12"/>
  <c r="S3965" i="12"/>
  <c r="N3965" i="12"/>
  <c r="M3965" i="12"/>
  <c r="L3965" i="12"/>
  <c r="T3964" i="12"/>
  <c r="S3964" i="12"/>
  <c r="N3964" i="12"/>
  <c r="L3964" i="12"/>
  <c r="M3964" i="12" s="1"/>
  <c r="T3963" i="12"/>
  <c r="S3963" i="12"/>
  <c r="N3963" i="12"/>
  <c r="L3963" i="12"/>
  <c r="M3963" i="12" s="1"/>
  <c r="T3962" i="12"/>
  <c r="S3962" i="12"/>
  <c r="N3962" i="12"/>
  <c r="L3962" i="12"/>
  <c r="M3962" i="12" s="1"/>
  <c r="T3961" i="12"/>
  <c r="S3961" i="12"/>
  <c r="N3961" i="12"/>
  <c r="M3961" i="12"/>
  <c r="L3961" i="12"/>
  <c r="T3960" i="12"/>
  <c r="S3960" i="12"/>
  <c r="N3960" i="12"/>
  <c r="L3960" i="12"/>
  <c r="M3960" i="12" s="1"/>
  <c r="T3959" i="12"/>
  <c r="S3959" i="12"/>
  <c r="N3959" i="12"/>
  <c r="L3959" i="12"/>
  <c r="M3959" i="12" s="1"/>
  <c r="T3958" i="12"/>
  <c r="S3958" i="12"/>
  <c r="N3958" i="12"/>
  <c r="L3958" i="12"/>
  <c r="M3958" i="12" s="1"/>
  <c r="T3957" i="12"/>
  <c r="S3957" i="12"/>
  <c r="N3957" i="12"/>
  <c r="M3957" i="12"/>
  <c r="L3957" i="12"/>
  <c r="T3956" i="12"/>
  <c r="S3956" i="12"/>
  <c r="N3956" i="12"/>
  <c r="L3956" i="12"/>
  <c r="M3956" i="12" s="1"/>
  <c r="T3955" i="12"/>
  <c r="S3955" i="12"/>
  <c r="N3955" i="12"/>
  <c r="M3955" i="12"/>
  <c r="L3955" i="12"/>
  <c r="T3954" i="12"/>
  <c r="S3954" i="12"/>
  <c r="N3954" i="12"/>
  <c r="L3954" i="12"/>
  <c r="M3954" i="12" s="1"/>
  <c r="T3953" i="12"/>
  <c r="S3953" i="12"/>
  <c r="N3953" i="12"/>
  <c r="M3953" i="12"/>
  <c r="L3953" i="12"/>
  <c r="T3952" i="12"/>
  <c r="S3952" i="12"/>
  <c r="N3952" i="12"/>
  <c r="L3952" i="12"/>
  <c r="M3952" i="12" s="1"/>
  <c r="T3951" i="12"/>
  <c r="S3951" i="12"/>
  <c r="N3951" i="12"/>
  <c r="L3951" i="12"/>
  <c r="M3951" i="12" s="1"/>
  <c r="T3950" i="12"/>
  <c r="S3950" i="12"/>
  <c r="N3950" i="12"/>
  <c r="L3950" i="12"/>
  <c r="M3950" i="12" s="1"/>
  <c r="T3949" i="12"/>
  <c r="S3949" i="12"/>
  <c r="N3949" i="12"/>
  <c r="M3949" i="12"/>
  <c r="L3949" i="12"/>
  <c r="T3948" i="12"/>
  <c r="S3948" i="12"/>
  <c r="N3948" i="12"/>
  <c r="L3948" i="12"/>
  <c r="M3948" i="12" s="1"/>
  <c r="T3947" i="12"/>
  <c r="S3947" i="12"/>
  <c r="N3947" i="12"/>
  <c r="M3947" i="12"/>
  <c r="L3947" i="12"/>
  <c r="T3946" i="12"/>
  <c r="S3946" i="12"/>
  <c r="N3946" i="12"/>
  <c r="L3946" i="12"/>
  <c r="M3946" i="12" s="1"/>
  <c r="T3945" i="12"/>
  <c r="S3945" i="12"/>
  <c r="N3945" i="12"/>
  <c r="M3945" i="12"/>
  <c r="L3945" i="12"/>
  <c r="T3944" i="12"/>
  <c r="S3944" i="12"/>
  <c r="N3944" i="12"/>
  <c r="L3944" i="12"/>
  <c r="M3944" i="12" s="1"/>
  <c r="T3943" i="12"/>
  <c r="S3943" i="12"/>
  <c r="N3943" i="12"/>
  <c r="L3943" i="12"/>
  <c r="M3943" i="12" s="1"/>
  <c r="T3942" i="12"/>
  <c r="S3942" i="12"/>
  <c r="N3942" i="12"/>
  <c r="L3942" i="12"/>
  <c r="M3942" i="12" s="1"/>
  <c r="T3941" i="12"/>
  <c r="S3941" i="12"/>
  <c r="N3941" i="12"/>
  <c r="M3941" i="12"/>
  <c r="L3941" i="12"/>
  <c r="T3940" i="12"/>
  <c r="S3940" i="12"/>
  <c r="N3940" i="12"/>
  <c r="L3940" i="12"/>
  <c r="M3940" i="12" s="1"/>
  <c r="T3939" i="12"/>
  <c r="S3939" i="12"/>
  <c r="N3939" i="12"/>
  <c r="M3939" i="12"/>
  <c r="L3939" i="12"/>
  <c r="T3938" i="12"/>
  <c r="S3938" i="12"/>
  <c r="N3938" i="12"/>
  <c r="L3938" i="12"/>
  <c r="M3938" i="12" s="1"/>
  <c r="T3937" i="12"/>
  <c r="S3937" i="12"/>
  <c r="N3937" i="12"/>
  <c r="M3937" i="12"/>
  <c r="L3937" i="12"/>
  <c r="T3936" i="12"/>
  <c r="S3936" i="12"/>
  <c r="N3936" i="12"/>
  <c r="L3936" i="12"/>
  <c r="M3936" i="12" s="1"/>
  <c r="T3935" i="12"/>
  <c r="S3935" i="12"/>
  <c r="N3935" i="12"/>
  <c r="L3935" i="12"/>
  <c r="M3935" i="12" s="1"/>
  <c r="T3934" i="12"/>
  <c r="S3934" i="12"/>
  <c r="N3934" i="12"/>
  <c r="L3934" i="12"/>
  <c r="M3934" i="12" s="1"/>
  <c r="T3933" i="12"/>
  <c r="S3933" i="12"/>
  <c r="N3933" i="12"/>
  <c r="M3933" i="12"/>
  <c r="L3933" i="12"/>
  <c r="T3932" i="12"/>
  <c r="S3932" i="12"/>
  <c r="N3932" i="12"/>
  <c r="L3932" i="12"/>
  <c r="M3932" i="12" s="1"/>
  <c r="T3931" i="12"/>
  <c r="S3931" i="12"/>
  <c r="N3931" i="12"/>
  <c r="M3931" i="12"/>
  <c r="L3931" i="12"/>
  <c r="T3930" i="12"/>
  <c r="S3930" i="12"/>
  <c r="N3930" i="12"/>
  <c r="L3930" i="12"/>
  <c r="M3930" i="12" s="1"/>
  <c r="T3929" i="12"/>
  <c r="S3929" i="12"/>
  <c r="N3929" i="12"/>
  <c r="M3929" i="12"/>
  <c r="L3929" i="12"/>
  <c r="T3928" i="12"/>
  <c r="S3928" i="12"/>
  <c r="N3928" i="12"/>
  <c r="L3928" i="12"/>
  <c r="M3928" i="12" s="1"/>
  <c r="T3927" i="12"/>
  <c r="S3927" i="12"/>
  <c r="N3927" i="12"/>
  <c r="L3927" i="12"/>
  <c r="M3927" i="12" s="1"/>
  <c r="T3926" i="12"/>
  <c r="S3926" i="12"/>
  <c r="N3926" i="12"/>
  <c r="L3926" i="12"/>
  <c r="M3926" i="12" s="1"/>
  <c r="T3925" i="12"/>
  <c r="S3925" i="12"/>
  <c r="N3925" i="12"/>
  <c r="M3925" i="12"/>
  <c r="L3925" i="12"/>
  <c r="T3924" i="12"/>
  <c r="S3924" i="12"/>
  <c r="N3924" i="12"/>
  <c r="L3924" i="12"/>
  <c r="M3924" i="12" s="1"/>
  <c r="T3923" i="12"/>
  <c r="S3923" i="12"/>
  <c r="N3923" i="12"/>
  <c r="M3923" i="12"/>
  <c r="L3923" i="12"/>
  <c r="T3922" i="12"/>
  <c r="S3922" i="12"/>
  <c r="N3922" i="12"/>
  <c r="L3922" i="12"/>
  <c r="M3922" i="12" s="1"/>
  <c r="T3921" i="12"/>
  <c r="S3921" i="12"/>
  <c r="N3921" i="12"/>
  <c r="M3921" i="12"/>
  <c r="L3921" i="12"/>
  <c r="T3920" i="12"/>
  <c r="S3920" i="12"/>
  <c r="N3920" i="12"/>
  <c r="L3920" i="12"/>
  <c r="M3920" i="12" s="1"/>
  <c r="T3919" i="12"/>
  <c r="S3919" i="12"/>
  <c r="N3919" i="12"/>
  <c r="L3919" i="12"/>
  <c r="M3919" i="12" s="1"/>
  <c r="T3918" i="12"/>
  <c r="S3918" i="12"/>
  <c r="N3918" i="12"/>
  <c r="L3918" i="12"/>
  <c r="M3918" i="12" s="1"/>
  <c r="T3917" i="12"/>
  <c r="S3917" i="12"/>
  <c r="N3917" i="12"/>
  <c r="M3917" i="12"/>
  <c r="L3917" i="12"/>
  <c r="T3916" i="12"/>
  <c r="S3916" i="12"/>
  <c r="N3916" i="12"/>
  <c r="L3916" i="12"/>
  <c r="M3916" i="12" s="1"/>
  <c r="T3915" i="12"/>
  <c r="S3915" i="12"/>
  <c r="N3915" i="12"/>
  <c r="M3915" i="12"/>
  <c r="L3915" i="12"/>
  <c r="T3914" i="12"/>
  <c r="S3914" i="12"/>
  <c r="N3914" i="12"/>
  <c r="L3914" i="12"/>
  <c r="M3914" i="12" s="1"/>
  <c r="T3913" i="12"/>
  <c r="S3913" i="12"/>
  <c r="N3913" i="12"/>
  <c r="M3913" i="12"/>
  <c r="L3913" i="12"/>
  <c r="T3912" i="12"/>
  <c r="S3912" i="12"/>
  <c r="N3912" i="12"/>
  <c r="L3912" i="12"/>
  <c r="M3912" i="12" s="1"/>
  <c r="T3911" i="12"/>
  <c r="S3911" i="12"/>
  <c r="N3911" i="12"/>
  <c r="L3911" i="12"/>
  <c r="M3911" i="12" s="1"/>
  <c r="T3910" i="12"/>
  <c r="S3910" i="12"/>
  <c r="N3910" i="12"/>
  <c r="L3910" i="12"/>
  <c r="M3910" i="12" s="1"/>
  <c r="T3909" i="12"/>
  <c r="S3909" i="12"/>
  <c r="N3909" i="12"/>
  <c r="M3909" i="12"/>
  <c r="L3909" i="12"/>
  <c r="T3908" i="12"/>
  <c r="S3908" i="12"/>
  <c r="N3908" i="12"/>
  <c r="L3908" i="12"/>
  <c r="M3908" i="12" s="1"/>
  <c r="T3907" i="12"/>
  <c r="S3907" i="12"/>
  <c r="N3907" i="12"/>
  <c r="M3907" i="12"/>
  <c r="L3907" i="12"/>
  <c r="T3906" i="12"/>
  <c r="S3906" i="12"/>
  <c r="N3906" i="12"/>
  <c r="L3906" i="12"/>
  <c r="M3906" i="12" s="1"/>
  <c r="T3905" i="12"/>
  <c r="S3905" i="12"/>
  <c r="N3905" i="12"/>
  <c r="M3905" i="12"/>
  <c r="L3905" i="12"/>
  <c r="T3904" i="12"/>
  <c r="S3904" i="12"/>
  <c r="N3904" i="12"/>
  <c r="L3904" i="12"/>
  <c r="M3904" i="12" s="1"/>
  <c r="T3903" i="12"/>
  <c r="S3903" i="12"/>
  <c r="N3903" i="12"/>
  <c r="L3903" i="12"/>
  <c r="M3903" i="12" s="1"/>
  <c r="T3902" i="12"/>
  <c r="S3902" i="12"/>
  <c r="N3902" i="12"/>
  <c r="L3902" i="12"/>
  <c r="M3902" i="12" s="1"/>
  <c r="T3901" i="12"/>
  <c r="S3901" i="12"/>
  <c r="N3901" i="12"/>
  <c r="M3901" i="12"/>
  <c r="L3901" i="12"/>
  <c r="T3900" i="12"/>
  <c r="S3900" i="12"/>
  <c r="N3900" i="12"/>
  <c r="L3900" i="12"/>
  <c r="M3900" i="12" s="1"/>
  <c r="T3899" i="12"/>
  <c r="S3899" i="12"/>
  <c r="N3899" i="12"/>
  <c r="M3899" i="12"/>
  <c r="L3899" i="12"/>
  <c r="T3898" i="12"/>
  <c r="S3898" i="12"/>
  <c r="N3898" i="12"/>
  <c r="L3898" i="12"/>
  <c r="M3898" i="12" s="1"/>
  <c r="T3897" i="12"/>
  <c r="S3897" i="12"/>
  <c r="N3897" i="12"/>
  <c r="M3897" i="12"/>
  <c r="L3897" i="12"/>
  <c r="T3896" i="12"/>
  <c r="S3896" i="12"/>
  <c r="N3896" i="12"/>
  <c r="L3896" i="12"/>
  <c r="M3896" i="12" s="1"/>
  <c r="T3895" i="12"/>
  <c r="S3895" i="12"/>
  <c r="N3895" i="12"/>
  <c r="L3895" i="12"/>
  <c r="M3895" i="12" s="1"/>
  <c r="T3894" i="12"/>
  <c r="S3894" i="12"/>
  <c r="N3894" i="12"/>
  <c r="L3894" i="12"/>
  <c r="M3894" i="12" s="1"/>
  <c r="T3893" i="12"/>
  <c r="S3893" i="12"/>
  <c r="N3893" i="12"/>
  <c r="M3893" i="12"/>
  <c r="L3893" i="12"/>
  <c r="T3892" i="12"/>
  <c r="S3892" i="12"/>
  <c r="N3892" i="12"/>
  <c r="L3892" i="12"/>
  <c r="M3892" i="12" s="1"/>
  <c r="T3891" i="12"/>
  <c r="S3891" i="12"/>
  <c r="N3891" i="12"/>
  <c r="M3891" i="12"/>
  <c r="L3891" i="12"/>
  <c r="T3890" i="12"/>
  <c r="S3890" i="12"/>
  <c r="N3890" i="12"/>
  <c r="L3890" i="12"/>
  <c r="M3890" i="12" s="1"/>
  <c r="T3889" i="12"/>
  <c r="S3889" i="12"/>
  <c r="N3889" i="12"/>
  <c r="M3889" i="12"/>
  <c r="L3889" i="12"/>
  <c r="T3888" i="12"/>
  <c r="S3888" i="12"/>
  <c r="N3888" i="12"/>
  <c r="L3888" i="12"/>
  <c r="M3888" i="12" s="1"/>
  <c r="T3887" i="12"/>
  <c r="S3887" i="12"/>
  <c r="N3887" i="12"/>
  <c r="L3887" i="12"/>
  <c r="M3887" i="12" s="1"/>
  <c r="T3886" i="12"/>
  <c r="S3886" i="12"/>
  <c r="N3886" i="12"/>
  <c r="L3886" i="12"/>
  <c r="M3886" i="12" s="1"/>
  <c r="T3885" i="12"/>
  <c r="S3885" i="12"/>
  <c r="N3885" i="12"/>
  <c r="M3885" i="12"/>
  <c r="L3885" i="12"/>
  <c r="T3884" i="12"/>
  <c r="S3884" i="12"/>
  <c r="N3884" i="12"/>
  <c r="L3884" i="12"/>
  <c r="M3884" i="12" s="1"/>
  <c r="T3883" i="12"/>
  <c r="S3883" i="12"/>
  <c r="N3883" i="12"/>
  <c r="M3883" i="12"/>
  <c r="L3883" i="12"/>
  <c r="T3882" i="12"/>
  <c r="S3882" i="12"/>
  <c r="N3882" i="12"/>
  <c r="L3882" i="12"/>
  <c r="M3882" i="12" s="1"/>
  <c r="T3881" i="12"/>
  <c r="S3881" i="12"/>
  <c r="N3881" i="12"/>
  <c r="M3881" i="12"/>
  <c r="L3881" i="12"/>
  <c r="T3880" i="12"/>
  <c r="S3880" i="12"/>
  <c r="N3880" i="12"/>
  <c r="L3880" i="12"/>
  <c r="M3880" i="12" s="1"/>
  <c r="T3879" i="12"/>
  <c r="S3879" i="12"/>
  <c r="N3879" i="12"/>
  <c r="L3879" i="12"/>
  <c r="M3879" i="12" s="1"/>
  <c r="T3878" i="12"/>
  <c r="S3878" i="12"/>
  <c r="N3878" i="12"/>
  <c r="L3878" i="12"/>
  <c r="M3878" i="12" s="1"/>
  <c r="T3877" i="12"/>
  <c r="S3877" i="12"/>
  <c r="N3877" i="12"/>
  <c r="M3877" i="12"/>
  <c r="L3877" i="12"/>
  <c r="T3876" i="12"/>
  <c r="S3876" i="12"/>
  <c r="N3876" i="12"/>
  <c r="L3876" i="12"/>
  <c r="M3876" i="12" s="1"/>
  <c r="T3875" i="12"/>
  <c r="S3875" i="12"/>
  <c r="N3875" i="12"/>
  <c r="M3875" i="12"/>
  <c r="L3875" i="12"/>
  <c r="T3874" i="12"/>
  <c r="S3874" i="12"/>
  <c r="N3874" i="12"/>
  <c r="L3874" i="12"/>
  <c r="M3874" i="12" s="1"/>
  <c r="T3873" i="12"/>
  <c r="S3873" i="12"/>
  <c r="N3873" i="12"/>
  <c r="M3873" i="12"/>
  <c r="L3873" i="12"/>
  <c r="T3872" i="12"/>
  <c r="S3872" i="12"/>
  <c r="N3872" i="12"/>
  <c r="L3872" i="12"/>
  <c r="M3872" i="12" s="1"/>
  <c r="T3871" i="12"/>
  <c r="S3871" i="12"/>
  <c r="N3871" i="12"/>
  <c r="L3871" i="12"/>
  <c r="M3871" i="12" s="1"/>
  <c r="T3870" i="12"/>
  <c r="S3870" i="12"/>
  <c r="N3870" i="12"/>
  <c r="L3870" i="12"/>
  <c r="M3870" i="12" s="1"/>
  <c r="T3869" i="12"/>
  <c r="S3869" i="12"/>
  <c r="N3869" i="12"/>
  <c r="M3869" i="12"/>
  <c r="L3869" i="12"/>
  <c r="T3868" i="12"/>
  <c r="S3868" i="12"/>
  <c r="N3868" i="12"/>
  <c r="L3868" i="12"/>
  <c r="M3868" i="12" s="1"/>
  <c r="T3867" i="12"/>
  <c r="S3867" i="12"/>
  <c r="N3867" i="12"/>
  <c r="M3867" i="12"/>
  <c r="L3867" i="12"/>
  <c r="T3866" i="12"/>
  <c r="S3866" i="12"/>
  <c r="N3866" i="12"/>
  <c r="L3866" i="12"/>
  <c r="M3866" i="12" s="1"/>
  <c r="T3865" i="12"/>
  <c r="S3865" i="12"/>
  <c r="N3865" i="12"/>
  <c r="M3865" i="12"/>
  <c r="L3865" i="12"/>
  <c r="T3864" i="12"/>
  <c r="S3864" i="12"/>
  <c r="N3864" i="12"/>
  <c r="L3864" i="12"/>
  <c r="M3864" i="12" s="1"/>
  <c r="T3863" i="12"/>
  <c r="S3863" i="12"/>
  <c r="N3863" i="12"/>
  <c r="L3863" i="12"/>
  <c r="M3863" i="12" s="1"/>
  <c r="T3862" i="12"/>
  <c r="S3862" i="12"/>
  <c r="N3862" i="12"/>
  <c r="L3862" i="12"/>
  <c r="M3862" i="12" s="1"/>
  <c r="T3861" i="12"/>
  <c r="S3861" i="12"/>
  <c r="N3861" i="12"/>
  <c r="M3861" i="12"/>
  <c r="L3861" i="12"/>
  <c r="T3860" i="12"/>
  <c r="S3860" i="12"/>
  <c r="N3860" i="12"/>
  <c r="L3860" i="12"/>
  <c r="M3860" i="12" s="1"/>
  <c r="T3859" i="12"/>
  <c r="S3859" i="12"/>
  <c r="N3859" i="12"/>
  <c r="M3859" i="12"/>
  <c r="L3859" i="12"/>
  <c r="T3858" i="12"/>
  <c r="S3858" i="12"/>
  <c r="N3858" i="12"/>
  <c r="L3858" i="12"/>
  <c r="M3858" i="12" s="1"/>
  <c r="T3857" i="12"/>
  <c r="S3857" i="12"/>
  <c r="N3857" i="12"/>
  <c r="M3857" i="12"/>
  <c r="L3857" i="12"/>
  <c r="T3856" i="12"/>
  <c r="S3856" i="12"/>
  <c r="N3856" i="12"/>
  <c r="L3856" i="12"/>
  <c r="M3856" i="12" s="1"/>
  <c r="T3855" i="12"/>
  <c r="S3855" i="12"/>
  <c r="N3855" i="12"/>
  <c r="L3855" i="12"/>
  <c r="M3855" i="12" s="1"/>
  <c r="T3854" i="12"/>
  <c r="S3854" i="12"/>
  <c r="N3854" i="12"/>
  <c r="L3854" i="12"/>
  <c r="M3854" i="12" s="1"/>
  <c r="T3853" i="12"/>
  <c r="S3853" i="12"/>
  <c r="N3853" i="12"/>
  <c r="M3853" i="12"/>
  <c r="L3853" i="12"/>
  <c r="T3852" i="12"/>
  <c r="S3852" i="12"/>
  <c r="N3852" i="12"/>
  <c r="L3852" i="12"/>
  <c r="M3852" i="12" s="1"/>
  <c r="T3851" i="12"/>
  <c r="S3851" i="12"/>
  <c r="N3851" i="12"/>
  <c r="M3851" i="12"/>
  <c r="L3851" i="12"/>
  <c r="T3850" i="12"/>
  <c r="S3850" i="12"/>
  <c r="N3850" i="12"/>
  <c r="L3850" i="12"/>
  <c r="M3850" i="12" s="1"/>
  <c r="T3849" i="12"/>
  <c r="S3849" i="12"/>
  <c r="N3849" i="12"/>
  <c r="M3849" i="12"/>
  <c r="L3849" i="12"/>
  <c r="T3848" i="12"/>
  <c r="S3848" i="12"/>
  <c r="N3848" i="12"/>
  <c r="L3848" i="12"/>
  <c r="M3848" i="12" s="1"/>
  <c r="T3847" i="12"/>
  <c r="S3847" i="12"/>
  <c r="N3847" i="12"/>
  <c r="L3847" i="12"/>
  <c r="M3847" i="12" s="1"/>
  <c r="T3846" i="12"/>
  <c r="S3846" i="12"/>
  <c r="N3846" i="12"/>
  <c r="L3846" i="12"/>
  <c r="M3846" i="12" s="1"/>
  <c r="T3845" i="12"/>
  <c r="S3845" i="12"/>
  <c r="N3845" i="12"/>
  <c r="M3845" i="12"/>
  <c r="L3845" i="12"/>
  <c r="T3844" i="12"/>
  <c r="S3844" i="12"/>
  <c r="N3844" i="12"/>
  <c r="L3844" i="12"/>
  <c r="M3844" i="12" s="1"/>
  <c r="T3843" i="12"/>
  <c r="S3843" i="12"/>
  <c r="N3843" i="12"/>
  <c r="M3843" i="12"/>
  <c r="L3843" i="12"/>
  <c r="T3842" i="12"/>
  <c r="S3842" i="12"/>
  <c r="N3842" i="12"/>
  <c r="L3842" i="12"/>
  <c r="M3842" i="12" s="1"/>
  <c r="T3841" i="12"/>
  <c r="S3841" i="12"/>
  <c r="N3841" i="12"/>
  <c r="M3841" i="12"/>
  <c r="L3841" i="12"/>
  <c r="T3840" i="12"/>
  <c r="S3840" i="12"/>
  <c r="N3840" i="12"/>
  <c r="L3840" i="12"/>
  <c r="M3840" i="12" s="1"/>
  <c r="T3839" i="12"/>
  <c r="S3839" i="12"/>
  <c r="N3839" i="12"/>
  <c r="L3839" i="12"/>
  <c r="M3839" i="12" s="1"/>
  <c r="T3838" i="12"/>
  <c r="S3838" i="12"/>
  <c r="N3838" i="12"/>
  <c r="L3838" i="12"/>
  <c r="M3838" i="12" s="1"/>
  <c r="T3837" i="12"/>
  <c r="S3837" i="12"/>
  <c r="N3837" i="12"/>
  <c r="M3837" i="12"/>
  <c r="L3837" i="12"/>
  <c r="T3836" i="12"/>
  <c r="S3836" i="12"/>
  <c r="N3836" i="12"/>
  <c r="L3836" i="12"/>
  <c r="M3836" i="12" s="1"/>
  <c r="T3835" i="12"/>
  <c r="S3835" i="12"/>
  <c r="N3835" i="12"/>
  <c r="M3835" i="12"/>
  <c r="L3835" i="12"/>
  <c r="T3834" i="12"/>
  <c r="S3834" i="12"/>
  <c r="N3834" i="12"/>
  <c r="L3834" i="12"/>
  <c r="M3834" i="12" s="1"/>
  <c r="T3833" i="12"/>
  <c r="S3833" i="12"/>
  <c r="N3833" i="12"/>
  <c r="M3833" i="12"/>
  <c r="L3833" i="12"/>
  <c r="T3832" i="12"/>
  <c r="S3832" i="12"/>
  <c r="N3832" i="12"/>
  <c r="L3832" i="12"/>
  <c r="M3832" i="12" s="1"/>
  <c r="T3831" i="12"/>
  <c r="S3831" i="12"/>
  <c r="N3831" i="12"/>
  <c r="L3831" i="12"/>
  <c r="M3831" i="12" s="1"/>
  <c r="T3830" i="12"/>
  <c r="S3830" i="12"/>
  <c r="N3830" i="12"/>
  <c r="L3830" i="12"/>
  <c r="M3830" i="12" s="1"/>
  <c r="T3829" i="12"/>
  <c r="S3829" i="12"/>
  <c r="N3829" i="12"/>
  <c r="M3829" i="12"/>
  <c r="L3829" i="12"/>
  <c r="T3828" i="12"/>
  <c r="S3828" i="12"/>
  <c r="N3828" i="12"/>
  <c r="L3828" i="12"/>
  <c r="M3828" i="12" s="1"/>
  <c r="T3827" i="12"/>
  <c r="S3827" i="12"/>
  <c r="N3827" i="12"/>
  <c r="M3827" i="12"/>
  <c r="L3827" i="12"/>
  <c r="T3826" i="12"/>
  <c r="S3826" i="12"/>
  <c r="N3826" i="12"/>
  <c r="L3826" i="12"/>
  <c r="M3826" i="12" s="1"/>
  <c r="T3825" i="12"/>
  <c r="S3825" i="12"/>
  <c r="N3825" i="12"/>
  <c r="M3825" i="12"/>
  <c r="L3825" i="12"/>
  <c r="T3824" i="12"/>
  <c r="S3824" i="12"/>
  <c r="N3824" i="12"/>
  <c r="L3824" i="12"/>
  <c r="M3824" i="12" s="1"/>
  <c r="T3823" i="12"/>
  <c r="S3823" i="12"/>
  <c r="N3823" i="12"/>
  <c r="L3823" i="12"/>
  <c r="M3823" i="12" s="1"/>
  <c r="T3822" i="12"/>
  <c r="S3822" i="12"/>
  <c r="N3822" i="12"/>
  <c r="L3822" i="12"/>
  <c r="M3822" i="12" s="1"/>
  <c r="T3821" i="12"/>
  <c r="S3821" i="12"/>
  <c r="N3821" i="12"/>
  <c r="M3821" i="12"/>
  <c r="L3821" i="12"/>
  <c r="T3820" i="12"/>
  <c r="S3820" i="12"/>
  <c r="N3820" i="12"/>
  <c r="L3820" i="12"/>
  <c r="M3820" i="12" s="1"/>
  <c r="T3819" i="12"/>
  <c r="S3819" i="12"/>
  <c r="N3819" i="12"/>
  <c r="M3819" i="12"/>
  <c r="L3819" i="12"/>
  <c r="T3818" i="12"/>
  <c r="S3818" i="12"/>
  <c r="N3818" i="12"/>
  <c r="L3818" i="12"/>
  <c r="M3818" i="12" s="1"/>
  <c r="T3817" i="12"/>
  <c r="S3817" i="12"/>
  <c r="N3817" i="12"/>
  <c r="M3817" i="12"/>
  <c r="L3817" i="12"/>
  <c r="T3816" i="12"/>
  <c r="S3816" i="12"/>
  <c r="N3816" i="12"/>
  <c r="L3816" i="12"/>
  <c r="M3816" i="12" s="1"/>
  <c r="T3815" i="12"/>
  <c r="S3815" i="12"/>
  <c r="N3815" i="12"/>
  <c r="L3815" i="12"/>
  <c r="M3815" i="12" s="1"/>
  <c r="T3814" i="12"/>
  <c r="S3814" i="12"/>
  <c r="N3814" i="12"/>
  <c r="L3814" i="12"/>
  <c r="M3814" i="12" s="1"/>
  <c r="T3813" i="12"/>
  <c r="S3813" i="12"/>
  <c r="N3813" i="12"/>
  <c r="M3813" i="12"/>
  <c r="L3813" i="12"/>
  <c r="T3812" i="12"/>
  <c r="S3812" i="12"/>
  <c r="N3812" i="12"/>
  <c r="L3812" i="12"/>
  <c r="M3812" i="12" s="1"/>
  <c r="T3811" i="12"/>
  <c r="S3811" i="12"/>
  <c r="N3811" i="12"/>
  <c r="M3811" i="12"/>
  <c r="L3811" i="12"/>
  <c r="T3810" i="12"/>
  <c r="S3810" i="12"/>
  <c r="N3810" i="12"/>
  <c r="L3810" i="12"/>
  <c r="M3810" i="12" s="1"/>
  <c r="T3809" i="12"/>
  <c r="S3809" i="12"/>
  <c r="N3809" i="12"/>
  <c r="M3809" i="12"/>
  <c r="L3809" i="12"/>
  <c r="T3808" i="12"/>
  <c r="S3808" i="12"/>
  <c r="N3808" i="12"/>
  <c r="L3808" i="12"/>
  <c r="M3808" i="12" s="1"/>
  <c r="T3807" i="12"/>
  <c r="S3807" i="12"/>
  <c r="N3807" i="12"/>
  <c r="L3807" i="12"/>
  <c r="M3807" i="12" s="1"/>
  <c r="T3806" i="12"/>
  <c r="S3806" i="12"/>
  <c r="N3806" i="12"/>
  <c r="L3806" i="12"/>
  <c r="M3806" i="12" s="1"/>
  <c r="T3805" i="12"/>
  <c r="S3805" i="12"/>
  <c r="N3805" i="12"/>
  <c r="M3805" i="12"/>
  <c r="L3805" i="12"/>
  <c r="T3804" i="12"/>
  <c r="S3804" i="12"/>
  <c r="N3804" i="12"/>
  <c r="L3804" i="12"/>
  <c r="M3804" i="12" s="1"/>
  <c r="T3803" i="12"/>
  <c r="S3803" i="12"/>
  <c r="N3803" i="12"/>
  <c r="M3803" i="12"/>
  <c r="L3803" i="12"/>
  <c r="T3802" i="12"/>
  <c r="S3802" i="12"/>
  <c r="N3802" i="12"/>
  <c r="L3802" i="12"/>
  <c r="M3802" i="12" s="1"/>
  <c r="T3801" i="12"/>
  <c r="S3801" i="12"/>
  <c r="N3801" i="12"/>
  <c r="M3801" i="12"/>
  <c r="L3801" i="12"/>
  <c r="T3800" i="12"/>
  <c r="S3800" i="12"/>
  <c r="N3800" i="12"/>
  <c r="L3800" i="12"/>
  <c r="M3800" i="12" s="1"/>
  <c r="T3799" i="12"/>
  <c r="S3799" i="12"/>
  <c r="N3799" i="12"/>
  <c r="L3799" i="12"/>
  <c r="M3799" i="12" s="1"/>
  <c r="T3798" i="12"/>
  <c r="S3798" i="12"/>
  <c r="N3798" i="12"/>
  <c r="L3798" i="12"/>
  <c r="M3798" i="12" s="1"/>
  <c r="T3797" i="12"/>
  <c r="S3797" i="12"/>
  <c r="N3797" i="12"/>
  <c r="M3797" i="12"/>
  <c r="L3797" i="12"/>
  <c r="T3796" i="12"/>
  <c r="S3796" i="12"/>
  <c r="N3796" i="12"/>
  <c r="L3796" i="12"/>
  <c r="M3796" i="12" s="1"/>
  <c r="T3795" i="12"/>
  <c r="S3795" i="12"/>
  <c r="N3795" i="12"/>
  <c r="M3795" i="12"/>
  <c r="L3795" i="12"/>
  <c r="T3794" i="12"/>
  <c r="S3794" i="12"/>
  <c r="N3794" i="12"/>
  <c r="L3794" i="12"/>
  <c r="M3794" i="12" s="1"/>
  <c r="T3793" i="12"/>
  <c r="S3793" i="12"/>
  <c r="N3793" i="12"/>
  <c r="M3793" i="12"/>
  <c r="L3793" i="12"/>
  <c r="T3792" i="12"/>
  <c r="S3792" i="12"/>
  <c r="N3792" i="12"/>
  <c r="L3792" i="12"/>
  <c r="M3792" i="12" s="1"/>
  <c r="T3791" i="12"/>
  <c r="S3791" i="12"/>
  <c r="N3791" i="12"/>
  <c r="L3791" i="12"/>
  <c r="M3791" i="12" s="1"/>
  <c r="T3790" i="12"/>
  <c r="S3790" i="12"/>
  <c r="N3790" i="12"/>
  <c r="L3790" i="12"/>
  <c r="M3790" i="12" s="1"/>
  <c r="T3789" i="12"/>
  <c r="S3789" i="12"/>
  <c r="N3789" i="12"/>
  <c r="M3789" i="12"/>
  <c r="L3789" i="12"/>
  <c r="T3788" i="12"/>
  <c r="S3788" i="12"/>
  <c r="N3788" i="12"/>
  <c r="L3788" i="12"/>
  <c r="M3788" i="12" s="1"/>
  <c r="T3787" i="12"/>
  <c r="S3787" i="12"/>
  <c r="N3787" i="12"/>
  <c r="M3787" i="12"/>
  <c r="L3787" i="12"/>
  <c r="T3786" i="12"/>
  <c r="S3786" i="12"/>
  <c r="N3786" i="12"/>
  <c r="L3786" i="12"/>
  <c r="M3786" i="12" s="1"/>
  <c r="T3785" i="12"/>
  <c r="S3785" i="12"/>
  <c r="N3785" i="12"/>
  <c r="M3785" i="12"/>
  <c r="L3785" i="12"/>
  <c r="T3784" i="12"/>
  <c r="S3784" i="12"/>
  <c r="N3784" i="12"/>
  <c r="L3784" i="12"/>
  <c r="M3784" i="12" s="1"/>
  <c r="T3783" i="12"/>
  <c r="S3783" i="12"/>
  <c r="N3783" i="12"/>
  <c r="L3783" i="12"/>
  <c r="M3783" i="12" s="1"/>
  <c r="T3782" i="12"/>
  <c r="S3782" i="12"/>
  <c r="N3782" i="12"/>
  <c r="L3782" i="12"/>
  <c r="M3782" i="12" s="1"/>
  <c r="T3781" i="12"/>
  <c r="S3781" i="12"/>
  <c r="N3781" i="12"/>
  <c r="M3781" i="12"/>
  <c r="L3781" i="12"/>
  <c r="T3780" i="12"/>
  <c r="S3780" i="12"/>
  <c r="N3780" i="12"/>
  <c r="L3780" i="12"/>
  <c r="M3780" i="12" s="1"/>
  <c r="T3779" i="12"/>
  <c r="S3779" i="12"/>
  <c r="N3779" i="12"/>
  <c r="M3779" i="12"/>
  <c r="L3779" i="12"/>
  <c r="T3778" i="12"/>
  <c r="S3778" i="12"/>
  <c r="N3778" i="12"/>
  <c r="L3778" i="12"/>
  <c r="M3778" i="12" s="1"/>
  <c r="T3777" i="12"/>
  <c r="S3777" i="12"/>
  <c r="N3777" i="12"/>
  <c r="M3777" i="12"/>
  <c r="L3777" i="12"/>
  <c r="T3776" i="12"/>
  <c r="S3776" i="12"/>
  <c r="N3776" i="12"/>
  <c r="L3776" i="12"/>
  <c r="M3776" i="12" s="1"/>
  <c r="T3775" i="12"/>
  <c r="S3775" i="12"/>
  <c r="N3775" i="12"/>
  <c r="L3775" i="12"/>
  <c r="M3775" i="12" s="1"/>
  <c r="T3774" i="12"/>
  <c r="S3774" i="12"/>
  <c r="N3774" i="12"/>
  <c r="L3774" i="12"/>
  <c r="M3774" i="12" s="1"/>
  <c r="T3773" i="12"/>
  <c r="S3773" i="12"/>
  <c r="N3773" i="12"/>
  <c r="M3773" i="12"/>
  <c r="L3773" i="12"/>
  <c r="T3772" i="12"/>
  <c r="S3772" i="12"/>
  <c r="N3772" i="12"/>
  <c r="L3772" i="12"/>
  <c r="M3772" i="12" s="1"/>
  <c r="T3771" i="12"/>
  <c r="S3771" i="12"/>
  <c r="N3771" i="12"/>
  <c r="M3771" i="12"/>
  <c r="L3771" i="12"/>
  <c r="T3770" i="12"/>
  <c r="S3770" i="12"/>
  <c r="N3770" i="12"/>
  <c r="L3770" i="12"/>
  <c r="M3770" i="12" s="1"/>
  <c r="T3769" i="12"/>
  <c r="S3769" i="12"/>
  <c r="N3769" i="12"/>
  <c r="M3769" i="12"/>
  <c r="L3769" i="12"/>
  <c r="T3768" i="12"/>
  <c r="S3768" i="12"/>
  <c r="N3768" i="12"/>
  <c r="L3768" i="12"/>
  <c r="M3768" i="12" s="1"/>
  <c r="T3767" i="12"/>
  <c r="S3767" i="12"/>
  <c r="N3767" i="12"/>
  <c r="L3767" i="12"/>
  <c r="M3767" i="12" s="1"/>
  <c r="T3766" i="12"/>
  <c r="S3766" i="12"/>
  <c r="N3766" i="12"/>
  <c r="L3766" i="12"/>
  <c r="M3766" i="12" s="1"/>
  <c r="T3765" i="12"/>
  <c r="S3765" i="12"/>
  <c r="N3765" i="12"/>
  <c r="M3765" i="12"/>
  <c r="L3765" i="12"/>
  <c r="T3764" i="12"/>
  <c r="S3764" i="12"/>
  <c r="N3764" i="12"/>
  <c r="L3764" i="12"/>
  <c r="M3764" i="12" s="1"/>
  <c r="T3763" i="12"/>
  <c r="S3763" i="12"/>
  <c r="N3763" i="12"/>
  <c r="M3763" i="12"/>
  <c r="L3763" i="12"/>
  <c r="T3762" i="12"/>
  <c r="S3762" i="12"/>
  <c r="N3762" i="12"/>
  <c r="L3762" i="12"/>
  <c r="M3762" i="12" s="1"/>
  <c r="T3761" i="12"/>
  <c r="S3761" i="12"/>
  <c r="N3761" i="12"/>
  <c r="M3761" i="12"/>
  <c r="L3761" i="12"/>
  <c r="T3760" i="12"/>
  <c r="S3760" i="12"/>
  <c r="N3760" i="12"/>
  <c r="L3760" i="12"/>
  <c r="M3760" i="12" s="1"/>
  <c r="T3759" i="12"/>
  <c r="S3759" i="12"/>
  <c r="N3759" i="12"/>
  <c r="L3759" i="12"/>
  <c r="M3759" i="12" s="1"/>
  <c r="T3758" i="12"/>
  <c r="S3758" i="12"/>
  <c r="N3758" i="12"/>
  <c r="L3758" i="12"/>
  <c r="M3758" i="12" s="1"/>
  <c r="T3757" i="12"/>
  <c r="S3757" i="12"/>
  <c r="N3757" i="12"/>
  <c r="M3757" i="12"/>
  <c r="L3757" i="12"/>
  <c r="T3756" i="12"/>
  <c r="S3756" i="12"/>
  <c r="N3756" i="12"/>
  <c r="L3756" i="12"/>
  <c r="M3756" i="12" s="1"/>
  <c r="T3755" i="12"/>
  <c r="S3755" i="12"/>
  <c r="N3755" i="12"/>
  <c r="M3755" i="12"/>
  <c r="L3755" i="12"/>
  <c r="T3754" i="12"/>
  <c r="S3754" i="12"/>
  <c r="N3754" i="12"/>
  <c r="L3754" i="12"/>
  <c r="M3754" i="12" s="1"/>
  <c r="T3753" i="12"/>
  <c r="S3753" i="12"/>
  <c r="N3753" i="12"/>
  <c r="M3753" i="12"/>
  <c r="L3753" i="12"/>
  <c r="T3752" i="12"/>
  <c r="S3752" i="12"/>
  <c r="N3752" i="12"/>
  <c r="L3752" i="12"/>
  <c r="M3752" i="12" s="1"/>
  <c r="T3751" i="12"/>
  <c r="S3751" i="12"/>
  <c r="N3751" i="12"/>
  <c r="L3751" i="12"/>
  <c r="M3751" i="12" s="1"/>
  <c r="T3750" i="12"/>
  <c r="S3750" i="12"/>
  <c r="N3750" i="12"/>
  <c r="L3750" i="12"/>
  <c r="M3750" i="12" s="1"/>
  <c r="T3749" i="12"/>
  <c r="S3749" i="12"/>
  <c r="N3749" i="12"/>
  <c r="M3749" i="12"/>
  <c r="L3749" i="12"/>
  <c r="T3748" i="12"/>
  <c r="S3748" i="12"/>
  <c r="N3748" i="12"/>
  <c r="L3748" i="12"/>
  <c r="M3748" i="12" s="1"/>
  <c r="T3747" i="12"/>
  <c r="S3747" i="12"/>
  <c r="N3747" i="12"/>
  <c r="M3747" i="12"/>
  <c r="L3747" i="12"/>
  <c r="T3746" i="12"/>
  <c r="S3746" i="12"/>
  <c r="N3746" i="12"/>
  <c r="L3746" i="12"/>
  <c r="M3746" i="12" s="1"/>
  <c r="T3745" i="12"/>
  <c r="S3745" i="12"/>
  <c r="N3745" i="12"/>
  <c r="M3745" i="12"/>
  <c r="L3745" i="12"/>
  <c r="T3744" i="12"/>
  <c r="S3744" i="12"/>
  <c r="N3744" i="12"/>
  <c r="L3744" i="12"/>
  <c r="M3744" i="12" s="1"/>
  <c r="T3743" i="12"/>
  <c r="S3743" i="12"/>
  <c r="N3743" i="12"/>
  <c r="L3743" i="12"/>
  <c r="M3743" i="12" s="1"/>
  <c r="T3742" i="12"/>
  <c r="S3742" i="12"/>
  <c r="N3742" i="12"/>
  <c r="L3742" i="12"/>
  <c r="M3742" i="12" s="1"/>
  <c r="T3741" i="12"/>
  <c r="S3741" i="12"/>
  <c r="N3741" i="12"/>
  <c r="M3741" i="12"/>
  <c r="L3741" i="12"/>
  <c r="T3740" i="12"/>
  <c r="S3740" i="12"/>
  <c r="N3740" i="12"/>
  <c r="L3740" i="12"/>
  <c r="M3740" i="12" s="1"/>
  <c r="T3739" i="12"/>
  <c r="S3739" i="12"/>
  <c r="N3739" i="12"/>
  <c r="M3739" i="12"/>
  <c r="L3739" i="12"/>
  <c r="T3738" i="12"/>
  <c r="S3738" i="12"/>
  <c r="N3738" i="12"/>
  <c r="L3738" i="12"/>
  <c r="M3738" i="12" s="1"/>
  <c r="T3737" i="12"/>
  <c r="S3737" i="12"/>
  <c r="N3737" i="12"/>
  <c r="M3737" i="12"/>
  <c r="L3737" i="12"/>
  <c r="T3736" i="12"/>
  <c r="S3736" i="12"/>
  <c r="N3736" i="12"/>
  <c r="L3736" i="12"/>
  <c r="M3736" i="12" s="1"/>
  <c r="T3735" i="12"/>
  <c r="S3735" i="12"/>
  <c r="N3735" i="12"/>
  <c r="L3735" i="12"/>
  <c r="M3735" i="12" s="1"/>
  <c r="T3734" i="12"/>
  <c r="S3734" i="12"/>
  <c r="N3734" i="12"/>
  <c r="L3734" i="12"/>
  <c r="M3734" i="12" s="1"/>
  <c r="T3733" i="12"/>
  <c r="S3733" i="12"/>
  <c r="N3733" i="12"/>
  <c r="M3733" i="12"/>
  <c r="L3733" i="12"/>
  <c r="T3732" i="12"/>
  <c r="S3732" i="12"/>
  <c r="N3732" i="12"/>
  <c r="L3732" i="12"/>
  <c r="M3732" i="12" s="1"/>
  <c r="T3731" i="12"/>
  <c r="S3731" i="12"/>
  <c r="N3731" i="12"/>
  <c r="M3731" i="12"/>
  <c r="L3731" i="12"/>
  <c r="T3730" i="12"/>
  <c r="S3730" i="12"/>
  <c r="N3730" i="12"/>
  <c r="L3730" i="12"/>
  <c r="M3730" i="12" s="1"/>
  <c r="T3729" i="12"/>
  <c r="S3729" i="12"/>
  <c r="N3729" i="12"/>
  <c r="M3729" i="12"/>
  <c r="L3729" i="12"/>
  <c r="T3728" i="12"/>
  <c r="S3728" i="12"/>
  <c r="N3728" i="12"/>
  <c r="L3728" i="12"/>
  <c r="M3728" i="12" s="1"/>
  <c r="T3727" i="12"/>
  <c r="S3727" i="12"/>
  <c r="N3727" i="12"/>
  <c r="L3727" i="12"/>
  <c r="M3727" i="12" s="1"/>
  <c r="T3726" i="12"/>
  <c r="S3726" i="12"/>
  <c r="N3726" i="12"/>
  <c r="L3726" i="12"/>
  <c r="M3726" i="12" s="1"/>
  <c r="T3725" i="12"/>
  <c r="S3725" i="12"/>
  <c r="N3725" i="12"/>
  <c r="M3725" i="12"/>
  <c r="L3725" i="12"/>
  <c r="T3724" i="12"/>
  <c r="S3724" i="12"/>
  <c r="N3724" i="12"/>
  <c r="L3724" i="12"/>
  <c r="M3724" i="12" s="1"/>
  <c r="T3723" i="12"/>
  <c r="S3723" i="12"/>
  <c r="N3723" i="12"/>
  <c r="M3723" i="12"/>
  <c r="L3723" i="12"/>
  <c r="T3722" i="12"/>
  <c r="S3722" i="12"/>
  <c r="N3722" i="12"/>
  <c r="L3722" i="12"/>
  <c r="M3722" i="12" s="1"/>
  <c r="T3721" i="12"/>
  <c r="S3721" i="12"/>
  <c r="N3721" i="12"/>
  <c r="M3721" i="12"/>
  <c r="L3721" i="12"/>
  <c r="T3720" i="12"/>
  <c r="S3720" i="12"/>
  <c r="N3720" i="12"/>
  <c r="L3720" i="12"/>
  <c r="M3720" i="12" s="1"/>
  <c r="T3719" i="12"/>
  <c r="S3719" i="12"/>
  <c r="N3719" i="12"/>
  <c r="L3719" i="12"/>
  <c r="M3719" i="12" s="1"/>
  <c r="T3718" i="12"/>
  <c r="S3718" i="12"/>
  <c r="N3718" i="12"/>
  <c r="L3718" i="12"/>
  <c r="M3718" i="12" s="1"/>
  <c r="T3717" i="12"/>
  <c r="S3717" i="12"/>
  <c r="N3717" i="12"/>
  <c r="M3717" i="12"/>
  <c r="L3717" i="12"/>
  <c r="T3716" i="12"/>
  <c r="S3716" i="12"/>
  <c r="N3716" i="12"/>
  <c r="L3716" i="12"/>
  <c r="M3716" i="12" s="1"/>
  <c r="T3715" i="12"/>
  <c r="S3715" i="12"/>
  <c r="N3715" i="12"/>
  <c r="M3715" i="12"/>
  <c r="L3715" i="12"/>
  <c r="T3714" i="12"/>
  <c r="S3714" i="12"/>
  <c r="N3714" i="12"/>
  <c r="L3714" i="12"/>
  <c r="M3714" i="12" s="1"/>
  <c r="T3713" i="12"/>
  <c r="S3713" i="12"/>
  <c r="N3713" i="12"/>
  <c r="M3713" i="12"/>
  <c r="L3713" i="12"/>
  <c r="T3712" i="12"/>
  <c r="S3712" i="12"/>
  <c r="N3712" i="12"/>
  <c r="L3712" i="12"/>
  <c r="M3712" i="12" s="1"/>
  <c r="T3711" i="12"/>
  <c r="S3711" i="12"/>
  <c r="N3711" i="12"/>
  <c r="L3711" i="12"/>
  <c r="M3711" i="12" s="1"/>
  <c r="T3710" i="12"/>
  <c r="S3710" i="12"/>
  <c r="N3710" i="12"/>
  <c r="L3710" i="12"/>
  <c r="M3710" i="12" s="1"/>
  <c r="T3709" i="12"/>
  <c r="S3709" i="12"/>
  <c r="N3709" i="12"/>
  <c r="M3709" i="12"/>
  <c r="L3709" i="12"/>
  <c r="T3708" i="12"/>
  <c r="S3708" i="12"/>
  <c r="N3708" i="12"/>
  <c r="L3708" i="12"/>
  <c r="M3708" i="12" s="1"/>
  <c r="T3707" i="12"/>
  <c r="S3707" i="12"/>
  <c r="N3707" i="12"/>
  <c r="M3707" i="12"/>
  <c r="L3707" i="12"/>
  <c r="T3706" i="12"/>
  <c r="S3706" i="12"/>
  <c r="N3706" i="12"/>
  <c r="L3706" i="12"/>
  <c r="M3706" i="12" s="1"/>
  <c r="T3705" i="12"/>
  <c r="S3705" i="12"/>
  <c r="N3705" i="12"/>
  <c r="M3705" i="12"/>
  <c r="L3705" i="12"/>
  <c r="T3704" i="12"/>
  <c r="S3704" i="12"/>
  <c r="N3704" i="12"/>
  <c r="L3704" i="12"/>
  <c r="M3704" i="12" s="1"/>
  <c r="T3703" i="12"/>
  <c r="S3703" i="12"/>
  <c r="N3703" i="12"/>
  <c r="L3703" i="12"/>
  <c r="M3703" i="12" s="1"/>
  <c r="T3702" i="12"/>
  <c r="S3702" i="12"/>
  <c r="N3702" i="12"/>
  <c r="L3702" i="12"/>
  <c r="M3702" i="12" s="1"/>
  <c r="T3701" i="12"/>
  <c r="S3701" i="12"/>
  <c r="N3701" i="12"/>
  <c r="M3701" i="12"/>
  <c r="L3701" i="12"/>
  <c r="T3700" i="12"/>
  <c r="S3700" i="12"/>
  <c r="N3700" i="12"/>
  <c r="L3700" i="12"/>
  <c r="M3700" i="12" s="1"/>
  <c r="T3699" i="12"/>
  <c r="S3699" i="12"/>
  <c r="N3699" i="12"/>
  <c r="M3699" i="12"/>
  <c r="L3699" i="12"/>
  <c r="T3698" i="12"/>
  <c r="S3698" i="12"/>
  <c r="N3698" i="12"/>
  <c r="L3698" i="12"/>
  <c r="M3698" i="12" s="1"/>
  <c r="T3697" i="12"/>
  <c r="S3697" i="12"/>
  <c r="N3697" i="12"/>
  <c r="M3697" i="12"/>
  <c r="L3697" i="12"/>
  <c r="T3696" i="12"/>
  <c r="S3696" i="12"/>
  <c r="N3696" i="12"/>
  <c r="L3696" i="12"/>
  <c r="M3696" i="12" s="1"/>
  <c r="T3695" i="12"/>
  <c r="S3695" i="12"/>
  <c r="N3695" i="12"/>
  <c r="L3695" i="12"/>
  <c r="M3695" i="12" s="1"/>
  <c r="T3694" i="12"/>
  <c r="S3694" i="12"/>
  <c r="N3694" i="12"/>
  <c r="L3694" i="12"/>
  <c r="M3694" i="12" s="1"/>
  <c r="T3693" i="12"/>
  <c r="S3693" i="12"/>
  <c r="N3693" i="12"/>
  <c r="M3693" i="12"/>
  <c r="L3693" i="12"/>
  <c r="T3692" i="12"/>
  <c r="S3692" i="12"/>
  <c r="N3692" i="12"/>
  <c r="L3692" i="12"/>
  <c r="M3692" i="12" s="1"/>
  <c r="T3691" i="12"/>
  <c r="S3691" i="12"/>
  <c r="N3691" i="12"/>
  <c r="M3691" i="12"/>
  <c r="L3691" i="12"/>
  <c r="T3690" i="12"/>
  <c r="S3690" i="12"/>
  <c r="N3690" i="12"/>
  <c r="L3690" i="12"/>
  <c r="M3690" i="12" s="1"/>
  <c r="T3689" i="12"/>
  <c r="S3689" i="12"/>
  <c r="N3689" i="12"/>
  <c r="M3689" i="12"/>
  <c r="L3689" i="12"/>
  <c r="T3688" i="12"/>
  <c r="S3688" i="12"/>
  <c r="N3688" i="12"/>
  <c r="L3688" i="12"/>
  <c r="M3688" i="12" s="1"/>
  <c r="T3687" i="12"/>
  <c r="S3687" i="12"/>
  <c r="N3687" i="12"/>
  <c r="M3687" i="12"/>
  <c r="L3687" i="12"/>
  <c r="T3686" i="12"/>
  <c r="S3686" i="12"/>
  <c r="N3686" i="12"/>
  <c r="L3686" i="12"/>
  <c r="M3686" i="12" s="1"/>
  <c r="T3685" i="12"/>
  <c r="S3685" i="12"/>
  <c r="N3685" i="12"/>
  <c r="M3685" i="12"/>
  <c r="L3685" i="12"/>
  <c r="T3684" i="12"/>
  <c r="S3684" i="12"/>
  <c r="N3684" i="12"/>
  <c r="L3684" i="12"/>
  <c r="M3684" i="12" s="1"/>
  <c r="T3683" i="12"/>
  <c r="S3683" i="12"/>
  <c r="N3683" i="12"/>
  <c r="M3683" i="12"/>
  <c r="L3683" i="12"/>
  <c r="T3682" i="12"/>
  <c r="S3682" i="12"/>
  <c r="N3682" i="12"/>
  <c r="L3682" i="12"/>
  <c r="M3682" i="12" s="1"/>
  <c r="T3681" i="12"/>
  <c r="S3681" i="12"/>
  <c r="N3681" i="12"/>
  <c r="M3681" i="12"/>
  <c r="L3681" i="12"/>
  <c r="T3680" i="12"/>
  <c r="S3680" i="12"/>
  <c r="N3680" i="12"/>
  <c r="L3680" i="12"/>
  <c r="M3680" i="12" s="1"/>
  <c r="T3679" i="12"/>
  <c r="S3679" i="12"/>
  <c r="N3679" i="12"/>
  <c r="M3679" i="12"/>
  <c r="L3679" i="12"/>
  <c r="T3678" i="12"/>
  <c r="S3678" i="12"/>
  <c r="N3678" i="12"/>
  <c r="L3678" i="12"/>
  <c r="M3678" i="12" s="1"/>
  <c r="T3677" i="12"/>
  <c r="S3677" i="12"/>
  <c r="N3677" i="12"/>
  <c r="M3677" i="12"/>
  <c r="L3677" i="12"/>
  <c r="T3676" i="12"/>
  <c r="S3676" i="12"/>
  <c r="N3676" i="12"/>
  <c r="L3676" i="12"/>
  <c r="M3676" i="12" s="1"/>
  <c r="T3675" i="12"/>
  <c r="S3675" i="12"/>
  <c r="N3675" i="12"/>
  <c r="M3675" i="12"/>
  <c r="L3675" i="12"/>
  <c r="T3674" i="12"/>
  <c r="S3674" i="12"/>
  <c r="N3674" i="12"/>
  <c r="M3674" i="12"/>
  <c r="L3674" i="12"/>
  <c r="T3673" i="12"/>
  <c r="S3673" i="12"/>
  <c r="N3673" i="12"/>
  <c r="M3673" i="12"/>
  <c r="L3673" i="12"/>
  <c r="T3672" i="12"/>
  <c r="S3672" i="12"/>
  <c r="N3672" i="12"/>
  <c r="L3672" i="12"/>
  <c r="M3672" i="12" s="1"/>
  <c r="T3671" i="12"/>
  <c r="S3671" i="12"/>
  <c r="N3671" i="12"/>
  <c r="L3671" i="12"/>
  <c r="M3671" i="12" s="1"/>
  <c r="T3670" i="12"/>
  <c r="S3670" i="12"/>
  <c r="N3670" i="12"/>
  <c r="L3670" i="12"/>
  <c r="M3670" i="12" s="1"/>
  <c r="T3669" i="12"/>
  <c r="S3669" i="12"/>
  <c r="N3669" i="12"/>
  <c r="M3669" i="12"/>
  <c r="L3669" i="12"/>
  <c r="T3668" i="12"/>
  <c r="S3668" i="12"/>
  <c r="N3668" i="12"/>
  <c r="L3668" i="12"/>
  <c r="M3668" i="12" s="1"/>
  <c r="T3667" i="12"/>
  <c r="S3667" i="12"/>
  <c r="N3667" i="12"/>
  <c r="M3667" i="12"/>
  <c r="L3667" i="12"/>
  <c r="T3666" i="12"/>
  <c r="S3666" i="12"/>
  <c r="N3666" i="12"/>
  <c r="L3666" i="12"/>
  <c r="M3666" i="12" s="1"/>
  <c r="T3665" i="12"/>
  <c r="S3665" i="12"/>
  <c r="N3665" i="12"/>
  <c r="M3665" i="12"/>
  <c r="L3665" i="12"/>
  <c r="T3664" i="12"/>
  <c r="S3664" i="12"/>
  <c r="N3664" i="12"/>
  <c r="L3664" i="12"/>
  <c r="M3664" i="12" s="1"/>
  <c r="T3663" i="12"/>
  <c r="S3663" i="12"/>
  <c r="N3663" i="12"/>
  <c r="L3663" i="12"/>
  <c r="M3663" i="12" s="1"/>
  <c r="T3662" i="12"/>
  <c r="S3662" i="12"/>
  <c r="N3662" i="12"/>
  <c r="L3662" i="12"/>
  <c r="M3662" i="12" s="1"/>
  <c r="T3661" i="12"/>
  <c r="S3661" i="12"/>
  <c r="N3661" i="12"/>
  <c r="M3661" i="12"/>
  <c r="L3661" i="12"/>
  <c r="T3660" i="12"/>
  <c r="S3660" i="12"/>
  <c r="N3660" i="12"/>
  <c r="L3660" i="12"/>
  <c r="M3660" i="12" s="1"/>
  <c r="T3659" i="12"/>
  <c r="S3659" i="12"/>
  <c r="N3659" i="12"/>
  <c r="M3659" i="12"/>
  <c r="L3659" i="12"/>
  <c r="T3658" i="12"/>
  <c r="S3658" i="12"/>
  <c r="N3658" i="12"/>
  <c r="L3658" i="12"/>
  <c r="M3658" i="12" s="1"/>
  <c r="T3657" i="12"/>
  <c r="S3657" i="12"/>
  <c r="N3657" i="12"/>
  <c r="M3657" i="12"/>
  <c r="L3657" i="12"/>
  <c r="T3656" i="12"/>
  <c r="S3656" i="12"/>
  <c r="N3656" i="12"/>
  <c r="L3656" i="12"/>
  <c r="M3656" i="12" s="1"/>
  <c r="T3655" i="12"/>
  <c r="S3655" i="12"/>
  <c r="N3655" i="12"/>
  <c r="M3655" i="12"/>
  <c r="L3655" i="12"/>
  <c r="T3654" i="12"/>
  <c r="S3654" i="12"/>
  <c r="N3654" i="12"/>
  <c r="L3654" i="12"/>
  <c r="M3654" i="12" s="1"/>
  <c r="T3653" i="12"/>
  <c r="S3653" i="12"/>
  <c r="N3653" i="12"/>
  <c r="M3653" i="12"/>
  <c r="L3653" i="12"/>
  <c r="T3652" i="12"/>
  <c r="S3652" i="12"/>
  <c r="N3652" i="12"/>
  <c r="L3652" i="12"/>
  <c r="M3652" i="12" s="1"/>
  <c r="T3651" i="12"/>
  <c r="S3651" i="12"/>
  <c r="N3651" i="12"/>
  <c r="M3651" i="12"/>
  <c r="L3651" i="12"/>
  <c r="T3650" i="12"/>
  <c r="S3650" i="12"/>
  <c r="N3650" i="12"/>
  <c r="L3650" i="12"/>
  <c r="M3650" i="12" s="1"/>
  <c r="T3649" i="12"/>
  <c r="S3649" i="12"/>
  <c r="N3649" i="12"/>
  <c r="M3649" i="12"/>
  <c r="L3649" i="12"/>
  <c r="T3648" i="12"/>
  <c r="S3648" i="12"/>
  <c r="N3648" i="12"/>
  <c r="L3648" i="12"/>
  <c r="M3648" i="12" s="1"/>
  <c r="T3647" i="12"/>
  <c r="S3647" i="12"/>
  <c r="N3647" i="12"/>
  <c r="L3647" i="12"/>
  <c r="M3647" i="12" s="1"/>
  <c r="T3646" i="12"/>
  <c r="S3646" i="12"/>
  <c r="N3646" i="12"/>
  <c r="L3646" i="12"/>
  <c r="M3646" i="12" s="1"/>
  <c r="T3645" i="12"/>
  <c r="S3645" i="12"/>
  <c r="N3645" i="12"/>
  <c r="M3645" i="12"/>
  <c r="L3645" i="12"/>
  <c r="T3644" i="12"/>
  <c r="S3644" i="12"/>
  <c r="N3644" i="12"/>
  <c r="L3644" i="12"/>
  <c r="M3644" i="12" s="1"/>
  <c r="T3643" i="12"/>
  <c r="S3643" i="12"/>
  <c r="N3643" i="12"/>
  <c r="M3643" i="12"/>
  <c r="L3643" i="12"/>
  <c r="T3642" i="12"/>
  <c r="S3642" i="12"/>
  <c r="N3642" i="12"/>
  <c r="M3642" i="12"/>
  <c r="L3642" i="12"/>
  <c r="T3641" i="12"/>
  <c r="S3641" i="12"/>
  <c r="N3641" i="12"/>
  <c r="M3641" i="12"/>
  <c r="L3641" i="12"/>
  <c r="T3640" i="12"/>
  <c r="S3640" i="12"/>
  <c r="N3640" i="12"/>
  <c r="L3640" i="12"/>
  <c r="M3640" i="12" s="1"/>
  <c r="T3639" i="12"/>
  <c r="S3639" i="12"/>
  <c r="N3639" i="12"/>
  <c r="L3639" i="12"/>
  <c r="M3639" i="12" s="1"/>
  <c r="T3638" i="12"/>
  <c r="S3638" i="12"/>
  <c r="N3638" i="12"/>
  <c r="L3638" i="12"/>
  <c r="M3638" i="12" s="1"/>
  <c r="T3637" i="12"/>
  <c r="S3637" i="12"/>
  <c r="N3637" i="12"/>
  <c r="M3637" i="12"/>
  <c r="L3637" i="12"/>
  <c r="T3636" i="12"/>
  <c r="S3636" i="12"/>
  <c r="N3636" i="12"/>
  <c r="L3636" i="12"/>
  <c r="M3636" i="12" s="1"/>
  <c r="T3635" i="12"/>
  <c r="S3635" i="12"/>
  <c r="N3635" i="12"/>
  <c r="M3635" i="12"/>
  <c r="L3635" i="12"/>
  <c r="T3634" i="12"/>
  <c r="S3634" i="12"/>
  <c r="N3634" i="12"/>
  <c r="M3634" i="12"/>
  <c r="L3634" i="12"/>
  <c r="T3633" i="12"/>
  <c r="S3633" i="12"/>
  <c r="N3633" i="12"/>
  <c r="M3633" i="12"/>
  <c r="L3633" i="12"/>
  <c r="T3632" i="12"/>
  <c r="S3632" i="12"/>
  <c r="N3632" i="12"/>
  <c r="L3632" i="12"/>
  <c r="M3632" i="12" s="1"/>
  <c r="T3631" i="12"/>
  <c r="S3631" i="12"/>
  <c r="N3631" i="12"/>
  <c r="L3631" i="12"/>
  <c r="M3631" i="12" s="1"/>
  <c r="T3630" i="12"/>
  <c r="S3630" i="12"/>
  <c r="N3630" i="12"/>
  <c r="L3630" i="12"/>
  <c r="M3630" i="12" s="1"/>
  <c r="T3629" i="12"/>
  <c r="S3629" i="12"/>
  <c r="N3629" i="12"/>
  <c r="M3629" i="12"/>
  <c r="L3629" i="12"/>
  <c r="T3628" i="12"/>
  <c r="S3628" i="12"/>
  <c r="N3628" i="12"/>
  <c r="L3628" i="12"/>
  <c r="M3628" i="12" s="1"/>
  <c r="T3627" i="12"/>
  <c r="S3627" i="12"/>
  <c r="N3627" i="12"/>
  <c r="M3627" i="12"/>
  <c r="L3627" i="12"/>
  <c r="T3626" i="12"/>
  <c r="S3626" i="12"/>
  <c r="N3626" i="12"/>
  <c r="L3626" i="12"/>
  <c r="M3626" i="12" s="1"/>
  <c r="T3625" i="12"/>
  <c r="S3625" i="12"/>
  <c r="N3625" i="12"/>
  <c r="M3625" i="12"/>
  <c r="L3625" i="12"/>
  <c r="T3624" i="12"/>
  <c r="S3624" i="12"/>
  <c r="N3624" i="12"/>
  <c r="L3624" i="12"/>
  <c r="M3624" i="12" s="1"/>
  <c r="T3623" i="12"/>
  <c r="S3623" i="12"/>
  <c r="N3623" i="12"/>
  <c r="M3623" i="12"/>
  <c r="L3623" i="12"/>
  <c r="T3622" i="12"/>
  <c r="S3622" i="12"/>
  <c r="N3622" i="12"/>
  <c r="L3622" i="12"/>
  <c r="M3622" i="12" s="1"/>
  <c r="T3621" i="12"/>
  <c r="S3621" i="12"/>
  <c r="N3621" i="12"/>
  <c r="M3621" i="12"/>
  <c r="L3621" i="12"/>
  <c r="T3620" i="12"/>
  <c r="S3620" i="12"/>
  <c r="N3620" i="12"/>
  <c r="L3620" i="12"/>
  <c r="M3620" i="12" s="1"/>
  <c r="T3619" i="12"/>
  <c r="S3619" i="12"/>
  <c r="N3619" i="12"/>
  <c r="M3619" i="12"/>
  <c r="L3619" i="12"/>
  <c r="T3618" i="12"/>
  <c r="S3618" i="12"/>
  <c r="N3618" i="12"/>
  <c r="L3618" i="12"/>
  <c r="M3618" i="12" s="1"/>
  <c r="T3617" i="12"/>
  <c r="S3617" i="12"/>
  <c r="N3617" i="12"/>
  <c r="M3617" i="12"/>
  <c r="L3617" i="12"/>
  <c r="T3616" i="12"/>
  <c r="S3616" i="12"/>
  <c r="N3616" i="12"/>
  <c r="L3616" i="12"/>
  <c r="M3616" i="12" s="1"/>
  <c r="T3615" i="12"/>
  <c r="S3615" i="12"/>
  <c r="N3615" i="12"/>
  <c r="M3615" i="12"/>
  <c r="L3615" i="12"/>
  <c r="T3614" i="12"/>
  <c r="S3614" i="12"/>
  <c r="N3614" i="12"/>
  <c r="L3614" i="12"/>
  <c r="M3614" i="12" s="1"/>
  <c r="T3613" i="12"/>
  <c r="S3613" i="12"/>
  <c r="N3613" i="12"/>
  <c r="M3613" i="12"/>
  <c r="L3613" i="12"/>
  <c r="T3612" i="12"/>
  <c r="S3612" i="12"/>
  <c r="N3612" i="12"/>
  <c r="L3612" i="12"/>
  <c r="M3612" i="12" s="1"/>
  <c r="T3611" i="12"/>
  <c r="S3611" i="12"/>
  <c r="N3611" i="12"/>
  <c r="M3611" i="12"/>
  <c r="L3611" i="12"/>
  <c r="T3610" i="12"/>
  <c r="S3610" i="12"/>
  <c r="N3610" i="12"/>
  <c r="M3610" i="12"/>
  <c r="L3610" i="12"/>
  <c r="T3609" i="12"/>
  <c r="S3609" i="12"/>
  <c r="N3609" i="12"/>
  <c r="M3609" i="12"/>
  <c r="L3609" i="12"/>
  <c r="T3608" i="12"/>
  <c r="S3608" i="12"/>
  <c r="N3608" i="12"/>
  <c r="L3608" i="12"/>
  <c r="M3608" i="12" s="1"/>
  <c r="T3607" i="12"/>
  <c r="S3607" i="12"/>
  <c r="N3607" i="12"/>
  <c r="L3607" i="12"/>
  <c r="M3607" i="12" s="1"/>
  <c r="T3606" i="12"/>
  <c r="S3606" i="12"/>
  <c r="N3606" i="12"/>
  <c r="L3606" i="12"/>
  <c r="M3606" i="12" s="1"/>
  <c r="T3605" i="12"/>
  <c r="S3605" i="12"/>
  <c r="N3605" i="12"/>
  <c r="M3605" i="12"/>
  <c r="L3605" i="12"/>
  <c r="T3604" i="12"/>
  <c r="S3604" i="12"/>
  <c r="N3604" i="12"/>
  <c r="L3604" i="12"/>
  <c r="M3604" i="12" s="1"/>
  <c r="T3603" i="12"/>
  <c r="S3603" i="12"/>
  <c r="N3603" i="12"/>
  <c r="M3603" i="12"/>
  <c r="L3603" i="12"/>
  <c r="T3602" i="12"/>
  <c r="S3602" i="12"/>
  <c r="N3602" i="12"/>
  <c r="L3602" i="12"/>
  <c r="M3602" i="12" s="1"/>
  <c r="T3601" i="12"/>
  <c r="S3601" i="12"/>
  <c r="N3601" i="12"/>
  <c r="M3601" i="12"/>
  <c r="L3601" i="12"/>
  <c r="T3600" i="12"/>
  <c r="S3600" i="12"/>
  <c r="N3600" i="12"/>
  <c r="L3600" i="12"/>
  <c r="M3600" i="12" s="1"/>
  <c r="T3599" i="12"/>
  <c r="S3599" i="12"/>
  <c r="N3599" i="12"/>
  <c r="L3599" i="12"/>
  <c r="M3599" i="12" s="1"/>
  <c r="T3598" i="12"/>
  <c r="S3598" i="12"/>
  <c r="N3598" i="12"/>
  <c r="L3598" i="12"/>
  <c r="M3598" i="12" s="1"/>
  <c r="T3597" i="12"/>
  <c r="S3597" i="12"/>
  <c r="N3597" i="12"/>
  <c r="M3597" i="12"/>
  <c r="L3597" i="12"/>
  <c r="T3596" i="12"/>
  <c r="S3596" i="12"/>
  <c r="N3596" i="12"/>
  <c r="L3596" i="12"/>
  <c r="M3596" i="12" s="1"/>
  <c r="T3595" i="12"/>
  <c r="S3595" i="12"/>
  <c r="N3595" i="12"/>
  <c r="M3595" i="12"/>
  <c r="L3595" i="12"/>
  <c r="T3594" i="12"/>
  <c r="S3594" i="12"/>
  <c r="N3594" i="12"/>
  <c r="L3594" i="12"/>
  <c r="M3594" i="12" s="1"/>
  <c r="T3593" i="12"/>
  <c r="S3593" i="12"/>
  <c r="N3593" i="12"/>
  <c r="M3593" i="12"/>
  <c r="L3593" i="12"/>
  <c r="T3592" i="12"/>
  <c r="S3592" i="12"/>
  <c r="N3592" i="12"/>
  <c r="L3592" i="12"/>
  <c r="M3592" i="12" s="1"/>
  <c r="T3591" i="12"/>
  <c r="S3591" i="12"/>
  <c r="N3591" i="12"/>
  <c r="M3591" i="12"/>
  <c r="L3591" i="12"/>
  <c r="T3590" i="12"/>
  <c r="S3590" i="12"/>
  <c r="N3590" i="12"/>
  <c r="L3590" i="12"/>
  <c r="M3590" i="12" s="1"/>
  <c r="T3589" i="12"/>
  <c r="S3589" i="12"/>
  <c r="N3589" i="12"/>
  <c r="M3589" i="12"/>
  <c r="L3589" i="12"/>
  <c r="T3588" i="12"/>
  <c r="S3588" i="12"/>
  <c r="N3588" i="12"/>
  <c r="L3588" i="12"/>
  <c r="M3588" i="12" s="1"/>
  <c r="T3587" i="12"/>
  <c r="S3587" i="12"/>
  <c r="N3587" i="12"/>
  <c r="M3587" i="12"/>
  <c r="L3587" i="12"/>
  <c r="T3586" i="12"/>
  <c r="S3586" i="12"/>
  <c r="N3586" i="12"/>
  <c r="L3586" i="12"/>
  <c r="M3586" i="12" s="1"/>
  <c r="T3585" i="12"/>
  <c r="S3585" i="12"/>
  <c r="N3585" i="12"/>
  <c r="M3585" i="12"/>
  <c r="L3585" i="12"/>
  <c r="T3584" i="12"/>
  <c r="S3584" i="12"/>
  <c r="N3584" i="12"/>
  <c r="L3584" i="12"/>
  <c r="M3584" i="12" s="1"/>
  <c r="T3583" i="12"/>
  <c r="S3583" i="12"/>
  <c r="N3583" i="12"/>
  <c r="L3583" i="12"/>
  <c r="M3583" i="12" s="1"/>
  <c r="T3582" i="12"/>
  <c r="S3582" i="12"/>
  <c r="N3582" i="12"/>
  <c r="L3582" i="12"/>
  <c r="M3582" i="12" s="1"/>
  <c r="T3581" i="12"/>
  <c r="S3581" i="12"/>
  <c r="N3581" i="12"/>
  <c r="M3581" i="12"/>
  <c r="L3581" i="12"/>
  <c r="T3580" i="12"/>
  <c r="S3580" i="12"/>
  <c r="N3580" i="12"/>
  <c r="L3580" i="12"/>
  <c r="M3580" i="12" s="1"/>
  <c r="T3579" i="12"/>
  <c r="S3579" i="12"/>
  <c r="N3579" i="12"/>
  <c r="M3579" i="12"/>
  <c r="L3579" i="12"/>
  <c r="T3578" i="12"/>
  <c r="S3578" i="12"/>
  <c r="N3578" i="12"/>
  <c r="M3578" i="12"/>
  <c r="L3578" i="12"/>
  <c r="T3577" i="12"/>
  <c r="S3577" i="12"/>
  <c r="N3577" i="12"/>
  <c r="M3577" i="12"/>
  <c r="L3577" i="12"/>
  <c r="T3576" i="12"/>
  <c r="S3576" i="12"/>
  <c r="N3576" i="12"/>
  <c r="L3576" i="12"/>
  <c r="M3576" i="12" s="1"/>
  <c r="T3575" i="12"/>
  <c r="S3575" i="12"/>
  <c r="N3575" i="12"/>
  <c r="L3575" i="12"/>
  <c r="M3575" i="12" s="1"/>
  <c r="T3574" i="12"/>
  <c r="S3574" i="12"/>
  <c r="N3574" i="12"/>
  <c r="L3574" i="12"/>
  <c r="M3574" i="12" s="1"/>
  <c r="T3573" i="12"/>
  <c r="S3573" i="12"/>
  <c r="N3573" i="12"/>
  <c r="M3573" i="12"/>
  <c r="L3573" i="12"/>
  <c r="T3572" i="12"/>
  <c r="S3572" i="12"/>
  <c r="N3572" i="12"/>
  <c r="L3572" i="12"/>
  <c r="M3572" i="12" s="1"/>
  <c r="T3571" i="12"/>
  <c r="S3571" i="12"/>
  <c r="N3571" i="12"/>
  <c r="M3571" i="12"/>
  <c r="L3571" i="12"/>
  <c r="T3570" i="12"/>
  <c r="S3570" i="12"/>
  <c r="N3570" i="12"/>
  <c r="M3570" i="12"/>
  <c r="L3570" i="12"/>
  <c r="T3569" i="12"/>
  <c r="S3569" i="12"/>
  <c r="N3569" i="12"/>
  <c r="M3569" i="12"/>
  <c r="L3569" i="12"/>
  <c r="T3568" i="12"/>
  <c r="S3568" i="12"/>
  <c r="N3568" i="12"/>
  <c r="L3568" i="12"/>
  <c r="M3568" i="12" s="1"/>
  <c r="T3567" i="12"/>
  <c r="S3567" i="12"/>
  <c r="N3567" i="12"/>
  <c r="L3567" i="12"/>
  <c r="M3567" i="12" s="1"/>
  <c r="T3566" i="12"/>
  <c r="S3566" i="12"/>
  <c r="N3566" i="12"/>
  <c r="L3566" i="12"/>
  <c r="M3566" i="12" s="1"/>
  <c r="T3565" i="12"/>
  <c r="S3565" i="12"/>
  <c r="N3565" i="12"/>
  <c r="M3565" i="12"/>
  <c r="L3565" i="12"/>
  <c r="T3564" i="12"/>
  <c r="S3564" i="12"/>
  <c r="N3564" i="12"/>
  <c r="L3564" i="12"/>
  <c r="M3564" i="12" s="1"/>
  <c r="T3563" i="12"/>
  <c r="S3563" i="12"/>
  <c r="N3563" i="12"/>
  <c r="M3563" i="12"/>
  <c r="L3563" i="12"/>
  <c r="T3562" i="12"/>
  <c r="S3562" i="12"/>
  <c r="N3562" i="12"/>
  <c r="L3562" i="12"/>
  <c r="M3562" i="12" s="1"/>
  <c r="T3561" i="12"/>
  <c r="S3561" i="12"/>
  <c r="N3561" i="12"/>
  <c r="M3561" i="12"/>
  <c r="L3561" i="12"/>
  <c r="T3560" i="12"/>
  <c r="S3560" i="12"/>
  <c r="N3560" i="12"/>
  <c r="L3560" i="12"/>
  <c r="M3560" i="12" s="1"/>
  <c r="T3559" i="12"/>
  <c r="S3559" i="12"/>
  <c r="N3559" i="12"/>
  <c r="M3559" i="12"/>
  <c r="L3559" i="12"/>
  <c r="T3558" i="12"/>
  <c r="S3558" i="12"/>
  <c r="N3558" i="12"/>
  <c r="L3558" i="12"/>
  <c r="M3558" i="12" s="1"/>
  <c r="T3557" i="12"/>
  <c r="S3557" i="12"/>
  <c r="N3557" i="12"/>
  <c r="M3557" i="12"/>
  <c r="L3557" i="12"/>
  <c r="T3556" i="12"/>
  <c r="S3556" i="12"/>
  <c r="N3556" i="12"/>
  <c r="L3556" i="12"/>
  <c r="M3556" i="12" s="1"/>
  <c r="T3555" i="12"/>
  <c r="S3555" i="12"/>
  <c r="N3555" i="12"/>
  <c r="M3555" i="12"/>
  <c r="L3555" i="12"/>
  <c r="T3554" i="12"/>
  <c r="S3554" i="12"/>
  <c r="N3554" i="12"/>
  <c r="L3554" i="12"/>
  <c r="M3554" i="12" s="1"/>
  <c r="T3553" i="12"/>
  <c r="S3553" i="12"/>
  <c r="N3553" i="12"/>
  <c r="M3553" i="12"/>
  <c r="L3553" i="12"/>
  <c r="T3552" i="12"/>
  <c r="S3552" i="12"/>
  <c r="N3552" i="12"/>
  <c r="L3552" i="12"/>
  <c r="M3552" i="12" s="1"/>
  <c r="T3551" i="12"/>
  <c r="S3551" i="12"/>
  <c r="N3551" i="12"/>
  <c r="M3551" i="12"/>
  <c r="L3551" i="12"/>
  <c r="T3550" i="12"/>
  <c r="S3550" i="12"/>
  <c r="N3550" i="12"/>
  <c r="L3550" i="12"/>
  <c r="M3550" i="12" s="1"/>
  <c r="T3549" i="12"/>
  <c r="S3549" i="12"/>
  <c r="N3549" i="12"/>
  <c r="M3549" i="12"/>
  <c r="L3549" i="12"/>
  <c r="T3548" i="12"/>
  <c r="S3548" i="12"/>
  <c r="N3548" i="12"/>
  <c r="L3548" i="12"/>
  <c r="M3548" i="12" s="1"/>
  <c r="T3547" i="12"/>
  <c r="S3547" i="12"/>
  <c r="N3547" i="12"/>
  <c r="M3547" i="12"/>
  <c r="L3547" i="12"/>
  <c r="T3546" i="12"/>
  <c r="S3546" i="12"/>
  <c r="N3546" i="12"/>
  <c r="M3546" i="12"/>
  <c r="L3546" i="12"/>
  <c r="T3545" i="12"/>
  <c r="S3545" i="12"/>
  <c r="N3545" i="12"/>
  <c r="M3545" i="12"/>
  <c r="L3545" i="12"/>
  <c r="T3544" i="12"/>
  <c r="S3544" i="12"/>
  <c r="N3544" i="12"/>
  <c r="L3544" i="12"/>
  <c r="M3544" i="12" s="1"/>
  <c r="T3543" i="12"/>
  <c r="S3543" i="12"/>
  <c r="N3543" i="12"/>
  <c r="L3543" i="12"/>
  <c r="M3543" i="12" s="1"/>
  <c r="T3542" i="12"/>
  <c r="S3542" i="12"/>
  <c r="N3542" i="12"/>
  <c r="L3542" i="12"/>
  <c r="M3542" i="12" s="1"/>
  <c r="T3541" i="12"/>
  <c r="S3541" i="12"/>
  <c r="N3541" i="12"/>
  <c r="M3541" i="12"/>
  <c r="L3541" i="12"/>
  <c r="T3540" i="12"/>
  <c r="S3540" i="12"/>
  <c r="N3540" i="12"/>
  <c r="L3540" i="12"/>
  <c r="M3540" i="12" s="1"/>
  <c r="T3539" i="12"/>
  <c r="S3539" i="12"/>
  <c r="N3539" i="12"/>
  <c r="M3539" i="12"/>
  <c r="L3539" i="12"/>
  <c r="T3538" i="12"/>
  <c r="S3538" i="12"/>
  <c r="N3538" i="12"/>
  <c r="L3538" i="12"/>
  <c r="M3538" i="12" s="1"/>
  <c r="T3537" i="12"/>
  <c r="S3537" i="12"/>
  <c r="N3537" i="12"/>
  <c r="M3537" i="12"/>
  <c r="L3537" i="12"/>
  <c r="T3536" i="12"/>
  <c r="S3536" i="12"/>
  <c r="N3536" i="12"/>
  <c r="L3536" i="12"/>
  <c r="M3536" i="12" s="1"/>
  <c r="T3535" i="12"/>
  <c r="S3535" i="12"/>
  <c r="N3535" i="12"/>
  <c r="L3535" i="12"/>
  <c r="M3535" i="12" s="1"/>
  <c r="T3534" i="12"/>
  <c r="S3534" i="12"/>
  <c r="N3534" i="12"/>
  <c r="L3534" i="12"/>
  <c r="M3534" i="12" s="1"/>
  <c r="T3533" i="12"/>
  <c r="S3533" i="12"/>
  <c r="N3533" i="12"/>
  <c r="M3533" i="12"/>
  <c r="L3533" i="12"/>
  <c r="T3532" i="12"/>
  <c r="S3532" i="12"/>
  <c r="N3532" i="12"/>
  <c r="L3532" i="12"/>
  <c r="M3532" i="12" s="1"/>
  <c r="T3531" i="12"/>
  <c r="S3531" i="12"/>
  <c r="N3531" i="12"/>
  <c r="M3531" i="12"/>
  <c r="L3531" i="12"/>
  <c r="T3530" i="12"/>
  <c r="S3530" i="12"/>
  <c r="N3530" i="12"/>
  <c r="L3530" i="12"/>
  <c r="M3530" i="12" s="1"/>
  <c r="T3529" i="12"/>
  <c r="S3529" i="12"/>
  <c r="N3529" i="12"/>
  <c r="M3529" i="12"/>
  <c r="L3529" i="12"/>
  <c r="T3528" i="12"/>
  <c r="S3528" i="12"/>
  <c r="N3528" i="12"/>
  <c r="L3528" i="12"/>
  <c r="M3528" i="12" s="1"/>
  <c r="T3527" i="12"/>
  <c r="S3527" i="12"/>
  <c r="N3527" i="12"/>
  <c r="M3527" i="12"/>
  <c r="L3527" i="12"/>
  <c r="T3526" i="12"/>
  <c r="S3526" i="12"/>
  <c r="N3526" i="12"/>
  <c r="L3526" i="12"/>
  <c r="M3526" i="12" s="1"/>
  <c r="T3525" i="12"/>
  <c r="S3525" i="12"/>
  <c r="N3525" i="12"/>
  <c r="M3525" i="12"/>
  <c r="L3525" i="12"/>
  <c r="T3524" i="12"/>
  <c r="S3524" i="12"/>
  <c r="N3524" i="12"/>
  <c r="L3524" i="12"/>
  <c r="M3524" i="12" s="1"/>
  <c r="T3523" i="12"/>
  <c r="S3523" i="12"/>
  <c r="N3523" i="12"/>
  <c r="M3523" i="12"/>
  <c r="L3523" i="12"/>
  <c r="T3522" i="12"/>
  <c r="S3522" i="12"/>
  <c r="N3522" i="12"/>
  <c r="L3522" i="12"/>
  <c r="M3522" i="12" s="1"/>
  <c r="T3521" i="12"/>
  <c r="S3521" i="12"/>
  <c r="N3521" i="12"/>
  <c r="M3521" i="12"/>
  <c r="L3521" i="12"/>
  <c r="T3520" i="12"/>
  <c r="S3520" i="12"/>
  <c r="N3520" i="12"/>
  <c r="L3520" i="12"/>
  <c r="M3520" i="12" s="1"/>
  <c r="T3519" i="12"/>
  <c r="S3519" i="12"/>
  <c r="N3519" i="12"/>
  <c r="L3519" i="12"/>
  <c r="M3519" i="12" s="1"/>
  <c r="T3518" i="12"/>
  <c r="S3518" i="12"/>
  <c r="N3518" i="12"/>
  <c r="L3518" i="12"/>
  <c r="M3518" i="12" s="1"/>
  <c r="T3517" i="12"/>
  <c r="S3517" i="12"/>
  <c r="N3517" i="12"/>
  <c r="M3517" i="12"/>
  <c r="L3517" i="12"/>
  <c r="T3516" i="12"/>
  <c r="S3516" i="12"/>
  <c r="N3516" i="12"/>
  <c r="L3516" i="12"/>
  <c r="M3516" i="12" s="1"/>
  <c r="T3515" i="12"/>
  <c r="S3515" i="12"/>
  <c r="N3515" i="12"/>
  <c r="M3515" i="12"/>
  <c r="L3515" i="12"/>
  <c r="T3514" i="12"/>
  <c r="S3514" i="12"/>
  <c r="N3514" i="12"/>
  <c r="M3514" i="12"/>
  <c r="L3514" i="12"/>
  <c r="T3513" i="12"/>
  <c r="S3513" i="12"/>
  <c r="N3513" i="12"/>
  <c r="M3513" i="12"/>
  <c r="L3513" i="12"/>
  <c r="T3512" i="12"/>
  <c r="S3512" i="12"/>
  <c r="N3512" i="12"/>
  <c r="L3512" i="12"/>
  <c r="M3512" i="12" s="1"/>
  <c r="T3511" i="12"/>
  <c r="S3511" i="12"/>
  <c r="N3511" i="12"/>
  <c r="L3511" i="12"/>
  <c r="M3511" i="12" s="1"/>
  <c r="T3510" i="12"/>
  <c r="S3510" i="12"/>
  <c r="N3510" i="12"/>
  <c r="L3510" i="12"/>
  <c r="M3510" i="12" s="1"/>
  <c r="T3509" i="12"/>
  <c r="S3509" i="12"/>
  <c r="N3509" i="12"/>
  <c r="M3509" i="12"/>
  <c r="L3509" i="12"/>
  <c r="T3508" i="12"/>
  <c r="S3508" i="12"/>
  <c r="N3508" i="12"/>
  <c r="L3508" i="12"/>
  <c r="M3508" i="12" s="1"/>
  <c r="T3507" i="12"/>
  <c r="S3507" i="12"/>
  <c r="N3507" i="12"/>
  <c r="M3507" i="12"/>
  <c r="L3507" i="12"/>
  <c r="T3506" i="12"/>
  <c r="S3506" i="12"/>
  <c r="N3506" i="12"/>
  <c r="M3506" i="12"/>
  <c r="L3506" i="12"/>
  <c r="T3505" i="12"/>
  <c r="S3505" i="12"/>
  <c r="N3505" i="12"/>
  <c r="M3505" i="12"/>
  <c r="L3505" i="12"/>
  <c r="T3504" i="12"/>
  <c r="S3504" i="12"/>
  <c r="N3504" i="12"/>
  <c r="L3504" i="12"/>
  <c r="M3504" i="12" s="1"/>
  <c r="T3503" i="12"/>
  <c r="S3503" i="12"/>
  <c r="N3503" i="12"/>
  <c r="L3503" i="12"/>
  <c r="M3503" i="12" s="1"/>
  <c r="T3502" i="12"/>
  <c r="S3502" i="12"/>
  <c r="N3502" i="12"/>
  <c r="L3502" i="12"/>
  <c r="M3502" i="12" s="1"/>
  <c r="T3501" i="12"/>
  <c r="S3501" i="12"/>
  <c r="N3501" i="12"/>
  <c r="M3501" i="12"/>
  <c r="L3501" i="12"/>
  <c r="T3500" i="12"/>
  <c r="S3500" i="12"/>
  <c r="N3500" i="12"/>
  <c r="L3500" i="12"/>
  <c r="M3500" i="12" s="1"/>
  <c r="T3499" i="12"/>
  <c r="S3499" i="12"/>
  <c r="N3499" i="12"/>
  <c r="M3499" i="12"/>
  <c r="L3499" i="12"/>
  <c r="T3498" i="12"/>
  <c r="S3498" i="12"/>
  <c r="N3498" i="12"/>
  <c r="L3498" i="12"/>
  <c r="M3498" i="12" s="1"/>
  <c r="T3497" i="12"/>
  <c r="S3497" i="12"/>
  <c r="N3497" i="12"/>
  <c r="M3497" i="12"/>
  <c r="L3497" i="12"/>
  <c r="T3496" i="12"/>
  <c r="S3496" i="12"/>
  <c r="N3496" i="12"/>
  <c r="L3496" i="12"/>
  <c r="M3496" i="12" s="1"/>
  <c r="T3495" i="12"/>
  <c r="S3495" i="12"/>
  <c r="N3495" i="12"/>
  <c r="M3495" i="12"/>
  <c r="L3495" i="12"/>
  <c r="T3494" i="12"/>
  <c r="S3494" i="12"/>
  <c r="N3494" i="12"/>
  <c r="L3494" i="12"/>
  <c r="M3494" i="12" s="1"/>
  <c r="T3493" i="12"/>
  <c r="S3493" i="12"/>
  <c r="N3493" i="12"/>
  <c r="M3493" i="12"/>
  <c r="L3493" i="12"/>
  <c r="T3492" i="12"/>
  <c r="S3492" i="12"/>
  <c r="N3492" i="12"/>
  <c r="L3492" i="12"/>
  <c r="M3492" i="12" s="1"/>
  <c r="T3491" i="12"/>
  <c r="S3491" i="12"/>
  <c r="N3491" i="12"/>
  <c r="M3491" i="12"/>
  <c r="L3491" i="12"/>
  <c r="T3490" i="12"/>
  <c r="S3490" i="12"/>
  <c r="N3490" i="12"/>
  <c r="L3490" i="12"/>
  <c r="M3490" i="12" s="1"/>
  <c r="T3489" i="12"/>
  <c r="S3489" i="12"/>
  <c r="N3489" i="12"/>
  <c r="M3489" i="12"/>
  <c r="L3489" i="12"/>
  <c r="T3488" i="12"/>
  <c r="S3488" i="12"/>
  <c r="N3488" i="12"/>
  <c r="L3488" i="12"/>
  <c r="M3488" i="12" s="1"/>
  <c r="T3487" i="12"/>
  <c r="S3487" i="12"/>
  <c r="N3487" i="12"/>
  <c r="M3487" i="12"/>
  <c r="L3487" i="12"/>
  <c r="T3486" i="12"/>
  <c r="S3486" i="12"/>
  <c r="N3486" i="12"/>
  <c r="L3486" i="12"/>
  <c r="M3486" i="12" s="1"/>
  <c r="T3485" i="12"/>
  <c r="S3485" i="12"/>
  <c r="N3485" i="12"/>
  <c r="L3485" i="12"/>
  <c r="M3485" i="12" s="1"/>
  <c r="T3484" i="12"/>
  <c r="S3484" i="12"/>
  <c r="N3484" i="12"/>
  <c r="L3484" i="12"/>
  <c r="M3484" i="12" s="1"/>
  <c r="T3483" i="12"/>
  <c r="S3483" i="12"/>
  <c r="N3483" i="12"/>
  <c r="M3483" i="12"/>
  <c r="L3483" i="12"/>
  <c r="T3482" i="12"/>
  <c r="S3482" i="12"/>
  <c r="N3482" i="12"/>
  <c r="M3482" i="12"/>
  <c r="L3482" i="12"/>
  <c r="T3481" i="12"/>
  <c r="S3481" i="12"/>
  <c r="N3481" i="12"/>
  <c r="L3481" i="12"/>
  <c r="M3481" i="12" s="1"/>
  <c r="T3480" i="12"/>
  <c r="S3480" i="12"/>
  <c r="N3480" i="12"/>
  <c r="L3480" i="12"/>
  <c r="M3480" i="12" s="1"/>
  <c r="T3479" i="12"/>
  <c r="S3479" i="12"/>
  <c r="N3479" i="12"/>
  <c r="M3479" i="12"/>
  <c r="L3479" i="12"/>
  <c r="T3478" i="12"/>
  <c r="S3478" i="12"/>
  <c r="N3478" i="12"/>
  <c r="L3478" i="12"/>
  <c r="M3478" i="12" s="1"/>
  <c r="T3477" i="12"/>
  <c r="S3477" i="12"/>
  <c r="N3477" i="12"/>
  <c r="M3477" i="12"/>
  <c r="L3477" i="12"/>
  <c r="T3476" i="12"/>
  <c r="S3476" i="12"/>
  <c r="N3476" i="12"/>
  <c r="L3476" i="12"/>
  <c r="M3476" i="12" s="1"/>
  <c r="T3475" i="12"/>
  <c r="S3475" i="12"/>
  <c r="N3475" i="12"/>
  <c r="M3475" i="12"/>
  <c r="L3475" i="12"/>
  <c r="T3474" i="12"/>
  <c r="S3474" i="12"/>
  <c r="N3474" i="12"/>
  <c r="M3474" i="12"/>
  <c r="L3474" i="12"/>
  <c r="T3473" i="12"/>
  <c r="S3473" i="12"/>
  <c r="N3473" i="12"/>
  <c r="L3473" i="12"/>
  <c r="M3473" i="12" s="1"/>
  <c r="T3472" i="12"/>
  <c r="S3472" i="12"/>
  <c r="N3472" i="12"/>
  <c r="L3472" i="12"/>
  <c r="M3472" i="12" s="1"/>
  <c r="T3471" i="12"/>
  <c r="S3471" i="12"/>
  <c r="N3471" i="12"/>
  <c r="L3471" i="12"/>
  <c r="M3471" i="12" s="1"/>
  <c r="T3470" i="12"/>
  <c r="S3470" i="12"/>
  <c r="N3470" i="12"/>
  <c r="L3470" i="12"/>
  <c r="M3470" i="12" s="1"/>
  <c r="T3469" i="12"/>
  <c r="S3469" i="12"/>
  <c r="N3469" i="12"/>
  <c r="M3469" i="12"/>
  <c r="L3469" i="12"/>
  <c r="T3468" i="12"/>
  <c r="S3468" i="12"/>
  <c r="N3468" i="12"/>
  <c r="L3468" i="12"/>
  <c r="M3468" i="12" s="1"/>
  <c r="T3467" i="12"/>
  <c r="S3467" i="12"/>
  <c r="N3467" i="12"/>
  <c r="M3467" i="12"/>
  <c r="L3467" i="12"/>
  <c r="T3466" i="12"/>
  <c r="S3466" i="12"/>
  <c r="N3466" i="12"/>
  <c r="L3466" i="12"/>
  <c r="M3466" i="12" s="1"/>
  <c r="T3465" i="12"/>
  <c r="S3465" i="12"/>
  <c r="N3465" i="12"/>
  <c r="M3465" i="12"/>
  <c r="L3465" i="12"/>
  <c r="T3464" i="12"/>
  <c r="S3464" i="12"/>
  <c r="N3464" i="12"/>
  <c r="M3464" i="12"/>
  <c r="L3464" i="12"/>
  <c r="T3463" i="12"/>
  <c r="S3463" i="12"/>
  <c r="N3463" i="12"/>
  <c r="L3463" i="12"/>
  <c r="M3463" i="12" s="1"/>
  <c r="T3462" i="12"/>
  <c r="S3462" i="12"/>
  <c r="N3462" i="12"/>
  <c r="L3462" i="12"/>
  <c r="M3462" i="12" s="1"/>
  <c r="T3461" i="12"/>
  <c r="S3461" i="12"/>
  <c r="N3461" i="12"/>
  <c r="L3461" i="12"/>
  <c r="M3461" i="12" s="1"/>
  <c r="T3460" i="12"/>
  <c r="S3460" i="12"/>
  <c r="N3460" i="12"/>
  <c r="M3460" i="12"/>
  <c r="L3460" i="12"/>
  <c r="T3459" i="12"/>
  <c r="S3459" i="12"/>
  <c r="N3459" i="12"/>
  <c r="M3459" i="12"/>
  <c r="L3459" i="12"/>
  <c r="T3458" i="12"/>
  <c r="S3458" i="12"/>
  <c r="N3458" i="12"/>
  <c r="L3458" i="12"/>
  <c r="M3458" i="12" s="1"/>
  <c r="T3457" i="12"/>
  <c r="S3457" i="12"/>
  <c r="N3457" i="12"/>
  <c r="L3457" i="12"/>
  <c r="M3457" i="12" s="1"/>
  <c r="T3456" i="12"/>
  <c r="S3456" i="12"/>
  <c r="N3456" i="12"/>
  <c r="M3456" i="12"/>
  <c r="L3456" i="12"/>
  <c r="T3455" i="12"/>
  <c r="S3455" i="12"/>
  <c r="N3455" i="12"/>
  <c r="L3455" i="12"/>
  <c r="M3455" i="12" s="1"/>
  <c r="T3454" i="12"/>
  <c r="S3454" i="12"/>
  <c r="N3454" i="12"/>
  <c r="L3454" i="12"/>
  <c r="M3454" i="12" s="1"/>
  <c r="T3453" i="12"/>
  <c r="S3453" i="12"/>
  <c r="N3453" i="12"/>
  <c r="L3453" i="12"/>
  <c r="M3453" i="12" s="1"/>
  <c r="T3452" i="12"/>
  <c r="S3452" i="12"/>
  <c r="N3452" i="12"/>
  <c r="L3452" i="12"/>
  <c r="M3452" i="12" s="1"/>
  <c r="T3451" i="12"/>
  <c r="S3451" i="12"/>
  <c r="N3451" i="12"/>
  <c r="M3451" i="12"/>
  <c r="L3451" i="12"/>
  <c r="T3450" i="12"/>
  <c r="S3450" i="12"/>
  <c r="N3450" i="12"/>
  <c r="L3450" i="12"/>
  <c r="M3450" i="12" s="1"/>
  <c r="T3449" i="12"/>
  <c r="S3449" i="12"/>
  <c r="N3449" i="12"/>
  <c r="L3449" i="12"/>
  <c r="M3449" i="12" s="1"/>
  <c r="T3448" i="12"/>
  <c r="S3448" i="12"/>
  <c r="N3448" i="12"/>
  <c r="L3448" i="12"/>
  <c r="M3448" i="12" s="1"/>
  <c r="T3447" i="12"/>
  <c r="S3447" i="12"/>
  <c r="N3447" i="12"/>
  <c r="M3447" i="12"/>
  <c r="L3447" i="12"/>
  <c r="T3446" i="12"/>
  <c r="S3446" i="12"/>
  <c r="N3446" i="12"/>
  <c r="L3446" i="12"/>
  <c r="M3446" i="12" s="1"/>
  <c r="T3445" i="12"/>
  <c r="S3445" i="12"/>
  <c r="N3445" i="12"/>
  <c r="L3445" i="12"/>
  <c r="M3445" i="12" s="1"/>
  <c r="T3444" i="12"/>
  <c r="S3444" i="12"/>
  <c r="N3444" i="12"/>
  <c r="L3444" i="12"/>
  <c r="M3444" i="12" s="1"/>
  <c r="T3443" i="12"/>
  <c r="S3443" i="12"/>
  <c r="N3443" i="12"/>
  <c r="M3443" i="12"/>
  <c r="L3443" i="12"/>
  <c r="T3442" i="12"/>
  <c r="S3442" i="12"/>
  <c r="N3442" i="12"/>
  <c r="M3442" i="12"/>
  <c r="L3442" i="12"/>
  <c r="T3441" i="12"/>
  <c r="S3441" i="12"/>
  <c r="N3441" i="12"/>
  <c r="M3441" i="12"/>
  <c r="L3441" i="12"/>
  <c r="T3440" i="12"/>
  <c r="S3440" i="12"/>
  <c r="N3440" i="12"/>
  <c r="M3440" i="12"/>
  <c r="L3440" i="12"/>
  <c r="T3439" i="12"/>
  <c r="S3439" i="12"/>
  <c r="N3439" i="12"/>
  <c r="L3439" i="12"/>
  <c r="M3439" i="12" s="1"/>
  <c r="T3438" i="12"/>
  <c r="S3438" i="12"/>
  <c r="N3438" i="12"/>
  <c r="L3438" i="12"/>
  <c r="M3438" i="12" s="1"/>
  <c r="T3437" i="12"/>
  <c r="S3437" i="12"/>
  <c r="N3437" i="12"/>
  <c r="M3437" i="12"/>
  <c r="L3437" i="12"/>
  <c r="T3436" i="12"/>
  <c r="S3436" i="12"/>
  <c r="N3436" i="12"/>
  <c r="M3436" i="12"/>
  <c r="L3436" i="12"/>
  <c r="T3435" i="12"/>
  <c r="S3435" i="12"/>
  <c r="N3435" i="12"/>
  <c r="M3435" i="12"/>
  <c r="L3435" i="12"/>
  <c r="T3434" i="12"/>
  <c r="S3434" i="12"/>
  <c r="N3434" i="12"/>
  <c r="L3434" i="12"/>
  <c r="M3434" i="12" s="1"/>
  <c r="T3433" i="12"/>
  <c r="S3433" i="12"/>
  <c r="N3433" i="12"/>
  <c r="M3433" i="12"/>
  <c r="L3433" i="12"/>
  <c r="T3432" i="12"/>
  <c r="S3432" i="12"/>
  <c r="N3432" i="12"/>
  <c r="L3432" i="12"/>
  <c r="M3432" i="12" s="1"/>
  <c r="T3431" i="12"/>
  <c r="S3431" i="12"/>
  <c r="N3431" i="12"/>
  <c r="L3431" i="12"/>
  <c r="M3431" i="12" s="1"/>
  <c r="T3430" i="12"/>
  <c r="S3430" i="12"/>
  <c r="N3430" i="12"/>
  <c r="L3430" i="12"/>
  <c r="M3430" i="12" s="1"/>
  <c r="T3429" i="12"/>
  <c r="S3429" i="12"/>
  <c r="N3429" i="12"/>
  <c r="M3429" i="12"/>
  <c r="L3429" i="12"/>
  <c r="T3428" i="12"/>
  <c r="S3428" i="12"/>
  <c r="N3428" i="12"/>
  <c r="M3428" i="12"/>
  <c r="L3428" i="12"/>
  <c r="T3427" i="12"/>
  <c r="S3427" i="12"/>
  <c r="N3427" i="12"/>
  <c r="M3427" i="12"/>
  <c r="L3427" i="12"/>
  <c r="T3426" i="12"/>
  <c r="S3426" i="12"/>
  <c r="N3426" i="12"/>
  <c r="L3426" i="12"/>
  <c r="M3426" i="12" s="1"/>
  <c r="T3425" i="12"/>
  <c r="S3425" i="12"/>
  <c r="N3425" i="12"/>
  <c r="M3425" i="12"/>
  <c r="L3425" i="12"/>
  <c r="T3424" i="12"/>
  <c r="S3424" i="12"/>
  <c r="N3424" i="12"/>
  <c r="L3424" i="12"/>
  <c r="M3424" i="12" s="1"/>
  <c r="T3423" i="12"/>
  <c r="S3423" i="12"/>
  <c r="N3423" i="12"/>
  <c r="L3423" i="12"/>
  <c r="M3423" i="12" s="1"/>
  <c r="T3422" i="12"/>
  <c r="S3422" i="12"/>
  <c r="N3422" i="12"/>
  <c r="L3422" i="12"/>
  <c r="M3422" i="12" s="1"/>
  <c r="T3421" i="12"/>
  <c r="S3421" i="12"/>
  <c r="N3421" i="12"/>
  <c r="M3421" i="12"/>
  <c r="L3421" i="12"/>
  <c r="T3420" i="12"/>
  <c r="S3420" i="12"/>
  <c r="N3420" i="12"/>
  <c r="M3420" i="12"/>
  <c r="L3420" i="12"/>
  <c r="T3419" i="12"/>
  <c r="S3419" i="12"/>
  <c r="N3419" i="12"/>
  <c r="M3419" i="12"/>
  <c r="L3419" i="12"/>
  <c r="T3418" i="12"/>
  <c r="S3418" i="12"/>
  <c r="N3418" i="12"/>
  <c r="L3418" i="12"/>
  <c r="M3418" i="12" s="1"/>
  <c r="T3417" i="12"/>
  <c r="S3417" i="12"/>
  <c r="N3417" i="12"/>
  <c r="M3417" i="12"/>
  <c r="L3417" i="12"/>
  <c r="T3416" i="12"/>
  <c r="S3416" i="12"/>
  <c r="N3416" i="12"/>
  <c r="L3416" i="12"/>
  <c r="M3416" i="12" s="1"/>
  <c r="T3415" i="12"/>
  <c r="S3415" i="12"/>
  <c r="N3415" i="12"/>
  <c r="L3415" i="12"/>
  <c r="M3415" i="12" s="1"/>
  <c r="T3414" i="12"/>
  <c r="S3414" i="12"/>
  <c r="N3414" i="12"/>
  <c r="L3414" i="12"/>
  <c r="M3414" i="12" s="1"/>
  <c r="T3413" i="12"/>
  <c r="S3413" i="12"/>
  <c r="N3413" i="12"/>
  <c r="M3413" i="12"/>
  <c r="L3413" i="12"/>
  <c r="T3412" i="12"/>
  <c r="S3412" i="12"/>
  <c r="N3412" i="12"/>
  <c r="M3412" i="12"/>
  <c r="L3412" i="12"/>
  <c r="T3411" i="12"/>
  <c r="S3411" i="12"/>
  <c r="N3411" i="12"/>
  <c r="M3411" i="12"/>
  <c r="L3411" i="12"/>
  <c r="T3410" i="12"/>
  <c r="S3410" i="12"/>
  <c r="N3410" i="12"/>
  <c r="L3410" i="12"/>
  <c r="M3410" i="12" s="1"/>
  <c r="T3409" i="12"/>
  <c r="S3409" i="12"/>
  <c r="N3409" i="12"/>
  <c r="M3409" i="12"/>
  <c r="L3409" i="12"/>
  <c r="T3408" i="12"/>
  <c r="S3408" i="12"/>
  <c r="N3408" i="12"/>
  <c r="L3408" i="12"/>
  <c r="M3408" i="12" s="1"/>
  <c r="T3407" i="12"/>
  <c r="S3407" i="12"/>
  <c r="N3407" i="12"/>
  <c r="L3407" i="12"/>
  <c r="M3407" i="12" s="1"/>
  <c r="T3406" i="12"/>
  <c r="S3406" i="12"/>
  <c r="N3406" i="12"/>
  <c r="L3406" i="12"/>
  <c r="M3406" i="12" s="1"/>
  <c r="T3405" i="12"/>
  <c r="S3405" i="12"/>
  <c r="N3405" i="12"/>
  <c r="M3405" i="12"/>
  <c r="L3405" i="12"/>
  <c r="T3404" i="12"/>
  <c r="S3404" i="12"/>
  <c r="N3404" i="12"/>
  <c r="M3404" i="12"/>
  <c r="L3404" i="12"/>
  <c r="T3403" i="12"/>
  <c r="S3403" i="12"/>
  <c r="N3403" i="12"/>
  <c r="M3403" i="12"/>
  <c r="L3403" i="12"/>
  <c r="T3402" i="12"/>
  <c r="S3402" i="12"/>
  <c r="N3402" i="12"/>
  <c r="L3402" i="12"/>
  <c r="M3402" i="12" s="1"/>
  <c r="T3401" i="12"/>
  <c r="S3401" i="12"/>
  <c r="N3401" i="12"/>
  <c r="M3401" i="12"/>
  <c r="L3401" i="12"/>
  <c r="T3400" i="12"/>
  <c r="S3400" i="12"/>
  <c r="N3400" i="12"/>
  <c r="L3400" i="12"/>
  <c r="M3400" i="12" s="1"/>
  <c r="T3399" i="12"/>
  <c r="S3399" i="12"/>
  <c r="N3399" i="12"/>
  <c r="L3399" i="12"/>
  <c r="M3399" i="12" s="1"/>
  <c r="T3398" i="12"/>
  <c r="S3398" i="12"/>
  <c r="N3398" i="12"/>
  <c r="L3398" i="12"/>
  <c r="M3398" i="12" s="1"/>
  <c r="T3397" i="12"/>
  <c r="S3397" i="12"/>
  <c r="N3397" i="12"/>
  <c r="M3397" i="12"/>
  <c r="L3397" i="12"/>
  <c r="T3396" i="12"/>
  <c r="S3396" i="12"/>
  <c r="N3396" i="12"/>
  <c r="M3396" i="12"/>
  <c r="L3396" i="12"/>
  <c r="T3395" i="12"/>
  <c r="S3395" i="12"/>
  <c r="N3395" i="12"/>
  <c r="M3395" i="12"/>
  <c r="L3395" i="12"/>
  <c r="T3394" i="12"/>
  <c r="S3394" i="12"/>
  <c r="N3394" i="12"/>
  <c r="L3394" i="12"/>
  <c r="M3394" i="12" s="1"/>
  <c r="T3393" i="12"/>
  <c r="S3393" i="12"/>
  <c r="N3393" i="12"/>
  <c r="M3393" i="12"/>
  <c r="L3393" i="12"/>
  <c r="T3392" i="12"/>
  <c r="S3392" i="12"/>
  <c r="N3392" i="12"/>
  <c r="L3392" i="12"/>
  <c r="M3392" i="12" s="1"/>
  <c r="T3391" i="12"/>
  <c r="S3391" i="12"/>
  <c r="N3391" i="12"/>
  <c r="L3391" i="12"/>
  <c r="M3391" i="12" s="1"/>
  <c r="T3390" i="12"/>
  <c r="S3390" i="12"/>
  <c r="N3390" i="12"/>
  <c r="L3390" i="12"/>
  <c r="M3390" i="12" s="1"/>
  <c r="T3389" i="12"/>
  <c r="S3389" i="12"/>
  <c r="N3389" i="12"/>
  <c r="M3389" i="12"/>
  <c r="L3389" i="12"/>
  <c r="T3388" i="12"/>
  <c r="S3388" i="12"/>
  <c r="N3388" i="12"/>
  <c r="M3388" i="12"/>
  <c r="L3388" i="12"/>
  <c r="T3387" i="12"/>
  <c r="S3387" i="12"/>
  <c r="N3387" i="12"/>
  <c r="M3387" i="12"/>
  <c r="L3387" i="12"/>
  <c r="T3386" i="12"/>
  <c r="S3386" i="12"/>
  <c r="N3386" i="12"/>
  <c r="L3386" i="12"/>
  <c r="M3386" i="12" s="1"/>
  <c r="T3385" i="12"/>
  <c r="S3385" i="12"/>
  <c r="N3385" i="12"/>
  <c r="M3385" i="12"/>
  <c r="L3385" i="12"/>
  <c r="T3384" i="12"/>
  <c r="S3384" i="12"/>
  <c r="N3384" i="12"/>
  <c r="L3384" i="12"/>
  <c r="M3384" i="12" s="1"/>
  <c r="T3383" i="12"/>
  <c r="S3383" i="12"/>
  <c r="N3383" i="12"/>
  <c r="L3383" i="12"/>
  <c r="M3383" i="12" s="1"/>
  <c r="T3382" i="12"/>
  <c r="S3382" i="12"/>
  <c r="N3382" i="12"/>
  <c r="L3382" i="12"/>
  <c r="M3382" i="12" s="1"/>
  <c r="T3381" i="12"/>
  <c r="S3381" i="12"/>
  <c r="N3381" i="12"/>
  <c r="M3381" i="12"/>
  <c r="L3381" i="12"/>
  <c r="T3380" i="12"/>
  <c r="S3380" i="12"/>
  <c r="N3380" i="12"/>
  <c r="M3380" i="12"/>
  <c r="L3380" i="12"/>
  <c r="T3379" i="12"/>
  <c r="S3379" i="12"/>
  <c r="N3379" i="12"/>
  <c r="M3379" i="12"/>
  <c r="L3379" i="12"/>
  <c r="T3378" i="12"/>
  <c r="S3378" i="12"/>
  <c r="N3378" i="12"/>
  <c r="L3378" i="12"/>
  <c r="M3378" i="12" s="1"/>
  <c r="T3377" i="12"/>
  <c r="S3377" i="12"/>
  <c r="N3377" i="12"/>
  <c r="M3377" i="12"/>
  <c r="L3377" i="12"/>
  <c r="T3376" i="12"/>
  <c r="S3376" i="12"/>
  <c r="N3376" i="12"/>
  <c r="L3376" i="12"/>
  <c r="M3376" i="12" s="1"/>
  <c r="T3375" i="12"/>
  <c r="S3375" i="12"/>
  <c r="N3375" i="12"/>
  <c r="L3375" i="12"/>
  <c r="M3375" i="12" s="1"/>
  <c r="T3374" i="12"/>
  <c r="S3374" i="12"/>
  <c r="N3374" i="12"/>
  <c r="L3374" i="12"/>
  <c r="M3374" i="12" s="1"/>
  <c r="T3373" i="12"/>
  <c r="S3373" i="12"/>
  <c r="N3373" i="12"/>
  <c r="M3373" i="12"/>
  <c r="L3373" i="12"/>
  <c r="T3372" i="12"/>
  <c r="S3372" i="12"/>
  <c r="N3372" i="12"/>
  <c r="M3372" i="12"/>
  <c r="L3372" i="12"/>
  <c r="T3371" i="12"/>
  <c r="S3371" i="12"/>
  <c r="N3371" i="12"/>
  <c r="M3371" i="12"/>
  <c r="L3371" i="12"/>
  <c r="T3370" i="12"/>
  <c r="S3370" i="12"/>
  <c r="N3370" i="12"/>
  <c r="L3370" i="12"/>
  <c r="M3370" i="12" s="1"/>
  <c r="T3369" i="12"/>
  <c r="S3369" i="12"/>
  <c r="N3369" i="12"/>
  <c r="M3369" i="12"/>
  <c r="L3369" i="12"/>
  <c r="T3368" i="12"/>
  <c r="S3368" i="12"/>
  <c r="N3368" i="12"/>
  <c r="L3368" i="12"/>
  <c r="M3368" i="12" s="1"/>
  <c r="T3367" i="12"/>
  <c r="S3367" i="12"/>
  <c r="N3367" i="12"/>
  <c r="L3367" i="12"/>
  <c r="M3367" i="12" s="1"/>
  <c r="T3366" i="12"/>
  <c r="S3366" i="12"/>
  <c r="N3366" i="12"/>
  <c r="L3366" i="12"/>
  <c r="M3366" i="12" s="1"/>
  <c r="T3365" i="12"/>
  <c r="S3365" i="12"/>
  <c r="N3365" i="12"/>
  <c r="M3365" i="12"/>
  <c r="L3365" i="12"/>
  <c r="T3364" i="12"/>
  <c r="S3364" i="12"/>
  <c r="N3364" i="12"/>
  <c r="M3364" i="12"/>
  <c r="L3364" i="12"/>
  <c r="T3363" i="12"/>
  <c r="S3363" i="12"/>
  <c r="N3363" i="12"/>
  <c r="M3363" i="12"/>
  <c r="L3363" i="12"/>
  <c r="T3362" i="12"/>
  <c r="S3362" i="12"/>
  <c r="N3362" i="12"/>
  <c r="L3362" i="12"/>
  <c r="M3362" i="12" s="1"/>
  <c r="T3361" i="12"/>
  <c r="S3361" i="12"/>
  <c r="N3361" i="12"/>
  <c r="M3361" i="12"/>
  <c r="L3361" i="12"/>
  <c r="T3360" i="12"/>
  <c r="S3360" i="12"/>
  <c r="N3360" i="12"/>
  <c r="L3360" i="12"/>
  <c r="M3360" i="12" s="1"/>
  <c r="T3359" i="12"/>
  <c r="S3359" i="12"/>
  <c r="N3359" i="12"/>
  <c r="L3359" i="12"/>
  <c r="M3359" i="12" s="1"/>
  <c r="T3358" i="12"/>
  <c r="S3358" i="12"/>
  <c r="N3358" i="12"/>
  <c r="L3358" i="12"/>
  <c r="M3358" i="12" s="1"/>
  <c r="T3357" i="12"/>
  <c r="S3357" i="12"/>
  <c r="N3357" i="12"/>
  <c r="M3357" i="12"/>
  <c r="L3357" i="12"/>
  <c r="T3356" i="12"/>
  <c r="S3356" i="12"/>
  <c r="N3356" i="12"/>
  <c r="M3356" i="12"/>
  <c r="L3356" i="12"/>
  <c r="T3355" i="12"/>
  <c r="S3355" i="12"/>
  <c r="N3355" i="12"/>
  <c r="M3355" i="12"/>
  <c r="L3355" i="12"/>
  <c r="T3354" i="12"/>
  <c r="S3354" i="12"/>
  <c r="N3354" i="12"/>
  <c r="L3354" i="12"/>
  <c r="M3354" i="12" s="1"/>
  <c r="T3353" i="12"/>
  <c r="S3353" i="12"/>
  <c r="N3353" i="12"/>
  <c r="M3353" i="12"/>
  <c r="L3353" i="12"/>
  <c r="T3352" i="12"/>
  <c r="S3352" i="12"/>
  <c r="N3352" i="12"/>
  <c r="L3352" i="12"/>
  <c r="M3352" i="12" s="1"/>
  <c r="T3351" i="12"/>
  <c r="S3351" i="12"/>
  <c r="N3351" i="12"/>
  <c r="L3351" i="12"/>
  <c r="M3351" i="12" s="1"/>
  <c r="T3350" i="12"/>
  <c r="S3350" i="12"/>
  <c r="N3350" i="12"/>
  <c r="L3350" i="12"/>
  <c r="M3350" i="12" s="1"/>
  <c r="T3349" i="12"/>
  <c r="S3349" i="12"/>
  <c r="N3349" i="12"/>
  <c r="M3349" i="12"/>
  <c r="L3349" i="12"/>
  <c r="T3348" i="12"/>
  <c r="S3348" i="12"/>
  <c r="N3348" i="12"/>
  <c r="M3348" i="12"/>
  <c r="L3348" i="12"/>
  <c r="T3347" i="12"/>
  <c r="S3347" i="12"/>
  <c r="N3347" i="12"/>
  <c r="M3347" i="12"/>
  <c r="L3347" i="12"/>
  <c r="T3346" i="12"/>
  <c r="S3346" i="12"/>
  <c r="N3346" i="12"/>
  <c r="L3346" i="12"/>
  <c r="M3346" i="12" s="1"/>
  <c r="T3345" i="12"/>
  <c r="S3345" i="12"/>
  <c r="N3345" i="12"/>
  <c r="M3345" i="12"/>
  <c r="L3345" i="12"/>
  <c r="T3344" i="12"/>
  <c r="S3344" i="12"/>
  <c r="N3344" i="12"/>
  <c r="L3344" i="12"/>
  <c r="M3344" i="12" s="1"/>
  <c r="T3343" i="12"/>
  <c r="S3343" i="12"/>
  <c r="N3343" i="12"/>
  <c r="L3343" i="12"/>
  <c r="M3343" i="12" s="1"/>
  <c r="T3342" i="12"/>
  <c r="S3342" i="12"/>
  <c r="N3342" i="12"/>
  <c r="L3342" i="12"/>
  <c r="M3342" i="12" s="1"/>
  <c r="T3341" i="12"/>
  <c r="S3341" i="12"/>
  <c r="N3341" i="12"/>
  <c r="M3341" i="12"/>
  <c r="L3341" i="12"/>
  <c r="T3340" i="12"/>
  <c r="S3340" i="12"/>
  <c r="N3340" i="12"/>
  <c r="M3340" i="12"/>
  <c r="L3340" i="12"/>
  <c r="T3339" i="12"/>
  <c r="S3339" i="12"/>
  <c r="N3339" i="12"/>
  <c r="M3339" i="12"/>
  <c r="L3339" i="12"/>
  <c r="T3338" i="12"/>
  <c r="S3338" i="12"/>
  <c r="N3338" i="12"/>
  <c r="L3338" i="12"/>
  <c r="M3338" i="12" s="1"/>
  <c r="T3337" i="12"/>
  <c r="S3337" i="12"/>
  <c r="N3337" i="12"/>
  <c r="M3337" i="12"/>
  <c r="L3337" i="12"/>
  <c r="T3336" i="12"/>
  <c r="S3336" i="12"/>
  <c r="N3336" i="12"/>
  <c r="L3336" i="12"/>
  <c r="M3336" i="12" s="1"/>
  <c r="T3335" i="12"/>
  <c r="S3335" i="12"/>
  <c r="N3335" i="12"/>
  <c r="L3335" i="12"/>
  <c r="M3335" i="12" s="1"/>
  <c r="T3334" i="12"/>
  <c r="S3334" i="12"/>
  <c r="N3334" i="12"/>
  <c r="L3334" i="12"/>
  <c r="M3334" i="12" s="1"/>
  <c r="T3333" i="12"/>
  <c r="S3333" i="12"/>
  <c r="N3333" i="12"/>
  <c r="M3333" i="12"/>
  <c r="L3333" i="12"/>
  <c r="T3332" i="12"/>
  <c r="S3332" i="12"/>
  <c r="N3332" i="12"/>
  <c r="M3332" i="12"/>
  <c r="L3332" i="12"/>
  <c r="T3331" i="12"/>
  <c r="S3331" i="12"/>
  <c r="N3331" i="12"/>
  <c r="M3331" i="12"/>
  <c r="L3331" i="12"/>
  <c r="T3330" i="12"/>
  <c r="S3330" i="12"/>
  <c r="N3330" i="12"/>
  <c r="L3330" i="12"/>
  <c r="M3330" i="12" s="1"/>
  <c r="T3329" i="12"/>
  <c r="S3329" i="12"/>
  <c r="N3329" i="12"/>
  <c r="M3329" i="12"/>
  <c r="L3329" i="12"/>
  <c r="T3328" i="12"/>
  <c r="S3328" i="12"/>
  <c r="N3328" i="12"/>
  <c r="L3328" i="12"/>
  <c r="M3328" i="12" s="1"/>
  <c r="T3327" i="12"/>
  <c r="S3327" i="12"/>
  <c r="N3327" i="12"/>
  <c r="L3327" i="12"/>
  <c r="M3327" i="12" s="1"/>
  <c r="T3326" i="12"/>
  <c r="S3326" i="12"/>
  <c r="N3326" i="12"/>
  <c r="L3326" i="12"/>
  <c r="M3326" i="12" s="1"/>
  <c r="T3325" i="12"/>
  <c r="S3325" i="12"/>
  <c r="N3325" i="12"/>
  <c r="M3325" i="12"/>
  <c r="L3325" i="12"/>
  <c r="T3324" i="12"/>
  <c r="S3324" i="12"/>
  <c r="N3324" i="12"/>
  <c r="M3324" i="12"/>
  <c r="L3324" i="12"/>
  <c r="T3323" i="12"/>
  <c r="S3323" i="12"/>
  <c r="N3323" i="12"/>
  <c r="M3323" i="12"/>
  <c r="L3323" i="12"/>
  <c r="T3322" i="12"/>
  <c r="S3322" i="12"/>
  <c r="N3322" i="12"/>
  <c r="L3322" i="12"/>
  <c r="M3322" i="12" s="1"/>
  <c r="T3321" i="12"/>
  <c r="S3321" i="12"/>
  <c r="N3321" i="12"/>
  <c r="M3321" i="12"/>
  <c r="L3321" i="12"/>
  <c r="T3320" i="12"/>
  <c r="S3320" i="12"/>
  <c r="N3320" i="12"/>
  <c r="L3320" i="12"/>
  <c r="M3320" i="12" s="1"/>
  <c r="T3319" i="12"/>
  <c r="S3319" i="12"/>
  <c r="N3319" i="12"/>
  <c r="L3319" i="12"/>
  <c r="M3319" i="12" s="1"/>
  <c r="T3318" i="12"/>
  <c r="S3318" i="12"/>
  <c r="N3318" i="12"/>
  <c r="L3318" i="12"/>
  <c r="M3318" i="12" s="1"/>
  <c r="T3317" i="12"/>
  <c r="S3317" i="12"/>
  <c r="N3317" i="12"/>
  <c r="M3317" i="12"/>
  <c r="L3317" i="12"/>
  <c r="T3316" i="12"/>
  <c r="S3316" i="12"/>
  <c r="N3316" i="12"/>
  <c r="M3316" i="12"/>
  <c r="L3316" i="12"/>
  <c r="T3315" i="12"/>
  <c r="S3315" i="12"/>
  <c r="N3315" i="12"/>
  <c r="M3315" i="12"/>
  <c r="L3315" i="12"/>
  <c r="T3314" i="12"/>
  <c r="S3314" i="12"/>
  <c r="N3314" i="12"/>
  <c r="L3314" i="12"/>
  <c r="M3314" i="12" s="1"/>
  <c r="T3313" i="12"/>
  <c r="S3313" i="12"/>
  <c r="N3313" i="12"/>
  <c r="M3313" i="12"/>
  <c r="L3313" i="12"/>
  <c r="T3312" i="12"/>
  <c r="S3312" i="12"/>
  <c r="N3312" i="12"/>
  <c r="L3312" i="12"/>
  <c r="M3312" i="12" s="1"/>
  <c r="T3311" i="12"/>
  <c r="S3311" i="12"/>
  <c r="N3311" i="12"/>
  <c r="L3311" i="12"/>
  <c r="M3311" i="12" s="1"/>
  <c r="T3310" i="12"/>
  <c r="S3310" i="12"/>
  <c r="N3310" i="12"/>
  <c r="L3310" i="12"/>
  <c r="M3310" i="12" s="1"/>
  <c r="T3309" i="12"/>
  <c r="S3309" i="12"/>
  <c r="N3309" i="12"/>
  <c r="M3309" i="12"/>
  <c r="L3309" i="12"/>
  <c r="T3308" i="12"/>
  <c r="S3308" i="12"/>
  <c r="N3308" i="12"/>
  <c r="M3308" i="12"/>
  <c r="L3308" i="12"/>
  <c r="T3307" i="12"/>
  <c r="S3307" i="12"/>
  <c r="N3307" i="12"/>
  <c r="M3307" i="12"/>
  <c r="L3307" i="12"/>
  <c r="T3306" i="12"/>
  <c r="S3306" i="12"/>
  <c r="N3306" i="12"/>
  <c r="L3306" i="12"/>
  <c r="M3306" i="12" s="1"/>
  <c r="T3305" i="12"/>
  <c r="S3305" i="12"/>
  <c r="N3305" i="12"/>
  <c r="M3305" i="12"/>
  <c r="L3305" i="12"/>
  <c r="T3304" i="12"/>
  <c r="S3304" i="12"/>
  <c r="N3304" i="12"/>
  <c r="L3304" i="12"/>
  <c r="M3304" i="12" s="1"/>
  <c r="T3303" i="12"/>
  <c r="S3303" i="12"/>
  <c r="N3303" i="12"/>
  <c r="L3303" i="12"/>
  <c r="M3303" i="12" s="1"/>
  <c r="T3302" i="12"/>
  <c r="S3302" i="12"/>
  <c r="N3302" i="12"/>
  <c r="L3302" i="12"/>
  <c r="M3302" i="12" s="1"/>
  <c r="T3301" i="12"/>
  <c r="S3301" i="12"/>
  <c r="N3301" i="12"/>
  <c r="M3301" i="12"/>
  <c r="L3301" i="12"/>
  <c r="T3300" i="12"/>
  <c r="S3300" i="12"/>
  <c r="N3300" i="12"/>
  <c r="M3300" i="12"/>
  <c r="L3300" i="12"/>
  <c r="T3299" i="12"/>
  <c r="S3299" i="12"/>
  <c r="N3299" i="12"/>
  <c r="M3299" i="12"/>
  <c r="L3299" i="12"/>
  <c r="T3298" i="12"/>
  <c r="S3298" i="12"/>
  <c r="N3298" i="12"/>
  <c r="L3298" i="12"/>
  <c r="M3298" i="12" s="1"/>
  <c r="T3297" i="12"/>
  <c r="S3297" i="12"/>
  <c r="N3297" i="12"/>
  <c r="M3297" i="12"/>
  <c r="L3297" i="12"/>
  <c r="T3296" i="12"/>
  <c r="S3296" i="12"/>
  <c r="N3296" i="12"/>
  <c r="L3296" i="12"/>
  <c r="M3296" i="12" s="1"/>
  <c r="T3295" i="12"/>
  <c r="S3295" i="12"/>
  <c r="N3295" i="12"/>
  <c r="L3295" i="12"/>
  <c r="M3295" i="12" s="1"/>
  <c r="T3294" i="12"/>
  <c r="S3294" i="12"/>
  <c r="N3294" i="12"/>
  <c r="L3294" i="12"/>
  <c r="M3294" i="12" s="1"/>
  <c r="T3293" i="12"/>
  <c r="S3293" i="12"/>
  <c r="N3293" i="12"/>
  <c r="M3293" i="12"/>
  <c r="L3293" i="12"/>
  <c r="T3292" i="12"/>
  <c r="S3292" i="12"/>
  <c r="N3292" i="12"/>
  <c r="M3292" i="12"/>
  <c r="L3292" i="12"/>
  <c r="T3291" i="12"/>
  <c r="S3291" i="12"/>
  <c r="N3291" i="12"/>
  <c r="M3291" i="12"/>
  <c r="L3291" i="12"/>
  <c r="T3290" i="12"/>
  <c r="S3290" i="12"/>
  <c r="N3290" i="12"/>
  <c r="L3290" i="12"/>
  <c r="M3290" i="12" s="1"/>
  <c r="T3289" i="12"/>
  <c r="S3289" i="12"/>
  <c r="N3289" i="12"/>
  <c r="M3289" i="12"/>
  <c r="L3289" i="12"/>
  <c r="T3288" i="12"/>
  <c r="S3288" i="12"/>
  <c r="N3288" i="12"/>
  <c r="L3288" i="12"/>
  <c r="M3288" i="12" s="1"/>
  <c r="T3287" i="12"/>
  <c r="S3287" i="12"/>
  <c r="N3287" i="12"/>
  <c r="L3287" i="12"/>
  <c r="M3287" i="12" s="1"/>
  <c r="T3286" i="12"/>
  <c r="S3286" i="12"/>
  <c r="N3286" i="12"/>
  <c r="L3286" i="12"/>
  <c r="M3286" i="12" s="1"/>
  <c r="T3285" i="12"/>
  <c r="S3285" i="12"/>
  <c r="N3285" i="12"/>
  <c r="M3285" i="12"/>
  <c r="L3285" i="12"/>
  <c r="T3284" i="12"/>
  <c r="S3284" i="12"/>
  <c r="N3284" i="12"/>
  <c r="M3284" i="12"/>
  <c r="L3284" i="12"/>
  <c r="T3283" i="12"/>
  <c r="S3283" i="12"/>
  <c r="N3283" i="12"/>
  <c r="M3283" i="12"/>
  <c r="L3283" i="12"/>
  <c r="T3282" i="12"/>
  <c r="S3282" i="12"/>
  <c r="N3282" i="12"/>
  <c r="L3282" i="12"/>
  <c r="M3282" i="12" s="1"/>
  <c r="T3281" i="12"/>
  <c r="S3281" i="12"/>
  <c r="N3281" i="12"/>
  <c r="M3281" i="12"/>
  <c r="L3281" i="12"/>
  <c r="T3280" i="12"/>
  <c r="S3280" i="12"/>
  <c r="N3280" i="12"/>
  <c r="L3280" i="12"/>
  <c r="M3280" i="12" s="1"/>
  <c r="T3279" i="12"/>
  <c r="S3279" i="12"/>
  <c r="N3279" i="12"/>
  <c r="L3279" i="12"/>
  <c r="M3279" i="12" s="1"/>
  <c r="T3278" i="12"/>
  <c r="S3278" i="12"/>
  <c r="N3278" i="12"/>
  <c r="L3278" i="12"/>
  <c r="M3278" i="12" s="1"/>
  <c r="T3277" i="12"/>
  <c r="S3277" i="12"/>
  <c r="N3277" i="12"/>
  <c r="M3277" i="12"/>
  <c r="L3277" i="12"/>
  <c r="T3276" i="12"/>
  <c r="S3276" i="12"/>
  <c r="N3276" i="12"/>
  <c r="M3276" i="12"/>
  <c r="L3276" i="12"/>
  <c r="T3275" i="12"/>
  <c r="S3275" i="12"/>
  <c r="N3275" i="12"/>
  <c r="M3275" i="12"/>
  <c r="L3275" i="12"/>
  <c r="T3274" i="12"/>
  <c r="S3274" i="12"/>
  <c r="N3274" i="12"/>
  <c r="L3274" i="12"/>
  <c r="M3274" i="12" s="1"/>
  <c r="T3273" i="12"/>
  <c r="S3273" i="12"/>
  <c r="N3273" i="12"/>
  <c r="M3273" i="12"/>
  <c r="L3273" i="12"/>
  <c r="T3272" i="12"/>
  <c r="S3272" i="12"/>
  <c r="N3272" i="12"/>
  <c r="L3272" i="12"/>
  <c r="M3272" i="12" s="1"/>
  <c r="T3271" i="12"/>
  <c r="S3271" i="12"/>
  <c r="N3271" i="12"/>
  <c r="L3271" i="12"/>
  <c r="M3271" i="12" s="1"/>
  <c r="T3270" i="12"/>
  <c r="S3270" i="12"/>
  <c r="N3270" i="12"/>
  <c r="L3270" i="12"/>
  <c r="M3270" i="12" s="1"/>
  <c r="T3269" i="12"/>
  <c r="S3269" i="12"/>
  <c r="N3269" i="12"/>
  <c r="M3269" i="12"/>
  <c r="L3269" i="12"/>
  <c r="T3268" i="12"/>
  <c r="S3268" i="12"/>
  <c r="N3268" i="12"/>
  <c r="M3268" i="12"/>
  <c r="L3268" i="12"/>
  <c r="T3267" i="12"/>
  <c r="S3267" i="12"/>
  <c r="N3267" i="12"/>
  <c r="M3267" i="12"/>
  <c r="L3267" i="12"/>
  <c r="T3266" i="12"/>
  <c r="S3266" i="12"/>
  <c r="N3266" i="12"/>
  <c r="L3266" i="12"/>
  <c r="M3266" i="12" s="1"/>
  <c r="T3265" i="12"/>
  <c r="S3265" i="12"/>
  <c r="N3265" i="12"/>
  <c r="M3265" i="12"/>
  <c r="L3265" i="12"/>
  <c r="T3264" i="12"/>
  <c r="S3264" i="12"/>
  <c r="N3264" i="12"/>
  <c r="L3264" i="12"/>
  <c r="M3264" i="12" s="1"/>
  <c r="T3263" i="12"/>
  <c r="S3263" i="12"/>
  <c r="N3263" i="12"/>
  <c r="L3263" i="12"/>
  <c r="M3263" i="12" s="1"/>
  <c r="T3262" i="12"/>
  <c r="S3262" i="12"/>
  <c r="N3262" i="12"/>
  <c r="L3262" i="12"/>
  <c r="M3262" i="12" s="1"/>
  <c r="T3261" i="12"/>
  <c r="S3261" i="12"/>
  <c r="N3261" i="12"/>
  <c r="M3261" i="12"/>
  <c r="L3261" i="12"/>
  <c r="T3260" i="12"/>
  <c r="S3260" i="12"/>
  <c r="N3260" i="12"/>
  <c r="M3260" i="12"/>
  <c r="L3260" i="12"/>
  <c r="T3259" i="12"/>
  <c r="S3259" i="12"/>
  <c r="N3259" i="12"/>
  <c r="M3259" i="12"/>
  <c r="L3259" i="12"/>
  <c r="T3258" i="12"/>
  <c r="S3258" i="12"/>
  <c r="N3258" i="12"/>
  <c r="L3258" i="12"/>
  <c r="M3258" i="12" s="1"/>
  <c r="T3257" i="12"/>
  <c r="S3257" i="12"/>
  <c r="N3257" i="12"/>
  <c r="M3257" i="12"/>
  <c r="L3257" i="12"/>
  <c r="T3256" i="12"/>
  <c r="S3256" i="12"/>
  <c r="N3256" i="12"/>
  <c r="L3256" i="12"/>
  <c r="M3256" i="12" s="1"/>
  <c r="T3255" i="12"/>
  <c r="S3255" i="12"/>
  <c r="N3255" i="12"/>
  <c r="L3255" i="12"/>
  <c r="M3255" i="12" s="1"/>
  <c r="T3254" i="12"/>
  <c r="S3254" i="12"/>
  <c r="N3254" i="12"/>
  <c r="L3254" i="12"/>
  <c r="M3254" i="12" s="1"/>
  <c r="T3253" i="12"/>
  <c r="S3253" i="12"/>
  <c r="N3253" i="12"/>
  <c r="M3253" i="12"/>
  <c r="L3253" i="12"/>
  <c r="T3252" i="12"/>
  <c r="S3252" i="12"/>
  <c r="N3252" i="12"/>
  <c r="M3252" i="12"/>
  <c r="L3252" i="12"/>
  <c r="T3251" i="12"/>
  <c r="S3251" i="12"/>
  <c r="N3251" i="12"/>
  <c r="M3251" i="12"/>
  <c r="L3251" i="12"/>
  <c r="T3250" i="12"/>
  <c r="S3250" i="12"/>
  <c r="N3250" i="12"/>
  <c r="L3250" i="12"/>
  <c r="M3250" i="12" s="1"/>
  <c r="T3249" i="12"/>
  <c r="S3249" i="12"/>
  <c r="N3249" i="12"/>
  <c r="M3249" i="12"/>
  <c r="L3249" i="12"/>
  <c r="T3248" i="12"/>
  <c r="S3248" i="12"/>
  <c r="N3248" i="12"/>
  <c r="L3248" i="12"/>
  <c r="M3248" i="12" s="1"/>
  <c r="T3247" i="12"/>
  <c r="S3247" i="12"/>
  <c r="N3247" i="12"/>
  <c r="L3247" i="12"/>
  <c r="M3247" i="12" s="1"/>
  <c r="T3246" i="12"/>
  <c r="S3246" i="12"/>
  <c r="N3246" i="12"/>
  <c r="L3246" i="12"/>
  <c r="M3246" i="12" s="1"/>
  <c r="T3245" i="12"/>
  <c r="S3245" i="12"/>
  <c r="N3245" i="12"/>
  <c r="M3245" i="12"/>
  <c r="L3245" i="12"/>
  <c r="T3244" i="12"/>
  <c r="S3244" i="12"/>
  <c r="N3244" i="12"/>
  <c r="M3244" i="12"/>
  <c r="L3244" i="12"/>
  <c r="T3243" i="12"/>
  <c r="S3243" i="12"/>
  <c r="N3243" i="12"/>
  <c r="M3243" i="12"/>
  <c r="L3243" i="12"/>
  <c r="T3242" i="12"/>
  <c r="S3242" i="12"/>
  <c r="N3242" i="12"/>
  <c r="L3242" i="12"/>
  <c r="M3242" i="12" s="1"/>
  <c r="T3241" i="12"/>
  <c r="S3241" i="12"/>
  <c r="N3241" i="12"/>
  <c r="M3241" i="12"/>
  <c r="L3241" i="12"/>
  <c r="T3240" i="12"/>
  <c r="S3240" i="12"/>
  <c r="N3240" i="12"/>
  <c r="L3240" i="12"/>
  <c r="M3240" i="12" s="1"/>
  <c r="T3239" i="12"/>
  <c r="S3239" i="12"/>
  <c r="N3239" i="12"/>
  <c r="L3239" i="12"/>
  <c r="M3239" i="12" s="1"/>
  <c r="T3238" i="12"/>
  <c r="S3238" i="12"/>
  <c r="N3238" i="12"/>
  <c r="L3238" i="12"/>
  <c r="M3238" i="12" s="1"/>
  <c r="T3237" i="12"/>
  <c r="S3237" i="12"/>
  <c r="N3237" i="12"/>
  <c r="M3237" i="12"/>
  <c r="L3237" i="12"/>
  <c r="T3236" i="12"/>
  <c r="S3236" i="12"/>
  <c r="N3236" i="12"/>
  <c r="M3236" i="12"/>
  <c r="L3236" i="12"/>
  <c r="T3235" i="12"/>
  <c r="S3235" i="12"/>
  <c r="N3235" i="12"/>
  <c r="M3235" i="12"/>
  <c r="L3235" i="12"/>
  <c r="T3234" i="12"/>
  <c r="S3234" i="12"/>
  <c r="N3234" i="12"/>
  <c r="L3234" i="12"/>
  <c r="M3234" i="12" s="1"/>
  <c r="T3233" i="12"/>
  <c r="S3233" i="12"/>
  <c r="N3233" i="12"/>
  <c r="M3233" i="12"/>
  <c r="L3233" i="12"/>
  <c r="T3232" i="12"/>
  <c r="S3232" i="12"/>
  <c r="N3232" i="12"/>
  <c r="L3232" i="12"/>
  <c r="M3232" i="12" s="1"/>
  <c r="T3231" i="12"/>
  <c r="S3231" i="12"/>
  <c r="N3231" i="12"/>
  <c r="L3231" i="12"/>
  <c r="M3231" i="12" s="1"/>
  <c r="T3230" i="12"/>
  <c r="S3230" i="12"/>
  <c r="N3230" i="12"/>
  <c r="L3230" i="12"/>
  <c r="M3230" i="12" s="1"/>
  <c r="T3229" i="12"/>
  <c r="S3229" i="12"/>
  <c r="N3229" i="12"/>
  <c r="M3229" i="12"/>
  <c r="L3229" i="12"/>
  <c r="T3228" i="12"/>
  <c r="S3228" i="12"/>
  <c r="N3228" i="12"/>
  <c r="M3228" i="12"/>
  <c r="L3228" i="12"/>
  <c r="T3227" i="12"/>
  <c r="S3227" i="12"/>
  <c r="N3227" i="12"/>
  <c r="M3227" i="12"/>
  <c r="L3227" i="12"/>
  <c r="T3226" i="12"/>
  <c r="S3226" i="12"/>
  <c r="N3226" i="12"/>
  <c r="L3226" i="12"/>
  <c r="M3226" i="12" s="1"/>
  <c r="T3225" i="12"/>
  <c r="S3225" i="12"/>
  <c r="N3225" i="12"/>
  <c r="M3225" i="12"/>
  <c r="L3225" i="12"/>
  <c r="T3224" i="12"/>
  <c r="S3224" i="12"/>
  <c r="N3224" i="12"/>
  <c r="L3224" i="12"/>
  <c r="M3224" i="12" s="1"/>
  <c r="T3223" i="12"/>
  <c r="S3223" i="12"/>
  <c r="N3223" i="12"/>
  <c r="L3223" i="12"/>
  <c r="M3223" i="12" s="1"/>
  <c r="T3222" i="12"/>
  <c r="S3222" i="12"/>
  <c r="N3222" i="12"/>
  <c r="L3222" i="12"/>
  <c r="M3222" i="12" s="1"/>
  <c r="T3221" i="12"/>
  <c r="S3221" i="12"/>
  <c r="N3221" i="12"/>
  <c r="M3221" i="12"/>
  <c r="L3221" i="12"/>
  <c r="T3220" i="12"/>
  <c r="S3220" i="12"/>
  <c r="N3220" i="12"/>
  <c r="M3220" i="12"/>
  <c r="L3220" i="12"/>
  <c r="T3219" i="12"/>
  <c r="S3219" i="12"/>
  <c r="N3219" i="12"/>
  <c r="M3219" i="12"/>
  <c r="L3219" i="12"/>
  <c r="T3218" i="12"/>
  <c r="S3218" i="12"/>
  <c r="N3218" i="12"/>
  <c r="L3218" i="12"/>
  <c r="M3218" i="12" s="1"/>
  <c r="T3217" i="12"/>
  <c r="S3217" i="12"/>
  <c r="N3217" i="12"/>
  <c r="M3217" i="12"/>
  <c r="L3217" i="12"/>
  <c r="T3216" i="12"/>
  <c r="S3216" i="12"/>
  <c r="N3216" i="12"/>
  <c r="L3216" i="12"/>
  <c r="M3216" i="12" s="1"/>
  <c r="T3215" i="12"/>
  <c r="S3215" i="12"/>
  <c r="N3215" i="12"/>
  <c r="L3215" i="12"/>
  <c r="M3215" i="12" s="1"/>
  <c r="T3214" i="12"/>
  <c r="S3214" i="12"/>
  <c r="N3214" i="12"/>
  <c r="L3214" i="12"/>
  <c r="M3214" i="12" s="1"/>
  <c r="T3213" i="12"/>
  <c r="S3213" i="12"/>
  <c r="N3213" i="12"/>
  <c r="M3213" i="12"/>
  <c r="L3213" i="12"/>
  <c r="T3212" i="12"/>
  <c r="S3212" i="12"/>
  <c r="N3212" i="12"/>
  <c r="M3212" i="12"/>
  <c r="L3212" i="12"/>
  <c r="T3211" i="12"/>
  <c r="S3211" i="12"/>
  <c r="N3211" i="12"/>
  <c r="M3211" i="12"/>
  <c r="L3211" i="12"/>
  <c r="T3210" i="12"/>
  <c r="S3210" i="12"/>
  <c r="N3210" i="12"/>
  <c r="L3210" i="12"/>
  <c r="M3210" i="12" s="1"/>
  <c r="T3209" i="12"/>
  <c r="S3209" i="12"/>
  <c r="N3209" i="12"/>
  <c r="M3209" i="12"/>
  <c r="L3209" i="12"/>
  <c r="T3208" i="12"/>
  <c r="S3208" i="12"/>
  <c r="N3208" i="12"/>
  <c r="L3208" i="12"/>
  <c r="M3208" i="12" s="1"/>
  <c r="T3207" i="12"/>
  <c r="S3207" i="12"/>
  <c r="N3207" i="12"/>
  <c r="L3207" i="12"/>
  <c r="M3207" i="12" s="1"/>
  <c r="T3206" i="12"/>
  <c r="S3206" i="12"/>
  <c r="N3206" i="12"/>
  <c r="L3206" i="12"/>
  <c r="M3206" i="12" s="1"/>
  <c r="T3205" i="12"/>
  <c r="S3205" i="12"/>
  <c r="N3205" i="12"/>
  <c r="M3205" i="12"/>
  <c r="L3205" i="12"/>
  <c r="T3204" i="12"/>
  <c r="S3204" i="12"/>
  <c r="N3204" i="12"/>
  <c r="M3204" i="12"/>
  <c r="L3204" i="12"/>
  <c r="T3203" i="12"/>
  <c r="S3203" i="12"/>
  <c r="N3203" i="12"/>
  <c r="M3203" i="12"/>
  <c r="L3203" i="12"/>
  <c r="T3202" i="12"/>
  <c r="S3202" i="12"/>
  <c r="N3202" i="12"/>
  <c r="L3202" i="12"/>
  <c r="M3202" i="12" s="1"/>
  <c r="T3201" i="12"/>
  <c r="S3201" i="12"/>
  <c r="N3201" i="12"/>
  <c r="M3201" i="12"/>
  <c r="L3201" i="12"/>
  <c r="T3200" i="12"/>
  <c r="S3200" i="12"/>
  <c r="N3200" i="12"/>
  <c r="L3200" i="12"/>
  <c r="M3200" i="12" s="1"/>
  <c r="T3199" i="12"/>
  <c r="S3199" i="12"/>
  <c r="N3199" i="12"/>
  <c r="L3199" i="12"/>
  <c r="M3199" i="12" s="1"/>
  <c r="T3198" i="12"/>
  <c r="S3198" i="12"/>
  <c r="N3198" i="12"/>
  <c r="L3198" i="12"/>
  <c r="M3198" i="12" s="1"/>
  <c r="T3197" i="12"/>
  <c r="S3197" i="12"/>
  <c r="N3197" i="12"/>
  <c r="M3197" i="12"/>
  <c r="L3197" i="12"/>
  <c r="T3196" i="12"/>
  <c r="S3196" i="12"/>
  <c r="N3196" i="12"/>
  <c r="M3196" i="12"/>
  <c r="L3196" i="12"/>
  <c r="T3195" i="12"/>
  <c r="S3195" i="12"/>
  <c r="N3195" i="12"/>
  <c r="M3195" i="12"/>
  <c r="L3195" i="12"/>
  <c r="T3194" i="12"/>
  <c r="S3194" i="12"/>
  <c r="N3194" i="12"/>
  <c r="L3194" i="12"/>
  <c r="M3194" i="12" s="1"/>
  <c r="T3193" i="12"/>
  <c r="S3193" i="12"/>
  <c r="N3193" i="12"/>
  <c r="M3193" i="12"/>
  <c r="L3193" i="12"/>
  <c r="T3192" i="12"/>
  <c r="S3192" i="12"/>
  <c r="N3192" i="12"/>
  <c r="L3192" i="12"/>
  <c r="M3192" i="12" s="1"/>
  <c r="T3191" i="12"/>
  <c r="S3191" i="12"/>
  <c r="N3191" i="12"/>
  <c r="L3191" i="12"/>
  <c r="M3191" i="12" s="1"/>
  <c r="T3190" i="12"/>
  <c r="S3190" i="12"/>
  <c r="N3190" i="12"/>
  <c r="L3190" i="12"/>
  <c r="M3190" i="12" s="1"/>
  <c r="T3189" i="12"/>
  <c r="S3189" i="12"/>
  <c r="N3189" i="12"/>
  <c r="M3189" i="12"/>
  <c r="L3189" i="12"/>
  <c r="T3188" i="12"/>
  <c r="S3188" i="12"/>
  <c r="N3188" i="12"/>
  <c r="M3188" i="12"/>
  <c r="L3188" i="12"/>
  <c r="T3187" i="12"/>
  <c r="S3187" i="12"/>
  <c r="N3187" i="12"/>
  <c r="M3187" i="12"/>
  <c r="L3187" i="12"/>
  <c r="T3186" i="12"/>
  <c r="S3186" i="12"/>
  <c r="N3186" i="12"/>
  <c r="L3186" i="12"/>
  <c r="M3186" i="12" s="1"/>
  <c r="T3185" i="12"/>
  <c r="S3185" i="12"/>
  <c r="N3185" i="12"/>
  <c r="M3185" i="12"/>
  <c r="L3185" i="12"/>
  <c r="T3184" i="12"/>
  <c r="S3184" i="12"/>
  <c r="N3184" i="12"/>
  <c r="L3184" i="12"/>
  <c r="M3184" i="12" s="1"/>
  <c r="T3183" i="12"/>
  <c r="S3183" i="12"/>
  <c r="N3183" i="12"/>
  <c r="L3183" i="12"/>
  <c r="M3183" i="12" s="1"/>
  <c r="T3182" i="12"/>
  <c r="S3182" i="12"/>
  <c r="N3182" i="12"/>
  <c r="L3182" i="12"/>
  <c r="M3182" i="12" s="1"/>
  <c r="T3181" i="12"/>
  <c r="S3181" i="12"/>
  <c r="N3181" i="12"/>
  <c r="M3181" i="12"/>
  <c r="L3181" i="12"/>
  <c r="T3180" i="12"/>
  <c r="S3180" i="12"/>
  <c r="N3180" i="12"/>
  <c r="M3180" i="12"/>
  <c r="L3180" i="12"/>
  <c r="T3179" i="12"/>
  <c r="S3179" i="12"/>
  <c r="N3179" i="12"/>
  <c r="M3179" i="12"/>
  <c r="L3179" i="12"/>
  <c r="T3178" i="12"/>
  <c r="S3178" i="12"/>
  <c r="N3178" i="12"/>
  <c r="L3178" i="12"/>
  <c r="M3178" i="12" s="1"/>
  <c r="T3177" i="12"/>
  <c r="S3177" i="12"/>
  <c r="N3177" i="12"/>
  <c r="M3177" i="12"/>
  <c r="L3177" i="12"/>
  <c r="T3176" i="12"/>
  <c r="S3176" i="12"/>
  <c r="N3176" i="12"/>
  <c r="L3176" i="12"/>
  <c r="M3176" i="12" s="1"/>
  <c r="T3175" i="12"/>
  <c r="S3175" i="12"/>
  <c r="N3175" i="12"/>
  <c r="L3175" i="12"/>
  <c r="M3175" i="12" s="1"/>
  <c r="T3174" i="12"/>
  <c r="S3174" i="12"/>
  <c r="N3174" i="12"/>
  <c r="L3174" i="12"/>
  <c r="M3174" i="12" s="1"/>
  <c r="T3173" i="12"/>
  <c r="S3173" i="12"/>
  <c r="N3173" i="12"/>
  <c r="M3173" i="12"/>
  <c r="L3173" i="12"/>
  <c r="T3172" i="12"/>
  <c r="S3172" i="12"/>
  <c r="N3172" i="12"/>
  <c r="M3172" i="12"/>
  <c r="L3172" i="12"/>
  <c r="T3171" i="12"/>
  <c r="S3171" i="12"/>
  <c r="N3171" i="12"/>
  <c r="M3171" i="12"/>
  <c r="L3171" i="12"/>
  <c r="T3170" i="12"/>
  <c r="S3170" i="12"/>
  <c r="N3170" i="12"/>
  <c r="L3170" i="12"/>
  <c r="M3170" i="12" s="1"/>
  <c r="T3169" i="12"/>
  <c r="S3169" i="12"/>
  <c r="N3169" i="12"/>
  <c r="M3169" i="12"/>
  <c r="L3169" i="12"/>
  <c r="T3168" i="12"/>
  <c r="S3168" i="12"/>
  <c r="N3168" i="12"/>
  <c r="L3168" i="12"/>
  <c r="M3168" i="12" s="1"/>
  <c r="T3167" i="12"/>
  <c r="S3167" i="12"/>
  <c r="N3167" i="12"/>
  <c r="L3167" i="12"/>
  <c r="M3167" i="12" s="1"/>
  <c r="T3166" i="12"/>
  <c r="S3166" i="12"/>
  <c r="N3166" i="12"/>
  <c r="L3166" i="12"/>
  <c r="M3166" i="12" s="1"/>
  <c r="T3165" i="12"/>
  <c r="S3165" i="12"/>
  <c r="N3165" i="12"/>
  <c r="M3165" i="12"/>
  <c r="L3165" i="12"/>
  <c r="T3164" i="12"/>
  <c r="S3164" i="12"/>
  <c r="N3164" i="12"/>
  <c r="M3164" i="12"/>
  <c r="L3164" i="12"/>
  <c r="T3163" i="12"/>
  <c r="S3163" i="12"/>
  <c r="N3163" i="12"/>
  <c r="M3163" i="12"/>
  <c r="L3163" i="12"/>
  <c r="T3162" i="12"/>
  <c r="S3162" i="12"/>
  <c r="N3162" i="12"/>
  <c r="M3162" i="12"/>
  <c r="L3162" i="12"/>
  <c r="T3161" i="12"/>
  <c r="S3161" i="12"/>
  <c r="N3161" i="12"/>
  <c r="M3161" i="12"/>
  <c r="L3161" i="12"/>
  <c r="T3160" i="12"/>
  <c r="S3160" i="12"/>
  <c r="N3160" i="12"/>
  <c r="L3160" i="12"/>
  <c r="M3160" i="12" s="1"/>
  <c r="T3159" i="12"/>
  <c r="S3159" i="12"/>
  <c r="N3159" i="12"/>
  <c r="L3159" i="12"/>
  <c r="M3159" i="12" s="1"/>
  <c r="T3158" i="12"/>
  <c r="S3158" i="12"/>
  <c r="N3158" i="12"/>
  <c r="L3158" i="12"/>
  <c r="M3158" i="12" s="1"/>
  <c r="T3157" i="12"/>
  <c r="S3157" i="12"/>
  <c r="N3157" i="12"/>
  <c r="M3157" i="12"/>
  <c r="L3157" i="12"/>
  <c r="T3156" i="12"/>
  <c r="S3156" i="12"/>
  <c r="N3156" i="12"/>
  <c r="M3156" i="12"/>
  <c r="L3156" i="12"/>
  <c r="T3155" i="12"/>
  <c r="S3155" i="12"/>
  <c r="N3155" i="12"/>
  <c r="M3155" i="12"/>
  <c r="L3155" i="12"/>
  <c r="T3154" i="12"/>
  <c r="S3154" i="12"/>
  <c r="N3154" i="12"/>
  <c r="M3154" i="12"/>
  <c r="L3154" i="12"/>
  <c r="T3153" i="12"/>
  <c r="S3153" i="12"/>
  <c r="N3153" i="12"/>
  <c r="M3153" i="12"/>
  <c r="L3153" i="12"/>
  <c r="T3152" i="12"/>
  <c r="S3152" i="12"/>
  <c r="N3152" i="12"/>
  <c r="L3152" i="12"/>
  <c r="M3152" i="12" s="1"/>
  <c r="T3151" i="12"/>
  <c r="S3151" i="12"/>
  <c r="N3151" i="12"/>
  <c r="L3151" i="12"/>
  <c r="M3151" i="12" s="1"/>
  <c r="T3150" i="12"/>
  <c r="S3150" i="12"/>
  <c r="N3150" i="12"/>
  <c r="L3150" i="12"/>
  <c r="M3150" i="12" s="1"/>
  <c r="T3149" i="12"/>
  <c r="S3149" i="12"/>
  <c r="N3149" i="12"/>
  <c r="M3149" i="12"/>
  <c r="L3149" i="12"/>
  <c r="T3148" i="12"/>
  <c r="S3148" i="12"/>
  <c r="N3148" i="12"/>
  <c r="M3148" i="12"/>
  <c r="L3148" i="12"/>
  <c r="T3147" i="12"/>
  <c r="S3147" i="12"/>
  <c r="N3147" i="12"/>
  <c r="M3147" i="12"/>
  <c r="L3147" i="12"/>
  <c r="T3146" i="12"/>
  <c r="S3146" i="12"/>
  <c r="N3146" i="12"/>
  <c r="M3146" i="12"/>
  <c r="L3146" i="12"/>
  <c r="T3145" i="12"/>
  <c r="S3145" i="12"/>
  <c r="N3145" i="12"/>
  <c r="M3145" i="12"/>
  <c r="L3145" i="12"/>
  <c r="T3144" i="12"/>
  <c r="S3144" i="12"/>
  <c r="N3144" i="12"/>
  <c r="L3144" i="12"/>
  <c r="M3144" i="12" s="1"/>
  <c r="T3143" i="12"/>
  <c r="S3143" i="12"/>
  <c r="N3143" i="12"/>
  <c r="L3143" i="12"/>
  <c r="M3143" i="12" s="1"/>
  <c r="T3142" i="12"/>
  <c r="S3142" i="12"/>
  <c r="N3142" i="12"/>
  <c r="L3142" i="12"/>
  <c r="M3142" i="12" s="1"/>
  <c r="T3141" i="12"/>
  <c r="S3141" i="12"/>
  <c r="N3141" i="12"/>
  <c r="M3141" i="12"/>
  <c r="L3141" i="12"/>
  <c r="T3140" i="12"/>
  <c r="S3140" i="12"/>
  <c r="N3140" i="12"/>
  <c r="M3140" i="12"/>
  <c r="L3140" i="12"/>
  <c r="T3139" i="12"/>
  <c r="S3139" i="12"/>
  <c r="N3139" i="12"/>
  <c r="M3139" i="12"/>
  <c r="L3139" i="12"/>
  <c r="T3138" i="12"/>
  <c r="S3138" i="12"/>
  <c r="N3138" i="12"/>
  <c r="L3138" i="12"/>
  <c r="M3138" i="12" s="1"/>
  <c r="T3137" i="12"/>
  <c r="S3137" i="12"/>
  <c r="N3137" i="12"/>
  <c r="M3137" i="12"/>
  <c r="L3137" i="12"/>
  <c r="T3136" i="12"/>
  <c r="S3136" i="12"/>
  <c r="N3136" i="12"/>
  <c r="L3136" i="12"/>
  <c r="M3136" i="12" s="1"/>
  <c r="T3135" i="12"/>
  <c r="S3135" i="12"/>
  <c r="N3135" i="12"/>
  <c r="L3135" i="12"/>
  <c r="M3135" i="12" s="1"/>
  <c r="T3134" i="12"/>
  <c r="S3134" i="12"/>
  <c r="N3134" i="12"/>
  <c r="L3134" i="12"/>
  <c r="M3134" i="12" s="1"/>
  <c r="T3133" i="12"/>
  <c r="S3133" i="12"/>
  <c r="N3133" i="12"/>
  <c r="M3133" i="12"/>
  <c r="L3133" i="12"/>
  <c r="T3132" i="12"/>
  <c r="S3132" i="12"/>
  <c r="N3132" i="12"/>
  <c r="M3132" i="12"/>
  <c r="L3132" i="12"/>
  <c r="T3131" i="12"/>
  <c r="S3131" i="12"/>
  <c r="N3131" i="12"/>
  <c r="M3131" i="12"/>
  <c r="L3131" i="12"/>
  <c r="T3130" i="12"/>
  <c r="S3130" i="12"/>
  <c r="N3130" i="12"/>
  <c r="L3130" i="12"/>
  <c r="M3130" i="12" s="1"/>
  <c r="T3129" i="12"/>
  <c r="S3129" i="12"/>
  <c r="N3129" i="12"/>
  <c r="M3129" i="12"/>
  <c r="L3129" i="12"/>
  <c r="T3128" i="12"/>
  <c r="S3128" i="12"/>
  <c r="N3128" i="12"/>
  <c r="L3128" i="12"/>
  <c r="M3128" i="12" s="1"/>
  <c r="T3127" i="12"/>
  <c r="S3127" i="12"/>
  <c r="N3127" i="12"/>
  <c r="L3127" i="12"/>
  <c r="M3127" i="12" s="1"/>
  <c r="T3126" i="12"/>
  <c r="S3126" i="12"/>
  <c r="N3126" i="12"/>
  <c r="L3126" i="12"/>
  <c r="M3126" i="12" s="1"/>
  <c r="T3125" i="12"/>
  <c r="S3125" i="12"/>
  <c r="N3125" i="12"/>
  <c r="M3125" i="12"/>
  <c r="L3125" i="12"/>
  <c r="T3124" i="12"/>
  <c r="S3124" i="12"/>
  <c r="N3124" i="12"/>
  <c r="M3124" i="12"/>
  <c r="L3124" i="12"/>
  <c r="T3123" i="12"/>
  <c r="S3123" i="12"/>
  <c r="N3123" i="12"/>
  <c r="M3123" i="12"/>
  <c r="L3123" i="12"/>
  <c r="T3122" i="12"/>
  <c r="S3122" i="12"/>
  <c r="N3122" i="12"/>
  <c r="M3122" i="12"/>
  <c r="L3122" i="12"/>
  <c r="T3121" i="12"/>
  <c r="S3121" i="12"/>
  <c r="N3121" i="12"/>
  <c r="M3121" i="12"/>
  <c r="L3121" i="12"/>
  <c r="T3120" i="12"/>
  <c r="S3120" i="12"/>
  <c r="N3120" i="12"/>
  <c r="L3120" i="12"/>
  <c r="M3120" i="12" s="1"/>
  <c r="T3119" i="12"/>
  <c r="S3119" i="12"/>
  <c r="N3119" i="12"/>
  <c r="L3119" i="12"/>
  <c r="M3119" i="12" s="1"/>
  <c r="T3118" i="12"/>
  <c r="S3118" i="12"/>
  <c r="N3118" i="12"/>
  <c r="L3118" i="12"/>
  <c r="M3118" i="12" s="1"/>
  <c r="T3117" i="12"/>
  <c r="S3117" i="12"/>
  <c r="N3117" i="12"/>
  <c r="M3117" i="12"/>
  <c r="L3117" i="12"/>
  <c r="T3116" i="12"/>
  <c r="S3116" i="12"/>
  <c r="N3116" i="12"/>
  <c r="M3116" i="12"/>
  <c r="L3116" i="12"/>
  <c r="T3115" i="12"/>
  <c r="S3115" i="12"/>
  <c r="N3115" i="12"/>
  <c r="M3115" i="12"/>
  <c r="L3115" i="12"/>
  <c r="T3114" i="12"/>
  <c r="S3114" i="12"/>
  <c r="N3114" i="12"/>
  <c r="M3114" i="12"/>
  <c r="L3114" i="12"/>
  <c r="T3113" i="12"/>
  <c r="S3113" i="12"/>
  <c r="N3113" i="12"/>
  <c r="M3113" i="12"/>
  <c r="L3113" i="12"/>
  <c r="T3112" i="12"/>
  <c r="S3112" i="12"/>
  <c r="N3112" i="12"/>
  <c r="L3112" i="12"/>
  <c r="M3112" i="12" s="1"/>
  <c r="T3111" i="12"/>
  <c r="S3111" i="12"/>
  <c r="N3111" i="12"/>
  <c r="L3111" i="12"/>
  <c r="M3111" i="12" s="1"/>
  <c r="T3110" i="12"/>
  <c r="S3110" i="12"/>
  <c r="N3110" i="12"/>
  <c r="L3110" i="12"/>
  <c r="M3110" i="12" s="1"/>
  <c r="T3109" i="12"/>
  <c r="S3109" i="12"/>
  <c r="N3109" i="12"/>
  <c r="M3109" i="12"/>
  <c r="L3109" i="12"/>
  <c r="T3108" i="12"/>
  <c r="S3108" i="12"/>
  <c r="N3108" i="12"/>
  <c r="M3108" i="12"/>
  <c r="L3108" i="12"/>
  <c r="T3107" i="12"/>
  <c r="S3107" i="12"/>
  <c r="N3107" i="12"/>
  <c r="M3107" i="12"/>
  <c r="L3107" i="12"/>
  <c r="T3106" i="12"/>
  <c r="S3106" i="12"/>
  <c r="N3106" i="12"/>
  <c r="L3106" i="12"/>
  <c r="M3106" i="12" s="1"/>
  <c r="T3105" i="12"/>
  <c r="S3105" i="12"/>
  <c r="N3105" i="12"/>
  <c r="M3105" i="12"/>
  <c r="L3105" i="12"/>
  <c r="T3104" i="12"/>
  <c r="S3104" i="12"/>
  <c r="N3104" i="12"/>
  <c r="L3104" i="12"/>
  <c r="M3104" i="12" s="1"/>
  <c r="T3103" i="12"/>
  <c r="S3103" i="12"/>
  <c r="N3103" i="12"/>
  <c r="L3103" i="12"/>
  <c r="M3103" i="12" s="1"/>
  <c r="T3102" i="12"/>
  <c r="S3102" i="12"/>
  <c r="N3102" i="12"/>
  <c r="L3102" i="12"/>
  <c r="M3102" i="12" s="1"/>
  <c r="T3101" i="12"/>
  <c r="S3101" i="12"/>
  <c r="N3101" i="12"/>
  <c r="M3101" i="12"/>
  <c r="L3101" i="12"/>
  <c r="T3100" i="12"/>
  <c r="S3100" i="12"/>
  <c r="N3100" i="12"/>
  <c r="M3100" i="12"/>
  <c r="L3100" i="12"/>
  <c r="T3099" i="12"/>
  <c r="S3099" i="12"/>
  <c r="N3099" i="12"/>
  <c r="M3099" i="12"/>
  <c r="L3099" i="12"/>
  <c r="T3098" i="12"/>
  <c r="S3098" i="12"/>
  <c r="N3098" i="12"/>
  <c r="M3098" i="12"/>
  <c r="L3098" i="12"/>
  <c r="T3097" i="12"/>
  <c r="S3097" i="12"/>
  <c r="N3097" i="12"/>
  <c r="M3097" i="12"/>
  <c r="L3097" i="12"/>
  <c r="T3096" i="12"/>
  <c r="S3096" i="12"/>
  <c r="N3096" i="12"/>
  <c r="L3096" i="12"/>
  <c r="M3096" i="12" s="1"/>
  <c r="T3095" i="12"/>
  <c r="S3095" i="12"/>
  <c r="N3095" i="12"/>
  <c r="L3095" i="12"/>
  <c r="M3095" i="12" s="1"/>
  <c r="T3094" i="12"/>
  <c r="S3094" i="12"/>
  <c r="N3094" i="12"/>
  <c r="L3094" i="12"/>
  <c r="M3094" i="12" s="1"/>
  <c r="T3093" i="12"/>
  <c r="S3093" i="12"/>
  <c r="N3093" i="12"/>
  <c r="M3093" i="12"/>
  <c r="L3093" i="12"/>
  <c r="T3092" i="12"/>
  <c r="S3092" i="12"/>
  <c r="N3092" i="12"/>
  <c r="M3092" i="12"/>
  <c r="L3092" i="12"/>
  <c r="T3091" i="12"/>
  <c r="S3091" i="12"/>
  <c r="N3091" i="12"/>
  <c r="M3091" i="12"/>
  <c r="L3091" i="12"/>
  <c r="T3090" i="12"/>
  <c r="S3090" i="12"/>
  <c r="N3090" i="12"/>
  <c r="M3090" i="12"/>
  <c r="L3090" i="12"/>
  <c r="T3089" i="12"/>
  <c r="S3089" i="12"/>
  <c r="N3089" i="12"/>
  <c r="M3089" i="12"/>
  <c r="L3089" i="12"/>
  <c r="T3088" i="12"/>
  <c r="S3088" i="12"/>
  <c r="N3088" i="12"/>
  <c r="L3088" i="12"/>
  <c r="M3088" i="12" s="1"/>
  <c r="T3087" i="12"/>
  <c r="S3087" i="12"/>
  <c r="N3087" i="12"/>
  <c r="L3087" i="12"/>
  <c r="M3087" i="12" s="1"/>
  <c r="T3086" i="12"/>
  <c r="S3086" i="12"/>
  <c r="N3086" i="12"/>
  <c r="L3086" i="12"/>
  <c r="M3086" i="12" s="1"/>
  <c r="T3085" i="12"/>
  <c r="S3085" i="12"/>
  <c r="N3085" i="12"/>
  <c r="M3085" i="12"/>
  <c r="L3085" i="12"/>
  <c r="T3084" i="12"/>
  <c r="S3084" i="12"/>
  <c r="N3084" i="12"/>
  <c r="M3084" i="12"/>
  <c r="L3084" i="12"/>
  <c r="T3083" i="12"/>
  <c r="S3083" i="12"/>
  <c r="N3083" i="12"/>
  <c r="M3083" i="12"/>
  <c r="L3083" i="12"/>
  <c r="T3082" i="12"/>
  <c r="S3082" i="12"/>
  <c r="N3082" i="12"/>
  <c r="M3082" i="12"/>
  <c r="L3082" i="12"/>
  <c r="T3081" i="12"/>
  <c r="S3081" i="12"/>
  <c r="N3081" i="12"/>
  <c r="M3081" i="12"/>
  <c r="L3081" i="12"/>
  <c r="T3080" i="12"/>
  <c r="S3080" i="12"/>
  <c r="N3080" i="12"/>
  <c r="L3080" i="12"/>
  <c r="M3080" i="12" s="1"/>
  <c r="T3079" i="12"/>
  <c r="S3079" i="12"/>
  <c r="N3079" i="12"/>
  <c r="L3079" i="12"/>
  <c r="M3079" i="12" s="1"/>
  <c r="T3078" i="12"/>
  <c r="S3078" i="12"/>
  <c r="N3078" i="12"/>
  <c r="L3078" i="12"/>
  <c r="M3078" i="12" s="1"/>
  <c r="T3077" i="12"/>
  <c r="S3077" i="12"/>
  <c r="N3077" i="12"/>
  <c r="M3077" i="12"/>
  <c r="L3077" i="12"/>
  <c r="T3076" i="12"/>
  <c r="S3076" i="12"/>
  <c r="N3076" i="12"/>
  <c r="M3076" i="12"/>
  <c r="L3076" i="12"/>
  <c r="T3075" i="12"/>
  <c r="S3075" i="12"/>
  <c r="N3075" i="12"/>
  <c r="M3075" i="12"/>
  <c r="L3075" i="12"/>
  <c r="T3074" i="12"/>
  <c r="S3074" i="12"/>
  <c r="N3074" i="12"/>
  <c r="L3074" i="12"/>
  <c r="M3074" i="12" s="1"/>
  <c r="T3073" i="12"/>
  <c r="S3073" i="12"/>
  <c r="N3073" i="12"/>
  <c r="M3073" i="12"/>
  <c r="L3073" i="12"/>
  <c r="T3072" i="12"/>
  <c r="S3072" i="12"/>
  <c r="N3072" i="12"/>
  <c r="L3072" i="12"/>
  <c r="M3072" i="12" s="1"/>
  <c r="T3071" i="12"/>
  <c r="S3071" i="12"/>
  <c r="N3071" i="12"/>
  <c r="L3071" i="12"/>
  <c r="M3071" i="12" s="1"/>
  <c r="T3070" i="12"/>
  <c r="S3070" i="12"/>
  <c r="N3070" i="12"/>
  <c r="L3070" i="12"/>
  <c r="M3070" i="12" s="1"/>
  <c r="T3069" i="12"/>
  <c r="S3069" i="12"/>
  <c r="N3069" i="12"/>
  <c r="M3069" i="12"/>
  <c r="L3069" i="12"/>
  <c r="T3068" i="12"/>
  <c r="S3068" i="12"/>
  <c r="N3068" i="12"/>
  <c r="M3068" i="12"/>
  <c r="L3068" i="12"/>
  <c r="T3067" i="12"/>
  <c r="S3067" i="12"/>
  <c r="N3067" i="12"/>
  <c r="M3067" i="12"/>
  <c r="L3067" i="12"/>
  <c r="T3066" i="12"/>
  <c r="S3066" i="12"/>
  <c r="N3066" i="12"/>
  <c r="L3066" i="12"/>
  <c r="M3066" i="12" s="1"/>
  <c r="T3065" i="12"/>
  <c r="S3065" i="12"/>
  <c r="N3065" i="12"/>
  <c r="M3065" i="12"/>
  <c r="L3065" i="12"/>
  <c r="T3064" i="12"/>
  <c r="S3064" i="12"/>
  <c r="N3064" i="12"/>
  <c r="L3064" i="12"/>
  <c r="M3064" i="12" s="1"/>
  <c r="T3063" i="12"/>
  <c r="S3063" i="12"/>
  <c r="N3063" i="12"/>
  <c r="L3063" i="12"/>
  <c r="M3063" i="12" s="1"/>
  <c r="T3062" i="12"/>
  <c r="S3062" i="12"/>
  <c r="N3062" i="12"/>
  <c r="L3062" i="12"/>
  <c r="M3062" i="12" s="1"/>
  <c r="T3061" i="12"/>
  <c r="S3061" i="12"/>
  <c r="N3061" i="12"/>
  <c r="M3061" i="12"/>
  <c r="L3061" i="12"/>
  <c r="T3060" i="12"/>
  <c r="S3060" i="12"/>
  <c r="N3060" i="12"/>
  <c r="M3060" i="12"/>
  <c r="L3060" i="12"/>
  <c r="T3059" i="12"/>
  <c r="S3059" i="12"/>
  <c r="N3059" i="12"/>
  <c r="M3059" i="12"/>
  <c r="L3059" i="12"/>
  <c r="T3058" i="12"/>
  <c r="S3058" i="12"/>
  <c r="N3058" i="12"/>
  <c r="M3058" i="12"/>
  <c r="L3058" i="12"/>
  <c r="T3057" i="12"/>
  <c r="S3057" i="12"/>
  <c r="N3057" i="12"/>
  <c r="M3057" i="12"/>
  <c r="L3057" i="12"/>
  <c r="T3056" i="12"/>
  <c r="S3056" i="12"/>
  <c r="N3056" i="12"/>
  <c r="L3056" i="12"/>
  <c r="M3056" i="12" s="1"/>
  <c r="T3055" i="12"/>
  <c r="S3055" i="12"/>
  <c r="N3055" i="12"/>
  <c r="L3055" i="12"/>
  <c r="M3055" i="12" s="1"/>
  <c r="T3054" i="12"/>
  <c r="S3054" i="12"/>
  <c r="N3054" i="12"/>
  <c r="L3054" i="12"/>
  <c r="M3054" i="12" s="1"/>
  <c r="T3053" i="12"/>
  <c r="S3053" i="12"/>
  <c r="N3053" i="12"/>
  <c r="M3053" i="12"/>
  <c r="L3053" i="12"/>
  <c r="T3052" i="12"/>
  <c r="S3052" i="12"/>
  <c r="N3052" i="12"/>
  <c r="M3052" i="12"/>
  <c r="L3052" i="12"/>
  <c r="T3051" i="12"/>
  <c r="S3051" i="12"/>
  <c r="N3051" i="12"/>
  <c r="M3051" i="12"/>
  <c r="L3051" i="12"/>
  <c r="T3050" i="12"/>
  <c r="S3050" i="12"/>
  <c r="N3050" i="12"/>
  <c r="M3050" i="12"/>
  <c r="L3050" i="12"/>
  <c r="T3049" i="12"/>
  <c r="S3049" i="12"/>
  <c r="N3049" i="12"/>
  <c r="L3049" i="12"/>
  <c r="M3049" i="12" s="1"/>
  <c r="T3048" i="12"/>
  <c r="S3048" i="12"/>
  <c r="N3048" i="12"/>
  <c r="L3048" i="12"/>
  <c r="M3048" i="12" s="1"/>
  <c r="T3047" i="12"/>
  <c r="S3047" i="12"/>
  <c r="N3047" i="12"/>
  <c r="L3047" i="12"/>
  <c r="M3047" i="12" s="1"/>
  <c r="T3046" i="12"/>
  <c r="S3046" i="12"/>
  <c r="N3046" i="12"/>
  <c r="L3046" i="12"/>
  <c r="M3046" i="12" s="1"/>
  <c r="T3045" i="12"/>
  <c r="S3045" i="12"/>
  <c r="N3045" i="12"/>
  <c r="M3045" i="12"/>
  <c r="L3045" i="12"/>
  <c r="T3044" i="12"/>
  <c r="S3044" i="12"/>
  <c r="N3044" i="12"/>
  <c r="M3044" i="12"/>
  <c r="L3044" i="12"/>
  <c r="T3043" i="12"/>
  <c r="S3043" i="12"/>
  <c r="N3043" i="12"/>
  <c r="M3043" i="12"/>
  <c r="L3043" i="12"/>
  <c r="T3042" i="12"/>
  <c r="S3042" i="12"/>
  <c r="N3042" i="12"/>
  <c r="L3042" i="12"/>
  <c r="M3042" i="12" s="1"/>
  <c r="T3041" i="12"/>
  <c r="S3041" i="12"/>
  <c r="N3041" i="12"/>
  <c r="M3041" i="12"/>
  <c r="L3041" i="12"/>
  <c r="T3040" i="12"/>
  <c r="S3040" i="12"/>
  <c r="N3040" i="12"/>
  <c r="L3040" i="12"/>
  <c r="M3040" i="12" s="1"/>
  <c r="T3039" i="12"/>
  <c r="S3039" i="12"/>
  <c r="N3039" i="12"/>
  <c r="L3039" i="12"/>
  <c r="M3039" i="12" s="1"/>
  <c r="T3038" i="12"/>
  <c r="S3038" i="12"/>
  <c r="N3038" i="12"/>
  <c r="L3038" i="12"/>
  <c r="M3038" i="12" s="1"/>
  <c r="T3037" i="12"/>
  <c r="S3037" i="12"/>
  <c r="N3037" i="12"/>
  <c r="M3037" i="12"/>
  <c r="L3037" i="12"/>
  <c r="T3036" i="12"/>
  <c r="S3036" i="12"/>
  <c r="N3036" i="12"/>
  <c r="M3036" i="12"/>
  <c r="L3036" i="12"/>
  <c r="T3035" i="12"/>
  <c r="S3035" i="12"/>
  <c r="N3035" i="12"/>
  <c r="M3035" i="12"/>
  <c r="L3035" i="12"/>
  <c r="T3034" i="12"/>
  <c r="S3034" i="12"/>
  <c r="N3034" i="12"/>
  <c r="M3034" i="12"/>
  <c r="L3034" i="12"/>
  <c r="T3033" i="12"/>
  <c r="S3033" i="12"/>
  <c r="N3033" i="12"/>
  <c r="M3033" i="12"/>
  <c r="L3033" i="12"/>
  <c r="T3032" i="12"/>
  <c r="S3032" i="12"/>
  <c r="N3032" i="12"/>
  <c r="L3032" i="12"/>
  <c r="M3032" i="12" s="1"/>
  <c r="T3031" i="12"/>
  <c r="S3031" i="12"/>
  <c r="N3031" i="12"/>
  <c r="L3031" i="12"/>
  <c r="M3031" i="12" s="1"/>
  <c r="T3030" i="12"/>
  <c r="S3030" i="12"/>
  <c r="N3030" i="12"/>
  <c r="L3030" i="12"/>
  <c r="M3030" i="12" s="1"/>
  <c r="T3029" i="12"/>
  <c r="S3029" i="12"/>
  <c r="N3029" i="12"/>
  <c r="M3029" i="12"/>
  <c r="L3029" i="12"/>
  <c r="T3028" i="12"/>
  <c r="S3028" i="12"/>
  <c r="N3028" i="12"/>
  <c r="M3028" i="12"/>
  <c r="L3028" i="12"/>
  <c r="T3027" i="12"/>
  <c r="S3027" i="12"/>
  <c r="N3027" i="12"/>
  <c r="M3027" i="12"/>
  <c r="L3027" i="12"/>
  <c r="T3026" i="12"/>
  <c r="S3026" i="12"/>
  <c r="N3026" i="12"/>
  <c r="M3026" i="12"/>
  <c r="L3026" i="12"/>
  <c r="T3025" i="12"/>
  <c r="S3025" i="12"/>
  <c r="N3025" i="12"/>
  <c r="M3025" i="12"/>
  <c r="L3025" i="12"/>
  <c r="T3024" i="12"/>
  <c r="S3024" i="12"/>
  <c r="N3024" i="12"/>
  <c r="L3024" i="12"/>
  <c r="M3024" i="12" s="1"/>
  <c r="T3023" i="12"/>
  <c r="S3023" i="12"/>
  <c r="N3023" i="12"/>
  <c r="L3023" i="12"/>
  <c r="M3023" i="12" s="1"/>
  <c r="T3022" i="12"/>
  <c r="S3022" i="12"/>
  <c r="N3022" i="12"/>
  <c r="L3022" i="12"/>
  <c r="M3022" i="12" s="1"/>
  <c r="T3021" i="12"/>
  <c r="S3021" i="12"/>
  <c r="N3021" i="12"/>
  <c r="M3021" i="12"/>
  <c r="L3021" i="12"/>
  <c r="T3020" i="12"/>
  <c r="S3020" i="12"/>
  <c r="N3020" i="12"/>
  <c r="M3020" i="12"/>
  <c r="L3020" i="12"/>
  <c r="T3019" i="12"/>
  <c r="S3019" i="12"/>
  <c r="N3019" i="12"/>
  <c r="M3019" i="12"/>
  <c r="L3019" i="12"/>
  <c r="T3018" i="12"/>
  <c r="S3018" i="12"/>
  <c r="N3018" i="12"/>
  <c r="M3018" i="12"/>
  <c r="L3018" i="12"/>
  <c r="T3017" i="12"/>
  <c r="S3017" i="12"/>
  <c r="N3017" i="12"/>
  <c r="L3017" i="12"/>
  <c r="M3017" i="12" s="1"/>
  <c r="T3016" i="12"/>
  <c r="S3016" i="12"/>
  <c r="N3016" i="12"/>
  <c r="L3016" i="12"/>
  <c r="M3016" i="12" s="1"/>
  <c r="T3015" i="12"/>
  <c r="S3015" i="12"/>
  <c r="N3015" i="12"/>
  <c r="L3015" i="12"/>
  <c r="M3015" i="12" s="1"/>
  <c r="T3014" i="12"/>
  <c r="S3014" i="12"/>
  <c r="N3014" i="12"/>
  <c r="L3014" i="12"/>
  <c r="M3014" i="12" s="1"/>
  <c r="T3013" i="12"/>
  <c r="S3013" i="12"/>
  <c r="N3013" i="12"/>
  <c r="M3013" i="12"/>
  <c r="L3013" i="12"/>
  <c r="T3012" i="12"/>
  <c r="S3012" i="12"/>
  <c r="N3012" i="12"/>
  <c r="M3012" i="12"/>
  <c r="L3012" i="12"/>
  <c r="T3011" i="12"/>
  <c r="S3011" i="12"/>
  <c r="N3011" i="12"/>
  <c r="L3011" i="12"/>
  <c r="M3011" i="12" s="1"/>
  <c r="T3010" i="12"/>
  <c r="S3010" i="12"/>
  <c r="N3010" i="12"/>
  <c r="M3010" i="12"/>
  <c r="L3010" i="12"/>
  <c r="T3009" i="12"/>
  <c r="S3009" i="12"/>
  <c r="N3009" i="12"/>
  <c r="M3009" i="12"/>
  <c r="L3009" i="12"/>
  <c r="T3008" i="12"/>
  <c r="S3008" i="12"/>
  <c r="N3008" i="12"/>
  <c r="L3008" i="12"/>
  <c r="M3008" i="12" s="1"/>
  <c r="T3007" i="12"/>
  <c r="S3007" i="12"/>
  <c r="N3007" i="12"/>
  <c r="L3007" i="12"/>
  <c r="M3007" i="12" s="1"/>
  <c r="T3006" i="12"/>
  <c r="S3006" i="12"/>
  <c r="N3006" i="12"/>
  <c r="M3006" i="12"/>
  <c r="L3006" i="12"/>
  <c r="T3005" i="12"/>
  <c r="S3005" i="12"/>
  <c r="N3005" i="12"/>
  <c r="M3005" i="12"/>
  <c r="L3005" i="12"/>
  <c r="T3004" i="12"/>
  <c r="S3004" i="12"/>
  <c r="N3004" i="12"/>
  <c r="M3004" i="12"/>
  <c r="L3004" i="12"/>
  <c r="T3003" i="12"/>
  <c r="S3003" i="12"/>
  <c r="N3003" i="12"/>
  <c r="M3003" i="12"/>
  <c r="L3003" i="12"/>
  <c r="T3002" i="12"/>
  <c r="S3002" i="12"/>
  <c r="N3002" i="12"/>
  <c r="M3002" i="12"/>
  <c r="L3002" i="12"/>
  <c r="T3001" i="12"/>
  <c r="S3001" i="12"/>
  <c r="N3001" i="12"/>
  <c r="L3001" i="12"/>
  <c r="M3001" i="12" s="1"/>
  <c r="T3000" i="12"/>
  <c r="S3000" i="12"/>
  <c r="N3000" i="12"/>
  <c r="L3000" i="12"/>
  <c r="M3000" i="12" s="1"/>
  <c r="T2999" i="12"/>
  <c r="S2999" i="12"/>
  <c r="N2999" i="12"/>
  <c r="L2999" i="12"/>
  <c r="M2999" i="12" s="1"/>
  <c r="T2998" i="12"/>
  <c r="S2998" i="12"/>
  <c r="N2998" i="12"/>
  <c r="M2998" i="12"/>
  <c r="L2998" i="12"/>
  <c r="T2997" i="12"/>
  <c r="S2997" i="12"/>
  <c r="N2997" i="12"/>
  <c r="M2997" i="12"/>
  <c r="L2997" i="12"/>
  <c r="T2996" i="12"/>
  <c r="S2996" i="12"/>
  <c r="N2996" i="12"/>
  <c r="M2996" i="12"/>
  <c r="L2996" i="12"/>
  <c r="T2995" i="12"/>
  <c r="S2995" i="12"/>
  <c r="N2995" i="12"/>
  <c r="L2995" i="12"/>
  <c r="M2995" i="12" s="1"/>
  <c r="T2994" i="12"/>
  <c r="S2994" i="12"/>
  <c r="N2994" i="12"/>
  <c r="L2994" i="12"/>
  <c r="M2994" i="12" s="1"/>
  <c r="T2993" i="12"/>
  <c r="S2993" i="12"/>
  <c r="N2993" i="12"/>
  <c r="M2993" i="12"/>
  <c r="L2993" i="12"/>
  <c r="T2992" i="12"/>
  <c r="S2992" i="12"/>
  <c r="N2992" i="12"/>
  <c r="L2992" i="12"/>
  <c r="M2992" i="12" s="1"/>
  <c r="T2991" i="12"/>
  <c r="S2991" i="12"/>
  <c r="N2991" i="12"/>
  <c r="L2991" i="12"/>
  <c r="M2991" i="12" s="1"/>
  <c r="T2990" i="12"/>
  <c r="S2990" i="12"/>
  <c r="N2990" i="12"/>
  <c r="M2990" i="12"/>
  <c r="L2990" i="12"/>
  <c r="T2989" i="12"/>
  <c r="S2989" i="12"/>
  <c r="N2989" i="12"/>
  <c r="M2989" i="12"/>
  <c r="L2989" i="12"/>
  <c r="T2988" i="12"/>
  <c r="S2988" i="12"/>
  <c r="N2988" i="12"/>
  <c r="M2988" i="12"/>
  <c r="L2988" i="12"/>
  <c r="T2987" i="12"/>
  <c r="S2987" i="12"/>
  <c r="N2987" i="12"/>
  <c r="M2987" i="12"/>
  <c r="L2987" i="12"/>
  <c r="T2986" i="12"/>
  <c r="S2986" i="12"/>
  <c r="N2986" i="12"/>
  <c r="M2986" i="12"/>
  <c r="L2986" i="12"/>
  <c r="T2985" i="12"/>
  <c r="S2985" i="12"/>
  <c r="N2985" i="12"/>
  <c r="L2985" i="12"/>
  <c r="M2985" i="12" s="1"/>
  <c r="T2984" i="12"/>
  <c r="S2984" i="12"/>
  <c r="N2984" i="12"/>
  <c r="L2984" i="12"/>
  <c r="M2984" i="12" s="1"/>
  <c r="T2983" i="12"/>
  <c r="S2983" i="12"/>
  <c r="N2983" i="12"/>
  <c r="L2983" i="12"/>
  <c r="M2983" i="12" s="1"/>
  <c r="T2982" i="12"/>
  <c r="S2982" i="12"/>
  <c r="N2982" i="12"/>
  <c r="L2982" i="12"/>
  <c r="M2982" i="12" s="1"/>
  <c r="T2981" i="12"/>
  <c r="S2981" i="12"/>
  <c r="N2981" i="12"/>
  <c r="M2981" i="12"/>
  <c r="L2981" i="12"/>
  <c r="T2980" i="12"/>
  <c r="S2980" i="12"/>
  <c r="N2980" i="12"/>
  <c r="M2980" i="12"/>
  <c r="L2980" i="12"/>
  <c r="T2979" i="12"/>
  <c r="S2979" i="12"/>
  <c r="N2979" i="12"/>
  <c r="L2979" i="12"/>
  <c r="M2979" i="12" s="1"/>
  <c r="T2978" i="12"/>
  <c r="S2978" i="12"/>
  <c r="N2978" i="12"/>
  <c r="M2978" i="12"/>
  <c r="L2978" i="12"/>
  <c r="T2977" i="12"/>
  <c r="S2977" i="12"/>
  <c r="N2977" i="12"/>
  <c r="M2977" i="12"/>
  <c r="L2977" i="12"/>
  <c r="T2976" i="12"/>
  <c r="S2976" i="12"/>
  <c r="N2976" i="12"/>
  <c r="L2976" i="12"/>
  <c r="M2976" i="12" s="1"/>
  <c r="T2975" i="12"/>
  <c r="S2975" i="12"/>
  <c r="N2975" i="12"/>
  <c r="L2975" i="12"/>
  <c r="M2975" i="12" s="1"/>
  <c r="T2974" i="12"/>
  <c r="S2974" i="12"/>
  <c r="N2974" i="12"/>
  <c r="M2974" i="12"/>
  <c r="L2974" i="12"/>
  <c r="T2973" i="12"/>
  <c r="S2973" i="12"/>
  <c r="N2973" i="12"/>
  <c r="M2973" i="12"/>
  <c r="L2973" i="12"/>
  <c r="T2972" i="12"/>
  <c r="S2972" i="12"/>
  <c r="N2972" i="12"/>
  <c r="M2972" i="12"/>
  <c r="L2972" i="12"/>
  <c r="T2971" i="12"/>
  <c r="S2971" i="12"/>
  <c r="N2971" i="12"/>
  <c r="M2971" i="12"/>
  <c r="L2971" i="12"/>
  <c r="T2970" i="12"/>
  <c r="S2970" i="12"/>
  <c r="N2970" i="12"/>
  <c r="M2970" i="12"/>
  <c r="L2970" i="12"/>
  <c r="T2969" i="12"/>
  <c r="S2969" i="12"/>
  <c r="N2969" i="12"/>
  <c r="L2969" i="12"/>
  <c r="M2969" i="12" s="1"/>
  <c r="T2968" i="12"/>
  <c r="S2968" i="12"/>
  <c r="N2968" i="12"/>
  <c r="L2968" i="12"/>
  <c r="M2968" i="12" s="1"/>
  <c r="T2967" i="12"/>
  <c r="S2967" i="12"/>
  <c r="N2967" i="12"/>
  <c r="L2967" i="12"/>
  <c r="M2967" i="12" s="1"/>
  <c r="T2966" i="12"/>
  <c r="S2966" i="12"/>
  <c r="N2966" i="12"/>
  <c r="M2966" i="12"/>
  <c r="L2966" i="12"/>
  <c r="T2965" i="12"/>
  <c r="S2965" i="12"/>
  <c r="N2965" i="12"/>
  <c r="M2965" i="12"/>
  <c r="L2965" i="12"/>
  <c r="T2964" i="12"/>
  <c r="S2964" i="12"/>
  <c r="N2964" i="12"/>
  <c r="M2964" i="12"/>
  <c r="L2964" i="12"/>
  <c r="T2963" i="12"/>
  <c r="S2963" i="12"/>
  <c r="N2963" i="12"/>
  <c r="L2963" i="12"/>
  <c r="M2963" i="12" s="1"/>
  <c r="T2962" i="12"/>
  <c r="S2962" i="12"/>
  <c r="N2962" i="12"/>
  <c r="L2962" i="12"/>
  <c r="M2962" i="12" s="1"/>
  <c r="T2961" i="12"/>
  <c r="S2961" i="12"/>
  <c r="N2961" i="12"/>
  <c r="M2961" i="12"/>
  <c r="L2961" i="12"/>
  <c r="T2960" i="12"/>
  <c r="S2960" i="12"/>
  <c r="N2960" i="12"/>
  <c r="L2960" i="12"/>
  <c r="M2960" i="12" s="1"/>
  <c r="T2959" i="12"/>
  <c r="S2959" i="12"/>
  <c r="N2959" i="12"/>
  <c r="L2959" i="12"/>
  <c r="M2959" i="12" s="1"/>
  <c r="T2958" i="12"/>
  <c r="S2958" i="12"/>
  <c r="N2958" i="12"/>
  <c r="M2958" i="12"/>
  <c r="L2958" i="12"/>
  <c r="T2957" i="12"/>
  <c r="S2957" i="12"/>
  <c r="N2957" i="12"/>
  <c r="M2957" i="12"/>
  <c r="L2957" i="12"/>
  <c r="T2956" i="12"/>
  <c r="S2956" i="12"/>
  <c r="N2956" i="12"/>
  <c r="M2956" i="12"/>
  <c r="L2956" i="12"/>
  <c r="T2955" i="12"/>
  <c r="S2955" i="12"/>
  <c r="N2955" i="12"/>
  <c r="M2955" i="12"/>
  <c r="L2955" i="12"/>
  <c r="T2954" i="12"/>
  <c r="S2954" i="12"/>
  <c r="N2954" i="12"/>
  <c r="M2954" i="12"/>
  <c r="L2954" i="12"/>
  <c r="T2953" i="12"/>
  <c r="S2953" i="12"/>
  <c r="N2953" i="12"/>
  <c r="L2953" i="12"/>
  <c r="M2953" i="12" s="1"/>
  <c r="T2952" i="12"/>
  <c r="S2952" i="12"/>
  <c r="N2952" i="12"/>
  <c r="L2952" i="12"/>
  <c r="M2952" i="12" s="1"/>
  <c r="T2951" i="12"/>
  <c r="S2951" i="12"/>
  <c r="N2951" i="12"/>
  <c r="L2951" i="12"/>
  <c r="M2951" i="12" s="1"/>
  <c r="T2950" i="12"/>
  <c r="S2950" i="12"/>
  <c r="N2950" i="12"/>
  <c r="L2950" i="12"/>
  <c r="M2950" i="12" s="1"/>
  <c r="T2949" i="12"/>
  <c r="S2949" i="12"/>
  <c r="N2949" i="12"/>
  <c r="M2949" i="12"/>
  <c r="L2949" i="12"/>
  <c r="T2948" i="12"/>
  <c r="S2948" i="12"/>
  <c r="N2948" i="12"/>
  <c r="M2948" i="12"/>
  <c r="L2948" i="12"/>
  <c r="T2947" i="12"/>
  <c r="S2947" i="12"/>
  <c r="N2947" i="12"/>
  <c r="L2947" i="12"/>
  <c r="M2947" i="12" s="1"/>
  <c r="T2946" i="12"/>
  <c r="S2946" i="12"/>
  <c r="N2946" i="12"/>
  <c r="M2946" i="12"/>
  <c r="L2946" i="12"/>
  <c r="T2945" i="12"/>
  <c r="S2945" i="12"/>
  <c r="N2945" i="12"/>
  <c r="M2945" i="12"/>
  <c r="L2945" i="12"/>
  <c r="T2944" i="12"/>
  <c r="S2944" i="12"/>
  <c r="N2944" i="12"/>
  <c r="L2944" i="12"/>
  <c r="M2944" i="12" s="1"/>
  <c r="T2943" i="12"/>
  <c r="S2943" i="12"/>
  <c r="N2943" i="12"/>
  <c r="L2943" i="12"/>
  <c r="M2943" i="12" s="1"/>
  <c r="T2942" i="12"/>
  <c r="S2942" i="12"/>
  <c r="N2942" i="12"/>
  <c r="M2942" i="12"/>
  <c r="L2942" i="12"/>
  <c r="T2941" i="12"/>
  <c r="S2941" i="12"/>
  <c r="N2941" i="12"/>
  <c r="M2941" i="12"/>
  <c r="L2941" i="12"/>
  <c r="T2940" i="12"/>
  <c r="S2940" i="12"/>
  <c r="N2940" i="12"/>
  <c r="M2940" i="12"/>
  <c r="L2940" i="12"/>
  <c r="T2939" i="12"/>
  <c r="S2939" i="12"/>
  <c r="N2939" i="12"/>
  <c r="M2939" i="12"/>
  <c r="L2939" i="12"/>
  <c r="T2938" i="12"/>
  <c r="S2938" i="12"/>
  <c r="N2938" i="12"/>
  <c r="M2938" i="12"/>
  <c r="L2938" i="12"/>
  <c r="T2937" i="12"/>
  <c r="S2937" i="12"/>
  <c r="N2937" i="12"/>
  <c r="L2937" i="12"/>
  <c r="M2937" i="12" s="1"/>
  <c r="T2936" i="12"/>
  <c r="S2936" i="12"/>
  <c r="N2936" i="12"/>
  <c r="L2936" i="12"/>
  <c r="M2936" i="12" s="1"/>
  <c r="T2935" i="12"/>
  <c r="S2935" i="12"/>
  <c r="N2935" i="12"/>
  <c r="L2935" i="12"/>
  <c r="M2935" i="12" s="1"/>
  <c r="T2934" i="12"/>
  <c r="S2934" i="12"/>
  <c r="N2934" i="12"/>
  <c r="M2934" i="12"/>
  <c r="L2934" i="12"/>
  <c r="T2933" i="12"/>
  <c r="S2933" i="12"/>
  <c r="N2933" i="12"/>
  <c r="M2933" i="12"/>
  <c r="L2933" i="12"/>
  <c r="T2932" i="12"/>
  <c r="S2932" i="12"/>
  <c r="N2932" i="12"/>
  <c r="M2932" i="12"/>
  <c r="L2932" i="12"/>
  <c r="T2931" i="12"/>
  <c r="S2931" i="12"/>
  <c r="N2931" i="12"/>
  <c r="L2931" i="12"/>
  <c r="M2931" i="12" s="1"/>
  <c r="T2930" i="12"/>
  <c r="S2930" i="12"/>
  <c r="N2930" i="12"/>
  <c r="L2930" i="12"/>
  <c r="M2930" i="12" s="1"/>
  <c r="T2929" i="12"/>
  <c r="S2929" i="12"/>
  <c r="N2929" i="12"/>
  <c r="M2929" i="12"/>
  <c r="L2929" i="12"/>
  <c r="T2928" i="12"/>
  <c r="S2928" i="12"/>
  <c r="N2928" i="12"/>
  <c r="L2928" i="12"/>
  <c r="M2928" i="12" s="1"/>
  <c r="T2927" i="12"/>
  <c r="S2927" i="12"/>
  <c r="N2927" i="12"/>
  <c r="L2927" i="12"/>
  <c r="M2927" i="12" s="1"/>
  <c r="T2926" i="12"/>
  <c r="S2926" i="12"/>
  <c r="N2926" i="12"/>
  <c r="M2926" i="12"/>
  <c r="L2926" i="12"/>
  <c r="T2925" i="12"/>
  <c r="S2925" i="12"/>
  <c r="N2925" i="12"/>
  <c r="M2925" i="12"/>
  <c r="L2925" i="12"/>
  <c r="T2924" i="12"/>
  <c r="S2924" i="12"/>
  <c r="N2924" i="12"/>
  <c r="M2924" i="12"/>
  <c r="L2924" i="12"/>
  <c r="T2923" i="12"/>
  <c r="S2923" i="12"/>
  <c r="N2923" i="12"/>
  <c r="M2923" i="12"/>
  <c r="L2923" i="12"/>
  <c r="T2922" i="12"/>
  <c r="S2922" i="12"/>
  <c r="N2922" i="12"/>
  <c r="M2922" i="12"/>
  <c r="L2922" i="12"/>
  <c r="T2921" i="12"/>
  <c r="S2921" i="12"/>
  <c r="N2921" i="12"/>
  <c r="L2921" i="12"/>
  <c r="M2921" i="12" s="1"/>
  <c r="T2920" i="12"/>
  <c r="S2920" i="12"/>
  <c r="N2920" i="12"/>
  <c r="L2920" i="12"/>
  <c r="M2920" i="12" s="1"/>
  <c r="T2919" i="12"/>
  <c r="S2919" i="12"/>
  <c r="N2919" i="12"/>
  <c r="L2919" i="12"/>
  <c r="M2919" i="12" s="1"/>
  <c r="T2918" i="12"/>
  <c r="S2918" i="12"/>
  <c r="N2918" i="12"/>
  <c r="L2918" i="12"/>
  <c r="M2918" i="12" s="1"/>
  <c r="T2917" i="12"/>
  <c r="S2917" i="12"/>
  <c r="N2917" i="12"/>
  <c r="M2917" i="12"/>
  <c r="L2917" i="12"/>
  <c r="T2916" i="12"/>
  <c r="S2916" i="12"/>
  <c r="N2916" i="12"/>
  <c r="M2916" i="12"/>
  <c r="L2916" i="12"/>
  <c r="T2915" i="12"/>
  <c r="S2915" i="12"/>
  <c r="N2915" i="12"/>
  <c r="L2915" i="12"/>
  <c r="M2915" i="12" s="1"/>
  <c r="T2914" i="12"/>
  <c r="S2914" i="12"/>
  <c r="N2914" i="12"/>
  <c r="M2914" i="12"/>
  <c r="L2914" i="12"/>
  <c r="T2913" i="12"/>
  <c r="S2913" i="12"/>
  <c r="N2913" i="12"/>
  <c r="M2913" i="12"/>
  <c r="L2913" i="12"/>
  <c r="T2912" i="12"/>
  <c r="S2912" i="12"/>
  <c r="N2912" i="12"/>
  <c r="L2912" i="12"/>
  <c r="M2912" i="12" s="1"/>
  <c r="T2911" i="12"/>
  <c r="S2911" i="12"/>
  <c r="N2911" i="12"/>
  <c r="L2911" i="12"/>
  <c r="M2911" i="12" s="1"/>
  <c r="T2910" i="12"/>
  <c r="S2910" i="12"/>
  <c r="N2910" i="12"/>
  <c r="M2910" i="12"/>
  <c r="L2910" i="12"/>
  <c r="T2909" i="12"/>
  <c r="S2909" i="12"/>
  <c r="N2909" i="12"/>
  <c r="M2909" i="12"/>
  <c r="L2909" i="12"/>
  <c r="T2908" i="12"/>
  <c r="S2908" i="12"/>
  <c r="N2908" i="12"/>
  <c r="M2908" i="12"/>
  <c r="L2908" i="12"/>
  <c r="T2907" i="12"/>
  <c r="S2907" i="12"/>
  <c r="N2907" i="12"/>
  <c r="M2907" i="12"/>
  <c r="L2907" i="12"/>
  <c r="T2906" i="12"/>
  <c r="S2906" i="12"/>
  <c r="N2906" i="12"/>
  <c r="M2906" i="12"/>
  <c r="L2906" i="12"/>
  <c r="T2905" i="12"/>
  <c r="S2905" i="12"/>
  <c r="N2905" i="12"/>
  <c r="L2905" i="12"/>
  <c r="M2905" i="12" s="1"/>
  <c r="T2904" i="12"/>
  <c r="S2904" i="12"/>
  <c r="N2904" i="12"/>
  <c r="L2904" i="12"/>
  <c r="M2904" i="12" s="1"/>
  <c r="T2903" i="12"/>
  <c r="S2903" i="12"/>
  <c r="N2903" i="12"/>
  <c r="L2903" i="12"/>
  <c r="M2903" i="12" s="1"/>
  <c r="T2902" i="12"/>
  <c r="S2902" i="12"/>
  <c r="N2902" i="12"/>
  <c r="M2902" i="12"/>
  <c r="L2902" i="12"/>
  <c r="T2901" i="12"/>
  <c r="S2901" i="12"/>
  <c r="N2901" i="12"/>
  <c r="M2901" i="12"/>
  <c r="L2901" i="12"/>
  <c r="T2900" i="12"/>
  <c r="S2900" i="12"/>
  <c r="N2900" i="12"/>
  <c r="M2900" i="12"/>
  <c r="L2900" i="12"/>
  <c r="T2899" i="12"/>
  <c r="S2899" i="12"/>
  <c r="N2899" i="12"/>
  <c r="L2899" i="12"/>
  <c r="M2899" i="12" s="1"/>
  <c r="T2898" i="12"/>
  <c r="S2898" i="12"/>
  <c r="N2898" i="12"/>
  <c r="L2898" i="12"/>
  <c r="M2898" i="12" s="1"/>
  <c r="T2897" i="12"/>
  <c r="S2897" i="12"/>
  <c r="N2897" i="12"/>
  <c r="M2897" i="12"/>
  <c r="L2897" i="12"/>
  <c r="T2896" i="12"/>
  <c r="S2896" i="12"/>
  <c r="N2896" i="12"/>
  <c r="L2896" i="12"/>
  <c r="M2896" i="12" s="1"/>
  <c r="T2895" i="12"/>
  <c r="S2895" i="12"/>
  <c r="N2895" i="12"/>
  <c r="L2895" i="12"/>
  <c r="M2895" i="12" s="1"/>
  <c r="T2894" i="12"/>
  <c r="S2894" i="12"/>
  <c r="N2894" i="12"/>
  <c r="M2894" i="12"/>
  <c r="L2894" i="12"/>
  <c r="T2893" i="12"/>
  <c r="S2893" i="12"/>
  <c r="N2893" i="12"/>
  <c r="M2893" i="12"/>
  <c r="L2893" i="12"/>
  <c r="T2892" i="12"/>
  <c r="S2892" i="12"/>
  <c r="N2892" i="12"/>
  <c r="M2892" i="12"/>
  <c r="L2892" i="12"/>
  <c r="T2891" i="12"/>
  <c r="S2891" i="12"/>
  <c r="N2891" i="12"/>
  <c r="M2891" i="12"/>
  <c r="L2891" i="12"/>
  <c r="T2890" i="12"/>
  <c r="S2890" i="12"/>
  <c r="N2890" i="12"/>
  <c r="M2890" i="12"/>
  <c r="L2890" i="12"/>
  <c r="T2889" i="12"/>
  <c r="S2889" i="12"/>
  <c r="N2889" i="12"/>
  <c r="L2889" i="12"/>
  <c r="M2889" i="12" s="1"/>
  <c r="T2888" i="12"/>
  <c r="S2888" i="12"/>
  <c r="N2888" i="12"/>
  <c r="L2888" i="12"/>
  <c r="M2888" i="12" s="1"/>
  <c r="T2887" i="12"/>
  <c r="S2887" i="12"/>
  <c r="N2887" i="12"/>
  <c r="L2887" i="12"/>
  <c r="M2887" i="12" s="1"/>
  <c r="T2886" i="12"/>
  <c r="S2886" i="12"/>
  <c r="N2886" i="12"/>
  <c r="L2886" i="12"/>
  <c r="M2886" i="12" s="1"/>
  <c r="T2885" i="12"/>
  <c r="S2885" i="12"/>
  <c r="N2885" i="12"/>
  <c r="M2885" i="12"/>
  <c r="L2885" i="12"/>
  <c r="T2884" i="12"/>
  <c r="S2884" i="12"/>
  <c r="N2884" i="12"/>
  <c r="M2884" i="12"/>
  <c r="L2884" i="12"/>
  <c r="T2883" i="12"/>
  <c r="S2883" i="12"/>
  <c r="N2883" i="12"/>
  <c r="L2883" i="12"/>
  <c r="M2883" i="12" s="1"/>
  <c r="T2882" i="12"/>
  <c r="S2882" i="12"/>
  <c r="N2882" i="12"/>
  <c r="M2882" i="12"/>
  <c r="L2882" i="12"/>
  <c r="T2881" i="12"/>
  <c r="S2881" i="12"/>
  <c r="N2881" i="12"/>
  <c r="M2881" i="12"/>
  <c r="L2881" i="12"/>
  <c r="T2880" i="12"/>
  <c r="S2880" i="12"/>
  <c r="N2880" i="12"/>
  <c r="L2880" i="12"/>
  <c r="M2880" i="12" s="1"/>
  <c r="T2879" i="12"/>
  <c r="S2879" i="12"/>
  <c r="N2879" i="12"/>
  <c r="L2879" i="12"/>
  <c r="M2879" i="12" s="1"/>
  <c r="T2878" i="12"/>
  <c r="S2878" i="12"/>
  <c r="N2878" i="12"/>
  <c r="M2878" i="12"/>
  <c r="L2878" i="12"/>
  <c r="T2877" i="12"/>
  <c r="S2877" i="12"/>
  <c r="N2877" i="12"/>
  <c r="M2877" i="12"/>
  <c r="L2877" i="12"/>
  <c r="T2876" i="12"/>
  <c r="S2876" i="12"/>
  <c r="N2876" i="12"/>
  <c r="M2876" i="12"/>
  <c r="L2876" i="12"/>
  <c r="T2875" i="12"/>
  <c r="S2875" i="12"/>
  <c r="N2875" i="12"/>
  <c r="M2875" i="12"/>
  <c r="L2875" i="12"/>
  <c r="T2874" i="12"/>
  <c r="S2874" i="12"/>
  <c r="N2874" i="12"/>
  <c r="M2874" i="12"/>
  <c r="L2874" i="12"/>
  <c r="T2873" i="12"/>
  <c r="S2873" i="12"/>
  <c r="N2873" i="12"/>
  <c r="L2873" i="12"/>
  <c r="M2873" i="12" s="1"/>
  <c r="T2872" i="12"/>
  <c r="S2872" i="12"/>
  <c r="N2872" i="12"/>
  <c r="L2872" i="12"/>
  <c r="M2872" i="12" s="1"/>
  <c r="T2871" i="12"/>
  <c r="S2871" i="12"/>
  <c r="N2871" i="12"/>
  <c r="L2871" i="12"/>
  <c r="M2871" i="12" s="1"/>
  <c r="T2870" i="12"/>
  <c r="S2870" i="12"/>
  <c r="N2870" i="12"/>
  <c r="M2870" i="12"/>
  <c r="L2870" i="12"/>
  <c r="T2869" i="12"/>
  <c r="S2869" i="12"/>
  <c r="N2869" i="12"/>
  <c r="M2869" i="12"/>
  <c r="L2869" i="12"/>
  <c r="T2868" i="12"/>
  <c r="S2868" i="12"/>
  <c r="N2868" i="12"/>
  <c r="M2868" i="12"/>
  <c r="L2868" i="12"/>
  <c r="T2867" i="12"/>
  <c r="S2867" i="12"/>
  <c r="N2867" i="12"/>
  <c r="L2867" i="12"/>
  <c r="M2867" i="12" s="1"/>
  <c r="T2866" i="12"/>
  <c r="S2866" i="12"/>
  <c r="N2866" i="12"/>
  <c r="L2866" i="12"/>
  <c r="M2866" i="12" s="1"/>
  <c r="T2865" i="12"/>
  <c r="S2865" i="12"/>
  <c r="N2865" i="12"/>
  <c r="M2865" i="12"/>
  <c r="L2865" i="12"/>
  <c r="T2864" i="12"/>
  <c r="S2864" i="12"/>
  <c r="N2864" i="12"/>
  <c r="L2864" i="12"/>
  <c r="M2864" i="12" s="1"/>
  <c r="T2863" i="12"/>
  <c r="S2863" i="12"/>
  <c r="N2863" i="12"/>
  <c r="M2863" i="12"/>
  <c r="L2863" i="12"/>
  <c r="T2862" i="12"/>
  <c r="S2862" i="12"/>
  <c r="N2862" i="12"/>
  <c r="L2862" i="12"/>
  <c r="M2862" i="12" s="1"/>
  <c r="T2861" i="12"/>
  <c r="S2861" i="12"/>
  <c r="N2861" i="12"/>
  <c r="L2861" i="12"/>
  <c r="M2861" i="12" s="1"/>
  <c r="T2860" i="12"/>
  <c r="S2860" i="12"/>
  <c r="N2860" i="12"/>
  <c r="M2860" i="12"/>
  <c r="L2860" i="12"/>
  <c r="T2859" i="12"/>
  <c r="S2859" i="12"/>
  <c r="N2859" i="12"/>
  <c r="M2859" i="12"/>
  <c r="L2859" i="12"/>
  <c r="T2858" i="12"/>
  <c r="S2858" i="12"/>
  <c r="N2858" i="12"/>
  <c r="L2858" i="12"/>
  <c r="M2858" i="12" s="1"/>
  <c r="T2857" i="12"/>
  <c r="S2857" i="12"/>
  <c r="N2857" i="12"/>
  <c r="M2857" i="12"/>
  <c r="L2857" i="12"/>
  <c r="T2856" i="12"/>
  <c r="S2856" i="12"/>
  <c r="N2856" i="12"/>
  <c r="M2856" i="12"/>
  <c r="L2856" i="12"/>
  <c r="T2855" i="12"/>
  <c r="S2855" i="12"/>
  <c r="N2855" i="12"/>
  <c r="M2855" i="12"/>
  <c r="L2855" i="12"/>
  <c r="T2854" i="12"/>
  <c r="S2854" i="12"/>
  <c r="N2854" i="12"/>
  <c r="L2854" i="12"/>
  <c r="M2854" i="12" s="1"/>
  <c r="T2853" i="12"/>
  <c r="S2853" i="12"/>
  <c r="N2853" i="12"/>
  <c r="L2853" i="12"/>
  <c r="M2853" i="12" s="1"/>
  <c r="T2852" i="12"/>
  <c r="S2852" i="12"/>
  <c r="N2852" i="12"/>
  <c r="M2852" i="12"/>
  <c r="L2852" i="12"/>
  <c r="T2851" i="12"/>
  <c r="S2851" i="12"/>
  <c r="N2851" i="12"/>
  <c r="M2851" i="12"/>
  <c r="L2851" i="12"/>
  <c r="T2850" i="12"/>
  <c r="S2850" i="12"/>
  <c r="N2850" i="12"/>
  <c r="L2850" i="12"/>
  <c r="M2850" i="12" s="1"/>
  <c r="T2849" i="12"/>
  <c r="S2849" i="12"/>
  <c r="N2849" i="12"/>
  <c r="M2849" i="12"/>
  <c r="L2849" i="12"/>
  <c r="T2848" i="12"/>
  <c r="S2848" i="12"/>
  <c r="N2848" i="12"/>
  <c r="M2848" i="12"/>
  <c r="L2848" i="12"/>
  <c r="T2847" i="12"/>
  <c r="S2847" i="12"/>
  <c r="N2847" i="12"/>
  <c r="M2847" i="12"/>
  <c r="L2847" i="12"/>
  <c r="T2846" i="12"/>
  <c r="S2846" i="12"/>
  <c r="N2846" i="12"/>
  <c r="L2846" i="12"/>
  <c r="M2846" i="12" s="1"/>
  <c r="T2845" i="12"/>
  <c r="S2845" i="12"/>
  <c r="N2845" i="12"/>
  <c r="L2845" i="12"/>
  <c r="M2845" i="12" s="1"/>
  <c r="T2844" i="12"/>
  <c r="S2844" i="12"/>
  <c r="N2844" i="12"/>
  <c r="M2844" i="12"/>
  <c r="L2844" i="12"/>
  <c r="T2843" i="12"/>
  <c r="S2843" i="12"/>
  <c r="N2843" i="12"/>
  <c r="M2843" i="12"/>
  <c r="L2843" i="12"/>
  <c r="T2842" i="12"/>
  <c r="S2842" i="12"/>
  <c r="N2842" i="12"/>
  <c r="L2842" i="12"/>
  <c r="M2842" i="12" s="1"/>
  <c r="T2841" i="12"/>
  <c r="S2841" i="12"/>
  <c r="N2841" i="12"/>
  <c r="M2841" i="12"/>
  <c r="L2841" i="12"/>
  <c r="T2840" i="12"/>
  <c r="S2840" i="12"/>
  <c r="N2840" i="12"/>
  <c r="M2840" i="12"/>
  <c r="L2840" i="12"/>
  <c r="T2839" i="12"/>
  <c r="S2839" i="12"/>
  <c r="N2839" i="12"/>
  <c r="M2839" i="12"/>
  <c r="L2839" i="12"/>
  <c r="T2838" i="12"/>
  <c r="S2838" i="12"/>
  <c r="N2838" i="12"/>
  <c r="L2838" i="12"/>
  <c r="M2838" i="12" s="1"/>
  <c r="T2837" i="12"/>
  <c r="S2837" i="12"/>
  <c r="N2837" i="12"/>
  <c r="L2837" i="12"/>
  <c r="M2837" i="12" s="1"/>
  <c r="T2836" i="12"/>
  <c r="S2836" i="12"/>
  <c r="N2836" i="12"/>
  <c r="M2836" i="12"/>
  <c r="L2836" i="12"/>
  <c r="T2835" i="12"/>
  <c r="S2835" i="12"/>
  <c r="N2835" i="12"/>
  <c r="M2835" i="12"/>
  <c r="L2835" i="12"/>
  <c r="T2834" i="12"/>
  <c r="S2834" i="12"/>
  <c r="N2834" i="12"/>
  <c r="L2834" i="12"/>
  <c r="M2834" i="12" s="1"/>
  <c r="T2833" i="12"/>
  <c r="S2833" i="12"/>
  <c r="N2833" i="12"/>
  <c r="M2833" i="12"/>
  <c r="L2833" i="12"/>
  <c r="T2832" i="12"/>
  <c r="S2832" i="12"/>
  <c r="N2832" i="12"/>
  <c r="M2832" i="12"/>
  <c r="L2832" i="12"/>
  <c r="T2831" i="12"/>
  <c r="S2831" i="12"/>
  <c r="N2831" i="12"/>
  <c r="M2831" i="12"/>
  <c r="L2831" i="12"/>
  <c r="T2830" i="12"/>
  <c r="S2830" i="12"/>
  <c r="N2830" i="12"/>
  <c r="L2830" i="12"/>
  <c r="M2830" i="12" s="1"/>
  <c r="T2829" i="12"/>
  <c r="S2829" i="12"/>
  <c r="N2829" i="12"/>
  <c r="L2829" i="12"/>
  <c r="M2829" i="12" s="1"/>
  <c r="T2828" i="12"/>
  <c r="S2828" i="12"/>
  <c r="N2828" i="12"/>
  <c r="M2828" i="12"/>
  <c r="L2828" i="12"/>
  <c r="T2827" i="12"/>
  <c r="S2827" i="12"/>
  <c r="N2827" i="12"/>
  <c r="M2827" i="12"/>
  <c r="L2827" i="12"/>
  <c r="T2826" i="12"/>
  <c r="S2826" i="12"/>
  <c r="N2826" i="12"/>
  <c r="L2826" i="12"/>
  <c r="M2826" i="12" s="1"/>
  <c r="T2825" i="12"/>
  <c r="S2825" i="12"/>
  <c r="N2825" i="12"/>
  <c r="M2825" i="12"/>
  <c r="L2825" i="12"/>
  <c r="T2824" i="12"/>
  <c r="S2824" i="12"/>
  <c r="N2824" i="12"/>
  <c r="M2824" i="12"/>
  <c r="L2824" i="12"/>
  <c r="T2823" i="12"/>
  <c r="S2823" i="12"/>
  <c r="N2823" i="12"/>
  <c r="M2823" i="12"/>
  <c r="L2823" i="12"/>
  <c r="T2822" i="12"/>
  <c r="S2822" i="12"/>
  <c r="N2822" i="12"/>
  <c r="L2822" i="12"/>
  <c r="M2822" i="12" s="1"/>
  <c r="T2821" i="12"/>
  <c r="S2821" i="12"/>
  <c r="N2821" i="12"/>
  <c r="L2821" i="12"/>
  <c r="M2821" i="12" s="1"/>
  <c r="T2820" i="12"/>
  <c r="S2820" i="12"/>
  <c r="N2820" i="12"/>
  <c r="M2820" i="12"/>
  <c r="L2820" i="12"/>
  <c r="T2819" i="12"/>
  <c r="S2819" i="12"/>
  <c r="N2819" i="12"/>
  <c r="M2819" i="12"/>
  <c r="L2819" i="12"/>
  <c r="T2818" i="12"/>
  <c r="S2818" i="12"/>
  <c r="N2818" i="12"/>
  <c r="L2818" i="12"/>
  <c r="M2818" i="12" s="1"/>
  <c r="T2817" i="12"/>
  <c r="S2817" i="12"/>
  <c r="N2817" i="12"/>
  <c r="M2817" i="12"/>
  <c r="L2817" i="12"/>
  <c r="T2816" i="12"/>
  <c r="S2816" i="12"/>
  <c r="N2816" i="12"/>
  <c r="M2816" i="12"/>
  <c r="L2816" i="12"/>
  <c r="T2815" i="12"/>
  <c r="S2815" i="12"/>
  <c r="N2815" i="12"/>
  <c r="M2815" i="12"/>
  <c r="L2815" i="12"/>
  <c r="T2814" i="12"/>
  <c r="S2814" i="12"/>
  <c r="N2814" i="12"/>
  <c r="L2814" i="12"/>
  <c r="M2814" i="12" s="1"/>
  <c r="T2813" i="12"/>
  <c r="S2813" i="12"/>
  <c r="N2813" i="12"/>
  <c r="L2813" i="12"/>
  <c r="M2813" i="12" s="1"/>
  <c r="T2812" i="12"/>
  <c r="S2812" i="12"/>
  <c r="N2812" i="12"/>
  <c r="M2812" i="12"/>
  <c r="L2812" i="12"/>
  <c r="T2811" i="12"/>
  <c r="S2811" i="12"/>
  <c r="N2811" i="12"/>
  <c r="M2811" i="12"/>
  <c r="L2811" i="12"/>
  <c r="T2810" i="12"/>
  <c r="S2810" i="12"/>
  <c r="N2810" i="12"/>
  <c r="L2810" i="12"/>
  <c r="M2810" i="12" s="1"/>
  <c r="T2809" i="12"/>
  <c r="S2809" i="12"/>
  <c r="N2809" i="12"/>
  <c r="M2809" i="12"/>
  <c r="L2809" i="12"/>
  <c r="T2808" i="12"/>
  <c r="S2808" i="12"/>
  <c r="N2808" i="12"/>
  <c r="M2808" i="12"/>
  <c r="L2808" i="12"/>
  <c r="T2807" i="12"/>
  <c r="S2807" i="12"/>
  <c r="N2807" i="12"/>
  <c r="M2807" i="12"/>
  <c r="L2807" i="12"/>
  <c r="T2806" i="12"/>
  <c r="S2806" i="12"/>
  <c r="N2806" i="12"/>
  <c r="L2806" i="12"/>
  <c r="M2806" i="12" s="1"/>
  <c r="T2805" i="12"/>
  <c r="S2805" i="12"/>
  <c r="N2805" i="12"/>
  <c r="L2805" i="12"/>
  <c r="M2805" i="12" s="1"/>
  <c r="T2804" i="12"/>
  <c r="S2804" i="12"/>
  <c r="N2804" i="12"/>
  <c r="M2804" i="12"/>
  <c r="L2804" i="12"/>
  <c r="T2803" i="12"/>
  <c r="S2803" i="12"/>
  <c r="N2803" i="12"/>
  <c r="M2803" i="12"/>
  <c r="L2803" i="12"/>
  <c r="T2802" i="12"/>
  <c r="S2802" i="12"/>
  <c r="N2802" i="12"/>
  <c r="L2802" i="12"/>
  <c r="M2802" i="12" s="1"/>
  <c r="T2801" i="12"/>
  <c r="S2801" i="12"/>
  <c r="N2801" i="12"/>
  <c r="M2801" i="12"/>
  <c r="L2801" i="12"/>
  <c r="T2800" i="12"/>
  <c r="S2800" i="12"/>
  <c r="N2800" i="12"/>
  <c r="M2800" i="12"/>
  <c r="L2800" i="12"/>
  <c r="T2799" i="12"/>
  <c r="S2799" i="12"/>
  <c r="N2799" i="12"/>
  <c r="M2799" i="12"/>
  <c r="L2799" i="12"/>
  <c r="T2798" i="12"/>
  <c r="S2798" i="12"/>
  <c r="N2798" i="12"/>
  <c r="L2798" i="12"/>
  <c r="M2798" i="12" s="1"/>
  <c r="T2797" i="12"/>
  <c r="S2797" i="12"/>
  <c r="N2797" i="12"/>
  <c r="L2797" i="12"/>
  <c r="M2797" i="12" s="1"/>
  <c r="T2796" i="12"/>
  <c r="S2796" i="12"/>
  <c r="N2796" i="12"/>
  <c r="M2796" i="12"/>
  <c r="L2796" i="12"/>
  <c r="T2795" i="12"/>
  <c r="S2795" i="12"/>
  <c r="N2795" i="12"/>
  <c r="M2795" i="12"/>
  <c r="L2795" i="12"/>
  <c r="T2794" i="12"/>
  <c r="S2794" i="12"/>
  <c r="N2794" i="12"/>
  <c r="L2794" i="12"/>
  <c r="M2794" i="12" s="1"/>
  <c r="T2793" i="12"/>
  <c r="S2793" i="12"/>
  <c r="N2793" i="12"/>
  <c r="M2793" i="12"/>
  <c r="L2793" i="12"/>
  <c r="T2792" i="12"/>
  <c r="S2792" i="12"/>
  <c r="N2792" i="12"/>
  <c r="M2792" i="12"/>
  <c r="L2792" i="12"/>
  <c r="T2791" i="12"/>
  <c r="S2791" i="12"/>
  <c r="N2791" i="12"/>
  <c r="M2791" i="12"/>
  <c r="L2791" i="12"/>
  <c r="T2790" i="12"/>
  <c r="S2790" i="12"/>
  <c r="N2790" i="12"/>
  <c r="L2790" i="12"/>
  <c r="M2790" i="12" s="1"/>
  <c r="T2789" i="12"/>
  <c r="S2789" i="12"/>
  <c r="N2789" i="12"/>
  <c r="L2789" i="12"/>
  <c r="M2789" i="12" s="1"/>
  <c r="T2788" i="12"/>
  <c r="S2788" i="12"/>
  <c r="N2788" i="12"/>
  <c r="M2788" i="12"/>
  <c r="L2788" i="12"/>
  <c r="T2787" i="12"/>
  <c r="S2787" i="12"/>
  <c r="N2787" i="12"/>
  <c r="M2787" i="12"/>
  <c r="L2787" i="12"/>
  <c r="T2786" i="12"/>
  <c r="S2786" i="12"/>
  <c r="N2786" i="12"/>
  <c r="L2786" i="12"/>
  <c r="M2786" i="12" s="1"/>
  <c r="T2785" i="12"/>
  <c r="S2785" i="12"/>
  <c r="N2785" i="12"/>
  <c r="M2785" i="12"/>
  <c r="L2785" i="12"/>
  <c r="T2784" i="12"/>
  <c r="S2784" i="12"/>
  <c r="N2784" i="12"/>
  <c r="M2784" i="12"/>
  <c r="L2784" i="12"/>
  <c r="T2783" i="12"/>
  <c r="S2783" i="12"/>
  <c r="N2783" i="12"/>
  <c r="M2783" i="12"/>
  <c r="L2783" i="12"/>
  <c r="T2782" i="12"/>
  <c r="S2782" i="12"/>
  <c r="N2782" i="12"/>
  <c r="L2782" i="12"/>
  <c r="M2782" i="12" s="1"/>
  <c r="T2781" i="12"/>
  <c r="S2781" i="12"/>
  <c r="N2781" i="12"/>
  <c r="L2781" i="12"/>
  <c r="M2781" i="12" s="1"/>
  <c r="T2780" i="12"/>
  <c r="S2780" i="12"/>
  <c r="N2780" i="12"/>
  <c r="M2780" i="12"/>
  <c r="L2780" i="12"/>
  <c r="T2779" i="12"/>
  <c r="S2779" i="12"/>
  <c r="N2779" i="12"/>
  <c r="M2779" i="12"/>
  <c r="L2779" i="12"/>
  <c r="T2778" i="12"/>
  <c r="S2778" i="12"/>
  <c r="N2778" i="12"/>
  <c r="L2778" i="12"/>
  <c r="M2778" i="12" s="1"/>
  <c r="T2777" i="12"/>
  <c r="S2777" i="12"/>
  <c r="N2777" i="12"/>
  <c r="M2777" i="12"/>
  <c r="L2777" i="12"/>
  <c r="T2776" i="12"/>
  <c r="S2776" i="12"/>
  <c r="N2776" i="12"/>
  <c r="M2776" i="12"/>
  <c r="L2776" i="12"/>
  <c r="T2775" i="12"/>
  <c r="S2775" i="12"/>
  <c r="N2775" i="12"/>
  <c r="M2775" i="12"/>
  <c r="L2775" i="12"/>
  <c r="T2774" i="12"/>
  <c r="S2774" i="12"/>
  <c r="N2774" i="12"/>
  <c r="L2774" i="12"/>
  <c r="M2774" i="12" s="1"/>
  <c r="T2773" i="12"/>
  <c r="S2773" i="12"/>
  <c r="N2773" i="12"/>
  <c r="L2773" i="12"/>
  <c r="M2773" i="12" s="1"/>
  <c r="T2772" i="12"/>
  <c r="S2772" i="12"/>
  <c r="N2772" i="12"/>
  <c r="M2772" i="12"/>
  <c r="L2772" i="12"/>
  <c r="T2771" i="12"/>
  <c r="S2771" i="12"/>
  <c r="N2771" i="12"/>
  <c r="M2771" i="12"/>
  <c r="L2771" i="12"/>
  <c r="T2770" i="12"/>
  <c r="S2770" i="12"/>
  <c r="N2770" i="12"/>
  <c r="L2770" i="12"/>
  <c r="M2770" i="12" s="1"/>
  <c r="T2769" i="12"/>
  <c r="S2769" i="12"/>
  <c r="N2769" i="12"/>
  <c r="M2769" i="12"/>
  <c r="L2769" i="12"/>
  <c r="T2768" i="12"/>
  <c r="S2768" i="12"/>
  <c r="N2768" i="12"/>
  <c r="M2768" i="12"/>
  <c r="L2768" i="12"/>
  <c r="T2767" i="12"/>
  <c r="S2767" i="12"/>
  <c r="N2767" i="12"/>
  <c r="M2767" i="12"/>
  <c r="L2767" i="12"/>
  <c r="T2766" i="12"/>
  <c r="S2766" i="12"/>
  <c r="N2766" i="12"/>
  <c r="L2766" i="12"/>
  <c r="M2766" i="12" s="1"/>
  <c r="T2765" i="12"/>
  <c r="S2765" i="12"/>
  <c r="N2765" i="12"/>
  <c r="L2765" i="12"/>
  <c r="M2765" i="12" s="1"/>
  <c r="T2764" i="12"/>
  <c r="S2764" i="12"/>
  <c r="N2764" i="12"/>
  <c r="M2764" i="12"/>
  <c r="L2764" i="12"/>
  <c r="T2763" i="12"/>
  <c r="S2763" i="12"/>
  <c r="N2763" i="12"/>
  <c r="M2763" i="12"/>
  <c r="L2763" i="12"/>
  <c r="T2762" i="12"/>
  <c r="S2762" i="12"/>
  <c r="N2762" i="12"/>
  <c r="L2762" i="12"/>
  <c r="M2762" i="12" s="1"/>
  <c r="T2761" i="12"/>
  <c r="S2761" i="12"/>
  <c r="N2761" i="12"/>
  <c r="M2761" i="12"/>
  <c r="L2761" i="12"/>
  <c r="T2760" i="12"/>
  <c r="S2760" i="12"/>
  <c r="N2760" i="12"/>
  <c r="M2760" i="12"/>
  <c r="L2760" i="12"/>
  <c r="T2759" i="12"/>
  <c r="S2759" i="12"/>
  <c r="N2759" i="12"/>
  <c r="M2759" i="12"/>
  <c r="L2759" i="12"/>
  <c r="T2758" i="12"/>
  <c r="S2758" i="12"/>
  <c r="N2758" i="12"/>
  <c r="L2758" i="12"/>
  <c r="M2758" i="12" s="1"/>
  <c r="T2757" i="12"/>
  <c r="S2757" i="12"/>
  <c r="N2757" i="12"/>
  <c r="L2757" i="12"/>
  <c r="M2757" i="12" s="1"/>
  <c r="T2756" i="12"/>
  <c r="S2756" i="12"/>
  <c r="N2756" i="12"/>
  <c r="M2756" i="12"/>
  <c r="L2756" i="12"/>
  <c r="T2755" i="12"/>
  <c r="S2755" i="12"/>
  <c r="N2755" i="12"/>
  <c r="M2755" i="12"/>
  <c r="L2755" i="12"/>
  <c r="T2754" i="12"/>
  <c r="S2754" i="12"/>
  <c r="N2754" i="12"/>
  <c r="L2754" i="12"/>
  <c r="M2754" i="12" s="1"/>
  <c r="T2753" i="12"/>
  <c r="S2753" i="12"/>
  <c r="N2753" i="12"/>
  <c r="M2753" i="12"/>
  <c r="L2753" i="12"/>
  <c r="T2752" i="12"/>
  <c r="S2752" i="12"/>
  <c r="N2752" i="12"/>
  <c r="M2752" i="12"/>
  <c r="L2752" i="12"/>
  <c r="T2751" i="12"/>
  <c r="S2751" i="12"/>
  <c r="N2751" i="12"/>
  <c r="M2751" i="12"/>
  <c r="L2751" i="12"/>
  <c r="T2750" i="12"/>
  <c r="S2750" i="12"/>
  <c r="N2750" i="12"/>
  <c r="L2750" i="12"/>
  <c r="M2750" i="12" s="1"/>
  <c r="T2749" i="12"/>
  <c r="S2749" i="12"/>
  <c r="N2749" i="12"/>
  <c r="L2749" i="12"/>
  <c r="M2749" i="12" s="1"/>
  <c r="T2748" i="12"/>
  <c r="S2748" i="12"/>
  <c r="N2748" i="12"/>
  <c r="M2748" i="12"/>
  <c r="L2748" i="12"/>
  <c r="T2747" i="12"/>
  <c r="S2747" i="12"/>
  <c r="N2747" i="12"/>
  <c r="M2747" i="12"/>
  <c r="L2747" i="12"/>
  <c r="T2746" i="12"/>
  <c r="S2746" i="12"/>
  <c r="N2746" i="12"/>
  <c r="L2746" i="12"/>
  <c r="M2746" i="12" s="1"/>
  <c r="T2745" i="12"/>
  <c r="S2745" i="12"/>
  <c r="N2745" i="12"/>
  <c r="M2745" i="12"/>
  <c r="L2745" i="12"/>
  <c r="T2744" i="12"/>
  <c r="S2744" i="12"/>
  <c r="N2744" i="12"/>
  <c r="M2744" i="12"/>
  <c r="L2744" i="12"/>
  <c r="T2743" i="12"/>
  <c r="S2743" i="12"/>
  <c r="N2743" i="12"/>
  <c r="M2743" i="12"/>
  <c r="L2743" i="12"/>
  <c r="T2742" i="12"/>
  <c r="S2742" i="12"/>
  <c r="N2742" i="12"/>
  <c r="L2742" i="12"/>
  <c r="M2742" i="12" s="1"/>
  <c r="T2741" i="12"/>
  <c r="S2741" i="12"/>
  <c r="N2741" i="12"/>
  <c r="L2741" i="12"/>
  <c r="M2741" i="12" s="1"/>
  <c r="T2740" i="12"/>
  <c r="S2740" i="12"/>
  <c r="N2740" i="12"/>
  <c r="M2740" i="12"/>
  <c r="L2740" i="12"/>
  <c r="T2739" i="12"/>
  <c r="S2739" i="12"/>
  <c r="N2739" i="12"/>
  <c r="M2739" i="12"/>
  <c r="L2739" i="12"/>
  <c r="T2738" i="12"/>
  <c r="S2738" i="12"/>
  <c r="N2738" i="12"/>
  <c r="L2738" i="12"/>
  <c r="M2738" i="12" s="1"/>
  <c r="T2737" i="12"/>
  <c r="S2737" i="12"/>
  <c r="N2737" i="12"/>
  <c r="M2737" i="12"/>
  <c r="L2737" i="12"/>
  <c r="T2736" i="12"/>
  <c r="S2736" i="12"/>
  <c r="N2736" i="12"/>
  <c r="M2736" i="12"/>
  <c r="L2736" i="12"/>
  <c r="T2735" i="12"/>
  <c r="S2735" i="12"/>
  <c r="N2735" i="12"/>
  <c r="M2735" i="12"/>
  <c r="L2735" i="12"/>
  <c r="T2734" i="12"/>
  <c r="S2734" i="12"/>
  <c r="N2734" i="12"/>
  <c r="L2734" i="12"/>
  <c r="M2734" i="12" s="1"/>
  <c r="T2733" i="12"/>
  <c r="S2733" i="12"/>
  <c r="N2733" i="12"/>
  <c r="L2733" i="12"/>
  <c r="M2733" i="12" s="1"/>
  <c r="T2732" i="12"/>
  <c r="S2732" i="12"/>
  <c r="N2732" i="12"/>
  <c r="M2732" i="12"/>
  <c r="L2732" i="12"/>
  <c r="T2731" i="12"/>
  <c r="S2731" i="12"/>
  <c r="N2731" i="12"/>
  <c r="M2731" i="12"/>
  <c r="L2731" i="12"/>
  <c r="T2730" i="12"/>
  <c r="S2730" i="12"/>
  <c r="N2730" i="12"/>
  <c r="L2730" i="12"/>
  <c r="M2730" i="12" s="1"/>
  <c r="T2729" i="12"/>
  <c r="S2729" i="12"/>
  <c r="N2729" i="12"/>
  <c r="M2729" i="12"/>
  <c r="L2729" i="12"/>
  <c r="T2728" i="12"/>
  <c r="S2728" i="12"/>
  <c r="N2728" i="12"/>
  <c r="M2728" i="12"/>
  <c r="L2728" i="12"/>
  <c r="T2727" i="12"/>
  <c r="S2727" i="12"/>
  <c r="N2727" i="12"/>
  <c r="M2727" i="12"/>
  <c r="L2727" i="12"/>
  <c r="T2726" i="12"/>
  <c r="S2726" i="12"/>
  <c r="N2726" i="12"/>
  <c r="L2726" i="12"/>
  <c r="M2726" i="12" s="1"/>
  <c r="T2725" i="12"/>
  <c r="S2725" i="12"/>
  <c r="N2725" i="12"/>
  <c r="L2725" i="12"/>
  <c r="M2725" i="12" s="1"/>
  <c r="T2724" i="12"/>
  <c r="S2724" i="12"/>
  <c r="N2724" i="12"/>
  <c r="M2724" i="12"/>
  <c r="L2724" i="12"/>
  <c r="T2723" i="12"/>
  <c r="S2723" i="12"/>
  <c r="N2723" i="12"/>
  <c r="M2723" i="12"/>
  <c r="L2723" i="12"/>
  <c r="T2722" i="12"/>
  <c r="S2722" i="12"/>
  <c r="N2722" i="12"/>
  <c r="L2722" i="12"/>
  <c r="M2722" i="12" s="1"/>
  <c r="T2721" i="12"/>
  <c r="S2721" i="12"/>
  <c r="N2721" i="12"/>
  <c r="L2721" i="12"/>
  <c r="M2721" i="12" s="1"/>
  <c r="T2720" i="12"/>
  <c r="S2720" i="12"/>
  <c r="N2720" i="12"/>
  <c r="M2720" i="12"/>
  <c r="L2720" i="12"/>
  <c r="T2719" i="12"/>
  <c r="S2719" i="12"/>
  <c r="N2719" i="12"/>
  <c r="M2719" i="12"/>
  <c r="L2719" i="12"/>
  <c r="T2718" i="12"/>
  <c r="S2718" i="12"/>
  <c r="N2718" i="12"/>
  <c r="L2718" i="12"/>
  <c r="M2718" i="12" s="1"/>
  <c r="T2717" i="12"/>
  <c r="S2717" i="12"/>
  <c r="N2717" i="12"/>
  <c r="L2717" i="12"/>
  <c r="M2717" i="12" s="1"/>
  <c r="T2716" i="12"/>
  <c r="S2716" i="12"/>
  <c r="N2716" i="12"/>
  <c r="M2716" i="12"/>
  <c r="L2716" i="12"/>
  <c r="T2715" i="12"/>
  <c r="S2715" i="12"/>
  <c r="N2715" i="12"/>
  <c r="M2715" i="12"/>
  <c r="L2715" i="12"/>
  <c r="T2714" i="12"/>
  <c r="S2714" i="12"/>
  <c r="N2714" i="12"/>
  <c r="L2714" i="12"/>
  <c r="M2714" i="12" s="1"/>
  <c r="T2713" i="12"/>
  <c r="S2713" i="12"/>
  <c r="N2713" i="12"/>
  <c r="L2713" i="12"/>
  <c r="M2713" i="12" s="1"/>
  <c r="T2712" i="12"/>
  <c r="S2712" i="12"/>
  <c r="N2712" i="12"/>
  <c r="M2712" i="12"/>
  <c r="L2712" i="12"/>
  <c r="T2711" i="12"/>
  <c r="S2711" i="12"/>
  <c r="N2711" i="12"/>
  <c r="M2711" i="12"/>
  <c r="L2711" i="12"/>
  <c r="T2710" i="12"/>
  <c r="S2710" i="12"/>
  <c r="N2710" i="12"/>
  <c r="L2710" i="12"/>
  <c r="M2710" i="12" s="1"/>
  <c r="T2709" i="12"/>
  <c r="S2709" i="12"/>
  <c r="N2709" i="12"/>
  <c r="L2709" i="12"/>
  <c r="M2709" i="12" s="1"/>
  <c r="T2708" i="12"/>
  <c r="S2708" i="12"/>
  <c r="N2708" i="12"/>
  <c r="M2708" i="12"/>
  <c r="L2708" i="12"/>
  <c r="T2707" i="12"/>
  <c r="S2707" i="12"/>
  <c r="N2707" i="12"/>
  <c r="M2707" i="12"/>
  <c r="L2707" i="12"/>
  <c r="T2706" i="12"/>
  <c r="S2706" i="12"/>
  <c r="N2706" i="12"/>
  <c r="L2706" i="12"/>
  <c r="M2706" i="12" s="1"/>
  <c r="T2705" i="12"/>
  <c r="S2705" i="12"/>
  <c r="N2705" i="12"/>
  <c r="M2705" i="12"/>
  <c r="L2705" i="12"/>
  <c r="T2704" i="12"/>
  <c r="S2704" i="12"/>
  <c r="N2704" i="12"/>
  <c r="M2704" i="12"/>
  <c r="L2704" i="12"/>
  <c r="T2703" i="12"/>
  <c r="S2703" i="12"/>
  <c r="N2703" i="12"/>
  <c r="M2703" i="12"/>
  <c r="L2703" i="12"/>
  <c r="T2702" i="12"/>
  <c r="S2702" i="12"/>
  <c r="N2702" i="12"/>
  <c r="L2702" i="12"/>
  <c r="M2702" i="12" s="1"/>
  <c r="T2701" i="12"/>
  <c r="S2701" i="12"/>
  <c r="N2701" i="12"/>
  <c r="L2701" i="12"/>
  <c r="M2701" i="12" s="1"/>
  <c r="T2700" i="12"/>
  <c r="S2700" i="12"/>
  <c r="N2700" i="12"/>
  <c r="M2700" i="12"/>
  <c r="L2700" i="12"/>
  <c r="T2699" i="12"/>
  <c r="S2699" i="12"/>
  <c r="N2699" i="12"/>
  <c r="M2699" i="12"/>
  <c r="L2699" i="12"/>
  <c r="T2698" i="12"/>
  <c r="S2698" i="12"/>
  <c r="N2698" i="12"/>
  <c r="L2698" i="12"/>
  <c r="M2698" i="12" s="1"/>
  <c r="T2697" i="12"/>
  <c r="S2697" i="12"/>
  <c r="N2697" i="12"/>
  <c r="L2697" i="12"/>
  <c r="M2697" i="12" s="1"/>
  <c r="T2696" i="12"/>
  <c r="S2696" i="12"/>
  <c r="N2696" i="12"/>
  <c r="M2696" i="12"/>
  <c r="L2696" i="12"/>
  <c r="T2695" i="12"/>
  <c r="S2695" i="12"/>
  <c r="N2695" i="12"/>
  <c r="M2695" i="12"/>
  <c r="L2695" i="12"/>
  <c r="T2694" i="12"/>
  <c r="S2694" i="12"/>
  <c r="N2694" i="12"/>
  <c r="L2694" i="12"/>
  <c r="M2694" i="12" s="1"/>
  <c r="T2693" i="12"/>
  <c r="S2693" i="12"/>
  <c r="N2693" i="12"/>
  <c r="L2693" i="12"/>
  <c r="M2693" i="12" s="1"/>
  <c r="T2692" i="12"/>
  <c r="S2692" i="12"/>
  <c r="N2692" i="12"/>
  <c r="M2692" i="12"/>
  <c r="L2692" i="12"/>
  <c r="T2691" i="12"/>
  <c r="S2691" i="12"/>
  <c r="N2691" i="12"/>
  <c r="M2691" i="12"/>
  <c r="L2691" i="12"/>
  <c r="T2690" i="12"/>
  <c r="S2690" i="12"/>
  <c r="N2690" i="12"/>
  <c r="L2690" i="12"/>
  <c r="M2690" i="12" s="1"/>
  <c r="T2689" i="12"/>
  <c r="S2689" i="12"/>
  <c r="N2689" i="12"/>
  <c r="M2689" i="12"/>
  <c r="L2689" i="12"/>
  <c r="T2688" i="12"/>
  <c r="S2688" i="12"/>
  <c r="N2688" i="12"/>
  <c r="M2688" i="12"/>
  <c r="L2688" i="12"/>
  <c r="T2687" i="12"/>
  <c r="S2687" i="12"/>
  <c r="N2687" i="12"/>
  <c r="M2687" i="12"/>
  <c r="L2687" i="12"/>
  <c r="T2686" i="12"/>
  <c r="S2686" i="12"/>
  <c r="N2686" i="12"/>
  <c r="L2686" i="12"/>
  <c r="M2686" i="12" s="1"/>
  <c r="T2685" i="12"/>
  <c r="S2685" i="12"/>
  <c r="N2685" i="12"/>
  <c r="L2685" i="12"/>
  <c r="M2685" i="12" s="1"/>
  <c r="T2684" i="12"/>
  <c r="S2684" i="12"/>
  <c r="N2684" i="12"/>
  <c r="M2684" i="12"/>
  <c r="L2684" i="12"/>
  <c r="T2683" i="12"/>
  <c r="S2683" i="12"/>
  <c r="N2683" i="12"/>
  <c r="M2683" i="12"/>
  <c r="L2683" i="12"/>
  <c r="T2682" i="12"/>
  <c r="S2682" i="12"/>
  <c r="N2682" i="12"/>
  <c r="L2682" i="12"/>
  <c r="M2682" i="12" s="1"/>
  <c r="T2681" i="12"/>
  <c r="S2681" i="12"/>
  <c r="N2681" i="12"/>
  <c r="L2681" i="12"/>
  <c r="M2681" i="12" s="1"/>
  <c r="T2680" i="12"/>
  <c r="S2680" i="12"/>
  <c r="N2680" i="12"/>
  <c r="M2680" i="12"/>
  <c r="L2680" i="12"/>
  <c r="T2679" i="12"/>
  <c r="S2679" i="12"/>
  <c r="N2679" i="12"/>
  <c r="M2679" i="12"/>
  <c r="L2679" i="12"/>
  <c r="T2678" i="12"/>
  <c r="S2678" i="12"/>
  <c r="N2678" i="12"/>
  <c r="L2678" i="12"/>
  <c r="M2678" i="12" s="1"/>
  <c r="T2677" i="12"/>
  <c r="S2677" i="12"/>
  <c r="N2677" i="12"/>
  <c r="L2677" i="12"/>
  <c r="M2677" i="12" s="1"/>
  <c r="T2676" i="12"/>
  <c r="S2676" i="12"/>
  <c r="N2676" i="12"/>
  <c r="M2676" i="12"/>
  <c r="L2676" i="12"/>
  <c r="T2675" i="12"/>
  <c r="S2675" i="12"/>
  <c r="N2675" i="12"/>
  <c r="M2675" i="12"/>
  <c r="L2675" i="12"/>
  <c r="T2674" i="12"/>
  <c r="S2674" i="12"/>
  <c r="N2674" i="12"/>
  <c r="L2674" i="12"/>
  <c r="M2674" i="12" s="1"/>
  <c r="T2673" i="12"/>
  <c r="S2673" i="12"/>
  <c r="N2673" i="12"/>
  <c r="M2673" i="12"/>
  <c r="L2673" i="12"/>
  <c r="T2672" i="12"/>
  <c r="S2672" i="12"/>
  <c r="N2672" i="12"/>
  <c r="M2672" i="12"/>
  <c r="L2672" i="12"/>
  <c r="T2671" i="12"/>
  <c r="S2671" i="12"/>
  <c r="N2671" i="12"/>
  <c r="M2671" i="12"/>
  <c r="L2671" i="12"/>
  <c r="T2670" i="12"/>
  <c r="S2670" i="12"/>
  <c r="N2670" i="12"/>
  <c r="L2670" i="12"/>
  <c r="M2670" i="12" s="1"/>
  <c r="T2669" i="12"/>
  <c r="S2669" i="12"/>
  <c r="N2669" i="12"/>
  <c r="L2669" i="12"/>
  <c r="M2669" i="12" s="1"/>
  <c r="T2668" i="12"/>
  <c r="S2668" i="12"/>
  <c r="N2668" i="12"/>
  <c r="M2668" i="12"/>
  <c r="L2668" i="12"/>
  <c r="T2667" i="12"/>
  <c r="S2667" i="12"/>
  <c r="N2667" i="12"/>
  <c r="M2667" i="12"/>
  <c r="L2667" i="12"/>
  <c r="T2666" i="12"/>
  <c r="S2666" i="12"/>
  <c r="N2666" i="12"/>
  <c r="L2666" i="12"/>
  <c r="M2666" i="12" s="1"/>
  <c r="T2665" i="12"/>
  <c r="S2665" i="12"/>
  <c r="N2665" i="12"/>
  <c r="M2665" i="12"/>
  <c r="L2665" i="12"/>
  <c r="T2664" i="12"/>
  <c r="S2664" i="12"/>
  <c r="N2664" i="12"/>
  <c r="M2664" i="12"/>
  <c r="L2664" i="12"/>
  <c r="T2663" i="12"/>
  <c r="S2663" i="12"/>
  <c r="N2663" i="12"/>
  <c r="M2663" i="12"/>
  <c r="L2663" i="12"/>
  <c r="T2662" i="12"/>
  <c r="S2662" i="12"/>
  <c r="N2662" i="12"/>
  <c r="L2662" i="12"/>
  <c r="M2662" i="12" s="1"/>
  <c r="T2661" i="12"/>
  <c r="S2661" i="12"/>
  <c r="N2661" i="12"/>
  <c r="L2661" i="12"/>
  <c r="M2661" i="12" s="1"/>
  <c r="T2660" i="12"/>
  <c r="S2660" i="12"/>
  <c r="N2660" i="12"/>
  <c r="M2660" i="12"/>
  <c r="L2660" i="12"/>
  <c r="T2659" i="12"/>
  <c r="S2659" i="12"/>
  <c r="N2659" i="12"/>
  <c r="M2659" i="12"/>
  <c r="L2659" i="12"/>
  <c r="T2658" i="12"/>
  <c r="S2658" i="12"/>
  <c r="N2658" i="12"/>
  <c r="L2658" i="12"/>
  <c r="M2658" i="12" s="1"/>
  <c r="T2657" i="12"/>
  <c r="S2657" i="12"/>
  <c r="N2657" i="12"/>
  <c r="L2657" i="12"/>
  <c r="M2657" i="12" s="1"/>
  <c r="T2656" i="12"/>
  <c r="S2656" i="12"/>
  <c r="N2656" i="12"/>
  <c r="M2656" i="12"/>
  <c r="L2656" i="12"/>
  <c r="T2655" i="12"/>
  <c r="S2655" i="12"/>
  <c r="N2655" i="12"/>
  <c r="M2655" i="12"/>
  <c r="L2655" i="12"/>
  <c r="T2654" i="12"/>
  <c r="S2654" i="12"/>
  <c r="N2654" i="12"/>
  <c r="L2654" i="12"/>
  <c r="M2654" i="12" s="1"/>
  <c r="T2653" i="12"/>
  <c r="S2653" i="12"/>
  <c r="N2653" i="12"/>
  <c r="L2653" i="12"/>
  <c r="M2653" i="12" s="1"/>
  <c r="T2652" i="12"/>
  <c r="S2652" i="12"/>
  <c r="N2652" i="12"/>
  <c r="M2652" i="12"/>
  <c r="L2652" i="12"/>
  <c r="T2651" i="12"/>
  <c r="S2651" i="12"/>
  <c r="N2651" i="12"/>
  <c r="M2651" i="12"/>
  <c r="L2651" i="12"/>
  <c r="T2650" i="12"/>
  <c r="S2650" i="12"/>
  <c r="N2650" i="12"/>
  <c r="L2650" i="12"/>
  <c r="M2650" i="12" s="1"/>
  <c r="T2649" i="12"/>
  <c r="S2649" i="12"/>
  <c r="N2649" i="12"/>
  <c r="L2649" i="12"/>
  <c r="M2649" i="12" s="1"/>
  <c r="T2648" i="12"/>
  <c r="S2648" i="12"/>
  <c r="N2648" i="12"/>
  <c r="M2648" i="12"/>
  <c r="L2648" i="12"/>
  <c r="T2647" i="12"/>
  <c r="S2647" i="12"/>
  <c r="N2647" i="12"/>
  <c r="M2647" i="12"/>
  <c r="L2647" i="12"/>
  <c r="T2646" i="12"/>
  <c r="S2646" i="12"/>
  <c r="N2646" i="12"/>
  <c r="L2646" i="12"/>
  <c r="M2646" i="12" s="1"/>
  <c r="T2645" i="12"/>
  <c r="S2645" i="12"/>
  <c r="N2645" i="12"/>
  <c r="L2645" i="12"/>
  <c r="M2645" i="12" s="1"/>
  <c r="T2644" i="12"/>
  <c r="S2644" i="12"/>
  <c r="N2644" i="12"/>
  <c r="M2644" i="12"/>
  <c r="L2644" i="12"/>
  <c r="T2643" i="12"/>
  <c r="S2643" i="12"/>
  <c r="N2643" i="12"/>
  <c r="M2643" i="12"/>
  <c r="L2643" i="12"/>
  <c r="T2642" i="12"/>
  <c r="S2642" i="12"/>
  <c r="N2642" i="12"/>
  <c r="L2642" i="12"/>
  <c r="M2642" i="12" s="1"/>
  <c r="T2641" i="12"/>
  <c r="S2641" i="12"/>
  <c r="N2641" i="12"/>
  <c r="M2641" i="12"/>
  <c r="L2641" i="12"/>
  <c r="T2640" i="12"/>
  <c r="S2640" i="12"/>
  <c r="N2640" i="12"/>
  <c r="M2640" i="12"/>
  <c r="L2640" i="12"/>
  <c r="T2639" i="12"/>
  <c r="S2639" i="12"/>
  <c r="N2639" i="12"/>
  <c r="M2639" i="12"/>
  <c r="L2639" i="12"/>
  <c r="T2638" i="12"/>
  <c r="S2638" i="12"/>
  <c r="N2638" i="12"/>
  <c r="L2638" i="12"/>
  <c r="M2638" i="12" s="1"/>
  <c r="T2637" i="12"/>
  <c r="S2637" i="12"/>
  <c r="N2637" i="12"/>
  <c r="L2637" i="12"/>
  <c r="M2637" i="12" s="1"/>
  <c r="T2636" i="12"/>
  <c r="S2636" i="12"/>
  <c r="N2636" i="12"/>
  <c r="M2636" i="12"/>
  <c r="L2636" i="12"/>
  <c r="T2635" i="12"/>
  <c r="S2635" i="12"/>
  <c r="N2635" i="12"/>
  <c r="M2635" i="12"/>
  <c r="L2635" i="12"/>
  <c r="T2634" i="12"/>
  <c r="S2634" i="12"/>
  <c r="N2634" i="12"/>
  <c r="L2634" i="12"/>
  <c r="M2634" i="12" s="1"/>
  <c r="T2633" i="12"/>
  <c r="S2633" i="12"/>
  <c r="N2633" i="12"/>
  <c r="L2633" i="12"/>
  <c r="M2633" i="12" s="1"/>
  <c r="T2632" i="12"/>
  <c r="S2632" i="12"/>
  <c r="N2632" i="12"/>
  <c r="M2632" i="12"/>
  <c r="L2632" i="12"/>
  <c r="T2631" i="12"/>
  <c r="S2631" i="12"/>
  <c r="N2631" i="12"/>
  <c r="M2631" i="12"/>
  <c r="L2631" i="12"/>
  <c r="T2630" i="12"/>
  <c r="S2630" i="12"/>
  <c r="N2630" i="12"/>
  <c r="L2630" i="12"/>
  <c r="M2630" i="12" s="1"/>
  <c r="T2629" i="12"/>
  <c r="S2629" i="12"/>
  <c r="N2629" i="12"/>
  <c r="L2629" i="12"/>
  <c r="M2629" i="12" s="1"/>
  <c r="T2628" i="12"/>
  <c r="S2628" i="12"/>
  <c r="N2628" i="12"/>
  <c r="M2628" i="12"/>
  <c r="L2628" i="12"/>
  <c r="T2627" i="12"/>
  <c r="S2627" i="12"/>
  <c r="N2627" i="12"/>
  <c r="M2627" i="12"/>
  <c r="L2627" i="12"/>
  <c r="T2626" i="12"/>
  <c r="S2626" i="12"/>
  <c r="N2626" i="12"/>
  <c r="L2626" i="12"/>
  <c r="M2626" i="12" s="1"/>
  <c r="T2625" i="12"/>
  <c r="S2625" i="12"/>
  <c r="N2625" i="12"/>
  <c r="M2625" i="12"/>
  <c r="L2625" i="12"/>
  <c r="T2624" i="12"/>
  <c r="S2624" i="12"/>
  <c r="N2624" i="12"/>
  <c r="M2624" i="12"/>
  <c r="L2624" i="12"/>
  <c r="T2623" i="12"/>
  <c r="S2623" i="12"/>
  <c r="N2623" i="12"/>
  <c r="M2623" i="12"/>
  <c r="L2623" i="12"/>
  <c r="T2622" i="12"/>
  <c r="S2622" i="12"/>
  <c r="N2622" i="12"/>
  <c r="L2622" i="12"/>
  <c r="M2622" i="12" s="1"/>
  <c r="T2621" i="12"/>
  <c r="S2621" i="12"/>
  <c r="N2621" i="12"/>
  <c r="L2621" i="12"/>
  <c r="M2621" i="12" s="1"/>
  <c r="T2620" i="12"/>
  <c r="S2620" i="12"/>
  <c r="N2620" i="12"/>
  <c r="M2620" i="12"/>
  <c r="L2620" i="12"/>
  <c r="T2619" i="12"/>
  <c r="S2619" i="12"/>
  <c r="N2619" i="12"/>
  <c r="M2619" i="12"/>
  <c r="L2619" i="12"/>
  <c r="T2618" i="12"/>
  <c r="S2618" i="12"/>
  <c r="N2618" i="12"/>
  <c r="L2618" i="12"/>
  <c r="M2618" i="12" s="1"/>
  <c r="T2617" i="12"/>
  <c r="S2617" i="12"/>
  <c r="N2617" i="12"/>
  <c r="L2617" i="12"/>
  <c r="M2617" i="12" s="1"/>
  <c r="T2616" i="12"/>
  <c r="S2616" i="12"/>
  <c r="N2616" i="12"/>
  <c r="M2616" i="12"/>
  <c r="L2616" i="12"/>
  <c r="T2615" i="12"/>
  <c r="S2615" i="12"/>
  <c r="N2615" i="12"/>
  <c r="M2615" i="12"/>
  <c r="L2615" i="12"/>
  <c r="T2614" i="12"/>
  <c r="S2614" i="12"/>
  <c r="N2614" i="12"/>
  <c r="L2614" i="12"/>
  <c r="M2614" i="12" s="1"/>
  <c r="T2613" i="12"/>
  <c r="S2613" i="12"/>
  <c r="N2613" i="12"/>
  <c r="L2613" i="12"/>
  <c r="M2613" i="12" s="1"/>
  <c r="T2612" i="12"/>
  <c r="S2612" i="12"/>
  <c r="N2612" i="12"/>
  <c r="M2612" i="12"/>
  <c r="L2612" i="12"/>
  <c r="T2611" i="12"/>
  <c r="S2611" i="12"/>
  <c r="N2611" i="12"/>
  <c r="M2611" i="12"/>
  <c r="L2611" i="12"/>
  <c r="T2610" i="12"/>
  <c r="S2610" i="12"/>
  <c r="N2610" i="12"/>
  <c r="L2610" i="12"/>
  <c r="M2610" i="12" s="1"/>
  <c r="T2609" i="12"/>
  <c r="S2609" i="12"/>
  <c r="N2609" i="12"/>
  <c r="M2609" i="12"/>
  <c r="L2609" i="12"/>
  <c r="T2608" i="12"/>
  <c r="S2608" i="12"/>
  <c r="N2608" i="12"/>
  <c r="M2608" i="12"/>
  <c r="L2608" i="12"/>
  <c r="T2607" i="12"/>
  <c r="S2607" i="12"/>
  <c r="N2607" i="12"/>
  <c r="M2607" i="12"/>
  <c r="L2607" i="12"/>
  <c r="T2606" i="12"/>
  <c r="S2606" i="12"/>
  <c r="N2606" i="12"/>
  <c r="L2606" i="12"/>
  <c r="M2606" i="12" s="1"/>
  <c r="T2605" i="12"/>
  <c r="S2605" i="12"/>
  <c r="N2605" i="12"/>
  <c r="L2605" i="12"/>
  <c r="M2605" i="12" s="1"/>
  <c r="T2604" i="12"/>
  <c r="S2604" i="12"/>
  <c r="N2604" i="12"/>
  <c r="M2604" i="12"/>
  <c r="L2604" i="12"/>
  <c r="T2603" i="12"/>
  <c r="S2603" i="12"/>
  <c r="N2603" i="12"/>
  <c r="M2603" i="12"/>
  <c r="L2603" i="12"/>
  <c r="T2602" i="12"/>
  <c r="S2602" i="12"/>
  <c r="N2602" i="12"/>
  <c r="L2602" i="12"/>
  <c r="M2602" i="12" s="1"/>
  <c r="T2601" i="12"/>
  <c r="S2601" i="12"/>
  <c r="N2601" i="12"/>
  <c r="M2601" i="12"/>
  <c r="L2601" i="12"/>
  <c r="T2600" i="12"/>
  <c r="S2600" i="12"/>
  <c r="N2600" i="12"/>
  <c r="M2600" i="12"/>
  <c r="L2600" i="12"/>
  <c r="T2599" i="12"/>
  <c r="S2599" i="12"/>
  <c r="N2599" i="12"/>
  <c r="M2599" i="12"/>
  <c r="L2599" i="12"/>
  <c r="T2598" i="12"/>
  <c r="S2598" i="12"/>
  <c r="N2598" i="12"/>
  <c r="L2598" i="12"/>
  <c r="M2598" i="12" s="1"/>
  <c r="T2597" i="12"/>
  <c r="S2597" i="12"/>
  <c r="N2597" i="12"/>
  <c r="L2597" i="12"/>
  <c r="M2597" i="12" s="1"/>
  <c r="T2596" i="12"/>
  <c r="S2596" i="12"/>
  <c r="N2596" i="12"/>
  <c r="M2596" i="12"/>
  <c r="L2596" i="12"/>
  <c r="T2595" i="12"/>
  <c r="S2595" i="12"/>
  <c r="N2595" i="12"/>
  <c r="M2595" i="12"/>
  <c r="L2595" i="12"/>
  <c r="T2594" i="12"/>
  <c r="S2594" i="12"/>
  <c r="N2594" i="12"/>
  <c r="L2594" i="12"/>
  <c r="M2594" i="12" s="1"/>
  <c r="T2593" i="12"/>
  <c r="S2593" i="12"/>
  <c r="N2593" i="12"/>
  <c r="L2593" i="12"/>
  <c r="M2593" i="12" s="1"/>
  <c r="T2592" i="12"/>
  <c r="S2592" i="12"/>
  <c r="N2592" i="12"/>
  <c r="M2592" i="12"/>
  <c r="L2592" i="12"/>
  <c r="T2591" i="12"/>
  <c r="S2591" i="12"/>
  <c r="N2591" i="12"/>
  <c r="M2591" i="12"/>
  <c r="L2591" i="12"/>
  <c r="T2590" i="12"/>
  <c r="S2590" i="12"/>
  <c r="N2590" i="12"/>
  <c r="L2590" i="12"/>
  <c r="M2590" i="12" s="1"/>
  <c r="T2589" i="12"/>
  <c r="S2589" i="12"/>
  <c r="N2589" i="12"/>
  <c r="L2589" i="12"/>
  <c r="M2589" i="12" s="1"/>
  <c r="T2588" i="12"/>
  <c r="S2588" i="12"/>
  <c r="N2588" i="12"/>
  <c r="M2588" i="12"/>
  <c r="L2588" i="12"/>
  <c r="T2587" i="12"/>
  <c r="S2587" i="12"/>
  <c r="N2587" i="12"/>
  <c r="M2587" i="12"/>
  <c r="L2587" i="12"/>
  <c r="T2586" i="12"/>
  <c r="S2586" i="12"/>
  <c r="N2586" i="12"/>
  <c r="L2586" i="12"/>
  <c r="M2586" i="12" s="1"/>
  <c r="T2585" i="12"/>
  <c r="S2585" i="12"/>
  <c r="N2585" i="12"/>
  <c r="L2585" i="12"/>
  <c r="M2585" i="12" s="1"/>
  <c r="T2584" i="12"/>
  <c r="S2584" i="12"/>
  <c r="N2584" i="12"/>
  <c r="M2584" i="12"/>
  <c r="L2584" i="12"/>
  <c r="T2583" i="12"/>
  <c r="S2583" i="12"/>
  <c r="N2583" i="12"/>
  <c r="M2583" i="12"/>
  <c r="L2583" i="12"/>
  <c r="T2582" i="12"/>
  <c r="S2582" i="12"/>
  <c r="N2582" i="12"/>
  <c r="L2582" i="12"/>
  <c r="M2582" i="12" s="1"/>
  <c r="T2581" i="12"/>
  <c r="S2581" i="12"/>
  <c r="N2581" i="12"/>
  <c r="L2581" i="12"/>
  <c r="M2581" i="12" s="1"/>
  <c r="T2580" i="12"/>
  <c r="S2580" i="12"/>
  <c r="N2580" i="12"/>
  <c r="M2580" i="12"/>
  <c r="L2580" i="12"/>
  <c r="T2579" i="12"/>
  <c r="S2579" i="12"/>
  <c r="N2579" i="12"/>
  <c r="M2579" i="12"/>
  <c r="L2579" i="12"/>
  <c r="T2578" i="12"/>
  <c r="S2578" i="12"/>
  <c r="N2578" i="12"/>
  <c r="L2578" i="12"/>
  <c r="M2578" i="12" s="1"/>
  <c r="T2577" i="12"/>
  <c r="S2577" i="12"/>
  <c r="N2577" i="12"/>
  <c r="M2577" i="12"/>
  <c r="L2577" i="12"/>
  <c r="T2576" i="12"/>
  <c r="S2576" i="12"/>
  <c r="N2576" i="12"/>
  <c r="M2576" i="12"/>
  <c r="L2576" i="12"/>
  <c r="T2575" i="12"/>
  <c r="S2575" i="12"/>
  <c r="N2575" i="12"/>
  <c r="M2575" i="12"/>
  <c r="L2575" i="12"/>
  <c r="T2574" i="12"/>
  <c r="S2574" i="12"/>
  <c r="N2574" i="12"/>
  <c r="L2574" i="12"/>
  <c r="M2574" i="12" s="1"/>
  <c r="T2573" i="12"/>
  <c r="S2573" i="12"/>
  <c r="N2573" i="12"/>
  <c r="L2573" i="12"/>
  <c r="M2573" i="12" s="1"/>
  <c r="T2572" i="12"/>
  <c r="S2572" i="12"/>
  <c r="N2572" i="12"/>
  <c r="M2572" i="12"/>
  <c r="L2572" i="12"/>
  <c r="T2571" i="12"/>
  <c r="S2571" i="12"/>
  <c r="N2571" i="12"/>
  <c r="M2571" i="12"/>
  <c r="L2571" i="12"/>
  <c r="T2570" i="12"/>
  <c r="S2570" i="12"/>
  <c r="N2570" i="12"/>
  <c r="L2570" i="12"/>
  <c r="M2570" i="12" s="1"/>
  <c r="T2569" i="12"/>
  <c r="S2569" i="12"/>
  <c r="N2569" i="12"/>
  <c r="L2569" i="12"/>
  <c r="M2569" i="12" s="1"/>
  <c r="T2568" i="12"/>
  <c r="S2568" i="12"/>
  <c r="N2568" i="12"/>
  <c r="M2568" i="12"/>
  <c r="L2568" i="12"/>
  <c r="T2567" i="12"/>
  <c r="S2567" i="12"/>
  <c r="N2567" i="12"/>
  <c r="M2567" i="12"/>
  <c r="L2567" i="12"/>
  <c r="T2566" i="12"/>
  <c r="S2566" i="12"/>
  <c r="N2566" i="12"/>
  <c r="L2566" i="12"/>
  <c r="M2566" i="12" s="1"/>
  <c r="T2565" i="12"/>
  <c r="S2565" i="12"/>
  <c r="N2565" i="12"/>
  <c r="L2565" i="12"/>
  <c r="M2565" i="12" s="1"/>
  <c r="T2564" i="12"/>
  <c r="S2564" i="12"/>
  <c r="N2564" i="12"/>
  <c r="M2564" i="12"/>
  <c r="L2564" i="12"/>
  <c r="T2563" i="12"/>
  <c r="S2563" i="12"/>
  <c r="N2563" i="12"/>
  <c r="M2563" i="12"/>
  <c r="L2563" i="12"/>
  <c r="T2562" i="12"/>
  <c r="S2562" i="12"/>
  <c r="N2562" i="12"/>
  <c r="L2562" i="12"/>
  <c r="M2562" i="12" s="1"/>
  <c r="T2561" i="12"/>
  <c r="S2561" i="12"/>
  <c r="N2561" i="12"/>
  <c r="M2561" i="12"/>
  <c r="L2561" i="12"/>
  <c r="T2560" i="12"/>
  <c r="S2560" i="12"/>
  <c r="N2560" i="12"/>
  <c r="M2560" i="12"/>
  <c r="L2560" i="12"/>
  <c r="T2559" i="12"/>
  <c r="S2559" i="12"/>
  <c r="N2559" i="12"/>
  <c r="M2559" i="12"/>
  <c r="L2559" i="12"/>
  <c r="T2558" i="12"/>
  <c r="S2558" i="12"/>
  <c r="N2558" i="12"/>
  <c r="L2558" i="12"/>
  <c r="M2558" i="12" s="1"/>
  <c r="T2557" i="12"/>
  <c r="S2557" i="12"/>
  <c r="N2557" i="12"/>
  <c r="L2557" i="12"/>
  <c r="M2557" i="12" s="1"/>
  <c r="T2556" i="12"/>
  <c r="S2556" i="12"/>
  <c r="N2556" i="12"/>
  <c r="M2556" i="12"/>
  <c r="L2556" i="12"/>
  <c r="T2555" i="12"/>
  <c r="S2555" i="12"/>
  <c r="N2555" i="12"/>
  <c r="M2555" i="12"/>
  <c r="L2555" i="12"/>
  <c r="T2554" i="12"/>
  <c r="S2554" i="12"/>
  <c r="N2554" i="12"/>
  <c r="L2554" i="12"/>
  <c r="M2554" i="12" s="1"/>
  <c r="T2553" i="12"/>
  <c r="S2553" i="12"/>
  <c r="N2553" i="12"/>
  <c r="L2553" i="12"/>
  <c r="M2553" i="12" s="1"/>
  <c r="T2552" i="12"/>
  <c r="S2552" i="12"/>
  <c r="N2552" i="12"/>
  <c r="M2552" i="12"/>
  <c r="L2552" i="12"/>
  <c r="T2551" i="12"/>
  <c r="S2551" i="12"/>
  <c r="N2551" i="12"/>
  <c r="M2551" i="12"/>
  <c r="L2551" i="12"/>
  <c r="T2550" i="12"/>
  <c r="S2550" i="12"/>
  <c r="N2550" i="12"/>
  <c r="L2550" i="12"/>
  <c r="M2550" i="12" s="1"/>
  <c r="T2549" i="12"/>
  <c r="S2549" i="12"/>
  <c r="N2549" i="12"/>
  <c r="L2549" i="12"/>
  <c r="M2549" i="12" s="1"/>
  <c r="T2548" i="12"/>
  <c r="S2548" i="12"/>
  <c r="N2548" i="12"/>
  <c r="M2548" i="12"/>
  <c r="L2548" i="12"/>
  <c r="T2547" i="12"/>
  <c r="S2547" i="12"/>
  <c r="N2547" i="12"/>
  <c r="M2547" i="12"/>
  <c r="L2547" i="12"/>
  <c r="T2546" i="12"/>
  <c r="S2546" i="12"/>
  <c r="N2546" i="12"/>
  <c r="L2546" i="12"/>
  <c r="M2546" i="12" s="1"/>
  <c r="T2545" i="12"/>
  <c r="S2545" i="12"/>
  <c r="N2545" i="12"/>
  <c r="M2545" i="12"/>
  <c r="L2545" i="12"/>
  <c r="T2544" i="12"/>
  <c r="S2544" i="12"/>
  <c r="N2544" i="12"/>
  <c r="M2544" i="12"/>
  <c r="L2544" i="12"/>
  <c r="T2543" i="12"/>
  <c r="S2543" i="12"/>
  <c r="N2543" i="12"/>
  <c r="M2543" i="12"/>
  <c r="L2543" i="12"/>
  <c r="T2542" i="12"/>
  <c r="S2542" i="12"/>
  <c r="N2542" i="12"/>
  <c r="L2542" i="12"/>
  <c r="M2542" i="12" s="1"/>
  <c r="T2541" i="12"/>
  <c r="S2541" i="12"/>
  <c r="N2541" i="12"/>
  <c r="L2541" i="12"/>
  <c r="M2541" i="12" s="1"/>
  <c r="T2540" i="12"/>
  <c r="S2540" i="12"/>
  <c r="N2540" i="12"/>
  <c r="M2540" i="12"/>
  <c r="L2540" i="12"/>
  <c r="T2539" i="12"/>
  <c r="S2539" i="12"/>
  <c r="N2539" i="12"/>
  <c r="M2539" i="12"/>
  <c r="L2539" i="12"/>
  <c r="T2538" i="12"/>
  <c r="S2538" i="12"/>
  <c r="N2538" i="12"/>
  <c r="L2538" i="12"/>
  <c r="M2538" i="12" s="1"/>
  <c r="T2537" i="12"/>
  <c r="S2537" i="12"/>
  <c r="N2537" i="12"/>
  <c r="M2537" i="12"/>
  <c r="L2537" i="12"/>
  <c r="T2536" i="12"/>
  <c r="S2536" i="12"/>
  <c r="N2536" i="12"/>
  <c r="L2536" i="12"/>
  <c r="M2536" i="12" s="1"/>
  <c r="T2535" i="12"/>
  <c r="S2535" i="12"/>
  <c r="N2535" i="12"/>
  <c r="M2535" i="12"/>
  <c r="L2535" i="12"/>
  <c r="T2534" i="12"/>
  <c r="S2534" i="12"/>
  <c r="N2534" i="12"/>
  <c r="L2534" i="12"/>
  <c r="M2534" i="12" s="1"/>
  <c r="T2533" i="12"/>
  <c r="S2533" i="12"/>
  <c r="N2533" i="12"/>
  <c r="M2533" i="12"/>
  <c r="L2533" i="12"/>
  <c r="T2532" i="12"/>
  <c r="S2532" i="12"/>
  <c r="N2532" i="12"/>
  <c r="M2532" i="12"/>
  <c r="L2532" i="12"/>
  <c r="T2531" i="12"/>
  <c r="S2531" i="12"/>
  <c r="N2531" i="12"/>
  <c r="M2531" i="12"/>
  <c r="L2531" i="12"/>
  <c r="T2530" i="12"/>
  <c r="S2530" i="12"/>
  <c r="N2530" i="12"/>
  <c r="L2530" i="12"/>
  <c r="M2530" i="12" s="1"/>
  <c r="T2529" i="12"/>
  <c r="S2529" i="12"/>
  <c r="N2529" i="12"/>
  <c r="L2529" i="12"/>
  <c r="M2529" i="12" s="1"/>
  <c r="T2528" i="12"/>
  <c r="S2528" i="12"/>
  <c r="N2528" i="12"/>
  <c r="M2528" i="12"/>
  <c r="L2528" i="12"/>
  <c r="T2527" i="12"/>
  <c r="S2527" i="12"/>
  <c r="N2527" i="12"/>
  <c r="M2527" i="12"/>
  <c r="L2527" i="12"/>
  <c r="T2526" i="12"/>
  <c r="S2526" i="12"/>
  <c r="N2526" i="12"/>
  <c r="L2526" i="12"/>
  <c r="M2526" i="12" s="1"/>
  <c r="T2525" i="12"/>
  <c r="S2525" i="12"/>
  <c r="N2525" i="12"/>
  <c r="M2525" i="12"/>
  <c r="L2525" i="12"/>
  <c r="T2524" i="12"/>
  <c r="S2524" i="12"/>
  <c r="N2524" i="12"/>
  <c r="L2524" i="12"/>
  <c r="M2524" i="12" s="1"/>
  <c r="T2523" i="12"/>
  <c r="S2523" i="12"/>
  <c r="N2523" i="12"/>
  <c r="M2523" i="12"/>
  <c r="L2523" i="12"/>
  <c r="T2522" i="12"/>
  <c r="S2522" i="12"/>
  <c r="N2522" i="12"/>
  <c r="L2522" i="12"/>
  <c r="M2522" i="12" s="1"/>
  <c r="T2521" i="12"/>
  <c r="S2521" i="12"/>
  <c r="N2521" i="12"/>
  <c r="L2521" i="12"/>
  <c r="M2521" i="12" s="1"/>
  <c r="T2520" i="12"/>
  <c r="S2520" i="12"/>
  <c r="N2520" i="12"/>
  <c r="M2520" i="12"/>
  <c r="L2520" i="12"/>
  <c r="T2519" i="12"/>
  <c r="S2519" i="12"/>
  <c r="N2519" i="12"/>
  <c r="M2519" i="12"/>
  <c r="L2519" i="12"/>
  <c r="T2518" i="12"/>
  <c r="S2518" i="12"/>
  <c r="N2518" i="12"/>
  <c r="L2518" i="12"/>
  <c r="M2518" i="12" s="1"/>
  <c r="T2517" i="12"/>
  <c r="S2517" i="12"/>
  <c r="N2517" i="12"/>
  <c r="M2517" i="12"/>
  <c r="L2517" i="12"/>
  <c r="T2516" i="12"/>
  <c r="S2516" i="12"/>
  <c r="N2516" i="12"/>
  <c r="L2516" i="12"/>
  <c r="M2516" i="12" s="1"/>
  <c r="T2515" i="12"/>
  <c r="S2515" i="12"/>
  <c r="N2515" i="12"/>
  <c r="M2515" i="12"/>
  <c r="L2515" i="12"/>
  <c r="T2514" i="12"/>
  <c r="S2514" i="12"/>
  <c r="N2514" i="12"/>
  <c r="L2514" i="12"/>
  <c r="M2514" i="12" s="1"/>
  <c r="T2513" i="12"/>
  <c r="S2513" i="12"/>
  <c r="N2513" i="12"/>
  <c r="L2513" i="12"/>
  <c r="M2513" i="12" s="1"/>
  <c r="T2512" i="12"/>
  <c r="S2512" i="12"/>
  <c r="N2512" i="12"/>
  <c r="M2512" i="12"/>
  <c r="L2512" i="12"/>
  <c r="T2511" i="12"/>
  <c r="S2511" i="12"/>
  <c r="N2511" i="12"/>
  <c r="M2511" i="12"/>
  <c r="L2511" i="12"/>
  <c r="T2510" i="12"/>
  <c r="S2510" i="12"/>
  <c r="N2510" i="12"/>
  <c r="L2510" i="12"/>
  <c r="M2510" i="12" s="1"/>
  <c r="T2509" i="12"/>
  <c r="S2509" i="12"/>
  <c r="N2509" i="12"/>
  <c r="L2509" i="12"/>
  <c r="M2509" i="12" s="1"/>
  <c r="T2508" i="12"/>
  <c r="S2508" i="12"/>
  <c r="N2508" i="12"/>
  <c r="L2508" i="12"/>
  <c r="M2508" i="12" s="1"/>
  <c r="T2507" i="12"/>
  <c r="S2507" i="12"/>
  <c r="N2507" i="12"/>
  <c r="M2507" i="12"/>
  <c r="L2507" i="12"/>
  <c r="T2506" i="12"/>
  <c r="S2506" i="12"/>
  <c r="N2506" i="12"/>
  <c r="L2506" i="12"/>
  <c r="M2506" i="12" s="1"/>
  <c r="T2505" i="12"/>
  <c r="S2505" i="12"/>
  <c r="N2505" i="12"/>
  <c r="M2505" i="12"/>
  <c r="L2505" i="12"/>
  <c r="T2504" i="12"/>
  <c r="S2504" i="12"/>
  <c r="N2504" i="12"/>
  <c r="L2504" i="12"/>
  <c r="M2504" i="12" s="1"/>
  <c r="T2503" i="12"/>
  <c r="S2503" i="12"/>
  <c r="N2503" i="12"/>
  <c r="M2503" i="12"/>
  <c r="L2503" i="12"/>
  <c r="T2502" i="12"/>
  <c r="S2502" i="12"/>
  <c r="N2502" i="12"/>
  <c r="L2502" i="12"/>
  <c r="M2502" i="12" s="1"/>
  <c r="T2501" i="12"/>
  <c r="S2501" i="12"/>
  <c r="N2501" i="12"/>
  <c r="M2501" i="12"/>
  <c r="L2501" i="12"/>
  <c r="T2500" i="12"/>
  <c r="S2500" i="12"/>
  <c r="N2500" i="12"/>
  <c r="M2500" i="12"/>
  <c r="L2500" i="12"/>
  <c r="T2499" i="12"/>
  <c r="S2499" i="12"/>
  <c r="N2499" i="12"/>
  <c r="M2499" i="12"/>
  <c r="L2499" i="12"/>
  <c r="T2498" i="12"/>
  <c r="S2498" i="12"/>
  <c r="N2498" i="12"/>
  <c r="L2498" i="12"/>
  <c r="M2498" i="12" s="1"/>
  <c r="T2497" i="12"/>
  <c r="S2497" i="12"/>
  <c r="N2497" i="12"/>
  <c r="L2497" i="12"/>
  <c r="M2497" i="12" s="1"/>
  <c r="T2496" i="12"/>
  <c r="S2496" i="12"/>
  <c r="N2496" i="12"/>
  <c r="M2496" i="12"/>
  <c r="L2496" i="12"/>
  <c r="T2495" i="12"/>
  <c r="S2495" i="12"/>
  <c r="N2495" i="12"/>
  <c r="M2495" i="12"/>
  <c r="L2495" i="12"/>
  <c r="T2494" i="12"/>
  <c r="S2494" i="12"/>
  <c r="N2494" i="12"/>
  <c r="L2494" i="12"/>
  <c r="M2494" i="12" s="1"/>
  <c r="T2493" i="12"/>
  <c r="S2493" i="12"/>
  <c r="N2493" i="12"/>
  <c r="M2493" i="12"/>
  <c r="L2493" i="12"/>
  <c r="T2492" i="12"/>
  <c r="S2492" i="12"/>
  <c r="N2492" i="12"/>
  <c r="L2492" i="12"/>
  <c r="M2492" i="12" s="1"/>
  <c r="T2491" i="12"/>
  <c r="S2491" i="12"/>
  <c r="N2491" i="12"/>
  <c r="M2491" i="12"/>
  <c r="L2491" i="12"/>
  <c r="T2490" i="12"/>
  <c r="S2490" i="12"/>
  <c r="N2490" i="12"/>
  <c r="L2490" i="12"/>
  <c r="M2490" i="12" s="1"/>
  <c r="T2489" i="12"/>
  <c r="S2489" i="12"/>
  <c r="N2489" i="12"/>
  <c r="L2489" i="12"/>
  <c r="M2489" i="12" s="1"/>
  <c r="T2488" i="12"/>
  <c r="S2488" i="12"/>
  <c r="N2488" i="12"/>
  <c r="M2488" i="12"/>
  <c r="L2488" i="12"/>
  <c r="T2487" i="12"/>
  <c r="S2487" i="12"/>
  <c r="N2487" i="12"/>
  <c r="M2487" i="12"/>
  <c r="L2487" i="12"/>
  <c r="T2486" i="12"/>
  <c r="S2486" i="12"/>
  <c r="N2486" i="12"/>
  <c r="L2486" i="12"/>
  <c r="M2486" i="12" s="1"/>
  <c r="T2485" i="12"/>
  <c r="S2485" i="12"/>
  <c r="N2485" i="12"/>
  <c r="M2485" i="12"/>
  <c r="L2485" i="12"/>
  <c r="T2484" i="12"/>
  <c r="S2484" i="12"/>
  <c r="N2484" i="12"/>
  <c r="L2484" i="12"/>
  <c r="M2484" i="12" s="1"/>
  <c r="T2483" i="12"/>
  <c r="S2483" i="12"/>
  <c r="N2483" i="12"/>
  <c r="M2483" i="12"/>
  <c r="L2483" i="12"/>
  <c r="T2482" i="12"/>
  <c r="S2482" i="12"/>
  <c r="N2482" i="12"/>
  <c r="L2482" i="12"/>
  <c r="M2482" i="12" s="1"/>
  <c r="T2481" i="12"/>
  <c r="S2481" i="12"/>
  <c r="N2481" i="12"/>
  <c r="L2481" i="12"/>
  <c r="M2481" i="12" s="1"/>
  <c r="T2480" i="12"/>
  <c r="S2480" i="12"/>
  <c r="N2480" i="12"/>
  <c r="M2480" i="12"/>
  <c r="L2480" i="12"/>
  <c r="T2479" i="12"/>
  <c r="S2479" i="12"/>
  <c r="N2479" i="12"/>
  <c r="M2479" i="12"/>
  <c r="L2479" i="12"/>
  <c r="T2478" i="12"/>
  <c r="S2478" i="12"/>
  <c r="N2478" i="12"/>
  <c r="L2478" i="12"/>
  <c r="M2478" i="12" s="1"/>
  <c r="T2477" i="12"/>
  <c r="S2477" i="12"/>
  <c r="N2477" i="12"/>
  <c r="L2477" i="12"/>
  <c r="M2477" i="12" s="1"/>
  <c r="T2476" i="12"/>
  <c r="S2476" i="12"/>
  <c r="N2476" i="12"/>
  <c r="L2476" i="12"/>
  <c r="M2476" i="12" s="1"/>
  <c r="T2475" i="12"/>
  <c r="S2475" i="12"/>
  <c r="N2475" i="12"/>
  <c r="M2475" i="12"/>
  <c r="L2475" i="12"/>
  <c r="T2474" i="12"/>
  <c r="S2474" i="12"/>
  <c r="N2474" i="12"/>
  <c r="L2474" i="12"/>
  <c r="M2474" i="12" s="1"/>
  <c r="T2473" i="12"/>
  <c r="S2473" i="12"/>
  <c r="N2473" i="12"/>
  <c r="M2473" i="12"/>
  <c r="L2473" i="12"/>
  <c r="T2472" i="12"/>
  <c r="S2472" i="12"/>
  <c r="N2472" i="12"/>
  <c r="L2472" i="12"/>
  <c r="M2472" i="12" s="1"/>
  <c r="T2471" i="12"/>
  <c r="S2471" i="12"/>
  <c r="N2471" i="12"/>
  <c r="M2471" i="12"/>
  <c r="L2471" i="12"/>
  <c r="T2470" i="12"/>
  <c r="S2470" i="12"/>
  <c r="N2470" i="12"/>
  <c r="L2470" i="12"/>
  <c r="M2470" i="12" s="1"/>
  <c r="T2469" i="12"/>
  <c r="S2469" i="12"/>
  <c r="N2469" i="12"/>
  <c r="M2469" i="12"/>
  <c r="L2469" i="12"/>
  <c r="T2468" i="12"/>
  <c r="S2468" i="12"/>
  <c r="N2468" i="12"/>
  <c r="M2468" i="12"/>
  <c r="L2468" i="12"/>
  <c r="T2467" i="12"/>
  <c r="S2467" i="12"/>
  <c r="N2467" i="12"/>
  <c r="M2467" i="12"/>
  <c r="L2467" i="12"/>
  <c r="T2466" i="12"/>
  <c r="S2466" i="12"/>
  <c r="N2466" i="12"/>
  <c r="L2466" i="12"/>
  <c r="M2466" i="12" s="1"/>
  <c r="T2465" i="12"/>
  <c r="S2465" i="12"/>
  <c r="N2465" i="12"/>
  <c r="L2465" i="12"/>
  <c r="M2465" i="12" s="1"/>
  <c r="T2464" i="12"/>
  <c r="S2464" i="12"/>
  <c r="N2464" i="12"/>
  <c r="M2464" i="12"/>
  <c r="L2464" i="12"/>
  <c r="T2463" i="12"/>
  <c r="S2463" i="12"/>
  <c r="N2463" i="12"/>
  <c r="M2463" i="12"/>
  <c r="L2463" i="12"/>
  <c r="T2462" i="12"/>
  <c r="S2462" i="12"/>
  <c r="N2462" i="12"/>
  <c r="L2462" i="12"/>
  <c r="M2462" i="12" s="1"/>
  <c r="T2461" i="12"/>
  <c r="S2461" i="12"/>
  <c r="N2461" i="12"/>
  <c r="M2461" i="12"/>
  <c r="L2461" i="12"/>
  <c r="T2460" i="12"/>
  <c r="S2460" i="12"/>
  <c r="N2460" i="12"/>
  <c r="L2460" i="12"/>
  <c r="M2460" i="12" s="1"/>
  <c r="T2459" i="12"/>
  <c r="S2459" i="12"/>
  <c r="N2459" i="12"/>
  <c r="M2459" i="12"/>
  <c r="L2459" i="12"/>
  <c r="T2458" i="12"/>
  <c r="S2458" i="12"/>
  <c r="N2458" i="12"/>
  <c r="L2458" i="12"/>
  <c r="M2458" i="12" s="1"/>
  <c r="T2457" i="12"/>
  <c r="S2457" i="12"/>
  <c r="N2457" i="12"/>
  <c r="L2457" i="12"/>
  <c r="M2457" i="12" s="1"/>
  <c r="T2456" i="12"/>
  <c r="S2456" i="12"/>
  <c r="N2456" i="12"/>
  <c r="M2456" i="12"/>
  <c r="L2456" i="12"/>
  <c r="T2455" i="12"/>
  <c r="S2455" i="12"/>
  <c r="N2455" i="12"/>
  <c r="M2455" i="12"/>
  <c r="L2455" i="12"/>
  <c r="T2454" i="12"/>
  <c r="S2454" i="12"/>
  <c r="N2454" i="12"/>
  <c r="L2454" i="12"/>
  <c r="M2454" i="12" s="1"/>
  <c r="T2453" i="12"/>
  <c r="S2453" i="12"/>
  <c r="N2453" i="12"/>
  <c r="M2453" i="12"/>
  <c r="L2453" i="12"/>
  <c r="T2452" i="12"/>
  <c r="S2452" i="12"/>
  <c r="N2452" i="12"/>
  <c r="L2452" i="12"/>
  <c r="M2452" i="12" s="1"/>
  <c r="T2451" i="12"/>
  <c r="S2451" i="12"/>
  <c r="N2451" i="12"/>
  <c r="M2451" i="12"/>
  <c r="L2451" i="12"/>
  <c r="T2450" i="12"/>
  <c r="S2450" i="12"/>
  <c r="N2450" i="12"/>
  <c r="L2450" i="12"/>
  <c r="M2450" i="12" s="1"/>
  <c r="T2449" i="12"/>
  <c r="S2449" i="12"/>
  <c r="N2449" i="12"/>
  <c r="L2449" i="12"/>
  <c r="M2449" i="12" s="1"/>
  <c r="T2448" i="12"/>
  <c r="S2448" i="12"/>
  <c r="N2448" i="12"/>
  <c r="M2448" i="12"/>
  <c r="L2448" i="12"/>
  <c r="T2447" i="12"/>
  <c r="S2447" i="12"/>
  <c r="N2447" i="12"/>
  <c r="M2447" i="12"/>
  <c r="L2447" i="12"/>
  <c r="T2446" i="12"/>
  <c r="S2446" i="12"/>
  <c r="N2446" i="12"/>
  <c r="L2446" i="12"/>
  <c r="M2446" i="12" s="1"/>
  <c r="T2445" i="12"/>
  <c r="S2445" i="12"/>
  <c r="N2445" i="12"/>
  <c r="L2445" i="12"/>
  <c r="M2445" i="12" s="1"/>
  <c r="T2444" i="12"/>
  <c r="S2444" i="12"/>
  <c r="N2444" i="12"/>
  <c r="L2444" i="12"/>
  <c r="M2444" i="12" s="1"/>
  <c r="T2443" i="12"/>
  <c r="S2443" i="12"/>
  <c r="N2443" i="12"/>
  <c r="M2443" i="12"/>
  <c r="L2443" i="12"/>
  <c r="T2442" i="12"/>
  <c r="S2442" i="12"/>
  <c r="N2442" i="12"/>
  <c r="L2442" i="12"/>
  <c r="M2442" i="12" s="1"/>
  <c r="T2441" i="12"/>
  <c r="S2441" i="12"/>
  <c r="N2441" i="12"/>
  <c r="M2441" i="12"/>
  <c r="L2441" i="12"/>
  <c r="T2440" i="12"/>
  <c r="S2440" i="12"/>
  <c r="N2440" i="12"/>
  <c r="L2440" i="12"/>
  <c r="M2440" i="12" s="1"/>
  <c r="T2439" i="12"/>
  <c r="S2439" i="12"/>
  <c r="N2439" i="12"/>
  <c r="M2439" i="12"/>
  <c r="L2439" i="12"/>
  <c r="T2438" i="12"/>
  <c r="S2438" i="12"/>
  <c r="N2438" i="12"/>
  <c r="L2438" i="12"/>
  <c r="M2438" i="12" s="1"/>
  <c r="T2437" i="12"/>
  <c r="S2437" i="12"/>
  <c r="N2437" i="12"/>
  <c r="M2437" i="12"/>
  <c r="L2437" i="12"/>
  <c r="T2436" i="12"/>
  <c r="S2436" i="12"/>
  <c r="N2436" i="12"/>
  <c r="M2436" i="12"/>
  <c r="L2436" i="12"/>
  <c r="T2435" i="12"/>
  <c r="S2435" i="12"/>
  <c r="N2435" i="12"/>
  <c r="M2435" i="12"/>
  <c r="L2435" i="12"/>
  <c r="T2434" i="12"/>
  <c r="S2434" i="12"/>
  <c r="N2434" i="12"/>
  <c r="L2434" i="12"/>
  <c r="M2434" i="12" s="1"/>
  <c r="T2433" i="12"/>
  <c r="S2433" i="12"/>
  <c r="N2433" i="12"/>
  <c r="L2433" i="12"/>
  <c r="M2433" i="12" s="1"/>
  <c r="T2432" i="12"/>
  <c r="S2432" i="12"/>
  <c r="N2432" i="12"/>
  <c r="M2432" i="12"/>
  <c r="L2432" i="12"/>
  <c r="T2431" i="12"/>
  <c r="S2431" i="12"/>
  <c r="N2431" i="12"/>
  <c r="M2431" i="12"/>
  <c r="L2431" i="12"/>
  <c r="T2430" i="12"/>
  <c r="S2430" i="12"/>
  <c r="N2430" i="12"/>
  <c r="L2430" i="12"/>
  <c r="M2430" i="12" s="1"/>
  <c r="T2429" i="12"/>
  <c r="S2429" i="12"/>
  <c r="N2429" i="12"/>
  <c r="M2429" i="12"/>
  <c r="L2429" i="12"/>
  <c r="T2428" i="12"/>
  <c r="S2428" i="12"/>
  <c r="N2428" i="12"/>
  <c r="L2428" i="12"/>
  <c r="M2428" i="12" s="1"/>
  <c r="T2427" i="12"/>
  <c r="S2427" i="12"/>
  <c r="N2427" i="12"/>
  <c r="M2427" i="12"/>
  <c r="L2427" i="12"/>
  <c r="T2426" i="12"/>
  <c r="S2426" i="12"/>
  <c r="N2426" i="12"/>
  <c r="L2426" i="12"/>
  <c r="M2426" i="12" s="1"/>
  <c r="T2425" i="12"/>
  <c r="S2425" i="12"/>
  <c r="N2425" i="12"/>
  <c r="M2425" i="12"/>
  <c r="L2425" i="12"/>
  <c r="T2424" i="12"/>
  <c r="S2424" i="12"/>
  <c r="N2424" i="12"/>
  <c r="M2424" i="12"/>
  <c r="L2424" i="12"/>
  <c r="T2423" i="12"/>
  <c r="S2423" i="12"/>
  <c r="N2423" i="12"/>
  <c r="M2423" i="12"/>
  <c r="L2423" i="12"/>
  <c r="T2422" i="12"/>
  <c r="S2422" i="12"/>
  <c r="N2422" i="12"/>
  <c r="L2422" i="12"/>
  <c r="M2422" i="12" s="1"/>
  <c r="T2421" i="12"/>
  <c r="S2421" i="12"/>
  <c r="N2421" i="12"/>
  <c r="M2421" i="12"/>
  <c r="L2421" i="12"/>
  <c r="T2420" i="12"/>
  <c r="S2420" i="12"/>
  <c r="N2420" i="12"/>
  <c r="M2420" i="12"/>
  <c r="L2420" i="12"/>
  <c r="T2419" i="12"/>
  <c r="S2419" i="12"/>
  <c r="N2419" i="12"/>
  <c r="M2419" i="12"/>
  <c r="L2419" i="12"/>
  <c r="T2418" i="12"/>
  <c r="S2418" i="12"/>
  <c r="N2418" i="12"/>
  <c r="L2418" i="12"/>
  <c r="M2418" i="12" s="1"/>
  <c r="T2417" i="12"/>
  <c r="S2417" i="12"/>
  <c r="N2417" i="12"/>
  <c r="L2417" i="12"/>
  <c r="M2417" i="12" s="1"/>
  <c r="T2416" i="12"/>
  <c r="S2416" i="12"/>
  <c r="N2416" i="12"/>
  <c r="M2416" i="12"/>
  <c r="L2416" i="12"/>
  <c r="T2415" i="12"/>
  <c r="S2415" i="12"/>
  <c r="N2415" i="12"/>
  <c r="M2415" i="12"/>
  <c r="L2415" i="12"/>
  <c r="T2414" i="12"/>
  <c r="S2414" i="12"/>
  <c r="N2414" i="12"/>
  <c r="L2414" i="12"/>
  <c r="M2414" i="12" s="1"/>
  <c r="T2413" i="12"/>
  <c r="S2413" i="12"/>
  <c r="N2413" i="12"/>
  <c r="L2413" i="12"/>
  <c r="M2413" i="12" s="1"/>
  <c r="T2412" i="12"/>
  <c r="S2412" i="12"/>
  <c r="N2412" i="12"/>
  <c r="L2412" i="12"/>
  <c r="M2412" i="12" s="1"/>
  <c r="T2411" i="12"/>
  <c r="S2411" i="12"/>
  <c r="N2411" i="12"/>
  <c r="M2411" i="12"/>
  <c r="L2411" i="12"/>
  <c r="T2410" i="12"/>
  <c r="S2410" i="12"/>
  <c r="N2410" i="12"/>
  <c r="L2410" i="12"/>
  <c r="M2410" i="12" s="1"/>
  <c r="T2409" i="12"/>
  <c r="S2409" i="12"/>
  <c r="N2409" i="12"/>
  <c r="M2409" i="12"/>
  <c r="L2409" i="12"/>
  <c r="T2408" i="12"/>
  <c r="S2408" i="12"/>
  <c r="N2408" i="12"/>
  <c r="L2408" i="12"/>
  <c r="M2408" i="12" s="1"/>
  <c r="T2407" i="12"/>
  <c r="S2407" i="12"/>
  <c r="N2407" i="12"/>
  <c r="M2407" i="12"/>
  <c r="L2407" i="12"/>
  <c r="T2406" i="12"/>
  <c r="S2406" i="12"/>
  <c r="N2406" i="12"/>
  <c r="L2406" i="12"/>
  <c r="M2406" i="12" s="1"/>
  <c r="T2405" i="12"/>
  <c r="S2405" i="12"/>
  <c r="N2405" i="12"/>
  <c r="M2405" i="12"/>
  <c r="L2405" i="12"/>
  <c r="T2404" i="12"/>
  <c r="S2404" i="12"/>
  <c r="N2404" i="12"/>
  <c r="M2404" i="12"/>
  <c r="L2404" i="12"/>
  <c r="T2403" i="12"/>
  <c r="S2403" i="12"/>
  <c r="N2403" i="12"/>
  <c r="M2403" i="12"/>
  <c r="L2403" i="12"/>
  <c r="T2402" i="12"/>
  <c r="S2402" i="12"/>
  <c r="N2402" i="12"/>
  <c r="L2402" i="12"/>
  <c r="M2402" i="12" s="1"/>
  <c r="T2401" i="12"/>
  <c r="S2401" i="12"/>
  <c r="N2401" i="12"/>
  <c r="L2401" i="12"/>
  <c r="M2401" i="12" s="1"/>
  <c r="T2400" i="12"/>
  <c r="S2400" i="12"/>
  <c r="N2400" i="12"/>
  <c r="M2400" i="12"/>
  <c r="L2400" i="12"/>
  <c r="T2399" i="12"/>
  <c r="S2399" i="12"/>
  <c r="N2399" i="12"/>
  <c r="M2399" i="12"/>
  <c r="L2399" i="12"/>
  <c r="T2398" i="12"/>
  <c r="S2398" i="12"/>
  <c r="N2398" i="12"/>
  <c r="L2398" i="12"/>
  <c r="M2398" i="12" s="1"/>
  <c r="T2397" i="12"/>
  <c r="S2397" i="12"/>
  <c r="N2397" i="12"/>
  <c r="M2397" i="12"/>
  <c r="L2397" i="12"/>
  <c r="T2396" i="12"/>
  <c r="S2396" i="12"/>
  <c r="N2396" i="12"/>
  <c r="L2396" i="12"/>
  <c r="M2396" i="12" s="1"/>
  <c r="T2395" i="12"/>
  <c r="S2395" i="12"/>
  <c r="N2395" i="12"/>
  <c r="M2395" i="12"/>
  <c r="L2395" i="12"/>
  <c r="T2394" i="12"/>
  <c r="S2394" i="12"/>
  <c r="N2394" i="12"/>
  <c r="L2394" i="12"/>
  <c r="M2394" i="12" s="1"/>
  <c r="T2393" i="12"/>
  <c r="S2393" i="12"/>
  <c r="N2393" i="12"/>
  <c r="M2393" i="12"/>
  <c r="L2393" i="12"/>
  <c r="T2392" i="12"/>
  <c r="S2392" i="12"/>
  <c r="N2392" i="12"/>
  <c r="M2392" i="12"/>
  <c r="L2392" i="12"/>
  <c r="T2391" i="12"/>
  <c r="S2391" i="12"/>
  <c r="N2391" i="12"/>
  <c r="M2391" i="12"/>
  <c r="L2391" i="12"/>
  <c r="T2390" i="12"/>
  <c r="S2390" i="12"/>
  <c r="N2390" i="12"/>
  <c r="L2390" i="12"/>
  <c r="M2390" i="12" s="1"/>
  <c r="T2389" i="12"/>
  <c r="S2389" i="12"/>
  <c r="N2389" i="12"/>
  <c r="M2389" i="12"/>
  <c r="L2389" i="12"/>
  <c r="T2388" i="12"/>
  <c r="S2388" i="12"/>
  <c r="N2388" i="12"/>
  <c r="M2388" i="12"/>
  <c r="L2388" i="12"/>
  <c r="T2387" i="12"/>
  <c r="S2387" i="12"/>
  <c r="N2387" i="12"/>
  <c r="M2387" i="12"/>
  <c r="L2387" i="12"/>
  <c r="T2386" i="12"/>
  <c r="S2386" i="12"/>
  <c r="N2386" i="12"/>
  <c r="L2386" i="12"/>
  <c r="M2386" i="12" s="1"/>
  <c r="T2385" i="12"/>
  <c r="S2385" i="12"/>
  <c r="N2385" i="12"/>
  <c r="L2385" i="12"/>
  <c r="M2385" i="12" s="1"/>
  <c r="T2384" i="12"/>
  <c r="S2384" i="12"/>
  <c r="N2384" i="12"/>
  <c r="M2384" i="12"/>
  <c r="L2384" i="12"/>
  <c r="T2383" i="12"/>
  <c r="S2383" i="12"/>
  <c r="N2383" i="12"/>
  <c r="M2383" i="12"/>
  <c r="L2383" i="12"/>
  <c r="T2382" i="12"/>
  <c r="S2382" i="12"/>
  <c r="N2382" i="12"/>
  <c r="L2382" i="12"/>
  <c r="M2382" i="12" s="1"/>
  <c r="T2381" i="12"/>
  <c r="S2381" i="12"/>
  <c r="N2381" i="12"/>
  <c r="L2381" i="12"/>
  <c r="M2381" i="12" s="1"/>
  <c r="T2380" i="12"/>
  <c r="S2380" i="12"/>
  <c r="N2380" i="12"/>
  <c r="L2380" i="12"/>
  <c r="M2380" i="12" s="1"/>
  <c r="T2379" i="12"/>
  <c r="S2379" i="12"/>
  <c r="N2379" i="12"/>
  <c r="M2379" i="12"/>
  <c r="L2379" i="12"/>
  <c r="T2378" i="12"/>
  <c r="S2378" i="12"/>
  <c r="N2378" i="12"/>
  <c r="L2378" i="12"/>
  <c r="M2378" i="12" s="1"/>
  <c r="T2377" i="12"/>
  <c r="S2377" i="12"/>
  <c r="N2377" i="12"/>
  <c r="M2377" i="12"/>
  <c r="L2377" i="12"/>
  <c r="T2376" i="12"/>
  <c r="S2376" i="12"/>
  <c r="N2376" i="12"/>
  <c r="L2376" i="12"/>
  <c r="M2376" i="12" s="1"/>
  <c r="T2375" i="12"/>
  <c r="S2375" i="12"/>
  <c r="N2375" i="12"/>
  <c r="M2375" i="12"/>
  <c r="L2375" i="12"/>
  <c r="T2374" i="12"/>
  <c r="S2374" i="12"/>
  <c r="N2374" i="12"/>
  <c r="L2374" i="12"/>
  <c r="M2374" i="12" s="1"/>
  <c r="T2373" i="12"/>
  <c r="S2373" i="12"/>
  <c r="N2373" i="12"/>
  <c r="M2373" i="12"/>
  <c r="L2373" i="12"/>
  <c r="T2372" i="12"/>
  <c r="S2372" i="12"/>
  <c r="N2372" i="12"/>
  <c r="M2372" i="12"/>
  <c r="L2372" i="12"/>
  <c r="T2371" i="12"/>
  <c r="S2371" i="12"/>
  <c r="N2371" i="12"/>
  <c r="M2371" i="12"/>
  <c r="L2371" i="12"/>
  <c r="T2370" i="12"/>
  <c r="S2370" i="12"/>
  <c r="N2370" i="12"/>
  <c r="L2370" i="12"/>
  <c r="M2370" i="12" s="1"/>
  <c r="T2369" i="12"/>
  <c r="S2369" i="12"/>
  <c r="N2369" i="12"/>
  <c r="L2369" i="12"/>
  <c r="M2369" i="12" s="1"/>
  <c r="T2368" i="12"/>
  <c r="S2368" i="12"/>
  <c r="N2368" i="12"/>
  <c r="M2368" i="12"/>
  <c r="L2368" i="12"/>
  <c r="T2367" i="12"/>
  <c r="S2367" i="12"/>
  <c r="N2367" i="12"/>
  <c r="M2367" i="12"/>
  <c r="L2367" i="12"/>
  <c r="T2366" i="12"/>
  <c r="S2366" i="12"/>
  <c r="N2366" i="12"/>
  <c r="L2366" i="12"/>
  <c r="M2366" i="12" s="1"/>
  <c r="T2365" i="12"/>
  <c r="S2365" i="12"/>
  <c r="N2365" i="12"/>
  <c r="M2365" i="12"/>
  <c r="L2365" i="12"/>
  <c r="T2364" i="12"/>
  <c r="S2364" i="12"/>
  <c r="N2364" i="12"/>
  <c r="L2364" i="12"/>
  <c r="M2364" i="12" s="1"/>
  <c r="T2363" i="12"/>
  <c r="S2363" i="12"/>
  <c r="N2363" i="12"/>
  <c r="M2363" i="12"/>
  <c r="L2363" i="12"/>
  <c r="T2362" i="12"/>
  <c r="S2362" i="12"/>
  <c r="N2362" i="12"/>
  <c r="L2362" i="12"/>
  <c r="M2362" i="12" s="1"/>
  <c r="T2361" i="12"/>
  <c r="S2361" i="12"/>
  <c r="N2361" i="12"/>
  <c r="M2361" i="12"/>
  <c r="L2361" i="12"/>
  <c r="T2360" i="12"/>
  <c r="S2360" i="12"/>
  <c r="N2360" i="12"/>
  <c r="M2360" i="12"/>
  <c r="L2360" i="12"/>
  <c r="T2359" i="12"/>
  <c r="S2359" i="12"/>
  <c r="N2359" i="12"/>
  <c r="M2359" i="12"/>
  <c r="L2359" i="12"/>
  <c r="T2358" i="12"/>
  <c r="S2358" i="12"/>
  <c r="N2358" i="12"/>
  <c r="L2358" i="12"/>
  <c r="M2358" i="12" s="1"/>
  <c r="T2357" i="12"/>
  <c r="S2357" i="12"/>
  <c r="N2357" i="12"/>
  <c r="M2357" i="12"/>
  <c r="L2357" i="12"/>
  <c r="T2356" i="12"/>
  <c r="S2356" i="12"/>
  <c r="N2356" i="12"/>
  <c r="M2356" i="12"/>
  <c r="L2356" i="12"/>
  <c r="T2355" i="12"/>
  <c r="S2355" i="12"/>
  <c r="N2355" i="12"/>
  <c r="M2355" i="12"/>
  <c r="L2355" i="12"/>
  <c r="T2354" i="12"/>
  <c r="S2354" i="12"/>
  <c r="N2354" i="12"/>
  <c r="L2354" i="12"/>
  <c r="M2354" i="12" s="1"/>
  <c r="T2353" i="12"/>
  <c r="S2353" i="12"/>
  <c r="N2353" i="12"/>
  <c r="L2353" i="12"/>
  <c r="M2353" i="12" s="1"/>
  <c r="T2352" i="12"/>
  <c r="S2352" i="12"/>
  <c r="N2352" i="12"/>
  <c r="M2352" i="12"/>
  <c r="L2352" i="12"/>
  <c r="T2351" i="12"/>
  <c r="S2351" i="12"/>
  <c r="N2351" i="12"/>
  <c r="M2351" i="12"/>
  <c r="L2351" i="12"/>
  <c r="T2350" i="12"/>
  <c r="S2350" i="12"/>
  <c r="N2350" i="12"/>
  <c r="L2350" i="12"/>
  <c r="M2350" i="12" s="1"/>
  <c r="T2349" i="12"/>
  <c r="S2349" i="12"/>
  <c r="N2349" i="12"/>
  <c r="L2349" i="12"/>
  <c r="M2349" i="12" s="1"/>
  <c r="T2348" i="12"/>
  <c r="S2348" i="12"/>
  <c r="N2348" i="12"/>
  <c r="L2348" i="12"/>
  <c r="M2348" i="12" s="1"/>
  <c r="T2347" i="12"/>
  <c r="S2347" i="12"/>
  <c r="N2347" i="12"/>
  <c r="M2347" i="12"/>
  <c r="L2347" i="12"/>
  <c r="T2346" i="12"/>
  <c r="S2346" i="12"/>
  <c r="N2346" i="12"/>
  <c r="L2346" i="12"/>
  <c r="M2346" i="12" s="1"/>
  <c r="T2345" i="12"/>
  <c r="S2345" i="12"/>
  <c r="N2345" i="12"/>
  <c r="M2345" i="12"/>
  <c r="L2345" i="12"/>
  <c r="T2344" i="12"/>
  <c r="S2344" i="12"/>
  <c r="N2344" i="12"/>
  <c r="L2344" i="12"/>
  <c r="M2344" i="12" s="1"/>
  <c r="T2343" i="12"/>
  <c r="S2343" i="12"/>
  <c r="N2343" i="12"/>
  <c r="M2343" i="12"/>
  <c r="L2343" i="12"/>
  <c r="T2342" i="12"/>
  <c r="S2342" i="12"/>
  <c r="N2342" i="12"/>
  <c r="L2342" i="12"/>
  <c r="M2342" i="12" s="1"/>
  <c r="T2341" i="12"/>
  <c r="S2341" i="12"/>
  <c r="N2341" i="12"/>
  <c r="M2341" i="12"/>
  <c r="L2341" i="12"/>
  <c r="T2340" i="12"/>
  <c r="S2340" i="12"/>
  <c r="N2340" i="12"/>
  <c r="M2340" i="12"/>
  <c r="L2340" i="12"/>
  <c r="T2339" i="12"/>
  <c r="S2339" i="12"/>
  <c r="N2339" i="12"/>
  <c r="M2339" i="12"/>
  <c r="L2339" i="12"/>
  <c r="T2338" i="12"/>
  <c r="S2338" i="12"/>
  <c r="N2338" i="12"/>
  <c r="L2338" i="12"/>
  <c r="M2338" i="12" s="1"/>
  <c r="T2337" i="12"/>
  <c r="S2337" i="12"/>
  <c r="N2337" i="12"/>
  <c r="L2337" i="12"/>
  <c r="M2337" i="12" s="1"/>
  <c r="T2336" i="12"/>
  <c r="S2336" i="12"/>
  <c r="N2336" i="12"/>
  <c r="M2336" i="12"/>
  <c r="L2336" i="12"/>
  <c r="T2335" i="12"/>
  <c r="S2335" i="12"/>
  <c r="N2335" i="12"/>
  <c r="M2335" i="12"/>
  <c r="L2335" i="12"/>
  <c r="T2334" i="12"/>
  <c r="S2334" i="12"/>
  <c r="N2334" i="12"/>
  <c r="L2334" i="12"/>
  <c r="M2334" i="12" s="1"/>
  <c r="T2333" i="12"/>
  <c r="S2333" i="12"/>
  <c r="N2333" i="12"/>
  <c r="M2333" i="12"/>
  <c r="L2333" i="12"/>
  <c r="T2332" i="12"/>
  <c r="S2332" i="12"/>
  <c r="N2332" i="12"/>
  <c r="L2332" i="12"/>
  <c r="M2332" i="12" s="1"/>
  <c r="T2331" i="12"/>
  <c r="S2331" i="12"/>
  <c r="N2331" i="12"/>
  <c r="M2331" i="12"/>
  <c r="L2331" i="12"/>
  <c r="T2330" i="12"/>
  <c r="S2330" i="12"/>
  <c r="N2330" i="12"/>
  <c r="L2330" i="12"/>
  <c r="M2330" i="12" s="1"/>
  <c r="T2329" i="12"/>
  <c r="S2329" i="12"/>
  <c r="N2329" i="12"/>
  <c r="M2329" i="12"/>
  <c r="L2329" i="12"/>
  <c r="T2328" i="12"/>
  <c r="S2328" i="12"/>
  <c r="N2328" i="12"/>
  <c r="M2328" i="12"/>
  <c r="L2328" i="12"/>
  <c r="T2327" i="12"/>
  <c r="S2327" i="12"/>
  <c r="N2327" i="12"/>
  <c r="M2327" i="12"/>
  <c r="L2327" i="12"/>
  <c r="T2326" i="12"/>
  <c r="S2326" i="12"/>
  <c r="N2326" i="12"/>
  <c r="L2326" i="12"/>
  <c r="M2326" i="12" s="1"/>
  <c r="T2325" i="12"/>
  <c r="S2325" i="12"/>
  <c r="N2325" i="12"/>
  <c r="M2325" i="12"/>
  <c r="L2325" i="12"/>
  <c r="T2324" i="12"/>
  <c r="S2324" i="12"/>
  <c r="N2324" i="12"/>
  <c r="M2324" i="12"/>
  <c r="L2324" i="12"/>
  <c r="T2323" i="12"/>
  <c r="S2323" i="12"/>
  <c r="N2323" i="12"/>
  <c r="M2323" i="12"/>
  <c r="L2323" i="12"/>
  <c r="T2322" i="12"/>
  <c r="S2322" i="12"/>
  <c r="N2322" i="12"/>
  <c r="L2322" i="12"/>
  <c r="M2322" i="12" s="1"/>
  <c r="T2321" i="12"/>
  <c r="S2321" i="12"/>
  <c r="N2321" i="12"/>
  <c r="L2321" i="12"/>
  <c r="M2321" i="12" s="1"/>
  <c r="T2320" i="12"/>
  <c r="S2320" i="12"/>
  <c r="N2320" i="12"/>
  <c r="M2320" i="12"/>
  <c r="L2320" i="12"/>
  <c r="T2319" i="12"/>
  <c r="S2319" i="12"/>
  <c r="N2319" i="12"/>
  <c r="M2319" i="12"/>
  <c r="L2319" i="12"/>
  <c r="T2318" i="12"/>
  <c r="S2318" i="12"/>
  <c r="N2318" i="12"/>
  <c r="L2318" i="12"/>
  <c r="M2318" i="12" s="1"/>
  <c r="T2317" i="12"/>
  <c r="S2317" i="12"/>
  <c r="N2317" i="12"/>
  <c r="L2317" i="12"/>
  <c r="M2317" i="12" s="1"/>
  <c r="T2316" i="12"/>
  <c r="S2316" i="12"/>
  <c r="N2316" i="12"/>
  <c r="L2316" i="12"/>
  <c r="M2316" i="12" s="1"/>
  <c r="T2315" i="12"/>
  <c r="S2315" i="12"/>
  <c r="N2315" i="12"/>
  <c r="M2315" i="12"/>
  <c r="L2315" i="12"/>
  <c r="T2314" i="12"/>
  <c r="S2314" i="12"/>
  <c r="N2314" i="12"/>
  <c r="L2314" i="12"/>
  <c r="M2314" i="12" s="1"/>
  <c r="T2313" i="12"/>
  <c r="S2313" i="12"/>
  <c r="N2313" i="12"/>
  <c r="M2313" i="12"/>
  <c r="L2313" i="12"/>
  <c r="T2312" i="12"/>
  <c r="S2312" i="12"/>
  <c r="N2312" i="12"/>
  <c r="L2312" i="12"/>
  <c r="M2312" i="12" s="1"/>
  <c r="T2311" i="12"/>
  <c r="S2311" i="12"/>
  <c r="N2311" i="12"/>
  <c r="M2311" i="12"/>
  <c r="L2311" i="12"/>
  <c r="T2310" i="12"/>
  <c r="S2310" i="12"/>
  <c r="N2310" i="12"/>
  <c r="L2310" i="12"/>
  <c r="M2310" i="12" s="1"/>
  <c r="T2309" i="12"/>
  <c r="S2309" i="12"/>
  <c r="N2309" i="12"/>
  <c r="M2309" i="12"/>
  <c r="L2309" i="12"/>
  <c r="T2308" i="12"/>
  <c r="S2308" i="12"/>
  <c r="N2308" i="12"/>
  <c r="M2308" i="12"/>
  <c r="L2308" i="12"/>
  <c r="T2307" i="12"/>
  <c r="S2307" i="12"/>
  <c r="N2307" i="12"/>
  <c r="M2307" i="12"/>
  <c r="L2307" i="12"/>
  <c r="T2306" i="12"/>
  <c r="S2306" i="12"/>
  <c r="N2306" i="12"/>
  <c r="L2306" i="12"/>
  <c r="M2306" i="12" s="1"/>
  <c r="T2305" i="12"/>
  <c r="S2305" i="12"/>
  <c r="N2305" i="12"/>
  <c r="L2305" i="12"/>
  <c r="M2305" i="12" s="1"/>
  <c r="T2304" i="12"/>
  <c r="S2304" i="12"/>
  <c r="N2304" i="12"/>
  <c r="M2304" i="12"/>
  <c r="L2304" i="12"/>
  <c r="T2303" i="12"/>
  <c r="S2303" i="12"/>
  <c r="N2303" i="12"/>
  <c r="M2303" i="12"/>
  <c r="L2303" i="12"/>
  <c r="T2302" i="12"/>
  <c r="S2302" i="12"/>
  <c r="N2302" i="12"/>
  <c r="L2302" i="12"/>
  <c r="M2302" i="12" s="1"/>
  <c r="T2301" i="12"/>
  <c r="S2301" i="12"/>
  <c r="N2301" i="12"/>
  <c r="M2301" i="12"/>
  <c r="L2301" i="12"/>
  <c r="T2300" i="12"/>
  <c r="S2300" i="12"/>
  <c r="N2300" i="12"/>
  <c r="L2300" i="12"/>
  <c r="M2300" i="12" s="1"/>
  <c r="T2299" i="12"/>
  <c r="S2299" i="12"/>
  <c r="N2299" i="12"/>
  <c r="M2299" i="12"/>
  <c r="L2299" i="12"/>
  <c r="T2298" i="12"/>
  <c r="S2298" i="12"/>
  <c r="N2298" i="12"/>
  <c r="L2298" i="12"/>
  <c r="M2298" i="12" s="1"/>
  <c r="T2297" i="12"/>
  <c r="S2297" i="12"/>
  <c r="N2297" i="12"/>
  <c r="M2297" i="12"/>
  <c r="L2297" i="12"/>
  <c r="T2296" i="12"/>
  <c r="S2296" i="12"/>
  <c r="N2296" i="12"/>
  <c r="M2296" i="12"/>
  <c r="L2296" i="12"/>
  <c r="T2295" i="12"/>
  <c r="S2295" i="12"/>
  <c r="N2295" i="12"/>
  <c r="M2295" i="12"/>
  <c r="L2295" i="12"/>
  <c r="T2294" i="12"/>
  <c r="S2294" i="12"/>
  <c r="N2294" i="12"/>
  <c r="M2294" i="12"/>
  <c r="L2294" i="12"/>
  <c r="T2293" i="12"/>
  <c r="S2293" i="12"/>
  <c r="N2293" i="12"/>
  <c r="M2293" i="12"/>
  <c r="L2293" i="12"/>
  <c r="T2292" i="12"/>
  <c r="S2292" i="12"/>
  <c r="N2292" i="12"/>
  <c r="L2292" i="12"/>
  <c r="M2292" i="12" s="1"/>
  <c r="T2291" i="12"/>
  <c r="S2291" i="12"/>
  <c r="N2291" i="12"/>
  <c r="L2291" i="12"/>
  <c r="M2291" i="12" s="1"/>
  <c r="T2290" i="12"/>
  <c r="S2290" i="12"/>
  <c r="N2290" i="12"/>
  <c r="L2290" i="12"/>
  <c r="M2290" i="12" s="1"/>
  <c r="T2289" i="12"/>
  <c r="S2289" i="12"/>
  <c r="N2289" i="12"/>
  <c r="M2289" i="12"/>
  <c r="L2289" i="12"/>
  <c r="T2288" i="12"/>
  <c r="S2288" i="12"/>
  <c r="N2288" i="12"/>
  <c r="M2288" i="12"/>
  <c r="L2288" i="12"/>
  <c r="T2287" i="12"/>
  <c r="S2287" i="12"/>
  <c r="N2287" i="12"/>
  <c r="L2287" i="12"/>
  <c r="M2287" i="12" s="1"/>
  <c r="T2286" i="12"/>
  <c r="S2286" i="12"/>
  <c r="N2286" i="12"/>
  <c r="L2286" i="12"/>
  <c r="M2286" i="12" s="1"/>
  <c r="T2285" i="12"/>
  <c r="S2285" i="12"/>
  <c r="N2285" i="12"/>
  <c r="M2285" i="12"/>
  <c r="L2285" i="12"/>
  <c r="T2284" i="12"/>
  <c r="S2284" i="12"/>
  <c r="N2284" i="12"/>
  <c r="M2284" i="12"/>
  <c r="L2284" i="12"/>
  <c r="T2283" i="12"/>
  <c r="S2283" i="12"/>
  <c r="N2283" i="12"/>
  <c r="M2283" i="12"/>
  <c r="L2283" i="12"/>
  <c r="T2282" i="12"/>
  <c r="S2282" i="12"/>
  <c r="N2282" i="12"/>
  <c r="L2282" i="12"/>
  <c r="M2282" i="12" s="1"/>
  <c r="T2281" i="12"/>
  <c r="S2281" i="12"/>
  <c r="N2281" i="12"/>
  <c r="M2281" i="12"/>
  <c r="L2281" i="12"/>
  <c r="T2280" i="12"/>
  <c r="S2280" i="12"/>
  <c r="N2280" i="12"/>
  <c r="M2280" i="12"/>
  <c r="L2280" i="12"/>
  <c r="T2279" i="12"/>
  <c r="S2279" i="12"/>
  <c r="N2279" i="12"/>
  <c r="L2279" i="12"/>
  <c r="M2279" i="12" s="1"/>
  <c r="T2278" i="12"/>
  <c r="S2278" i="12"/>
  <c r="N2278" i="12"/>
  <c r="L2278" i="12"/>
  <c r="M2278" i="12" s="1"/>
  <c r="T2277" i="12"/>
  <c r="S2277" i="12"/>
  <c r="N2277" i="12"/>
  <c r="M2277" i="12"/>
  <c r="L2277" i="12"/>
  <c r="T2276" i="12"/>
  <c r="S2276" i="12"/>
  <c r="N2276" i="12"/>
  <c r="M2276" i="12"/>
  <c r="L2276" i="12"/>
  <c r="T2275" i="12"/>
  <c r="S2275" i="12"/>
  <c r="N2275" i="12"/>
  <c r="M2275" i="12"/>
  <c r="L2275" i="12"/>
  <c r="T2274" i="12"/>
  <c r="S2274" i="12"/>
  <c r="N2274" i="12"/>
  <c r="L2274" i="12"/>
  <c r="M2274" i="12" s="1"/>
  <c r="T2273" i="12"/>
  <c r="S2273" i="12"/>
  <c r="N2273" i="12"/>
  <c r="M2273" i="12"/>
  <c r="L2273" i="12"/>
  <c r="T2272" i="12"/>
  <c r="S2272" i="12"/>
  <c r="N2272" i="12"/>
  <c r="M2272" i="12"/>
  <c r="L2272" i="12"/>
  <c r="T2271" i="12"/>
  <c r="S2271" i="12"/>
  <c r="N2271" i="12"/>
  <c r="L2271" i="12"/>
  <c r="M2271" i="12" s="1"/>
  <c r="T2270" i="12"/>
  <c r="S2270" i="12"/>
  <c r="N2270" i="12"/>
  <c r="L2270" i="12"/>
  <c r="M2270" i="12" s="1"/>
  <c r="T2269" i="12"/>
  <c r="S2269" i="12"/>
  <c r="N2269" i="12"/>
  <c r="M2269" i="12"/>
  <c r="L2269" i="12"/>
  <c r="T2268" i="12"/>
  <c r="S2268" i="12"/>
  <c r="N2268" i="12"/>
  <c r="M2268" i="12"/>
  <c r="L2268" i="12"/>
  <c r="T2267" i="12"/>
  <c r="S2267" i="12"/>
  <c r="N2267" i="12"/>
  <c r="M2267" i="12"/>
  <c r="L2267" i="12"/>
  <c r="T2266" i="12"/>
  <c r="S2266" i="12"/>
  <c r="N2266" i="12"/>
  <c r="L2266" i="12"/>
  <c r="M2266" i="12" s="1"/>
  <c r="T2265" i="12"/>
  <c r="S2265" i="12"/>
  <c r="N2265" i="12"/>
  <c r="M2265" i="12"/>
  <c r="L2265" i="12"/>
  <c r="T2264" i="12"/>
  <c r="S2264" i="12"/>
  <c r="N2264" i="12"/>
  <c r="M2264" i="12"/>
  <c r="L2264" i="12"/>
  <c r="T2263" i="12"/>
  <c r="S2263" i="12"/>
  <c r="N2263" i="12"/>
  <c r="L2263" i="12"/>
  <c r="M2263" i="12" s="1"/>
  <c r="T2262" i="12"/>
  <c r="S2262" i="12"/>
  <c r="N2262" i="12"/>
  <c r="L2262" i="12"/>
  <c r="M2262" i="12" s="1"/>
  <c r="T2261" i="12"/>
  <c r="S2261" i="12"/>
  <c r="N2261" i="12"/>
  <c r="M2261" i="12"/>
  <c r="L2261" i="12"/>
  <c r="T2260" i="12"/>
  <c r="S2260" i="12"/>
  <c r="N2260" i="12"/>
  <c r="M2260" i="12"/>
  <c r="L2260" i="12"/>
  <c r="T2259" i="12"/>
  <c r="S2259" i="12"/>
  <c r="N2259" i="12"/>
  <c r="M2259" i="12"/>
  <c r="L2259" i="12"/>
  <c r="T2258" i="12"/>
  <c r="S2258" i="12"/>
  <c r="N2258" i="12"/>
  <c r="L2258" i="12"/>
  <c r="M2258" i="12" s="1"/>
  <c r="T2257" i="12"/>
  <c r="S2257" i="12"/>
  <c r="N2257" i="12"/>
  <c r="M2257" i="12"/>
  <c r="L2257" i="12"/>
  <c r="T2256" i="12"/>
  <c r="S2256" i="12"/>
  <c r="N2256" i="12"/>
  <c r="M2256" i="12"/>
  <c r="L2256" i="12"/>
  <c r="T2255" i="12"/>
  <c r="S2255" i="12"/>
  <c r="N2255" i="12"/>
  <c r="L2255" i="12"/>
  <c r="M2255" i="12" s="1"/>
  <c r="T2254" i="12"/>
  <c r="S2254" i="12"/>
  <c r="N2254" i="12"/>
  <c r="L2254" i="12"/>
  <c r="M2254" i="12" s="1"/>
  <c r="T2253" i="12"/>
  <c r="S2253" i="12"/>
  <c r="N2253" i="12"/>
  <c r="M2253" i="12"/>
  <c r="L2253" i="12"/>
  <c r="T2252" i="12"/>
  <c r="S2252" i="12"/>
  <c r="N2252" i="12"/>
  <c r="M2252" i="12"/>
  <c r="L2252" i="12"/>
  <c r="T2251" i="12"/>
  <c r="S2251" i="12"/>
  <c r="N2251" i="12"/>
  <c r="M2251" i="12"/>
  <c r="L2251" i="12"/>
  <c r="T2250" i="12"/>
  <c r="S2250" i="12"/>
  <c r="N2250" i="12"/>
  <c r="L2250" i="12"/>
  <c r="M2250" i="12" s="1"/>
  <c r="T2249" i="12"/>
  <c r="S2249" i="12"/>
  <c r="N2249" i="12"/>
  <c r="M2249" i="12"/>
  <c r="L2249" i="12"/>
  <c r="T2248" i="12"/>
  <c r="S2248" i="12"/>
  <c r="N2248" i="12"/>
  <c r="M2248" i="12"/>
  <c r="L2248" i="12"/>
  <c r="T2247" i="12"/>
  <c r="S2247" i="12"/>
  <c r="N2247" i="12"/>
  <c r="L2247" i="12"/>
  <c r="M2247" i="12" s="1"/>
  <c r="T2246" i="12"/>
  <c r="S2246" i="12"/>
  <c r="N2246" i="12"/>
  <c r="L2246" i="12"/>
  <c r="M2246" i="12" s="1"/>
  <c r="T2245" i="12"/>
  <c r="S2245" i="12"/>
  <c r="N2245" i="12"/>
  <c r="M2245" i="12"/>
  <c r="L2245" i="12"/>
  <c r="T2244" i="12"/>
  <c r="S2244" i="12"/>
  <c r="N2244" i="12"/>
  <c r="M2244" i="12"/>
  <c r="L2244" i="12"/>
  <c r="T2243" i="12"/>
  <c r="S2243" i="12"/>
  <c r="N2243" i="12"/>
  <c r="M2243" i="12"/>
  <c r="L2243" i="12"/>
  <c r="T2242" i="12"/>
  <c r="S2242" i="12"/>
  <c r="N2242" i="12"/>
  <c r="L2242" i="12"/>
  <c r="M2242" i="12" s="1"/>
  <c r="T2241" i="12"/>
  <c r="S2241" i="12"/>
  <c r="N2241" i="12"/>
  <c r="M2241" i="12"/>
  <c r="L2241" i="12"/>
  <c r="T2240" i="12"/>
  <c r="S2240" i="12"/>
  <c r="N2240" i="12"/>
  <c r="M2240" i="12"/>
  <c r="L2240" i="12"/>
  <c r="T2239" i="12"/>
  <c r="S2239" i="12"/>
  <c r="N2239" i="12"/>
  <c r="L2239" i="12"/>
  <c r="M2239" i="12" s="1"/>
  <c r="T2238" i="12"/>
  <c r="S2238" i="12"/>
  <c r="N2238" i="12"/>
  <c r="L2238" i="12"/>
  <c r="M2238" i="12" s="1"/>
  <c r="T2237" i="12"/>
  <c r="S2237" i="12"/>
  <c r="N2237" i="12"/>
  <c r="M2237" i="12"/>
  <c r="L2237" i="12"/>
  <c r="T2236" i="12"/>
  <c r="S2236" i="12"/>
  <c r="N2236" i="12"/>
  <c r="M2236" i="12"/>
  <c r="L2236" i="12"/>
  <c r="T2235" i="12"/>
  <c r="S2235" i="12"/>
  <c r="N2235" i="12"/>
  <c r="M2235" i="12"/>
  <c r="L2235" i="12"/>
  <c r="T2234" i="12"/>
  <c r="S2234" i="12"/>
  <c r="N2234" i="12"/>
  <c r="L2234" i="12"/>
  <c r="M2234" i="12" s="1"/>
  <c r="T2233" i="12"/>
  <c r="S2233" i="12"/>
  <c r="N2233" i="12"/>
  <c r="M2233" i="12"/>
  <c r="L2233" i="12"/>
  <c r="T2232" i="12"/>
  <c r="S2232" i="12"/>
  <c r="N2232" i="12"/>
  <c r="M2232" i="12"/>
  <c r="L2232" i="12"/>
  <c r="T2231" i="12"/>
  <c r="S2231" i="12"/>
  <c r="N2231" i="12"/>
  <c r="L2231" i="12"/>
  <c r="M2231" i="12" s="1"/>
  <c r="T2230" i="12"/>
  <c r="S2230" i="12"/>
  <c r="N2230" i="12"/>
  <c r="L2230" i="12"/>
  <c r="M2230" i="12" s="1"/>
  <c r="T2229" i="12"/>
  <c r="S2229" i="12"/>
  <c r="N2229" i="12"/>
  <c r="M2229" i="12"/>
  <c r="L2229" i="12"/>
  <c r="T2228" i="12"/>
  <c r="S2228" i="12"/>
  <c r="N2228" i="12"/>
  <c r="M2228" i="12"/>
  <c r="L2228" i="12"/>
  <c r="T2227" i="12"/>
  <c r="S2227" i="12"/>
  <c r="N2227" i="12"/>
  <c r="M2227" i="12"/>
  <c r="L2227" i="12"/>
  <c r="T2226" i="12"/>
  <c r="S2226" i="12"/>
  <c r="N2226" i="12"/>
  <c r="L2226" i="12"/>
  <c r="M2226" i="12" s="1"/>
  <c r="T2225" i="12"/>
  <c r="S2225" i="12"/>
  <c r="N2225" i="12"/>
  <c r="M2225" i="12"/>
  <c r="L2225" i="12"/>
  <c r="T2224" i="12"/>
  <c r="S2224" i="12"/>
  <c r="N2224" i="12"/>
  <c r="M2224" i="12"/>
  <c r="L2224" i="12"/>
  <c r="T2223" i="12"/>
  <c r="S2223" i="12"/>
  <c r="N2223" i="12"/>
  <c r="L2223" i="12"/>
  <c r="M2223" i="12" s="1"/>
  <c r="T2222" i="12"/>
  <c r="S2222" i="12"/>
  <c r="N2222" i="12"/>
  <c r="L2222" i="12"/>
  <c r="M2222" i="12" s="1"/>
  <c r="T2221" i="12"/>
  <c r="S2221" i="12"/>
  <c r="N2221" i="12"/>
  <c r="M2221" i="12"/>
  <c r="L2221" i="12"/>
  <c r="T2220" i="12"/>
  <c r="S2220" i="12"/>
  <c r="N2220" i="12"/>
  <c r="M2220" i="12"/>
  <c r="L2220" i="12"/>
  <c r="T2219" i="12"/>
  <c r="S2219" i="12"/>
  <c r="N2219" i="12"/>
  <c r="M2219" i="12"/>
  <c r="L2219" i="12"/>
  <c r="T2218" i="12"/>
  <c r="S2218" i="12"/>
  <c r="N2218" i="12"/>
  <c r="L2218" i="12"/>
  <c r="M2218" i="12" s="1"/>
  <c r="T2217" i="12"/>
  <c r="S2217" i="12"/>
  <c r="N2217" i="12"/>
  <c r="M2217" i="12"/>
  <c r="L2217" i="12"/>
  <c r="T2216" i="12"/>
  <c r="S2216" i="12"/>
  <c r="N2216" i="12"/>
  <c r="M2216" i="12"/>
  <c r="L2216" i="12"/>
  <c r="T2215" i="12"/>
  <c r="S2215" i="12"/>
  <c r="N2215" i="12"/>
  <c r="L2215" i="12"/>
  <c r="M2215" i="12" s="1"/>
  <c r="T2214" i="12"/>
  <c r="S2214" i="12"/>
  <c r="N2214" i="12"/>
  <c r="L2214" i="12"/>
  <c r="M2214" i="12" s="1"/>
  <c r="T2213" i="12"/>
  <c r="S2213" i="12"/>
  <c r="N2213" i="12"/>
  <c r="M2213" i="12"/>
  <c r="L2213" i="12"/>
  <c r="T2212" i="12"/>
  <c r="S2212" i="12"/>
  <c r="N2212" i="12"/>
  <c r="M2212" i="12"/>
  <c r="L2212" i="12"/>
  <c r="T2211" i="12"/>
  <c r="S2211" i="12"/>
  <c r="N2211" i="12"/>
  <c r="M2211" i="12"/>
  <c r="L2211" i="12"/>
  <c r="T2210" i="12"/>
  <c r="S2210" i="12"/>
  <c r="N2210" i="12"/>
  <c r="L2210" i="12"/>
  <c r="M2210" i="12" s="1"/>
  <c r="T2209" i="12"/>
  <c r="S2209" i="12"/>
  <c r="N2209" i="12"/>
  <c r="M2209" i="12"/>
  <c r="L2209" i="12"/>
  <c r="T2208" i="12"/>
  <c r="S2208" i="12"/>
  <c r="N2208" i="12"/>
  <c r="M2208" i="12"/>
  <c r="L2208" i="12"/>
  <c r="T2207" i="12"/>
  <c r="S2207" i="12"/>
  <c r="N2207" i="12"/>
  <c r="L2207" i="12"/>
  <c r="M2207" i="12" s="1"/>
  <c r="T2206" i="12"/>
  <c r="S2206" i="12"/>
  <c r="N2206" i="12"/>
  <c r="L2206" i="12"/>
  <c r="M2206" i="12" s="1"/>
  <c r="T2205" i="12"/>
  <c r="S2205" i="12"/>
  <c r="N2205" i="12"/>
  <c r="M2205" i="12"/>
  <c r="L2205" i="12"/>
  <c r="T2204" i="12"/>
  <c r="S2204" i="12"/>
  <c r="N2204" i="12"/>
  <c r="M2204" i="12"/>
  <c r="L2204" i="12"/>
  <c r="T2203" i="12"/>
  <c r="S2203" i="12"/>
  <c r="N2203" i="12"/>
  <c r="M2203" i="12"/>
  <c r="L2203" i="12"/>
  <c r="T2202" i="12"/>
  <c r="S2202" i="12"/>
  <c r="N2202" i="12"/>
  <c r="L2202" i="12"/>
  <c r="M2202" i="12" s="1"/>
  <c r="T2201" i="12"/>
  <c r="S2201" i="12"/>
  <c r="N2201" i="12"/>
  <c r="M2201" i="12"/>
  <c r="L2201" i="12"/>
  <c r="T2200" i="12"/>
  <c r="S2200" i="12"/>
  <c r="N2200" i="12"/>
  <c r="M2200" i="12"/>
  <c r="L2200" i="12"/>
  <c r="T2199" i="12"/>
  <c r="S2199" i="12"/>
  <c r="N2199" i="12"/>
  <c r="L2199" i="12"/>
  <c r="M2199" i="12" s="1"/>
  <c r="T2198" i="12"/>
  <c r="S2198" i="12"/>
  <c r="N2198" i="12"/>
  <c r="L2198" i="12"/>
  <c r="M2198" i="12" s="1"/>
  <c r="T2197" i="12"/>
  <c r="S2197" i="12"/>
  <c r="N2197" i="12"/>
  <c r="M2197" i="12"/>
  <c r="L2197" i="12"/>
  <c r="T2196" i="12"/>
  <c r="S2196" i="12"/>
  <c r="N2196" i="12"/>
  <c r="M2196" i="12"/>
  <c r="L2196" i="12"/>
  <c r="T2195" i="12"/>
  <c r="S2195" i="12"/>
  <c r="N2195" i="12"/>
  <c r="M2195" i="12"/>
  <c r="L2195" i="12"/>
  <c r="T2194" i="12"/>
  <c r="S2194" i="12"/>
  <c r="N2194" i="12"/>
  <c r="L2194" i="12"/>
  <c r="M2194" i="12" s="1"/>
  <c r="T2193" i="12"/>
  <c r="S2193" i="12"/>
  <c r="N2193" i="12"/>
  <c r="M2193" i="12"/>
  <c r="L2193" i="12"/>
  <c r="T2192" i="12"/>
  <c r="S2192" i="12"/>
  <c r="N2192" i="12"/>
  <c r="M2192" i="12"/>
  <c r="L2192" i="12"/>
  <c r="T2191" i="12"/>
  <c r="S2191" i="12"/>
  <c r="N2191" i="12"/>
  <c r="L2191" i="12"/>
  <c r="M2191" i="12" s="1"/>
  <c r="T2190" i="12"/>
  <c r="S2190" i="12"/>
  <c r="N2190" i="12"/>
  <c r="L2190" i="12"/>
  <c r="M2190" i="12" s="1"/>
  <c r="T2189" i="12"/>
  <c r="S2189" i="12"/>
  <c r="N2189" i="12"/>
  <c r="M2189" i="12"/>
  <c r="L2189" i="12"/>
  <c r="T2188" i="12"/>
  <c r="S2188" i="12"/>
  <c r="N2188" i="12"/>
  <c r="M2188" i="12"/>
  <c r="L2188" i="12"/>
  <c r="T2187" i="12"/>
  <c r="S2187" i="12"/>
  <c r="N2187" i="12"/>
  <c r="M2187" i="12"/>
  <c r="L2187" i="12"/>
  <c r="T2186" i="12"/>
  <c r="S2186" i="12"/>
  <c r="N2186" i="12"/>
  <c r="L2186" i="12"/>
  <c r="M2186" i="12" s="1"/>
  <c r="T2185" i="12"/>
  <c r="S2185" i="12"/>
  <c r="N2185" i="12"/>
  <c r="M2185" i="12"/>
  <c r="L2185" i="12"/>
  <c r="T2184" i="12"/>
  <c r="S2184" i="12"/>
  <c r="N2184" i="12"/>
  <c r="M2184" i="12"/>
  <c r="L2184" i="12"/>
  <c r="T2183" i="12"/>
  <c r="S2183" i="12"/>
  <c r="N2183" i="12"/>
  <c r="L2183" i="12"/>
  <c r="M2183" i="12" s="1"/>
  <c r="T2182" i="12"/>
  <c r="S2182" i="12"/>
  <c r="N2182" i="12"/>
  <c r="L2182" i="12"/>
  <c r="M2182" i="12" s="1"/>
  <c r="T2181" i="12"/>
  <c r="S2181" i="12"/>
  <c r="N2181" i="12"/>
  <c r="M2181" i="12"/>
  <c r="L2181" i="12"/>
  <c r="T2180" i="12"/>
  <c r="S2180" i="12"/>
  <c r="N2180" i="12"/>
  <c r="M2180" i="12"/>
  <c r="L2180" i="12"/>
  <c r="T2179" i="12"/>
  <c r="S2179" i="12"/>
  <c r="N2179" i="12"/>
  <c r="M2179" i="12"/>
  <c r="L2179" i="12"/>
  <c r="T2178" i="12"/>
  <c r="S2178" i="12"/>
  <c r="N2178" i="12"/>
  <c r="L2178" i="12"/>
  <c r="M2178" i="12" s="1"/>
  <c r="T2177" i="12"/>
  <c r="S2177" i="12"/>
  <c r="N2177" i="12"/>
  <c r="M2177" i="12"/>
  <c r="L2177" i="12"/>
  <c r="T2176" i="12"/>
  <c r="S2176" i="12"/>
  <c r="N2176" i="12"/>
  <c r="M2176" i="12"/>
  <c r="L2176" i="12"/>
  <c r="T2175" i="12"/>
  <c r="S2175" i="12"/>
  <c r="N2175" i="12"/>
  <c r="L2175" i="12"/>
  <c r="M2175" i="12" s="1"/>
  <c r="T2174" i="12"/>
  <c r="S2174" i="12"/>
  <c r="N2174" i="12"/>
  <c r="L2174" i="12"/>
  <c r="M2174" i="12" s="1"/>
  <c r="T2173" i="12"/>
  <c r="S2173" i="12"/>
  <c r="N2173" i="12"/>
  <c r="M2173" i="12"/>
  <c r="L2173" i="12"/>
  <c r="T2172" i="12"/>
  <c r="S2172" i="12"/>
  <c r="N2172" i="12"/>
  <c r="M2172" i="12"/>
  <c r="L2172" i="12"/>
  <c r="T2171" i="12"/>
  <c r="S2171" i="12"/>
  <c r="N2171" i="12"/>
  <c r="M2171" i="12"/>
  <c r="L2171" i="12"/>
  <c r="T2170" i="12"/>
  <c r="S2170" i="12"/>
  <c r="N2170" i="12"/>
  <c r="L2170" i="12"/>
  <c r="M2170" i="12" s="1"/>
  <c r="T2169" i="12"/>
  <c r="S2169" i="12"/>
  <c r="N2169" i="12"/>
  <c r="M2169" i="12"/>
  <c r="L2169" i="12"/>
  <c r="T2168" i="12"/>
  <c r="S2168" i="12"/>
  <c r="N2168" i="12"/>
  <c r="M2168" i="12"/>
  <c r="L2168" i="12"/>
  <c r="T2167" i="12"/>
  <c r="S2167" i="12"/>
  <c r="N2167" i="12"/>
  <c r="L2167" i="12"/>
  <c r="M2167" i="12" s="1"/>
  <c r="T2166" i="12"/>
  <c r="S2166" i="12"/>
  <c r="N2166" i="12"/>
  <c r="L2166" i="12"/>
  <c r="M2166" i="12" s="1"/>
  <c r="T2165" i="12"/>
  <c r="S2165" i="12"/>
  <c r="N2165" i="12"/>
  <c r="M2165" i="12"/>
  <c r="L2165" i="12"/>
  <c r="T2164" i="12"/>
  <c r="S2164" i="12"/>
  <c r="N2164" i="12"/>
  <c r="M2164" i="12"/>
  <c r="L2164" i="12"/>
  <c r="T2163" i="12"/>
  <c r="S2163" i="12"/>
  <c r="N2163" i="12"/>
  <c r="M2163" i="12"/>
  <c r="L2163" i="12"/>
  <c r="T2162" i="12"/>
  <c r="S2162" i="12"/>
  <c r="N2162" i="12"/>
  <c r="L2162" i="12"/>
  <c r="M2162" i="12" s="1"/>
  <c r="T2161" i="12"/>
  <c r="S2161" i="12"/>
  <c r="N2161" i="12"/>
  <c r="M2161" i="12"/>
  <c r="L2161" i="12"/>
  <c r="T2160" i="12"/>
  <c r="S2160" i="12"/>
  <c r="N2160" i="12"/>
  <c r="M2160" i="12"/>
  <c r="L2160" i="12"/>
  <c r="T2159" i="12"/>
  <c r="S2159" i="12"/>
  <c r="N2159" i="12"/>
  <c r="L2159" i="12"/>
  <c r="M2159" i="12" s="1"/>
  <c r="T2158" i="12"/>
  <c r="S2158" i="12"/>
  <c r="N2158" i="12"/>
  <c r="L2158" i="12"/>
  <c r="M2158" i="12" s="1"/>
  <c r="T2157" i="12"/>
  <c r="S2157" i="12"/>
  <c r="N2157" i="12"/>
  <c r="M2157" i="12"/>
  <c r="L2157" i="12"/>
  <c r="T2156" i="12"/>
  <c r="S2156" i="12"/>
  <c r="N2156" i="12"/>
  <c r="M2156" i="12"/>
  <c r="L2156" i="12"/>
  <c r="T2155" i="12"/>
  <c r="S2155" i="12"/>
  <c r="N2155" i="12"/>
  <c r="M2155" i="12"/>
  <c r="L2155" i="12"/>
  <c r="T2154" i="12"/>
  <c r="S2154" i="12"/>
  <c r="N2154" i="12"/>
  <c r="L2154" i="12"/>
  <c r="M2154" i="12" s="1"/>
  <c r="T2153" i="12"/>
  <c r="S2153" i="12"/>
  <c r="N2153" i="12"/>
  <c r="M2153" i="12"/>
  <c r="L2153" i="12"/>
  <c r="T2152" i="12"/>
  <c r="S2152" i="12"/>
  <c r="N2152" i="12"/>
  <c r="M2152" i="12"/>
  <c r="L2152" i="12"/>
  <c r="T2151" i="12"/>
  <c r="S2151" i="12"/>
  <c r="N2151" i="12"/>
  <c r="L2151" i="12"/>
  <c r="M2151" i="12" s="1"/>
  <c r="T2150" i="12"/>
  <c r="S2150" i="12"/>
  <c r="N2150" i="12"/>
  <c r="L2150" i="12"/>
  <c r="M2150" i="12" s="1"/>
  <c r="T2149" i="12"/>
  <c r="S2149" i="12"/>
  <c r="N2149" i="12"/>
  <c r="M2149" i="12"/>
  <c r="L2149" i="12"/>
  <c r="T2148" i="12"/>
  <c r="S2148" i="12"/>
  <c r="N2148" i="12"/>
  <c r="M2148" i="12"/>
  <c r="L2148" i="12"/>
  <c r="T2147" i="12"/>
  <c r="S2147" i="12"/>
  <c r="N2147" i="12"/>
  <c r="M2147" i="12"/>
  <c r="L2147" i="12"/>
  <c r="T2146" i="12"/>
  <c r="S2146" i="12"/>
  <c r="N2146" i="12"/>
  <c r="L2146" i="12"/>
  <c r="M2146" i="12" s="1"/>
  <c r="T2145" i="12"/>
  <c r="S2145" i="12"/>
  <c r="N2145" i="12"/>
  <c r="M2145" i="12"/>
  <c r="L2145" i="12"/>
  <c r="T2144" i="12"/>
  <c r="S2144" i="12"/>
  <c r="N2144" i="12"/>
  <c r="M2144" i="12"/>
  <c r="L2144" i="12"/>
  <c r="T2143" i="12"/>
  <c r="S2143" i="12"/>
  <c r="N2143" i="12"/>
  <c r="L2143" i="12"/>
  <c r="M2143" i="12" s="1"/>
  <c r="T2142" i="12"/>
  <c r="S2142" i="12"/>
  <c r="N2142" i="12"/>
  <c r="L2142" i="12"/>
  <c r="M2142" i="12" s="1"/>
  <c r="T2141" i="12"/>
  <c r="S2141" i="12"/>
  <c r="N2141" i="12"/>
  <c r="M2141" i="12"/>
  <c r="L2141" i="12"/>
  <c r="T2140" i="12"/>
  <c r="S2140" i="12"/>
  <c r="N2140" i="12"/>
  <c r="M2140" i="12"/>
  <c r="L2140" i="12"/>
  <c r="T2139" i="12"/>
  <c r="S2139" i="12"/>
  <c r="N2139" i="12"/>
  <c r="M2139" i="12"/>
  <c r="L2139" i="12"/>
  <c r="T2138" i="12"/>
  <c r="S2138" i="12"/>
  <c r="N2138" i="12"/>
  <c r="L2138" i="12"/>
  <c r="M2138" i="12" s="1"/>
  <c r="T2137" i="12"/>
  <c r="S2137" i="12"/>
  <c r="N2137" i="12"/>
  <c r="M2137" i="12"/>
  <c r="L2137" i="12"/>
  <c r="T2136" i="12"/>
  <c r="S2136" i="12"/>
  <c r="N2136" i="12"/>
  <c r="M2136" i="12"/>
  <c r="L2136" i="12"/>
  <c r="T2135" i="12"/>
  <c r="S2135" i="12"/>
  <c r="N2135" i="12"/>
  <c r="L2135" i="12"/>
  <c r="M2135" i="12" s="1"/>
  <c r="T2134" i="12"/>
  <c r="S2134" i="12"/>
  <c r="N2134" i="12"/>
  <c r="L2134" i="12"/>
  <c r="M2134" i="12" s="1"/>
  <c r="T2133" i="12"/>
  <c r="S2133" i="12"/>
  <c r="N2133" i="12"/>
  <c r="M2133" i="12"/>
  <c r="L2133" i="12"/>
  <c r="T2132" i="12"/>
  <c r="S2132" i="12"/>
  <c r="N2132" i="12"/>
  <c r="M2132" i="12"/>
  <c r="L2132" i="12"/>
  <c r="T2131" i="12"/>
  <c r="S2131" i="12"/>
  <c r="N2131" i="12"/>
  <c r="M2131" i="12"/>
  <c r="L2131" i="12"/>
  <c r="T2130" i="12"/>
  <c r="S2130" i="12"/>
  <c r="N2130" i="12"/>
  <c r="L2130" i="12"/>
  <c r="M2130" i="12" s="1"/>
  <c r="T2129" i="12"/>
  <c r="S2129" i="12"/>
  <c r="N2129" i="12"/>
  <c r="M2129" i="12"/>
  <c r="L2129" i="12"/>
  <c r="T2128" i="12"/>
  <c r="S2128" i="12"/>
  <c r="N2128" i="12"/>
  <c r="M2128" i="12"/>
  <c r="L2128" i="12"/>
  <c r="T2127" i="12"/>
  <c r="S2127" i="12"/>
  <c r="N2127" i="12"/>
  <c r="L2127" i="12"/>
  <c r="M2127" i="12" s="1"/>
  <c r="T2126" i="12"/>
  <c r="S2126" i="12"/>
  <c r="N2126" i="12"/>
  <c r="L2126" i="12"/>
  <c r="M2126" i="12" s="1"/>
  <c r="T2125" i="12"/>
  <c r="S2125" i="12"/>
  <c r="N2125" i="12"/>
  <c r="M2125" i="12"/>
  <c r="L2125" i="12"/>
  <c r="T2124" i="12"/>
  <c r="S2124" i="12"/>
  <c r="N2124" i="12"/>
  <c r="M2124" i="12"/>
  <c r="L2124" i="12"/>
  <c r="T2123" i="12"/>
  <c r="S2123" i="12"/>
  <c r="N2123" i="12"/>
  <c r="M2123" i="12"/>
  <c r="L2123" i="12"/>
  <c r="T2122" i="12"/>
  <c r="S2122" i="12"/>
  <c r="N2122" i="12"/>
  <c r="L2122" i="12"/>
  <c r="M2122" i="12" s="1"/>
  <c r="T2121" i="12"/>
  <c r="S2121" i="12"/>
  <c r="N2121" i="12"/>
  <c r="L2121" i="12"/>
  <c r="M2121" i="12" s="1"/>
  <c r="T2120" i="12"/>
  <c r="S2120" i="12"/>
  <c r="N2120" i="12"/>
  <c r="M2120" i="12"/>
  <c r="L2120" i="12"/>
  <c r="T2119" i="12"/>
  <c r="S2119" i="12"/>
  <c r="N2119" i="12"/>
  <c r="L2119" i="12"/>
  <c r="M2119" i="12" s="1"/>
  <c r="T2118" i="12"/>
  <c r="S2118" i="12"/>
  <c r="N2118" i="12"/>
  <c r="L2118" i="12"/>
  <c r="M2118" i="12" s="1"/>
  <c r="T2117" i="12"/>
  <c r="S2117" i="12"/>
  <c r="N2117" i="12"/>
  <c r="M2117" i="12"/>
  <c r="L2117" i="12"/>
  <c r="T2116" i="12"/>
  <c r="S2116" i="12"/>
  <c r="N2116" i="12"/>
  <c r="M2116" i="12"/>
  <c r="L2116" i="12"/>
  <c r="T2115" i="12"/>
  <c r="S2115" i="12"/>
  <c r="N2115" i="12"/>
  <c r="M2115" i="12"/>
  <c r="L2115" i="12"/>
  <c r="T2114" i="12"/>
  <c r="S2114" i="12"/>
  <c r="N2114" i="12"/>
  <c r="L2114" i="12"/>
  <c r="M2114" i="12" s="1"/>
  <c r="T2113" i="12"/>
  <c r="S2113" i="12"/>
  <c r="N2113" i="12"/>
  <c r="M2113" i="12"/>
  <c r="L2113" i="12"/>
  <c r="T2112" i="12"/>
  <c r="S2112" i="12"/>
  <c r="N2112" i="12"/>
  <c r="M2112" i="12"/>
  <c r="L2112" i="12"/>
  <c r="T2111" i="12"/>
  <c r="S2111" i="12"/>
  <c r="N2111" i="12"/>
  <c r="L2111" i="12"/>
  <c r="M2111" i="12" s="1"/>
  <c r="T2110" i="12"/>
  <c r="S2110" i="12"/>
  <c r="N2110" i="12"/>
  <c r="L2110" i="12"/>
  <c r="M2110" i="12" s="1"/>
  <c r="T2109" i="12"/>
  <c r="S2109" i="12"/>
  <c r="N2109" i="12"/>
  <c r="M2109" i="12"/>
  <c r="L2109" i="12"/>
  <c r="T2108" i="12"/>
  <c r="S2108" i="12"/>
  <c r="N2108" i="12"/>
  <c r="M2108" i="12"/>
  <c r="L2108" i="12"/>
  <c r="T2107" i="12"/>
  <c r="S2107" i="12"/>
  <c r="N2107" i="12"/>
  <c r="M2107" i="12"/>
  <c r="L2107" i="12"/>
  <c r="T2106" i="12"/>
  <c r="S2106" i="12"/>
  <c r="N2106" i="12"/>
  <c r="L2106" i="12"/>
  <c r="M2106" i="12" s="1"/>
  <c r="T2105" i="12"/>
  <c r="S2105" i="12"/>
  <c r="N2105" i="12"/>
  <c r="M2105" i="12"/>
  <c r="L2105" i="12"/>
  <c r="T2104" i="12"/>
  <c r="S2104" i="12"/>
  <c r="N2104" i="12"/>
  <c r="M2104" i="12"/>
  <c r="L2104" i="12"/>
  <c r="T2103" i="12"/>
  <c r="S2103" i="12"/>
  <c r="N2103" i="12"/>
  <c r="L2103" i="12"/>
  <c r="M2103" i="12" s="1"/>
  <c r="T2102" i="12"/>
  <c r="S2102" i="12"/>
  <c r="N2102" i="12"/>
  <c r="L2102" i="12"/>
  <c r="M2102" i="12" s="1"/>
  <c r="T2101" i="12"/>
  <c r="S2101" i="12"/>
  <c r="N2101" i="12"/>
  <c r="M2101" i="12"/>
  <c r="L2101" i="12"/>
  <c r="T2100" i="12"/>
  <c r="S2100" i="12"/>
  <c r="N2100" i="12"/>
  <c r="M2100" i="12"/>
  <c r="L2100" i="12"/>
  <c r="T2099" i="12"/>
  <c r="S2099" i="12"/>
  <c r="N2099" i="12"/>
  <c r="M2099" i="12"/>
  <c r="L2099" i="12"/>
  <c r="T2098" i="12"/>
  <c r="S2098" i="12"/>
  <c r="N2098" i="12"/>
  <c r="L2098" i="12"/>
  <c r="M2098" i="12" s="1"/>
  <c r="T2097" i="12"/>
  <c r="S2097" i="12"/>
  <c r="N2097" i="12"/>
  <c r="M2097" i="12"/>
  <c r="L2097" i="12"/>
  <c r="T2096" i="12"/>
  <c r="S2096" i="12"/>
  <c r="N2096" i="12"/>
  <c r="M2096" i="12"/>
  <c r="L2096" i="12"/>
  <c r="T2095" i="12"/>
  <c r="S2095" i="12"/>
  <c r="N2095" i="12"/>
  <c r="L2095" i="12"/>
  <c r="M2095" i="12" s="1"/>
  <c r="T2094" i="12"/>
  <c r="S2094" i="12"/>
  <c r="N2094" i="12"/>
  <c r="L2094" i="12"/>
  <c r="M2094" i="12" s="1"/>
  <c r="T2093" i="12"/>
  <c r="S2093" i="12"/>
  <c r="N2093" i="12"/>
  <c r="M2093" i="12"/>
  <c r="L2093" i="12"/>
  <c r="T2092" i="12"/>
  <c r="S2092" i="12"/>
  <c r="N2092" i="12"/>
  <c r="M2092" i="12"/>
  <c r="L2092" i="12"/>
  <c r="T2091" i="12"/>
  <c r="S2091" i="12"/>
  <c r="N2091" i="12"/>
  <c r="M2091" i="12"/>
  <c r="L2091" i="12"/>
  <c r="T2090" i="12"/>
  <c r="S2090" i="12"/>
  <c r="N2090" i="12"/>
  <c r="L2090" i="12"/>
  <c r="M2090" i="12" s="1"/>
  <c r="T2089" i="12"/>
  <c r="S2089" i="12"/>
  <c r="N2089" i="12"/>
  <c r="M2089" i="12"/>
  <c r="L2089" i="12"/>
  <c r="T2088" i="12"/>
  <c r="S2088" i="12"/>
  <c r="N2088" i="12"/>
  <c r="M2088" i="12"/>
  <c r="L2088" i="12"/>
  <c r="T2087" i="12"/>
  <c r="S2087" i="12"/>
  <c r="N2087" i="12"/>
  <c r="L2087" i="12"/>
  <c r="M2087" i="12" s="1"/>
  <c r="T2086" i="12"/>
  <c r="S2086" i="12"/>
  <c r="N2086" i="12"/>
  <c r="L2086" i="12"/>
  <c r="M2086" i="12" s="1"/>
  <c r="T2085" i="12"/>
  <c r="S2085" i="12"/>
  <c r="N2085" i="12"/>
  <c r="M2085" i="12"/>
  <c r="L2085" i="12"/>
  <c r="T2084" i="12"/>
  <c r="S2084" i="12"/>
  <c r="N2084" i="12"/>
  <c r="M2084" i="12"/>
  <c r="L2084" i="12"/>
  <c r="T2083" i="12"/>
  <c r="S2083" i="12"/>
  <c r="N2083" i="12"/>
  <c r="M2083" i="12"/>
  <c r="L2083" i="12"/>
  <c r="T2082" i="12"/>
  <c r="S2082" i="12"/>
  <c r="N2082" i="12"/>
  <c r="L2082" i="12"/>
  <c r="M2082" i="12" s="1"/>
  <c r="T2081" i="12"/>
  <c r="S2081" i="12"/>
  <c r="N2081" i="12"/>
  <c r="M2081" i="12"/>
  <c r="L2081" i="12"/>
  <c r="T2080" i="12"/>
  <c r="S2080" i="12"/>
  <c r="N2080" i="12"/>
  <c r="M2080" i="12"/>
  <c r="L2080" i="12"/>
  <c r="T2079" i="12"/>
  <c r="S2079" i="12"/>
  <c r="N2079" i="12"/>
  <c r="L2079" i="12"/>
  <c r="M2079" i="12" s="1"/>
  <c r="T2078" i="12"/>
  <c r="S2078" i="12"/>
  <c r="N2078" i="12"/>
  <c r="L2078" i="12"/>
  <c r="M2078" i="12" s="1"/>
  <c r="T2077" i="12"/>
  <c r="S2077" i="12"/>
  <c r="N2077" i="12"/>
  <c r="M2077" i="12"/>
  <c r="L2077" i="12"/>
  <c r="T2076" i="12"/>
  <c r="S2076" i="12"/>
  <c r="N2076" i="12"/>
  <c r="M2076" i="12"/>
  <c r="L2076" i="12"/>
  <c r="T2075" i="12"/>
  <c r="S2075" i="12"/>
  <c r="N2075" i="12"/>
  <c r="M2075" i="12"/>
  <c r="L2075" i="12"/>
  <c r="T2074" i="12"/>
  <c r="S2074" i="12"/>
  <c r="N2074" i="12"/>
  <c r="L2074" i="12"/>
  <c r="M2074" i="12" s="1"/>
  <c r="T2073" i="12"/>
  <c r="S2073" i="12"/>
  <c r="N2073" i="12"/>
  <c r="M2073" i="12"/>
  <c r="L2073" i="12"/>
  <c r="T2072" i="12"/>
  <c r="S2072" i="12"/>
  <c r="N2072" i="12"/>
  <c r="M2072" i="12"/>
  <c r="L2072" i="12"/>
  <c r="T2071" i="12"/>
  <c r="S2071" i="12"/>
  <c r="N2071" i="12"/>
  <c r="L2071" i="12"/>
  <c r="M2071" i="12" s="1"/>
  <c r="T2070" i="12"/>
  <c r="S2070" i="12"/>
  <c r="N2070" i="12"/>
  <c r="L2070" i="12"/>
  <c r="M2070" i="12" s="1"/>
  <c r="T2069" i="12"/>
  <c r="S2069" i="12"/>
  <c r="N2069" i="12"/>
  <c r="M2069" i="12"/>
  <c r="L2069" i="12"/>
  <c r="T2068" i="12"/>
  <c r="S2068" i="12"/>
  <c r="N2068" i="12"/>
  <c r="M2068" i="12"/>
  <c r="L2068" i="12"/>
  <c r="T2067" i="12"/>
  <c r="S2067" i="12"/>
  <c r="N2067" i="12"/>
  <c r="M2067" i="12"/>
  <c r="L2067" i="12"/>
  <c r="T2066" i="12"/>
  <c r="S2066" i="12"/>
  <c r="N2066" i="12"/>
  <c r="L2066" i="12"/>
  <c r="M2066" i="12" s="1"/>
  <c r="T2065" i="12"/>
  <c r="S2065" i="12"/>
  <c r="N2065" i="12"/>
  <c r="M2065" i="12"/>
  <c r="L2065" i="12"/>
  <c r="T2064" i="12"/>
  <c r="S2064" i="12"/>
  <c r="N2064" i="12"/>
  <c r="M2064" i="12"/>
  <c r="L2064" i="12"/>
  <c r="T2063" i="12"/>
  <c r="S2063" i="12"/>
  <c r="N2063" i="12"/>
  <c r="L2063" i="12"/>
  <c r="M2063" i="12" s="1"/>
  <c r="T2062" i="12"/>
  <c r="S2062" i="12"/>
  <c r="N2062" i="12"/>
  <c r="L2062" i="12"/>
  <c r="M2062" i="12" s="1"/>
  <c r="T2061" i="12"/>
  <c r="S2061" i="12"/>
  <c r="N2061" i="12"/>
  <c r="M2061" i="12"/>
  <c r="L2061" i="12"/>
  <c r="T2060" i="12"/>
  <c r="S2060" i="12"/>
  <c r="N2060" i="12"/>
  <c r="M2060" i="12"/>
  <c r="L2060" i="12"/>
  <c r="T2059" i="12"/>
  <c r="S2059" i="12"/>
  <c r="N2059" i="12"/>
  <c r="M2059" i="12"/>
  <c r="L2059" i="12"/>
  <c r="T2058" i="12"/>
  <c r="S2058" i="12"/>
  <c r="N2058" i="12"/>
  <c r="L2058" i="12"/>
  <c r="M2058" i="12" s="1"/>
  <c r="T2057" i="12"/>
  <c r="S2057" i="12"/>
  <c r="N2057" i="12"/>
  <c r="L2057" i="12"/>
  <c r="M2057" i="12" s="1"/>
  <c r="T2056" i="12"/>
  <c r="S2056" i="12"/>
  <c r="N2056" i="12"/>
  <c r="M2056" i="12"/>
  <c r="L2056" i="12"/>
  <c r="T2055" i="12"/>
  <c r="S2055" i="12"/>
  <c r="N2055" i="12"/>
  <c r="L2055" i="12"/>
  <c r="M2055" i="12" s="1"/>
  <c r="T2054" i="12"/>
  <c r="S2054" i="12"/>
  <c r="N2054" i="12"/>
  <c r="L2054" i="12"/>
  <c r="M2054" i="12" s="1"/>
  <c r="T2053" i="12"/>
  <c r="S2053" i="12"/>
  <c r="N2053" i="12"/>
  <c r="M2053" i="12"/>
  <c r="L2053" i="12"/>
  <c r="T2052" i="12"/>
  <c r="S2052" i="12"/>
  <c r="N2052" i="12"/>
  <c r="M2052" i="12"/>
  <c r="L2052" i="12"/>
  <c r="T2051" i="12"/>
  <c r="S2051" i="12"/>
  <c r="N2051" i="12"/>
  <c r="M2051" i="12"/>
  <c r="L2051" i="12"/>
  <c r="T2050" i="12"/>
  <c r="S2050" i="12"/>
  <c r="N2050" i="12"/>
  <c r="L2050" i="12"/>
  <c r="M2050" i="12" s="1"/>
  <c r="T2049" i="12"/>
  <c r="S2049" i="12"/>
  <c r="N2049" i="12"/>
  <c r="L2049" i="12"/>
  <c r="M2049" i="12" s="1"/>
  <c r="T2048" i="12"/>
  <c r="S2048" i="12"/>
  <c r="N2048" i="12"/>
  <c r="M2048" i="12"/>
  <c r="L2048" i="12"/>
  <c r="T2047" i="12"/>
  <c r="S2047" i="12"/>
  <c r="N2047" i="12"/>
  <c r="L2047" i="12"/>
  <c r="M2047" i="12" s="1"/>
  <c r="T2046" i="12"/>
  <c r="S2046" i="12"/>
  <c r="N2046" i="12"/>
  <c r="L2046" i="12"/>
  <c r="M2046" i="12" s="1"/>
  <c r="T2045" i="12"/>
  <c r="S2045" i="12"/>
  <c r="N2045" i="12"/>
  <c r="M2045" i="12"/>
  <c r="L2045" i="12"/>
  <c r="T2044" i="12"/>
  <c r="S2044" i="12"/>
  <c r="N2044" i="12"/>
  <c r="M2044" i="12"/>
  <c r="L2044" i="12"/>
  <c r="T2043" i="12"/>
  <c r="S2043" i="12"/>
  <c r="N2043" i="12"/>
  <c r="M2043" i="12"/>
  <c r="L2043" i="12"/>
  <c r="T2042" i="12"/>
  <c r="S2042" i="12"/>
  <c r="N2042" i="12"/>
  <c r="L2042" i="12"/>
  <c r="M2042" i="12" s="1"/>
  <c r="T2041" i="12"/>
  <c r="S2041" i="12"/>
  <c r="N2041" i="12"/>
  <c r="L2041" i="12"/>
  <c r="M2041" i="12" s="1"/>
  <c r="T2040" i="12"/>
  <c r="S2040" i="12"/>
  <c r="N2040" i="12"/>
  <c r="M2040" i="12"/>
  <c r="L2040" i="12"/>
  <c r="T2039" i="12"/>
  <c r="S2039" i="12"/>
  <c r="N2039" i="12"/>
  <c r="L2039" i="12"/>
  <c r="M2039" i="12" s="1"/>
  <c r="T2038" i="12"/>
  <c r="S2038" i="12"/>
  <c r="N2038" i="12"/>
  <c r="L2038" i="12"/>
  <c r="M2038" i="12" s="1"/>
  <c r="T2037" i="12"/>
  <c r="S2037" i="12"/>
  <c r="N2037" i="12"/>
  <c r="M2037" i="12"/>
  <c r="L2037" i="12"/>
  <c r="T2036" i="12"/>
  <c r="S2036" i="12"/>
  <c r="N2036" i="12"/>
  <c r="M2036" i="12"/>
  <c r="L2036" i="12"/>
  <c r="T2035" i="12"/>
  <c r="S2035" i="12"/>
  <c r="N2035" i="12"/>
  <c r="M2035" i="12"/>
  <c r="L2035" i="12"/>
  <c r="T2034" i="12"/>
  <c r="S2034" i="12"/>
  <c r="N2034" i="12"/>
  <c r="L2034" i="12"/>
  <c r="M2034" i="12" s="1"/>
  <c r="T2033" i="12"/>
  <c r="S2033" i="12"/>
  <c r="N2033" i="12"/>
  <c r="L2033" i="12"/>
  <c r="M2033" i="12" s="1"/>
  <c r="T2032" i="12"/>
  <c r="S2032" i="12"/>
  <c r="N2032" i="12"/>
  <c r="M2032" i="12"/>
  <c r="L2032" i="12"/>
  <c r="T2031" i="12"/>
  <c r="S2031" i="12"/>
  <c r="N2031" i="12"/>
  <c r="L2031" i="12"/>
  <c r="M2031" i="12" s="1"/>
  <c r="T2030" i="12"/>
  <c r="S2030" i="12"/>
  <c r="N2030" i="12"/>
  <c r="L2030" i="12"/>
  <c r="M2030" i="12" s="1"/>
  <c r="T2029" i="12"/>
  <c r="S2029" i="12"/>
  <c r="N2029" i="12"/>
  <c r="M2029" i="12"/>
  <c r="L2029" i="12"/>
  <c r="T2028" i="12"/>
  <c r="S2028" i="12"/>
  <c r="N2028" i="12"/>
  <c r="M2028" i="12"/>
  <c r="L2028" i="12"/>
  <c r="T2027" i="12"/>
  <c r="S2027" i="12"/>
  <c r="N2027" i="12"/>
  <c r="M2027" i="12"/>
  <c r="L2027" i="12"/>
  <c r="T2026" i="12"/>
  <c r="S2026" i="12"/>
  <c r="N2026" i="12"/>
  <c r="L2026" i="12"/>
  <c r="M2026" i="12" s="1"/>
  <c r="T2025" i="12"/>
  <c r="S2025" i="12"/>
  <c r="N2025" i="12"/>
  <c r="L2025" i="12"/>
  <c r="M2025" i="12" s="1"/>
  <c r="T2024" i="12"/>
  <c r="S2024" i="12"/>
  <c r="N2024" i="12"/>
  <c r="M2024" i="12"/>
  <c r="L2024" i="12"/>
  <c r="T2023" i="12"/>
  <c r="S2023" i="12"/>
  <c r="N2023" i="12"/>
  <c r="L2023" i="12"/>
  <c r="M2023" i="12" s="1"/>
  <c r="T2022" i="12"/>
  <c r="S2022" i="12"/>
  <c r="N2022" i="12"/>
  <c r="L2022" i="12"/>
  <c r="M2022" i="12" s="1"/>
  <c r="T2021" i="12"/>
  <c r="S2021" i="12"/>
  <c r="N2021" i="12"/>
  <c r="M2021" i="12"/>
  <c r="L2021" i="12"/>
  <c r="T2020" i="12"/>
  <c r="S2020" i="12"/>
  <c r="N2020" i="12"/>
  <c r="M2020" i="12"/>
  <c r="L2020" i="12"/>
  <c r="T2019" i="12"/>
  <c r="S2019" i="12"/>
  <c r="N2019" i="12"/>
  <c r="M2019" i="12"/>
  <c r="L2019" i="12"/>
  <c r="T2018" i="12"/>
  <c r="S2018" i="12"/>
  <c r="N2018" i="12"/>
  <c r="L2018" i="12"/>
  <c r="M2018" i="12" s="1"/>
  <c r="T2017" i="12"/>
  <c r="S2017" i="12"/>
  <c r="N2017" i="12"/>
  <c r="L2017" i="12"/>
  <c r="M2017" i="12" s="1"/>
  <c r="T2016" i="12"/>
  <c r="S2016" i="12"/>
  <c r="N2016" i="12"/>
  <c r="M2016" i="12"/>
  <c r="L2016" i="12"/>
  <c r="T2015" i="12"/>
  <c r="S2015" i="12"/>
  <c r="N2015" i="12"/>
  <c r="M2015" i="12"/>
  <c r="L2015" i="12"/>
  <c r="T2014" i="12"/>
  <c r="S2014" i="12"/>
  <c r="N2014" i="12"/>
  <c r="L2014" i="12"/>
  <c r="M2014" i="12" s="1"/>
  <c r="T2013" i="12"/>
  <c r="S2013" i="12"/>
  <c r="N2013" i="12"/>
  <c r="M2013" i="12"/>
  <c r="L2013" i="12"/>
  <c r="T2012" i="12"/>
  <c r="S2012" i="12"/>
  <c r="N2012" i="12"/>
  <c r="M2012" i="12"/>
  <c r="L2012" i="12"/>
  <c r="T2011" i="12"/>
  <c r="S2011" i="12"/>
  <c r="N2011" i="12"/>
  <c r="M2011" i="12"/>
  <c r="L2011" i="12"/>
  <c r="T2010" i="12"/>
  <c r="S2010" i="12"/>
  <c r="N2010" i="12"/>
  <c r="L2010" i="12"/>
  <c r="M2010" i="12" s="1"/>
  <c r="T2009" i="12"/>
  <c r="S2009" i="12"/>
  <c r="N2009" i="12"/>
  <c r="L2009" i="12"/>
  <c r="M2009" i="12" s="1"/>
  <c r="T2008" i="12"/>
  <c r="S2008" i="12"/>
  <c r="N2008" i="12"/>
  <c r="M2008" i="12"/>
  <c r="L2008" i="12"/>
  <c r="T2007" i="12"/>
  <c r="S2007" i="12"/>
  <c r="N2007" i="12"/>
  <c r="L2007" i="12"/>
  <c r="M2007" i="12" s="1"/>
  <c r="T2006" i="12"/>
  <c r="S2006" i="12"/>
  <c r="N2006" i="12"/>
  <c r="L2006" i="12"/>
  <c r="M2006" i="12" s="1"/>
  <c r="T2005" i="12"/>
  <c r="S2005" i="12"/>
  <c r="N2005" i="12"/>
  <c r="M2005" i="12"/>
  <c r="L2005" i="12"/>
  <c r="T2004" i="12"/>
  <c r="S2004" i="12"/>
  <c r="N2004" i="12"/>
  <c r="M2004" i="12"/>
  <c r="L2004" i="12"/>
  <c r="T2003" i="12"/>
  <c r="S2003" i="12"/>
  <c r="N2003" i="12"/>
  <c r="M2003" i="12"/>
  <c r="L2003" i="12"/>
  <c r="T2002" i="12"/>
  <c r="S2002" i="12"/>
  <c r="N2002" i="12"/>
  <c r="L2002" i="12"/>
  <c r="M2002" i="12" s="1"/>
  <c r="T2001" i="12"/>
  <c r="S2001" i="12"/>
  <c r="N2001" i="12"/>
  <c r="L2001" i="12"/>
  <c r="M2001" i="12" s="1"/>
  <c r="T2000" i="12"/>
  <c r="S2000" i="12"/>
  <c r="N2000" i="12"/>
  <c r="M2000" i="12"/>
  <c r="L2000" i="12"/>
  <c r="T1999" i="12"/>
  <c r="S1999" i="12"/>
  <c r="N1999" i="12"/>
  <c r="L1999" i="12"/>
  <c r="M1999" i="12" s="1"/>
  <c r="T1998" i="12"/>
  <c r="S1998" i="12"/>
  <c r="N1998" i="12"/>
  <c r="L1998" i="12"/>
  <c r="M1998" i="12" s="1"/>
  <c r="T1997" i="12"/>
  <c r="S1997" i="12"/>
  <c r="N1997" i="12"/>
  <c r="M1997" i="12"/>
  <c r="L1997" i="12"/>
  <c r="T1996" i="12"/>
  <c r="S1996" i="12"/>
  <c r="N1996" i="12"/>
  <c r="M1996" i="12"/>
  <c r="L1996" i="12"/>
  <c r="T1995" i="12"/>
  <c r="S1995" i="12"/>
  <c r="N1995" i="12"/>
  <c r="M1995" i="12"/>
  <c r="L1995" i="12"/>
  <c r="T1994" i="12"/>
  <c r="S1994" i="12"/>
  <c r="N1994" i="12"/>
  <c r="L1994" i="12"/>
  <c r="M1994" i="12" s="1"/>
  <c r="T1993" i="12"/>
  <c r="S1993" i="12"/>
  <c r="N1993" i="12"/>
  <c r="L1993" i="12"/>
  <c r="M1993" i="12" s="1"/>
  <c r="T1992" i="12"/>
  <c r="S1992" i="12"/>
  <c r="N1992" i="12"/>
  <c r="M1992" i="12"/>
  <c r="L1992" i="12"/>
  <c r="T1991" i="12"/>
  <c r="S1991" i="12"/>
  <c r="N1991" i="12"/>
  <c r="M1991" i="12"/>
  <c r="L1991" i="12"/>
  <c r="T1990" i="12"/>
  <c r="S1990" i="12"/>
  <c r="N1990" i="12"/>
  <c r="L1990" i="12"/>
  <c r="M1990" i="12" s="1"/>
  <c r="T1989" i="12"/>
  <c r="S1989" i="12"/>
  <c r="N1989" i="12"/>
  <c r="M1989" i="12"/>
  <c r="L1989" i="12"/>
  <c r="T1988" i="12"/>
  <c r="S1988" i="12"/>
  <c r="N1988" i="12"/>
  <c r="M1988" i="12"/>
  <c r="L1988" i="12"/>
  <c r="T1987" i="12"/>
  <c r="S1987" i="12"/>
  <c r="N1987" i="12"/>
  <c r="M1987" i="12"/>
  <c r="L1987" i="12"/>
  <c r="T1986" i="12"/>
  <c r="S1986" i="12"/>
  <c r="N1986" i="12"/>
  <c r="L1986" i="12"/>
  <c r="M1986" i="12" s="1"/>
  <c r="T1985" i="12"/>
  <c r="S1985" i="12"/>
  <c r="N1985" i="12"/>
  <c r="L1985" i="12"/>
  <c r="M1985" i="12" s="1"/>
  <c r="T1984" i="12"/>
  <c r="S1984" i="12"/>
  <c r="N1984" i="12"/>
  <c r="M1984" i="12"/>
  <c r="L1984" i="12"/>
  <c r="T1983" i="12"/>
  <c r="S1983" i="12"/>
  <c r="N1983" i="12"/>
  <c r="M1983" i="12"/>
  <c r="L1983" i="12"/>
  <c r="T1982" i="12"/>
  <c r="S1982" i="12"/>
  <c r="N1982" i="12"/>
  <c r="L1982" i="12"/>
  <c r="M1982" i="12" s="1"/>
  <c r="T1981" i="12"/>
  <c r="S1981" i="12"/>
  <c r="N1981" i="12"/>
  <c r="M1981" i="12"/>
  <c r="L1981" i="12"/>
  <c r="T1980" i="12"/>
  <c r="S1980" i="12"/>
  <c r="N1980" i="12"/>
  <c r="M1980" i="12"/>
  <c r="L1980" i="12"/>
  <c r="T1979" i="12"/>
  <c r="S1979" i="12"/>
  <c r="N1979" i="12"/>
  <c r="M1979" i="12"/>
  <c r="L1979" i="12"/>
  <c r="T1978" i="12"/>
  <c r="S1978" i="12"/>
  <c r="N1978" i="12"/>
  <c r="L1978" i="12"/>
  <c r="M1978" i="12" s="1"/>
  <c r="T1977" i="12"/>
  <c r="S1977" i="12"/>
  <c r="N1977" i="12"/>
  <c r="L1977" i="12"/>
  <c r="M1977" i="12" s="1"/>
  <c r="T1976" i="12"/>
  <c r="S1976" i="12"/>
  <c r="N1976" i="12"/>
  <c r="M1976" i="12"/>
  <c r="L1976" i="12"/>
  <c r="T1975" i="12"/>
  <c r="S1975" i="12"/>
  <c r="N1975" i="12"/>
  <c r="M1975" i="12"/>
  <c r="L1975" i="12"/>
  <c r="T1974" i="12"/>
  <c r="S1974" i="12"/>
  <c r="N1974" i="12"/>
  <c r="L1974" i="12"/>
  <c r="M1974" i="12" s="1"/>
  <c r="T1973" i="12"/>
  <c r="S1973" i="12"/>
  <c r="N1973" i="12"/>
  <c r="M1973" i="12"/>
  <c r="L1973" i="12"/>
  <c r="T1972" i="12"/>
  <c r="S1972" i="12"/>
  <c r="N1972" i="12"/>
  <c r="M1972" i="12"/>
  <c r="L1972" i="12"/>
  <c r="T1971" i="12"/>
  <c r="S1971" i="12"/>
  <c r="N1971" i="12"/>
  <c r="M1971" i="12"/>
  <c r="L1971" i="12"/>
  <c r="T1970" i="12"/>
  <c r="S1970" i="12"/>
  <c r="N1970" i="12"/>
  <c r="L1970" i="12"/>
  <c r="M1970" i="12" s="1"/>
  <c r="T1969" i="12"/>
  <c r="S1969" i="12"/>
  <c r="N1969" i="12"/>
  <c r="L1969" i="12"/>
  <c r="M1969" i="12" s="1"/>
  <c r="T1968" i="12"/>
  <c r="S1968" i="12"/>
  <c r="N1968" i="12"/>
  <c r="M1968" i="12"/>
  <c r="L1968" i="12"/>
  <c r="T1967" i="12"/>
  <c r="S1967" i="12"/>
  <c r="N1967" i="12"/>
  <c r="M1967" i="12"/>
  <c r="L1967" i="12"/>
  <c r="T1966" i="12"/>
  <c r="S1966" i="12"/>
  <c r="N1966" i="12"/>
  <c r="L1966" i="12"/>
  <c r="M1966" i="12" s="1"/>
  <c r="T1965" i="12"/>
  <c r="S1965" i="12"/>
  <c r="N1965" i="12"/>
  <c r="M1965" i="12"/>
  <c r="L1965" i="12"/>
  <c r="T1964" i="12"/>
  <c r="S1964" i="12"/>
  <c r="N1964" i="12"/>
  <c r="M1964" i="12"/>
  <c r="L1964" i="12"/>
  <c r="T1963" i="12"/>
  <c r="S1963" i="12"/>
  <c r="N1963" i="12"/>
  <c r="M1963" i="12"/>
  <c r="L1963" i="12"/>
  <c r="T1962" i="12"/>
  <c r="S1962" i="12"/>
  <c r="N1962" i="12"/>
  <c r="L1962" i="12"/>
  <c r="M1962" i="12" s="1"/>
  <c r="T1961" i="12"/>
  <c r="S1961" i="12"/>
  <c r="N1961" i="12"/>
  <c r="L1961" i="12"/>
  <c r="M1961" i="12" s="1"/>
  <c r="T1960" i="12"/>
  <c r="S1960" i="12"/>
  <c r="N1960" i="12"/>
  <c r="M1960" i="12"/>
  <c r="L1960" i="12"/>
  <c r="T1959" i="12"/>
  <c r="S1959" i="12"/>
  <c r="N1959" i="12"/>
  <c r="M1959" i="12"/>
  <c r="L1959" i="12"/>
  <c r="T1958" i="12"/>
  <c r="S1958" i="12"/>
  <c r="N1958" i="12"/>
  <c r="L1958" i="12"/>
  <c r="M1958" i="12" s="1"/>
  <c r="T1957" i="12"/>
  <c r="S1957" i="12"/>
  <c r="N1957" i="12"/>
  <c r="M1957" i="12"/>
  <c r="L1957" i="12"/>
  <c r="T1956" i="12"/>
  <c r="S1956" i="12"/>
  <c r="N1956" i="12"/>
  <c r="M1956" i="12"/>
  <c r="L1956" i="12"/>
  <c r="T1955" i="12"/>
  <c r="S1955" i="12"/>
  <c r="N1955" i="12"/>
  <c r="M1955" i="12"/>
  <c r="L1955" i="12"/>
  <c r="T1954" i="12"/>
  <c r="S1954" i="12"/>
  <c r="N1954" i="12"/>
  <c r="L1954" i="12"/>
  <c r="M1954" i="12" s="1"/>
  <c r="T1953" i="12"/>
  <c r="S1953" i="12"/>
  <c r="N1953" i="12"/>
  <c r="L1953" i="12"/>
  <c r="M1953" i="12" s="1"/>
  <c r="T1952" i="12"/>
  <c r="S1952" i="12"/>
  <c r="N1952" i="12"/>
  <c r="M1952" i="12"/>
  <c r="L1952" i="12"/>
  <c r="T1951" i="12"/>
  <c r="S1951" i="12"/>
  <c r="N1951" i="12"/>
  <c r="M1951" i="12"/>
  <c r="L1951" i="12"/>
  <c r="T1950" i="12"/>
  <c r="S1950" i="12"/>
  <c r="N1950" i="12"/>
  <c r="L1950" i="12"/>
  <c r="M1950" i="12" s="1"/>
  <c r="T1949" i="12"/>
  <c r="S1949" i="12"/>
  <c r="N1949" i="12"/>
  <c r="M1949" i="12"/>
  <c r="L1949" i="12"/>
  <c r="T1948" i="12"/>
  <c r="S1948" i="12"/>
  <c r="N1948" i="12"/>
  <c r="M1948" i="12"/>
  <c r="L1948" i="12"/>
  <c r="T1947" i="12"/>
  <c r="S1947" i="12"/>
  <c r="N1947" i="12"/>
  <c r="M1947" i="12"/>
  <c r="L1947" i="12"/>
  <c r="T1946" i="12"/>
  <c r="S1946" i="12"/>
  <c r="N1946" i="12"/>
  <c r="L1946" i="12"/>
  <c r="M1946" i="12" s="1"/>
  <c r="T1945" i="12"/>
  <c r="S1945" i="12"/>
  <c r="N1945" i="12"/>
  <c r="L1945" i="12"/>
  <c r="M1945" i="12" s="1"/>
  <c r="T1944" i="12"/>
  <c r="S1944" i="12"/>
  <c r="N1944" i="12"/>
  <c r="M1944" i="12"/>
  <c r="L1944" i="12"/>
  <c r="T1943" i="12"/>
  <c r="S1943" i="12"/>
  <c r="N1943" i="12"/>
  <c r="M1943" i="12"/>
  <c r="L1943" i="12"/>
  <c r="T1942" i="12"/>
  <c r="S1942" i="12"/>
  <c r="N1942" i="12"/>
  <c r="L1942" i="12"/>
  <c r="M1942" i="12" s="1"/>
  <c r="T1941" i="12"/>
  <c r="S1941" i="12"/>
  <c r="N1941" i="12"/>
  <c r="M1941" i="12"/>
  <c r="L1941" i="12"/>
  <c r="T1940" i="12"/>
  <c r="S1940" i="12"/>
  <c r="N1940" i="12"/>
  <c r="M1940" i="12"/>
  <c r="L1940" i="12"/>
  <c r="T1939" i="12"/>
  <c r="S1939" i="12"/>
  <c r="N1939" i="12"/>
  <c r="M1939" i="12"/>
  <c r="L1939" i="12"/>
  <c r="T1938" i="12"/>
  <c r="S1938" i="12"/>
  <c r="N1938" i="12"/>
  <c r="L1938" i="12"/>
  <c r="M1938" i="12" s="1"/>
  <c r="T1937" i="12"/>
  <c r="S1937" i="12"/>
  <c r="N1937" i="12"/>
  <c r="L1937" i="12"/>
  <c r="M1937" i="12" s="1"/>
  <c r="T1936" i="12"/>
  <c r="S1936" i="12"/>
  <c r="N1936" i="12"/>
  <c r="M1936" i="12"/>
  <c r="L1936" i="12"/>
  <c r="T1935" i="12"/>
  <c r="S1935" i="12"/>
  <c r="N1935" i="12"/>
  <c r="M1935" i="12"/>
  <c r="L1935" i="12"/>
  <c r="T1934" i="12"/>
  <c r="S1934" i="12"/>
  <c r="N1934" i="12"/>
  <c r="L1934" i="12"/>
  <c r="M1934" i="12" s="1"/>
  <c r="T1933" i="12"/>
  <c r="S1933" i="12"/>
  <c r="N1933" i="12"/>
  <c r="M1933" i="12"/>
  <c r="L1933" i="12"/>
  <c r="T1932" i="12"/>
  <c r="S1932" i="12"/>
  <c r="N1932" i="12"/>
  <c r="M1932" i="12"/>
  <c r="L1932" i="12"/>
  <c r="T1931" i="12"/>
  <c r="S1931" i="12"/>
  <c r="N1931" i="12"/>
  <c r="M1931" i="12"/>
  <c r="L1931" i="12"/>
  <c r="T1930" i="12"/>
  <c r="S1930" i="12"/>
  <c r="N1930" i="12"/>
  <c r="L1930" i="12"/>
  <c r="M1930" i="12" s="1"/>
  <c r="T1929" i="12"/>
  <c r="S1929" i="12"/>
  <c r="N1929" i="12"/>
  <c r="L1929" i="12"/>
  <c r="M1929" i="12" s="1"/>
  <c r="T1928" i="12"/>
  <c r="S1928" i="12"/>
  <c r="N1928" i="12"/>
  <c r="M1928" i="12"/>
  <c r="L1928" i="12"/>
  <c r="T1927" i="12"/>
  <c r="S1927" i="12"/>
  <c r="N1927" i="12"/>
  <c r="M1927" i="12"/>
  <c r="L1927" i="12"/>
  <c r="T1926" i="12"/>
  <c r="S1926" i="12"/>
  <c r="N1926" i="12"/>
  <c r="L1926" i="12"/>
  <c r="M1926" i="12" s="1"/>
  <c r="T1925" i="12"/>
  <c r="S1925" i="12"/>
  <c r="N1925" i="12"/>
  <c r="M1925" i="12"/>
  <c r="L1925" i="12"/>
  <c r="T1924" i="12"/>
  <c r="S1924" i="12"/>
  <c r="N1924" i="12"/>
  <c r="M1924" i="12"/>
  <c r="L1924" i="12"/>
  <c r="T1923" i="12"/>
  <c r="S1923" i="12"/>
  <c r="N1923" i="12"/>
  <c r="M1923" i="12"/>
  <c r="L1923" i="12"/>
  <c r="T1922" i="12"/>
  <c r="S1922" i="12"/>
  <c r="N1922" i="12"/>
  <c r="L1922" i="12"/>
  <c r="M1922" i="12" s="1"/>
  <c r="T1921" i="12"/>
  <c r="S1921" i="12"/>
  <c r="N1921" i="12"/>
  <c r="L1921" i="12"/>
  <c r="M1921" i="12" s="1"/>
  <c r="T1920" i="12"/>
  <c r="S1920" i="12"/>
  <c r="N1920" i="12"/>
  <c r="M1920" i="12"/>
  <c r="L1920" i="12"/>
  <c r="T1919" i="12"/>
  <c r="S1919" i="12"/>
  <c r="N1919" i="12"/>
  <c r="M1919" i="12"/>
  <c r="L1919" i="12"/>
  <c r="T1918" i="12"/>
  <c r="S1918" i="12"/>
  <c r="N1918" i="12"/>
  <c r="L1918" i="12"/>
  <c r="M1918" i="12" s="1"/>
  <c r="T1917" i="12"/>
  <c r="S1917" i="12"/>
  <c r="N1917" i="12"/>
  <c r="M1917" i="12"/>
  <c r="L1917" i="12"/>
  <c r="T1916" i="12"/>
  <c r="S1916" i="12"/>
  <c r="N1916" i="12"/>
  <c r="M1916" i="12"/>
  <c r="L1916" i="12"/>
  <c r="T1915" i="12"/>
  <c r="S1915" i="12"/>
  <c r="N1915" i="12"/>
  <c r="M1915" i="12"/>
  <c r="L1915" i="12"/>
  <c r="T1914" i="12"/>
  <c r="S1914" i="12"/>
  <c r="N1914" i="12"/>
  <c r="L1914" i="12"/>
  <c r="M1914" i="12" s="1"/>
  <c r="T1913" i="12"/>
  <c r="S1913" i="12"/>
  <c r="N1913" i="12"/>
  <c r="L1913" i="12"/>
  <c r="M1913" i="12" s="1"/>
  <c r="T1912" i="12"/>
  <c r="S1912" i="12"/>
  <c r="N1912" i="12"/>
  <c r="M1912" i="12"/>
  <c r="L1912" i="12"/>
  <c r="T1911" i="12"/>
  <c r="S1911" i="12"/>
  <c r="N1911" i="12"/>
  <c r="M1911" i="12"/>
  <c r="L1911" i="12"/>
  <c r="T1910" i="12"/>
  <c r="S1910" i="12"/>
  <c r="N1910" i="12"/>
  <c r="L1910" i="12"/>
  <c r="M1910" i="12" s="1"/>
  <c r="T1909" i="12"/>
  <c r="S1909" i="12"/>
  <c r="N1909" i="12"/>
  <c r="M1909" i="12"/>
  <c r="L1909" i="12"/>
  <c r="T1908" i="12"/>
  <c r="S1908" i="12"/>
  <c r="N1908" i="12"/>
  <c r="M1908" i="12"/>
  <c r="L1908" i="12"/>
  <c r="T1907" i="12"/>
  <c r="S1907" i="12"/>
  <c r="N1907" i="12"/>
  <c r="M1907" i="12"/>
  <c r="L1907" i="12"/>
  <c r="T1906" i="12"/>
  <c r="S1906" i="12"/>
  <c r="N1906" i="12"/>
  <c r="L1906" i="12"/>
  <c r="M1906" i="12" s="1"/>
  <c r="T1905" i="12"/>
  <c r="S1905" i="12"/>
  <c r="N1905" i="12"/>
  <c r="L1905" i="12"/>
  <c r="M1905" i="12" s="1"/>
  <c r="T1904" i="12"/>
  <c r="S1904" i="12"/>
  <c r="N1904" i="12"/>
  <c r="M1904" i="12"/>
  <c r="L1904" i="12"/>
  <c r="T1903" i="12"/>
  <c r="S1903" i="12"/>
  <c r="N1903" i="12"/>
  <c r="M1903" i="12"/>
  <c r="L1903" i="12"/>
  <c r="T1902" i="12"/>
  <c r="S1902" i="12"/>
  <c r="N1902" i="12"/>
  <c r="L1902" i="12"/>
  <c r="M1902" i="12" s="1"/>
  <c r="T1901" i="12"/>
  <c r="S1901" i="12"/>
  <c r="N1901" i="12"/>
  <c r="M1901" i="12"/>
  <c r="L1901" i="12"/>
  <c r="T1900" i="12"/>
  <c r="S1900" i="12"/>
  <c r="N1900" i="12"/>
  <c r="M1900" i="12"/>
  <c r="L1900" i="12"/>
  <c r="T1899" i="12"/>
  <c r="S1899" i="12"/>
  <c r="N1899" i="12"/>
  <c r="M1899" i="12"/>
  <c r="L1899" i="12"/>
  <c r="T1898" i="12"/>
  <c r="S1898" i="12"/>
  <c r="N1898" i="12"/>
  <c r="L1898" i="12"/>
  <c r="M1898" i="12" s="1"/>
  <c r="T1897" i="12"/>
  <c r="S1897" i="12"/>
  <c r="N1897" i="12"/>
  <c r="L1897" i="12"/>
  <c r="M1897" i="12" s="1"/>
  <c r="T1896" i="12"/>
  <c r="S1896" i="12"/>
  <c r="N1896" i="12"/>
  <c r="M1896" i="12"/>
  <c r="L1896" i="12"/>
  <c r="T1895" i="12"/>
  <c r="S1895" i="12"/>
  <c r="N1895" i="12"/>
  <c r="M1895" i="12"/>
  <c r="L1895" i="12"/>
  <c r="T1894" i="12"/>
  <c r="S1894" i="12"/>
  <c r="N1894" i="12"/>
  <c r="L1894" i="12"/>
  <c r="M1894" i="12" s="1"/>
  <c r="T1893" i="12"/>
  <c r="S1893" i="12"/>
  <c r="N1893" i="12"/>
  <c r="M1893" i="12"/>
  <c r="L1893" i="12"/>
  <c r="T1892" i="12"/>
  <c r="S1892" i="12"/>
  <c r="N1892" i="12"/>
  <c r="M1892" i="12"/>
  <c r="L1892" i="12"/>
  <c r="T1891" i="12"/>
  <c r="S1891" i="12"/>
  <c r="N1891" i="12"/>
  <c r="M1891" i="12"/>
  <c r="L1891" i="12"/>
  <c r="T1890" i="12"/>
  <c r="S1890" i="12"/>
  <c r="N1890" i="12"/>
  <c r="L1890" i="12"/>
  <c r="M1890" i="12" s="1"/>
  <c r="T1889" i="12"/>
  <c r="S1889" i="12"/>
  <c r="N1889" i="12"/>
  <c r="L1889" i="12"/>
  <c r="M1889" i="12" s="1"/>
  <c r="T1888" i="12"/>
  <c r="S1888" i="12"/>
  <c r="N1888" i="12"/>
  <c r="M1888" i="12"/>
  <c r="L1888" i="12"/>
  <c r="T1887" i="12"/>
  <c r="S1887" i="12"/>
  <c r="N1887" i="12"/>
  <c r="M1887" i="12"/>
  <c r="L1887" i="12"/>
  <c r="T1886" i="12"/>
  <c r="S1886" i="12"/>
  <c r="N1886" i="12"/>
  <c r="L1886" i="12"/>
  <c r="M1886" i="12" s="1"/>
  <c r="T1885" i="12"/>
  <c r="S1885" i="12"/>
  <c r="N1885" i="12"/>
  <c r="M1885" i="12"/>
  <c r="L1885" i="12"/>
  <c r="T1884" i="12"/>
  <c r="S1884" i="12"/>
  <c r="N1884" i="12"/>
  <c r="M1884" i="12"/>
  <c r="L1884" i="12"/>
  <c r="T1883" i="12"/>
  <c r="S1883" i="12"/>
  <c r="N1883" i="12"/>
  <c r="M1883" i="12"/>
  <c r="L1883" i="12"/>
  <c r="T1882" i="12"/>
  <c r="S1882" i="12"/>
  <c r="N1882" i="12"/>
  <c r="L1882" i="12"/>
  <c r="M1882" i="12" s="1"/>
  <c r="T1881" i="12"/>
  <c r="S1881" i="12"/>
  <c r="N1881" i="12"/>
  <c r="L1881" i="12"/>
  <c r="M1881" i="12" s="1"/>
  <c r="T1880" i="12"/>
  <c r="S1880" i="12"/>
  <c r="N1880" i="12"/>
  <c r="M1880" i="12"/>
  <c r="L1880" i="12"/>
  <c r="T1879" i="12"/>
  <c r="S1879" i="12"/>
  <c r="N1879" i="12"/>
  <c r="M1879" i="12"/>
  <c r="L1879" i="12"/>
  <c r="T1878" i="12"/>
  <c r="S1878" i="12"/>
  <c r="N1878" i="12"/>
  <c r="L1878" i="12"/>
  <c r="M1878" i="12" s="1"/>
  <c r="T1877" i="12"/>
  <c r="S1877" i="12"/>
  <c r="N1877" i="12"/>
  <c r="M1877" i="12"/>
  <c r="L1877" i="12"/>
  <c r="T1876" i="12"/>
  <c r="S1876" i="12"/>
  <c r="N1876" i="12"/>
  <c r="M1876" i="12"/>
  <c r="L1876" i="12"/>
  <c r="T1875" i="12"/>
  <c r="S1875" i="12"/>
  <c r="N1875" i="12"/>
  <c r="M1875" i="12"/>
  <c r="L1875" i="12"/>
  <c r="T1874" i="12"/>
  <c r="S1874" i="12"/>
  <c r="N1874" i="12"/>
  <c r="L1874" i="12"/>
  <c r="M1874" i="12" s="1"/>
  <c r="T1873" i="12"/>
  <c r="S1873" i="12"/>
  <c r="N1873" i="12"/>
  <c r="L1873" i="12"/>
  <c r="M1873" i="12" s="1"/>
  <c r="T1872" i="12"/>
  <c r="S1872" i="12"/>
  <c r="N1872" i="12"/>
  <c r="M1872" i="12"/>
  <c r="L1872" i="12"/>
  <c r="T1871" i="12"/>
  <c r="S1871" i="12"/>
  <c r="N1871" i="12"/>
  <c r="M1871" i="12"/>
  <c r="L1871" i="12"/>
  <c r="T1870" i="12"/>
  <c r="S1870" i="12"/>
  <c r="N1870" i="12"/>
  <c r="L1870" i="12"/>
  <c r="M1870" i="12" s="1"/>
  <c r="T1869" i="12"/>
  <c r="S1869" i="12"/>
  <c r="N1869" i="12"/>
  <c r="L1869" i="12"/>
  <c r="M1869" i="12" s="1"/>
  <c r="T1868" i="12"/>
  <c r="S1868" i="12"/>
  <c r="N1868" i="12"/>
  <c r="M1868" i="12"/>
  <c r="L1868" i="12"/>
  <c r="T1867" i="12"/>
  <c r="S1867" i="12"/>
  <c r="N1867" i="12"/>
  <c r="M1867" i="12"/>
  <c r="L1867" i="12"/>
  <c r="T1866" i="12"/>
  <c r="S1866" i="12"/>
  <c r="N1866" i="12"/>
  <c r="L1866" i="12"/>
  <c r="M1866" i="12" s="1"/>
  <c r="T1865" i="12"/>
  <c r="S1865" i="12"/>
  <c r="N1865" i="12"/>
  <c r="L1865" i="12"/>
  <c r="M1865" i="12" s="1"/>
  <c r="T1864" i="12"/>
  <c r="S1864" i="12"/>
  <c r="N1864" i="12"/>
  <c r="M1864" i="12"/>
  <c r="L1864" i="12"/>
  <c r="T1863" i="12"/>
  <c r="S1863" i="12"/>
  <c r="N1863" i="12"/>
  <c r="M1863" i="12"/>
  <c r="L1863" i="12"/>
  <c r="T1862" i="12"/>
  <c r="S1862" i="12"/>
  <c r="N1862" i="12"/>
  <c r="L1862" i="12"/>
  <c r="M1862" i="12" s="1"/>
  <c r="T1861" i="12"/>
  <c r="S1861" i="12"/>
  <c r="N1861" i="12"/>
  <c r="M1861" i="12"/>
  <c r="L1861" i="12"/>
  <c r="T1860" i="12"/>
  <c r="S1860" i="12"/>
  <c r="N1860" i="12"/>
  <c r="M1860" i="12"/>
  <c r="L1860" i="12"/>
  <c r="T1859" i="12"/>
  <c r="S1859" i="12"/>
  <c r="N1859" i="12"/>
  <c r="M1859" i="12"/>
  <c r="L1859" i="12"/>
  <c r="T1858" i="12"/>
  <c r="S1858" i="12"/>
  <c r="N1858" i="12"/>
  <c r="L1858" i="12"/>
  <c r="M1858" i="12" s="1"/>
  <c r="T1857" i="12"/>
  <c r="S1857" i="12"/>
  <c r="N1857" i="12"/>
  <c r="L1857" i="12"/>
  <c r="M1857" i="12" s="1"/>
  <c r="T1856" i="12"/>
  <c r="S1856" i="12"/>
  <c r="N1856" i="12"/>
  <c r="M1856" i="12"/>
  <c r="L1856" i="12"/>
  <c r="T1855" i="12"/>
  <c r="S1855" i="12"/>
  <c r="N1855" i="12"/>
  <c r="M1855" i="12"/>
  <c r="L1855" i="12"/>
  <c r="T1854" i="12"/>
  <c r="S1854" i="12"/>
  <c r="N1854" i="12"/>
  <c r="L1854" i="12"/>
  <c r="M1854" i="12" s="1"/>
  <c r="T1853" i="12"/>
  <c r="S1853" i="12"/>
  <c r="N1853" i="12"/>
  <c r="L1853" i="12"/>
  <c r="M1853" i="12" s="1"/>
  <c r="T1852" i="12"/>
  <c r="S1852" i="12"/>
  <c r="N1852" i="12"/>
  <c r="M1852" i="12"/>
  <c r="L1852" i="12"/>
  <c r="T1851" i="12"/>
  <c r="S1851" i="12"/>
  <c r="N1851" i="12"/>
  <c r="M1851" i="12"/>
  <c r="L1851" i="12"/>
  <c r="T1850" i="12"/>
  <c r="S1850" i="12"/>
  <c r="N1850" i="12"/>
  <c r="L1850" i="12"/>
  <c r="M1850" i="12" s="1"/>
  <c r="T1849" i="12"/>
  <c r="S1849" i="12"/>
  <c r="N1849" i="12"/>
  <c r="L1849" i="12"/>
  <c r="M1849" i="12" s="1"/>
  <c r="T1848" i="12"/>
  <c r="S1848" i="12"/>
  <c r="N1848" i="12"/>
  <c r="M1848" i="12"/>
  <c r="L1848" i="12"/>
  <c r="T1847" i="12"/>
  <c r="S1847" i="12"/>
  <c r="N1847" i="12"/>
  <c r="M1847" i="12"/>
  <c r="L1847" i="12"/>
  <c r="T1846" i="12"/>
  <c r="S1846" i="12"/>
  <c r="N1846" i="12"/>
  <c r="L1846" i="12"/>
  <c r="M1846" i="12" s="1"/>
  <c r="T1845" i="12"/>
  <c r="S1845" i="12"/>
  <c r="N1845" i="12"/>
  <c r="M1845" i="12"/>
  <c r="L1845" i="12"/>
  <c r="T1844" i="12"/>
  <c r="S1844" i="12"/>
  <c r="N1844" i="12"/>
  <c r="M1844" i="12"/>
  <c r="L1844" i="12"/>
  <c r="T1843" i="12"/>
  <c r="S1843" i="12"/>
  <c r="N1843" i="12"/>
  <c r="M1843" i="12"/>
  <c r="L1843" i="12"/>
  <c r="T1842" i="12"/>
  <c r="S1842" i="12"/>
  <c r="N1842" i="12"/>
  <c r="L1842" i="12"/>
  <c r="M1842" i="12" s="1"/>
  <c r="T1841" i="12"/>
  <c r="S1841" i="12"/>
  <c r="N1841" i="12"/>
  <c r="L1841" i="12"/>
  <c r="M1841" i="12" s="1"/>
  <c r="T1840" i="12"/>
  <c r="S1840" i="12"/>
  <c r="N1840" i="12"/>
  <c r="M1840" i="12"/>
  <c r="L1840" i="12"/>
  <c r="T1839" i="12"/>
  <c r="S1839" i="12"/>
  <c r="N1839" i="12"/>
  <c r="M1839" i="12"/>
  <c r="L1839" i="12"/>
  <c r="T1838" i="12"/>
  <c r="S1838" i="12"/>
  <c r="N1838" i="12"/>
  <c r="L1838" i="12"/>
  <c r="M1838" i="12" s="1"/>
  <c r="T1837" i="12"/>
  <c r="S1837" i="12"/>
  <c r="N1837" i="12"/>
  <c r="L1837" i="12"/>
  <c r="M1837" i="12" s="1"/>
  <c r="T1836" i="12"/>
  <c r="S1836" i="12"/>
  <c r="N1836" i="12"/>
  <c r="M1836" i="12"/>
  <c r="L1836" i="12"/>
  <c r="T1835" i="12"/>
  <c r="S1835" i="12"/>
  <c r="N1835" i="12"/>
  <c r="M1835" i="12"/>
  <c r="L1835" i="12"/>
  <c r="T1834" i="12"/>
  <c r="S1834" i="12"/>
  <c r="N1834" i="12"/>
  <c r="L1834" i="12"/>
  <c r="M1834" i="12" s="1"/>
  <c r="T1833" i="12"/>
  <c r="S1833" i="12"/>
  <c r="N1833" i="12"/>
  <c r="L1833" i="12"/>
  <c r="M1833" i="12" s="1"/>
  <c r="T1832" i="12"/>
  <c r="S1832" i="12"/>
  <c r="N1832" i="12"/>
  <c r="M1832" i="12"/>
  <c r="L1832" i="12"/>
  <c r="T1831" i="12"/>
  <c r="S1831" i="12"/>
  <c r="N1831" i="12"/>
  <c r="M1831" i="12"/>
  <c r="L1831" i="12"/>
  <c r="T1830" i="12"/>
  <c r="S1830" i="12"/>
  <c r="N1830" i="12"/>
  <c r="L1830" i="12"/>
  <c r="M1830" i="12" s="1"/>
  <c r="T1829" i="12"/>
  <c r="S1829" i="12"/>
  <c r="N1829" i="12"/>
  <c r="M1829" i="12"/>
  <c r="L1829" i="12"/>
  <c r="T1828" i="12"/>
  <c r="S1828" i="12"/>
  <c r="N1828" i="12"/>
  <c r="M1828" i="12"/>
  <c r="L1828" i="12"/>
  <c r="T1827" i="12"/>
  <c r="S1827" i="12"/>
  <c r="N1827" i="12"/>
  <c r="M1827" i="12"/>
  <c r="L1827" i="12"/>
  <c r="T1826" i="12"/>
  <c r="S1826" i="12"/>
  <c r="N1826" i="12"/>
  <c r="L1826" i="12"/>
  <c r="M1826" i="12" s="1"/>
  <c r="T1825" i="12"/>
  <c r="S1825" i="12"/>
  <c r="N1825" i="12"/>
  <c r="L1825" i="12"/>
  <c r="M1825" i="12" s="1"/>
  <c r="T1824" i="12"/>
  <c r="S1824" i="12"/>
  <c r="N1824" i="12"/>
  <c r="M1824" i="12"/>
  <c r="L1824" i="12"/>
  <c r="T1823" i="12"/>
  <c r="S1823" i="12"/>
  <c r="N1823" i="12"/>
  <c r="M1823" i="12"/>
  <c r="L1823" i="12"/>
  <c r="T1822" i="12"/>
  <c r="S1822" i="12"/>
  <c r="N1822" i="12"/>
  <c r="L1822" i="12"/>
  <c r="M1822" i="12" s="1"/>
  <c r="T1821" i="12"/>
  <c r="S1821" i="12"/>
  <c r="N1821" i="12"/>
  <c r="L1821" i="12"/>
  <c r="M1821" i="12" s="1"/>
  <c r="T1820" i="12"/>
  <c r="S1820" i="12"/>
  <c r="N1820" i="12"/>
  <c r="M1820" i="12"/>
  <c r="L1820" i="12"/>
  <c r="T1819" i="12"/>
  <c r="S1819" i="12"/>
  <c r="N1819" i="12"/>
  <c r="M1819" i="12"/>
  <c r="L1819" i="12"/>
  <c r="T1818" i="12"/>
  <c r="S1818" i="12"/>
  <c r="N1818" i="12"/>
  <c r="L1818" i="12"/>
  <c r="M1818" i="12" s="1"/>
  <c r="T1817" i="12"/>
  <c r="S1817" i="12"/>
  <c r="N1817" i="12"/>
  <c r="L1817" i="12"/>
  <c r="M1817" i="12" s="1"/>
  <c r="T1816" i="12"/>
  <c r="S1816" i="12"/>
  <c r="N1816" i="12"/>
  <c r="M1816" i="12"/>
  <c r="L1816" i="12"/>
  <c r="T1815" i="12"/>
  <c r="S1815" i="12"/>
  <c r="N1815" i="12"/>
  <c r="M1815" i="12"/>
  <c r="L1815" i="12"/>
  <c r="T1814" i="12"/>
  <c r="S1814" i="12"/>
  <c r="N1814" i="12"/>
  <c r="L1814" i="12"/>
  <c r="M1814" i="12" s="1"/>
  <c r="T1813" i="12"/>
  <c r="S1813" i="12"/>
  <c r="N1813" i="12"/>
  <c r="M1813" i="12"/>
  <c r="L1813" i="12"/>
  <c r="T1812" i="12"/>
  <c r="S1812" i="12"/>
  <c r="N1812" i="12"/>
  <c r="M1812" i="12"/>
  <c r="L1812" i="12"/>
  <c r="T1811" i="12"/>
  <c r="S1811" i="12"/>
  <c r="N1811" i="12"/>
  <c r="M1811" i="12"/>
  <c r="L1811" i="12"/>
  <c r="T1810" i="12"/>
  <c r="S1810" i="12"/>
  <c r="N1810" i="12"/>
  <c r="L1810" i="12"/>
  <c r="M1810" i="12" s="1"/>
  <c r="T1809" i="12"/>
  <c r="S1809" i="12"/>
  <c r="N1809" i="12"/>
  <c r="L1809" i="12"/>
  <c r="M1809" i="12" s="1"/>
  <c r="T1808" i="12"/>
  <c r="S1808" i="12"/>
  <c r="N1808" i="12"/>
  <c r="M1808" i="12"/>
  <c r="L1808" i="12"/>
  <c r="T1807" i="12"/>
  <c r="S1807" i="12"/>
  <c r="N1807" i="12"/>
  <c r="M1807" i="12"/>
  <c r="L1807" i="12"/>
  <c r="T1806" i="12"/>
  <c r="S1806" i="12"/>
  <c r="N1806" i="12"/>
  <c r="L1806" i="12"/>
  <c r="M1806" i="12" s="1"/>
  <c r="T1805" i="12"/>
  <c r="S1805" i="12"/>
  <c r="N1805" i="12"/>
  <c r="L1805" i="12"/>
  <c r="M1805" i="12" s="1"/>
  <c r="T1804" i="12"/>
  <c r="S1804" i="12"/>
  <c r="N1804" i="12"/>
  <c r="M1804" i="12"/>
  <c r="L1804" i="12"/>
  <c r="T1803" i="12"/>
  <c r="S1803" i="12"/>
  <c r="N1803" i="12"/>
  <c r="M1803" i="12"/>
  <c r="L1803" i="12"/>
  <c r="T1802" i="12"/>
  <c r="S1802" i="12"/>
  <c r="N1802" i="12"/>
  <c r="L1802" i="12"/>
  <c r="M1802" i="12" s="1"/>
  <c r="T1801" i="12"/>
  <c r="S1801" i="12"/>
  <c r="N1801" i="12"/>
  <c r="L1801" i="12"/>
  <c r="M1801" i="12" s="1"/>
  <c r="T1800" i="12"/>
  <c r="S1800" i="12"/>
  <c r="N1800" i="12"/>
  <c r="M1800" i="12"/>
  <c r="L1800" i="12"/>
  <c r="T1799" i="12"/>
  <c r="S1799" i="12"/>
  <c r="N1799" i="12"/>
  <c r="M1799" i="12"/>
  <c r="L1799" i="12"/>
  <c r="T1798" i="12"/>
  <c r="S1798" i="12"/>
  <c r="N1798" i="12"/>
  <c r="L1798" i="12"/>
  <c r="M1798" i="12" s="1"/>
  <c r="T1797" i="12"/>
  <c r="S1797" i="12"/>
  <c r="N1797" i="12"/>
  <c r="M1797" i="12"/>
  <c r="L1797" i="12"/>
  <c r="T1796" i="12"/>
  <c r="S1796" i="12"/>
  <c r="N1796" i="12"/>
  <c r="M1796" i="12"/>
  <c r="L1796" i="12"/>
  <c r="T1795" i="12"/>
  <c r="S1795" i="12"/>
  <c r="N1795" i="12"/>
  <c r="M1795" i="12"/>
  <c r="L1795" i="12"/>
  <c r="T1794" i="12"/>
  <c r="S1794" i="12"/>
  <c r="N1794" i="12"/>
  <c r="L1794" i="12"/>
  <c r="M1794" i="12" s="1"/>
  <c r="T1793" i="12"/>
  <c r="S1793" i="12"/>
  <c r="N1793" i="12"/>
  <c r="L1793" i="12"/>
  <c r="M1793" i="12" s="1"/>
  <c r="T1792" i="12"/>
  <c r="S1792" i="12"/>
  <c r="N1792" i="12"/>
  <c r="L1792" i="12"/>
  <c r="M1792" i="12" s="1"/>
  <c r="T1791" i="12"/>
  <c r="S1791" i="12"/>
  <c r="N1791" i="12"/>
  <c r="M1791" i="12"/>
  <c r="L1791" i="12"/>
  <c r="T1790" i="12"/>
  <c r="S1790" i="12"/>
  <c r="N1790" i="12"/>
  <c r="L1790" i="12"/>
  <c r="M1790" i="12" s="1"/>
  <c r="T1789" i="12"/>
  <c r="S1789" i="12"/>
  <c r="N1789" i="12"/>
  <c r="L1789" i="12"/>
  <c r="M1789" i="12" s="1"/>
  <c r="T1788" i="12"/>
  <c r="S1788" i="12"/>
  <c r="N1788" i="12"/>
  <c r="M1788" i="12"/>
  <c r="L1788" i="12"/>
  <c r="T1787" i="12"/>
  <c r="S1787" i="12"/>
  <c r="N1787" i="12"/>
  <c r="M1787" i="12"/>
  <c r="L1787" i="12"/>
  <c r="T1786" i="12"/>
  <c r="S1786" i="12"/>
  <c r="N1786" i="12"/>
  <c r="L1786" i="12"/>
  <c r="M1786" i="12" s="1"/>
  <c r="T1785" i="12"/>
  <c r="S1785" i="12"/>
  <c r="N1785" i="12"/>
  <c r="L1785" i="12"/>
  <c r="M1785" i="12" s="1"/>
  <c r="T1784" i="12"/>
  <c r="S1784" i="12"/>
  <c r="N1784" i="12"/>
  <c r="M1784" i="12"/>
  <c r="L1784" i="12"/>
  <c r="T1783" i="12"/>
  <c r="S1783" i="12"/>
  <c r="N1783" i="12"/>
  <c r="M1783" i="12"/>
  <c r="L1783" i="12"/>
  <c r="T1782" i="12"/>
  <c r="S1782" i="12"/>
  <c r="N1782" i="12"/>
  <c r="L1782" i="12"/>
  <c r="M1782" i="12" s="1"/>
  <c r="T1781" i="12"/>
  <c r="S1781" i="12"/>
  <c r="N1781" i="12"/>
  <c r="M1781" i="12"/>
  <c r="L1781" i="12"/>
  <c r="T1780" i="12"/>
  <c r="S1780" i="12"/>
  <c r="N1780" i="12"/>
  <c r="M1780" i="12"/>
  <c r="L1780" i="12"/>
  <c r="T1779" i="12"/>
  <c r="S1779" i="12"/>
  <c r="N1779" i="12"/>
  <c r="M1779" i="12"/>
  <c r="L1779" i="12"/>
  <c r="T1778" i="12"/>
  <c r="S1778" i="12"/>
  <c r="N1778" i="12"/>
  <c r="L1778" i="12"/>
  <c r="M1778" i="12" s="1"/>
  <c r="T1777" i="12"/>
  <c r="S1777" i="12"/>
  <c r="N1777" i="12"/>
  <c r="L1777" i="12"/>
  <c r="M1777" i="12" s="1"/>
  <c r="T1776" i="12"/>
  <c r="S1776" i="12"/>
  <c r="N1776" i="12"/>
  <c r="L1776" i="12"/>
  <c r="M1776" i="12" s="1"/>
  <c r="T1775" i="12"/>
  <c r="S1775" i="12"/>
  <c r="N1775" i="12"/>
  <c r="M1775" i="12"/>
  <c r="L1775" i="12"/>
  <c r="T1774" i="12"/>
  <c r="S1774" i="12"/>
  <c r="N1774" i="12"/>
  <c r="L1774" i="12"/>
  <c r="M1774" i="12" s="1"/>
  <c r="T1773" i="12"/>
  <c r="S1773" i="12"/>
  <c r="N1773" i="12"/>
  <c r="L1773" i="12"/>
  <c r="M1773" i="12" s="1"/>
  <c r="T1772" i="12"/>
  <c r="S1772" i="12"/>
  <c r="N1772" i="12"/>
  <c r="M1772" i="12"/>
  <c r="L1772" i="12"/>
  <c r="T1771" i="12"/>
  <c r="S1771" i="12"/>
  <c r="N1771" i="12"/>
  <c r="M1771" i="12"/>
  <c r="L1771" i="12"/>
  <c r="T1770" i="12"/>
  <c r="S1770" i="12"/>
  <c r="N1770" i="12"/>
  <c r="L1770" i="12"/>
  <c r="M1770" i="12" s="1"/>
  <c r="T1769" i="12"/>
  <c r="S1769" i="12"/>
  <c r="N1769" i="12"/>
  <c r="L1769" i="12"/>
  <c r="M1769" i="12" s="1"/>
  <c r="T1768" i="12"/>
  <c r="S1768" i="12"/>
  <c r="N1768" i="12"/>
  <c r="M1768" i="12"/>
  <c r="L1768" i="12"/>
  <c r="T1767" i="12"/>
  <c r="S1767" i="12"/>
  <c r="N1767" i="12"/>
  <c r="M1767" i="12"/>
  <c r="L1767" i="12"/>
  <c r="T1766" i="12"/>
  <c r="S1766" i="12"/>
  <c r="N1766" i="12"/>
  <c r="L1766" i="12"/>
  <c r="M1766" i="12" s="1"/>
  <c r="T1765" i="12"/>
  <c r="S1765" i="12"/>
  <c r="N1765" i="12"/>
  <c r="M1765" i="12"/>
  <c r="L1765" i="12"/>
  <c r="T1764" i="12"/>
  <c r="S1764" i="12"/>
  <c r="N1764" i="12"/>
  <c r="L1764" i="12"/>
  <c r="M1764" i="12" s="1"/>
  <c r="T1763" i="12"/>
  <c r="S1763" i="12"/>
  <c r="N1763" i="12"/>
  <c r="M1763" i="12"/>
  <c r="L1763" i="12"/>
  <c r="T1762" i="12"/>
  <c r="S1762" i="12"/>
  <c r="N1762" i="12"/>
  <c r="L1762" i="12"/>
  <c r="M1762" i="12" s="1"/>
  <c r="T1761" i="12"/>
  <c r="S1761" i="12"/>
  <c r="N1761" i="12"/>
  <c r="L1761" i="12"/>
  <c r="M1761" i="12" s="1"/>
  <c r="T1760" i="12"/>
  <c r="S1760" i="12"/>
  <c r="N1760" i="12"/>
  <c r="L1760" i="12"/>
  <c r="M1760" i="12" s="1"/>
  <c r="T1759" i="12"/>
  <c r="S1759" i="12"/>
  <c r="N1759" i="12"/>
  <c r="M1759" i="12"/>
  <c r="L1759" i="12"/>
  <c r="T1758" i="12"/>
  <c r="S1758" i="12"/>
  <c r="N1758" i="12"/>
  <c r="L1758" i="12"/>
  <c r="M1758" i="12" s="1"/>
  <c r="T1757" i="12"/>
  <c r="S1757" i="12"/>
  <c r="N1757" i="12"/>
  <c r="M1757" i="12"/>
  <c r="L1757" i="12"/>
  <c r="T1756" i="12"/>
  <c r="S1756" i="12"/>
  <c r="N1756" i="12"/>
  <c r="L1756" i="12"/>
  <c r="M1756" i="12" s="1"/>
  <c r="T1755" i="12"/>
  <c r="S1755" i="12"/>
  <c r="N1755" i="12"/>
  <c r="M1755" i="12"/>
  <c r="L1755" i="12"/>
  <c r="T1754" i="12"/>
  <c r="S1754" i="12"/>
  <c r="N1754" i="12"/>
  <c r="L1754" i="12"/>
  <c r="M1754" i="12" s="1"/>
  <c r="T1753" i="12"/>
  <c r="S1753" i="12"/>
  <c r="N1753" i="12"/>
  <c r="M1753" i="12"/>
  <c r="L1753" i="12"/>
  <c r="T1752" i="12"/>
  <c r="S1752" i="12"/>
  <c r="N1752" i="12"/>
  <c r="L1752" i="12"/>
  <c r="M1752" i="12" s="1"/>
  <c r="T1751" i="12"/>
  <c r="S1751" i="12"/>
  <c r="N1751" i="12"/>
  <c r="M1751" i="12"/>
  <c r="L1751" i="12"/>
  <c r="T1750" i="12"/>
  <c r="S1750" i="12"/>
  <c r="N1750" i="12"/>
  <c r="L1750" i="12"/>
  <c r="M1750" i="12" s="1"/>
  <c r="T1749" i="12"/>
  <c r="S1749" i="12"/>
  <c r="N1749" i="12"/>
  <c r="M1749" i="12"/>
  <c r="L1749" i="12"/>
  <c r="T1748" i="12"/>
  <c r="S1748" i="12"/>
  <c r="N1748" i="12"/>
  <c r="L1748" i="12"/>
  <c r="M1748" i="12" s="1"/>
  <c r="T1747" i="12"/>
  <c r="S1747" i="12"/>
  <c r="N1747" i="12"/>
  <c r="M1747" i="12"/>
  <c r="L1747" i="12"/>
  <c r="T1746" i="12"/>
  <c r="S1746" i="12"/>
  <c r="N1746" i="12"/>
  <c r="L1746" i="12"/>
  <c r="M1746" i="12" s="1"/>
  <c r="T1745" i="12"/>
  <c r="S1745" i="12"/>
  <c r="N1745" i="12"/>
  <c r="M1745" i="12"/>
  <c r="L1745" i="12"/>
  <c r="T1744" i="12"/>
  <c r="S1744" i="12"/>
  <c r="N1744" i="12"/>
  <c r="L1744" i="12"/>
  <c r="M1744" i="12" s="1"/>
  <c r="T1743" i="12"/>
  <c r="S1743" i="12"/>
  <c r="N1743" i="12"/>
  <c r="M1743" i="12"/>
  <c r="L1743" i="12"/>
  <c r="T1742" i="12"/>
  <c r="S1742" i="12"/>
  <c r="N1742" i="12"/>
  <c r="L1742" i="12"/>
  <c r="M1742" i="12" s="1"/>
  <c r="T1741" i="12"/>
  <c r="S1741" i="12"/>
  <c r="N1741" i="12"/>
  <c r="M1741" i="12"/>
  <c r="L1741" i="12"/>
  <c r="T1740" i="12"/>
  <c r="S1740" i="12"/>
  <c r="N1740" i="12"/>
  <c r="L1740" i="12"/>
  <c r="M1740" i="12" s="1"/>
  <c r="T1739" i="12"/>
  <c r="S1739" i="12"/>
  <c r="N1739" i="12"/>
  <c r="M1739" i="12"/>
  <c r="L1739" i="12"/>
  <c r="T1738" i="12"/>
  <c r="S1738" i="12"/>
  <c r="N1738" i="12"/>
  <c r="L1738" i="12"/>
  <c r="M1738" i="12" s="1"/>
  <c r="T1737" i="12"/>
  <c r="S1737" i="12"/>
  <c r="N1737" i="12"/>
  <c r="M1737" i="12"/>
  <c r="L1737" i="12"/>
  <c r="T1736" i="12"/>
  <c r="S1736" i="12"/>
  <c r="N1736" i="12"/>
  <c r="L1736" i="12"/>
  <c r="M1736" i="12" s="1"/>
  <c r="T1735" i="12"/>
  <c r="S1735" i="12"/>
  <c r="N1735" i="12"/>
  <c r="M1735" i="12"/>
  <c r="L1735" i="12"/>
  <c r="T1734" i="12"/>
  <c r="S1734" i="12"/>
  <c r="N1734" i="12"/>
  <c r="L1734" i="12"/>
  <c r="M1734" i="12" s="1"/>
  <c r="T1733" i="12"/>
  <c r="S1733" i="12"/>
  <c r="N1733" i="12"/>
  <c r="M1733" i="12"/>
  <c r="L1733" i="12"/>
  <c r="T1732" i="12"/>
  <c r="S1732" i="12"/>
  <c r="N1732" i="12"/>
  <c r="L1732" i="12"/>
  <c r="M1732" i="12" s="1"/>
  <c r="T1731" i="12"/>
  <c r="S1731" i="12"/>
  <c r="N1731" i="12"/>
  <c r="M1731" i="12"/>
  <c r="L1731" i="12"/>
  <c r="T1730" i="12"/>
  <c r="S1730" i="12"/>
  <c r="N1730" i="12"/>
  <c r="L1730" i="12"/>
  <c r="M1730" i="12" s="1"/>
  <c r="T1729" i="12"/>
  <c r="S1729" i="12"/>
  <c r="N1729" i="12"/>
  <c r="M1729" i="12"/>
  <c r="L1729" i="12"/>
  <c r="T1728" i="12"/>
  <c r="S1728" i="12"/>
  <c r="N1728" i="12"/>
  <c r="L1728" i="12"/>
  <c r="M1728" i="12" s="1"/>
  <c r="T1727" i="12"/>
  <c r="S1727" i="12"/>
  <c r="N1727" i="12"/>
  <c r="M1727" i="12"/>
  <c r="L1727" i="12"/>
  <c r="T1726" i="12"/>
  <c r="S1726" i="12"/>
  <c r="N1726" i="12"/>
  <c r="L1726" i="12"/>
  <c r="M1726" i="12" s="1"/>
  <c r="T1725" i="12"/>
  <c r="S1725" i="12"/>
  <c r="N1725" i="12"/>
  <c r="M1725" i="12"/>
  <c r="L1725" i="12"/>
  <c r="T1724" i="12"/>
  <c r="S1724" i="12"/>
  <c r="N1724" i="12"/>
  <c r="L1724" i="12"/>
  <c r="M1724" i="12" s="1"/>
  <c r="T1723" i="12"/>
  <c r="S1723" i="12"/>
  <c r="N1723" i="12"/>
  <c r="M1723" i="12"/>
  <c r="L1723" i="12"/>
  <c r="T1722" i="12"/>
  <c r="S1722" i="12"/>
  <c r="N1722" i="12"/>
  <c r="L1722" i="12"/>
  <c r="M1722" i="12" s="1"/>
  <c r="T1721" i="12"/>
  <c r="S1721" i="12"/>
  <c r="N1721" i="12"/>
  <c r="M1721" i="12"/>
  <c r="L1721" i="12"/>
  <c r="T1720" i="12"/>
  <c r="S1720" i="12"/>
  <c r="N1720" i="12"/>
  <c r="L1720" i="12"/>
  <c r="M1720" i="12" s="1"/>
  <c r="T1719" i="12"/>
  <c r="S1719" i="12"/>
  <c r="N1719" i="12"/>
  <c r="M1719" i="12"/>
  <c r="L1719" i="12"/>
  <c r="T1718" i="12"/>
  <c r="S1718" i="12"/>
  <c r="N1718" i="12"/>
  <c r="L1718" i="12"/>
  <c r="M1718" i="12" s="1"/>
  <c r="T1717" i="12"/>
  <c r="S1717" i="12"/>
  <c r="N1717" i="12"/>
  <c r="M1717" i="12"/>
  <c r="L1717" i="12"/>
  <c r="T1716" i="12"/>
  <c r="S1716" i="12"/>
  <c r="N1716" i="12"/>
  <c r="L1716" i="12"/>
  <c r="M1716" i="12" s="1"/>
  <c r="T1715" i="12"/>
  <c r="S1715" i="12"/>
  <c r="N1715" i="12"/>
  <c r="M1715" i="12"/>
  <c r="L1715" i="12"/>
  <c r="T1714" i="12"/>
  <c r="S1714" i="12"/>
  <c r="N1714" i="12"/>
  <c r="L1714" i="12"/>
  <c r="M1714" i="12" s="1"/>
  <c r="T1713" i="12"/>
  <c r="S1713" i="12"/>
  <c r="N1713" i="12"/>
  <c r="M1713" i="12"/>
  <c r="L1713" i="12"/>
  <c r="T1712" i="12"/>
  <c r="S1712" i="12"/>
  <c r="N1712" i="12"/>
  <c r="L1712" i="12"/>
  <c r="M1712" i="12" s="1"/>
  <c r="T1711" i="12"/>
  <c r="S1711" i="12"/>
  <c r="N1711" i="12"/>
  <c r="M1711" i="12"/>
  <c r="L1711" i="12"/>
  <c r="T1710" i="12"/>
  <c r="S1710" i="12"/>
  <c r="N1710" i="12"/>
  <c r="L1710" i="12"/>
  <c r="M1710" i="12" s="1"/>
  <c r="T1709" i="12"/>
  <c r="S1709" i="12"/>
  <c r="N1709" i="12"/>
  <c r="M1709" i="12"/>
  <c r="L1709" i="12"/>
  <c r="T1708" i="12"/>
  <c r="S1708" i="12"/>
  <c r="N1708" i="12"/>
  <c r="L1708" i="12"/>
  <c r="M1708" i="12" s="1"/>
  <c r="T1707" i="12"/>
  <c r="S1707" i="12"/>
  <c r="N1707" i="12"/>
  <c r="M1707" i="12"/>
  <c r="L1707" i="12"/>
  <c r="T1706" i="12"/>
  <c r="S1706" i="12"/>
  <c r="N1706" i="12"/>
  <c r="L1706" i="12"/>
  <c r="M1706" i="12" s="1"/>
  <c r="T1705" i="12"/>
  <c r="S1705" i="12"/>
  <c r="N1705" i="12"/>
  <c r="M1705" i="12"/>
  <c r="L1705" i="12"/>
  <c r="T1704" i="12"/>
  <c r="S1704" i="12"/>
  <c r="N1704" i="12"/>
  <c r="L1704" i="12"/>
  <c r="M1704" i="12" s="1"/>
  <c r="T1703" i="12"/>
  <c r="S1703" i="12"/>
  <c r="N1703" i="12"/>
  <c r="M1703" i="12"/>
  <c r="L1703" i="12"/>
  <c r="T1702" i="12"/>
  <c r="S1702" i="12"/>
  <c r="N1702" i="12"/>
  <c r="L1702" i="12"/>
  <c r="M1702" i="12" s="1"/>
  <c r="T1701" i="12"/>
  <c r="S1701" i="12"/>
  <c r="N1701" i="12"/>
  <c r="M1701" i="12"/>
  <c r="L1701" i="12"/>
  <c r="T1700" i="12"/>
  <c r="S1700" i="12"/>
  <c r="N1700" i="12"/>
  <c r="L1700" i="12"/>
  <c r="M1700" i="12" s="1"/>
  <c r="T1699" i="12"/>
  <c r="S1699" i="12"/>
  <c r="N1699" i="12"/>
  <c r="M1699" i="12"/>
  <c r="L1699" i="12"/>
  <c r="T1698" i="12"/>
  <c r="S1698" i="12"/>
  <c r="N1698" i="12"/>
  <c r="L1698" i="12"/>
  <c r="M1698" i="12" s="1"/>
  <c r="T1697" i="12"/>
  <c r="S1697" i="12"/>
  <c r="N1697" i="12"/>
  <c r="M1697" i="12"/>
  <c r="L1697" i="12"/>
  <c r="T1696" i="12"/>
  <c r="S1696" i="12"/>
  <c r="N1696" i="12"/>
  <c r="L1696" i="12"/>
  <c r="M1696" i="12" s="1"/>
  <c r="T1695" i="12"/>
  <c r="S1695" i="12"/>
  <c r="N1695" i="12"/>
  <c r="M1695" i="12"/>
  <c r="L1695" i="12"/>
  <c r="T1694" i="12"/>
  <c r="S1694" i="12"/>
  <c r="N1694" i="12"/>
  <c r="L1694" i="12"/>
  <c r="M1694" i="12" s="1"/>
  <c r="T1693" i="12"/>
  <c r="S1693" i="12"/>
  <c r="N1693" i="12"/>
  <c r="M1693" i="12"/>
  <c r="L1693" i="12"/>
  <c r="T1692" i="12"/>
  <c r="S1692" i="12"/>
  <c r="N1692" i="12"/>
  <c r="L1692" i="12"/>
  <c r="M1692" i="12" s="1"/>
  <c r="T1691" i="12"/>
  <c r="S1691" i="12"/>
  <c r="N1691" i="12"/>
  <c r="M1691" i="12"/>
  <c r="L1691" i="12"/>
  <c r="T1690" i="12"/>
  <c r="S1690" i="12"/>
  <c r="N1690" i="12"/>
  <c r="L1690" i="12"/>
  <c r="M1690" i="12" s="1"/>
  <c r="T1689" i="12"/>
  <c r="S1689" i="12"/>
  <c r="N1689" i="12"/>
  <c r="M1689" i="12"/>
  <c r="L1689" i="12"/>
  <c r="T1688" i="12"/>
  <c r="S1688" i="12"/>
  <c r="N1688" i="12"/>
  <c r="L1688" i="12"/>
  <c r="M1688" i="12" s="1"/>
  <c r="T1687" i="12"/>
  <c r="S1687" i="12"/>
  <c r="N1687" i="12"/>
  <c r="M1687" i="12"/>
  <c r="L1687" i="12"/>
  <c r="T1686" i="12"/>
  <c r="S1686" i="12"/>
  <c r="N1686" i="12"/>
  <c r="L1686" i="12"/>
  <c r="M1686" i="12" s="1"/>
  <c r="T1685" i="12"/>
  <c r="S1685" i="12"/>
  <c r="N1685" i="12"/>
  <c r="M1685" i="12"/>
  <c r="L1685" i="12"/>
  <c r="T1684" i="12"/>
  <c r="S1684" i="12"/>
  <c r="N1684" i="12"/>
  <c r="L1684" i="12"/>
  <c r="M1684" i="12" s="1"/>
  <c r="T1683" i="12"/>
  <c r="S1683" i="12"/>
  <c r="N1683" i="12"/>
  <c r="M1683" i="12"/>
  <c r="L1683" i="12"/>
  <c r="T1682" i="12"/>
  <c r="S1682" i="12"/>
  <c r="N1682" i="12"/>
  <c r="L1682" i="12"/>
  <c r="M1682" i="12" s="1"/>
  <c r="T1681" i="12"/>
  <c r="S1681" i="12"/>
  <c r="N1681" i="12"/>
  <c r="M1681" i="12"/>
  <c r="L1681" i="12"/>
  <c r="T1680" i="12"/>
  <c r="S1680" i="12"/>
  <c r="N1680" i="12"/>
  <c r="L1680" i="12"/>
  <c r="M1680" i="12" s="1"/>
  <c r="T1679" i="12"/>
  <c r="S1679" i="12"/>
  <c r="N1679" i="12"/>
  <c r="M1679" i="12"/>
  <c r="L1679" i="12"/>
  <c r="T1678" i="12"/>
  <c r="S1678" i="12"/>
  <c r="N1678" i="12"/>
  <c r="L1678" i="12"/>
  <c r="M1678" i="12" s="1"/>
  <c r="T1677" i="12"/>
  <c r="S1677" i="12"/>
  <c r="N1677" i="12"/>
  <c r="M1677" i="12"/>
  <c r="L1677" i="12"/>
  <c r="T1676" i="12"/>
  <c r="S1676" i="12"/>
  <c r="N1676" i="12"/>
  <c r="L1676" i="12"/>
  <c r="M1676" i="12" s="1"/>
  <c r="T1675" i="12"/>
  <c r="S1675" i="12"/>
  <c r="N1675" i="12"/>
  <c r="M1675" i="12"/>
  <c r="L1675" i="12"/>
  <c r="T1674" i="12"/>
  <c r="S1674" i="12"/>
  <c r="N1674" i="12"/>
  <c r="L1674" i="12"/>
  <c r="M1674" i="12" s="1"/>
  <c r="T1673" i="12"/>
  <c r="S1673" i="12"/>
  <c r="N1673" i="12"/>
  <c r="M1673" i="12"/>
  <c r="L1673" i="12"/>
  <c r="T1672" i="12"/>
  <c r="S1672" i="12"/>
  <c r="N1672" i="12"/>
  <c r="L1672" i="12"/>
  <c r="M1672" i="12" s="1"/>
  <c r="T1671" i="12"/>
  <c r="S1671" i="12"/>
  <c r="N1671" i="12"/>
  <c r="M1671" i="12"/>
  <c r="L1671" i="12"/>
  <c r="T1670" i="12"/>
  <c r="S1670" i="12"/>
  <c r="N1670" i="12"/>
  <c r="L1670" i="12"/>
  <c r="M1670" i="12" s="1"/>
  <c r="T1669" i="12"/>
  <c r="S1669" i="12"/>
  <c r="N1669" i="12"/>
  <c r="M1669" i="12"/>
  <c r="L1669" i="12"/>
  <c r="T1668" i="12"/>
  <c r="S1668" i="12"/>
  <c r="N1668" i="12"/>
  <c r="L1668" i="12"/>
  <c r="M1668" i="12" s="1"/>
  <c r="T1667" i="12"/>
  <c r="S1667" i="12"/>
  <c r="N1667" i="12"/>
  <c r="M1667" i="12"/>
  <c r="L1667" i="12"/>
  <c r="T1666" i="12"/>
  <c r="S1666" i="12"/>
  <c r="N1666" i="12"/>
  <c r="L1666" i="12"/>
  <c r="M1666" i="12" s="1"/>
  <c r="T1665" i="12"/>
  <c r="S1665" i="12"/>
  <c r="N1665" i="12"/>
  <c r="M1665" i="12"/>
  <c r="L1665" i="12"/>
  <c r="T1664" i="12"/>
  <c r="S1664" i="12"/>
  <c r="N1664" i="12"/>
  <c r="L1664" i="12"/>
  <c r="M1664" i="12" s="1"/>
  <c r="T1663" i="12"/>
  <c r="S1663" i="12"/>
  <c r="N1663" i="12"/>
  <c r="M1663" i="12"/>
  <c r="L1663" i="12"/>
  <c r="T1662" i="12"/>
  <c r="S1662" i="12"/>
  <c r="N1662" i="12"/>
  <c r="L1662" i="12"/>
  <c r="M1662" i="12" s="1"/>
  <c r="T1661" i="12"/>
  <c r="S1661" i="12"/>
  <c r="N1661" i="12"/>
  <c r="M1661" i="12"/>
  <c r="L1661" i="12"/>
  <c r="T1660" i="12"/>
  <c r="S1660" i="12"/>
  <c r="N1660" i="12"/>
  <c r="L1660" i="12"/>
  <c r="M1660" i="12" s="1"/>
  <c r="T1659" i="12"/>
  <c r="S1659" i="12"/>
  <c r="N1659" i="12"/>
  <c r="M1659" i="12"/>
  <c r="L1659" i="12"/>
  <c r="T1658" i="12"/>
  <c r="S1658" i="12"/>
  <c r="N1658" i="12"/>
  <c r="L1658" i="12"/>
  <c r="M1658" i="12" s="1"/>
  <c r="T1657" i="12"/>
  <c r="S1657" i="12"/>
  <c r="N1657" i="12"/>
  <c r="M1657" i="12"/>
  <c r="L1657" i="12"/>
  <c r="T1656" i="12"/>
  <c r="S1656" i="12"/>
  <c r="N1656" i="12"/>
  <c r="L1656" i="12"/>
  <c r="M1656" i="12" s="1"/>
  <c r="T1655" i="12"/>
  <c r="S1655" i="12"/>
  <c r="N1655" i="12"/>
  <c r="M1655" i="12"/>
  <c r="L1655" i="12"/>
  <c r="T1654" i="12"/>
  <c r="S1654" i="12"/>
  <c r="N1654" i="12"/>
  <c r="L1654" i="12"/>
  <c r="M1654" i="12" s="1"/>
  <c r="T1653" i="12"/>
  <c r="S1653" i="12"/>
  <c r="N1653" i="12"/>
  <c r="M1653" i="12"/>
  <c r="L1653" i="12"/>
  <c r="T1652" i="12"/>
  <c r="S1652" i="12"/>
  <c r="N1652" i="12"/>
  <c r="L1652" i="12"/>
  <c r="M1652" i="12" s="1"/>
  <c r="T1651" i="12"/>
  <c r="S1651" i="12"/>
  <c r="N1651" i="12"/>
  <c r="M1651" i="12"/>
  <c r="L1651" i="12"/>
  <c r="T1650" i="12"/>
  <c r="S1650" i="12"/>
  <c r="N1650" i="12"/>
  <c r="L1650" i="12"/>
  <c r="M1650" i="12" s="1"/>
  <c r="T1649" i="12"/>
  <c r="S1649" i="12"/>
  <c r="N1649" i="12"/>
  <c r="M1649" i="12"/>
  <c r="L1649" i="12"/>
  <c r="T1648" i="12"/>
  <c r="S1648" i="12"/>
  <c r="N1648" i="12"/>
  <c r="L1648" i="12"/>
  <c r="M1648" i="12" s="1"/>
  <c r="T1647" i="12"/>
  <c r="S1647" i="12"/>
  <c r="N1647" i="12"/>
  <c r="M1647" i="12"/>
  <c r="L1647" i="12"/>
  <c r="T1646" i="12"/>
  <c r="S1646" i="12"/>
  <c r="N1646" i="12"/>
  <c r="L1646" i="12"/>
  <c r="M1646" i="12" s="1"/>
  <c r="T1645" i="12"/>
  <c r="S1645" i="12"/>
  <c r="N1645" i="12"/>
  <c r="M1645" i="12"/>
  <c r="L1645" i="12"/>
  <c r="T1644" i="12"/>
  <c r="S1644" i="12"/>
  <c r="N1644" i="12"/>
  <c r="L1644" i="12"/>
  <c r="M1644" i="12" s="1"/>
  <c r="T1643" i="12"/>
  <c r="S1643" i="12"/>
  <c r="N1643" i="12"/>
  <c r="M1643" i="12"/>
  <c r="L1643" i="12"/>
  <c r="T1642" i="12"/>
  <c r="S1642" i="12"/>
  <c r="N1642" i="12"/>
  <c r="L1642" i="12"/>
  <c r="M1642" i="12" s="1"/>
  <c r="T1641" i="12"/>
  <c r="S1641" i="12"/>
  <c r="N1641" i="12"/>
  <c r="M1641" i="12"/>
  <c r="L1641" i="12"/>
  <c r="T1640" i="12"/>
  <c r="S1640" i="12"/>
  <c r="N1640" i="12"/>
  <c r="L1640" i="12"/>
  <c r="M1640" i="12" s="1"/>
  <c r="T1639" i="12"/>
  <c r="S1639" i="12"/>
  <c r="N1639" i="12"/>
  <c r="M1639" i="12"/>
  <c r="L1639" i="12"/>
  <c r="T1638" i="12"/>
  <c r="S1638" i="12"/>
  <c r="N1638" i="12"/>
  <c r="L1638" i="12"/>
  <c r="M1638" i="12" s="1"/>
  <c r="T1637" i="12"/>
  <c r="S1637" i="12"/>
  <c r="N1637" i="12"/>
  <c r="M1637" i="12"/>
  <c r="L1637" i="12"/>
  <c r="T1636" i="12"/>
  <c r="S1636" i="12"/>
  <c r="N1636" i="12"/>
  <c r="L1636" i="12"/>
  <c r="M1636" i="12" s="1"/>
  <c r="T1635" i="12"/>
  <c r="S1635" i="12"/>
  <c r="N1635" i="12"/>
  <c r="M1635" i="12"/>
  <c r="L1635" i="12"/>
  <c r="T1634" i="12"/>
  <c r="S1634" i="12"/>
  <c r="N1634" i="12"/>
  <c r="L1634" i="12"/>
  <c r="M1634" i="12" s="1"/>
  <c r="T1633" i="12"/>
  <c r="S1633" i="12"/>
  <c r="N1633" i="12"/>
  <c r="M1633" i="12"/>
  <c r="L1633" i="12"/>
  <c r="T1632" i="12"/>
  <c r="S1632" i="12"/>
  <c r="N1632" i="12"/>
  <c r="L1632" i="12"/>
  <c r="M1632" i="12" s="1"/>
  <c r="T1631" i="12"/>
  <c r="S1631" i="12"/>
  <c r="N1631" i="12"/>
  <c r="M1631" i="12"/>
  <c r="L1631" i="12"/>
  <c r="T1630" i="12"/>
  <c r="S1630" i="12"/>
  <c r="N1630" i="12"/>
  <c r="L1630" i="12"/>
  <c r="M1630" i="12" s="1"/>
  <c r="T1629" i="12"/>
  <c r="S1629" i="12"/>
  <c r="N1629" i="12"/>
  <c r="M1629" i="12"/>
  <c r="L1629" i="12"/>
  <c r="T1628" i="12"/>
  <c r="S1628" i="12"/>
  <c r="N1628" i="12"/>
  <c r="L1628" i="12"/>
  <c r="M1628" i="12" s="1"/>
  <c r="T1627" i="12"/>
  <c r="S1627" i="12"/>
  <c r="N1627" i="12"/>
  <c r="M1627" i="12"/>
  <c r="L1627" i="12"/>
  <c r="T1626" i="12"/>
  <c r="S1626" i="12"/>
  <c r="N1626" i="12"/>
  <c r="L1626" i="12"/>
  <c r="M1626" i="12" s="1"/>
  <c r="T1625" i="12"/>
  <c r="S1625" i="12"/>
  <c r="N1625" i="12"/>
  <c r="M1625" i="12"/>
  <c r="L1625" i="12"/>
  <c r="T1624" i="12"/>
  <c r="S1624" i="12"/>
  <c r="N1624" i="12"/>
  <c r="L1624" i="12"/>
  <c r="M1624" i="12" s="1"/>
  <c r="T1623" i="12"/>
  <c r="S1623" i="12"/>
  <c r="N1623" i="12"/>
  <c r="M1623" i="12"/>
  <c r="L1623" i="12"/>
  <c r="T1622" i="12"/>
  <c r="S1622" i="12"/>
  <c r="N1622" i="12"/>
  <c r="L1622" i="12"/>
  <c r="M1622" i="12" s="1"/>
  <c r="T1621" i="12"/>
  <c r="S1621" i="12"/>
  <c r="N1621" i="12"/>
  <c r="M1621" i="12"/>
  <c r="L1621" i="12"/>
  <c r="T1620" i="12"/>
  <c r="S1620" i="12"/>
  <c r="N1620" i="12"/>
  <c r="L1620" i="12"/>
  <c r="M1620" i="12" s="1"/>
  <c r="T1619" i="12"/>
  <c r="S1619" i="12"/>
  <c r="N1619" i="12"/>
  <c r="M1619" i="12"/>
  <c r="L1619" i="12"/>
  <c r="T1618" i="12"/>
  <c r="S1618" i="12"/>
  <c r="N1618" i="12"/>
  <c r="L1618" i="12"/>
  <c r="M1618" i="12" s="1"/>
  <c r="T1617" i="12"/>
  <c r="S1617" i="12"/>
  <c r="N1617" i="12"/>
  <c r="M1617" i="12"/>
  <c r="L1617" i="12"/>
  <c r="T1616" i="12"/>
  <c r="S1616" i="12"/>
  <c r="N1616" i="12"/>
  <c r="L1616" i="12"/>
  <c r="M1616" i="12" s="1"/>
  <c r="T1615" i="12"/>
  <c r="S1615" i="12"/>
  <c r="N1615" i="12"/>
  <c r="M1615" i="12"/>
  <c r="L1615" i="12"/>
  <c r="T1614" i="12"/>
  <c r="S1614" i="12"/>
  <c r="N1614" i="12"/>
  <c r="L1614" i="12"/>
  <c r="M1614" i="12" s="1"/>
  <c r="T1613" i="12"/>
  <c r="S1613" i="12"/>
  <c r="N1613" i="12"/>
  <c r="M1613" i="12"/>
  <c r="L1613" i="12"/>
  <c r="T1612" i="12"/>
  <c r="S1612" i="12"/>
  <c r="N1612" i="12"/>
  <c r="L1612" i="12"/>
  <c r="M1612" i="12" s="1"/>
  <c r="T1611" i="12"/>
  <c r="S1611" i="12"/>
  <c r="N1611" i="12"/>
  <c r="M1611" i="12"/>
  <c r="L1611" i="12"/>
  <c r="T1610" i="12"/>
  <c r="S1610" i="12"/>
  <c r="N1610" i="12"/>
  <c r="L1610" i="12"/>
  <c r="M1610" i="12" s="1"/>
  <c r="T1609" i="12"/>
  <c r="S1609" i="12"/>
  <c r="N1609" i="12"/>
  <c r="M1609" i="12"/>
  <c r="L1609" i="12"/>
  <c r="T1608" i="12"/>
  <c r="S1608" i="12"/>
  <c r="N1608" i="12"/>
  <c r="L1608" i="12"/>
  <c r="M1608" i="12" s="1"/>
  <c r="T1607" i="12"/>
  <c r="S1607" i="12"/>
  <c r="N1607" i="12"/>
  <c r="M1607" i="12"/>
  <c r="L1607" i="12"/>
  <c r="T1606" i="12"/>
  <c r="S1606" i="12"/>
  <c r="N1606" i="12"/>
  <c r="L1606" i="12"/>
  <c r="M1606" i="12" s="1"/>
  <c r="T1605" i="12"/>
  <c r="S1605" i="12"/>
  <c r="N1605" i="12"/>
  <c r="M1605" i="12"/>
  <c r="L1605" i="12"/>
  <c r="T1604" i="12"/>
  <c r="S1604" i="12"/>
  <c r="N1604" i="12"/>
  <c r="L1604" i="12"/>
  <c r="M1604" i="12" s="1"/>
  <c r="T1603" i="12"/>
  <c r="S1603" i="12"/>
  <c r="N1603" i="12"/>
  <c r="M1603" i="12"/>
  <c r="L1603" i="12"/>
  <c r="T1602" i="12"/>
  <c r="S1602" i="12"/>
  <c r="N1602" i="12"/>
  <c r="L1602" i="12"/>
  <c r="M1602" i="12" s="1"/>
  <c r="T1601" i="12"/>
  <c r="S1601" i="12"/>
  <c r="N1601" i="12"/>
  <c r="M1601" i="12"/>
  <c r="L1601" i="12"/>
  <c r="T1600" i="12"/>
  <c r="S1600" i="12"/>
  <c r="N1600" i="12"/>
  <c r="L1600" i="12"/>
  <c r="M1600" i="12" s="1"/>
  <c r="T1599" i="12"/>
  <c r="S1599" i="12"/>
  <c r="N1599" i="12"/>
  <c r="M1599" i="12"/>
  <c r="L1599" i="12"/>
  <c r="T1598" i="12"/>
  <c r="S1598" i="12"/>
  <c r="N1598" i="12"/>
  <c r="L1598" i="12"/>
  <c r="M1598" i="12" s="1"/>
  <c r="T1597" i="12"/>
  <c r="S1597" i="12"/>
  <c r="N1597" i="12"/>
  <c r="M1597" i="12"/>
  <c r="L1597" i="12"/>
  <c r="T1596" i="12"/>
  <c r="S1596" i="12"/>
  <c r="N1596" i="12"/>
  <c r="L1596" i="12"/>
  <c r="M1596" i="12" s="1"/>
  <c r="T1595" i="12"/>
  <c r="S1595" i="12"/>
  <c r="N1595" i="12"/>
  <c r="M1595" i="12"/>
  <c r="L1595" i="12"/>
  <c r="T1594" i="12"/>
  <c r="S1594" i="12"/>
  <c r="N1594" i="12"/>
  <c r="L1594" i="12"/>
  <c r="M1594" i="12" s="1"/>
  <c r="T1593" i="12"/>
  <c r="S1593" i="12"/>
  <c r="N1593" i="12"/>
  <c r="M1593" i="12"/>
  <c r="L1593" i="12"/>
  <c r="T1592" i="12"/>
  <c r="S1592" i="12"/>
  <c r="N1592" i="12"/>
  <c r="L1592" i="12"/>
  <c r="M1592" i="12" s="1"/>
  <c r="T1591" i="12"/>
  <c r="S1591" i="12"/>
  <c r="N1591" i="12"/>
  <c r="M1591" i="12"/>
  <c r="L1591" i="12"/>
  <c r="T1590" i="12"/>
  <c r="S1590" i="12"/>
  <c r="N1590" i="12"/>
  <c r="L1590" i="12"/>
  <c r="M1590" i="12" s="1"/>
  <c r="T1589" i="12"/>
  <c r="S1589" i="12"/>
  <c r="N1589" i="12"/>
  <c r="M1589" i="12"/>
  <c r="L1589" i="12"/>
  <c r="T1588" i="12"/>
  <c r="S1588" i="12"/>
  <c r="N1588" i="12"/>
  <c r="L1588" i="12"/>
  <c r="M1588" i="12" s="1"/>
  <c r="T1587" i="12"/>
  <c r="S1587" i="12"/>
  <c r="N1587" i="12"/>
  <c r="M1587" i="12"/>
  <c r="L1587" i="12"/>
  <c r="T1586" i="12"/>
  <c r="S1586" i="12"/>
  <c r="N1586" i="12"/>
  <c r="L1586" i="12"/>
  <c r="M1586" i="12" s="1"/>
  <c r="T1585" i="12"/>
  <c r="S1585" i="12"/>
  <c r="N1585" i="12"/>
  <c r="M1585" i="12"/>
  <c r="L1585" i="12"/>
  <c r="T1584" i="12"/>
  <c r="S1584" i="12"/>
  <c r="N1584" i="12"/>
  <c r="L1584" i="12"/>
  <c r="M1584" i="12" s="1"/>
  <c r="T1583" i="12"/>
  <c r="S1583" i="12"/>
  <c r="N1583" i="12"/>
  <c r="M1583" i="12"/>
  <c r="L1583" i="12"/>
  <c r="T1582" i="12"/>
  <c r="S1582" i="12"/>
  <c r="N1582" i="12"/>
  <c r="L1582" i="12"/>
  <c r="M1582" i="12" s="1"/>
  <c r="T1581" i="12"/>
  <c r="S1581" i="12"/>
  <c r="N1581" i="12"/>
  <c r="M1581" i="12"/>
  <c r="L1581" i="12"/>
  <c r="T1580" i="12"/>
  <c r="S1580" i="12"/>
  <c r="N1580" i="12"/>
  <c r="L1580" i="12"/>
  <c r="M1580" i="12" s="1"/>
  <c r="T1579" i="12"/>
  <c r="S1579" i="12"/>
  <c r="N1579" i="12"/>
  <c r="M1579" i="12"/>
  <c r="L1579" i="12"/>
  <c r="T1578" i="12"/>
  <c r="S1578" i="12"/>
  <c r="N1578" i="12"/>
  <c r="L1578" i="12"/>
  <c r="M1578" i="12" s="1"/>
  <c r="T1577" i="12"/>
  <c r="S1577" i="12"/>
  <c r="N1577" i="12"/>
  <c r="M1577" i="12"/>
  <c r="L1577" i="12"/>
  <c r="T1576" i="12"/>
  <c r="S1576" i="12"/>
  <c r="N1576" i="12"/>
  <c r="L1576" i="12"/>
  <c r="M1576" i="12" s="1"/>
  <c r="T1575" i="12"/>
  <c r="S1575" i="12"/>
  <c r="N1575" i="12"/>
  <c r="M1575" i="12"/>
  <c r="L1575" i="12"/>
  <c r="T1574" i="12"/>
  <c r="S1574" i="12"/>
  <c r="N1574" i="12"/>
  <c r="L1574" i="12"/>
  <c r="M1574" i="12" s="1"/>
  <c r="T1573" i="12"/>
  <c r="S1573" i="12"/>
  <c r="N1573" i="12"/>
  <c r="M1573" i="12"/>
  <c r="L1573" i="12"/>
  <c r="T1572" i="12"/>
  <c r="S1572" i="12"/>
  <c r="N1572" i="12"/>
  <c r="L1572" i="12"/>
  <c r="M1572" i="12" s="1"/>
  <c r="T1571" i="12"/>
  <c r="S1571" i="12"/>
  <c r="N1571" i="12"/>
  <c r="M1571" i="12"/>
  <c r="L1571" i="12"/>
  <c r="T1570" i="12"/>
  <c r="S1570" i="12"/>
  <c r="N1570" i="12"/>
  <c r="L1570" i="12"/>
  <c r="M1570" i="12" s="1"/>
  <c r="T1569" i="12"/>
  <c r="S1569" i="12"/>
  <c r="N1569" i="12"/>
  <c r="M1569" i="12"/>
  <c r="L1569" i="12"/>
  <c r="T1568" i="12"/>
  <c r="S1568" i="12"/>
  <c r="N1568" i="12"/>
  <c r="L1568" i="12"/>
  <c r="M1568" i="12" s="1"/>
  <c r="T1567" i="12"/>
  <c r="S1567" i="12"/>
  <c r="N1567" i="12"/>
  <c r="M1567" i="12"/>
  <c r="L1567" i="12"/>
  <c r="T1566" i="12"/>
  <c r="S1566" i="12"/>
  <c r="N1566" i="12"/>
  <c r="L1566" i="12"/>
  <c r="M1566" i="12" s="1"/>
  <c r="T1565" i="12"/>
  <c r="S1565" i="12"/>
  <c r="N1565" i="12"/>
  <c r="M1565" i="12"/>
  <c r="L1565" i="12"/>
  <c r="T1564" i="12"/>
  <c r="S1564" i="12"/>
  <c r="N1564" i="12"/>
  <c r="L1564" i="12"/>
  <c r="M1564" i="12" s="1"/>
  <c r="T1563" i="12"/>
  <c r="S1563" i="12"/>
  <c r="N1563" i="12"/>
  <c r="M1563" i="12"/>
  <c r="L1563" i="12"/>
  <c r="T1562" i="12"/>
  <c r="S1562" i="12"/>
  <c r="N1562" i="12"/>
  <c r="L1562" i="12"/>
  <c r="M1562" i="12" s="1"/>
  <c r="T1561" i="12"/>
  <c r="S1561" i="12"/>
  <c r="N1561" i="12"/>
  <c r="M1561" i="12"/>
  <c r="L1561" i="12"/>
  <c r="T1560" i="12"/>
  <c r="S1560" i="12"/>
  <c r="N1560" i="12"/>
  <c r="L1560" i="12"/>
  <c r="M1560" i="12" s="1"/>
  <c r="T1559" i="12"/>
  <c r="S1559" i="12"/>
  <c r="N1559" i="12"/>
  <c r="M1559" i="12"/>
  <c r="L1559" i="12"/>
  <c r="T1558" i="12"/>
  <c r="S1558" i="12"/>
  <c r="N1558" i="12"/>
  <c r="L1558" i="12"/>
  <c r="M1558" i="12" s="1"/>
  <c r="T1557" i="12"/>
  <c r="S1557" i="12"/>
  <c r="N1557" i="12"/>
  <c r="M1557" i="12"/>
  <c r="L1557" i="12"/>
  <c r="T1556" i="12"/>
  <c r="S1556" i="12"/>
  <c r="N1556" i="12"/>
  <c r="L1556" i="12"/>
  <c r="M1556" i="12" s="1"/>
  <c r="T1555" i="12"/>
  <c r="S1555" i="12"/>
  <c r="N1555" i="12"/>
  <c r="M1555" i="12"/>
  <c r="L1555" i="12"/>
  <c r="T1554" i="12"/>
  <c r="S1554" i="12"/>
  <c r="N1554" i="12"/>
  <c r="L1554" i="12"/>
  <c r="M1554" i="12" s="1"/>
  <c r="T1553" i="12"/>
  <c r="S1553" i="12"/>
  <c r="N1553" i="12"/>
  <c r="M1553" i="12"/>
  <c r="L1553" i="12"/>
  <c r="T1552" i="12"/>
  <c r="S1552" i="12"/>
  <c r="N1552" i="12"/>
  <c r="L1552" i="12"/>
  <c r="M1552" i="12" s="1"/>
  <c r="T1551" i="12"/>
  <c r="S1551" i="12"/>
  <c r="N1551" i="12"/>
  <c r="M1551" i="12"/>
  <c r="L1551" i="12"/>
  <c r="T1550" i="12"/>
  <c r="S1550" i="12"/>
  <c r="N1550" i="12"/>
  <c r="L1550" i="12"/>
  <c r="M1550" i="12" s="1"/>
  <c r="T1549" i="12"/>
  <c r="S1549" i="12"/>
  <c r="N1549" i="12"/>
  <c r="M1549" i="12"/>
  <c r="L1549" i="12"/>
  <c r="T1548" i="12"/>
  <c r="S1548" i="12"/>
  <c r="N1548" i="12"/>
  <c r="L1548" i="12"/>
  <c r="M1548" i="12" s="1"/>
  <c r="T1547" i="12"/>
  <c r="S1547" i="12"/>
  <c r="N1547" i="12"/>
  <c r="M1547" i="12"/>
  <c r="L1547" i="12"/>
  <c r="T1546" i="12"/>
  <c r="S1546" i="12"/>
  <c r="N1546" i="12"/>
  <c r="L1546" i="12"/>
  <c r="M1546" i="12" s="1"/>
  <c r="T1545" i="12"/>
  <c r="S1545" i="12"/>
  <c r="N1545" i="12"/>
  <c r="M1545" i="12"/>
  <c r="L1545" i="12"/>
  <c r="T1544" i="12"/>
  <c r="S1544" i="12"/>
  <c r="N1544" i="12"/>
  <c r="L1544" i="12"/>
  <c r="M1544" i="12" s="1"/>
  <c r="T1543" i="12"/>
  <c r="S1543" i="12"/>
  <c r="N1543" i="12"/>
  <c r="M1543" i="12"/>
  <c r="L1543" i="12"/>
  <c r="T1542" i="12"/>
  <c r="S1542" i="12"/>
  <c r="N1542" i="12"/>
  <c r="L1542" i="12"/>
  <c r="M1542" i="12" s="1"/>
  <c r="T1541" i="12"/>
  <c r="S1541" i="12"/>
  <c r="N1541" i="12"/>
  <c r="M1541" i="12"/>
  <c r="L1541" i="12"/>
  <c r="T1540" i="12"/>
  <c r="S1540" i="12"/>
  <c r="N1540" i="12"/>
  <c r="L1540" i="12"/>
  <c r="M1540" i="12" s="1"/>
  <c r="T1539" i="12"/>
  <c r="S1539" i="12"/>
  <c r="N1539" i="12"/>
  <c r="M1539" i="12"/>
  <c r="L1539" i="12"/>
  <c r="T1538" i="12"/>
  <c r="S1538" i="12"/>
  <c r="N1538" i="12"/>
  <c r="L1538" i="12"/>
  <c r="M1538" i="12" s="1"/>
  <c r="T1537" i="12"/>
  <c r="S1537" i="12"/>
  <c r="N1537" i="12"/>
  <c r="M1537" i="12"/>
  <c r="L1537" i="12"/>
  <c r="T1536" i="12"/>
  <c r="S1536" i="12"/>
  <c r="N1536" i="12"/>
  <c r="L1536" i="12"/>
  <c r="M1536" i="12" s="1"/>
  <c r="T1535" i="12"/>
  <c r="S1535" i="12"/>
  <c r="N1535" i="12"/>
  <c r="M1535" i="12"/>
  <c r="L1535" i="12"/>
  <c r="T1534" i="12"/>
  <c r="S1534" i="12"/>
  <c r="N1534" i="12"/>
  <c r="L1534" i="12"/>
  <c r="M1534" i="12" s="1"/>
  <c r="T1533" i="12"/>
  <c r="S1533" i="12"/>
  <c r="N1533" i="12"/>
  <c r="M1533" i="12"/>
  <c r="L1533" i="12"/>
  <c r="T1532" i="12"/>
  <c r="S1532" i="12"/>
  <c r="N1532" i="12"/>
  <c r="L1532" i="12"/>
  <c r="M1532" i="12" s="1"/>
  <c r="T1531" i="12"/>
  <c r="S1531" i="12"/>
  <c r="N1531" i="12"/>
  <c r="M1531" i="12"/>
  <c r="L1531" i="12"/>
  <c r="T1530" i="12"/>
  <c r="S1530" i="12"/>
  <c r="N1530" i="12"/>
  <c r="L1530" i="12"/>
  <c r="M1530" i="12" s="1"/>
  <c r="T1529" i="12"/>
  <c r="S1529" i="12"/>
  <c r="N1529" i="12"/>
  <c r="M1529" i="12"/>
  <c r="L1529" i="12"/>
  <c r="T1528" i="12"/>
  <c r="S1528" i="12"/>
  <c r="N1528" i="12"/>
  <c r="L1528" i="12"/>
  <c r="M1528" i="12" s="1"/>
  <c r="T1527" i="12"/>
  <c r="S1527" i="12"/>
  <c r="N1527" i="12"/>
  <c r="M1527" i="12"/>
  <c r="L1527" i="12"/>
  <c r="T1526" i="12"/>
  <c r="S1526" i="12"/>
  <c r="N1526" i="12"/>
  <c r="L1526" i="12"/>
  <c r="M1526" i="12" s="1"/>
  <c r="T1525" i="12"/>
  <c r="S1525" i="12"/>
  <c r="N1525" i="12"/>
  <c r="M1525" i="12"/>
  <c r="L1525" i="12"/>
  <c r="T1524" i="12"/>
  <c r="S1524" i="12"/>
  <c r="N1524" i="12"/>
  <c r="L1524" i="12"/>
  <c r="M1524" i="12" s="1"/>
  <c r="T1523" i="12"/>
  <c r="S1523" i="12"/>
  <c r="N1523" i="12"/>
  <c r="M1523" i="12"/>
  <c r="L1523" i="12"/>
  <c r="T1522" i="12"/>
  <c r="S1522" i="12"/>
  <c r="N1522" i="12"/>
  <c r="L1522" i="12"/>
  <c r="M1522" i="12" s="1"/>
  <c r="T1521" i="12"/>
  <c r="S1521" i="12"/>
  <c r="N1521" i="12"/>
  <c r="M1521" i="12"/>
  <c r="L1521" i="12"/>
  <c r="T1520" i="12"/>
  <c r="S1520" i="12"/>
  <c r="N1520" i="12"/>
  <c r="L1520" i="12"/>
  <c r="M1520" i="12" s="1"/>
  <c r="T1519" i="12"/>
  <c r="S1519" i="12"/>
  <c r="N1519" i="12"/>
  <c r="M1519" i="12"/>
  <c r="L1519" i="12"/>
  <c r="T1518" i="12"/>
  <c r="S1518" i="12"/>
  <c r="N1518" i="12"/>
  <c r="L1518" i="12"/>
  <c r="M1518" i="12" s="1"/>
  <c r="T1517" i="12"/>
  <c r="S1517" i="12"/>
  <c r="N1517" i="12"/>
  <c r="M1517" i="12"/>
  <c r="L1517" i="12"/>
  <c r="T1516" i="12"/>
  <c r="S1516" i="12"/>
  <c r="N1516" i="12"/>
  <c r="L1516" i="12"/>
  <c r="M1516" i="12" s="1"/>
  <c r="T1515" i="12"/>
  <c r="S1515" i="12"/>
  <c r="N1515" i="12"/>
  <c r="M1515" i="12"/>
  <c r="L1515" i="12"/>
  <c r="T1514" i="12"/>
  <c r="S1514" i="12"/>
  <c r="N1514" i="12"/>
  <c r="L1514" i="12"/>
  <c r="M1514" i="12" s="1"/>
  <c r="T1513" i="12"/>
  <c r="S1513" i="12"/>
  <c r="N1513" i="12"/>
  <c r="M1513" i="12"/>
  <c r="L1513" i="12"/>
  <c r="T1512" i="12"/>
  <c r="S1512" i="12"/>
  <c r="N1512" i="12"/>
  <c r="L1512" i="12"/>
  <c r="M1512" i="12" s="1"/>
  <c r="T1511" i="12"/>
  <c r="S1511" i="12"/>
  <c r="N1511" i="12"/>
  <c r="M1511" i="12"/>
  <c r="L1511" i="12"/>
  <c r="T1510" i="12"/>
  <c r="S1510" i="12"/>
  <c r="N1510" i="12"/>
  <c r="L1510" i="12"/>
  <c r="M1510" i="12" s="1"/>
  <c r="T1509" i="12"/>
  <c r="S1509" i="12"/>
  <c r="N1509" i="12"/>
  <c r="M1509" i="12"/>
  <c r="L1509" i="12"/>
  <c r="T1508" i="12"/>
  <c r="S1508" i="12"/>
  <c r="N1508" i="12"/>
  <c r="L1508" i="12"/>
  <c r="M1508" i="12" s="1"/>
  <c r="T1507" i="12"/>
  <c r="S1507" i="12"/>
  <c r="N1507" i="12"/>
  <c r="M1507" i="12"/>
  <c r="L1507" i="12"/>
  <c r="T1506" i="12"/>
  <c r="S1506" i="12"/>
  <c r="N1506" i="12"/>
  <c r="L1506" i="12"/>
  <c r="M1506" i="12" s="1"/>
  <c r="T1505" i="12"/>
  <c r="S1505" i="12"/>
  <c r="N1505" i="12"/>
  <c r="M1505" i="12"/>
  <c r="L1505" i="12"/>
  <c r="T1504" i="12"/>
  <c r="S1504" i="12"/>
  <c r="N1504" i="12"/>
  <c r="L1504" i="12"/>
  <c r="M1504" i="12" s="1"/>
  <c r="T1503" i="12"/>
  <c r="S1503" i="12"/>
  <c r="N1503" i="12"/>
  <c r="M1503" i="12"/>
  <c r="L1503" i="12"/>
  <c r="T1502" i="12"/>
  <c r="S1502" i="12"/>
  <c r="N1502" i="12"/>
  <c r="L1502" i="12"/>
  <c r="M1502" i="12" s="1"/>
  <c r="T1501" i="12"/>
  <c r="S1501" i="12"/>
  <c r="N1501" i="12"/>
  <c r="M1501" i="12"/>
  <c r="L1501" i="12"/>
  <c r="T1500" i="12"/>
  <c r="S1500" i="12"/>
  <c r="N1500" i="12"/>
  <c r="L1500" i="12"/>
  <c r="M1500" i="12" s="1"/>
  <c r="T1499" i="12"/>
  <c r="S1499" i="12"/>
  <c r="N1499" i="12"/>
  <c r="M1499" i="12"/>
  <c r="L1499" i="12"/>
  <c r="T1498" i="12"/>
  <c r="S1498" i="12"/>
  <c r="N1498" i="12"/>
  <c r="L1498" i="12"/>
  <c r="M1498" i="12" s="1"/>
  <c r="T1497" i="12"/>
  <c r="S1497" i="12"/>
  <c r="N1497" i="12"/>
  <c r="M1497" i="12"/>
  <c r="L1497" i="12"/>
  <c r="T1496" i="12"/>
  <c r="S1496" i="12"/>
  <c r="N1496" i="12"/>
  <c r="L1496" i="12"/>
  <c r="M1496" i="12" s="1"/>
  <c r="T1495" i="12"/>
  <c r="S1495" i="12"/>
  <c r="N1495" i="12"/>
  <c r="M1495" i="12"/>
  <c r="L1495" i="12"/>
  <c r="T1494" i="12"/>
  <c r="S1494" i="12"/>
  <c r="N1494" i="12"/>
  <c r="L1494" i="12"/>
  <c r="M1494" i="12" s="1"/>
  <c r="T1493" i="12"/>
  <c r="S1493" i="12"/>
  <c r="N1493" i="12"/>
  <c r="M1493" i="12"/>
  <c r="L1493" i="12"/>
  <c r="T1492" i="12"/>
  <c r="S1492" i="12"/>
  <c r="N1492" i="12"/>
  <c r="L1492" i="12"/>
  <c r="M1492" i="12" s="1"/>
  <c r="T1491" i="12"/>
  <c r="S1491" i="12"/>
  <c r="N1491" i="12"/>
  <c r="M1491" i="12"/>
  <c r="L1491" i="12"/>
  <c r="T1490" i="12"/>
  <c r="S1490" i="12"/>
  <c r="N1490" i="12"/>
  <c r="L1490" i="12"/>
  <c r="M1490" i="12" s="1"/>
  <c r="T1489" i="12"/>
  <c r="S1489" i="12"/>
  <c r="N1489" i="12"/>
  <c r="M1489" i="12"/>
  <c r="L1489" i="12"/>
  <c r="T1488" i="12"/>
  <c r="S1488" i="12"/>
  <c r="N1488" i="12"/>
  <c r="L1488" i="12"/>
  <c r="M1488" i="12" s="1"/>
  <c r="T1487" i="12"/>
  <c r="S1487" i="12"/>
  <c r="N1487" i="12"/>
  <c r="M1487" i="12"/>
  <c r="L1487" i="12"/>
  <c r="T1486" i="12"/>
  <c r="S1486" i="12"/>
  <c r="N1486" i="12"/>
  <c r="L1486" i="12"/>
  <c r="M1486" i="12" s="1"/>
  <c r="T1485" i="12"/>
  <c r="S1485" i="12"/>
  <c r="N1485" i="12"/>
  <c r="M1485" i="12"/>
  <c r="L1485" i="12"/>
  <c r="T1484" i="12"/>
  <c r="S1484" i="12"/>
  <c r="N1484" i="12"/>
  <c r="L1484" i="12"/>
  <c r="M1484" i="12" s="1"/>
  <c r="T1483" i="12"/>
  <c r="S1483" i="12"/>
  <c r="N1483" i="12"/>
  <c r="M1483" i="12"/>
  <c r="L1483" i="12"/>
  <c r="T1482" i="12"/>
  <c r="S1482" i="12"/>
  <c r="N1482" i="12"/>
  <c r="L1482" i="12"/>
  <c r="M1482" i="12" s="1"/>
  <c r="T1481" i="12"/>
  <c r="S1481" i="12"/>
  <c r="N1481" i="12"/>
  <c r="M1481" i="12"/>
  <c r="L1481" i="12"/>
  <c r="T1480" i="12"/>
  <c r="S1480" i="12"/>
  <c r="N1480" i="12"/>
  <c r="L1480" i="12"/>
  <c r="M1480" i="12" s="1"/>
  <c r="T1479" i="12"/>
  <c r="S1479" i="12"/>
  <c r="N1479" i="12"/>
  <c r="M1479" i="12"/>
  <c r="L1479" i="12"/>
  <c r="T1478" i="12"/>
  <c r="S1478" i="12"/>
  <c r="N1478" i="12"/>
  <c r="L1478" i="12"/>
  <c r="M1478" i="12" s="1"/>
  <c r="T1477" i="12"/>
  <c r="S1477" i="12"/>
  <c r="N1477" i="12"/>
  <c r="M1477" i="12"/>
  <c r="L1477" i="12"/>
  <c r="T1476" i="12"/>
  <c r="S1476" i="12"/>
  <c r="N1476" i="12"/>
  <c r="L1476" i="12"/>
  <c r="M1476" i="12" s="1"/>
  <c r="T1475" i="12"/>
  <c r="S1475" i="12"/>
  <c r="N1475" i="12"/>
  <c r="M1475" i="12"/>
  <c r="L1475" i="12"/>
  <c r="T1474" i="12"/>
  <c r="S1474" i="12"/>
  <c r="N1474" i="12"/>
  <c r="L1474" i="12"/>
  <c r="M1474" i="12" s="1"/>
  <c r="T1473" i="12"/>
  <c r="S1473" i="12"/>
  <c r="N1473" i="12"/>
  <c r="M1473" i="12"/>
  <c r="L1473" i="12"/>
  <c r="T1472" i="12"/>
  <c r="S1472" i="12"/>
  <c r="N1472" i="12"/>
  <c r="L1472" i="12"/>
  <c r="M1472" i="12" s="1"/>
  <c r="T1471" i="12"/>
  <c r="S1471" i="12"/>
  <c r="N1471" i="12"/>
  <c r="M1471" i="12"/>
  <c r="L1471" i="12"/>
  <c r="T1470" i="12"/>
  <c r="S1470" i="12"/>
  <c r="N1470" i="12"/>
  <c r="L1470" i="12"/>
  <c r="M1470" i="12" s="1"/>
  <c r="T1469" i="12"/>
  <c r="S1469" i="12"/>
  <c r="N1469" i="12"/>
  <c r="M1469" i="12"/>
  <c r="L1469" i="12"/>
  <c r="T1468" i="12"/>
  <c r="S1468" i="12"/>
  <c r="N1468" i="12"/>
  <c r="L1468" i="12"/>
  <c r="M1468" i="12" s="1"/>
  <c r="T1467" i="12"/>
  <c r="S1467" i="12"/>
  <c r="N1467" i="12"/>
  <c r="M1467" i="12"/>
  <c r="L1467" i="12"/>
  <c r="T1466" i="12"/>
  <c r="S1466" i="12"/>
  <c r="N1466" i="12"/>
  <c r="L1466" i="12"/>
  <c r="M1466" i="12" s="1"/>
  <c r="T1465" i="12"/>
  <c r="S1465" i="12"/>
  <c r="N1465" i="12"/>
  <c r="M1465" i="12"/>
  <c r="L1465" i="12"/>
  <c r="T1464" i="12"/>
  <c r="S1464" i="12"/>
  <c r="N1464" i="12"/>
  <c r="L1464" i="12"/>
  <c r="M1464" i="12" s="1"/>
  <c r="T1463" i="12"/>
  <c r="S1463" i="12"/>
  <c r="N1463" i="12"/>
  <c r="M1463" i="12"/>
  <c r="L1463" i="12"/>
  <c r="T1462" i="12"/>
  <c r="S1462" i="12"/>
  <c r="N1462" i="12"/>
  <c r="L1462" i="12"/>
  <c r="M1462" i="12" s="1"/>
  <c r="T1461" i="12"/>
  <c r="S1461" i="12"/>
  <c r="N1461" i="12"/>
  <c r="M1461" i="12"/>
  <c r="L1461" i="12"/>
  <c r="T1460" i="12"/>
  <c r="S1460" i="12"/>
  <c r="N1460" i="12"/>
  <c r="L1460" i="12"/>
  <c r="M1460" i="12" s="1"/>
  <c r="T1459" i="12"/>
  <c r="S1459" i="12"/>
  <c r="N1459" i="12"/>
  <c r="M1459" i="12"/>
  <c r="L1459" i="12"/>
  <c r="T1458" i="12"/>
  <c r="S1458" i="12"/>
  <c r="N1458" i="12"/>
  <c r="L1458" i="12"/>
  <c r="M1458" i="12" s="1"/>
  <c r="T1457" i="12"/>
  <c r="S1457" i="12"/>
  <c r="N1457" i="12"/>
  <c r="M1457" i="12"/>
  <c r="L1457" i="12"/>
  <c r="T1456" i="12"/>
  <c r="S1456" i="12"/>
  <c r="N1456" i="12"/>
  <c r="L1456" i="12"/>
  <c r="M1456" i="12" s="1"/>
  <c r="T1455" i="12"/>
  <c r="S1455" i="12"/>
  <c r="N1455" i="12"/>
  <c r="M1455" i="12"/>
  <c r="L1455" i="12"/>
  <c r="T1454" i="12"/>
  <c r="S1454" i="12"/>
  <c r="N1454" i="12"/>
  <c r="L1454" i="12"/>
  <c r="M1454" i="12" s="1"/>
  <c r="T1453" i="12"/>
  <c r="S1453" i="12"/>
  <c r="N1453" i="12"/>
  <c r="M1453" i="12"/>
  <c r="L1453" i="12"/>
  <c r="T1452" i="12"/>
  <c r="S1452" i="12"/>
  <c r="N1452" i="12"/>
  <c r="L1452" i="12"/>
  <c r="M1452" i="12" s="1"/>
  <c r="T1451" i="12"/>
  <c r="S1451" i="12"/>
  <c r="N1451" i="12"/>
  <c r="M1451" i="12"/>
  <c r="L1451" i="12"/>
  <c r="T1450" i="12"/>
  <c r="S1450" i="12"/>
  <c r="N1450" i="12"/>
  <c r="L1450" i="12"/>
  <c r="M1450" i="12" s="1"/>
  <c r="T1449" i="12"/>
  <c r="S1449" i="12"/>
  <c r="N1449" i="12"/>
  <c r="M1449" i="12"/>
  <c r="L1449" i="12"/>
  <c r="T1448" i="12"/>
  <c r="S1448" i="12"/>
  <c r="N1448" i="12"/>
  <c r="L1448" i="12"/>
  <c r="M1448" i="12" s="1"/>
  <c r="T1447" i="12"/>
  <c r="S1447" i="12"/>
  <c r="N1447" i="12"/>
  <c r="M1447" i="12"/>
  <c r="L1447" i="12"/>
  <c r="T1446" i="12"/>
  <c r="S1446" i="12"/>
  <c r="N1446" i="12"/>
  <c r="L1446" i="12"/>
  <c r="M1446" i="12" s="1"/>
  <c r="T1445" i="12"/>
  <c r="S1445" i="12"/>
  <c r="N1445" i="12"/>
  <c r="M1445" i="12"/>
  <c r="L1445" i="12"/>
  <c r="T1444" i="12"/>
  <c r="S1444" i="12"/>
  <c r="N1444" i="12"/>
  <c r="L1444" i="12"/>
  <c r="M1444" i="12" s="1"/>
  <c r="T1443" i="12"/>
  <c r="S1443" i="12"/>
  <c r="N1443" i="12"/>
  <c r="M1443" i="12"/>
  <c r="L1443" i="12"/>
  <c r="T1442" i="12"/>
  <c r="S1442" i="12"/>
  <c r="N1442" i="12"/>
  <c r="L1442" i="12"/>
  <c r="M1442" i="12" s="1"/>
  <c r="T1441" i="12"/>
  <c r="S1441" i="12"/>
  <c r="N1441" i="12"/>
  <c r="M1441" i="12"/>
  <c r="L1441" i="12"/>
  <c r="T1440" i="12"/>
  <c r="S1440" i="12"/>
  <c r="N1440" i="12"/>
  <c r="L1440" i="12"/>
  <c r="M1440" i="12" s="1"/>
  <c r="T1439" i="12"/>
  <c r="S1439" i="12"/>
  <c r="N1439" i="12"/>
  <c r="M1439" i="12"/>
  <c r="L1439" i="12"/>
  <c r="T1438" i="12"/>
  <c r="S1438" i="12"/>
  <c r="N1438" i="12"/>
  <c r="L1438" i="12"/>
  <c r="M1438" i="12" s="1"/>
  <c r="T1437" i="12"/>
  <c r="S1437" i="12"/>
  <c r="N1437" i="12"/>
  <c r="M1437" i="12"/>
  <c r="L1437" i="12"/>
  <c r="T1436" i="12"/>
  <c r="S1436" i="12"/>
  <c r="N1436" i="12"/>
  <c r="L1436" i="12"/>
  <c r="M1436" i="12" s="1"/>
  <c r="T1435" i="12"/>
  <c r="S1435" i="12"/>
  <c r="N1435" i="12"/>
  <c r="M1435" i="12"/>
  <c r="L1435" i="12"/>
  <c r="T1434" i="12"/>
  <c r="S1434" i="12"/>
  <c r="N1434" i="12"/>
  <c r="L1434" i="12"/>
  <c r="M1434" i="12" s="1"/>
  <c r="T1433" i="12"/>
  <c r="S1433" i="12"/>
  <c r="N1433" i="12"/>
  <c r="M1433" i="12"/>
  <c r="L1433" i="12"/>
  <c r="T1432" i="12"/>
  <c r="S1432" i="12"/>
  <c r="N1432" i="12"/>
  <c r="L1432" i="12"/>
  <c r="M1432" i="12" s="1"/>
  <c r="T1431" i="12"/>
  <c r="S1431" i="12"/>
  <c r="N1431" i="12"/>
  <c r="M1431" i="12"/>
  <c r="L1431" i="12"/>
  <c r="T1430" i="12"/>
  <c r="S1430" i="12"/>
  <c r="N1430" i="12"/>
  <c r="L1430" i="12"/>
  <c r="M1430" i="12" s="1"/>
  <c r="T1429" i="12"/>
  <c r="S1429" i="12"/>
  <c r="N1429" i="12"/>
  <c r="M1429" i="12"/>
  <c r="L1429" i="12"/>
  <c r="T1428" i="12"/>
  <c r="S1428" i="12"/>
  <c r="N1428" i="12"/>
  <c r="L1428" i="12"/>
  <c r="M1428" i="12" s="1"/>
  <c r="T1427" i="12"/>
  <c r="S1427" i="12"/>
  <c r="N1427" i="12"/>
  <c r="M1427" i="12"/>
  <c r="L1427" i="12"/>
  <c r="T1426" i="12"/>
  <c r="S1426" i="12"/>
  <c r="N1426" i="12"/>
  <c r="L1426" i="12"/>
  <c r="M1426" i="12" s="1"/>
  <c r="T1425" i="12"/>
  <c r="S1425" i="12"/>
  <c r="N1425" i="12"/>
  <c r="M1425" i="12"/>
  <c r="L1425" i="12"/>
  <c r="T1424" i="12"/>
  <c r="S1424" i="12"/>
  <c r="N1424" i="12"/>
  <c r="L1424" i="12"/>
  <c r="M1424" i="12" s="1"/>
  <c r="T1423" i="12"/>
  <c r="S1423" i="12"/>
  <c r="N1423" i="12"/>
  <c r="M1423" i="12"/>
  <c r="L1423" i="12"/>
  <c r="T1422" i="12"/>
  <c r="S1422" i="12"/>
  <c r="N1422" i="12"/>
  <c r="L1422" i="12"/>
  <c r="M1422" i="12" s="1"/>
  <c r="T1421" i="12"/>
  <c r="S1421" i="12"/>
  <c r="N1421" i="12"/>
  <c r="M1421" i="12"/>
  <c r="L1421" i="12"/>
  <c r="T1420" i="12"/>
  <c r="S1420" i="12"/>
  <c r="N1420" i="12"/>
  <c r="L1420" i="12"/>
  <c r="M1420" i="12" s="1"/>
  <c r="T1419" i="12"/>
  <c r="S1419" i="12"/>
  <c r="N1419" i="12"/>
  <c r="M1419" i="12"/>
  <c r="L1419" i="12"/>
  <c r="T1418" i="12"/>
  <c r="S1418" i="12"/>
  <c r="N1418" i="12"/>
  <c r="L1418" i="12"/>
  <c r="M1418" i="12" s="1"/>
  <c r="T1417" i="12"/>
  <c r="S1417" i="12"/>
  <c r="N1417" i="12"/>
  <c r="M1417" i="12"/>
  <c r="L1417" i="12"/>
  <c r="T1416" i="12"/>
  <c r="S1416" i="12"/>
  <c r="N1416" i="12"/>
  <c r="L1416" i="12"/>
  <c r="M1416" i="12" s="1"/>
  <c r="T1415" i="12"/>
  <c r="S1415" i="12"/>
  <c r="N1415" i="12"/>
  <c r="M1415" i="12"/>
  <c r="L1415" i="12"/>
  <c r="T1414" i="12"/>
  <c r="S1414" i="12"/>
  <c r="N1414" i="12"/>
  <c r="L1414" i="12"/>
  <c r="M1414" i="12" s="1"/>
  <c r="T1413" i="12"/>
  <c r="S1413" i="12"/>
  <c r="N1413" i="12"/>
  <c r="M1413" i="12"/>
  <c r="L1413" i="12"/>
  <c r="T1412" i="12"/>
  <c r="S1412" i="12"/>
  <c r="N1412" i="12"/>
  <c r="L1412" i="12"/>
  <c r="M1412" i="12" s="1"/>
  <c r="T1411" i="12"/>
  <c r="S1411" i="12"/>
  <c r="N1411" i="12"/>
  <c r="M1411" i="12"/>
  <c r="L1411" i="12"/>
  <c r="T1410" i="12"/>
  <c r="S1410" i="12"/>
  <c r="N1410" i="12"/>
  <c r="L1410" i="12"/>
  <c r="M1410" i="12" s="1"/>
  <c r="T1409" i="12"/>
  <c r="S1409" i="12"/>
  <c r="N1409" i="12"/>
  <c r="M1409" i="12"/>
  <c r="L1409" i="12"/>
  <c r="T1408" i="12"/>
  <c r="S1408" i="12"/>
  <c r="N1408" i="12"/>
  <c r="L1408" i="12"/>
  <c r="M1408" i="12" s="1"/>
  <c r="T1407" i="12"/>
  <c r="S1407" i="12"/>
  <c r="N1407" i="12"/>
  <c r="M1407" i="12"/>
  <c r="L1407" i="12"/>
  <c r="T1406" i="12"/>
  <c r="S1406" i="12"/>
  <c r="N1406" i="12"/>
  <c r="L1406" i="12"/>
  <c r="M1406" i="12" s="1"/>
  <c r="T1405" i="12"/>
  <c r="S1405" i="12"/>
  <c r="N1405" i="12"/>
  <c r="M1405" i="12"/>
  <c r="L1405" i="12"/>
  <c r="T1404" i="12"/>
  <c r="S1404" i="12"/>
  <c r="N1404" i="12"/>
  <c r="L1404" i="12"/>
  <c r="M1404" i="12" s="1"/>
  <c r="T1403" i="12"/>
  <c r="S1403" i="12"/>
  <c r="N1403" i="12"/>
  <c r="M1403" i="12"/>
  <c r="L1403" i="12"/>
  <c r="T1402" i="12"/>
  <c r="S1402" i="12"/>
  <c r="N1402" i="12"/>
  <c r="L1402" i="12"/>
  <c r="M1402" i="12" s="1"/>
  <c r="T1401" i="12"/>
  <c r="S1401" i="12"/>
  <c r="N1401" i="12"/>
  <c r="M1401" i="12"/>
  <c r="L1401" i="12"/>
  <c r="T1400" i="12"/>
  <c r="S1400" i="12"/>
  <c r="N1400" i="12"/>
  <c r="L1400" i="12"/>
  <c r="M1400" i="12" s="1"/>
  <c r="T1399" i="12"/>
  <c r="S1399" i="12"/>
  <c r="N1399" i="12"/>
  <c r="M1399" i="12"/>
  <c r="L1399" i="12"/>
  <c r="T1398" i="12"/>
  <c r="S1398" i="12"/>
  <c r="N1398" i="12"/>
  <c r="L1398" i="12"/>
  <c r="M1398" i="12" s="1"/>
  <c r="T1397" i="12"/>
  <c r="S1397" i="12"/>
  <c r="N1397" i="12"/>
  <c r="M1397" i="12"/>
  <c r="L1397" i="12"/>
  <c r="T1396" i="12"/>
  <c r="S1396" i="12"/>
  <c r="N1396" i="12"/>
  <c r="L1396" i="12"/>
  <c r="M1396" i="12" s="1"/>
  <c r="T1395" i="12"/>
  <c r="S1395" i="12"/>
  <c r="N1395" i="12"/>
  <c r="M1395" i="12"/>
  <c r="L1395" i="12"/>
  <c r="T1394" i="12"/>
  <c r="S1394" i="12"/>
  <c r="N1394" i="12"/>
  <c r="L1394" i="12"/>
  <c r="M1394" i="12" s="1"/>
  <c r="T1393" i="12"/>
  <c r="S1393" i="12"/>
  <c r="N1393" i="12"/>
  <c r="M1393" i="12"/>
  <c r="L1393" i="12"/>
  <c r="T1392" i="12"/>
  <c r="S1392" i="12"/>
  <c r="N1392" i="12"/>
  <c r="L1392" i="12"/>
  <c r="M1392" i="12" s="1"/>
  <c r="T1391" i="12"/>
  <c r="S1391" i="12"/>
  <c r="N1391" i="12"/>
  <c r="M1391" i="12"/>
  <c r="L1391" i="12"/>
  <c r="T1390" i="12"/>
  <c r="S1390" i="12"/>
  <c r="N1390" i="12"/>
  <c r="L1390" i="12"/>
  <c r="M1390" i="12" s="1"/>
  <c r="T1389" i="12"/>
  <c r="S1389" i="12"/>
  <c r="N1389" i="12"/>
  <c r="M1389" i="12"/>
  <c r="L1389" i="12"/>
  <c r="T1388" i="12"/>
  <c r="S1388" i="12"/>
  <c r="N1388" i="12"/>
  <c r="L1388" i="12"/>
  <c r="M1388" i="12" s="1"/>
  <c r="T1387" i="12"/>
  <c r="S1387" i="12"/>
  <c r="N1387" i="12"/>
  <c r="M1387" i="12"/>
  <c r="L1387" i="12"/>
  <c r="T1386" i="12"/>
  <c r="S1386" i="12"/>
  <c r="N1386" i="12"/>
  <c r="L1386" i="12"/>
  <c r="M1386" i="12" s="1"/>
  <c r="T1385" i="12"/>
  <c r="S1385" i="12"/>
  <c r="N1385" i="12"/>
  <c r="M1385" i="12"/>
  <c r="L1385" i="12"/>
  <c r="T1384" i="12"/>
  <c r="S1384" i="12"/>
  <c r="N1384" i="12"/>
  <c r="L1384" i="12"/>
  <c r="M1384" i="12" s="1"/>
  <c r="T1383" i="12"/>
  <c r="S1383" i="12"/>
  <c r="N1383" i="12"/>
  <c r="M1383" i="12"/>
  <c r="L1383" i="12"/>
  <c r="T1382" i="12"/>
  <c r="S1382" i="12"/>
  <c r="N1382" i="12"/>
  <c r="L1382" i="12"/>
  <c r="M1382" i="12" s="1"/>
  <c r="T1381" i="12"/>
  <c r="S1381" i="12"/>
  <c r="N1381" i="12"/>
  <c r="M1381" i="12"/>
  <c r="L1381" i="12"/>
  <c r="T1380" i="12"/>
  <c r="S1380" i="12"/>
  <c r="N1380" i="12"/>
  <c r="L1380" i="12"/>
  <c r="M1380" i="12" s="1"/>
  <c r="T1379" i="12"/>
  <c r="S1379" i="12"/>
  <c r="N1379" i="12"/>
  <c r="M1379" i="12"/>
  <c r="L1379" i="12"/>
  <c r="T1378" i="12"/>
  <c r="S1378" i="12"/>
  <c r="N1378" i="12"/>
  <c r="L1378" i="12"/>
  <c r="M1378" i="12" s="1"/>
  <c r="T1377" i="12"/>
  <c r="S1377" i="12"/>
  <c r="N1377" i="12"/>
  <c r="M1377" i="12"/>
  <c r="L1377" i="12"/>
  <c r="T1376" i="12"/>
  <c r="S1376" i="12"/>
  <c r="N1376" i="12"/>
  <c r="L1376" i="12"/>
  <c r="M1376" i="12" s="1"/>
  <c r="T1375" i="12"/>
  <c r="S1375" i="12"/>
  <c r="N1375" i="12"/>
  <c r="M1375" i="12"/>
  <c r="L1375" i="12"/>
  <c r="T1374" i="12"/>
  <c r="S1374" i="12"/>
  <c r="N1374" i="12"/>
  <c r="L1374" i="12"/>
  <c r="M1374" i="12" s="1"/>
  <c r="T1373" i="12"/>
  <c r="S1373" i="12"/>
  <c r="N1373" i="12"/>
  <c r="M1373" i="12"/>
  <c r="L1373" i="12"/>
  <c r="T1372" i="12"/>
  <c r="S1372" i="12"/>
  <c r="N1372" i="12"/>
  <c r="L1372" i="12"/>
  <c r="M1372" i="12" s="1"/>
  <c r="T1371" i="12"/>
  <c r="S1371" i="12"/>
  <c r="N1371" i="12"/>
  <c r="M1371" i="12"/>
  <c r="L1371" i="12"/>
  <c r="T1370" i="12"/>
  <c r="S1370" i="12"/>
  <c r="N1370" i="12"/>
  <c r="L1370" i="12"/>
  <c r="M1370" i="12" s="1"/>
  <c r="T1369" i="12"/>
  <c r="S1369" i="12"/>
  <c r="N1369" i="12"/>
  <c r="M1369" i="12"/>
  <c r="L1369" i="12"/>
  <c r="T1368" i="12"/>
  <c r="S1368" i="12"/>
  <c r="N1368" i="12"/>
  <c r="L1368" i="12"/>
  <c r="M1368" i="12" s="1"/>
  <c r="T1367" i="12"/>
  <c r="S1367" i="12"/>
  <c r="N1367" i="12"/>
  <c r="M1367" i="12"/>
  <c r="L1367" i="12"/>
  <c r="T1366" i="12"/>
  <c r="S1366" i="12"/>
  <c r="N1366" i="12"/>
  <c r="L1366" i="12"/>
  <c r="M1366" i="12" s="1"/>
  <c r="T1365" i="12"/>
  <c r="S1365" i="12"/>
  <c r="N1365" i="12"/>
  <c r="M1365" i="12"/>
  <c r="L1365" i="12"/>
  <c r="T1364" i="12"/>
  <c r="S1364" i="12"/>
  <c r="N1364" i="12"/>
  <c r="L1364" i="12"/>
  <c r="M1364" i="12" s="1"/>
  <c r="T1363" i="12"/>
  <c r="S1363" i="12"/>
  <c r="N1363" i="12"/>
  <c r="M1363" i="12"/>
  <c r="L1363" i="12"/>
  <c r="T1362" i="12"/>
  <c r="S1362" i="12"/>
  <c r="N1362" i="12"/>
  <c r="L1362" i="12"/>
  <c r="M1362" i="12" s="1"/>
  <c r="T1361" i="12"/>
  <c r="S1361" i="12"/>
  <c r="N1361" i="12"/>
  <c r="M1361" i="12"/>
  <c r="L1361" i="12"/>
  <c r="T1360" i="12"/>
  <c r="S1360" i="12"/>
  <c r="N1360" i="12"/>
  <c r="L1360" i="12"/>
  <c r="M1360" i="12" s="1"/>
  <c r="T1359" i="12"/>
  <c r="S1359" i="12"/>
  <c r="N1359" i="12"/>
  <c r="M1359" i="12"/>
  <c r="L1359" i="12"/>
  <c r="T1358" i="12"/>
  <c r="S1358" i="12"/>
  <c r="N1358" i="12"/>
  <c r="L1358" i="12"/>
  <c r="M1358" i="12" s="1"/>
  <c r="T1357" i="12"/>
  <c r="S1357" i="12"/>
  <c r="N1357" i="12"/>
  <c r="M1357" i="12"/>
  <c r="L1357" i="12"/>
  <c r="T1356" i="12"/>
  <c r="S1356" i="12"/>
  <c r="N1356" i="12"/>
  <c r="L1356" i="12"/>
  <c r="M1356" i="12" s="1"/>
  <c r="T1355" i="12"/>
  <c r="S1355" i="12"/>
  <c r="N1355" i="12"/>
  <c r="M1355" i="12"/>
  <c r="L1355" i="12"/>
  <c r="T1354" i="12"/>
  <c r="S1354" i="12"/>
  <c r="N1354" i="12"/>
  <c r="L1354" i="12"/>
  <c r="M1354" i="12" s="1"/>
  <c r="T1353" i="12"/>
  <c r="S1353" i="12"/>
  <c r="N1353" i="12"/>
  <c r="M1353" i="12"/>
  <c r="L1353" i="12"/>
  <c r="T1352" i="12"/>
  <c r="S1352" i="12"/>
  <c r="N1352" i="12"/>
  <c r="L1352" i="12"/>
  <c r="M1352" i="12" s="1"/>
  <c r="T1351" i="12"/>
  <c r="S1351" i="12"/>
  <c r="N1351" i="12"/>
  <c r="M1351" i="12"/>
  <c r="L1351" i="12"/>
  <c r="T1350" i="12"/>
  <c r="S1350" i="12"/>
  <c r="N1350" i="12"/>
  <c r="L1350" i="12"/>
  <c r="M1350" i="12" s="1"/>
  <c r="T1349" i="12"/>
  <c r="S1349" i="12"/>
  <c r="N1349" i="12"/>
  <c r="M1349" i="12"/>
  <c r="L1349" i="12"/>
  <c r="T1348" i="12"/>
  <c r="S1348" i="12"/>
  <c r="N1348" i="12"/>
  <c r="L1348" i="12"/>
  <c r="M1348" i="12" s="1"/>
  <c r="T1347" i="12"/>
  <c r="S1347" i="12"/>
  <c r="N1347" i="12"/>
  <c r="M1347" i="12"/>
  <c r="L1347" i="12"/>
  <c r="T1346" i="12"/>
  <c r="S1346" i="12"/>
  <c r="N1346" i="12"/>
  <c r="L1346" i="12"/>
  <c r="M1346" i="12" s="1"/>
  <c r="T1345" i="12"/>
  <c r="S1345" i="12"/>
  <c r="N1345" i="12"/>
  <c r="M1345" i="12"/>
  <c r="L1345" i="12"/>
  <c r="T1344" i="12"/>
  <c r="S1344" i="12"/>
  <c r="N1344" i="12"/>
  <c r="L1344" i="12"/>
  <c r="M1344" i="12" s="1"/>
  <c r="T1343" i="12"/>
  <c r="S1343" i="12"/>
  <c r="N1343" i="12"/>
  <c r="M1343" i="12"/>
  <c r="L1343" i="12"/>
  <c r="T1342" i="12"/>
  <c r="S1342" i="12"/>
  <c r="N1342" i="12"/>
  <c r="L1342" i="12"/>
  <c r="M1342" i="12" s="1"/>
  <c r="T1341" i="12"/>
  <c r="S1341" i="12"/>
  <c r="N1341" i="12"/>
  <c r="M1341" i="12"/>
  <c r="L1341" i="12"/>
  <c r="T1340" i="12"/>
  <c r="S1340" i="12"/>
  <c r="N1340" i="12"/>
  <c r="L1340" i="12"/>
  <c r="M1340" i="12" s="1"/>
  <c r="T1339" i="12"/>
  <c r="S1339" i="12"/>
  <c r="N1339" i="12"/>
  <c r="M1339" i="12"/>
  <c r="L1339" i="12"/>
  <c r="T1338" i="12"/>
  <c r="S1338" i="12"/>
  <c r="N1338" i="12"/>
  <c r="L1338" i="12"/>
  <c r="M1338" i="12" s="1"/>
  <c r="T1337" i="12"/>
  <c r="S1337" i="12"/>
  <c r="N1337" i="12"/>
  <c r="M1337" i="12"/>
  <c r="L1337" i="12"/>
  <c r="T1336" i="12"/>
  <c r="S1336" i="12"/>
  <c r="N1336" i="12"/>
  <c r="L1336" i="12"/>
  <c r="M1336" i="12" s="1"/>
  <c r="T1335" i="12"/>
  <c r="S1335" i="12"/>
  <c r="N1335" i="12"/>
  <c r="M1335" i="12"/>
  <c r="L1335" i="12"/>
  <c r="T1334" i="12"/>
  <c r="S1334" i="12"/>
  <c r="N1334" i="12"/>
  <c r="L1334" i="12"/>
  <c r="M1334" i="12" s="1"/>
  <c r="T1333" i="12"/>
  <c r="S1333" i="12"/>
  <c r="N1333" i="12"/>
  <c r="M1333" i="12"/>
  <c r="L1333" i="12"/>
  <c r="T1332" i="12"/>
  <c r="S1332" i="12"/>
  <c r="N1332" i="12"/>
  <c r="L1332" i="12"/>
  <c r="M1332" i="12" s="1"/>
  <c r="T1331" i="12"/>
  <c r="S1331" i="12"/>
  <c r="N1331" i="12"/>
  <c r="M1331" i="12"/>
  <c r="L1331" i="12"/>
  <c r="T1330" i="12"/>
  <c r="S1330" i="12"/>
  <c r="N1330" i="12"/>
  <c r="L1330" i="12"/>
  <c r="M1330" i="12" s="1"/>
  <c r="T1329" i="12"/>
  <c r="S1329" i="12"/>
  <c r="N1329" i="12"/>
  <c r="M1329" i="12"/>
  <c r="L1329" i="12"/>
  <c r="T1328" i="12"/>
  <c r="S1328" i="12"/>
  <c r="N1328" i="12"/>
  <c r="L1328" i="12"/>
  <c r="M1328" i="12" s="1"/>
  <c r="T1327" i="12"/>
  <c r="S1327" i="12"/>
  <c r="N1327" i="12"/>
  <c r="M1327" i="12"/>
  <c r="L1327" i="12"/>
  <c r="T1326" i="12"/>
  <c r="S1326" i="12"/>
  <c r="N1326" i="12"/>
  <c r="L1326" i="12"/>
  <c r="M1326" i="12" s="1"/>
  <c r="T1325" i="12"/>
  <c r="S1325" i="12"/>
  <c r="N1325" i="12"/>
  <c r="M1325" i="12"/>
  <c r="L1325" i="12"/>
  <c r="T1324" i="12"/>
  <c r="S1324" i="12"/>
  <c r="N1324" i="12"/>
  <c r="L1324" i="12"/>
  <c r="M1324" i="12" s="1"/>
  <c r="T1323" i="12"/>
  <c r="S1323" i="12"/>
  <c r="N1323" i="12"/>
  <c r="M1323" i="12"/>
  <c r="L1323" i="12"/>
  <c r="T1322" i="12"/>
  <c r="S1322" i="12"/>
  <c r="N1322" i="12"/>
  <c r="L1322" i="12"/>
  <c r="M1322" i="12" s="1"/>
  <c r="T1321" i="12"/>
  <c r="S1321" i="12"/>
  <c r="N1321" i="12"/>
  <c r="M1321" i="12"/>
  <c r="L1321" i="12"/>
  <c r="T1320" i="12"/>
  <c r="S1320" i="12"/>
  <c r="N1320" i="12"/>
  <c r="L1320" i="12"/>
  <c r="M1320" i="12" s="1"/>
  <c r="T1319" i="12"/>
  <c r="S1319" i="12"/>
  <c r="N1319" i="12"/>
  <c r="M1319" i="12"/>
  <c r="L1319" i="12"/>
  <c r="T1318" i="12"/>
  <c r="S1318" i="12"/>
  <c r="N1318" i="12"/>
  <c r="L1318" i="12"/>
  <c r="M1318" i="12" s="1"/>
  <c r="T1317" i="12"/>
  <c r="S1317" i="12"/>
  <c r="N1317" i="12"/>
  <c r="M1317" i="12"/>
  <c r="L1317" i="12"/>
  <c r="T1316" i="12"/>
  <c r="S1316" i="12"/>
  <c r="N1316" i="12"/>
  <c r="L1316" i="12"/>
  <c r="M1316" i="12" s="1"/>
  <c r="T1315" i="12"/>
  <c r="S1315" i="12"/>
  <c r="N1315" i="12"/>
  <c r="M1315" i="12"/>
  <c r="L1315" i="12"/>
  <c r="T1314" i="12"/>
  <c r="S1314" i="12"/>
  <c r="N1314" i="12"/>
  <c r="L1314" i="12"/>
  <c r="M1314" i="12" s="1"/>
  <c r="T1313" i="12"/>
  <c r="S1313" i="12"/>
  <c r="N1313" i="12"/>
  <c r="M1313" i="12"/>
  <c r="L1313" i="12"/>
  <c r="T1312" i="12"/>
  <c r="S1312" i="12"/>
  <c r="N1312" i="12"/>
  <c r="L1312" i="12"/>
  <c r="M1312" i="12" s="1"/>
  <c r="T1311" i="12"/>
  <c r="S1311" i="12"/>
  <c r="N1311" i="12"/>
  <c r="M1311" i="12"/>
  <c r="L1311" i="12"/>
  <c r="T1310" i="12"/>
  <c r="S1310" i="12"/>
  <c r="N1310" i="12"/>
  <c r="L1310" i="12"/>
  <c r="M1310" i="12" s="1"/>
  <c r="T1309" i="12"/>
  <c r="S1309" i="12"/>
  <c r="N1309" i="12"/>
  <c r="M1309" i="12"/>
  <c r="L1309" i="12"/>
  <c r="T1308" i="12"/>
  <c r="S1308" i="12"/>
  <c r="N1308" i="12"/>
  <c r="L1308" i="12"/>
  <c r="M1308" i="12" s="1"/>
  <c r="T1307" i="12"/>
  <c r="S1307" i="12"/>
  <c r="N1307" i="12"/>
  <c r="M1307" i="12"/>
  <c r="L1307" i="12"/>
  <c r="T1306" i="12"/>
  <c r="S1306" i="12"/>
  <c r="N1306" i="12"/>
  <c r="L1306" i="12"/>
  <c r="M1306" i="12" s="1"/>
  <c r="T1305" i="12"/>
  <c r="S1305" i="12"/>
  <c r="N1305" i="12"/>
  <c r="M1305" i="12"/>
  <c r="L1305" i="12"/>
  <c r="T1304" i="12"/>
  <c r="S1304" i="12"/>
  <c r="N1304" i="12"/>
  <c r="L1304" i="12"/>
  <c r="M1304" i="12" s="1"/>
  <c r="T1303" i="12"/>
  <c r="S1303" i="12"/>
  <c r="N1303" i="12"/>
  <c r="M1303" i="12"/>
  <c r="L1303" i="12"/>
  <c r="T1302" i="12"/>
  <c r="S1302" i="12"/>
  <c r="N1302" i="12"/>
  <c r="L1302" i="12"/>
  <c r="M1302" i="12" s="1"/>
  <c r="T1301" i="12"/>
  <c r="S1301" i="12"/>
  <c r="N1301" i="12"/>
  <c r="M1301" i="12"/>
  <c r="L1301" i="12"/>
  <c r="T1300" i="12"/>
  <c r="S1300" i="12"/>
  <c r="N1300" i="12"/>
  <c r="L1300" i="12"/>
  <c r="M1300" i="12" s="1"/>
  <c r="T1299" i="12"/>
  <c r="S1299" i="12"/>
  <c r="N1299" i="12"/>
  <c r="M1299" i="12"/>
  <c r="L1299" i="12"/>
  <c r="T1298" i="12"/>
  <c r="S1298" i="12"/>
  <c r="N1298" i="12"/>
  <c r="L1298" i="12"/>
  <c r="M1298" i="12" s="1"/>
  <c r="T1297" i="12"/>
  <c r="S1297" i="12"/>
  <c r="N1297" i="12"/>
  <c r="M1297" i="12"/>
  <c r="L1297" i="12"/>
  <c r="T1296" i="12"/>
  <c r="S1296" i="12"/>
  <c r="N1296" i="12"/>
  <c r="L1296" i="12"/>
  <c r="M1296" i="12" s="1"/>
  <c r="T1295" i="12"/>
  <c r="S1295" i="12"/>
  <c r="N1295" i="12"/>
  <c r="M1295" i="12"/>
  <c r="L1295" i="12"/>
  <c r="T1294" i="12"/>
  <c r="S1294" i="12"/>
  <c r="N1294" i="12"/>
  <c r="L1294" i="12"/>
  <c r="M1294" i="12" s="1"/>
  <c r="T1293" i="12"/>
  <c r="S1293" i="12"/>
  <c r="N1293" i="12"/>
  <c r="M1293" i="12"/>
  <c r="L1293" i="12"/>
  <c r="T1292" i="12"/>
  <c r="S1292" i="12"/>
  <c r="N1292" i="12"/>
  <c r="L1292" i="12"/>
  <c r="M1292" i="12" s="1"/>
  <c r="T1291" i="12"/>
  <c r="S1291" i="12"/>
  <c r="N1291" i="12"/>
  <c r="M1291" i="12"/>
  <c r="L1291" i="12"/>
  <c r="T1290" i="12"/>
  <c r="S1290" i="12"/>
  <c r="N1290" i="12"/>
  <c r="L1290" i="12"/>
  <c r="M1290" i="12" s="1"/>
  <c r="T1289" i="12"/>
  <c r="S1289" i="12"/>
  <c r="N1289" i="12"/>
  <c r="M1289" i="12"/>
  <c r="L1289" i="12"/>
  <c r="T1288" i="12"/>
  <c r="S1288" i="12"/>
  <c r="N1288" i="12"/>
  <c r="L1288" i="12"/>
  <c r="M1288" i="12" s="1"/>
  <c r="T1287" i="12"/>
  <c r="S1287" i="12"/>
  <c r="N1287" i="12"/>
  <c r="M1287" i="12"/>
  <c r="L1287" i="12"/>
  <c r="T1286" i="12"/>
  <c r="S1286" i="12"/>
  <c r="N1286" i="12"/>
  <c r="L1286" i="12"/>
  <c r="M1286" i="12" s="1"/>
  <c r="T1285" i="12"/>
  <c r="S1285" i="12"/>
  <c r="N1285" i="12"/>
  <c r="M1285" i="12"/>
  <c r="L1285" i="12"/>
  <c r="T1284" i="12"/>
  <c r="S1284" i="12"/>
  <c r="N1284" i="12"/>
  <c r="L1284" i="12"/>
  <c r="M1284" i="12" s="1"/>
  <c r="T1283" i="12"/>
  <c r="S1283" i="12"/>
  <c r="N1283" i="12"/>
  <c r="M1283" i="12"/>
  <c r="L1283" i="12"/>
  <c r="T1282" i="12"/>
  <c r="S1282" i="12"/>
  <c r="N1282" i="12"/>
  <c r="L1282" i="12"/>
  <c r="M1282" i="12" s="1"/>
  <c r="T1281" i="12"/>
  <c r="S1281" i="12"/>
  <c r="N1281" i="12"/>
  <c r="M1281" i="12"/>
  <c r="L1281" i="12"/>
  <c r="T1280" i="12"/>
  <c r="S1280" i="12"/>
  <c r="N1280" i="12"/>
  <c r="L1280" i="12"/>
  <c r="M1280" i="12" s="1"/>
  <c r="T1279" i="12"/>
  <c r="S1279" i="12"/>
  <c r="N1279" i="12"/>
  <c r="M1279" i="12"/>
  <c r="L1279" i="12"/>
  <c r="T1278" i="12"/>
  <c r="S1278" i="12"/>
  <c r="N1278" i="12"/>
  <c r="L1278" i="12"/>
  <c r="M1278" i="12" s="1"/>
  <c r="T1277" i="12"/>
  <c r="S1277" i="12"/>
  <c r="N1277" i="12"/>
  <c r="M1277" i="12"/>
  <c r="L1277" i="12"/>
  <c r="T1276" i="12"/>
  <c r="S1276" i="12"/>
  <c r="N1276" i="12"/>
  <c r="L1276" i="12"/>
  <c r="M1276" i="12" s="1"/>
  <c r="T1275" i="12"/>
  <c r="S1275" i="12"/>
  <c r="N1275" i="12"/>
  <c r="M1275" i="12"/>
  <c r="L1275" i="12"/>
  <c r="T1274" i="12"/>
  <c r="S1274" i="12"/>
  <c r="N1274" i="12"/>
  <c r="L1274" i="12"/>
  <c r="M1274" i="12" s="1"/>
  <c r="T1273" i="12"/>
  <c r="S1273" i="12"/>
  <c r="N1273" i="12"/>
  <c r="M1273" i="12"/>
  <c r="L1273" i="12"/>
  <c r="T1272" i="12"/>
  <c r="S1272" i="12"/>
  <c r="N1272" i="12"/>
  <c r="L1272" i="12"/>
  <c r="M1272" i="12" s="1"/>
  <c r="T1271" i="12"/>
  <c r="S1271" i="12"/>
  <c r="N1271" i="12"/>
  <c r="M1271" i="12"/>
  <c r="L1271" i="12"/>
  <c r="T1270" i="12"/>
  <c r="S1270" i="12"/>
  <c r="N1270" i="12"/>
  <c r="L1270" i="12"/>
  <c r="M1270" i="12" s="1"/>
  <c r="T1269" i="12"/>
  <c r="S1269" i="12"/>
  <c r="N1269" i="12"/>
  <c r="M1269" i="12"/>
  <c r="L1269" i="12"/>
  <c r="T1268" i="12"/>
  <c r="S1268" i="12"/>
  <c r="N1268" i="12"/>
  <c r="L1268" i="12"/>
  <c r="M1268" i="12" s="1"/>
  <c r="T1267" i="12"/>
  <c r="S1267" i="12"/>
  <c r="N1267" i="12"/>
  <c r="M1267" i="12"/>
  <c r="L1267" i="12"/>
  <c r="T1266" i="12"/>
  <c r="S1266" i="12"/>
  <c r="N1266" i="12"/>
  <c r="L1266" i="12"/>
  <c r="M1266" i="12" s="1"/>
  <c r="T1265" i="12"/>
  <c r="S1265" i="12"/>
  <c r="N1265" i="12"/>
  <c r="M1265" i="12"/>
  <c r="L1265" i="12"/>
  <c r="T1264" i="12"/>
  <c r="S1264" i="12"/>
  <c r="N1264" i="12"/>
  <c r="L1264" i="12"/>
  <c r="M1264" i="12" s="1"/>
  <c r="T1263" i="12"/>
  <c r="S1263" i="12"/>
  <c r="N1263" i="12"/>
  <c r="M1263" i="12"/>
  <c r="L1263" i="12"/>
  <c r="T1262" i="12"/>
  <c r="S1262" i="12"/>
  <c r="N1262" i="12"/>
  <c r="L1262" i="12"/>
  <c r="M1262" i="12" s="1"/>
  <c r="T1261" i="12"/>
  <c r="S1261" i="12"/>
  <c r="N1261" i="12"/>
  <c r="M1261" i="12"/>
  <c r="L1261" i="12"/>
  <c r="T1260" i="12"/>
  <c r="S1260" i="12"/>
  <c r="N1260" i="12"/>
  <c r="L1260" i="12"/>
  <c r="M1260" i="12" s="1"/>
  <c r="T1259" i="12"/>
  <c r="S1259" i="12"/>
  <c r="N1259" i="12"/>
  <c r="M1259" i="12"/>
  <c r="L1259" i="12"/>
  <c r="T1258" i="12"/>
  <c r="S1258" i="12"/>
  <c r="N1258" i="12"/>
  <c r="L1258" i="12"/>
  <c r="M1258" i="12" s="1"/>
  <c r="T1257" i="12"/>
  <c r="S1257" i="12"/>
  <c r="N1257" i="12"/>
  <c r="M1257" i="12"/>
  <c r="L1257" i="12"/>
  <c r="T1256" i="12"/>
  <c r="S1256" i="12"/>
  <c r="N1256" i="12"/>
  <c r="L1256" i="12"/>
  <c r="M1256" i="12" s="1"/>
  <c r="T1255" i="12"/>
  <c r="S1255" i="12"/>
  <c r="N1255" i="12"/>
  <c r="M1255" i="12"/>
  <c r="L1255" i="12"/>
  <c r="T1254" i="12"/>
  <c r="S1254" i="12"/>
  <c r="N1254" i="12"/>
  <c r="L1254" i="12"/>
  <c r="M1254" i="12" s="1"/>
  <c r="T1253" i="12"/>
  <c r="S1253" i="12"/>
  <c r="N1253" i="12"/>
  <c r="M1253" i="12"/>
  <c r="L1253" i="12"/>
  <c r="T1252" i="12"/>
  <c r="S1252" i="12"/>
  <c r="N1252" i="12"/>
  <c r="L1252" i="12"/>
  <c r="M1252" i="12" s="1"/>
  <c r="T1251" i="12"/>
  <c r="S1251" i="12"/>
  <c r="N1251" i="12"/>
  <c r="M1251" i="12"/>
  <c r="L1251" i="12"/>
  <c r="T1250" i="12"/>
  <c r="S1250" i="12"/>
  <c r="N1250" i="12"/>
  <c r="L1250" i="12"/>
  <c r="M1250" i="12" s="1"/>
  <c r="T1249" i="12"/>
  <c r="S1249" i="12"/>
  <c r="N1249" i="12"/>
  <c r="M1249" i="12"/>
  <c r="L1249" i="12"/>
  <c r="T1248" i="12"/>
  <c r="S1248" i="12"/>
  <c r="N1248" i="12"/>
  <c r="L1248" i="12"/>
  <c r="M1248" i="12" s="1"/>
  <c r="T1247" i="12"/>
  <c r="S1247" i="12"/>
  <c r="N1247" i="12"/>
  <c r="M1247" i="12"/>
  <c r="L1247" i="12"/>
  <c r="T1246" i="12"/>
  <c r="S1246" i="12"/>
  <c r="N1246" i="12"/>
  <c r="L1246" i="12"/>
  <c r="M1246" i="12" s="1"/>
  <c r="T1245" i="12"/>
  <c r="S1245" i="12"/>
  <c r="N1245" i="12"/>
  <c r="M1245" i="12"/>
  <c r="L1245" i="12"/>
  <c r="T1244" i="12"/>
  <c r="S1244" i="12"/>
  <c r="N1244" i="12"/>
  <c r="L1244" i="12"/>
  <c r="M1244" i="12" s="1"/>
  <c r="T1243" i="12"/>
  <c r="S1243" i="12"/>
  <c r="N1243" i="12"/>
  <c r="M1243" i="12"/>
  <c r="L1243" i="12"/>
  <c r="T1242" i="12"/>
  <c r="S1242" i="12"/>
  <c r="N1242" i="12"/>
  <c r="L1242" i="12"/>
  <c r="M1242" i="12" s="1"/>
  <c r="T1241" i="12"/>
  <c r="S1241" i="12"/>
  <c r="N1241" i="12"/>
  <c r="M1241" i="12"/>
  <c r="L1241" i="12"/>
  <c r="T1240" i="12"/>
  <c r="S1240" i="12"/>
  <c r="N1240" i="12"/>
  <c r="L1240" i="12"/>
  <c r="M1240" i="12" s="1"/>
  <c r="T1239" i="12"/>
  <c r="S1239" i="12"/>
  <c r="N1239" i="12"/>
  <c r="M1239" i="12"/>
  <c r="L1239" i="12"/>
  <c r="T1238" i="12"/>
  <c r="S1238" i="12"/>
  <c r="N1238" i="12"/>
  <c r="L1238" i="12"/>
  <c r="M1238" i="12" s="1"/>
  <c r="T1237" i="12"/>
  <c r="S1237" i="12"/>
  <c r="N1237" i="12"/>
  <c r="M1237" i="12"/>
  <c r="L1237" i="12"/>
  <c r="T1236" i="12"/>
  <c r="S1236" i="12"/>
  <c r="N1236" i="12"/>
  <c r="L1236" i="12"/>
  <c r="M1236" i="12" s="1"/>
  <c r="T1235" i="12"/>
  <c r="S1235" i="12"/>
  <c r="N1235" i="12"/>
  <c r="M1235" i="12"/>
  <c r="L1235" i="12"/>
  <c r="T1234" i="12"/>
  <c r="S1234" i="12"/>
  <c r="N1234" i="12"/>
  <c r="L1234" i="12"/>
  <c r="M1234" i="12" s="1"/>
  <c r="T1233" i="12"/>
  <c r="S1233" i="12"/>
  <c r="N1233" i="12"/>
  <c r="M1233" i="12"/>
  <c r="L1233" i="12"/>
  <c r="T1232" i="12"/>
  <c r="S1232" i="12"/>
  <c r="N1232" i="12"/>
  <c r="L1232" i="12"/>
  <c r="M1232" i="12" s="1"/>
  <c r="T1231" i="12"/>
  <c r="S1231" i="12"/>
  <c r="N1231" i="12"/>
  <c r="M1231" i="12"/>
  <c r="L1231" i="12"/>
  <c r="T1230" i="12"/>
  <c r="S1230" i="12"/>
  <c r="N1230" i="12"/>
  <c r="L1230" i="12"/>
  <c r="M1230" i="12" s="1"/>
  <c r="T1229" i="12"/>
  <c r="S1229" i="12"/>
  <c r="N1229" i="12"/>
  <c r="M1229" i="12"/>
  <c r="L1229" i="12"/>
  <c r="T1228" i="12"/>
  <c r="S1228" i="12"/>
  <c r="N1228" i="12"/>
  <c r="L1228" i="12"/>
  <c r="M1228" i="12" s="1"/>
  <c r="T1227" i="12"/>
  <c r="S1227" i="12"/>
  <c r="N1227" i="12"/>
  <c r="M1227" i="12"/>
  <c r="L1227" i="12"/>
  <c r="T1226" i="12"/>
  <c r="S1226" i="12"/>
  <c r="N1226" i="12"/>
  <c r="L1226" i="12"/>
  <c r="M1226" i="12" s="1"/>
  <c r="T1225" i="12"/>
  <c r="S1225" i="12"/>
  <c r="N1225" i="12"/>
  <c r="M1225" i="12"/>
  <c r="L1225" i="12"/>
  <c r="T1224" i="12"/>
  <c r="S1224" i="12"/>
  <c r="N1224" i="12"/>
  <c r="L1224" i="12"/>
  <c r="M1224" i="12" s="1"/>
  <c r="T1223" i="12"/>
  <c r="S1223" i="12"/>
  <c r="N1223" i="12"/>
  <c r="M1223" i="12"/>
  <c r="L1223" i="12"/>
  <c r="T1222" i="12"/>
  <c r="S1222" i="12"/>
  <c r="N1222" i="12"/>
  <c r="L1222" i="12"/>
  <c r="M1222" i="12" s="1"/>
  <c r="T1221" i="12"/>
  <c r="S1221" i="12"/>
  <c r="N1221" i="12"/>
  <c r="M1221" i="12"/>
  <c r="L1221" i="12"/>
  <c r="T1220" i="12"/>
  <c r="S1220" i="12"/>
  <c r="N1220" i="12"/>
  <c r="L1220" i="12"/>
  <c r="M1220" i="12" s="1"/>
  <c r="T1219" i="12"/>
  <c r="S1219" i="12"/>
  <c r="N1219" i="12"/>
  <c r="M1219" i="12"/>
  <c r="L1219" i="12"/>
  <c r="T1218" i="12"/>
  <c r="S1218" i="12"/>
  <c r="N1218" i="12"/>
  <c r="L1218" i="12"/>
  <c r="M1218" i="12" s="1"/>
  <c r="T1217" i="12"/>
  <c r="S1217" i="12"/>
  <c r="N1217" i="12"/>
  <c r="M1217" i="12"/>
  <c r="L1217" i="12"/>
  <c r="T1216" i="12"/>
  <c r="S1216" i="12"/>
  <c r="N1216" i="12"/>
  <c r="L1216" i="12"/>
  <c r="M1216" i="12" s="1"/>
  <c r="T1215" i="12"/>
  <c r="S1215" i="12"/>
  <c r="N1215" i="12"/>
  <c r="M1215" i="12"/>
  <c r="L1215" i="12"/>
  <c r="T1214" i="12"/>
  <c r="S1214" i="12"/>
  <c r="N1214" i="12"/>
  <c r="L1214" i="12"/>
  <c r="M1214" i="12" s="1"/>
  <c r="T1213" i="12"/>
  <c r="S1213" i="12"/>
  <c r="N1213" i="12"/>
  <c r="M1213" i="12"/>
  <c r="L1213" i="12"/>
  <c r="T1212" i="12"/>
  <c r="S1212" i="12"/>
  <c r="N1212" i="12"/>
  <c r="L1212" i="12"/>
  <c r="M1212" i="12" s="1"/>
  <c r="T1211" i="12"/>
  <c r="S1211" i="12"/>
  <c r="N1211" i="12"/>
  <c r="M1211" i="12"/>
  <c r="L1211" i="12"/>
  <c r="T1210" i="12"/>
  <c r="S1210" i="12"/>
  <c r="N1210" i="12"/>
  <c r="L1210" i="12"/>
  <c r="M1210" i="12" s="1"/>
  <c r="T1209" i="12"/>
  <c r="S1209" i="12"/>
  <c r="N1209" i="12"/>
  <c r="M1209" i="12"/>
  <c r="L1209" i="12"/>
  <c r="T1208" i="12"/>
  <c r="S1208" i="12"/>
  <c r="N1208" i="12"/>
  <c r="L1208" i="12"/>
  <c r="M1208" i="12" s="1"/>
  <c r="T1207" i="12"/>
  <c r="S1207" i="12"/>
  <c r="N1207" i="12"/>
  <c r="M1207" i="12"/>
  <c r="L1207" i="12"/>
  <c r="T1206" i="12"/>
  <c r="S1206" i="12"/>
  <c r="N1206" i="12"/>
  <c r="L1206" i="12"/>
  <c r="M1206" i="12" s="1"/>
  <c r="T1205" i="12"/>
  <c r="S1205" i="12"/>
  <c r="N1205" i="12"/>
  <c r="M1205" i="12"/>
  <c r="L1205" i="12"/>
  <c r="T1204" i="12"/>
  <c r="S1204" i="12"/>
  <c r="N1204" i="12"/>
  <c r="L1204" i="12"/>
  <c r="M1204" i="12" s="1"/>
  <c r="T1203" i="12"/>
  <c r="S1203" i="12"/>
  <c r="N1203" i="12"/>
  <c r="M1203" i="12"/>
  <c r="L1203" i="12"/>
  <c r="T1202" i="12"/>
  <c r="S1202" i="12"/>
  <c r="N1202" i="12"/>
  <c r="L1202" i="12"/>
  <c r="M1202" i="12" s="1"/>
  <c r="T1201" i="12"/>
  <c r="S1201" i="12"/>
  <c r="N1201" i="12"/>
  <c r="M1201" i="12"/>
  <c r="L1201" i="12"/>
  <c r="T1200" i="12"/>
  <c r="S1200" i="12"/>
  <c r="N1200" i="12"/>
  <c r="L1200" i="12"/>
  <c r="M1200" i="12" s="1"/>
  <c r="T1199" i="12"/>
  <c r="S1199" i="12"/>
  <c r="N1199" i="12"/>
  <c r="M1199" i="12"/>
  <c r="L1199" i="12"/>
  <c r="T1198" i="12"/>
  <c r="S1198" i="12"/>
  <c r="N1198" i="12"/>
  <c r="L1198" i="12"/>
  <c r="M1198" i="12" s="1"/>
  <c r="T1197" i="12"/>
  <c r="S1197" i="12"/>
  <c r="N1197" i="12"/>
  <c r="M1197" i="12"/>
  <c r="L1197" i="12"/>
  <c r="T1196" i="12"/>
  <c r="S1196" i="12"/>
  <c r="N1196" i="12"/>
  <c r="L1196" i="12"/>
  <c r="M1196" i="12" s="1"/>
  <c r="T1195" i="12"/>
  <c r="S1195" i="12"/>
  <c r="N1195" i="12"/>
  <c r="M1195" i="12"/>
  <c r="L1195" i="12"/>
  <c r="T1194" i="12"/>
  <c r="S1194" i="12"/>
  <c r="N1194" i="12"/>
  <c r="L1194" i="12"/>
  <c r="M1194" i="12" s="1"/>
  <c r="T1193" i="12"/>
  <c r="S1193" i="12"/>
  <c r="N1193" i="12"/>
  <c r="M1193" i="12"/>
  <c r="L1193" i="12"/>
  <c r="T1192" i="12"/>
  <c r="S1192" i="12"/>
  <c r="N1192" i="12"/>
  <c r="L1192" i="12"/>
  <c r="M1192" i="12" s="1"/>
  <c r="T1191" i="12"/>
  <c r="S1191" i="12"/>
  <c r="N1191" i="12"/>
  <c r="M1191" i="12"/>
  <c r="L1191" i="12"/>
  <c r="T1190" i="12"/>
  <c r="S1190" i="12"/>
  <c r="N1190" i="12"/>
  <c r="L1190" i="12"/>
  <c r="M1190" i="12" s="1"/>
  <c r="T1189" i="12"/>
  <c r="S1189" i="12"/>
  <c r="N1189" i="12"/>
  <c r="M1189" i="12"/>
  <c r="L1189" i="12"/>
  <c r="T1188" i="12"/>
  <c r="S1188" i="12"/>
  <c r="N1188" i="12"/>
  <c r="L1188" i="12"/>
  <c r="M1188" i="12" s="1"/>
  <c r="T1187" i="12"/>
  <c r="S1187" i="12"/>
  <c r="N1187" i="12"/>
  <c r="M1187" i="12"/>
  <c r="L1187" i="12"/>
  <c r="T1186" i="12"/>
  <c r="S1186" i="12"/>
  <c r="N1186" i="12"/>
  <c r="L1186" i="12"/>
  <c r="M1186" i="12" s="1"/>
  <c r="T1185" i="12"/>
  <c r="S1185" i="12"/>
  <c r="N1185" i="12"/>
  <c r="M1185" i="12"/>
  <c r="L1185" i="12"/>
  <c r="T1184" i="12"/>
  <c r="S1184" i="12"/>
  <c r="N1184" i="12"/>
  <c r="L1184" i="12"/>
  <c r="M1184" i="12" s="1"/>
  <c r="T1183" i="12"/>
  <c r="S1183" i="12"/>
  <c r="N1183" i="12"/>
  <c r="M1183" i="12"/>
  <c r="L1183" i="12"/>
  <c r="T1182" i="12"/>
  <c r="S1182" i="12"/>
  <c r="N1182" i="12"/>
  <c r="L1182" i="12"/>
  <c r="M1182" i="12" s="1"/>
  <c r="T1181" i="12"/>
  <c r="S1181" i="12"/>
  <c r="N1181" i="12"/>
  <c r="M1181" i="12"/>
  <c r="L1181" i="12"/>
  <c r="T1180" i="12"/>
  <c r="S1180" i="12"/>
  <c r="N1180" i="12"/>
  <c r="L1180" i="12"/>
  <c r="M1180" i="12" s="1"/>
  <c r="T1179" i="12"/>
  <c r="S1179" i="12"/>
  <c r="N1179" i="12"/>
  <c r="M1179" i="12"/>
  <c r="L1179" i="12"/>
  <c r="T1178" i="12"/>
  <c r="S1178" i="12"/>
  <c r="N1178" i="12"/>
  <c r="L1178" i="12"/>
  <c r="M1178" i="12" s="1"/>
  <c r="T1177" i="12"/>
  <c r="S1177" i="12"/>
  <c r="N1177" i="12"/>
  <c r="M1177" i="12"/>
  <c r="L1177" i="12"/>
  <c r="T1176" i="12"/>
  <c r="S1176" i="12"/>
  <c r="N1176" i="12"/>
  <c r="L1176" i="12"/>
  <c r="M1176" i="12" s="1"/>
  <c r="T1175" i="12"/>
  <c r="S1175" i="12"/>
  <c r="N1175" i="12"/>
  <c r="M1175" i="12"/>
  <c r="L1175" i="12"/>
  <c r="T1174" i="12"/>
  <c r="S1174" i="12"/>
  <c r="N1174" i="12"/>
  <c r="L1174" i="12"/>
  <c r="M1174" i="12" s="1"/>
  <c r="T1173" i="12"/>
  <c r="S1173" i="12"/>
  <c r="N1173" i="12"/>
  <c r="M1173" i="12"/>
  <c r="L1173" i="12"/>
  <c r="T1172" i="12"/>
  <c r="S1172" i="12"/>
  <c r="N1172" i="12"/>
  <c r="L1172" i="12"/>
  <c r="M1172" i="12" s="1"/>
  <c r="T1171" i="12"/>
  <c r="S1171" i="12"/>
  <c r="N1171" i="12"/>
  <c r="M1171" i="12"/>
  <c r="L1171" i="12"/>
  <c r="T1170" i="12"/>
  <c r="S1170" i="12"/>
  <c r="N1170" i="12"/>
  <c r="L1170" i="12"/>
  <c r="M1170" i="12" s="1"/>
  <c r="T1169" i="12"/>
  <c r="S1169" i="12"/>
  <c r="N1169" i="12"/>
  <c r="M1169" i="12"/>
  <c r="L1169" i="12"/>
  <c r="T1168" i="12"/>
  <c r="S1168" i="12"/>
  <c r="N1168" i="12"/>
  <c r="L1168" i="12"/>
  <c r="M1168" i="12" s="1"/>
  <c r="T1167" i="12"/>
  <c r="S1167" i="12"/>
  <c r="N1167" i="12"/>
  <c r="M1167" i="12"/>
  <c r="L1167" i="12"/>
  <c r="T1166" i="12"/>
  <c r="S1166" i="12"/>
  <c r="N1166" i="12"/>
  <c r="L1166" i="12"/>
  <c r="M1166" i="12" s="1"/>
  <c r="T1165" i="12"/>
  <c r="S1165" i="12"/>
  <c r="N1165" i="12"/>
  <c r="M1165" i="12"/>
  <c r="L1165" i="12"/>
  <c r="T1164" i="12"/>
  <c r="S1164" i="12"/>
  <c r="N1164" i="12"/>
  <c r="L1164" i="12"/>
  <c r="M1164" i="12" s="1"/>
  <c r="T1163" i="12"/>
  <c r="S1163" i="12"/>
  <c r="N1163" i="12"/>
  <c r="M1163" i="12"/>
  <c r="L1163" i="12"/>
  <c r="T1162" i="12"/>
  <c r="S1162" i="12"/>
  <c r="N1162" i="12"/>
  <c r="L1162" i="12"/>
  <c r="M1162" i="12" s="1"/>
  <c r="T1161" i="12"/>
  <c r="S1161" i="12"/>
  <c r="N1161" i="12"/>
  <c r="M1161" i="12"/>
  <c r="L1161" i="12"/>
  <c r="T1160" i="12"/>
  <c r="S1160" i="12"/>
  <c r="N1160" i="12"/>
  <c r="L1160" i="12"/>
  <c r="M1160" i="12" s="1"/>
  <c r="T1159" i="12"/>
  <c r="S1159" i="12"/>
  <c r="N1159" i="12"/>
  <c r="M1159" i="12"/>
  <c r="L1159" i="12"/>
  <c r="T1158" i="12"/>
  <c r="S1158" i="12"/>
  <c r="N1158" i="12"/>
  <c r="L1158" i="12"/>
  <c r="M1158" i="12" s="1"/>
  <c r="T1157" i="12"/>
  <c r="S1157" i="12"/>
  <c r="N1157" i="12"/>
  <c r="M1157" i="12"/>
  <c r="L1157" i="12"/>
  <c r="T1156" i="12"/>
  <c r="S1156" i="12"/>
  <c r="N1156" i="12"/>
  <c r="L1156" i="12"/>
  <c r="M1156" i="12" s="1"/>
  <c r="T1155" i="12"/>
  <c r="S1155" i="12"/>
  <c r="N1155" i="12"/>
  <c r="M1155" i="12"/>
  <c r="L1155" i="12"/>
  <c r="T1154" i="12"/>
  <c r="S1154" i="12"/>
  <c r="N1154" i="12"/>
  <c r="L1154" i="12"/>
  <c r="M1154" i="12" s="1"/>
  <c r="T1153" i="12"/>
  <c r="S1153" i="12"/>
  <c r="N1153" i="12"/>
  <c r="M1153" i="12"/>
  <c r="L1153" i="12"/>
  <c r="T1152" i="12"/>
  <c r="S1152" i="12"/>
  <c r="N1152" i="12"/>
  <c r="L1152" i="12"/>
  <c r="M1152" i="12" s="1"/>
  <c r="T1151" i="12"/>
  <c r="S1151" i="12"/>
  <c r="N1151" i="12"/>
  <c r="M1151" i="12"/>
  <c r="L1151" i="12"/>
  <c r="T1150" i="12"/>
  <c r="S1150" i="12"/>
  <c r="N1150" i="12"/>
  <c r="L1150" i="12"/>
  <c r="M1150" i="12" s="1"/>
  <c r="T1149" i="12"/>
  <c r="S1149" i="12"/>
  <c r="N1149" i="12"/>
  <c r="M1149" i="12"/>
  <c r="L1149" i="12"/>
  <c r="T1148" i="12"/>
  <c r="S1148" i="12"/>
  <c r="N1148" i="12"/>
  <c r="L1148" i="12"/>
  <c r="M1148" i="12" s="1"/>
  <c r="T1147" i="12"/>
  <c r="S1147" i="12"/>
  <c r="N1147" i="12"/>
  <c r="M1147" i="12"/>
  <c r="L1147" i="12"/>
  <c r="T1146" i="12"/>
  <c r="S1146" i="12"/>
  <c r="N1146" i="12"/>
  <c r="L1146" i="12"/>
  <c r="M1146" i="12" s="1"/>
  <c r="T1145" i="12"/>
  <c r="S1145" i="12"/>
  <c r="N1145" i="12"/>
  <c r="M1145" i="12"/>
  <c r="L1145" i="12"/>
  <c r="T1144" i="12"/>
  <c r="S1144" i="12"/>
  <c r="N1144" i="12"/>
  <c r="L1144" i="12"/>
  <c r="M1144" i="12" s="1"/>
  <c r="T1143" i="12"/>
  <c r="S1143" i="12"/>
  <c r="N1143" i="12"/>
  <c r="M1143" i="12"/>
  <c r="L1143" i="12"/>
  <c r="T1142" i="12"/>
  <c r="S1142" i="12"/>
  <c r="N1142" i="12"/>
  <c r="L1142" i="12"/>
  <c r="M1142" i="12" s="1"/>
  <c r="T1141" i="12"/>
  <c r="S1141" i="12"/>
  <c r="N1141" i="12"/>
  <c r="M1141" i="12"/>
  <c r="L1141" i="12"/>
  <c r="T1140" i="12"/>
  <c r="S1140" i="12"/>
  <c r="N1140" i="12"/>
  <c r="L1140" i="12"/>
  <c r="M1140" i="12" s="1"/>
  <c r="T1139" i="12"/>
  <c r="S1139" i="12"/>
  <c r="N1139" i="12"/>
  <c r="M1139" i="12"/>
  <c r="L1139" i="12"/>
  <c r="T1138" i="12"/>
  <c r="S1138" i="12"/>
  <c r="N1138" i="12"/>
  <c r="L1138" i="12"/>
  <c r="M1138" i="12" s="1"/>
  <c r="T1137" i="12"/>
  <c r="S1137" i="12"/>
  <c r="N1137" i="12"/>
  <c r="M1137" i="12"/>
  <c r="L1137" i="12"/>
  <c r="T1136" i="12"/>
  <c r="S1136" i="12"/>
  <c r="N1136" i="12"/>
  <c r="L1136" i="12"/>
  <c r="M1136" i="12" s="1"/>
  <c r="T1135" i="12"/>
  <c r="S1135" i="12"/>
  <c r="N1135" i="12"/>
  <c r="M1135" i="12"/>
  <c r="L1135" i="12"/>
  <c r="T1134" i="12"/>
  <c r="S1134" i="12"/>
  <c r="N1134" i="12"/>
  <c r="L1134" i="12"/>
  <c r="M1134" i="12" s="1"/>
  <c r="T1133" i="12"/>
  <c r="S1133" i="12"/>
  <c r="N1133" i="12"/>
  <c r="M1133" i="12"/>
  <c r="L1133" i="12"/>
  <c r="T1132" i="12"/>
  <c r="S1132" i="12"/>
  <c r="N1132" i="12"/>
  <c r="L1132" i="12"/>
  <c r="M1132" i="12" s="1"/>
  <c r="T1131" i="12"/>
  <c r="S1131" i="12"/>
  <c r="N1131" i="12"/>
  <c r="M1131" i="12"/>
  <c r="L1131" i="12"/>
  <c r="T1130" i="12"/>
  <c r="S1130" i="12"/>
  <c r="N1130" i="12"/>
  <c r="L1130" i="12"/>
  <c r="M1130" i="12" s="1"/>
  <c r="T1129" i="12"/>
  <c r="S1129" i="12"/>
  <c r="N1129" i="12"/>
  <c r="M1129" i="12"/>
  <c r="L1129" i="12"/>
  <c r="T1128" i="12"/>
  <c r="S1128" i="12"/>
  <c r="N1128" i="12"/>
  <c r="L1128" i="12"/>
  <c r="M1128" i="12" s="1"/>
  <c r="T1127" i="12"/>
  <c r="S1127" i="12"/>
  <c r="N1127" i="12"/>
  <c r="M1127" i="12"/>
  <c r="L1127" i="12"/>
  <c r="T1126" i="12"/>
  <c r="S1126" i="12"/>
  <c r="N1126" i="12"/>
  <c r="L1126" i="12"/>
  <c r="M1126" i="12" s="1"/>
  <c r="T1125" i="12"/>
  <c r="S1125" i="12"/>
  <c r="N1125" i="12"/>
  <c r="M1125" i="12"/>
  <c r="L1125" i="12"/>
  <c r="T1124" i="12"/>
  <c r="S1124" i="12"/>
  <c r="N1124" i="12"/>
  <c r="L1124" i="12"/>
  <c r="M1124" i="12" s="1"/>
  <c r="T1123" i="12"/>
  <c r="S1123" i="12"/>
  <c r="N1123" i="12"/>
  <c r="M1123" i="12"/>
  <c r="L1123" i="12"/>
  <c r="T1122" i="12"/>
  <c r="S1122" i="12"/>
  <c r="N1122" i="12"/>
  <c r="L1122" i="12"/>
  <c r="M1122" i="12" s="1"/>
  <c r="T1121" i="12"/>
  <c r="S1121" i="12"/>
  <c r="N1121" i="12"/>
  <c r="M1121" i="12"/>
  <c r="L1121" i="12"/>
  <c r="T1120" i="12"/>
  <c r="S1120" i="12"/>
  <c r="N1120" i="12"/>
  <c r="L1120" i="12"/>
  <c r="M1120" i="12" s="1"/>
  <c r="T1119" i="12"/>
  <c r="S1119" i="12"/>
  <c r="N1119" i="12"/>
  <c r="M1119" i="12"/>
  <c r="L1119" i="12"/>
  <c r="T1118" i="12"/>
  <c r="S1118" i="12"/>
  <c r="N1118" i="12"/>
  <c r="L1118" i="12"/>
  <c r="M1118" i="12" s="1"/>
  <c r="T1117" i="12"/>
  <c r="S1117" i="12"/>
  <c r="N1117" i="12"/>
  <c r="M1117" i="12"/>
  <c r="L1117" i="12"/>
  <c r="T1116" i="12"/>
  <c r="S1116" i="12"/>
  <c r="N1116" i="12"/>
  <c r="L1116" i="12"/>
  <c r="M1116" i="12" s="1"/>
  <c r="T1115" i="12"/>
  <c r="S1115" i="12"/>
  <c r="N1115" i="12"/>
  <c r="M1115" i="12"/>
  <c r="L1115" i="12"/>
  <c r="T1114" i="12"/>
  <c r="S1114" i="12"/>
  <c r="N1114" i="12"/>
  <c r="L1114" i="12"/>
  <c r="M1114" i="12" s="1"/>
  <c r="T1113" i="12"/>
  <c r="S1113" i="12"/>
  <c r="N1113" i="12"/>
  <c r="M1113" i="12"/>
  <c r="L1113" i="12"/>
  <c r="T1112" i="12"/>
  <c r="S1112" i="12"/>
  <c r="N1112" i="12"/>
  <c r="L1112" i="12"/>
  <c r="M1112" i="12" s="1"/>
  <c r="T1111" i="12"/>
  <c r="S1111" i="12"/>
  <c r="N1111" i="12"/>
  <c r="M1111" i="12"/>
  <c r="L1111" i="12"/>
  <c r="T1110" i="12"/>
  <c r="S1110" i="12"/>
  <c r="N1110" i="12"/>
  <c r="L1110" i="12"/>
  <c r="M1110" i="12" s="1"/>
  <c r="T1109" i="12"/>
  <c r="S1109" i="12"/>
  <c r="N1109" i="12"/>
  <c r="M1109" i="12"/>
  <c r="L1109" i="12"/>
  <c r="T1108" i="12"/>
  <c r="S1108" i="12"/>
  <c r="N1108" i="12"/>
  <c r="M1108" i="12"/>
  <c r="L1108" i="12"/>
  <c r="T1107" i="12"/>
  <c r="S1107" i="12"/>
  <c r="N1107" i="12"/>
  <c r="M1107" i="12"/>
  <c r="L1107" i="12"/>
  <c r="T1106" i="12"/>
  <c r="S1106" i="12"/>
  <c r="N1106" i="12"/>
  <c r="L1106" i="12"/>
  <c r="M1106" i="12" s="1"/>
  <c r="T1105" i="12"/>
  <c r="S1105" i="12"/>
  <c r="N1105" i="12"/>
  <c r="L1105" i="12"/>
  <c r="M1105" i="12" s="1"/>
  <c r="T1104" i="12"/>
  <c r="S1104" i="12"/>
  <c r="N1104" i="12"/>
  <c r="M1104" i="12"/>
  <c r="L1104" i="12"/>
  <c r="T1103" i="12"/>
  <c r="S1103" i="12"/>
  <c r="N1103" i="12"/>
  <c r="M1103" i="12"/>
  <c r="L1103" i="12"/>
  <c r="T1102" i="12"/>
  <c r="S1102" i="12"/>
  <c r="N1102" i="12"/>
  <c r="L1102" i="12"/>
  <c r="M1102" i="12" s="1"/>
  <c r="T1101" i="12"/>
  <c r="S1101" i="12"/>
  <c r="N1101" i="12"/>
  <c r="L1101" i="12"/>
  <c r="M1101" i="12" s="1"/>
  <c r="T1100" i="12"/>
  <c r="S1100" i="12"/>
  <c r="N1100" i="12"/>
  <c r="L1100" i="12"/>
  <c r="M1100" i="12" s="1"/>
  <c r="T1099" i="12"/>
  <c r="S1099" i="12"/>
  <c r="N1099" i="12"/>
  <c r="M1099" i="12"/>
  <c r="L1099" i="12"/>
  <c r="T1098" i="12"/>
  <c r="S1098" i="12"/>
  <c r="N1098" i="12"/>
  <c r="M1098" i="12"/>
  <c r="L1098" i="12"/>
  <c r="T1097" i="12"/>
  <c r="S1097" i="12"/>
  <c r="N1097" i="12"/>
  <c r="M1097" i="12"/>
  <c r="L1097" i="12"/>
  <c r="T1096" i="12"/>
  <c r="S1096" i="12"/>
  <c r="N1096" i="12"/>
  <c r="M1096" i="12"/>
  <c r="L1096" i="12"/>
  <c r="T1095" i="12"/>
  <c r="S1095" i="12"/>
  <c r="N1095" i="12"/>
  <c r="L1095" i="12"/>
  <c r="M1095" i="12" s="1"/>
  <c r="T1094" i="12"/>
  <c r="S1094" i="12"/>
  <c r="N1094" i="12"/>
  <c r="L1094" i="12"/>
  <c r="M1094" i="12" s="1"/>
  <c r="T1093" i="12"/>
  <c r="S1093" i="12"/>
  <c r="N1093" i="12"/>
  <c r="L1093" i="12"/>
  <c r="M1093" i="12" s="1"/>
  <c r="T1092" i="12"/>
  <c r="S1092" i="12"/>
  <c r="N1092" i="12"/>
  <c r="L1092" i="12"/>
  <c r="M1092" i="12" s="1"/>
  <c r="T1091" i="12"/>
  <c r="S1091" i="12"/>
  <c r="N1091" i="12"/>
  <c r="M1091" i="12"/>
  <c r="L1091" i="12"/>
  <c r="T1090" i="12"/>
  <c r="S1090" i="12"/>
  <c r="N1090" i="12"/>
  <c r="M1090" i="12"/>
  <c r="L1090" i="12"/>
  <c r="T1089" i="12"/>
  <c r="S1089" i="12"/>
  <c r="N1089" i="12"/>
  <c r="M1089" i="12"/>
  <c r="L1089" i="12"/>
  <c r="T1088" i="12"/>
  <c r="S1088" i="12"/>
  <c r="N1088" i="12"/>
  <c r="M1088" i="12"/>
  <c r="L1088" i="12"/>
  <c r="T1087" i="12"/>
  <c r="S1087" i="12"/>
  <c r="N1087" i="12"/>
  <c r="L1087" i="12"/>
  <c r="M1087" i="12" s="1"/>
  <c r="T1086" i="12"/>
  <c r="S1086" i="12"/>
  <c r="N1086" i="12"/>
  <c r="L1086" i="12"/>
  <c r="M1086" i="12" s="1"/>
  <c r="T1085" i="12"/>
  <c r="S1085" i="12"/>
  <c r="N1085" i="12"/>
  <c r="L1085" i="12"/>
  <c r="M1085" i="12" s="1"/>
  <c r="T1084" i="12"/>
  <c r="S1084" i="12"/>
  <c r="N1084" i="12"/>
  <c r="L1084" i="12"/>
  <c r="M1084" i="12" s="1"/>
  <c r="T1083" i="12"/>
  <c r="S1083" i="12"/>
  <c r="N1083" i="12"/>
  <c r="M1083" i="12"/>
  <c r="L1083" i="12"/>
  <c r="T1082" i="12"/>
  <c r="S1082" i="12"/>
  <c r="N1082" i="12"/>
  <c r="M1082" i="12"/>
  <c r="L1082" i="12"/>
  <c r="T1081" i="12"/>
  <c r="S1081" i="12"/>
  <c r="N1081" i="12"/>
  <c r="M1081" i="12"/>
  <c r="L1081" i="12"/>
  <c r="T1080" i="12"/>
  <c r="S1080" i="12"/>
  <c r="N1080" i="12"/>
  <c r="M1080" i="12"/>
  <c r="L1080" i="12"/>
  <c r="T1079" i="12"/>
  <c r="S1079" i="12"/>
  <c r="N1079" i="12"/>
  <c r="L1079" i="12"/>
  <c r="M1079" i="12" s="1"/>
  <c r="T1078" i="12"/>
  <c r="S1078" i="12"/>
  <c r="N1078" i="12"/>
  <c r="L1078" i="12"/>
  <c r="M1078" i="12" s="1"/>
  <c r="T1077" i="12"/>
  <c r="S1077" i="12"/>
  <c r="N1077" i="12"/>
  <c r="L1077" i="12"/>
  <c r="M1077" i="12" s="1"/>
  <c r="T1076" i="12"/>
  <c r="S1076" i="12"/>
  <c r="N1076" i="12"/>
  <c r="L1076" i="12"/>
  <c r="M1076" i="12" s="1"/>
  <c r="T1075" i="12"/>
  <c r="S1075" i="12"/>
  <c r="N1075" i="12"/>
  <c r="M1075" i="12"/>
  <c r="L1075" i="12"/>
  <c r="T1074" i="12"/>
  <c r="S1074" i="12"/>
  <c r="N1074" i="12"/>
  <c r="M1074" i="12"/>
  <c r="L1074" i="12"/>
  <c r="T1073" i="12"/>
  <c r="S1073" i="12"/>
  <c r="N1073" i="12"/>
  <c r="M1073" i="12"/>
  <c r="L1073" i="12"/>
  <c r="T1072" i="12"/>
  <c r="S1072" i="12"/>
  <c r="N1072" i="12"/>
  <c r="M1072" i="12"/>
  <c r="L1072" i="12"/>
  <c r="T1071" i="12"/>
  <c r="S1071" i="12"/>
  <c r="N1071" i="12"/>
  <c r="L1071" i="12"/>
  <c r="M1071" i="12" s="1"/>
  <c r="T1070" i="12"/>
  <c r="S1070" i="12"/>
  <c r="N1070" i="12"/>
  <c r="L1070" i="12"/>
  <c r="M1070" i="12" s="1"/>
  <c r="T1069" i="12"/>
  <c r="S1069" i="12"/>
  <c r="N1069" i="12"/>
  <c r="L1069" i="12"/>
  <c r="M1069" i="12" s="1"/>
  <c r="T1068" i="12"/>
  <c r="S1068" i="12"/>
  <c r="N1068" i="12"/>
  <c r="L1068" i="12"/>
  <c r="M1068" i="12" s="1"/>
  <c r="T1067" i="12"/>
  <c r="S1067" i="12"/>
  <c r="N1067" i="12"/>
  <c r="M1067" i="12"/>
  <c r="L1067" i="12"/>
  <c r="T1066" i="12"/>
  <c r="S1066" i="12"/>
  <c r="N1066" i="12"/>
  <c r="M1066" i="12"/>
  <c r="L1066" i="12"/>
  <c r="T1065" i="12"/>
  <c r="S1065" i="12"/>
  <c r="N1065" i="12"/>
  <c r="M1065" i="12"/>
  <c r="L1065" i="12"/>
  <c r="T1064" i="12"/>
  <c r="S1064" i="12"/>
  <c r="N1064" i="12"/>
  <c r="M1064" i="12"/>
  <c r="L1064" i="12"/>
  <c r="T1063" i="12"/>
  <c r="S1063" i="12"/>
  <c r="N1063" i="12"/>
  <c r="L1063" i="12"/>
  <c r="M1063" i="12" s="1"/>
  <c r="T1062" i="12"/>
  <c r="S1062" i="12"/>
  <c r="N1062" i="12"/>
  <c r="L1062" i="12"/>
  <c r="M1062" i="12" s="1"/>
  <c r="T1061" i="12"/>
  <c r="S1061" i="12"/>
  <c r="N1061" i="12"/>
  <c r="L1061" i="12"/>
  <c r="M1061" i="12" s="1"/>
  <c r="T1060" i="12"/>
  <c r="S1060" i="12"/>
  <c r="N1060" i="12"/>
  <c r="L1060" i="12"/>
  <c r="M1060" i="12" s="1"/>
  <c r="T1059" i="12"/>
  <c r="S1059" i="12"/>
  <c r="N1059" i="12"/>
  <c r="M1059" i="12"/>
  <c r="L1059" i="12"/>
  <c r="T1058" i="12"/>
  <c r="S1058" i="12"/>
  <c r="N1058" i="12"/>
  <c r="M1058" i="12"/>
  <c r="L1058" i="12"/>
  <c r="T1057" i="12"/>
  <c r="S1057" i="12"/>
  <c r="N1057" i="12"/>
  <c r="M1057" i="12"/>
  <c r="L1057" i="12"/>
  <c r="T1056" i="12"/>
  <c r="S1056" i="12"/>
  <c r="N1056" i="12"/>
  <c r="M1056" i="12"/>
  <c r="L1056" i="12"/>
  <c r="T1055" i="12"/>
  <c r="S1055" i="12"/>
  <c r="N1055" i="12"/>
  <c r="L1055" i="12"/>
  <c r="M1055" i="12" s="1"/>
  <c r="T1054" i="12"/>
  <c r="S1054" i="12"/>
  <c r="N1054" i="12"/>
  <c r="L1054" i="12"/>
  <c r="M1054" i="12" s="1"/>
  <c r="T1053" i="12"/>
  <c r="S1053" i="12"/>
  <c r="N1053" i="12"/>
  <c r="L1053" i="12"/>
  <c r="M1053" i="12" s="1"/>
  <c r="T1052" i="12"/>
  <c r="S1052" i="12"/>
  <c r="N1052" i="12"/>
  <c r="L1052" i="12"/>
  <c r="M1052" i="12" s="1"/>
  <c r="T1051" i="12"/>
  <c r="S1051" i="12"/>
  <c r="N1051" i="12"/>
  <c r="M1051" i="12"/>
  <c r="L1051" i="12"/>
  <c r="T1050" i="12"/>
  <c r="S1050" i="12"/>
  <c r="N1050" i="12"/>
  <c r="M1050" i="12"/>
  <c r="L1050" i="12"/>
  <c r="T1049" i="12"/>
  <c r="S1049" i="12"/>
  <c r="N1049" i="12"/>
  <c r="M1049" i="12"/>
  <c r="L1049" i="12"/>
  <c r="T1048" i="12"/>
  <c r="S1048" i="12"/>
  <c r="N1048" i="12"/>
  <c r="M1048" i="12"/>
  <c r="L1048" i="12"/>
  <c r="T1047" i="12"/>
  <c r="S1047" i="12"/>
  <c r="N1047" i="12"/>
  <c r="L1047" i="12"/>
  <c r="M1047" i="12" s="1"/>
  <c r="T1046" i="12"/>
  <c r="S1046" i="12"/>
  <c r="N1046" i="12"/>
  <c r="L1046" i="12"/>
  <c r="M1046" i="12" s="1"/>
  <c r="T1045" i="12"/>
  <c r="S1045" i="12"/>
  <c r="N1045" i="12"/>
  <c r="L1045" i="12"/>
  <c r="M1045" i="12" s="1"/>
  <c r="T1044" i="12"/>
  <c r="S1044" i="12"/>
  <c r="N1044" i="12"/>
  <c r="L1044" i="12"/>
  <c r="M1044" i="12" s="1"/>
  <c r="T1043" i="12"/>
  <c r="S1043" i="12"/>
  <c r="N1043" i="12"/>
  <c r="M1043" i="12"/>
  <c r="L1043" i="12"/>
  <c r="T1042" i="12"/>
  <c r="S1042" i="12"/>
  <c r="N1042" i="12"/>
  <c r="M1042" i="12"/>
  <c r="L1042" i="12"/>
  <c r="T1041" i="12"/>
  <c r="S1041" i="12"/>
  <c r="N1041" i="12"/>
  <c r="M1041" i="12"/>
  <c r="L1041" i="12"/>
  <c r="T1040" i="12"/>
  <c r="S1040" i="12"/>
  <c r="N1040" i="12"/>
  <c r="M1040" i="12"/>
  <c r="L1040" i="12"/>
  <c r="T1039" i="12"/>
  <c r="S1039" i="12"/>
  <c r="N1039" i="12"/>
  <c r="L1039" i="12"/>
  <c r="M1039" i="12" s="1"/>
  <c r="T1038" i="12"/>
  <c r="S1038" i="12"/>
  <c r="N1038" i="12"/>
  <c r="L1038" i="12"/>
  <c r="M1038" i="12" s="1"/>
  <c r="T1037" i="12"/>
  <c r="S1037" i="12"/>
  <c r="N1037" i="12"/>
  <c r="L1037" i="12"/>
  <c r="M1037" i="12" s="1"/>
  <c r="T1036" i="12"/>
  <c r="S1036" i="12"/>
  <c r="N1036" i="12"/>
  <c r="L1036" i="12"/>
  <c r="M1036" i="12" s="1"/>
  <c r="T1035" i="12"/>
  <c r="S1035" i="12"/>
  <c r="N1035" i="12"/>
  <c r="M1035" i="12"/>
  <c r="L1035" i="12"/>
  <c r="T1034" i="12"/>
  <c r="S1034" i="12"/>
  <c r="N1034" i="12"/>
  <c r="M1034" i="12"/>
  <c r="L1034" i="12"/>
  <c r="T1033" i="12"/>
  <c r="S1033" i="12"/>
  <c r="N1033" i="12"/>
  <c r="M1033" i="12"/>
  <c r="L1033" i="12"/>
  <c r="T1032" i="12"/>
  <c r="S1032" i="12"/>
  <c r="N1032" i="12"/>
  <c r="M1032" i="12"/>
  <c r="L1032" i="12"/>
  <c r="T1031" i="12"/>
  <c r="S1031" i="12"/>
  <c r="N1031" i="12"/>
  <c r="L1031" i="12"/>
  <c r="M1031" i="12" s="1"/>
  <c r="T1030" i="12"/>
  <c r="S1030" i="12"/>
  <c r="N1030" i="12"/>
  <c r="L1030" i="12"/>
  <c r="M1030" i="12" s="1"/>
  <c r="T1029" i="12"/>
  <c r="S1029" i="12"/>
  <c r="N1029" i="12"/>
  <c r="L1029" i="12"/>
  <c r="M1029" i="12" s="1"/>
  <c r="T1028" i="12"/>
  <c r="S1028" i="12"/>
  <c r="N1028" i="12"/>
  <c r="L1028" i="12"/>
  <c r="M1028" i="12" s="1"/>
  <c r="T1027" i="12"/>
  <c r="S1027" i="12"/>
  <c r="N1027" i="12"/>
  <c r="M1027" i="12"/>
  <c r="L1027" i="12"/>
  <c r="T1026" i="12"/>
  <c r="S1026" i="12"/>
  <c r="N1026" i="12"/>
  <c r="M1026" i="12"/>
  <c r="L1026" i="12"/>
  <c r="T1025" i="12"/>
  <c r="S1025" i="12"/>
  <c r="N1025" i="12"/>
  <c r="M1025" i="12"/>
  <c r="L1025" i="12"/>
  <c r="T1024" i="12"/>
  <c r="S1024" i="12"/>
  <c r="N1024" i="12"/>
  <c r="M1024" i="12"/>
  <c r="L1024" i="12"/>
  <c r="T1023" i="12"/>
  <c r="S1023" i="12"/>
  <c r="N1023" i="12"/>
  <c r="L1023" i="12"/>
  <c r="M1023" i="12" s="1"/>
  <c r="T1022" i="12"/>
  <c r="S1022" i="12"/>
  <c r="N1022" i="12"/>
  <c r="L1022" i="12"/>
  <c r="M1022" i="12" s="1"/>
  <c r="T1021" i="12"/>
  <c r="S1021" i="12"/>
  <c r="N1021" i="12"/>
  <c r="L1021" i="12"/>
  <c r="M1021" i="12" s="1"/>
  <c r="T1020" i="12"/>
  <c r="S1020" i="12"/>
  <c r="N1020" i="12"/>
  <c r="L1020" i="12"/>
  <c r="M1020" i="12" s="1"/>
  <c r="T1019" i="12"/>
  <c r="S1019" i="12"/>
  <c r="N1019" i="12"/>
  <c r="M1019" i="12"/>
  <c r="L1019" i="12"/>
  <c r="T1018" i="12"/>
  <c r="S1018" i="12"/>
  <c r="N1018" i="12"/>
  <c r="M1018" i="12"/>
  <c r="L1018" i="12"/>
  <c r="T1017" i="12"/>
  <c r="S1017" i="12"/>
  <c r="N1017" i="12"/>
  <c r="M1017" i="12"/>
  <c r="L1017" i="12"/>
  <c r="T1016" i="12"/>
  <c r="S1016" i="12"/>
  <c r="N1016" i="12"/>
  <c r="M1016" i="12"/>
  <c r="L1016" i="12"/>
  <c r="T1015" i="12"/>
  <c r="S1015" i="12"/>
  <c r="N1015" i="12"/>
  <c r="L1015" i="12"/>
  <c r="M1015" i="12" s="1"/>
  <c r="T1014" i="12"/>
  <c r="S1014" i="12"/>
  <c r="N1014" i="12"/>
  <c r="L1014" i="12"/>
  <c r="M1014" i="12" s="1"/>
  <c r="T1013" i="12"/>
  <c r="S1013" i="12"/>
  <c r="N1013" i="12"/>
  <c r="L1013" i="12"/>
  <c r="M1013" i="12" s="1"/>
  <c r="T1012" i="12"/>
  <c r="S1012" i="12"/>
  <c r="N1012" i="12"/>
  <c r="L1012" i="12"/>
  <c r="M1012" i="12" s="1"/>
  <c r="T1011" i="12"/>
  <c r="S1011" i="12"/>
  <c r="N1011" i="12"/>
  <c r="M1011" i="12"/>
  <c r="L1011" i="12"/>
  <c r="T1010" i="12"/>
  <c r="S1010" i="12"/>
  <c r="N1010" i="12"/>
  <c r="M1010" i="12"/>
  <c r="L1010" i="12"/>
  <c r="T1009" i="12"/>
  <c r="S1009" i="12"/>
  <c r="N1009" i="12"/>
  <c r="M1009" i="12"/>
  <c r="L1009" i="12"/>
  <c r="T1008" i="12"/>
  <c r="S1008" i="12"/>
  <c r="N1008" i="12"/>
  <c r="M1008" i="12"/>
  <c r="L1008" i="12"/>
  <c r="T1007" i="12"/>
  <c r="S1007" i="12"/>
  <c r="N1007" i="12"/>
  <c r="L1007" i="12"/>
  <c r="M1007" i="12" s="1"/>
  <c r="T1006" i="12"/>
  <c r="S1006" i="12"/>
  <c r="N1006" i="12"/>
  <c r="L1006" i="12"/>
  <c r="M1006" i="12" s="1"/>
  <c r="T1005" i="12"/>
  <c r="S1005" i="12"/>
  <c r="N1005" i="12"/>
  <c r="L1005" i="12"/>
  <c r="M1005" i="12" s="1"/>
  <c r="T1004" i="12"/>
  <c r="S1004" i="12"/>
  <c r="N1004" i="12"/>
  <c r="L1004" i="12"/>
  <c r="M1004" i="12" s="1"/>
  <c r="T1003" i="12"/>
  <c r="S1003" i="12"/>
  <c r="N1003" i="12"/>
  <c r="M1003" i="12"/>
  <c r="L1003" i="12"/>
  <c r="T1002" i="12"/>
  <c r="S1002" i="12"/>
  <c r="N1002" i="12"/>
  <c r="M1002" i="12"/>
  <c r="L1002" i="12"/>
  <c r="T1001" i="12"/>
  <c r="S1001" i="12"/>
  <c r="N1001" i="12"/>
  <c r="M1001" i="12"/>
  <c r="L1001" i="12"/>
  <c r="T1000" i="12"/>
  <c r="S1000" i="12"/>
  <c r="N1000" i="12"/>
  <c r="M1000" i="12"/>
  <c r="L1000" i="12"/>
  <c r="T999" i="12"/>
  <c r="S999" i="12"/>
  <c r="N999" i="12"/>
  <c r="L999" i="12"/>
  <c r="M999" i="12" s="1"/>
  <c r="T998" i="12"/>
  <c r="S998" i="12"/>
  <c r="N998" i="12"/>
  <c r="L998" i="12"/>
  <c r="M998" i="12" s="1"/>
  <c r="T997" i="12"/>
  <c r="S997" i="12"/>
  <c r="N997" i="12"/>
  <c r="L997" i="12"/>
  <c r="M997" i="12" s="1"/>
  <c r="T996" i="12"/>
  <c r="S996" i="12"/>
  <c r="N996" i="12"/>
  <c r="L996" i="12"/>
  <c r="M996" i="12" s="1"/>
  <c r="T995" i="12"/>
  <c r="S995" i="12"/>
  <c r="N995" i="12"/>
  <c r="M995" i="12"/>
  <c r="L995" i="12"/>
  <c r="T994" i="12"/>
  <c r="S994" i="12"/>
  <c r="N994" i="12"/>
  <c r="M994" i="12"/>
  <c r="L994" i="12"/>
  <c r="T993" i="12"/>
  <c r="S993" i="12"/>
  <c r="N993" i="12"/>
  <c r="M993" i="12"/>
  <c r="L993" i="12"/>
  <c r="T992" i="12"/>
  <c r="S992" i="12"/>
  <c r="N992" i="12"/>
  <c r="M992" i="12"/>
  <c r="L992" i="12"/>
  <c r="T991" i="12"/>
  <c r="S991" i="12"/>
  <c r="N991" i="12"/>
  <c r="L991" i="12"/>
  <c r="M991" i="12" s="1"/>
  <c r="T990" i="12"/>
  <c r="S990" i="12"/>
  <c r="N990" i="12"/>
  <c r="L990" i="12"/>
  <c r="M990" i="12" s="1"/>
  <c r="T989" i="12"/>
  <c r="S989" i="12"/>
  <c r="N989" i="12"/>
  <c r="L989" i="12"/>
  <c r="M989" i="12" s="1"/>
  <c r="T988" i="12"/>
  <c r="S988" i="12"/>
  <c r="N988" i="12"/>
  <c r="L988" i="12"/>
  <c r="M988" i="12" s="1"/>
  <c r="T987" i="12"/>
  <c r="S987" i="12"/>
  <c r="N987" i="12"/>
  <c r="M987" i="12"/>
  <c r="L987" i="12"/>
  <c r="T986" i="12"/>
  <c r="S986" i="12"/>
  <c r="N986" i="12"/>
  <c r="M986" i="12"/>
  <c r="L986" i="12"/>
  <c r="T985" i="12"/>
  <c r="S985" i="12"/>
  <c r="N985" i="12"/>
  <c r="M985" i="12"/>
  <c r="L985" i="12"/>
  <c r="T984" i="12"/>
  <c r="S984" i="12"/>
  <c r="N984" i="12"/>
  <c r="M984" i="12"/>
  <c r="L984" i="12"/>
  <c r="T983" i="12"/>
  <c r="S983" i="12"/>
  <c r="N983" i="12"/>
  <c r="L983" i="12"/>
  <c r="M983" i="12" s="1"/>
  <c r="T982" i="12"/>
  <c r="S982" i="12"/>
  <c r="N982" i="12"/>
  <c r="L982" i="12"/>
  <c r="M982" i="12" s="1"/>
  <c r="T981" i="12"/>
  <c r="S981" i="12"/>
  <c r="N981" i="12"/>
  <c r="L981" i="12"/>
  <c r="M981" i="12" s="1"/>
  <c r="T980" i="12"/>
  <c r="S980" i="12"/>
  <c r="N980" i="12"/>
  <c r="L980" i="12"/>
  <c r="M980" i="12" s="1"/>
  <c r="T979" i="12"/>
  <c r="S979" i="12"/>
  <c r="N979" i="12"/>
  <c r="M979" i="12"/>
  <c r="L979" i="12"/>
  <c r="T978" i="12"/>
  <c r="S978" i="12"/>
  <c r="N978" i="12"/>
  <c r="M978" i="12"/>
  <c r="L978" i="12"/>
  <c r="T977" i="12"/>
  <c r="S977" i="12"/>
  <c r="N977" i="12"/>
  <c r="M977" i="12"/>
  <c r="L977" i="12"/>
  <c r="T976" i="12"/>
  <c r="S976" i="12"/>
  <c r="N976" i="12"/>
  <c r="M976" i="12"/>
  <c r="L976" i="12"/>
  <c r="T975" i="12"/>
  <c r="S975" i="12"/>
  <c r="N975" i="12"/>
  <c r="L975" i="12"/>
  <c r="M975" i="12" s="1"/>
  <c r="T974" i="12"/>
  <c r="S974" i="12"/>
  <c r="N974" i="12"/>
  <c r="L974" i="12"/>
  <c r="M974" i="12" s="1"/>
  <c r="T973" i="12"/>
  <c r="S973" i="12"/>
  <c r="N973" i="12"/>
  <c r="L973" i="12"/>
  <c r="M973" i="12" s="1"/>
  <c r="T972" i="12"/>
  <c r="S972" i="12"/>
  <c r="N972" i="12"/>
  <c r="L972" i="12"/>
  <c r="M972" i="12" s="1"/>
  <c r="T971" i="12"/>
  <c r="S971" i="12"/>
  <c r="N971" i="12"/>
  <c r="M971" i="12"/>
  <c r="L971" i="12"/>
  <c r="T970" i="12"/>
  <c r="S970" i="12"/>
  <c r="N970" i="12"/>
  <c r="M970" i="12"/>
  <c r="L970" i="12"/>
  <c r="T969" i="12"/>
  <c r="S969" i="12"/>
  <c r="N969" i="12"/>
  <c r="M969" i="12"/>
  <c r="L969" i="12"/>
  <c r="T968" i="12"/>
  <c r="S968" i="12"/>
  <c r="N968" i="12"/>
  <c r="M968" i="12"/>
  <c r="L968" i="12"/>
  <c r="T967" i="12"/>
  <c r="S967" i="12"/>
  <c r="N967" i="12"/>
  <c r="L967" i="12"/>
  <c r="M967" i="12" s="1"/>
  <c r="T966" i="12"/>
  <c r="S966" i="12"/>
  <c r="N966" i="12"/>
  <c r="L966" i="12"/>
  <c r="M966" i="12" s="1"/>
  <c r="T965" i="12"/>
  <c r="S965" i="12"/>
  <c r="N965" i="12"/>
  <c r="L965" i="12"/>
  <c r="M965" i="12" s="1"/>
  <c r="T964" i="12"/>
  <c r="S964" i="12"/>
  <c r="N964" i="12"/>
  <c r="L964" i="12"/>
  <c r="M964" i="12" s="1"/>
  <c r="T963" i="12"/>
  <c r="S963" i="12"/>
  <c r="N963" i="12"/>
  <c r="M963" i="12"/>
  <c r="L963" i="12"/>
  <c r="T962" i="12"/>
  <c r="S962" i="12"/>
  <c r="N962" i="12"/>
  <c r="M962" i="12"/>
  <c r="L962" i="12"/>
  <c r="T961" i="12"/>
  <c r="S961" i="12"/>
  <c r="N961" i="12"/>
  <c r="M961" i="12"/>
  <c r="L961" i="12"/>
  <c r="T960" i="12"/>
  <c r="S960" i="12"/>
  <c r="N960" i="12"/>
  <c r="M960" i="12"/>
  <c r="L960" i="12"/>
  <c r="T959" i="12"/>
  <c r="S959" i="12"/>
  <c r="N959" i="12"/>
  <c r="L959" i="12"/>
  <c r="M959" i="12" s="1"/>
  <c r="T958" i="12"/>
  <c r="S958" i="12"/>
  <c r="N958" i="12"/>
  <c r="L958" i="12"/>
  <c r="M958" i="12" s="1"/>
  <c r="T957" i="12"/>
  <c r="S957" i="12"/>
  <c r="N957" i="12"/>
  <c r="L957" i="12"/>
  <c r="M957" i="12" s="1"/>
  <c r="T956" i="12"/>
  <c r="S956" i="12"/>
  <c r="N956" i="12"/>
  <c r="L956" i="12"/>
  <c r="M956" i="12" s="1"/>
  <c r="T955" i="12"/>
  <c r="S955" i="12"/>
  <c r="N955" i="12"/>
  <c r="M955" i="12"/>
  <c r="L955" i="12"/>
  <c r="T954" i="12"/>
  <c r="S954" i="12"/>
  <c r="N954" i="12"/>
  <c r="M954" i="12"/>
  <c r="L954" i="12"/>
  <c r="T953" i="12"/>
  <c r="S953" i="12"/>
  <c r="N953" i="12"/>
  <c r="M953" i="12"/>
  <c r="L953" i="12"/>
  <c r="T952" i="12"/>
  <c r="S952" i="12"/>
  <c r="N952" i="12"/>
  <c r="M952" i="12"/>
  <c r="L952" i="12"/>
  <c r="T951" i="12"/>
  <c r="S951" i="12"/>
  <c r="N951" i="12"/>
  <c r="L951" i="12"/>
  <c r="M951" i="12" s="1"/>
  <c r="T950" i="12"/>
  <c r="S950" i="12"/>
  <c r="N950" i="12"/>
  <c r="L950" i="12"/>
  <c r="M950" i="12" s="1"/>
  <c r="T949" i="12"/>
  <c r="S949" i="12"/>
  <c r="N949" i="12"/>
  <c r="L949" i="12"/>
  <c r="M949" i="12" s="1"/>
  <c r="T948" i="12"/>
  <c r="S948" i="12"/>
  <c r="N948" i="12"/>
  <c r="L948" i="12"/>
  <c r="M948" i="12" s="1"/>
  <c r="T947" i="12"/>
  <c r="S947" i="12"/>
  <c r="N947" i="12"/>
  <c r="M947" i="12"/>
  <c r="L947" i="12"/>
  <c r="T946" i="12"/>
  <c r="S946" i="12"/>
  <c r="N946" i="12"/>
  <c r="M946" i="12"/>
  <c r="L946" i="12"/>
  <c r="T945" i="12"/>
  <c r="S945" i="12"/>
  <c r="N945" i="12"/>
  <c r="M945" i="12"/>
  <c r="L945" i="12"/>
  <c r="T944" i="12"/>
  <c r="S944" i="12"/>
  <c r="N944" i="12"/>
  <c r="M944" i="12"/>
  <c r="L944" i="12"/>
  <c r="T943" i="12"/>
  <c r="S943" i="12"/>
  <c r="N943" i="12"/>
  <c r="L943" i="12"/>
  <c r="M943" i="12" s="1"/>
  <c r="T942" i="12"/>
  <c r="S942" i="12"/>
  <c r="N942" i="12"/>
  <c r="L942" i="12"/>
  <c r="M942" i="12" s="1"/>
  <c r="T941" i="12"/>
  <c r="S941" i="12"/>
  <c r="N941" i="12"/>
  <c r="L941" i="12"/>
  <c r="M941" i="12" s="1"/>
  <c r="T940" i="12"/>
  <c r="S940" i="12"/>
  <c r="N940" i="12"/>
  <c r="L940" i="12"/>
  <c r="M940" i="12" s="1"/>
  <c r="T939" i="12"/>
  <c r="S939" i="12"/>
  <c r="N939" i="12"/>
  <c r="M939" i="12"/>
  <c r="L939" i="12"/>
  <c r="T938" i="12"/>
  <c r="S938" i="12"/>
  <c r="N938" i="12"/>
  <c r="M938" i="12"/>
  <c r="L938" i="12"/>
  <c r="T937" i="12"/>
  <c r="S937" i="12"/>
  <c r="N937" i="12"/>
  <c r="M937" i="12"/>
  <c r="L937" i="12"/>
  <c r="T936" i="12"/>
  <c r="S936" i="12"/>
  <c r="N936" i="12"/>
  <c r="M936" i="12"/>
  <c r="L936" i="12"/>
  <c r="T935" i="12"/>
  <c r="S935" i="12"/>
  <c r="N935" i="12"/>
  <c r="L935" i="12"/>
  <c r="M935" i="12" s="1"/>
  <c r="T934" i="12"/>
  <c r="S934" i="12"/>
  <c r="N934" i="12"/>
  <c r="L934" i="12"/>
  <c r="M934" i="12" s="1"/>
  <c r="T933" i="12"/>
  <c r="S933" i="12"/>
  <c r="N933" i="12"/>
  <c r="L933" i="12"/>
  <c r="M933" i="12" s="1"/>
  <c r="T932" i="12"/>
  <c r="S932" i="12"/>
  <c r="N932" i="12"/>
  <c r="L932" i="12"/>
  <c r="M932" i="12" s="1"/>
  <c r="T931" i="12"/>
  <c r="S931" i="12"/>
  <c r="N931" i="12"/>
  <c r="M931" i="12"/>
  <c r="L931" i="12"/>
  <c r="T930" i="12"/>
  <c r="S930" i="12"/>
  <c r="N930" i="12"/>
  <c r="M930" i="12"/>
  <c r="L930" i="12"/>
  <c r="T929" i="12"/>
  <c r="S929" i="12"/>
  <c r="N929" i="12"/>
  <c r="M929" i="12"/>
  <c r="L929" i="12"/>
  <c r="T928" i="12"/>
  <c r="S928" i="12"/>
  <c r="N928" i="12"/>
  <c r="M928" i="12"/>
  <c r="L928" i="12"/>
  <c r="T927" i="12"/>
  <c r="S927" i="12"/>
  <c r="N927" i="12"/>
  <c r="L927" i="12"/>
  <c r="M927" i="12" s="1"/>
  <c r="T926" i="12"/>
  <c r="S926" i="12"/>
  <c r="N926" i="12"/>
  <c r="L926" i="12"/>
  <c r="M926" i="12" s="1"/>
  <c r="T925" i="12"/>
  <c r="S925" i="12"/>
  <c r="N925" i="12"/>
  <c r="L925" i="12"/>
  <c r="M925" i="12" s="1"/>
  <c r="T924" i="12"/>
  <c r="S924" i="12"/>
  <c r="N924" i="12"/>
  <c r="L924" i="12"/>
  <c r="M924" i="12" s="1"/>
  <c r="T923" i="12"/>
  <c r="S923" i="12"/>
  <c r="N923" i="12"/>
  <c r="M923" i="12"/>
  <c r="L923" i="12"/>
  <c r="T922" i="12"/>
  <c r="S922" i="12"/>
  <c r="N922" i="12"/>
  <c r="M922" i="12"/>
  <c r="L922" i="12"/>
  <c r="T921" i="12"/>
  <c r="S921" i="12"/>
  <c r="N921" i="12"/>
  <c r="M921" i="12"/>
  <c r="L921" i="12"/>
  <c r="T920" i="12"/>
  <c r="S920" i="12"/>
  <c r="N920" i="12"/>
  <c r="M920" i="12"/>
  <c r="L920" i="12"/>
  <c r="T919" i="12"/>
  <c r="S919" i="12"/>
  <c r="N919" i="12"/>
  <c r="L919" i="12"/>
  <c r="M919" i="12" s="1"/>
  <c r="T918" i="12"/>
  <c r="S918" i="12"/>
  <c r="N918" i="12"/>
  <c r="L918" i="12"/>
  <c r="M918" i="12" s="1"/>
  <c r="T917" i="12"/>
  <c r="S917" i="12"/>
  <c r="N917" i="12"/>
  <c r="L917" i="12"/>
  <c r="M917" i="12" s="1"/>
  <c r="T916" i="12"/>
  <c r="S916" i="12"/>
  <c r="N916" i="12"/>
  <c r="L916" i="12"/>
  <c r="M916" i="12" s="1"/>
  <c r="T915" i="12"/>
  <c r="S915" i="12"/>
  <c r="N915" i="12"/>
  <c r="M915" i="12"/>
  <c r="L915" i="12"/>
  <c r="T914" i="12"/>
  <c r="S914" i="12"/>
  <c r="N914" i="12"/>
  <c r="M914" i="12"/>
  <c r="L914" i="12"/>
  <c r="T913" i="12"/>
  <c r="S913" i="12"/>
  <c r="N913" i="12"/>
  <c r="M913" i="12"/>
  <c r="L913" i="12"/>
  <c r="T912" i="12"/>
  <c r="S912" i="12"/>
  <c r="N912" i="12"/>
  <c r="M912" i="12"/>
  <c r="L912" i="12"/>
  <c r="T911" i="12"/>
  <c r="S911" i="12"/>
  <c r="N911" i="12"/>
  <c r="L911" i="12"/>
  <c r="M911" i="12" s="1"/>
  <c r="T910" i="12"/>
  <c r="S910" i="12"/>
  <c r="N910" i="12"/>
  <c r="L910" i="12"/>
  <c r="M910" i="12" s="1"/>
  <c r="T909" i="12"/>
  <c r="S909" i="12"/>
  <c r="N909" i="12"/>
  <c r="L909" i="12"/>
  <c r="M909" i="12" s="1"/>
  <c r="T908" i="12"/>
  <c r="S908" i="12"/>
  <c r="N908" i="12"/>
  <c r="L908" i="12"/>
  <c r="M908" i="12" s="1"/>
  <c r="T907" i="12"/>
  <c r="S907" i="12"/>
  <c r="N907" i="12"/>
  <c r="M907" i="12"/>
  <c r="L907" i="12"/>
  <c r="T906" i="12"/>
  <c r="S906" i="12"/>
  <c r="N906" i="12"/>
  <c r="M906" i="12"/>
  <c r="L906" i="12"/>
  <c r="T905" i="12"/>
  <c r="S905" i="12"/>
  <c r="N905" i="12"/>
  <c r="M905" i="12"/>
  <c r="L905" i="12"/>
  <c r="T904" i="12"/>
  <c r="S904" i="12"/>
  <c r="N904" i="12"/>
  <c r="M904" i="12"/>
  <c r="L904" i="12"/>
  <c r="T903" i="12"/>
  <c r="S903" i="12"/>
  <c r="N903" i="12"/>
  <c r="L903" i="12"/>
  <c r="M903" i="12" s="1"/>
  <c r="T902" i="12"/>
  <c r="S902" i="12"/>
  <c r="N902" i="12"/>
  <c r="L902" i="12"/>
  <c r="M902" i="12" s="1"/>
  <c r="T901" i="12"/>
  <c r="S901" i="12"/>
  <c r="N901" i="12"/>
  <c r="L901" i="12"/>
  <c r="M901" i="12" s="1"/>
  <c r="T900" i="12"/>
  <c r="S900" i="12"/>
  <c r="N900" i="12"/>
  <c r="L900" i="12"/>
  <c r="M900" i="12" s="1"/>
  <c r="T899" i="12"/>
  <c r="S899" i="12"/>
  <c r="N899" i="12"/>
  <c r="M899" i="12"/>
  <c r="L899" i="12"/>
  <c r="T898" i="12"/>
  <c r="S898" i="12"/>
  <c r="N898" i="12"/>
  <c r="M898" i="12"/>
  <c r="L898" i="12"/>
  <c r="T897" i="12"/>
  <c r="S897" i="12"/>
  <c r="N897" i="12"/>
  <c r="M897" i="12"/>
  <c r="L897" i="12"/>
  <c r="T896" i="12"/>
  <c r="S896" i="12"/>
  <c r="N896" i="12"/>
  <c r="M896" i="12"/>
  <c r="L896" i="12"/>
  <c r="T895" i="12"/>
  <c r="S895" i="12"/>
  <c r="N895" i="12"/>
  <c r="L895" i="12"/>
  <c r="M895" i="12" s="1"/>
  <c r="T894" i="12"/>
  <c r="S894" i="12"/>
  <c r="N894" i="12"/>
  <c r="L894" i="12"/>
  <c r="M894" i="12" s="1"/>
  <c r="T893" i="12"/>
  <c r="S893" i="12"/>
  <c r="N893" i="12"/>
  <c r="L893" i="12"/>
  <c r="M893" i="12" s="1"/>
  <c r="T892" i="12"/>
  <c r="S892" i="12"/>
  <c r="N892" i="12"/>
  <c r="L892" i="12"/>
  <c r="M892" i="12" s="1"/>
  <c r="T891" i="12"/>
  <c r="S891" i="12"/>
  <c r="N891" i="12"/>
  <c r="M891" i="12"/>
  <c r="L891" i="12"/>
  <c r="T890" i="12"/>
  <c r="S890" i="12"/>
  <c r="N890" i="12"/>
  <c r="M890" i="12"/>
  <c r="L890" i="12"/>
  <c r="T889" i="12"/>
  <c r="S889" i="12"/>
  <c r="N889" i="12"/>
  <c r="M889" i="12"/>
  <c r="L889" i="12"/>
  <c r="T888" i="12"/>
  <c r="S888" i="12"/>
  <c r="N888" i="12"/>
  <c r="M888" i="12"/>
  <c r="L888" i="12"/>
  <c r="T887" i="12"/>
  <c r="S887" i="12"/>
  <c r="N887" i="12"/>
  <c r="L887" i="12"/>
  <c r="M887" i="12" s="1"/>
  <c r="T886" i="12"/>
  <c r="S886" i="12"/>
  <c r="N886" i="12"/>
  <c r="L886" i="12"/>
  <c r="M886" i="12" s="1"/>
  <c r="T885" i="12"/>
  <c r="S885" i="12"/>
  <c r="N885" i="12"/>
  <c r="L885" i="12"/>
  <c r="M885" i="12" s="1"/>
  <c r="T884" i="12"/>
  <c r="S884" i="12"/>
  <c r="N884" i="12"/>
  <c r="L884" i="12"/>
  <c r="M884" i="12" s="1"/>
  <c r="T883" i="12"/>
  <c r="S883" i="12"/>
  <c r="N883" i="12"/>
  <c r="M883" i="12"/>
  <c r="L883" i="12"/>
  <c r="T882" i="12"/>
  <c r="S882" i="12"/>
  <c r="N882" i="12"/>
  <c r="M882" i="12"/>
  <c r="L882" i="12"/>
  <c r="T881" i="12"/>
  <c r="S881" i="12"/>
  <c r="N881" i="12"/>
  <c r="M881" i="12"/>
  <c r="L881" i="12"/>
  <c r="T880" i="12"/>
  <c r="S880" i="12"/>
  <c r="N880" i="12"/>
  <c r="M880" i="12"/>
  <c r="L880" i="12"/>
  <c r="T879" i="12"/>
  <c r="S879" i="12"/>
  <c r="N879" i="12"/>
  <c r="L879" i="12"/>
  <c r="M879" i="12" s="1"/>
  <c r="T878" i="12"/>
  <c r="S878" i="12"/>
  <c r="N878" i="12"/>
  <c r="L878" i="12"/>
  <c r="M878" i="12" s="1"/>
  <c r="T877" i="12"/>
  <c r="S877" i="12"/>
  <c r="N877" i="12"/>
  <c r="L877" i="12"/>
  <c r="M877" i="12" s="1"/>
  <c r="T876" i="12"/>
  <c r="S876" i="12"/>
  <c r="N876" i="12"/>
  <c r="L876" i="12"/>
  <c r="M876" i="12" s="1"/>
  <c r="T875" i="12"/>
  <c r="S875" i="12"/>
  <c r="N875" i="12"/>
  <c r="M875" i="12"/>
  <c r="L875" i="12"/>
  <c r="T874" i="12"/>
  <c r="S874" i="12"/>
  <c r="N874" i="12"/>
  <c r="M874" i="12"/>
  <c r="L874" i="12"/>
  <c r="T873" i="12"/>
  <c r="S873" i="12"/>
  <c r="N873" i="12"/>
  <c r="M873" i="12"/>
  <c r="L873" i="12"/>
  <c r="T872" i="12"/>
  <c r="S872" i="12"/>
  <c r="N872" i="12"/>
  <c r="M872" i="12"/>
  <c r="L872" i="12"/>
  <c r="T871" i="12"/>
  <c r="S871" i="12"/>
  <c r="N871" i="12"/>
  <c r="L871" i="12"/>
  <c r="M871" i="12" s="1"/>
  <c r="T870" i="12"/>
  <c r="S870" i="12"/>
  <c r="N870" i="12"/>
  <c r="L870" i="12"/>
  <c r="M870" i="12" s="1"/>
  <c r="T869" i="12"/>
  <c r="S869" i="12"/>
  <c r="N869" i="12"/>
  <c r="L869" i="12"/>
  <c r="M869" i="12" s="1"/>
  <c r="T868" i="12"/>
  <c r="S868" i="12"/>
  <c r="N868" i="12"/>
  <c r="L868" i="12"/>
  <c r="M868" i="12" s="1"/>
  <c r="T867" i="12"/>
  <c r="S867" i="12"/>
  <c r="N867" i="12"/>
  <c r="M867" i="12"/>
  <c r="L867" i="12"/>
  <c r="T866" i="12"/>
  <c r="S866" i="12"/>
  <c r="N866" i="12"/>
  <c r="M866" i="12"/>
  <c r="L866" i="12"/>
  <c r="T865" i="12"/>
  <c r="S865" i="12"/>
  <c r="N865" i="12"/>
  <c r="M865" i="12"/>
  <c r="L865" i="12"/>
  <c r="T864" i="12"/>
  <c r="S864" i="12"/>
  <c r="N864" i="12"/>
  <c r="M864" i="12"/>
  <c r="L864" i="12"/>
  <c r="T863" i="12"/>
  <c r="S863" i="12"/>
  <c r="N863" i="12"/>
  <c r="L863" i="12"/>
  <c r="M863" i="12" s="1"/>
  <c r="T862" i="12"/>
  <c r="S862" i="12"/>
  <c r="N862" i="12"/>
  <c r="L862" i="12"/>
  <c r="M862" i="12" s="1"/>
  <c r="T861" i="12"/>
  <c r="S861" i="12"/>
  <c r="N861" i="12"/>
  <c r="L861" i="12"/>
  <c r="M861" i="12" s="1"/>
  <c r="T860" i="12"/>
  <c r="S860" i="12"/>
  <c r="N860" i="12"/>
  <c r="L860" i="12"/>
  <c r="M860" i="12" s="1"/>
  <c r="T859" i="12"/>
  <c r="S859" i="12"/>
  <c r="N859" i="12"/>
  <c r="M859" i="12"/>
  <c r="L859" i="12"/>
  <c r="T858" i="12"/>
  <c r="S858" i="12"/>
  <c r="N858" i="12"/>
  <c r="M858" i="12"/>
  <c r="L858" i="12"/>
  <c r="T857" i="12"/>
  <c r="S857" i="12"/>
  <c r="N857" i="12"/>
  <c r="M857" i="12"/>
  <c r="L857" i="12"/>
  <c r="T856" i="12"/>
  <c r="S856" i="12"/>
  <c r="N856" i="12"/>
  <c r="M856" i="12"/>
  <c r="L856" i="12"/>
  <c r="T855" i="12"/>
  <c r="S855" i="12"/>
  <c r="N855" i="12"/>
  <c r="L855" i="12"/>
  <c r="M855" i="12" s="1"/>
  <c r="T854" i="12"/>
  <c r="S854" i="12"/>
  <c r="N854" i="12"/>
  <c r="L854" i="12"/>
  <c r="M854" i="12" s="1"/>
  <c r="T853" i="12"/>
  <c r="S853" i="12"/>
  <c r="N853" i="12"/>
  <c r="L853" i="12"/>
  <c r="M853" i="12" s="1"/>
  <c r="T852" i="12"/>
  <c r="S852" i="12"/>
  <c r="N852" i="12"/>
  <c r="L852" i="12"/>
  <c r="M852" i="12" s="1"/>
  <c r="T851" i="12"/>
  <c r="S851" i="12"/>
  <c r="N851" i="12"/>
  <c r="M851" i="12"/>
  <c r="L851" i="12"/>
  <c r="T850" i="12"/>
  <c r="S850" i="12"/>
  <c r="N850" i="12"/>
  <c r="M850" i="12"/>
  <c r="L850" i="12"/>
  <c r="T849" i="12"/>
  <c r="S849" i="12"/>
  <c r="N849" i="12"/>
  <c r="M849" i="12"/>
  <c r="L849" i="12"/>
  <c r="T848" i="12"/>
  <c r="S848" i="12"/>
  <c r="N848" i="12"/>
  <c r="M848" i="12"/>
  <c r="L848" i="12"/>
  <c r="T847" i="12"/>
  <c r="S847" i="12"/>
  <c r="N847" i="12"/>
  <c r="L847" i="12"/>
  <c r="M847" i="12" s="1"/>
  <c r="T846" i="12"/>
  <c r="S846" i="12"/>
  <c r="N846" i="12"/>
  <c r="L846" i="12"/>
  <c r="M846" i="12" s="1"/>
  <c r="T845" i="12"/>
  <c r="S845" i="12"/>
  <c r="N845" i="12"/>
  <c r="L845" i="12"/>
  <c r="M845" i="12" s="1"/>
  <c r="T844" i="12"/>
  <c r="S844" i="12"/>
  <c r="N844" i="12"/>
  <c r="L844" i="12"/>
  <c r="M844" i="12" s="1"/>
  <c r="T843" i="12"/>
  <c r="S843" i="12"/>
  <c r="N843" i="12"/>
  <c r="M843" i="12"/>
  <c r="L843" i="12"/>
  <c r="T842" i="12"/>
  <c r="S842" i="12"/>
  <c r="N842" i="12"/>
  <c r="M842" i="12"/>
  <c r="L842" i="12"/>
  <c r="T841" i="12"/>
  <c r="S841" i="12"/>
  <c r="N841" i="12"/>
  <c r="M841" i="12"/>
  <c r="L841" i="12"/>
  <c r="T840" i="12"/>
  <c r="S840" i="12"/>
  <c r="N840" i="12"/>
  <c r="M840" i="12"/>
  <c r="L840" i="12"/>
  <c r="T839" i="12"/>
  <c r="S839" i="12"/>
  <c r="N839" i="12"/>
  <c r="L839" i="12"/>
  <c r="M839" i="12" s="1"/>
  <c r="T838" i="12"/>
  <c r="S838" i="12"/>
  <c r="N838" i="12"/>
  <c r="L838" i="12"/>
  <c r="M838" i="12" s="1"/>
  <c r="T837" i="12"/>
  <c r="S837" i="12"/>
  <c r="N837" i="12"/>
  <c r="L837" i="12"/>
  <c r="M837" i="12" s="1"/>
  <c r="T836" i="12"/>
  <c r="S836" i="12"/>
  <c r="N836" i="12"/>
  <c r="L836" i="12"/>
  <c r="M836" i="12" s="1"/>
  <c r="T835" i="12"/>
  <c r="S835" i="12"/>
  <c r="N835" i="12"/>
  <c r="M835" i="12"/>
  <c r="L835" i="12"/>
  <c r="T834" i="12"/>
  <c r="S834" i="12"/>
  <c r="N834" i="12"/>
  <c r="M834" i="12"/>
  <c r="L834" i="12"/>
  <c r="T833" i="12"/>
  <c r="S833" i="12"/>
  <c r="N833" i="12"/>
  <c r="M833" i="12"/>
  <c r="L833" i="12"/>
  <c r="T832" i="12"/>
  <c r="S832" i="12"/>
  <c r="N832" i="12"/>
  <c r="M832" i="12"/>
  <c r="L832" i="12"/>
  <c r="T831" i="12"/>
  <c r="S831" i="12"/>
  <c r="N831" i="12"/>
  <c r="L831" i="12"/>
  <c r="M831" i="12" s="1"/>
  <c r="T830" i="12"/>
  <c r="S830" i="12"/>
  <c r="N830" i="12"/>
  <c r="L830" i="12"/>
  <c r="M830" i="12" s="1"/>
  <c r="T829" i="12"/>
  <c r="S829" i="12"/>
  <c r="N829" i="12"/>
  <c r="L829" i="12"/>
  <c r="M829" i="12" s="1"/>
  <c r="T828" i="12"/>
  <c r="S828" i="12"/>
  <c r="N828" i="12"/>
  <c r="L828" i="12"/>
  <c r="M828" i="12" s="1"/>
  <c r="T827" i="12"/>
  <c r="S827" i="12"/>
  <c r="N827" i="12"/>
  <c r="M827" i="12"/>
  <c r="L827" i="12"/>
  <c r="T826" i="12"/>
  <c r="S826" i="12"/>
  <c r="N826" i="12"/>
  <c r="M826" i="12"/>
  <c r="L826" i="12"/>
  <c r="T825" i="12"/>
  <c r="S825" i="12"/>
  <c r="N825" i="12"/>
  <c r="M825" i="12"/>
  <c r="L825" i="12"/>
  <c r="T824" i="12"/>
  <c r="S824" i="12"/>
  <c r="N824" i="12"/>
  <c r="M824" i="12"/>
  <c r="L824" i="12"/>
  <c r="T823" i="12"/>
  <c r="S823" i="12"/>
  <c r="N823" i="12"/>
  <c r="L823" i="12"/>
  <c r="M823" i="12" s="1"/>
  <c r="T822" i="12"/>
  <c r="S822" i="12"/>
  <c r="N822" i="12"/>
  <c r="L822" i="12"/>
  <c r="M822" i="12" s="1"/>
  <c r="T821" i="12"/>
  <c r="S821" i="12"/>
  <c r="N821" i="12"/>
  <c r="L821" i="12"/>
  <c r="M821" i="12" s="1"/>
  <c r="T820" i="12"/>
  <c r="S820" i="12"/>
  <c r="N820" i="12"/>
  <c r="L820" i="12"/>
  <c r="M820" i="12" s="1"/>
  <c r="T819" i="12"/>
  <c r="S819" i="12"/>
  <c r="N819" i="12"/>
  <c r="M819" i="12"/>
  <c r="L819" i="12"/>
  <c r="T818" i="12"/>
  <c r="S818" i="12"/>
  <c r="N818" i="12"/>
  <c r="M818" i="12"/>
  <c r="L818" i="12"/>
  <c r="T817" i="12"/>
  <c r="S817" i="12"/>
  <c r="N817" i="12"/>
  <c r="M817" i="12"/>
  <c r="L817" i="12"/>
  <c r="T816" i="12"/>
  <c r="S816" i="12"/>
  <c r="N816" i="12"/>
  <c r="M816" i="12"/>
  <c r="L816" i="12"/>
  <c r="T815" i="12"/>
  <c r="S815" i="12"/>
  <c r="N815" i="12"/>
  <c r="L815" i="12"/>
  <c r="M815" i="12" s="1"/>
  <c r="T814" i="12"/>
  <c r="S814" i="12"/>
  <c r="N814" i="12"/>
  <c r="L814" i="12"/>
  <c r="M814" i="12" s="1"/>
  <c r="T813" i="12"/>
  <c r="S813" i="12"/>
  <c r="N813" i="12"/>
  <c r="L813" i="12"/>
  <c r="M813" i="12" s="1"/>
  <c r="T812" i="12"/>
  <c r="S812" i="12"/>
  <c r="N812" i="12"/>
  <c r="L812" i="12"/>
  <c r="M812" i="12" s="1"/>
  <c r="T811" i="12"/>
  <c r="S811" i="12"/>
  <c r="N811" i="12"/>
  <c r="M811" i="12"/>
  <c r="L811" i="12"/>
  <c r="T810" i="12"/>
  <c r="S810" i="12"/>
  <c r="N810" i="12"/>
  <c r="M810" i="12"/>
  <c r="L810" i="12"/>
  <c r="T809" i="12"/>
  <c r="S809" i="12"/>
  <c r="N809" i="12"/>
  <c r="M809" i="12"/>
  <c r="L809" i="12"/>
  <c r="T808" i="12"/>
  <c r="S808" i="12"/>
  <c r="N808" i="12"/>
  <c r="M808" i="12"/>
  <c r="L808" i="12"/>
  <c r="T807" i="12"/>
  <c r="S807" i="12"/>
  <c r="N807" i="12"/>
  <c r="L807" i="12"/>
  <c r="M807" i="12" s="1"/>
  <c r="T806" i="12"/>
  <c r="S806" i="12"/>
  <c r="N806" i="12"/>
  <c r="L806" i="12"/>
  <c r="M806" i="12" s="1"/>
  <c r="T805" i="12"/>
  <c r="S805" i="12"/>
  <c r="N805" i="12"/>
  <c r="L805" i="12"/>
  <c r="M805" i="12" s="1"/>
  <c r="T804" i="12"/>
  <c r="S804" i="12"/>
  <c r="N804" i="12"/>
  <c r="L804" i="12"/>
  <c r="M804" i="12" s="1"/>
  <c r="T803" i="12"/>
  <c r="S803" i="12"/>
  <c r="N803" i="12"/>
  <c r="M803" i="12"/>
  <c r="L803" i="12"/>
  <c r="T802" i="12"/>
  <c r="S802" i="12"/>
  <c r="N802" i="12"/>
  <c r="M802" i="12"/>
  <c r="L802" i="12"/>
  <c r="T801" i="12"/>
  <c r="S801" i="12"/>
  <c r="N801" i="12"/>
  <c r="M801" i="12"/>
  <c r="L801" i="12"/>
  <c r="T800" i="12"/>
  <c r="S800" i="12"/>
  <c r="N800" i="12"/>
  <c r="M800" i="12"/>
  <c r="L800" i="12"/>
  <c r="T799" i="12"/>
  <c r="S799" i="12"/>
  <c r="N799" i="12"/>
  <c r="L799" i="12"/>
  <c r="M799" i="12" s="1"/>
  <c r="T798" i="12"/>
  <c r="S798" i="12"/>
  <c r="N798" i="12"/>
  <c r="L798" i="12"/>
  <c r="M798" i="12" s="1"/>
  <c r="T797" i="12"/>
  <c r="S797" i="12"/>
  <c r="N797" i="12"/>
  <c r="L797" i="12"/>
  <c r="M797" i="12" s="1"/>
  <c r="T796" i="12"/>
  <c r="S796" i="12"/>
  <c r="N796" i="12"/>
  <c r="L796" i="12"/>
  <c r="M796" i="12" s="1"/>
  <c r="T795" i="12"/>
  <c r="S795" i="12"/>
  <c r="N795" i="12"/>
  <c r="M795" i="12"/>
  <c r="L795" i="12"/>
  <c r="T794" i="12"/>
  <c r="S794" i="12"/>
  <c r="N794" i="12"/>
  <c r="M794" i="12"/>
  <c r="L794" i="12"/>
  <c r="T793" i="12"/>
  <c r="S793" i="12"/>
  <c r="N793" i="12"/>
  <c r="M793" i="12"/>
  <c r="L793" i="12"/>
  <c r="T792" i="12"/>
  <c r="S792" i="12"/>
  <c r="N792" i="12"/>
  <c r="M792" i="12"/>
  <c r="L792" i="12"/>
  <c r="T791" i="12"/>
  <c r="S791" i="12"/>
  <c r="N791" i="12"/>
  <c r="L791" i="12"/>
  <c r="M791" i="12" s="1"/>
  <c r="T790" i="12"/>
  <c r="S790" i="12"/>
  <c r="N790" i="12"/>
  <c r="L790" i="12"/>
  <c r="M790" i="12" s="1"/>
  <c r="T789" i="12"/>
  <c r="S789" i="12"/>
  <c r="N789" i="12"/>
  <c r="L789" i="12"/>
  <c r="M789" i="12" s="1"/>
  <c r="T788" i="12"/>
  <c r="S788" i="12"/>
  <c r="N788" i="12"/>
  <c r="L788" i="12"/>
  <c r="M788" i="12" s="1"/>
  <c r="T787" i="12"/>
  <c r="S787" i="12"/>
  <c r="N787" i="12"/>
  <c r="M787" i="12"/>
  <c r="L787" i="12"/>
  <c r="T786" i="12"/>
  <c r="S786" i="12"/>
  <c r="N786" i="12"/>
  <c r="M786" i="12"/>
  <c r="L786" i="12"/>
  <c r="T785" i="12"/>
  <c r="S785" i="12"/>
  <c r="N785" i="12"/>
  <c r="M785" i="12"/>
  <c r="L785" i="12"/>
  <c r="T784" i="12"/>
  <c r="S784" i="12"/>
  <c r="N784" i="12"/>
  <c r="M784" i="12"/>
  <c r="L784" i="12"/>
  <c r="T783" i="12"/>
  <c r="S783" i="12"/>
  <c r="N783" i="12"/>
  <c r="L783" i="12"/>
  <c r="M783" i="12" s="1"/>
  <c r="T782" i="12"/>
  <c r="S782" i="12"/>
  <c r="N782" i="12"/>
  <c r="L782" i="12"/>
  <c r="M782" i="12" s="1"/>
  <c r="T781" i="12"/>
  <c r="S781" i="12"/>
  <c r="N781" i="12"/>
  <c r="L781" i="12"/>
  <c r="M781" i="12" s="1"/>
  <c r="T780" i="12"/>
  <c r="S780" i="12"/>
  <c r="N780" i="12"/>
  <c r="L780" i="12"/>
  <c r="M780" i="12" s="1"/>
  <c r="T779" i="12"/>
  <c r="S779" i="12"/>
  <c r="N779" i="12"/>
  <c r="M779" i="12"/>
  <c r="L779" i="12"/>
  <c r="T778" i="12"/>
  <c r="S778" i="12"/>
  <c r="N778" i="12"/>
  <c r="M778" i="12"/>
  <c r="L778" i="12"/>
  <c r="T777" i="12"/>
  <c r="S777" i="12"/>
  <c r="N777" i="12"/>
  <c r="M777" i="12"/>
  <c r="L777" i="12"/>
  <c r="T776" i="12"/>
  <c r="S776" i="12"/>
  <c r="N776" i="12"/>
  <c r="M776" i="12"/>
  <c r="L776" i="12"/>
  <c r="T775" i="12"/>
  <c r="S775" i="12"/>
  <c r="N775" i="12"/>
  <c r="L775" i="12"/>
  <c r="M775" i="12" s="1"/>
  <c r="T774" i="12"/>
  <c r="S774" i="12"/>
  <c r="N774" i="12"/>
  <c r="L774" i="12"/>
  <c r="M774" i="12" s="1"/>
  <c r="T773" i="12"/>
  <c r="S773" i="12"/>
  <c r="N773" i="12"/>
  <c r="L773" i="12"/>
  <c r="M773" i="12" s="1"/>
  <c r="T772" i="12"/>
  <c r="S772" i="12"/>
  <c r="N772" i="12"/>
  <c r="L772" i="12"/>
  <c r="M772" i="12" s="1"/>
  <c r="T771" i="12"/>
  <c r="S771" i="12"/>
  <c r="N771" i="12"/>
  <c r="M771" i="12"/>
  <c r="L771" i="12"/>
  <c r="T770" i="12"/>
  <c r="S770" i="12"/>
  <c r="N770" i="12"/>
  <c r="M770" i="12"/>
  <c r="L770" i="12"/>
  <c r="T769" i="12"/>
  <c r="S769" i="12"/>
  <c r="N769" i="12"/>
  <c r="M769" i="12"/>
  <c r="L769" i="12"/>
  <c r="T768" i="12"/>
  <c r="S768" i="12"/>
  <c r="N768" i="12"/>
  <c r="M768" i="12"/>
  <c r="L768" i="12"/>
  <c r="T767" i="12"/>
  <c r="S767" i="12"/>
  <c r="N767" i="12"/>
  <c r="L767" i="12"/>
  <c r="M767" i="12" s="1"/>
  <c r="T766" i="12"/>
  <c r="S766" i="12"/>
  <c r="N766" i="12"/>
  <c r="L766" i="12"/>
  <c r="M766" i="12" s="1"/>
  <c r="T765" i="12"/>
  <c r="S765" i="12"/>
  <c r="N765" i="12"/>
  <c r="L765" i="12"/>
  <c r="M765" i="12" s="1"/>
  <c r="T764" i="12"/>
  <c r="S764" i="12"/>
  <c r="N764" i="12"/>
  <c r="L764" i="12"/>
  <c r="M764" i="12" s="1"/>
  <c r="T763" i="12"/>
  <c r="S763" i="12"/>
  <c r="N763" i="12"/>
  <c r="M763" i="12"/>
  <c r="L763" i="12"/>
  <c r="T762" i="12"/>
  <c r="S762" i="12"/>
  <c r="N762" i="12"/>
  <c r="M762" i="12"/>
  <c r="L762" i="12"/>
  <c r="T761" i="12"/>
  <c r="S761" i="12"/>
  <c r="N761" i="12"/>
  <c r="M761" i="12"/>
  <c r="L761" i="12"/>
  <c r="T760" i="12"/>
  <c r="S760" i="12"/>
  <c r="N760" i="12"/>
  <c r="M760" i="12"/>
  <c r="L760" i="12"/>
  <c r="T759" i="12"/>
  <c r="S759" i="12"/>
  <c r="N759" i="12"/>
  <c r="L759" i="12"/>
  <c r="M759" i="12" s="1"/>
  <c r="T758" i="12"/>
  <c r="S758" i="12"/>
  <c r="N758" i="12"/>
  <c r="L758" i="12"/>
  <c r="M758" i="12" s="1"/>
  <c r="T757" i="12"/>
  <c r="S757" i="12"/>
  <c r="N757" i="12"/>
  <c r="L757" i="12"/>
  <c r="M757" i="12" s="1"/>
  <c r="T756" i="12"/>
  <c r="S756" i="12"/>
  <c r="N756" i="12"/>
  <c r="L756" i="12"/>
  <c r="M756" i="12" s="1"/>
  <c r="T755" i="12"/>
  <c r="S755" i="12"/>
  <c r="N755" i="12"/>
  <c r="M755" i="12"/>
  <c r="L755" i="12"/>
  <c r="T754" i="12"/>
  <c r="S754" i="12"/>
  <c r="N754" i="12"/>
  <c r="M754" i="12"/>
  <c r="L754" i="12"/>
  <c r="T753" i="12"/>
  <c r="S753" i="12"/>
  <c r="N753" i="12"/>
  <c r="M753" i="12"/>
  <c r="L753" i="12"/>
  <c r="T752" i="12"/>
  <c r="S752" i="12"/>
  <c r="N752" i="12"/>
  <c r="M752" i="12"/>
  <c r="L752" i="12"/>
  <c r="T751" i="12"/>
  <c r="S751" i="12"/>
  <c r="N751" i="12"/>
  <c r="L751" i="12"/>
  <c r="M751" i="12" s="1"/>
  <c r="T750" i="12"/>
  <c r="S750" i="12"/>
  <c r="N750" i="12"/>
  <c r="L750" i="12"/>
  <c r="M750" i="12" s="1"/>
  <c r="T749" i="12"/>
  <c r="S749" i="12"/>
  <c r="N749" i="12"/>
  <c r="L749" i="12"/>
  <c r="M749" i="12" s="1"/>
  <c r="T748" i="12"/>
  <c r="S748" i="12"/>
  <c r="N748" i="12"/>
  <c r="L748" i="12"/>
  <c r="M748" i="12" s="1"/>
  <c r="T747" i="12"/>
  <c r="S747" i="12"/>
  <c r="N747" i="12"/>
  <c r="M747" i="12"/>
  <c r="L747" i="12"/>
  <c r="T746" i="12"/>
  <c r="S746" i="12"/>
  <c r="N746" i="12"/>
  <c r="M746" i="12"/>
  <c r="L746" i="12"/>
  <c r="T745" i="12"/>
  <c r="S745" i="12"/>
  <c r="N745" i="12"/>
  <c r="M745" i="12"/>
  <c r="L745" i="12"/>
  <c r="T744" i="12"/>
  <c r="S744" i="12"/>
  <c r="N744" i="12"/>
  <c r="M744" i="12"/>
  <c r="L744" i="12"/>
  <c r="T743" i="12"/>
  <c r="S743" i="12"/>
  <c r="N743" i="12"/>
  <c r="L743" i="12"/>
  <c r="M743" i="12" s="1"/>
  <c r="T742" i="12"/>
  <c r="S742" i="12"/>
  <c r="N742" i="12"/>
  <c r="L742" i="12"/>
  <c r="M742" i="12" s="1"/>
  <c r="T741" i="12"/>
  <c r="S741" i="12"/>
  <c r="N741" i="12"/>
  <c r="L741" i="12"/>
  <c r="M741" i="12" s="1"/>
  <c r="T740" i="12"/>
  <c r="S740" i="12"/>
  <c r="N740" i="12"/>
  <c r="L740" i="12"/>
  <c r="M740" i="12" s="1"/>
  <c r="T739" i="12"/>
  <c r="S739" i="12"/>
  <c r="N739" i="12"/>
  <c r="M739" i="12"/>
  <c r="L739" i="12"/>
  <c r="T738" i="12"/>
  <c r="S738" i="12"/>
  <c r="N738" i="12"/>
  <c r="M738" i="12"/>
  <c r="L738" i="12"/>
  <c r="T737" i="12"/>
  <c r="S737" i="12"/>
  <c r="N737" i="12"/>
  <c r="M737" i="12"/>
  <c r="L737" i="12"/>
  <c r="T736" i="12"/>
  <c r="S736" i="12"/>
  <c r="N736" i="12"/>
  <c r="M736" i="12"/>
  <c r="L736" i="12"/>
  <c r="T735" i="12"/>
  <c r="S735" i="12"/>
  <c r="N735" i="12"/>
  <c r="L735" i="12"/>
  <c r="M735" i="12" s="1"/>
  <c r="T734" i="12"/>
  <c r="S734" i="12"/>
  <c r="N734" i="12"/>
  <c r="L734" i="12"/>
  <c r="M734" i="12" s="1"/>
  <c r="T733" i="12"/>
  <c r="S733" i="12"/>
  <c r="N733" i="12"/>
  <c r="L733" i="12"/>
  <c r="M733" i="12" s="1"/>
  <c r="T732" i="12"/>
  <c r="S732" i="12"/>
  <c r="N732" i="12"/>
  <c r="L732" i="12"/>
  <c r="M732" i="12" s="1"/>
  <c r="T731" i="12"/>
  <c r="S731" i="12"/>
  <c r="N731" i="12"/>
  <c r="M731" i="12"/>
  <c r="L731" i="12"/>
  <c r="T730" i="12"/>
  <c r="S730" i="12"/>
  <c r="N730" i="12"/>
  <c r="M730" i="12"/>
  <c r="L730" i="12"/>
  <c r="T729" i="12"/>
  <c r="S729" i="12"/>
  <c r="N729" i="12"/>
  <c r="M729" i="12"/>
  <c r="L729" i="12"/>
  <c r="T728" i="12"/>
  <c r="S728" i="12"/>
  <c r="N728" i="12"/>
  <c r="M728" i="12"/>
  <c r="L728" i="12"/>
  <c r="T727" i="12"/>
  <c r="S727" i="12"/>
  <c r="N727" i="12"/>
  <c r="L727" i="12"/>
  <c r="M727" i="12" s="1"/>
  <c r="T726" i="12"/>
  <c r="S726" i="12"/>
  <c r="N726" i="12"/>
  <c r="L726" i="12"/>
  <c r="M726" i="12" s="1"/>
  <c r="T725" i="12"/>
  <c r="S725" i="12"/>
  <c r="N725" i="12"/>
  <c r="L725" i="12"/>
  <c r="M725" i="12" s="1"/>
  <c r="T724" i="12"/>
  <c r="S724" i="12"/>
  <c r="N724" i="12"/>
  <c r="L724" i="12"/>
  <c r="M724" i="12" s="1"/>
  <c r="T723" i="12"/>
  <c r="S723" i="12"/>
  <c r="N723" i="12"/>
  <c r="M723" i="12"/>
  <c r="L723" i="12"/>
  <c r="T722" i="12"/>
  <c r="S722" i="12"/>
  <c r="N722" i="12"/>
  <c r="M722" i="12"/>
  <c r="L722" i="12"/>
  <c r="T721" i="12"/>
  <c r="S721" i="12"/>
  <c r="N721" i="12"/>
  <c r="M721" i="12"/>
  <c r="L721" i="12"/>
  <c r="T720" i="12"/>
  <c r="S720" i="12"/>
  <c r="N720" i="12"/>
  <c r="M720" i="12"/>
  <c r="L720" i="12"/>
  <c r="T719" i="12"/>
  <c r="S719" i="12"/>
  <c r="N719" i="12"/>
  <c r="L719" i="12"/>
  <c r="M719" i="12" s="1"/>
  <c r="T718" i="12"/>
  <c r="S718" i="12"/>
  <c r="N718" i="12"/>
  <c r="L718" i="12"/>
  <c r="M718" i="12" s="1"/>
  <c r="T717" i="12"/>
  <c r="S717" i="12"/>
  <c r="N717" i="12"/>
  <c r="L717" i="12"/>
  <c r="M717" i="12" s="1"/>
  <c r="T716" i="12"/>
  <c r="S716" i="12"/>
  <c r="N716" i="12"/>
  <c r="L716" i="12"/>
  <c r="M716" i="12" s="1"/>
  <c r="T715" i="12"/>
  <c r="S715" i="12"/>
  <c r="N715" i="12"/>
  <c r="M715" i="12"/>
  <c r="L715" i="12"/>
  <c r="T714" i="12"/>
  <c r="S714" i="12"/>
  <c r="N714" i="12"/>
  <c r="M714" i="12"/>
  <c r="L714" i="12"/>
  <c r="T713" i="12"/>
  <c r="S713" i="12"/>
  <c r="N713" i="12"/>
  <c r="M713" i="12"/>
  <c r="L713" i="12"/>
  <c r="T712" i="12"/>
  <c r="S712" i="12"/>
  <c r="N712" i="12"/>
  <c r="M712" i="12"/>
  <c r="L712" i="12"/>
  <c r="T711" i="12"/>
  <c r="S711" i="12"/>
  <c r="N711" i="12"/>
  <c r="L711" i="12"/>
  <c r="M711" i="12" s="1"/>
  <c r="T710" i="12"/>
  <c r="S710" i="12"/>
  <c r="N710" i="12"/>
  <c r="L710" i="12"/>
  <c r="M710" i="12" s="1"/>
  <c r="T709" i="12"/>
  <c r="S709" i="12"/>
  <c r="N709" i="12"/>
  <c r="L709" i="12"/>
  <c r="M709" i="12" s="1"/>
  <c r="T708" i="12"/>
  <c r="S708" i="12"/>
  <c r="N708" i="12"/>
  <c r="L708" i="12"/>
  <c r="M708" i="12" s="1"/>
  <c r="T707" i="12"/>
  <c r="S707" i="12"/>
  <c r="N707" i="12"/>
  <c r="M707" i="12"/>
  <c r="L707" i="12"/>
  <c r="T706" i="12"/>
  <c r="S706" i="12"/>
  <c r="N706" i="12"/>
  <c r="M706" i="12"/>
  <c r="L706" i="12"/>
  <c r="T705" i="12"/>
  <c r="S705" i="12"/>
  <c r="N705" i="12"/>
  <c r="M705" i="12"/>
  <c r="L705" i="12"/>
  <c r="T704" i="12"/>
  <c r="S704" i="12"/>
  <c r="N704" i="12"/>
  <c r="M704" i="12"/>
  <c r="L704" i="12"/>
  <c r="T703" i="12"/>
  <c r="S703" i="12"/>
  <c r="N703" i="12"/>
  <c r="L703" i="12"/>
  <c r="M703" i="12" s="1"/>
  <c r="T702" i="12"/>
  <c r="S702" i="12"/>
  <c r="N702" i="12"/>
  <c r="L702" i="12"/>
  <c r="M702" i="12" s="1"/>
  <c r="T701" i="12"/>
  <c r="S701" i="12"/>
  <c r="N701" i="12"/>
  <c r="L701" i="12"/>
  <c r="M701" i="12" s="1"/>
  <c r="T700" i="12"/>
  <c r="S700" i="12"/>
  <c r="N700" i="12"/>
  <c r="L700" i="12"/>
  <c r="M700" i="12" s="1"/>
  <c r="T699" i="12"/>
  <c r="S699" i="12"/>
  <c r="N699" i="12"/>
  <c r="M699" i="12"/>
  <c r="L699" i="12"/>
  <c r="T698" i="12"/>
  <c r="S698" i="12"/>
  <c r="N698" i="12"/>
  <c r="M698" i="12"/>
  <c r="L698" i="12"/>
  <c r="T697" i="12"/>
  <c r="S697" i="12"/>
  <c r="N697" i="12"/>
  <c r="M697" i="12"/>
  <c r="L697" i="12"/>
  <c r="T696" i="12"/>
  <c r="S696" i="12"/>
  <c r="N696" i="12"/>
  <c r="M696" i="12"/>
  <c r="L696" i="12"/>
  <c r="T695" i="12"/>
  <c r="S695" i="12"/>
  <c r="N695" i="12"/>
  <c r="L695" i="12"/>
  <c r="M695" i="12" s="1"/>
  <c r="T694" i="12"/>
  <c r="S694" i="12"/>
  <c r="N694" i="12"/>
  <c r="L694" i="12"/>
  <c r="M694" i="12" s="1"/>
  <c r="T693" i="12"/>
  <c r="S693" i="12"/>
  <c r="N693" i="12"/>
  <c r="L693" i="12"/>
  <c r="M693" i="12" s="1"/>
  <c r="T692" i="12"/>
  <c r="S692" i="12"/>
  <c r="N692" i="12"/>
  <c r="L692" i="12"/>
  <c r="M692" i="12" s="1"/>
  <c r="T691" i="12"/>
  <c r="S691" i="12"/>
  <c r="N691" i="12"/>
  <c r="M691" i="12"/>
  <c r="L691" i="12"/>
  <c r="T690" i="12"/>
  <c r="S690" i="12"/>
  <c r="N690" i="12"/>
  <c r="M690" i="12"/>
  <c r="L690" i="12"/>
  <c r="T689" i="12"/>
  <c r="S689" i="12"/>
  <c r="N689" i="12"/>
  <c r="M689" i="12"/>
  <c r="L689" i="12"/>
  <c r="T688" i="12"/>
  <c r="S688" i="12"/>
  <c r="N688" i="12"/>
  <c r="M688" i="12"/>
  <c r="L688" i="12"/>
  <c r="T687" i="12"/>
  <c r="S687" i="12"/>
  <c r="N687" i="12"/>
  <c r="L687" i="12"/>
  <c r="M687" i="12" s="1"/>
  <c r="T686" i="12"/>
  <c r="S686" i="12"/>
  <c r="N686" i="12"/>
  <c r="L686" i="12"/>
  <c r="M686" i="12" s="1"/>
  <c r="T685" i="12"/>
  <c r="S685" i="12"/>
  <c r="N685" i="12"/>
  <c r="L685" i="12"/>
  <c r="M685" i="12" s="1"/>
  <c r="T684" i="12"/>
  <c r="S684" i="12"/>
  <c r="N684" i="12"/>
  <c r="L684" i="12"/>
  <c r="M684" i="12" s="1"/>
  <c r="T683" i="12"/>
  <c r="S683" i="12"/>
  <c r="N683" i="12"/>
  <c r="M683" i="12"/>
  <c r="L683" i="12"/>
  <c r="T682" i="12"/>
  <c r="S682" i="12"/>
  <c r="N682" i="12"/>
  <c r="M682" i="12"/>
  <c r="L682" i="12"/>
  <c r="T681" i="12"/>
  <c r="S681" i="12"/>
  <c r="N681" i="12"/>
  <c r="M681" i="12"/>
  <c r="L681" i="12"/>
  <c r="T680" i="12"/>
  <c r="S680" i="12"/>
  <c r="N680" i="12"/>
  <c r="M680" i="12"/>
  <c r="L680" i="12"/>
  <c r="T679" i="12"/>
  <c r="S679" i="12"/>
  <c r="N679" i="12"/>
  <c r="L679" i="12"/>
  <c r="M679" i="12" s="1"/>
  <c r="T678" i="12"/>
  <c r="S678" i="12"/>
  <c r="N678" i="12"/>
  <c r="L678" i="12"/>
  <c r="M678" i="12" s="1"/>
  <c r="T677" i="12"/>
  <c r="S677" i="12"/>
  <c r="N677" i="12"/>
  <c r="L677" i="12"/>
  <c r="M677" i="12" s="1"/>
  <c r="T676" i="12"/>
  <c r="S676" i="12"/>
  <c r="N676" i="12"/>
  <c r="L676" i="12"/>
  <c r="M676" i="12" s="1"/>
  <c r="T675" i="12"/>
  <c r="S675" i="12"/>
  <c r="N675" i="12"/>
  <c r="M675" i="12"/>
  <c r="L675" i="12"/>
  <c r="T674" i="12"/>
  <c r="S674" i="12"/>
  <c r="N674" i="12"/>
  <c r="M674" i="12"/>
  <c r="L674" i="12"/>
  <c r="T673" i="12"/>
  <c r="S673" i="12"/>
  <c r="N673" i="12"/>
  <c r="M673" i="12"/>
  <c r="L673" i="12"/>
  <c r="T672" i="12"/>
  <c r="S672" i="12"/>
  <c r="N672" i="12"/>
  <c r="M672" i="12"/>
  <c r="L672" i="12"/>
  <c r="T671" i="12"/>
  <c r="S671" i="12"/>
  <c r="N671" i="12"/>
  <c r="L671" i="12"/>
  <c r="M671" i="12" s="1"/>
  <c r="T670" i="12"/>
  <c r="S670" i="12"/>
  <c r="N670" i="12"/>
  <c r="L670" i="12"/>
  <c r="M670" i="12" s="1"/>
  <c r="T669" i="12"/>
  <c r="S669" i="12"/>
  <c r="N669" i="12"/>
  <c r="L669" i="12"/>
  <c r="M669" i="12" s="1"/>
  <c r="T668" i="12"/>
  <c r="S668" i="12"/>
  <c r="N668" i="12"/>
  <c r="L668" i="12"/>
  <c r="M668" i="12" s="1"/>
  <c r="T667" i="12"/>
  <c r="S667" i="12"/>
  <c r="N667" i="12"/>
  <c r="M667" i="12"/>
  <c r="L667" i="12"/>
  <c r="T666" i="12"/>
  <c r="S666" i="12"/>
  <c r="N666" i="12"/>
  <c r="M666" i="12"/>
  <c r="L666" i="12"/>
  <c r="T665" i="12"/>
  <c r="S665" i="12"/>
  <c r="N665" i="12"/>
  <c r="M665" i="12"/>
  <c r="L665" i="12"/>
  <c r="T664" i="12"/>
  <c r="S664" i="12"/>
  <c r="N664" i="12"/>
  <c r="M664" i="12"/>
  <c r="L664" i="12"/>
  <c r="T663" i="12"/>
  <c r="S663" i="12"/>
  <c r="N663" i="12"/>
  <c r="L663" i="12"/>
  <c r="M663" i="12" s="1"/>
  <c r="T662" i="12"/>
  <c r="S662" i="12"/>
  <c r="N662" i="12"/>
  <c r="L662" i="12"/>
  <c r="M662" i="12" s="1"/>
  <c r="T661" i="12"/>
  <c r="S661" i="12"/>
  <c r="N661" i="12"/>
  <c r="L661" i="12"/>
  <c r="M661" i="12" s="1"/>
  <c r="T660" i="12"/>
  <c r="S660" i="12"/>
  <c r="N660" i="12"/>
  <c r="L660" i="12"/>
  <c r="M660" i="12" s="1"/>
  <c r="T659" i="12"/>
  <c r="S659" i="12"/>
  <c r="N659" i="12"/>
  <c r="M659" i="12"/>
  <c r="L659" i="12"/>
  <c r="T658" i="12"/>
  <c r="S658" i="12"/>
  <c r="N658" i="12"/>
  <c r="M658" i="12"/>
  <c r="L658" i="12"/>
  <c r="T657" i="12"/>
  <c r="S657" i="12"/>
  <c r="N657" i="12"/>
  <c r="M657" i="12"/>
  <c r="L657" i="12"/>
  <c r="T656" i="12"/>
  <c r="S656" i="12"/>
  <c r="N656" i="12"/>
  <c r="M656" i="12"/>
  <c r="L656" i="12"/>
  <c r="T655" i="12"/>
  <c r="S655" i="12"/>
  <c r="N655" i="12"/>
  <c r="L655" i="12"/>
  <c r="M655" i="12" s="1"/>
  <c r="T654" i="12"/>
  <c r="S654" i="12"/>
  <c r="N654" i="12"/>
  <c r="L654" i="12"/>
  <c r="M654" i="12" s="1"/>
  <c r="T653" i="12"/>
  <c r="S653" i="12"/>
  <c r="N653" i="12"/>
  <c r="L653" i="12"/>
  <c r="M653" i="12" s="1"/>
  <c r="T652" i="12"/>
  <c r="S652" i="12"/>
  <c r="N652" i="12"/>
  <c r="L652" i="12"/>
  <c r="M652" i="12" s="1"/>
  <c r="T651" i="12"/>
  <c r="S651" i="12"/>
  <c r="N651" i="12"/>
  <c r="M651" i="12"/>
  <c r="L651" i="12"/>
  <c r="T650" i="12"/>
  <c r="S650" i="12"/>
  <c r="N650" i="12"/>
  <c r="M650" i="12"/>
  <c r="L650" i="12"/>
  <c r="T649" i="12"/>
  <c r="S649" i="12"/>
  <c r="N649" i="12"/>
  <c r="M649" i="12"/>
  <c r="L649" i="12"/>
  <c r="T648" i="12"/>
  <c r="S648" i="12"/>
  <c r="N648" i="12"/>
  <c r="M648" i="12"/>
  <c r="L648" i="12"/>
  <c r="T647" i="12"/>
  <c r="S647" i="12"/>
  <c r="N647" i="12"/>
  <c r="L647" i="12"/>
  <c r="M647" i="12" s="1"/>
  <c r="T646" i="12"/>
  <c r="S646" i="12"/>
  <c r="N646" i="12"/>
  <c r="L646" i="12"/>
  <c r="M646" i="12" s="1"/>
  <c r="T645" i="12"/>
  <c r="S645" i="12"/>
  <c r="N645" i="12"/>
  <c r="L645" i="12"/>
  <c r="M645" i="12" s="1"/>
  <c r="T644" i="12"/>
  <c r="S644" i="12"/>
  <c r="N644" i="12"/>
  <c r="L644" i="12"/>
  <c r="M644" i="12" s="1"/>
  <c r="T643" i="12"/>
  <c r="S643" i="12"/>
  <c r="N643" i="12"/>
  <c r="M643" i="12"/>
  <c r="L643" i="12"/>
  <c r="T642" i="12"/>
  <c r="S642" i="12"/>
  <c r="N642" i="12"/>
  <c r="M642" i="12"/>
  <c r="L642" i="12"/>
  <c r="T641" i="12"/>
  <c r="S641" i="12"/>
  <c r="N641" i="12"/>
  <c r="M641" i="12"/>
  <c r="L641" i="12"/>
  <c r="T640" i="12"/>
  <c r="S640" i="12"/>
  <c r="N640" i="12"/>
  <c r="M640" i="12"/>
  <c r="L640" i="12"/>
  <c r="T639" i="12"/>
  <c r="S639" i="12"/>
  <c r="N639" i="12"/>
  <c r="L639" i="12"/>
  <c r="M639" i="12" s="1"/>
  <c r="T638" i="12"/>
  <c r="S638" i="12"/>
  <c r="N638" i="12"/>
  <c r="L638" i="12"/>
  <c r="M638" i="12" s="1"/>
  <c r="T637" i="12"/>
  <c r="S637" i="12"/>
  <c r="N637" i="12"/>
  <c r="L637" i="12"/>
  <c r="M637" i="12" s="1"/>
  <c r="T636" i="12"/>
  <c r="S636" i="12"/>
  <c r="N636" i="12"/>
  <c r="L636" i="12"/>
  <c r="M636" i="12" s="1"/>
  <c r="T635" i="12"/>
  <c r="S635" i="12"/>
  <c r="N635" i="12"/>
  <c r="M635" i="12"/>
  <c r="L635" i="12"/>
  <c r="T634" i="12"/>
  <c r="S634" i="12"/>
  <c r="N634" i="12"/>
  <c r="M634" i="12"/>
  <c r="L634" i="12"/>
  <c r="T633" i="12"/>
  <c r="S633" i="12"/>
  <c r="N633" i="12"/>
  <c r="M633" i="12"/>
  <c r="L633" i="12"/>
  <c r="T632" i="12"/>
  <c r="S632" i="12"/>
  <c r="N632" i="12"/>
  <c r="M632" i="12"/>
  <c r="L632" i="12"/>
  <c r="T631" i="12"/>
  <c r="S631" i="12"/>
  <c r="N631" i="12"/>
  <c r="L631" i="12"/>
  <c r="M631" i="12" s="1"/>
  <c r="T630" i="12"/>
  <c r="S630" i="12"/>
  <c r="N630" i="12"/>
  <c r="L630" i="12"/>
  <c r="M630" i="12" s="1"/>
  <c r="T629" i="12"/>
  <c r="S629" i="12"/>
  <c r="N629" i="12"/>
  <c r="L629" i="12"/>
  <c r="M629" i="12" s="1"/>
  <c r="T628" i="12"/>
  <c r="S628" i="12"/>
  <c r="N628" i="12"/>
  <c r="L628" i="12"/>
  <c r="M628" i="12" s="1"/>
  <c r="T627" i="12"/>
  <c r="S627" i="12"/>
  <c r="N627" i="12"/>
  <c r="M627" i="12"/>
  <c r="L627" i="12"/>
  <c r="T626" i="12"/>
  <c r="S626" i="12"/>
  <c r="N626" i="12"/>
  <c r="M626" i="12"/>
  <c r="L626" i="12"/>
  <c r="T625" i="12"/>
  <c r="S625" i="12"/>
  <c r="N625" i="12"/>
  <c r="M625" i="12"/>
  <c r="L625" i="12"/>
  <c r="T624" i="12"/>
  <c r="S624" i="12"/>
  <c r="N624" i="12"/>
  <c r="M624" i="12"/>
  <c r="L624" i="12"/>
  <c r="T623" i="12"/>
  <c r="S623" i="12"/>
  <c r="N623" i="12"/>
  <c r="L623" i="12"/>
  <c r="M623" i="12" s="1"/>
  <c r="T622" i="12"/>
  <c r="S622" i="12"/>
  <c r="N622" i="12"/>
  <c r="L622" i="12"/>
  <c r="M622" i="12" s="1"/>
  <c r="T621" i="12"/>
  <c r="S621" i="12"/>
  <c r="N621" i="12"/>
  <c r="L621" i="12"/>
  <c r="M621" i="12" s="1"/>
  <c r="T620" i="12"/>
  <c r="S620" i="12"/>
  <c r="N620" i="12"/>
  <c r="L620" i="12"/>
  <c r="M620" i="12" s="1"/>
  <c r="T619" i="12"/>
  <c r="S619" i="12"/>
  <c r="N619" i="12"/>
  <c r="M619" i="12"/>
  <c r="L619" i="12"/>
  <c r="T618" i="12"/>
  <c r="S618" i="12"/>
  <c r="N618" i="12"/>
  <c r="M618" i="12"/>
  <c r="L618" i="12"/>
  <c r="T617" i="12"/>
  <c r="S617" i="12"/>
  <c r="N617" i="12"/>
  <c r="M617" i="12"/>
  <c r="L617" i="12"/>
  <c r="T616" i="12"/>
  <c r="S616" i="12"/>
  <c r="N616" i="12"/>
  <c r="M616" i="12"/>
  <c r="L616" i="12"/>
  <c r="T615" i="12"/>
  <c r="S615" i="12"/>
  <c r="N615" i="12"/>
  <c r="L615" i="12"/>
  <c r="M615" i="12" s="1"/>
  <c r="T614" i="12"/>
  <c r="S614" i="12"/>
  <c r="N614" i="12"/>
  <c r="L614" i="12"/>
  <c r="M614" i="12" s="1"/>
  <c r="T613" i="12"/>
  <c r="S613" i="12"/>
  <c r="N613" i="12"/>
  <c r="L613" i="12"/>
  <c r="M613" i="12" s="1"/>
  <c r="T612" i="12"/>
  <c r="S612" i="12"/>
  <c r="N612" i="12"/>
  <c r="L612" i="12"/>
  <c r="M612" i="12" s="1"/>
  <c r="T611" i="12"/>
  <c r="S611" i="12"/>
  <c r="N611" i="12"/>
  <c r="M611" i="12"/>
  <c r="L611" i="12"/>
  <c r="T610" i="12"/>
  <c r="S610" i="12"/>
  <c r="N610" i="12"/>
  <c r="M610" i="12"/>
  <c r="L610" i="12"/>
  <c r="T609" i="12"/>
  <c r="S609" i="12"/>
  <c r="N609" i="12"/>
  <c r="M609" i="12"/>
  <c r="L609" i="12"/>
  <c r="T608" i="12"/>
  <c r="S608" i="12"/>
  <c r="N608" i="12"/>
  <c r="M608" i="12"/>
  <c r="L608" i="12"/>
  <c r="T607" i="12"/>
  <c r="S607" i="12"/>
  <c r="N607" i="12"/>
  <c r="L607" i="12"/>
  <c r="M607" i="12" s="1"/>
  <c r="T606" i="12"/>
  <c r="S606" i="12"/>
  <c r="N606" i="12"/>
  <c r="L606" i="12"/>
  <c r="M606" i="12" s="1"/>
  <c r="T605" i="12"/>
  <c r="S605" i="12"/>
  <c r="N605" i="12"/>
  <c r="L605" i="12"/>
  <c r="M605" i="12" s="1"/>
  <c r="T604" i="12"/>
  <c r="S604" i="12"/>
  <c r="N604" i="12"/>
  <c r="L604" i="12"/>
  <c r="M604" i="12" s="1"/>
  <c r="T603" i="12"/>
  <c r="S603" i="12"/>
  <c r="N603" i="12"/>
  <c r="M603" i="12"/>
  <c r="L603" i="12"/>
  <c r="T602" i="12"/>
  <c r="S602" i="12"/>
  <c r="N602" i="12"/>
  <c r="M602" i="12"/>
  <c r="L602" i="12"/>
  <c r="T601" i="12"/>
  <c r="S601" i="12"/>
  <c r="N601" i="12"/>
  <c r="M601" i="12"/>
  <c r="L601" i="12"/>
  <c r="T600" i="12"/>
  <c r="S600" i="12"/>
  <c r="N600" i="12"/>
  <c r="M600" i="12"/>
  <c r="L600" i="12"/>
  <c r="T599" i="12"/>
  <c r="S599" i="12"/>
  <c r="N599" i="12"/>
  <c r="L599" i="12"/>
  <c r="M599" i="12" s="1"/>
  <c r="T598" i="12"/>
  <c r="S598" i="12"/>
  <c r="N598" i="12"/>
  <c r="L598" i="12"/>
  <c r="M598" i="12" s="1"/>
  <c r="T597" i="12"/>
  <c r="S597" i="12"/>
  <c r="N597" i="12"/>
  <c r="L597" i="12"/>
  <c r="M597" i="12" s="1"/>
  <c r="T596" i="12"/>
  <c r="S596" i="12"/>
  <c r="N596" i="12"/>
  <c r="L596" i="12"/>
  <c r="M596" i="12" s="1"/>
  <c r="T595" i="12"/>
  <c r="S595" i="12"/>
  <c r="N595" i="12"/>
  <c r="M595" i="12"/>
  <c r="L595" i="12"/>
  <c r="T594" i="12"/>
  <c r="S594" i="12"/>
  <c r="N594" i="12"/>
  <c r="M594" i="12"/>
  <c r="L594" i="12"/>
  <c r="T593" i="12"/>
  <c r="S593" i="12"/>
  <c r="N593" i="12"/>
  <c r="M593" i="12"/>
  <c r="L593" i="12"/>
  <c r="T592" i="12"/>
  <c r="S592" i="12"/>
  <c r="N592" i="12"/>
  <c r="M592" i="12"/>
  <c r="L592" i="12"/>
  <c r="T591" i="12"/>
  <c r="S591" i="12"/>
  <c r="N591" i="12"/>
  <c r="L591" i="12"/>
  <c r="M591" i="12" s="1"/>
  <c r="T590" i="12"/>
  <c r="S590" i="12"/>
  <c r="N590" i="12"/>
  <c r="L590" i="12"/>
  <c r="M590" i="12" s="1"/>
  <c r="T589" i="12"/>
  <c r="S589" i="12"/>
  <c r="N589" i="12"/>
  <c r="L589" i="12"/>
  <c r="M589" i="12" s="1"/>
  <c r="T588" i="12"/>
  <c r="S588" i="12"/>
  <c r="N588" i="12"/>
  <c r="L588" i="12"/>
  <c r="M588" i="12" s="1"/>
  <c r="T587" i="12"/>
  <c r="S587" i="12"/>
  <c r="N587" i="12"/>
  <c r="M587" i="12"/>
  <c r="L587" i="12"/>
  <c r="T586" i="12"/>
  <c r="S586" i="12"/>
  <c r="N586" i="12"/>
  <c r="M586" i="12"/>
  <c r="L586" i="12"/>
  <c r="T585" i="12"/>
  <c r="S585" i="12"/>
  <c r="N585" i="12"/>
  <c r="M585" i="12"/>
  <c r="L585" i="12"/>
  <c r="T584" i="12"/>
  <c r="S584" i="12"/>
  <c r="N584" i="12"/>
  <c r="M584" i="12"/>
  <c r="L584" i="12"/>
  <c r="T583" i="12"/>
  <c r="S583" i="12"/>
  <c r="N583" i="12"/>
  <c r="L583" i="12"/>
  <c r="M583" i="12" s="1"/>
  <c r="T582" i="12"/>
  <c r="S582" i="12"/>
  <c r="N582" i="12"/>
  <c r="L582" i="12"/>
  <c r="M582" i="12" s="1"/>
  <c r="T581" i="12"/>
  <c r="S581" i="12"/>
  <c r="N581" i="12"/>
  <c r="L581" i="12"/>
  <c r="M581" i="12" s="1"/>
  <c r="T580" i="12"/>
  <c r="S580" i="12"/>
  <c r="N580" i="12"/>
  <c r="L580" i="12"/>
  <c r="M580" i="12" s="1"/>
  <c r="T579" i="12"/>
  <c r="S579" i="12"/>
  <c r="N579" i="12"/>
  <c r="M579" i="12"/>
  <c r="L579" i="12"/>
  <c r="T578" i="12"/>
  <c r="S578" i="12"/>
  <c r="N578" i="12"/>
  <c r="M578" i="12"/>
  <c r="L578" i="12"/>
  <c r="T577" i="12"/>
  <c r="S577" i="12"/>
  <c r="N577" i="12"/>
  <c r="M577" i="12"/>
  <c r="L577" i="12"/>
  <c r="T576" i="12"/>
  <c r="S576" i="12"/>
  <c r="N576" i="12"/>
  <c r="M576" i="12"/>
  <c r="L576" i="12"/>
  <c r="T575" i="12"/>
  <c r="S575" i="12"/>
  <c r="N575" i="12"/>
  <c r="L575" i="12"/>
  <c r="M575" i="12" s="1"/>
  <c r="T574" i="12"/>
  <c r="S574" i="12"/>
  <c r="N574" i="12"/>
  <c r="L574" i="12"/>
  <c r="M574" i="12" s="1"/>
  <c r="T573" i="12"/>
  <c r="S573" i="12"/>
  <c r="N573" i="12"/>
  <c r="L573" i="12"/>
  <c r="M573" i="12" s="1"/>
  <c r="T572" i="12"/>
  <c r="S572" i="12"/>
  <c r="N572" i="12"/>
  <c r="L572" i="12"/>
  <c r="M572" i="12" s="1"/>
  <c r="T571" i="12"/>
  <c r="S571" i="12"/>
  <c r="N571" i="12"/>
  <c r="M571" i="12"/>
  <c r="L571" i="12"/>
  <c r="T570" i="12"/>
  <c r="S570" i="12"/>
  <c r="N570" i="12"/>
  <c r="M570" i="12"/>
  <c r="L570" i="12"/>
  <c r="T569" i="12"/>
  <c r="S569" i="12"/>
  <c r="N569" i="12"/>
  <c r="M569" i="12"/>
  <c r="L569" i="12"/>
  <c r="T568" i="12"/>
  <c r="S568" i="12"/>
  <c r="N568" i="12"/>
  <c r="M568" i="12"/>
  <c r="L568" i="12"/>
  <c r="T567" i="12"/>
  <c r="S567" i="12"/>
  <c r="N567" i="12"/>
  <c r="L567" i="12"/>
  <c r="M567" i="12" s="1"/>
  <c r="T566" i="12"/>
  <c r="S566" i="12"/>
  <c r="N566" i="12"/>
  <c r="L566" i="12"/>
  <c r="M566" i="12" s="1"/>
  <c r="T565" i="12"/>
  <c r="S565" i="12"/>
  <c r="N565" i="12"/>
  <c r="L565" i="12"/>
  <c r="M565" i="12" s="1"/>
  <c r="T564" i="12"/>
  <c r="S564" i="12"/>
  <c r="N564" i="12"/>
  <c r="L564" i="12"/>
  <c r="M564" i="12" s="1"/>
  <c r="T563" i="12"/>
  <c r="S563" i="12"/>
  <c r="N563" i="12"/>
  <c r="M563" i="12"/>
  <c r="L563" i="12"/>
  <c r="T562" i="12"/>
  <c r="S562" i="12"/>
  <c r="N562" i="12"/>
  <c r="M562" i="12"/>
  <c r="L562" i="12"/>
  <c r="T561" i="12"/>
  <c r="S561" i="12"/>
  <c r="N561" i="12"/>
  <c r="M561" i="12"/>
  <c r="L561" i="12"/>
  <c r="T560" i="12"/>
  <c r="S560" i="12"/>
  <c r="N560" i="12"/>
  <c r="M560" i="12"/>
  <c r="L560" i="12"/>
  <c r="T559" i="12"/>
  <c r="S559" i="12"/>
  <c r="N559" i="12"/>
  <c r="L559" i="12"/>
  <c r="M559" i="12" s="1"/>
  <c r="T558" i="12"/>
  <c r="S558" i="12"/>
  <c r="N558" i="12"/>
  <c r="L558" i="12"/>
  <c r="M558" i="12" s="1"/>
  <c r="T557" i="12"/>
  <c r="S557" i="12"/>
  <c r="N557" i="12"/>
  <c r="L557" i="12"/>
  <c r="M557" i="12" s="1"/>
  <c r="T556" i="12"/>
  <c r="S556" i="12"/>
  <c r="N556" i="12"/>
  <c r="L556" i="12"/>
  <c r="M556" i="12" s="1"/>
  <c r="T555" i="12"/>
  <c r="S555" i="12"/>
  <c r="N555" i="12"/>
  <c r="M555" i="12"/>
  <c r="L555" i="12"/>
  <c r="T554" i="12"/>
  <c r="S554" i="12"/>
  <c r="N554" i="12"/>
  <c r="M554" i="12"/>
  <c r="L554" i="12"/>
  <c r="T553" i="12"/>
  <c r="S553" i="12"/>
  <c r="N553" i="12"/>
  <c r="M553" i="12"/>
  <c r="L553" i="12"/>
  <c r="T552" i="12"/>
  <c r="S552" i="12"/>
  <c r="N552" i="12"/>
  <c r="M552" i="12"/>
  <c r="L552" i="12"/>
  <c r="T551" i="12"/>
  <c r="S551" i="12"/>
  <c r="N551" i="12"/>
  <c r="L551" i="12"/>
  <c r="M551" i="12" s="1"/>
  <c r="T550" i="12"/>
  <c r="S550" i="12"/>
  <c r="N550" i="12"/>
  <c r="L550" i="12"/>
  <c r="M550" i="12" s="1"/>
  <c r="T549" i="12"/>
  <c r="S549" i="12"/>
  <c r="N549" i="12"/>
  <c r="L549" i="12"/>
  <c r="M549" i="12" s="1"/>
  <c r="T548" i="12"/>
  <c r="S548" i="12"/>
  <c r="N548" i="12"/>
  <c r="L548" i="12"/>
  <c r="M548" i="12" s="1"/>
  <c r="T547" i="12"/>
  <c r="S547" i="12"/>
  <c r="N547" i="12"/>
  <c r="M547" i="12"/>
  <c r="L547" i="12"/>
  <c r="T546" i="12"/>
  <c r="S546" i="12"/>
  <c r="N546" i="12"/>
  <c r="M546" i="12"/>
  <c r="L546" i="12"/>
  <c r="T545" i="12"/>
  <c r="S545" i="12"/>
  <c r="N545" i="12"/>
  <c r="M545" i="12"/>
  <c r="L545" i="12"/>
  <c r="T544" i="12"/>
  <c r="S544" i="12"/>
  <c r="N544" i="12"/>
  <c r="M544" i="12"/>
  <c r="L544" i="12"/>
  <c r="T543" i="12"/>
  <c r="S543" i="12"/>
  <c r="N543" i="12"/>
  <c r="L543" i="12"/>
  <c r="M543" i="12" s="1"/>
  <c r="T542" i="12"/>
  <c r="S542" i="12"/>
  <c r="N542" i="12"/>
  <c r="L542" i="12"/>
  <c r="M542" i="12" s="1"/>
  <c r="T541" i="12"/>
  <c r="S541" i="12"/>
  <c r="N541" i="12"/>
  <c r="L541" i="12"/>
  <c r="M541" i="12" s="1"/>
  <c r="T540" i="12"/>
  <c r="S540" i="12"/>
  <c r="N540" i="12"/>
  <c r="L540" i="12"/>
  <c r="M540" i="12" s="1"/>
  <c r="T539" i="12"/>
  <c r="S539" i="12"/>
  <c r="N539" i="12"/>
  <c r="M539" i="12"/>
  <c r="L539" i="12"/>
  <c r="T538" i="12"/>
  <c r="S538" i="12"/>
  <c r="N538" i="12"/>
  <c r="M538" i="12"/>
  <c r="L538" i="12"/>
  <c r="T537" i="12"/>
  <c r="S537" i="12"/>
  <c r="N537" i="12"/>
  <c r="M537" i="12"/>
  <c r="L537" i="12"/>
  <c r="T536" i="12"/>
  <c r="S536" i="12"/>
  <c r="N536" i="12"/>
  <c r="M536" i="12"/>
  <c r="L536" i="12"/>
  <c r="T535" i="12"/>
  <c r="S535" i="12"/>
  <c r="N535" i="12"/>
  <c r="L535" i="12"/>
  <c r="M535" i="12" s="1"/>
  <c r="T534" i="12"/>
  <c r="S534" i="12"/>
  <c r="N534" i="12"/>
  <c r="L534" i="12"/>
  <c r="M534" i="12" s="1"/>
  <c r="T533" i="12"/>
  <c r="S533" i="12"/>
  <c r="N533" i="12"/>
  <c r="L533" i="12"/>
  <c r="M533" i="12" s="1"/>
  <c r="T532" i="12"/>
  <c r="S532" i="12"/>
  <c r="N532" i="12"/>
  <c r="L532" i="12"/>
  <c r="M532" i="12" s="1"/>
  <c r="T531" i="12"/>
  <c r="S531" i="12"/>
  <c r="N531" i="12"/>
  <c r="M531" i="12"/>
  <c r="L531" i="12"/>
  <c r="T530" i="12"/>
  <c r="S530" i="12"/>
  <c r="N530" i="12"/>
  <c r="M530" i="12"/>
  <c r="L530" i="12"/>
  <c r="T529" i="12"/>
  <c r="S529" i="12"/>
  <c r="N529" i="12"/>
  <c r="M529" i="12"/>
  <c r="L529" i="12"/>
  <c r="T528" i="12"/>
  <c r="S528" i="12"/>
  <c r="N528" i="12"/>
  <c r="M528" i="12"/>
  <c r="L528" i="12"/>
  <c r="T527" i="12"/>
  <c r="S527" i="12"/>
  <c r="N527" i="12"/>
  <c r="L527" i="12"/>
  <c r="M527" i="12" s="1"/>
  <c r="T526" i="12"/>
  <c r="S526" i="12"/>
  <c r="N526" i="12"/>
  <c r="L526" i="12"/>
  <c r="M526" i="12" s="1"/>
  <c r="T525" i="12"/>
  <c r="S525" i="12"/>
  <c r="N525" i="12"/>
  <c r="L525" i="12"/>
  <c r="M525" i="12" s="1"/>
  <c r="T524" i="12"/>
  <c r="S524" i="12"/>
  <c r="N524" i="12"/>
  <c r="L524" i="12"/>
  <c r="M524" i="12" s="1"/>
  <c r="T523" i="12"/>
  <c r="S523" i="12"/>
  <c r="N523" i="12"/>
  <c r="M523" i="12"/>
  <c r="L523" i="12"/>
  <c r="T522" i="12"/>
  <c r="S522" i="12"/>
  <c r="N522" i="12"/>
  <c r="M522" i="12"/>
  <c r="L522" i="12"/>
  <c r="T521" i="12"/>
  <c r="S521" i="12"/>
  <c r="N521" i="12"/>
  <c r="M521" i="12"/>
  <c r="L521" i="12"/>
  <c r="T520" i="12"/>
  <c r="S520" i="12"/>
  <c r="N520" i="12"/>
  <c r="M520" i="12"/>
  <c r="L520" i="12"/>
  <c r="T519" i="12"/>
  <c r="S519" i="12"/>
  <c r="N519" i="12"/>
  <c r="L519" i="12"/>
  <c r="M519" i="12" s="1"/>
  <c r="T518" i="12"/>
  <c r="S518" i="12"/>
  <c r="N518" i="12"/>
  <c r="L518" i="12"/>
  <c r="M518" i="12" s="1"/>
  <c r="T517" i="12"/>
  <c r="S517" i="12"/>
  <c r="N517" i="12"/>
  <c r="L517" i="12"/>
  <c r="M517" i="12" s="1"/>
  <c r="T516" i="12"/>
  <c r="S516" i="12"/>
  <c r="N516" i="12"/>
  <c r="L516" i="12"/>
  <c r="M516" i="12" s="1"/>
  <c r="T515" i="12"/>
  <c r="S515" i="12"/>
  <c r="N515" i="12"/>
  <c r="M515" i="12"/>
  <c r="L515" i="12"/>
  <c r="T514" i="12"/>
  <c r="S514" i="12"/>
  <c r="N514" i="12"/>
  <c r="M514" i="12"/>
  <c r="L514" i="12"/>
  <c r="T513" i="12"/>
  <c r="S513" i="12"/>
  <c r="N513" i="12"/>
  <c r="M513" i="12"/>
  <c r="L513" i="12"/>
  <c r="T512" i="12"/>
  <c r="S512" i="12"/>
  <c r="N512" i="12"/>
  <c r="M512" i="12"/>
  <c r="L512" i="12"/>
  <c r="T511" i="12"/>
  <c r="S511" i="12"/>
  <c r="N511" i="12"/>
  <c r="L511" i="12"/>
  <c r="M511" i="12" s="1"/>
  <c r="T510" i="12"/>
  <c r="S510" i="12"/>
  <c r="N510" i="12"/>
  <c r="L510" i="12"/>
  <c r="M510" i="12" s="1"/>
  <c r="T509" i="12"/>
  <c r="S509" i="12"/>
  <c r="N509" i="12"/>
  <c r="L509" i="12"/>
  <c r="M509" i="12" s="1"/>
  <c r="T508" i="12"/>
  <c r="S508" i="12"/>
  <c r="N508" i="12"/>
  <c r="L508" i="12"/>
  <c r="M508" i="12" s="1"/>
  <c r="T507" i="12"/>
  <c r="S507" i="12"/>
  <c r="N507" i="12"/>
  <c r="M507" i="12"/>
  <c r="L507" i="12"/>
  <c r="T506" i="12"/>
  <c r="S506" i="12"/>
  <c r="N506" i="12"/>
  <c r="M506" i="12"/>
  <c r="L506" i="12"/>
  <c r="T505" i="12"/>
  <c r="S505" i="12"/>
  <c r="N505" i="12"/>
  <c r="M505" i="12"/>
  <c r="L505" i="12"/>
  <c r="T504" i="12"/>
  <c r="S504" i="12"/>
  <c r="N504" i="12"/>
  <c r="M504" i="12"/>
  <c r="L504" i="12"/>
  <c r="T503" i="12"/>
  <c r="S503" i="12"/>
  <c r="N503" i="12"/>
  <c r="L503" i="12"/>
  <c r="M503" i="12" s="1"/>
  <c r="T502" i="12"/>
  <c r="S502" i="12"/>
  <c r="N502" i="12"/>
  <c r="L502" i="12"/>
  <c r="M502" i="12" s="1"/>
  <c r="T501" i="12"/>
  <c r="S501" i="12"/>
  <c r="N501" i="12"/>
  <c r="L501" i="12"/>
  <c r="M501" i="12" s="1"/>
  <c r="T500" i="12"/>
  <c r="S500" i="12"/>
  <c r="N500" i="12"/>
  <c r="L500" i="12"/>
  <c r="M500" i="12" s="1"/>
  <c r="T499" i="12"/>
  <c r="S499" i="12"/>
  <c r="N499" i="12"/>
  <c r="M499" i="12"/>
  <c r="L499" i="12"/>
  <c r="T498" i="12"/>
  <c r="S498" i="12"/>
  <c r="N498" i="12"/>
  <c r="M498" i="12"/>
  <c r="L498" i="12"/>
  <c r="T497" i="12"/>
  <c r="S497" i="12"/>
  <c r="N497" i="12"/>
  <c r="M497" i="12"/>
  <c r="L497" i="12"/>
  <c r="T496" i="12"/>
  <c r="S496" i="12"/>
  <c r="N496" i="12"/>
  <c r="M496" i="12"/>
  <c r="L496" i="12"/>
  <c r="T495" i="12"/>
  <c r="S495" i="12"/>
  <c r="N495" i="12"/>
  <c r="L495" i="12"/>
  <c r="M495" i="12" s="1"/>
  <c r="T494" i="12"/>
  <c r="S494" i="12"/>
  <c r="N494" i="12"/>
  <c r="L494" i="12"/>
  <c r="M494" i="12" s="1"/>
  <c r="T493" i="12"/>
  <c r="S493" i="12"/>
  <c r="N493" i="12"/>
  <c r="L493" i="12"/>
  <c r="M493" i="12" s="1"/>
  <c r="T492" i="12"/>
  <c r="S492" i="12"/>
  <c r="N492" i="12"/>
  <c r="L492" i="12"/>
  <c r="M492" i="12" s="1"/>
  <c r="T491" i="12"/>
  <c r="S491" i="12"/>
  <c r="N491" i="12"/>
  <c r="M491" i="12"/>
  <c r="L491" i="12"/>
  <c r="T490" i="12"/>
  <c r="S490" i="12"/>
  <c r="N490" i="12"/>
  <c r="M490" i="12"/>
  <c r="L490" i="12"/>
  <c r="T489" i="12"/>
  <c r="S489" i="12"/>
  <c r="N489" i="12"/>
  <c r="M489" i="12"/>
  <c r="L489" i="12"/>
  <c r="T488" i="12"/>
  <c r="S488" i="12"/>
  <c r="N488" i="12"/>
  <c r="M488" i="12"/>
  <c r="L488" i="12"/>
  <c r="T487" i="12"/>
  <c r="S487" i="12"/>
  <c r="N487" i="12"/>
  <c r="L487" i="12"/>
  <c r="M487" i="12" s="1"/>
  <c r="T486" i="12"/>
  <c r="S486" i="12"/>
  <c r="N486" i="12"/>
  <c r="L486" i="12"/>
  <c r="M486" i="12" s="1"/>
  <c r="T485" i="12"/>
  <c r="S485" i="12"/>
  <c r="N485" i="12"/>
  <c r="L485" i="12"/>
  <c r="M485" i="12" s="1"/>
  <c r="T484" i="12"/>
  <c r="S484" i="12"/>
  <c r="N484" i="12"/>
  <c r="L484" i="12"/>
  <c r="M484" i="12" s="1"/>
  <c r="T483" i="12"/>
  <c r="S483" i="12"/>
  <c r="N483" i="12"/>
  <c r="M483" i="12"/>
  <c r="L483" i="12"/>
  <c r="T482" i="12"/>
  <c r="S482" i="12"/>
  <c r="N482" i="12"/>
  <c r="M482" i="12"/>
  <c r="L482" i="12"/>
  <c r="T481" i="12"/>
  <c r="S481" i="12"/>
  <c r="N481" i="12"/>
  <c r="M481" i="12"/>
  <c r="L481" i="12"/>
  <c r="T480" i="12"/>
  <c r="S480" i="12"/>
  <c r="N480" i="12"/>
  <c r="M480" i="12"/>
  <c r="L480" i="12"/>
  <c r="T479" i="12"/>
  <c r="S479" i="12"/>
  <c r="N479" i="12"/>
  <c r="L479" i="12"/>
  <c r="M479" i="12" s="1"/>
  <c r="T478" i="12"/>
  <c r="S478" i="12"/>
  <c r="N478" i="12"/>
  <c r="L478" i="12"/>
  <c r="M478" i="12" s="1"/>
  <c r="T477" i="12"/>
  <c r="S477" i="12"/>
  <c r="N477" i="12"/>
  <c r="L477" i="12"/>
  <c r="M477" i="12" s="1"/>
  <c r="T476" i="12"/>
  <c r="S476" i="12"/>
  <c r="N476" i="12"/>
  <c r="L476" i="12"/>
  <c r="M476" i="12" s="1"/>
  <c r="T475" i="12"/>
  <c r="S475" i="12"/>
  <c r="N475" i="12"/>
  <c r="M475" i="12"/>
  <c r="L475" i="12"/>
  <c r="T474" i="12"/>
  <c r="S474" i="12"/>
  <c r="N474" i="12"/>
  <c r="M474" i="12"/>
  <c r="L474" i="12"/>
  <c r="T473" i="12"/>
  <c r="S473" i="12"/>
  <c r="N473" i="12"/>
  <c r="M473" i="12"/>
  <c r="L473" i="12"/>
  <c r="T472" i="12"/>
  <c r="S472" i="12"/>
  <c r="N472" i="12"/>
  <c r="M472" i="12"/>
  <c r="L472" i="12"/>
  <c r="T471" i="12"/>
  <c r="S471" i="12"/>
  <c r="N471" i="12"/>
  <c r="L471" i="12"/>
  <c r="M471" i="12" s="1"/>
  <c r="T470" i="12"/>
  <c r="S470" i="12"/>
  <c r="N470" i="12"/>
  <c r="L470" i="12"/>
  <c r="M470" i="12" s="1"/>
  <c r="T469" i="12"/>
  <c r="S469" i="12"/>
  <c r="N469" i="12"/>
  <c r="L469" i="12"/>
  <c r="M469" i="12" s="1"/>
  <c r="T468" i="12"/>
  <c r="S468" i="12"/>
  <c r="N468" i="12"/>
  <c r="L468" i="12"/>
  <c r="M468" i="12" s="1"/>
  <c r="T467" i="12"/>
  <c r="S467" i="12"/>
  <c r="N467" i="12"/>
  <c r="M467" i="12"/>
  <c r="L467" i="12"/>
  <c r="T466" i="12"/>
  <c r="S466" i="12"/>
  <c r="N466" i="12"/>
  <c r="M466" i="12"/>
  <c r="L466" i="12"/>
  <c r="T465" i="12"/>
  <c r="S465" i="12"/>
  <c r="N465" i="12"/>
  <c r="M465" i="12"/>
  <c r="L465" i="12"/>
  <c r="T464" i="12"/>
  <c r="S464" i="12"/>
  <c r="N464" i="12"/>
  <c r="M464" i="12"/>
  <c r="L464" i="12"/>
  <c r="T463" i="12"/>
  <c r="S463" i="12"/>
  <c r="N463" i="12"/>
  <c r="L463" i="12"/>
  <c r="M463" i="12" s="1"/>
  <c r="T462" i="12"/>
  <c r="S462" i="12"/>
  <c r="N462" i="12"/>
  <c r="L462" i="12"/>
  <c r="M462" i="12" s="1"/>
  <c r="T461" i="12"/>
  <c r="S461" i="12"/>
  <c r="N461" i="12"/>
  <c r="L461" i="12"/>
  <c r="M461" i="12" s="1"/>
  <c r="T460" i="12"/>
  <c r="S460" i="12"/>
  <c r="N460" i="12"/>
  <c r="L460" i="12"/>
  <c r="M460" i="12" s="1"/>
  <c r="T459" i="12"/>
  <c r="S459" i="12"/>
  <c r="N459" i="12"/>
  <c r="M459" i="12"/>
  <c r="L459" i="12"/>
  <c r="T458" i="12"/>
  <c r="S458" i="12"/>
  <c r="N458" i="12"/>
  <c r="M458" i="12"/>
  <c r="L458" i="12"/>
  <c r="T457" i="12"/>
  <c r="S457" i="12"/>
  <c r="N457" i="12"/>
  <c r="M457" i="12"/>
  <c r="L457" i="12"/>
  <c r="T456" i="12"/>
  <c r="S456" i="12"/>
  <c r="N456" i="12"/>
  <c r="M456" i="12"/>
  <c r="L456" i="12"/>
  <c r="T455" i="12"/>
  <c r="S455" i="12"/>
  <c r="N455" i="12"/>
  <c r="L455" i="12"/>
  <c r="M455" i="12" s="1"/>
  <c r="T454" i="12"/>
  <c r="S454" i="12"/>
  <c r="N454" i="12"/>
  <c r="L454" i="12"/>
  <c r="M454" i="12" s="1"/>
  <c r="T453" i="12"/>
  <c r="S453" i="12"/>
  <c r="N453" i="12"/>
  <c r="L453" i="12"/>
  <c r="M453" i="12" s="1"/>
  <c r="T452" i="12"/>
  <c r="S452" i="12"/>
  <c r="N452" i="12"/>
  <c r="L452" i="12"/>
  <c r="M452" i="12" s="1"/>
  <c r="T451" i="12"/>
  <c r="S451" i="12"/>
  <c r="N451" i="12"/>
  <c r="M451" i="12"/>
  <c r="L451" i="12"/>
  <c r="T450" i="12"/>
  <c r="S450" i="12"/>
  <c r="N450" i="12"/>
  <c r="M450" i="12"/>
  <c r="L450" i="12"/>
  <c r="T449" i="12"/>
  <c r="S449" i="12"/>
  <c r="N449" i="12"/>
  <c r="M449" i="12"/>
  <c r="L449" i="12"/>
  <c r="T448" i="12"/>
  <c r="S448" i="12"/>
  <c r="N448" i="12"/>
  <c r="M448" i="12"/>
  <c r="L448" i="12"/>
  <c r="T447" i="12"/>
  <c r="S447" i="12"/>
  <c r="N447" i="12"/>
  <c r="L447" i="12"/>
  <c r="M447" i="12" s="1"/>
  <c r="T446" i="12"/>
  <c r="S446" i="12"/>
  <c r="N446" i="12"/>
  <c r="L446" i="12"/>
  <c r="M446" i="12" s="1"/>
  <c r="T445" i="12"/>
  <c r="S445" i="12"/>
  <c r="N445" i="12"/>
  <c r="L445" i="12"/>
  <c r="M445" i="12" s="1"/>
  <c r="T444" i="12"/>
  <c r="S444" i="12"/>
  <c r="N444" i="12"/>
  <c r="L444" i="12"/>
  <c r="M444" i="12" s="1"/>
  <c r="T443" i="12"/>
  <c r="S443" i="12"/>
  <c r="N443" i="12"/>
  <c r="M443" i="12"/>
  <c r="L443" i="12"/>
  <c r="T442" i="12"/>
  <c r="S442" i="12"/>
  <c r="N442" i="12"/>
  <c r="M442" i="12"/>
  <c r="L442" i="12"/>
  <c r="T441" i="12"/>
  <c r="S441" i="12"/>
  <c r="N441" i="12"/>
  <c r="M441" i="12"/>
  <c r="L441" i="12"/>
  <c r="T440" i="12"/>
  <c r="S440" i="12"/>
  <c r="N440" i="12"/>
  <c r="M440" i="12"/>
  <c r="L440" i="12"/>
  <c r="T439" i="12"/>
  <c r="S439" i="12"/>
  <c r="N439" i="12"/>
  <c r="L439" i="12"/>
  <c r="M439" i="12" s="1"/>
  <c r="T438" i="12"/>
  <c r="S438" i="12"/>
  <c r="N438" i="12"/>
  <c r="L438" i="12"/>
  <c r="M438" i="12" s="1"/>
  <c r="T437" i="12"/>
  <c r="S437" i="12"/>
  <c r="N437" i="12"/>
  <c r="L437" i="12"/>
  <c r="M437" i="12" s="1"/>
  <c r="T436" i="12"/>
  <c r="S436" i="12"/>
  <c r="N436" i="12"/>
  <c r="L436" i="12"/>
  <c r="M436" i="12" s="1"/>
  <c r="T435" i="12"/>
  <c r="S435" i="12"/>
  <c r="N435" i="12"/>
  <c r="M435" i="12"/>
  <c r="L435" i="12"/>
  <c r="T434" i="12"/>
  <c r="S434" i="12"/>
  <c r="N434" i="12"/>
  <c r="M434" i="12"/>
  <c r="L434" i="12"/>
  <c r="T433" i="12"/>
  <c r="S433" i="12"/>
  <c r="N433" i="12"/>
  <c r="M433" i="12"/>
  <c r="L433" i="12"/>
  <c r="T432" i="12"/>
  <c r="S432" i="12"/>
  <c r="N432" i="12"/>
  <c r="M432" i="12"/>
  <c r="L432" i="12"/>
  <c r="T431" i="12"/>
  <c r="S431" i="12"/>
  <c r="N431" i="12"/>
  <c r="L431" i="12"/>
  <c r="M431" i="12" s="1"/>
  <c r="T430" i="12"/>
  <c r="S430" i="12"/>
  <c r="N430" i="12"/>
  <c r="L430" i="12"/>
  <c r="M430" i="12" s="1"/>
  <c r="T429" i="12"/>
  <c r="S429" i="12"/>
  <c r="N429" i="12"/>
  <c r="L429" i="12"/>
  <c r="M429" i="12" s="1"/>
  <c r="T428" i="12"/>
  <c r="S428" i="12"/>
  <c r="N428" i="12"/>
  <c r="L428" i="12"/>
  <c r="M428" i="12" s="1"/>
  <c r="T427" i="12"/>
  <c r="S427" i="12"/>
  <c r="N427" i="12"/>
  <c r="M427" i="12"/>
  <c r="L427" i="12"/>
  <c r="T426" i="12"/>
  <c r="S426" i="12"/>
  <c r="N426" i="12"/>
  <c r="M426" i="12"/>
  <c r="L426" i="12"/>
  <c r="T425" i="12"/>
  <c r="S425" i="12"/>
  <c r="N425" i="12"/>
  <c r="M425" i="12"/>
  <c r="L425" i="12"/>
  <c r="T424" i="12"/>
  <c r="S424" i="12"/>
  <c r="N424" i="12"/>
  <c r="M424" i="12"/>
  <c r="L424" i="12"/>
  <c r="T423" i="12"/>
  <c r="S423" i="12"/>
  <c r="N423" i="12"/>
  <c r="L423" i="12"/>
  <c r="M423" i="12" s="1"/>
  <c r="T422" i="12"/>
  <c r="S422" i="12"/>
  <c r="N422" i="12"/>
  <c r="L422" i="12"/>
  <c r="M422" i="12" s="1"/>
  <c r="T421" i="12"/>
  <c r="S421" i="12"/>
  <c r="N421" i="12"/>
  <c r="L421" i="12"/>
  <c r="M421" i="12" s="1"/>
  <c r="T420" i="12"/>
  <c r="S420" i="12"/>
  <c r="N420" i="12"/>
  <c r="L420" i="12"/>
  <c r="M420" i="12" s="1"/>
  <c r="T419" i="12"/>
  <c r="S419" i="12"/>
  <c r="N419" i="12"/>
  <c r="M419" i="12"/>
  <c r="L419" i="12"/>
  <c r="T418" i="12"/>
  <c r="S418" i="12"/>
  <c r="N418" i="12"/>
  <c r="M418" i="12"/>
  <c r="L418" i="12"/>
  <c r="T417" i="12"/>
  <c r="S417" i="12"/>
  <c r="N417" i="12"/>
  <c r="M417" i="12"/>
  <c r="L417" i="12"/>
  <c r="T416" i="12"/>
  <c r="S416" i="12"/>
  <c r="N416" i="12"/>
  <c r="M416" i="12"/>
  <c r="L416" i="12"/>
  <c r="T415" i="12"/>
  <c r="S415" i="12"/>
  <c r="N415" i="12"/>
  <c r="L415" i="12"/>
  <c r="M415" i="12" s="1"/>
  <c r="T414" i="12"/>
  <c r="S414" i="12"/>
  <c r="N414" i="12"/>
  <c r="L414" i="12"/>
  <c r="M414" i="12" s="1"/>
  <c r="T413" i="12"/>
  <c r="S413" i="12"/>
  <c r="N413" i="12"/>
  <c r="L413" i="12"/>
  <c r="M413" i="12" s="1"/>
  <c r="T412" i="12"/>
  <c r="S412" i="12"/>
  <c r="N412" i="12"/>
  <c r="L412" i="12"/>
  <c r="M412" i="12" s="1"/>
  <c r="T411" i="12"/>
  <c r="S411" i="12"/>
  <c r="N411" i="12"/>
  <c r="M411" i="12"/>
  <c r="L411" i="12"/>
  <c r="T410" i="12"/>
  <c r="S410" i="12"/>
  <c r="N410" i="12"/>
  <c r="M410" i="12"/>
  <c r="L410" i="12"/>
  <c r="T409" i="12"/>
  <c r="S409" i="12"/>
  <c r="N409" i="12"/>
  <c r="M409" i="12"/>
  <c r="L409" i="12"/>
  <c r="T408" i="12"/>
  <c r="S408" i="12"/>
  <c r="N408" i="12"/>
  <c r="M408" i="12"/>
  <c r="L408" i="12"/>
  <c r="T407" i="12"/>
  <c r="S407" i="12"/>
  <c r="N407" i="12"/>
  <c r="L407" i="12"/>
  <c r="M407" i="12" s="1"/>
  <c r="T406" i="12"/>
  <c r="S406" i="12"/>
  <c r="N406" i="12"/>
  <c r="L406" i="12"/>
  <c r="M406" i="12" s="1"/>
  <c r="T405" i="12"/>
  <c r="S405" i="12"/>
  <c r="N405" i="12"/>
  <c r="L405" i="12"/>
  <c r="M405" i="12" s="1"/>
  <c r="T404" i="12"/>
  <c r="S404" i="12"/>
  <c r="N404" i="12"/>
  <c r="L404" i="12"/>
  <c r="M404" i="12" s="1"/>
  <c r="T403" i="12"/>
  <c r="S403" i="12"/>
  <c r="N403" i="12"/>
  <c r="M403" i="12"/>
  <c r="L403" i="12"/>
  <c r="T402" i="12"/>
  <c r="S402" i="12"/>
  <c r="N402" i="12"/>
  <c r="M402" i="12"/>
  <c r="L402" i="12"/>
  <c r="T401" i="12"/>
  <c r="S401" i="12"/>
  <c r="N401" i="12"/>
  <c r="M401" i="12"/>
  <c r="L401" i="12"/>
  <c r="T400" i="12"/>
  <c r="S400" i="12"/>
  <c r="N400" i="12"/>
  <c r="M400" i="12"/>
  <c r="L400" i="12"/>
  <c r="T399" i="12"/>
  <c r="S399" i="12"/>
  <c r="N399" i="12"/>
  <c r="L399" i="12"/>
  <c r="M399" i="12" s="1"/>
  <c r="T398" i="12"/>
  <c r="S398" i="12"/>
  <c r="N398" i="12"/>
  <c r="L398" i="12"/>
  <c r="M398" i="12" s="1"/>
  <c r="T397" i="12"/>
  <c r="S397" i="12"/>
  <c r="N397" i="12"/>
  <c r="L397" i="12"/>
  <c r="M397" i="12" s="1"/>
  <c r="T396" i="12"/>
  <c r="S396" i="12"/>
  <c r="N396" i="12"/>
  <c r="L396" i="12"/>
  <c r="M396" i="12" s="1"/>
  <c r="T395" i="12"/>
  <c r="S395" i="12"/>
  <c r="N395" i="12"/>
  <c r="M395" i="12"/>
  <c r="L395" i="12"/>
  <c r="T394" i="12"/>
  <c r="S394" i="12"/>
  <c r="N394" i="12"/>
  <c r="M394" i="12"/>
  <c r="L394" i="12"/>
  <c r="T393" i="12"/>
  <c r="S393" i="12"/>
  <c r="N393" i="12"/>
  <c r="M393" i="12"/>
  <c r="L393" i="12"/>
  <c r="T392" i="12"/>
  <c r="S392" i="12"/>
  <c r="N392" i="12"/>
  <c r="M392" i="12"/>
  <c r="L392" i="12"/>
  <c r="T391" i="12"/>
  <c r="S391" i="12"/>
  <c r="N391" i="12"/>
  <c r="L391" i="12"/>
  <c r="M391" i="12" s="1"/>
  <c r="T390" i="12"/>
  <c r="S390" i="12"/>
  <c r="N390" i="12"/>
  <c r="L390" i="12"/>
  <c r="M390" i="12" s="1"/>
  <c r="T389" i="12"/>
  <c r="S389" i="12"/>
  <c r="N389" i="12"/>
  <c r="L389" i="12"/>
  <c r="M389" i="12" s="1"/>
  <c r="T388" i="12"/>
  <c r="S388" i="12"/>
  <c r="N388" i="12"/>
  <c r="L388" i="12"/>
  <c r="M388" i="12" s="1"/>
  <c r="T387" i="12"/>
  <c r="S387" i="12"/>
  <c r="N387" i="12"/>
  <c r="M387" i="12"/>
  <c r="L387" i="12"/>
  <c r="T386" i="12"/>
  <c r="S386" i="12"/>
  <c r="N386" i="12"/>
  <c r="M386" i="12"/>
  <c r="L386" i="12"/>
  <c r="T385" i="12"/>
  <c r="S385" i="12"/>
  <c r="N385" i="12"/>
  <c r="M385" i="12"/>
  <c r="L385" i="12"/>
  <c r="T384" i="12"/>
  <c r="S384" i="12"/>
  <c r="N384" i="12"/>
  <c r="M384" i="12"/>
  <c r="L384" i="12"/>
  <c r="T383" i="12"/>
  <c r="S383" i="12"/>
  <c r="N383" i="12"/>
  <c r="L383" i="12"/>
  <c r="M383" i="12" s="1"/>
  <c r="T382" i="12"/>
  <c r="S382" i="12"/>
  <c r="N382" i="12"/>
  <c r="L382" i="12"/>
  <c r="M382" i="12" s="1"/>
  <c r="T381" i="12"/>
  <c r="S381" i="12"/>
  <c r="N381" i="12"/>
  <c r="L381" i="12"/>
  <c r="M381" i="12" s="1"/>
  <c r="T380" i="12"/>
  <c r="S380" i="12"/>
  <c r="N380" i="12"/>
  <c r="L380" i="12"/>
  <c r="M380" i="12" s="1"/>
  <c r="T379" i="12"/>
  <c r="S379" i="12"/>
  <c r="N379" i="12"/>
  <c r="M379" i="12"/>
  <c r="L379" i="12"/>
  <c r="T378" i="12"/>
  <c r="S378" i="12"/>
  <c r="N378" i="12"/>
  <c r="M378" i="12"/>
  <c r="L378" i="12"/>
  <c r="T377" i="12"/>
  <c r="S377" i="12"/>
  <c r="N377" i="12"/>
  <c r="M377" i="12"/>
  <c r="L377" i="12"/>
  <c r="T376" i="12"/>
  <c r="S376" i="12"/>
  <c r="N376" i="12"/>
  <c r="M376" i="12"/>
  <c r="L376" i="12"/>
  <c r="T375" i="12"/>
  <c r="S375" i="12"/>
  <c r="N375" i="12"/>
  <c r="L375" i="12"/>
  <c r="M375" i="12" s="1"/>
  <c r="T374" i="12"/>
  <c r="S374" i="12"/>
  <c r="N374" i="12"/>
  <c r="L374" i="12"/>
  <c r="M374" i="12" s="1"/>
  <c r="T373" i="12"/>
  <c r="S373" i="12"/>
  <c r="N373" i="12"/>
  <c r="L373" i="12"/>
  <c r="M373" i="12" s="1"/>
  <c r="T372" i="12"/>
  <c r="S372" i="12"/>
  <c r="N372" i="12"/>
  <c r="L372" i="12"/>
  <c r="M372" i="12" s="1"/>
  <c r="T371" i="12"/>
  <c r="S371" i="12"/>
  <c r="N371" i="12"/>
  <c r="M371" i="12"/>
  <c r="L371" i="12"/>
  <c r="T370" i="12"/>
  <c r="S370" i="12"/>
  <c r="N370" i="12"/>
  <c r="M370" i="12"/>
  <c r="L370" i="12"/>
  <c r="T369" i="12"/>
  <c r="S369" i="12"/>
  <c r="N369" i="12"/>
  <c r="M369" i="12"/>
  <c r="L369" i="12"/>
  <c r="T368" i="12"/>
  <c r="S368" i="12"/>
  <c r="N368" i="12"/>
  <c r="M368" i="12"/>
  <c r="L368" i="12"/>
  <c r="T367" i="12"/>
  <c r="S367" i="12"/>
  <c r="N367" i="12"/>
  <c r="L367" i="12"/>
  <c r="M367" i="12" s="1"/>
  <c r="T366" i="12"/>
  <c r="S366" i="12"/>
  <c r="N366" i="12"/>
  <c r="L366" i="12"/>
  <c r="M366" i="12" s="1"/>
  <c r="T365" i="12"/>
  <c r="S365" i="12"/>
  <c r="N365" i="12"/>
  <c r="L365" i="12"/>
  <c r="M365" i="12" s="1"/>
  <c r="T364" i="12"/>
  <c r="S364" i="12"/>
  <c r="N364" i="12"/>
  <c r="L364" i="12"/>
  <c r="M364" i="12" s="1"/>
  <c r="T363" i="12"/>
  <c r="S363" i="12"/>
  <c r="N363" i="12"/>
  <c r="M363" i="12"/>
  <c r="L363" i="12"/>
  <c r="T362" i="12"/>
  <c r="S362" i="12"/>
  <c r="N362" i="12"/>
  <c r="M362" i="12"/>
  <c r="L362" i="12"/>
  <c r="T361" i="12"/>
  <c r="S361" i="12"/>
  <c r="N361" i="12"/>
  <c r="M361" i="12"/>
  <c r="L361" i="12"/>
  <c r="T360" i="12"/>
  <c r="S360" i="12"/>
  <c r="N360" i="12"/>
  <c r="M360" i="12"/>
  <c r="L360" i="12"/>
  <c r="T359" i="12"/>
  <c r="S359" i="12"/>
  <c r="N359" i="12"/>
  <c r="L359" i="12"/>
  <c r="M359" i="12" s="1"/>
  <c r="T358" i="12"/>
  <c r="S358" i="12"/>
  <c r="N358" i="12"/>
  <c r="L358" i="12"/>
  <c r="M358" i="12" s="1"/>
  <c r="T357" i="12"/>
  <c r="S357" i="12"/>
  <c r="N357" i="12"/>
  <c r="L357" i="12"/>
  <c r="M357" i="12" s="1"/>
  <c r="T356" i="12"/>
  <c r="S356" i="12"/>
  <c r="N356" i="12"/>
  <c r="L356" i="12"/>
  <c r="M356" i="12" s="1"/>
  <c r="T355" i="12"/>
  <c r="S355" i="12"/>
  <c r="N355" i="12"/>
  <c r="M355" i="12"/>
  <c r="L355" i="12"/>
  <c r="T354" i="12"/>
  <c r="S354" i="12"/>
  <c r="N354" i="12"/>
  <c r="M354" i="12"/>
  <c r="L354" i="12"/>
  <c r="T353" i="12"/>
  <c r="S353" i="12"/>
  <c r="N353" i="12"/>
  <c r="M353" i="12"/>
  <c r="L353" i="12"/>
  <c r="T352" i="12"/>
  <c r="S352" i="12"/>
  <c r="N352" i="12"/>
  <c r="M352" i="12"/>
  <c r="L352" i="12"/>
  <c r="T351" i="12"/>
  <c r="S351" i="12"/>
  <c r="N351" i="12"/>
  <c r="L351" i="12"/>
  <c r="M351" i="12" s="1"/>
  <c r="T350" i="12"/>
  <c r="S350" i="12"/>
  <c r="N350" i="12"/>
  <c r="L350" i="12"/>
  <c r="M350" i="12" s="1"/>
  <c r="T349" i="12"/>
  <c r="S349" i="12"/>
  <c r="N349" i="12"/>
  <c r="L349" i="12"/>
  <c r="M349" i="12" s="1"/>
  <c r="T348" i="12"/>
  <c r="S348" i="12"/>
  <c r="N348" i="12"/>
  <c r="L348" i="12"/>
  <c r="M348" i="12" s="1"/>
  <c r="T347" i="12"/>
  <c r="S347" i="12"/>
  <c r="N347" i="12"/>
  <c r="M347" i="12"/>
  <c r="L347" i="12"/>
  <c r="T346" i="12"/>
  <c r="S346" i="12"/>
  <c r="N346" i="12"/>
  <c r="M346" i="12"/>
  <c r="L346" i="12"/>
  <c r="T345" i="12"/>
  <c r="S345" i="12"/>
  <c r="N345" i="12"/>
  <c r="M345" i="12"/>
  <c r="L345" i="12"/>
  <c r="T344" i="12"/>
  <c r="S344" i="12"/>
  <c r="N344" i="12"/>
  <c r="M344" i="12"/>
  <c r="L344" i="12"/>
  <c r="T343" i="12"/>
  <c r="S343" i="12"/>
  <c r="N343" i="12"/>
  <c r="L343" i="12"/>
  <c r="M343" i="12" s="1"/>
  <c r="T342" i="12"/>
  <c r="S342" i="12"/>
  <c r="N342" i="12"/>
  <c r="L342" i="12"/>
  <c r="M342" i="12" s="1"/>
  <c r="T341" i="12"/>
  <c r="S341" i="12"/>
  <c r="N341" i="12"/>
  <c r="L341" i="12"/>
  <c r="M341" i="12" s="1"/>
  <c r="T340" i="12"/>
  <c r="S340" i="12"/>
  <c r="N340" i="12"/>
  <c r="L340" i="12"/>
  <c r="M340" i="12" s="1"/>
  <c r="T339" i="12"/>
  <c r="S339" i="12"/>
  <c r="N339" i="12"/>
  <c r="M339" i="12"/>
  <c r="L339" i="12"/>
  <c r="T338" i="12"/>
  <c r="S338" i="12"/>
  <c r="N338" i="12"/>
  <c r="M338" i="12"/>
  <c r="L338" i="12"/>
  <c r="T337" i="12"/>
  <c r="S337" i="12"/>
  <c r="N337" i="12"/>
  <c r="M337" i="12"/>
  <c r="L337" i="12"/>
  <c r="T336" i="12"/>
  <c r="S336" i="12"/>
  <c r="N336" i="12"/>
  <c r="M336" i="12"/>
  <c r="L336" i="12"/>
  <c r="T335" i="12"/>
  <c r="S335" i="12"/>
  <c r="N335" i="12"/>
  <c r="L335" i="12"/>
  <c r="M335" i="12" s="1"/>
  <c r="T334" i="12"/>
  <c r="S334" i="12"/>
  <c r="N334" i="12"/>
  <c r="L334" i="12"/>
  <c r="M334" i="12" s="1"/>
  <c r="T333" i="12"/>
  <c r="S333" i="12"/>
  <c r="N333" i="12"/>
  <c r="L333" i="12"/>
  <c r="M333" i="12" s="1"/>
  <c r="T332" i="12"/>
  <c r="S332" i="12"/>
  <c r="N332" i="12"/>
  <c r="L332" i="12"/>
  <c r="M332" i="12" s="1"/>
  <c r="T331" i="12"/>
  <c r="S331" i="12"/>
  <c r="N331" i="12"/>
  <c r="M331" i="12"/>
  <c r="L331" i="12"/>
  <c r="T330" i="12"/>
  <c r="S330" i="12"/>
  <c r="N330" i="12"/>
  <c r="M330" i="12"/>
  <c r="L330" i="12"/>
  <c r="T329" i="12"/>
  <c r="S329" i="12"/>
  <c r="N329" i="12"/>
  <c r="M329" i="12"/>
  <c r="L329" i="12"/>
  <c r="T328" i="12"/>
  <c r="S328" i="12"/>
  <c r="N328" i="12"/>
  <c r="M328" i="12"/>
  <c r="L328" i="12"/>
  <c r="T327" i="12"/>
  <c r="S327" i="12"/>
  <c r="N327" i="12"/>
  <c r="L327" i="12"/>
  <c r="M327" i="12" s="1"/>
  <c r="T326" i="12"/>
  <c r="S326" i="12"/>
  <c r="N326" i="12"/>
  <c r="L326" i="12"/>
  <c r="M326" i="12" s="1"/>
  <c r="T325" i="12"/>
  <c r="S325" i="12"/>
  <c r="N325" i="12"/>
  <c r="L325" i="12"/>
  <c r="M325" i="12" s="1"/>
  <c r="T324" i="12"/>
  <c r="S324" i="12"/>
  <c r="N324" i="12"/>
  <c r="L324" i="12"/>
  <c r="M324" i="12" s="1"/>
  <c r="T323" i="12"/>
  <c r="S323" i="12"/>
  <c r="N323" i="12"/>
  <c r="M323" i="12"/>
  <c r="L323" i="12"/>
  <c r="T322" i="12"/>
  <c r="S322" i="12"/>
  <c r="N322" i="12"/>
  <c r="M322" i="12"/>
  <c r="L322" i="12"/>
  <c r="T321" i="12"/>
  <c r="S321" i="12"/>
  <c r="N321" i="12"/>
  <c r="M321" i="12"/>
  <c r="L321" i="12"/>
  <c r="T320" i="12"/>
  <c r="S320" i="12"/>
  <c r="N320" i="12"/>
  <c r="M320" i="12"/>
  <c r="L320" i="12"/>
  <c r="T319" i="12"/>
  <c r="S319" i="12"/>
  <c r="N319" i="12"/>
  <c r="L319" i="12"/>
  <c r="M319" i="12" s="1"/>
  <c r="T318" i="12"/>
  <c r="S318" i="12"/>
  <c r="N318" i="12"/>
  <c r="L318" i="12"/>
  <c r="M318" i="12" s="1"/>
  <c r="T317" i="12"/>
  <c r="S317" i="12"/>
  <c r="N317" i="12"/>
  <c r="L317" i="12"/>
  <c r="M317" i="12" s="1"/>
  <c r="T316" i="12"/>
  <c r="S316" i="12"/>
  <c r="N316" i="12"/>
  <c r="L316" i="12"/>
  <c r="M316" i="12" s="1"/>
  <c r="T315" i="12"/>
  <c r="S315" i="12"/>
  <c r="N315" i="12"/>
  <c r="M315" i="12"/>
  <c r="L315" i="12"/>
  <c r="T314" i="12"/>
  <c r="S314" i="12"/>
  <c r="N314" i="12"/>
  <c r="M314" i="12"/>
  <c r="L314" i="12"/>
  <c r="T313" i="12"/>
  <c r="S313" i="12"/>
  <c r="N313" i="12"/>
  <c r="M313" i="12"/>
  <c r="L313" i="12"/>
  <c r="T312" i="12"/>
  <c r="S312" i="12"/>
  <c r="N312" i="12"/>
  <c r="M312" i="12"/>
  <c r="L312" i="12"/>
  <c r="T311" i="12"/>
  <c r="S311" i="12"/>
  <c r="N311" i="12"/>
  <c r="L311" i="12"/>
  <c r="M311" i="12" s="1"/>
  <c r="T310" i="12"/>
  <c r="S310" i="12"/>
  <c r="N310" i="12"/>
  <c r="L310" i="12"/>
  <c r="M310" i="12" s="1"/>
  <c r="T309" i="12"/>
  <c r="S309" i="12"/>
  <c r="N309" i="12"/>
  <c r="L309" i="12"/>
  <c r="M309" i="12" s="1"/>
  <c r="T308" i="12"/>
  <c r="S308" i="12"/>
  <c r="N308" i="12"/>
  <c r="L308" i="12"/>
  <c r="M308" i="12" s="1"/>
  <c r="T307" i="12"/>
  <c r="S307" i="12"/>
  <c r="N307" i="12"/>
  <c r="M307" i="12"/>
  <c r="L307" i="12"/>
  <c r="T306" i="12"/>
  <c r="S306" i="12"/>
  <c r="N306" i="12"/>
  <c r="M306" i="12"/>
  <c r="L306" i="12"/>
  <c r="T305" i="12"/>
  <c r="S305" i="12"/>
  <c r="N305" i="12"/>
  <c r="M305" i="12"/>
  <c r="L305" i="12"/>
  <c r="T304" i="12"/>
  <c r="S304" i="12"/>
  <c r="N304" i="12"/>
  <c r="M304" i="12"/>
  <c r="L304" i="12"/>
  <c r="T303" i="12"/>
  <c r="S303" i="12"/>
  <c r="N303" i="12"/>
  <c r="L303" i="12"/>
  <c r="M303" i="12" s="1"/>
  <c r="T302" i="12"/>
  <c r="S302" i="12"/>
  <c r="N302" i="12"/>
  <c r="L302" i="12"/>
  <c r="M302" i="12" s="1"/>
  <c r="T301" i="12"/>
  <c r="S301" i="12"/>
  <c r="N301" i="12"/>
  <c r="L301" i="12"/>
  <c r="M301" i="12" s="1"/>
  <c r="T300" i="12"/>
  <c r="S300" i="12"/>
  <c r="N300" i="12"/>
  <c r="L300" i="12"/>
  <c r="M300" i="12" s="1"/>
  <c r="T299" i="12"/>
  <c r="S299" i="12"/>
  <c r="N299" i="12"/>
  <c r="M299" i="12"/>
  <c r="L299" i="12"/>
  <c r="T298" i="12"/>
  <c r="S298" i="12"/>
  <c r="N298" i="12"/>
  <c r="M298" i="12"/>
  <c r="L298" i="12"/>
  <c r="T297" i="12"/>
  <c r="S297" i="12"/>
  <c r="N297" i="12"/>
  <c r="M297" i="12"/>
  <c r="L297" i="12"/>
  <c r="T296" i="12"/>
  <c r="S296" i="12"/>
  <c r="N296" i="12"/>
  <c r="M296" i="12"/>
  <c r="L296" i="12"/>
  <c r="T295" i="12"/>
  <c r="S295" i="12"/>
  <c r="N295" i="12"/>
  <c r="L295" i="12"/>
  <c r="M295" i="12" s="1"/>
  <c r="T294" i="12"/>
  <c r="S294" i="12"/>
  <c r="N294" i="12"/>
  <c r="L294" i="12"/>
  <c r="M294" i="12" s="1"/>
  <c r="T293" i="12"/>
  <c r="S293" i="12"/>
  <c r="N293" i="12"/>
  <c r="L293" i="12"/>
  <c r="M293" i="12" s="1"/>
  <c r="T292" i="12"/>
  <c r="S292" i="12"/>
  <c r="N292" i="12"/>
  <c r="L292" i="12"/>
  <c r="M292" i="12" s="1"/>
  <c r="T291" i="12"/>
  <c r="S291" i="12"/>
  <c r="N291" i="12"/>
  <c r="M291" i="12"/>
  <c r="L291" i="12"/>
  <c r="T290" i="12"/>
  <c r="S290" i="12"/>
  <c r="N290" i="12"/>
  <c r="M290" i="12"/>
  <c r="L290" i="12"/>
  <c r="T289" i="12"/>
  <c r="S289" i="12"/>
  <c r="N289" i="12"/>
  <c r="M289" i="12"/>
  <c r="L289" i="12"/>
  <c r="T288" i="12"/>
  <c r="S288" i="12"/>
  <c r="N288" i="12"/>
  <c r="M288" i="12"/>
  <c r="L288" i="12"/>
  <c r="T287" i="12"/>
  <c r="S287" i="12"/>
  <c r="N287" i="12"/>
  <c r="L287" i="12"/>
  <c r="M287" i="12" s="1"/>
  <c r="T286" i="12"/>
  <c r="S286" i="12"/>
  <c r="N286" i="12"/>
  <c r="L286" i="12"/>
  <c r="M286" i="12" s="1"/>
  <c r="T285" i="12"/>
  <c r="S285" i="12"/>
  <c r="N285" i="12"/>
  <c r="L285" i="12"/>
  <c r="M285" i="12" s="1"/>
  <c r="T284" i="12"/>
  <c r="S284" i="12"/>
  <c r="N284" i="12"/>
  <c r="L284" i="12"/>
  <c r="M284" i="12" s="1"/>
  <c r="T283" i="12"/>
  <c r="S283" i="12"/>
  <c r="N283" i="12"/>
  <c r="M283" i="12"/>
  <c r="L283" i="12"/>
  <c r="T282" i="12"/>
  <c r="S282" i="12"/>
  <c r="N282" i="12"/>
  <c r="M282" i="12"/>
  <c r="L282" i="12"/>
  <c r="T281" i="12"/>
  <c r="S281" i="12"/>
  <c r="N281" i="12"/>
  <c r="M281" i="12"/>
  <c r="L281" i="12"/>
  <c r="T280" i="12"/>
  <c r="S280" i="12"/>
  <c r="N280" i="12"/>
  <c r="M280" i="12"/>
  <c r="L280" i="12"/>
  <c r="T279" i="12"/>
  <c r="S279" i="12"/>
  <c r="N279" i="12"/>
  <c r="L279" i="12"/>
  <c r="M279" i="12" s="1"/>
  <c r="T278" i="12"/>
  <c r="S278" i="12"/>
  <c r="N278" i="12"/>
  <c r="L278" i="12"/>
  <c r="M278" i="12" s="1"/>
  <c r="T277" i="12"/>
  <c r="S277" i="12"/>
  <c r="N277" i="12"/>
  <c r="L277" i="12"/>
  <c r="M277" i="12" s="1"/>
  <c r="T276" i="12"/>
  <c r="S276" i="12"/>
  <c r="N276" i="12"/>
  <c r="L276" i="12"/>
  <c r="M276" i="12" s="1"/>
  <c r="T275" i="12"/>
  <c r="S275" i="12"/>
  <c r="N275" i="12"/>
  <c r="M275" i="12"/>
  <c r="L275" i="12"/>
  <c r="T274" i="12"/>
  <c r="S274" i="12"/>
  <c r="N274" i="12"/>
  <c r="M274" i="12"/>
  <c r="L274" i="12"/>
  <c r="T273" i="12"/>
  <c r="S273" i="12"/>
  <c r="N273" i="12"/>
  <c r="M273" i="12"/>
  <c r="L273" i="12"/>
  <c r="T272" i="12"/>
  <c r="S272" i="12"/>
  <c r="N272" i="12"/>
  <c r="M272" i="12"/>
  <c r="L272" i="12"/>
  <c r="T271" i="12"/>
  <c r="S271" i="12"/>
  <c r="N271" i="12"/>
  <c r="L271" i="12"/>
  <c r="M271" i="12" s="1"/>
  <c r="T270" i="12"/>
  <c r="S270" i="12"/>
  <c r="N270" i="12"/>
  <c r="L270" i="12"/>
  <c r="M270" i="12" s="1"/>
  <c r="T269" i="12"/>
  <c r="S269" i="12"/>
  <c r="N269" i="12"/>
  <c r="L269" i="12"/>
  <c r="M269" i="12" s="1"/>
  <c r="T268" i="12"/>
  <c r="S268" i="12"/>
  <c r="N268" i="12"/>
  <c r="L268" i="12"/>
  <c r="M268" i="12" s="1"/>
  <c r="T267" i="12"/>
  <c r="S267" i="12"/>
  <c r="N267" i="12"/>
  <c r="M267" i="12"/>
  <c r="L267" i="12"/>
  <c r="T266" i="12"/>
  <c r="S266" i="12"/>
  <c r="N266" i="12"/>
  <c r="M266" i="12"/>
  <c r="L266" i="12"/>
  <c r="T265" i="12"/>
  <c r="S265" i="12"/>
  <c r="N265" i="12"/>
  <c r="M265" i="12"/>
  <c r="L265" i="12"/>
  <c r="T264" i="12"/>
  <c r="S264" i="12"/>
  <c r="N264" i="12"/>
  <c r="M264" i="12"/>
  <c r="L264" i="12"/>
  <c r="T263" i="12"/>
  <c r="S263" i="12"/>
  <c r="N263" i="12"/>
  <c r="L263" i="12"/>
  <c r="M263" i="12" s="1"/>
  <c r="T262" i="12"/>
  <c r="S262" i="12"/>
  <c r="N262" i="12"/>
  <c r="L262" i="12"/>
  <c r="M262" i="12" s="1"/>
  <c r="T261" i="12"/>
  <c r="S261" i="12"/>
  <c r="N261" i="12"/>
  <c r="L261" i="12"/>
  <c r="M261" i="12" s="1"/>
  <c r="T260" i="12"/>
  <c r="S260" i="12"/>
  <c r="N260" i="12"/>
  <c r="L260" i="12"/>
  <c r="M260" i="12" s="1"/>
  <c r="T259" i="12"/>
  <c r="S259" i="12"/>
  <c r="N259" i="12"/>
  <c r="M259" i="12"/>
  <c r="L259" i="12"/>
  <c r="T258" i="12"/>
  <c r="S258" i="12"/>
  <c r="N258" i="12"/>
  <c r="M258" i="12"/>
  <c r="L258" i="12"/>
  <c r="T257" i="12"/>
  <c r="S257" i="12"/>
  <c r="N257" i="12"/>
  <c r="M257" i="12"/>
  <c r="L257" i="12"/>
  <c r="T256" i="12"/>
  <c r="S256" i="12"/>
  <c r="N256" i="12"/>
  <c r="M256" i="12"/>
  <c r="L256" i="12"/>
  <c r="T255" i="12"/>
  <c r="S255" i="12"/>
  <c r="N255" i="12"/>
  <c r="L255" i="12"/>
  <c r="M255" i="12" s="1"/>
  <c r="T254" i="12"/>
  <c r="S254" i="12"/>
  <c r="N254" i="12"/>
  <c r="L254" i="12"/>
  <c r="M254" i="12" s="1"/>
  <c r="T253" i="12"/>
  <c r="S253" i="12"/>
  <c r="N253" i="12"/>
  <c r="L253" i="12"/>
  <c r="M253" i="12" s="1"/>
  <c r="T252" i="12"/>
  <c r="S252" i="12"/>
  <c r="N252" i="12"/>
  <c r="L252" i="12"/>
  <c r="M252" i="12" s="1"/>
  <c r="T251" i="12"/>
  <c r="S251" i="12"/>
  <c r="N251" i="12"/>
  <c r="M251" i="12"/>
  <c r="L251" i="12"/>
  <c r="T250" i="12"/>
  <c r="S250" i="12"/>
  <c r="N250" i="12"/>
  <c r="M250" i="12"/>
  <c r="L250" i="12"/>
  <c r="T249" i="12"/>
  <c r="S249" i="12"/>
  <c r="N249" i="12"/>
  <c r="M249" i="12"/>
  <c r="L249" i="12"/>
  <c r="T248" i="12"/>
  <c r="S248" i="12"/>
  <c r="N248" i="12"/>
  <c r="M248" i="12"/>
  <c r="L248" i="12"/>
  <c r="T247" i="12"/>
  <c r="S247" i="12"/>
  <c r="N247" i="12"/>
  <c r="L247" i="12"/>
  <c r="M247" i="12" s="1"/>
  <c r="T246" i="12"/>
  <c r="S246" i="12"/>
  <c r="N246" i="12"/>
  <c r="L246" i="12"/>
  <c r="M246" i="12" s="1"/>
  <c r="T245" i="12"/>
  <c r="S245" i="12"/>
  <c r="N245" i="12"/>
  <c r="L245" i="12"/>
  <c r="M245" i="12" s="1"/>
  <c r="T244" i="12"/>
  <c r="S244" i="12"/>
  <c r="N244" i="12"/>
  <c r="L244" i="12"/>
  <c r="M244" i="12" s="1"/>
  <c r="T243" i="12"/>
  <c r="S243" i="12"/>
  <c r="N243" i="12"/>
  <c r="M243" i="12"/>
  <c r="L243" i="12"/>
  <c r="T242" i="12"/>
  <c r="S242" i="12"/>
  <c r="N242" i="12"/>
  <c r="M242" i="12"/>
  <c r="L242" i="12"/>
  <c r="T241" i="12"/>
  <c r="S241" i="12"/>
  <c r="N241" i="12"/>
  <c r="M241" i="12"/>
  <c r="L241" i="12"/>
  <c r="T240" i="12"/>
  <c r="S240" i="12"/>
  <c r="N240" i="12"/>
  <c r="M240" i="12"/>
  <c r="L240" i="12"/>
  <c r="T239" i="12"/>
  <c r="S239" i="12"/>
  <c r="N239" i="12"/>
  <c r="L239" i="12"/>
  <c r="M239" i="12" s="1"/>
  <c r="T238" i="12"/>
  <c r="S238" i="12"/>
  <c r="N238" i="12"/>
  <c r="L238" i="12"/>
  <c r="M238" i="12" s="1"/>
  <c r="T237" i="12"/>
  <c r="S237" i="12"/>
  <c r="N237" i="12"/>
  <c r="L237" i="12"/>
  <c r="M237" i="12" s="1"/>
  <c r="T236" i="12"/>
  <c r="S236" i="12"/>
  <c r="N236" i="12"/>
  <c r="L236" i="12"/>
  <c r="M236" i="12" s="1"/>
  <c r="T235" i="12"/>
  <c r="S235" i="12"/>
  <c r="N235" i="12"/>
  <c r="M235" i="12"/>
  <c r="L235" i="12"/>
  <c r="T234" i="12"/>
  <c r="S234" i="12"/>
  <c r="N234" i="12"/>
  <c r="M234" i="12"/>
  <c r="L234" i="12"/>
  <c r="T233" i="12"/>
  <c r="S233" i="12"/>
  <c r="N233" i="12"/>
  <c r="M233" i="12"/>
  <c r="L233" i="12"/>
  <c r="T232" i="12"/>
  <c r="S232" i="12"/>
  <c r="N232" i="12"/>
  <c r="M232" i="12"/>
  <c r="L232" i="12"/>
  <c r="T231" i="12"/>
  <c r="S231" i="12"/>
  <c r="N231" i="12"/>
  <c r="L231" i="12"/>
  <c r="M231" i="12" s="1"/>
  <c r="T230" i="12"/>
  <c r="S230" i="12"/>
  <c r="N230" i="12"/>
  <c r="L230" i="12"/>
  <c r="M230" i="12" s="1"/>
  <c r="T229" i="12"/>
  <c r="S229" i="12"/>
  <c r="N229" i="12"/>
  <c r="L229" i="12"/>
  <c r="M229" i="12" s="1"/>
  <c r="T228" i="12"/>
  <c r="S228" i="12"/>
  <c r="N228" i="12"/>
  <c r="L228" i="12"/>
  <c r="M228" i="12" s="1"/>
  <c r="T227" i="12"/>
  <c r="S227" i="12"/>
  <c r="N227" i="12"/>
  <c r="M227" i="12"/>
  <c r="L227" i="12"/>
  <c r="T226" i="12"/>
  <c r="S226" i="12"/>
  <c r="N226" i="12"/>
  <c r="M226" i="12"/>
  <c r="L226" i="12"/>
  <c r="T225" i="12"/>
  <c r="S225" i="12"/>
  <c r="N225" i="12"/>
  <c r="M225" i="12"/>
  <c r="L225" i="12"/>
  <c r="T224" i="12"/>
  <c r="S224" i="12"/>
  <c r="N224" i="12"/>
  <c r="M224" i="12"/>
  <c r="L224" i="12"/>
  <c r="T223" i="12"/>
  <c r="S223" i="12"/>
  <c r="N223" i="12"/>
  <c r="L223" i="12"/>
  <c r="M223" i="12" s="1"/>
  <c r="T222" i="12"/>
  <c r="S222" i="12"/>
  <c r="N222" i="12"/>
  <c r="L222" i="12"/>
  <c r="M222" i="12" s="1"/>
  <c r="T221" i="12"/>
  <c r="S221" i="12"/>
  <c r="N221" i="12"/>
  <c r="L221" i="12"/>
  <c r="M221" i="12" s="1"/>
  <c r="T220" i="12"/>
  <c r="S220" i="12"/>
  <c r="N220" i="12"/>
  <c r="L220" i="12"/>
  <c r="M220" i="12" s="1"/>
  <c r="T219" i="12"/>
  <c r="S219" i="12"/>
  <c r="N219" i="12"/>
  <c r="M219" i="12"/>
  <c r="L219" i="12"/>
  <c r="T218" i="12"/>
  <c r="S218" i="12"/>
  <c r="N218" i="12"/>
  <c r="M218" i="12"/>
  <c r="L218" i="12"/>
  <c r="T217" i="12"/>
  <c r="S217" i="12"/>
  <c r="N217" i="12"/>
  <c r="M217" i="12"/>
  <c r="L217" i="12"/>
  <c r="T216" i="12"/>
  <c r="S216" i="12"/>
  <c r="N216" i="12"/>
  <c r="M216" i="12"/>
  <c r="L216" i="12"/>
  <c r="T215" i="12"/>
  <c r="S215" i="12"/>
  <c r="N215" i="12"/>
  <c r="L215" i="12"/>
  <c r="M215" i="12" s="1"/>
  <c r="T214" i="12"/>
  <c r="S214" i="12"/>
  <c r="N214" i="12"/>
  <c r="L214" i="12"/>
  <c r="M214" i="12" s="1"/>
  <c r="T213" i="12"/>
  <c r="S213" i="12"/>
  <c r="N213" i="12"/>
  <c r="L213" i="12"/>
  <c r="M213" i="12" s="1"/>
  <c r="T212" i="12"/>
  <c r="S212" i="12"/>
  <c r="N212" i="12"/>
  <c r="L212" i="12"/>
  <c r="M212" i="12" s="1"/>
  <c r="T211" i="12"/>
  <c r="S211" i="12"/>
  <c r="N211" i="12"/>
  <c r="M211" i="12"/>
  <c r="L211" i="12"/>
  <c r="T210" i="12"/>
  <c r="S210" i="12"/>
  <c r="N210" i="12"/>
  <c r="M210" i="12"/>
  <c r="L210" i="12"/>
  <c r="T209" i="12"/>
  <c r="S209" i="12"/>
  <c r="N209" i="12"/>
  <c r="M209" i="12"/>
  <c r="L209" i="12"/>
  <c r="T208" i="12"/>
  <c r="S208" i="12"/>
  <c r="N208" i="12"/>
  <c r="M208" i="12"/>
  <c r="L208" i="12"/>
  <c r="T207" i="12"/>
  <c r="S207" i="12"/>
  <c r="N207" i="12"/>
  <c r="L207" i="12"/>
  <c r="M207" i="12" s="1"/>
  <c r="T206" i="12"/>
  <c r="S206" i="12"/>
  <c r="N206" i="12"/>
  <c r="L206" i="12"/>
  <c r="M206" i="12" s="1"/>
  <c r="T205" i="12"/>
  <c r="S205" i="12"/>
  <c r="N205" i="12"/>
  <c r="L205" i="12"/>
  <c r="M205" i="12" s="1"/>
  <c r="T204" i="12"/>
  <c r="S204" i="12"/>
  <c r="N204" i="12"/>
  <c r="L204" i="12"/>
  <c r="M204" i="12" s="1"/>
  <c r="T203" i="12"/>
  <c r="S203" i="12"/>
  <c r="N203" i="12"/>
  <c r="M203" i="12"/>
  <c r="L203" i="12"/>
  <c r="T202" i="12"/>
  <c r="S202" i="12"/>
  <c r="N202" i="12"/>
  <c r="M202" i="12"/>
  <c r="L202" i="12"/>
  <c r="T201" i="12"/>
  <c r="S201" i="12"/>
  <c r="N201" i="12"/>
  <c r="M201" i="12"/>
  <c r="L201" i="12"/>
  <c r="T200" i="12"/>
  <c r="S200" i="12"/>
  <c r="N200" i="12"/>
  <c r="M200" i="12"/>
  <c r="L200" i="12"/>
  <c r="T199" i="12"/>
  <c r="S199" i="12"/>
  <c r="N199" i="12"/>
  <c r="L199" i="12"/>
  <c r="M199" i="12" s="1"/>
  <c r="T198" i="12"/>
  <c r="S198" i="12"/>
  <c r="N198" i="12"/>
  <c r="L198" i="12"/>
  <c r="M198" i="12" s="1"/>
  <c r="T197" i="12"/>
  <c r="S197" i="12"/>
  <c r="N197" i="12"/>
  <c r="L197" i="12"/>
  <c r="M197" i="12" s="1"/>
  <c r="T196" i="12"/>
  <c r="S196" i="12"/>
  <c r="N196" i="12"/>
  <c r="L196" i="12"/>
  <c r="M196" i="12" s="1"/>
  <c r="T195" i="12"/>
  <c r="S195" i="12"/>
  <c r="N195" i="12"/>
  <c r="M195" i="12"/>
  <c r="L195" i="12"/>
  <c r="T194" i="12"/>
  <c r="S194" i="12"/>
  <c r="N194" i="12"/>
  <c r="M194" i="12"/>
  <c r="L194" i="12"/>
  <c r="T193" i="12"/>
  <c r="S193" i="12"/>
  <c r="N193" i="12"/>
  <c r="M193" i="12"/>
  <c r="L193" i="12"/>
  <c r="T192" i="12"/>
  <c r="S192" i="12"/>
  <c r="N192" i="12"/>
  <c r="M192" i="12"/>
  <c r="L192" i="12"/>
  <c r="T191" i="12"/>
  <c r="S191" i="12"/>
  <c r="N191" i="12"/>
  <c r="L191" i="12"/>
  <c r="M191" i="12" s="1"/>
  <c r="T190" i="12"/>
  <c r="S190" i="12"/>
  <c r="N190" i="12"/>
  <c r="L190" i="12"/>
  <c r="M190" i="12" s="1"/>
  <c r="T189" i="12"/>
  <c r="S189" i="12"/>
  <c r="N189" i="12"/>
  <c r="L189" i="12"/>
  <c r="M189" i="12" s="1"/>
  <c r="T188" i="12"/>
  <c r="S188" i="12"/>
  <c r="N188" i="12"/>
  <c r="L188" i="12"/>
  <c r="M188" i="12" s="1"/>
  <c r="T187" i="12"/>
  <c r="S187" i="12"/>
  <c r="N187" i="12"/>
  <c r="M187" i="12"/>
  <c r="L187" i="12"/>
  <c r="T186" i="12"/>
  <c r="S186" i="12"/>
  <c r="N186" i="12"/>
  <c r="M186" i="12"/>
  <c r="L186" i="12"/>
  <c r="T185" i="12"/>
  <c r="S185" i="12"/>
  <c r="N185" i="12"/>
  <c r="M185" i="12"/>
  <c r="L185" i="12"/>
  <c r="T184" i="12"/>
  <c r="S184" i="12"/>
  <c r="N184" i="12"/>
  <c r="M184" i="12"/>
  <c r="L184" i="12"/>
  <c r="T183" i="12"/>
  <c r="S183" i="12"/>
  <c r="N183" i="12"/>
  <c r="L183" i="12"/>
  <c r="M183" i="12" s="1"/>
  <c r="T182" i="12"/>
  <c r="S182" i="12"/>
  <c r="N182" i="12"/>
  <c r="L182" i="12"/>
  <c r="M182" i="12" s="1"/>
  <c r="T181" i="12"/>
  <c r="S181" i="12"/>
  <c r="N181" i="12"/>
  <c r="L181" i="12"/>
  <c r="M181" i="12" s="1"/>
  <c r="T180" i="12"/>
  <c r="S180" i="12"/>
  <c r="N180" i="12"/>
  <c r="L180" i="12"/>
  <c r="M180" i="12" s="1"/>
  <c r="T179" i="12"/>
  <c r="S179" i="12"/>
  <c r="N179" i="12"/>
  <c r="M179" i="12"/>
  <c r="L179" i="12"/>
  <c r="T178" i="12"/>
  <c r="S178" i="12"/>
  <c r="N178" i="12"/>
  <c r="M178" i="12"/>
  <c r="L178" i="12"/>
  <c r="T177" i="12"/>
  <c r="S177" i="12"/>
  <c r="N177" i="12"/>
  <c r="M177" i="12"/>
  <c r="L177" i="12"/>
  <c r="T176" i="12"/>
  <c r="S176" i="12"/>
  <c r="N176" i="12"/>
  <c r="M176" i="12"/>
  <c r="L176" i="12"/>
  <c r="T175" i="12"/>
  <c r="S175" i="12"/>
  <c r="N175" i="12"/>
  <c r="L175" i="12"/>
  <c r="M175" i="12" s="1"/>
  <c r="T174" i="12"/>
  <c r="S174" i="12"/>
  <c r="N174" i="12"/>
  <c r="L174" i="12"/>
  <c r="M174" i="12" s="1"/>
  <c r="T173" i="12"/>
  <c r="S173" i="12"/>
  <c r="N173" i="12"/>
  <c r="L173" i="12"/>
  <c r="M173" i="12" s="1"/>
  <c r="T172" i="12"/>
  <c r="S172" i="12"/>
  <c r="N172" i="12"/>
  <c r="L172" i="12"/>
  <c r="M172" i="12" s="1"/>
  <c r="T171" i="12"/>
  <c r="S171" i="12"/>
  <c r="N171" i="12"/>
  <c r="M171" i="12"/>
  <c r="L171" i="12"/>
  <c r="T170" i="12"/>
  <c r="S170" i="12"/>
  <c r="N170" i="12"/>
  <c r="M170" i="12"/>
  <c r="L170" i="12"/>
  <c r="T169" i="12"/>
  <c r="S169" i="12"/>
  <c r="N169" i="12"/>
  <c r="M169" i="12"/>
  <c r="L169" i="12"/>
  <c r="T168" i="12"/>
  <c r="S168" i="12"/>
  <c r="N168" i="12"/>
  <c r="M168" i="12"/>
  <c r="L168" i="12"/>
  <c r="T167" i="12"/>
  <c r="S167" i="12"/>
  <c r="N167" i="12"/>
  <c r="L167" i="12"/>
  <c r="M167" i="12" s="1"/>
  <c r="T166" i="12"/>
  <c r="S166" i="12"/>
  <c r="N166" i="12"/>
  <c r="L166" i="12"/>
  <c r="M166" i="12" s="1"/>
  <c r="T165" i="12"/>
  <c r="S165" i="12"/>
  <c r="N165" i="12"/>
  <c r="L165" i="12"/>
  <c r="M165" i="12" s="1"/>
  <c r="T164" i="12"/>
  <c r="S164" i="12"/>
  <c r="N164" i="12"/>
  <c r="L164" i="12"/>
  <c r="M164" i="12" s="1"/>
  <c r="T163" i="12"/>
  <c r="S163" i="12"/>
  <c r="N163" i="12"/>
  <c r="M163" i="12"/>
  <c r="L163" i="12"/>
  <c r="T162" i="12"/>
  <c r="S162" i="12"/>
  <c r="N162" i="12"/>
  <c r="M162" i="12"/>
  <c r="L162" i="12"/>
  <c r="T161" i="12"/>
  <c r="S161" i="12"/>
  <c r="N161" i="12"/>
  <c r="M161" i="12"/>
  <c r="L161" i="12"/>
  <c r="T160" i="12"/>
  <c r="S160" i="12"/>
  <c r="N160" i="12"/>
  <c r="M160" i="12"/>
  <c r="L160" i="12"/>
  <c r="T159" i="12"/>
  <c r="S159" i="12"/>
  <c r="N159" i="12"/>
  <c r="L159" i="12"/>
  <c r="M159" i="12" s="1"/>
  <c r="T158" i="12"/>
  <c r="S158" i="12"/>
  <c r="N158" i="12"/>
  <c r="L158" i="12"/>
  <c r="M158" i="12" s="1"/>
  <c r="T157" i="12"/>
  <c r="S157" i="12"/>
  <c r="N157" i="12"/>
  <c r="L157" i="12"/>
  <c r="M157" i="12" s="1"/>
  <c r="T156" i="12"/>
  <c r="S156" i="12"/>
  <c r="N156" i="12"/>
  <c r="L156" i="12"/>
  <c r="M156" i="12" s="1"/>
  <c r="T155" i="12"/>
  <c r="S155" i="12"/>
  <c r="N155" i="12"/>
  <c r="M155" i="12"/>
  <c r="L155" i="12"/>
  <c r="T154" i="12"/>
  <c r="S154" i="12"/>
  <c r="N154" i="12"/>
  <c r="M154" i="12"/>
  <c r="L154" i="12"/>
  <c r="T153" i="12"/>
  <c r="S153" i="12"/>
  <c r="N153" i="12"/>
  <c r="M153" i="12"/>
  <c r="L153" i="12"/>
  <c r="T152" i="12"/>
  <c r="S152" i="12"/>
  <c r="N152" i="12"/>
  <c r="M152" i="12"/>
  <c r="L152" i="12"/>
  <c r="T151" i="12"/>
  <c r="S151" i="12"/>
  <c r="N151" i="12"/>
  <c r="L151" i="12"/>
  <c r="M151" i="12" s="1"/>
  <c r="T150" i="12"/>
  <c r="S150" i="12"/>
  <c r="N150" i="12"/>
  <c r="L150" i="12"/>
  <c r="M150" i="12" s="1"/>
  <c r="T149" i="12"/>
  <c r="S149" i="12"/>
  <c r="N149" i="12"/>
  <c r="L149" i="12"/>
  <c r="M149" i="12" s="1"/>
  <c r="T148" i="12"/>
  <c r="S148" i="12"/>
  <c r="N148" i="12"/>
  <c r="L148" i="12"/>
  <c r="M148" i="12" s="1"/>
  <c r="T147" i="12"/>
  <c r="S147" i="12"/>
  <c r="N147" i="12"/>
  <c r="M147" i="12"/>
  <c r="L147" i="12"/>
  <c r="T146" i="12"/>
  <c r="S146" i="12"/>
  <c r="N146" i="12"/>
  <c r="M146" i="12"/>
  <c r="L146" i="12"/>
  <c r="T145" i="12"/>
  <c r="S145" i="12"/>
  <c r="N145" i="12"/>
  <c r="M145" i="12"/>
  <c r="L145" i="12"/>
  <c r="T144" i="12"/>
  <c r="S144" i="12"/>
  <c r="N144" i="12"/>
  <c r="M144" i="12"/>
  <c r="L144" i="12"/>
  <c r="T143" i="12"/>
  <c r="S143" i="12"/>
  <c r="N143" i="12"/>
  <c r="L143" i="12"/>
  <c r="M143" i="12" s="1"/>
  <c r="T142" i="12"/>
  <c r="S142" i="12"/>
  <c r="N142" i="12"/>
  <c r="L142" i="12"/>
  <c r="M142" i="12" s="1"/>
  <c r="T141" i="12"/>
  <c r="S141" i="12"/>
  <c r="N141" i="12"/>
  <c r="L141" i="12"/>
  <c r="M141" i="12" s="1"/>
  <c r="T140" i="12"/>
  <c r="S140" i="12"/>
  <c r="N140" i="12"/>
  <c r="L140" i="12"/>
  <c r="M140" i="12" s="1"/>
  <c r="T139" i="12"/>
  <c r="S139" i="12"/>
  <c r="N139" i="12"/>
  <c r="M139" i="12"/>
  <c r="L139" i="12"/>
  <c r="T138" i="12"/>
  <c r="S138" i="12"/>
  <c r="N138" i="12"/>
  <c r="M138" i="12"/>
  <c r="L138" i="12"/>
  <c r="T137" i="12"/>
  <c r="S137" i="12"/>
  <c r="N137" i="12"/>
  <c r="M137" i="12"/>
  <c r="L137" i="12"/>
  <c r="T136" i="12"/>
  <c r="S136" i="12"/>
  <c r="N136" i="12"/>
  <c r="M136" i="12"/>
  <c r="L136" i="12"/>
  <c r="T135" i="12"/>
  <c r="S135" i="12"/>
  <c r="N135" i="12"/>
  <c r="L135" i="12"/>
  <c r="M135" i="12" s="1"/>
  <c r="T134" i="12"/>
  <c r="S134" i="12"/>
  <c r="N134" i="12"/>
  <c r="L134" i="12"/>
  <c r="M134" i="12" s="1"/>
  <c r="T133" i="12"/>
  <c r="S133" i="12"/>
  <c r="N133" i="12"/>
  <c r="L133" i="12"/>
  <c r="M133" i="12" s="1"/>
  <c r="T132" i="12"/>
  <c r="S132" i="12"/>
  <c r="N132" i="12"/>
  <c r="L132" i="12"/>
  <c r="M132" i="12" s="1"/>
  <c r="T131" i="12"/>
  <c r="S131" i="12"/>
  <c r="N131" i="12"/>
  <c r="M131" i="12"/>
  <c r="L131" i="12"/>
  <c r="T130" i="12"/>
  <c r="S130" i="12"/>
  <c r="N130" i="12"/>
  <c r="M130" i="12"/>
  <c r="L130" i="12"/>
  <c r="T129" i="12"/>
  <c r="S129" i="12"/>
  <c r="N129" i="12"/>
  <c r="M129" i="12"/>
  <c r="L129" i="12"/>
  <c r="T128" i="12"/>
  <c r="S128" i="12"/>
  <c r="N128" i="12"/>
  <c r="M128" i="12"/>
  <c r="L128" i="12"/>
  <c r="T127" i="12"/>
  <c r="S127" i="12"/>
  <c r="N127" i="12"/>
  <c r="L127" i="12"/>
  <c r="M127" i="12" s="1"/>
  <c r="T126" i="12"/>
  <c r="S126" i="12"/>
  <c r="N126" i="12"/>
  <c r="L126" i="12"/>
  <c r="M126" i="12" s="1"/>
  <c r="T125" i="12"/>
  <c r="S125" i="12"/>
  <c r="N125" i="12"/>
  <c r="L125" i="12"/>
  <c r="M125" i="12" s="1"/>
  <c r="T124" i="12"/>
  <c r="S124" i="12"/>
  <c r="N124" i="12"/>
  <c r="L124" i="12"/>
  <c r="M124" i="12" s="1"/>
  <c r="T123" i="12"/>
  <c r="S123" i="12"/>
  <c r="N123" i="12"/>
  <c r="M123" i="12"/>
  <c r="L123" i="12"/>
  <c r="T122" i="12"/>
  <c r="S122" i="12"/>
  <c r="N122" i="12"/>
  <c r="M122" i="12"/>
  <c r="L122" i="12"/>
  <c r="T121" i="12"/>
  <c r="S121" i="12"/>
  <c r="N121" i="12"/>
  <c r="M121" i="12"/>
  <c r="L121" i="12"/>
  <c r="T120" i="12"/>
  <c r="S120" i="12"/>
  <c r="N120" i="12"/>
  <c r="M120" i="12"/>
  <c r="L120" i="12"/>
  <c r="T119" i="12"/>
  <c r="S119" i="12"/>
  <c r="N119" i="12"/>
  <c r="L119" i="12"/>
  <c r="M119" i="12" s="1"/>
  <c r="T118" i="12"/>
  <c r="S118" i="12"/>
  <c r="N118" i="12"/>
  <c r="L118" i="12"/>
  <c r="M118" i="12" s="1"/>
  <c r="T117" i="12"/>
  <c r="S117" i="12"/>
  <c r="N117" i="12"/>
  <c r="L117" i="12"/>
  <c r="M117" i="12" s="1"/>
  <c r="T116" i="12"/>
  <c r="S116" i="12"/>
  <c r="N116" i="12"/>
  <c r="L116" i="12"/>
  <c r="M116" i="12" s="1"/>
  <c r="T115" i="12"/>
  <c r="S115" i="12"/>
  <c r="N115" i="12"/>
  <c r="M115" i="12"/>
  <c r="L115" i="12"/>
  <c r="T114" i="12"/>
  <c r="S114" i="12"/>
  <c r="N114" i="12"/>
  <c r="M114" i="12"/>
  <c r="L114" i="12"/>
  <c r="T113" i="12"/>
  <c r="S113" i="12"/>
  <c r="N113" i="12"/>
  <c r="M113" i="12"/>
  <c r="L113" i="12"/>
  <c r="T112" i="12"/>
  <c r="S112" i="12"/>
  <c r="N112" i="12"/>
  <c r="M112" i="12"/>
  <c r="L112" i="12"/>
  <c r="T111" i="12"/>
  <c r="S111" i="12"/>
  <c r="N111" i="12"/>
  <c r="L111" i="12"/>
  <c r="M111" i="12" s="1"/>
  <c r="T110" i="12"/>
  <c r="S110" i="12"/>
  <c r="N110" i="12"/>
  <c r="L110" i="12"/>
  <c r="M110" i="12" s="1"/>
  <c r="T109" i="12"/>
  <c r="S109" i="12"/>
  <c r="N109" i="12"/>
  <c r="L109" i="12"/>
  <c r="M109" i="12" s="1"/>
  <c r="T108" i="12"/>
  <c r="S108" i="12"/>
  <c r="N108" i="12"/>
  <c r="L108" i="12"/>
  <c r="M108" i="12" s="1"/>
  <c r="T107" i="12"/>
  <c r="S107" i="12"/>
  <c r="N107" i="12"/>
  <c r="M107" i="12"/>
  <c r="L107" i="12"/>
  <c r="T106" i="12"/>
  <c r="S106" i="12"/>
  <c r="N106" i="12"/>
  <c r="M106" i="12"/>
  <c r="L106" i="12"/>
  <c r="T105" i="12"/>
  <c r="S105" i="12"/>
  <c r="N105" i="12"/>
  <c r="M105" i="12"/>
  <c r="L105" i="12"/>
  <c r="T104" i="12"/>
  <c r="S104" i="12"/>
  <c r="N104" i="12"/>
  <c r="M104" i="12"/>
  <c r="L104" i="12"/>
  <c r="T103" i="12"/>
  <c r="S103" i="12"/>
  <c r="N103" i="12"/>
  <c r="L103" i="12"/>
  <c r="M103" i="12" s="1"/>
  <c r="T102" i="12"/>
  <c r="S102" i="12"/>
  <c r="N102" i="12"/>
  <c r="L102" i="12"/>
  <c r="M102" i="12" s="1"/>
  <c r="T101" i="12"/>
  <c r="S101" i="12"/>
  <c r="N101" i="12"/>
  <c r="L101" i="12"/>
  <c r="M101" i="12" s="1"/>
  <c r="T100" i="12"/>
  <c r="S100" i="12"/>
  <c r="N100" i="12"/>
  <c r="L100" i="12"/>
  <c r="M100" i="12" s="1"/>
  <c r="T99" i="12"/>
  <c r="S99" i="12"/>
  <c r="N99" i="12"/>
  <c r="M99" i="12"/>
  <c r="L99" i="12"/>
  <c r="T98" i="12"/>
  <c r="S98" i="12"/>
  <c r="N98" i="12"/>
  <c r="M98" i="12"/>
  <c r="L98" i="12"/>
  <c r="T97" i="12"/>
  <c r="S97" i="12"/>
  <c r="N97" i="12"/>
  <c r="M97" i="12"/>
  <c r="L97" i="12"/>
  <c r="T96" i="12"/>
  <c r="S96" i="12"/>
  <c r="N96" i="12"/>
  <c r="M96" i="12"/>
  <c r="L96" i="12"/>
  <c r="T95" i="12"/>
  <c r="S95" i="12"/>
  <c r="N95" i="12"/>
  <c r="L95" i="12"/>
  <c r="M95" i="12" s="1"/>
  <c r="T94" i="12"/>
  <c r="S94" i="12"/>
  <c r="N94" i="12"/>
  <c r="L94" i="12"/>
  <c r="M94" i="12" s="1"/>
  <c r="T93" i="12"/>
  <c r="S93" i="12"/>
  <c r="N93" i="12"/>
  <c r="L93" i="12"/>
  <c r="M93" i="12" s="1"/>
  <c r="T92" i="12"/>
  <c r="S92" i="12"/>
  <c r="N92" i="12"/>
  <c r="L92" i="12"/>
  <c r="M92" i="12" s="1"/>
  <c r="T91" i="12"/>
  <c r="S91" i="12"/>
  <c r="N91" i="12"/>
  <c r="M91" i="12"/>
  <c r="L91" i="12"/>
  <c r="T90" i="12"/>
  <c r="S90" i="12"/>
  <c r="N90" i="12"/>
  <c r="M90" i="12"/>
  <c r="L90" i="12"/>
  <c r="T89" i="12"/>
  <c r="S89" i="12"/>
  <c r="N89" i="12"/>
  <c r="M89" i="12"/>
  <c r="L89" i="12"/>
  <c r="T88" i="12"/>
  <c r="S88" i="12"/>
  <c r="N88" i="12"/>
  <c r="M88" i="12"/>
  <c r="L88" i="12"/>
  <c r="T87" i="12"/>
  <c r="S87" i="12"/>
  <c r="N87" i="12"/>
  <c r="L87" i="12"/>
  <c r="M87" i="12" s="1"/>
  <c r="T86" i="12"/>
  <c r="S86" i="12"/>
  <c r="N86" i="12"/>
  <c r="L86" i="12"/>
  <c r="M86" i="12" s="1"/>
  <c r="T85" i="12"/>
  <c r="S85" i="12"/>
  <c r="N85" i="12"/>
  <c r="L85" i="12"/>
  <c r="M85" i="12" s="1"/>
  <c r="T84" i="12"/>
  <c r="S84" i="12"/>
  <c r="N84" i="12"/>
  <c r="L84" i="12"/>
  <c r="M84" i="12" s="1"/>
  <c r="T83" i="12"/>
  <c r="S83" i="12"/>
  <c r="N83" i="12"/>
  <c r="M83" i="12"/>
  <c r="L83" i="12"/>
  <c r="T82" i="12"/>
  <c r="S82" i="12"/>
  <c r="N82" i="12"/>
  <c r="M82" i="12"/>
  <c r="L82" i="12"/>
  <c r="T81" i="12"/>
  <c r="S81" i="12"/>
  <c r="N81" i="12"/>
  <c r="M81" i="12"/>
  <c r="L81" i="12"/>
  <c r="T80" i="12"/>
  <c r="S80" i="12"/>
  <c r="N80" i="12"/>
  <c r="M80" i="12"/>
  <c r="L80" i="12"/>
  <c r="T79" i="12"/>
  <c r="S79" i="12"/>
  <c r="N79" i="12"/>
  <c r="L79" i="12"/>
  <c r="M79" i="12" s="1"/>
  <c r="T78" i="12"/>
  <c r="S78" i="12"/>
  <c r="N78" i="12"/>
  <c r="L78" i="12"/>
  <c r="M78" i="12" s="1"/>
  <c r="T77" i="12"/>
  <c r="S77" i="12"/>
  <c r="N77" i="12"/>
  <c r="L77" i="12"/>
  <c r="M77" i="12" s="1"/>
  <c r="T76" i="12"/>
  <c r="S76" i="12"/>
  <c r="N76" i="12"/>
  <c r="L76" i="12"/>
  <c r="M76" i="12" s="1"/>
  <c r="T75" i="12"/>
  <c r="S75" i="12"/>
  <c r="N75" i="12"/>
  <c r="M75" i="12"/>
  <c r="L75" i="12"/>
  <c r="T74" i="12"/>
  <c r="S74" i="12"/>
  <c r="N74" i="12"/>
  <c r="M74" i="12"/>
  <c r="L74" i="12"/>
  <c r="T73" i="12"/>
  <c r="S73" i="12"/>
  <c r="N73" i="12"/>
  <c r="M73" i="12"/>
  <c r="L73" i="12"/>
  <c r="T72" i="12"/>
  <c r="S72" i="12"/>
  <c r="N72" i="12"/>
  <c r="M72" i="12"/>
  <c r="L72" i="12"/>
  <c r="T71" i="12"/>
  <c r="S71" i="12"/>
  <c r="N71" i="12"/>
  <c r="L71" i="12"/>
  <c r="M71" i="12" s="1"/>
  <c r="T70" i="12"/>
  <c r="S70" i="12"/>
  <c r="N70" i="12"/>
  <c r="L70" i="12"/>
  <c r="M70" i="12" s="1"/>
  <c r="T69" i="12"/>
  <c r="S69" i="12"/>
  <c r="N69" i="12"/>
  <c r="L69" i="12"/>
  <c r="M69" i="12" s="1"/>
  <c r="T68" i="12"/>
  <c r="S68" i="12"/>
  <c r="N68" i="12"/>
  <c r="L68" i="12"/>
  <c r="M68" i="12" s="1"/>
  <c r="T67" i="12"/>
  <c r="S67" i="12"/>
  <c r="N67" i="12"/>
  <c r="M67" i="12"/>
  <c r="L67" i="12"/>
  <c r="T66" i="12"/>
  <c r="S66" i="12"/>
  <c r="N66" i="12"/>
  <c r="M66" i="12"/>
  <c r="L66" i="12"/>
  <c r="T65" i="12"/>
  <c r="S65" i="12"/>
  <c r="N65" i="12"/>
  <c r="M65" i="12"/>
  <c r="L65" i="12"/>
  <c r="T64" i="12"/>
  <c r="S64" i="12"/>
  <c r="N64" i="12"/>
  <c r="M64" i="12"/>
  <c r="L64" i="12"/>
  <c r="T63" i="12"/>
  <c r="S63" i="12"/>
  <c r="N63" i="12"/>
  <c r="L63" i="12"/>
  <c r="M63" i="12" s="1"/>
  <c r="T62" i="12"/>
  <c r="S62" i="12"/>
  <c r="N62" i="12"/>
  <c r="L62" i="12"/>
  <c r="M62" i="12" s="1"/>
  <c r="T61" i="12"/>
  <c r="S61" i="12"/>
  <c r="N61" i="12"/>
  <c r="L61" i="12"/>
  <c r="M61" i="12" s="1"/>
  <c r="T60" i="12"/>
  <c r="S60" i="12"/>
  <c r="N60" i="12"/>
  <c r="L60" i="12"/>
  <c r="M60" i="12" s="1"/>
  <c r="T59" i="12"/>
  <c r="S59" i="12"/>
  <c r="N59" i="12"/>
  <c r="M59" i="12"/>
  <c r="L59" i="12"/>
  <c r="T58" i="12"/>
  <c r="S58" i="12"/>
  <c r="N58" i="12"/>
  <c r="M58" i="12"/>
  <c r="L58" i="12"/>
  <c r="T57" i="12"/>
  <c r="S57" i="12"/>
  <c r="N57" i="12"/>
  <c r="M57" i="12"/>
  <c r="L57" i="12"/>
  <c r="T56" i="12"/>
  <c r="S56" i="12"/>
  <c r="N56" i="12"/>
  <c r="M56" i="12"/>
  <c r="L56" i="12"/>
  <c r="T55" i="12"/>
  <c r="S55" i="12"/>
  <c r="N55" i="12"/>
  <c r="L55" i="12"/>
  <c r="M55" i="12" s="1"/>
  <c r="T54" i="12"/>
  <c r="S54" i="12"/>
  <c r="N54" i="12"/>
  <c r="L54" i="12"/>
  <c r="M54" i="12" s="1"/>
  <c r="T53" i="12"/>
  <c r="S53" i="12"/>
  <c r="N53" i="12"/>
  <c r="L53" i="12"/>
  <c r="M53" i="12" s="1"/>
  <c r="T52" i="12"/>
  <c r="S52" i="12"/>
  <c r="N52" i="12"/>
  <c r="L52" i="12"/>
  <c r="M52" i="12" s="1"/>
  <c r="T51" i="12"/>
  <c r="S51" i="12"/>
  <c r="N51" i="12"/>
  <c r="M51" i="12"/>
  <c r="L51" i="12"/>
  <c r="T50" i="12"/>
  <c r="S50" i="12"/>
  <c r="N50" i="12"/>
  <c r="M50" i="12"/>
  <c r="L50" i="12"/>
  <c r="T49" i="12"/>
  <c r="S49" i="12"/>
  <c r="N49" i="12"/>
  <c r="M49" i="12"/>
  <c r="L49" i="12"/>
  <c r="T48" i="12"/>
  <c r="S48" i="12"/>
  <c r="N48" i="12"/>
  <c r="M48" i="12"/>
  <c r="L48" i="12"/>
  <c r="T47" i="12"/>
  <c r="S47" i="12"/>
  <c r="N47" i="12"/>
  <c r="L47" i="12"/>
  <c r="M47" i="12" s="1"/>
  <c r="T46" i="12"/>
  <c r="S46" i="12"/>
  <c r="N46" i="12"/>
  <c r="L46" i="12"/>
  <c r="M46" i="12" s="1"/>
  <c r="T45" i="12"/>
  <c r="S45" i="12"/>
  <c r="N45" i="12"/>
  <c r="L45" i="12"/>
  <c r="M45" i="12" s="1"/>
  <c r="T44" i="12"/>
  <c r="S44" i="12"/>
  <c r="N44" i="12"/>
  <c r="L44" i="12"/>
  <c r="M44" i="12" s="1"/>
  <c r="T43" i="12"/>
  <c r="S43" i="12"/>
  <c r="N43" i="12"/>
  <c r="M43" i="12"/>
  <c r="L43" i="12"/>
  <c r="T42" i="12"/>
  <c r="S42" i="12"/>
  <c r="N42" i="12"/>
  <c r="M42" i="12"/>
  <c r="L42" i="12"/>
  <c r="T41" i="12"/>
  <c r="S41" i="12"/>
  <c r="N41" i="12"/>
  <c r="M41" i="12"/>
  <c r="L41" i="12"/>
  <c r="T40" i="12"/>
  <c r="S40" i="12"/>
  <c r="N40" i="12"/>
  <c r="M40" i="12"/>
  <c r="L40" i="12"/>
  <c r="T39" i="12"/>
  <c r="S39" i="12"/>
  <c r="N39" i="12"/>
  <c r="L39" i="12"/>
  <c r="M39" i="12" s="1"/>
  <c r="T38" i="12"/>
  <c r="S38" i="12"/>
  <c r="N38" i="12"/>
  <c r="L38" i="12"/>
  <c r="M38" i="12" s="1"/>
  <c r="T37" i="12"/>
  <c r="S37" i="12"/>
  <c r="N37" i="12"/>
  <c r="L37" i="12"/>
  <c r="M37" i="12" s="1"/>
  <c r="T36" i="12"/>
  <c r="S36" i="12"/>
  <c r="N36" i="12"/>
  <c r="L36" i="12"/>
  <c r="M36" i="12" s="1"/>
  <c r="T35" i="12"/>
  <c r="S35" i="12"/>
  <c r="N35" i="12"/>
  <c r="M35" i="12"/>
  <c r="L35" i="12"/>
  <c r="T34" i="12"/>
  <c r="S34" i="12"/>
  <c r="N34" i="12"/>
  <c r="M34" i="12"/>
  <c r="L34" i="12"/>
  <c r="T33" i="12"/>
  <c r="S33" i="12"/>
  <c r="N33" i="12"/>
  <c r="M33" i="12"/>
  <c r="L33" i="12"/>
  <c r="T32" i="12"/>
  <c r="S32" i="12"/>
  <c r="N32" i="12"/>
  <c r="M32" i="12"/>
  <c r="L32" i="12"/>
  <c r="T31" i="12"/>
  <c r="S31" i="12"/>
  <c r="N31" i="12"/>
  <c r="L31" i="12"/>
  <c r="M31" i="12" s="1"/>
  <c r="T30" i="12"/>
  <c r="S30" i="12"/>
  <c r="N30" i="12"/>
  <c r="L30" i="12"/>
  <c r="M30" i="12" s="1"/>
  <c r="T29" i="12"/>
  <c r="S29" i="12"/>
  <c r="N29" i="12"/>
  <c r="L29" i="12"/>
  <c r="M29" i="12" s="1"/>
  <c r="T28" i="12"/>
  <c r="S28" i="12"/>
  <c r="N28" i="12"/>
  <c r="L28" i="12"/>
  <c r="M28" i="12" s="1"/>
  <c r="T27" i="12"/>
  <c r="S27" i="12"/>
  <c r="N27" i="12"/>
  <c r="M27" i="12"/>
  <c r="L27" i="12"/>
  <c r="T26" i="12"/>
  <c r="S26" i="12"/>
  <c r="N26" i="12"/>
  <c r="M26" i="12"/>
  <c r="L26" i="12"/>
  <c r="T25" i="12"/>
  <c r="S25" i="12"/>
  <c r="N25" i="12"/>
  <c r="M25" i="12"/>
  <c r="L25" i="12"/>
  <c r="T24" i="12"/>
  <c r="S24" i="12"/>
  <c r="N24" i="12"/>
  <c r="M24" i="12"/>
  <c r="L24" i="12"/>
  <c r="T23" i="12"/>
  <c r="S23" i="12"/>
  <c r="N23" i="12"/>
  <c r="L23" i="12"/>
  <c r="M23" i="12" s="1"/>
  <c r="T22" i="12"/>
  <c r="S22" i="12"/>
  <c r="N22" i="12"/>
  <c r="L22" i="12"/>
  <c r="M22" i="12" s="1"/>
  <c r="T21" i="12"/>
  <c r="S21" i="12"/>
  <c r="N21" i="12"/>
  <c r="L21" i="12"/>
  <c r="M21" i="12" s="1"/>
  <c r="T20" i="12"/>
  <c r="S20" i="12"/>
  <c r="N20" i="12"/>
  <c r="L20" i="12"/>
  <c r="M20" i="12" s="1"/>
  <c r="T19" i="12"/>
  <c r="S19" i="12"/>
  <c r="N19" i="12"/>
  <c r="M19" i="12"/>
  <c r="L19" i="12"/>
  <c r="T18" i="12"/>
  <c r="S18" i="12"/>
  <c r="N18" i="12"/>
  <c r="M18" i="12"/>
  <c r="L18" i="12"/>
  <c r="T17" i="12"/>
  <c r="S17" i="12"/>
  <c r="N17" i="12"/>
  <c r="M17" i="12"/>
  <c r="L17" i="12"/>
  <c r="T16" i="12"/>
  <c r="S16" i="12"/>
  <c r="N16" i="12"/>
  <c r="M16" i="12"/>
  <c r="L16" i="12"/>
  <c r="T15" i="12"/>
  <c r="S15" i="12"/>
  <c r="N15" i="12"/>
  <c r="L15" i="12"/>
  <c r="M15" i="12" s="1"/>
  <c r="T14" i="12"/>
  <c r="S14" i="12"/>
  <c r="N14" i="12"/>
  <c r="L14" i="12"/>
  <c r="M14" i="12" s="1"/>
  <c r="T13" i="12"/>
  <c r="S13" i="12"/>
  <c r="N13" i="12"/>
  <c r="L13" i="12"/>
  <c r="M13" i="12" s="1"/>
  <c r="T12" i="12"/>
  <c r="S12" i="12"/>
  <c r="N12" i="12"/>
  <c r="L12" i="12"/>
  <c r="M12" i="12" s="1"/>
  <c r="T11" i="12"/>
  <c r="S11" i="12"/>
  <c r="N11" i="12"/>
  <c r="M11" i="12"/>
  <c r="L11" i="12"/>
  <c r="T10" i="12"/>
  <c r="S10" i="12"/>
  <c r="N10" i="12"/>
  <c r="M10" i="12"/>
  <c r="L10" i="12"/>
  <c r="T9" i="12"/>
  <c r="S9" i="12"/>
  <c r="N9" i="12"/>
  <c r="M9" i="12"/>
  <c r="L9" i="12"/>
  <c r="T8" i="12"/>
  <c r="S8" i="12"/>
  <c r="N8" i="12"/>
  <c r="M8" i="12"/>
  <c r="L8" i="12"/>
  <c r="T7" i="12"/>
  <c r="S7" i="12"/>
  <c r="N7" i="12"/>
  <c r="L7" i="12"/>
  <c r="M7" i="12" s="1"/>
  <c r="T6" i="12"/>
  <c r="S6" i="12"/>
  <c r="N6" i="12"/>
  <c r="L6" i="12"/>
  <c r="M6" i="12" s="1"/>
  <c r="T5" i="12"/>
  <c r="S5" i="12"/>
  <c r="N5" i="12"/>
  <c r="L5" i="12"/>
  <c r="M5" i="12" s="1"/>
  <c r="T4" i="12"/>
  <c r="S4" i="12"/>
  <c r="N4" i="12"/>
  <c r="L4" i="12"/>
  <c r="M4" i="12" s="1"/>
  <c r="T3" i="12"/>
  <c r="S3" i="12"/>
  <c r="N3" i="12"/>
  <c r="M3" i="12"/>
  <c r="L3" i="12"/>
  <c r="T2" i="12"/>
  <c r="S2" i="12"/>
  <c r="N2" i="12"/>
  <c r="M2" i="12"/>
  <c r="L2" i="12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G5" i="8" l="1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4" i="8"/>
  <c r="K9" i="8" l="1"/>
  <c r="J8" i="8"/>
  <c r="J7" i="8"/>
  <c r="J10" i="8"/>
  <c r="K7" i="8"/>
  <c r="K10" i="8"/>
  <c r="J6" i="8"/>
  <c r="K8" i="8"/>
  <c r="J9" i="8"/>
  <c r="K6" i="8"/>
  <c r="J5" i="8"/>
  <c r="K5" i="8"/>
  <c r="E13" i="6" l="1"/>
  <c r="E12" i="6"/>
  <c r="E11" i="6"/>
  <c r="E10" i="6"/>
  <c r="E9" i="6"/>
  <c r="E8" i="6"/>
  <c r="E7" i="6"/>
  <c r="E6" i="6"/>
  <c r="E5" i="6"/>
  <c r="E4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6" i="6"/>
  <c r="C7" i="6"/>
  <c r="C5" i="6"/>
  <c r="C4" i="6"/>
  <c r="E14" i="6"/>
  <c r="E3" i="6"/>
  <c r="D14" i="6"/>
  <c r="D3" i="6"/>
  <c r="C14" i="6"/>
  <c r="C3" i="6"/>
  <c r="F3" i="6" l="1"/>
  <c r="G3" i="6" s="1"/>
  <c r="F14" i="6"/>
  <c r="I14" i="6" s="1"/>
  <c r="F12" i="6"/>
  <c r="I12" i="6" s="1"/>
  <c r="F13" i="6"/>
  <c r="H13" i="6" s="1"/>
  <c r="F11" i="6"/>
  <c r="H11" i="6" s="1"/>
  <c r="F10" i="6"/>
  <c r="G10" i="6" s="1"/>
  <c r="F8" i="6"/>
  <c r="H8" i="6" s="1"/>
  <c r="F9" i="6"/>
  <c r="F7" i="6"/>
  <c r="G7" i="6" s="1"/>
  <c r="F6" i="6"/>
  <c r="F5" i="6"/>
  <c r="G5" i="6" s="1"/>
  <c r="F4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2" i="1"/>
  <c r="L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I3" i="6" l="1"/>
  <c r="G12" i="6"/>
  <c r="H3" i="6"/>
  <c r="G14" i="6"/>
  <c r="H14" i="6"/>
  <c r="H12" i="6"/>
  <c r="I11" i="6"/>
  <c r="G8" i="6"/>
  <c r="I13" i="6"/>
  <c r="G13" i="6"/>
  <c r="G11" i="6"/>
  <c r="H10" i="6"/>
  <c r="I8" i="6"/>
  <c r="I10" i="6"/>
  <c r="H9" i="6"/>
  <c r="I9" i="6"/>
  <c r="I6" i="6"/>
  <c r="H6" i="6"/>
  <c r="G6" i="6"/>
  <c r="H7" i="6"/>
  <c r="I7" i="6"/>
  <c r="G9" i="6"/>
  <c r="I5" i="6"/>
  <c r="H5" i="6"/>
  <c r="H4" i="6"/>
  <c r="I4" i="6"/>
  <c r="G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tc={A79DF306-A0FA-461C-999A-71FC5905BB60}</author>
  </authors>
  <commentList>
    <comment ref="T1" authorId="0" shapeId="0" xr:uid="{A79DF306-A0FA-461C-999A-71FC5905BB60}">
      <text>
        <t>[Threaded comment]
Your version of Excel allows you to read this threaded comment; however, any edits to it will get removed if the file is opened in a newer version of Excel. Learn more: https://go.microsoft.com/fwlink/?linkid=870924
Comment:
    Text to Column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tc={870D1B59-96C5-4EC6-965A-71B948883590}</author>
  </authors>
  <commentList>
    <comment ref="U1" authorId="0" shapeId="0" xr:uid="{870D1B59-96C5-4EC6-965A-71B948883590}">
      <text>
        <t>[Threaded comment]
Your version of Excel allows you to read this threaded comment; however, any edits to it will get removed if the file is opened in a newer version of Excel. Learn more: https://go.microsoft.com/fwlink/?linkid=870924
Comment:
    Text to Column</t>
      </text>
    </comment>
  </commentList>
</comments>
</file>

<file path=xl/sharedStrings.xml><?xml version="1.0" encoding="utf-8"?>
<sst xmlns="http://schemas.openxmlformats.org/spreadsheetml/2006/main" count="73492" uniqueCount="8445">
  <si>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</si>
  <si>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</si>
  <si>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</si>
  <si>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</si>
  <si>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</si>
  <si>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</si>
  <si>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</si>
  <si>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</si>
  <si>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</si>
  <si>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</si>
  <si>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</si>
  <si>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</si>
  <si>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</si>
  <si>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</si>
  <si>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</si>
  <si>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</si>
  <si>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</si>
  <si>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</si>
  <si>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</si>
  <si>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</si>
  <si>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</si>
  <si>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</si>
  <si>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</si>
  <si>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</si>
  <si>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</si>
  <si>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</si>
  <si>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</si>
  <si>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</si>
  <si>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</si>
  <si>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</si>
  <si>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</si>
  <si>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</si>
  <si>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</si>
  <si>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</si>
  <si>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</si>
  <si>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</si>
  <si>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</si>
  <si>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</si>
  <si>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</si>
  <si>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</si>
  <si>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</si>
  <si>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</si>
  <si>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</si>
  <si>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</si>
  <si>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</si>
  <si>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</si>
  <si>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</si>
  <si>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</si>
  <si>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</si>
  <si>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</si>
  <si>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</si>
  <si>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</si>
  <si>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</si>
  <si>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</si>
  <si>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</si>
  <si>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</si>
  <si>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</si>
  <si>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</si>
  <si>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</si>
  <si>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</si>
  <si>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</si>
  <si>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</si>
  <si>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</si>
  <si>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</si>
  <si>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</si>
  <si>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</si>
  <si>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</si>
  <si>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</si>
  <si>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</si>
  <si>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</si>
  <si>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</si>
  <si>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</si>
  <si>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</si>
  <si>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</si>
  <si>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</si>
  <si>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</si>
  <si>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</si>
  <si>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</si>
  <si>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</si>
  <si>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</si>
  <si>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</si>
  <si>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</si>
  <si>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</si>
  <si>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</si>
  <si>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</si>
  <si>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</si>
  <si>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</si>
  <si>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</si>
  <si>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</si>
  <si>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</si>
  <si>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</si>
  <si>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</si>
  <si>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</si>
  <si>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</si>
  <si>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</si>
  <si>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</si>
  <si>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</si>
  <si>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</si>
  <si>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</si>
  <si>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</si>
  <si>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</si>
  <si>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</si>
  <si>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</si>
  <si>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</si>
  <si>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</si>
  <si>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</si>
  <si>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</si>
  <si>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</si>
  <si>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</si>
  <si>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</si>
  <si>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</si>
  <si>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</si>
  <si>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</si>
  <si>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</si>
  <si>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</si>
  <si>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</si>
  <si>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</si>
  <si>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</si>
  <si>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</si>
  <si>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</si>
  <si>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</si>
  <si>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</si>
  <si>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</si>
  <si>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</si>
  <si>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</si>
  <si>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</si>
  <si>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</si>
  <si>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</si>
  <si>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</si>
  <si>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</si>
  <si>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</si>
  <si>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</si>
  <si>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</si>
  <si>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</si>
  <si>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</si>
  <si>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</si>
  <si>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</si>
  <si>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</si>
  <si>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</si>
  <si>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</si>
  <si>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</si>
  <si>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</si>
  <si>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</si>
  <si>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</si>
  <si>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</si>
  <si>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</si>
  <si>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</si>
  <si>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</si>
  <si>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</si>
  <si>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</si>
  <si>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</si>
  <si>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</si>
  <si>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</si>
  <si>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</si>
  <si>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</si>
  <si>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</si>
  <si>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</si>
  <si>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</si>
  <si>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</si>
  <si>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</si>
  <si>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</si>
  <si>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</si>
  <si>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</si>
  <si>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</si>
  <si>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</si>
  <si>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</si>
  <si>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</si>
  <si>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</si>
  <si>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</si>
  <si>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</si>
  <si>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</si>
  <si>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</si>
  <si>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</si>
  <si>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</si>
  <si>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</si>
  <si>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</si>
  <si>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</si>
  <si>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</si>
  <si>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</si>
  <si>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</si>
  <si>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</si>
  <si>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</si>
  <si>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</si>
  <si>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</si>
  <si>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</si>
  <si>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</si>
  <si>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</si>
  <si>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</si>
  <si>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</si>
  <si>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</si>
  <si>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</si>
  <si>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</si>
  <si>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</si>
  <si>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</si>
  <si>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</si>
  <si>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</si>
  <si>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</si>
  <si>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</si>
  <si>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</si>
  <si>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</si>
  <si>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</si>
  <si>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</si>
  <si>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</si>
  <si>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</si>
  <si>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</si>
  <si>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</si>
  <si>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</si>
  <si>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</si>
  <si>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</si>
  <si>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</si>
  <si>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</si>
  <si>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</si>
  <si>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</si>
  <si>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</si>
  <si>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</si>
  <si>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</si>
  <si>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</si>
  <si>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</si>
  <si>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</si>
  <si>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</si>
  <si>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</si>
  <si>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</si>
  <si>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</si>
  <si>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</si>
  <si>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</si>
  <si>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</si>
  <si>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</si>
  <si>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</si>
  <si>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</si>
  <si>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</si>
  <si>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</si>
  <si>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</si>
  <si>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</si>
  <si>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</si>
  <si>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</si>
  <si>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</si>
  <si>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</si>
  <si>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</si>
  <si>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</si>
  <si>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</si>
  <si>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</si>
  <si>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</si>
  <si>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</si>
  <si>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</si>
  <si>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</si>
  <si>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</si>
  <si>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</si>
  <si>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</si>
  <si>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</si>
  <si>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</si>
  <si>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</si>
  <si>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</si>
  <si>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</si>
  <si>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</si>
  <si>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</si>
  <si>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</si>
  <si>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</si>
  <si>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</si>
  <si>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</si>
  <si>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</si>
  <si>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</si>
  <si>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</si>
  <si>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</si>
  <si>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</si>
  <si>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</si>
  <si>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</si>
  <si>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</si>
  <si>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</si>
  <si>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</si>
  <si>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</si>
  <si>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</si>
  <si>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</si>
  <si>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</si>
  <si>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</si>
  <si>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</si>
  <si>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</si>
  <si>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</si>
  <si>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</si>
  <si>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</si>
  <si>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</si>
  <si>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</si>
  <si>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</si>
  <si>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</si>
  <si>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</si>
  <si>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</si>
  <si>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</si>
  <si>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</si>
  <si>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</si>
  <si>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</si>
  <si>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</si>
  <si>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</si>
  <si>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</si>
  <si>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</si>
  <si>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</si>
  <si>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</si>
  <si>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</si>
  <si>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</si>
  <si>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</si>
  <si>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</si>
  <si>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</si>
  <si>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</si>
  <si>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</si>
  <si>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</si>
  <si>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</si>
  <si>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</si>
  <si>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</si>
  <si>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</si>
  <si>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</si>
  <si>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</si>
  <si>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</si>
  <si>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</si>
  <si>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</si>
  <si>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</si>
  <si>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</si>
  <si>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</si>
  <si>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</si>
  <si>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</si>
  <si>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</si>
  <si>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</si>
  <si>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</si>
  <si>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</si>
  <si>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</si>
  <si>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</si>
  <si>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</si>
  <si>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</si>
  <si>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</si>
  <si>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</si>
  <si>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</si>
  <si>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</si>
  <si>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</si>
  <si>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</si>
  <si>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</si>
  <si>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</si>
  <si>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</si>
  <si>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</si>
  <si>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</si>
  <si>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</si>
  <si>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</si>
  <si>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</si>
  <si>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</si>
  <si>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</si>
  <si>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</si>
  <si>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</si>
  <si>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</si>
  <si>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</si>
  <si>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</si>
  <si>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</si>
  <si>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</si>
  <si>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</si>
  <si>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</si>
  <si>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</si>
  <si>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</si>
  <si>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</si>
  <si>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</si>
  <si>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</si>
  <si>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</si>
  <si>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</si>
  <si>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</si>
  <si>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</si>
  <si>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</si>
  <si>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</si>
  <si>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</si>
  <si>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</si>
  <si>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</si>
  <si>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</si>
  <si>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</si>
  <si>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</si>
  <si>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</si>
  <si>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</si>
  <si>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</si>
  <si>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</si>
  <si>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</si>
  <si>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</si>
  <si>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</si>
  <si>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</si>
  <si>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</si>
  <si>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</si>
  <si>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</si>
  <si>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</si>
  <si>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</si>
  <si>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</si>
  <si>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</si>
  <si>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</si>
  <si>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</si>
  <si>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</si>
  <si>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</si>
  <si>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</si>
  <si>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</si>
  <si>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</si>
  <si>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</si>
  <si>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</si>
  <si>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</si>
  <si>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</si>
  <si>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</si>
  <si>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</si>
  <si>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</si>
  <si>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</si>
  <si>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</si>
  <si>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</si>
  <si>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</si>
  <si>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</si>
  <si>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</si>
  <si>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</si>
  <si>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</si>
  <si>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</si>
  <si>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</si>
  <si>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</si>
  <si>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</si>
  <si>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</si>
  <si>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</si>
  <si>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</si>
  <si>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</si>
  <si>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</si>
  <si>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</si>
  <si>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</si>
  <si>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</si>
  <si>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</si>
  <si>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</si>
  <si>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</si>
  <si>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</si>
  <si>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</si>
  <si>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</si>
  <si>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</si>
  <si>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</si>
  <si>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</si>
  <si>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</si>
  <si>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</si>
  <si>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</si>
  <si>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</si>
  <si>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</si>
  <si>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</si>
  <si>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</si>
  <si>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</si>
  <si>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</si>
  <si>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</si>
  <si>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</si>
  <si>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</si>
  <si>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</si>
  <si>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</si>
  <si>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</si>
  <si>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</si>
  <si>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</si>
  <si>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</si>
  <si>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</si>
  <si>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</si>
  <si>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</si>
  <si>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</si>
  <si>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</si>
  <si>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</si>
  <si>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</si>
  <si>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</si>
  <si>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</si>
  <si>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</si>
  <si>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</si>
  <si>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</si>
  <si>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</si>
  <si>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</si>
  <si>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</si>
  <si>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</si>
  <si>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</si>
  <si>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</si>
  <si>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</si>
  <si>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</si>
  <si>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</si>
  <si>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</si>
  <si>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</si>
  <si>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</si>
  <si>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</si>
  <si>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</si>
  <si>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</si>
  <si>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</si>
  <si>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</si>
  <si>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</si>
  <si>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</si>
  <si>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</si>
  <si>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</si>
  <si>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</si>
  <si>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</si>
  <si>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</si>
  <si>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</si>
  <si>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</si>
  <si>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</si>
  <si>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</si>
  <si>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</si>
  <si>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</si>
  <si>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</si>
  <si>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</si>
  <si>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</si>
  <si>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</si>
  <si>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</si>
  <si>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</si>
  <si>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</si>
  <si>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</si>
  <si>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</si>
  <si>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</si>
  <si>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</si>
  <si>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</si>
  <si>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</si>
  <si>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</si>
  <si>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</si>
  <si>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</si>
  <si>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</si>
  <si>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</si>
  <si>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</si>
  <si>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</si>
  <si>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</si>
  <si>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</si>
  <si>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</si>
  <si>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</si>
  <si>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</si>
  <si>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</si>
  <si>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</si>
  <si>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</si>
  <si>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</si>
  <si>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</si>
  <si>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</si>
  <si>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</si>
  <si>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</si>
  <si>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</si>
  <si>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</si>
  <si>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</si>
  <si>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</si>
  <si>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</si>
  <si>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</si>
  <si>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</si>
  <si>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</si>
  <si>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</si>
  <si>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</si>
  <si>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</si>
  <si>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</si>
  <si>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</si>
  <si>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</si>
  <si>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</si>
  <si>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</si>
  <si>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</si>
  <si>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</si>
  <si>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</si>
  <si>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</si>
  <si>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</si>
  <si>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</si>
  <si>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</si>
  <si>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</si>
  <si>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</si>
  <si>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</si>
  <si>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</si>
  <si>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</si>
  <si>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</si>
  <si>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</si>
  <si>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</si>
  <si>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</si>
  <si>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</si>
  <si>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</si>
  <si>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</si>
  <si>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</si>
  <si>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</si>
  <si>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</si>
  <si>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</si>
  <si>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</si>
  <si>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</si>
  <si>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</si>
  <si>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</si>
  <si>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</si>
  <si>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</si>
  <si>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</si>
  <si>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</si>
  <si>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</si>
  <si>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</si>
  <si>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</si>
  <si>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</si>
  <si>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</si>
  <si>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</si>
  <si>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</si>
  <si>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</si>
  <si>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</si>
  <si>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</si>
  <si>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</si>
  <si>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</si>
  <si>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</si>
  <si>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</si>
  <si>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</si>
  <si>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</si>
  <si>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</si>
  <si>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</si>
  <si>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</si>
  <si>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</si>
  <si>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</si>
  <si>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</si>
  <si>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</si>
  <si>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</si>
  <si>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</si>
  <si>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</si>
  <si>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</si>
  <si>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</si>
  <si>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</si>
  <si>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</si>
  <si>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</si>
  <si>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</si>
  <si>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</si>
  <si>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</si>
  <si>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</si>
  <si>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</si>
  <si>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</si>
  <si>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</si>
  <si>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</si>
  <si>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</si>
  <si>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</si>
  <si>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</si>
  <si>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</si>
  <si>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</si>
  <si>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</si>
  <si>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</si>
  <si>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</si>
  <si>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</si>
  <si>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</si>
  <si>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</si>
  <si>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</si>
  <si>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</si>
  <si>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</si>
  <si>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</si>
  <si>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</si>
  <si>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</si>
  <si>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</si>
  <si>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</si>
  <si>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</si>
  <si>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</si>
  <si>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</si>
  <si>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</si>
  <si>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</si>
  <si>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</si>
  <si>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</si>
  <si>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</si>
  <si>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</si>
  <si>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</si>
  <si>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</si>
  <si>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</si>
  <si>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</si>
  <si>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</si>
  <si>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</si>
  <si>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</si>
  <si>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</si>
  <si>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</si>
  <si>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</si>
  <si>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</si>
  <si>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</si>
  <si>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</si>
  <si>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</si>
  <si>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</si>
  <si>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</si>
  <si>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</si>
  <si>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</si>
  <si>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</si>
  <si>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</si>
  <si>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</si>
  <si>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</si>
  <si>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</si>
  <si>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</si>
  <si>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</si>
  <si>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</si>
  <si>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</si>
  <si>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</si>
  <si>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</si>
  <si>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</si>
  <si>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</si>
  <si>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</si>
  <si>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</si>
  <si>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</si>
  <si>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</si>
  <si>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</si>
  <si>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</si>
  <si>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</si>
  <si>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</si>
  <si>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</si>
  <si>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</si>
  <si>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</si>
  <si>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</si>
  <si>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</si>
  <si>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</si>
  <si>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</si>
  <si>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</si>
  <si>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</si>
  <si>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</si>
  <si>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</si>
  <si>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</si>
  <si>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</si>
  <si>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</si>
  <si>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</si>
  <si>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</si>
  <si>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</si>
  <si>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</si>
  <si>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</si>
  <si>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</si>
  <si>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</si>
  <si>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</si>
  <si>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</si>
  <si>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</si>
  <si>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</si>
  <si>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</si>
  <si>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</si>
  <si>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</si>
  <si>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</si>
  <si>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</si>
  <si>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</si>
  <si>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</si>
  <si>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</si>
  <si>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</si>
  <si>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</si>
  <si>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</si>
  <si>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</si>
  <si>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</si>
  <si>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</si>
  <si>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</si>
  <si>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</si>
  <si>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</si>
  <si>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</si>
  <si>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</si>
  <si>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</si>
  <si>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</si>
  <si>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</si>
  <si>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</si>
  <si>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</si>
  <si>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</si>
  <si>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</si>
  <si>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</si>
  <si>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</si>
  <si>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</si>
  <si>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</si>
  <si>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</si>
  <si>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</si>
  <si>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</si>
  <si>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</si>
  <si>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</si>
  <si>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</si>
  <si>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</si>
  <si>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</si>
  <si>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</si>
  <si>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</si>
  <si>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</si>
  <si>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</si>
  <si>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</si>
  <si>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</si>
  <si>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</si>
  <si>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</si>
  <si>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</si>
  <si>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</si>
  <si>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</si>
  <si>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</si>
  <si>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</si>
  <si>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</si>
  <si>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</si>
  <si>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</si>
  <si>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</si>
  <si>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</si>
  <si>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</si>
  <si>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</si>
  <si>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</si>
  <si>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</si>
  <si>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</si>
  <si>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</si>
  <si>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</si>
  <si>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</si>
  <si>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</si>
  <si>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</si>
  <si>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</si>
  <si>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</si>
  <si>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</si>
  <si>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</si>
  <si>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</si>
  <si>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</si>
  <si>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</si>
  <si>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</si>
  <si>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</si>
  <si>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</si>
  <si>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</si>
  <si>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</si>
  <si>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</si>
  <si>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</si>
  <si>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</si>
  <si>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</si>
  <si>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</si>
  <si>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</si>
  <si>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</si>
  <si>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</si>
  <si>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</si>
  <si>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</si>
  <si>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</si>
  <si>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</si>
  <si>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</si>
  <si>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</si>
  <si>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</si>
  <si>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</si>
  <si>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</si>
  <si>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</si>
  <si>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</si>
  <si>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</si>
  <si>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</si>
  <si>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</si>
  <si>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</si>
  <si>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</si>
  <si>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</si>
  <si>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</si>
  <si>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</si>
  <si>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</si>
  <si>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</si>
  <si>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</si>
  <si>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</si>
  <si>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</si>
  <si>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</si>
  <si>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</si>
  <si>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</si>
  <si>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</si>
  <si>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</si>
  <si>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</si>
  <si>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</si>
  <si>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</si>
  <si>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</si>
  <si>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</si>
  <si>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</si>
  <si>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</si>
  <si>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</si>
  <si>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</si>
  <si>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</si>
  <si>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</si>
  <si>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</si>
  <si>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</si>
  <si>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</si>
  <si>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</si>
  <si>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</si>
  <si>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</si>
  <si>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</si>
  <si>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</si>
  <si>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</si>
  <si>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</si>
  <si>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</si>
  <si>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</si>
  <si>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</si>
  <si>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</si>
  <si>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</si>
  <si>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</si>
  <si>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</si>
  <si>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</si>
  <si>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</si>
  <si>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</si>
  <si>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</si>
  <si>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</si>
  <si>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</si>
  <si>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</si>
  <si>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</si>
  <si>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</si>
  <si>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</si>
  <si>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</si>
  <si>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</si>
  <si>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</si>
  <si>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</si>
  <si>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</si>
  <si>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</si>
  <si>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</si>
  <si>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</si>
  <si>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</si>
  <si>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</si>
  <si>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</si>
  <si>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</si>
  <si>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</si>
  <si>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</si>
  <si>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</si>
  <si>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</si>
  <si>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</si>
  <si>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</si>
  <si>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</si>
  <si>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</si>
  <si>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</si>
  <si>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</si>
  <si>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</si>
  <si>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</si>
  <si>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</si>
  <si>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</si>
  <si>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</si>
  <si>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</si>
  <si>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</si>
  <si>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</si>
  <si>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</si>
  <si>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</si>
  <si>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</si>
  <si>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</si>
  <si>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</si>
  <si>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</si>
  <si>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</si>
  <si>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</si>
  <si>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</si>
  <si>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</si>
  <si>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</si>
  <si>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</si>
  <si>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</si>
  <si>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</si>
  <si>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</si>
  <si>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</si>
  <si>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</si>
  <si>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</si>
  <si>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</si>
  <si>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</si>
  <si>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</si>
  <si>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</si>
  <si>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</si>
  <si>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</si>
  <si>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</si>
  <si>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</si>
  <si>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</si>
  <si>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</si>
  <si>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</si>
  <si>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</si>
  <si>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</si>
  <si>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</si>
  <si>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</si>
  <si>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</si>
  <si>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</si>
  <si>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</si>
  <si>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</si>
  <si>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</si>
  <si>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</si>
  <si>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</si>
  <si>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</si>
  <si>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</si>
  <si>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</si>
  <si>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</si>
  <si>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</si>
  <si>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</si>
  <si>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</si>
  <si>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</si>
  <si>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</si>
  <si>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</si>
  <si>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</si>
  <si>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</si>
  <si>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</si>
  <si>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</si>
  <si>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</si>
  <si>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</si>
  <si>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</si>
  <si>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</si>
  <si>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</si>
  <si>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</si>
  <si>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</si>
  <si>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</si>
  <si>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</si>
  <si>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</si>
  <si>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</si>
  <si>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</si>
  <si>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</si>
  <si>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</si>
  <si>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</si>
  <si>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</si>
  <si>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</si>
  <si>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</si>
  <si>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</si>
  <si>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</si>
  <si>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</si>
  <si>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</si>
  <si>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</si>
  <si>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</si>
  <si>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</si>
  <si>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</si>
  <si>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</si>
  <si>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</si>
  <si>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</si>
  <si>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</si>
  <si>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</si>
  <si>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</si>
  <si>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</si>
  <si>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</si>
  <si>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</si>
  <si>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</si>
  <si>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</si>
  <si>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</si>
  <si>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</si>
  <si>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</si>
  <si>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</si>
  <si>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</si>
  <si>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</si>
  <si>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</si>
  <si>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</si>
  <si>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</si>
  <si>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</si>
  <si>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</si>
  <si>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</si>
  <si>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</si>
  <si>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</si>
  <si>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</si>
  <si>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</si>
  <si>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</si>
  <si>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</si>
  <si>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</si>
  <si>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</si>
  <si>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</si>
  <si>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</si>
  <si>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</si>
  <si>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</si>
  <si>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</si>
  <si>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</si>
  <si>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</si>
  <si>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</si>
  <si>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</si>
  <si>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</si>
  <si>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</si>
  <si>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</si>
  <si>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</si>
  <si>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</si>
  <si>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</si>
  <si>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</si>
  <si>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</si>
  <si>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</si>
  <si>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</si>
  <si>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</si>
  <si>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</si>
  <si>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</si>
  <si>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</si>
  <si>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</si>
  <si>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</si>
  <si>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</si>
  <si>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</si>
  <si>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</si>
  <si>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</si>
  <si>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</si>
  <si>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</si>
  <si>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</si>
  <si>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</si>
  <si>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</si>
  <si>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</si>
  <si>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</si>
  <si>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</si>
  <si>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</si>
  <si>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</si>
  <si>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</si>
  <si>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</si>
  <si>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</si>
  <si>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</si>
  <si>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</si>
  <si>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</si>
  <si>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</si>
  <si>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</si>
  <si>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</si>
  <si>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</si>
  <si>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</si>
  <si>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</si>
  <si>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</si>
  <si>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</si>
  <si>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</si>
  <si>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</si>
  <si>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</si>
  <si>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</si>
  <si>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</si>
  <si>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</si>
  <si>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</si>
  <si>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</si>
  <si>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</si>
  <si>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</si>
  <si>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</si>
  <si>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</si>
  <si>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</si>
  <si>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</si>
  <si>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</si>
  <si>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</si>
  <si>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</si>
  <si>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</si>
  <si>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</si>
  <si>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</si>
  <si>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</si>
  <si>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</si>
  <si>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</si>
  <si>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</si>
  <si>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</si>
  <si>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</si>
  <si>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</si>
  <si>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</si>
  <si>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</si>
  <si>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</si>
  <si>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</si>
  <si>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</si>
  <si>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</si>
  <si>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</si>
  <si>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</si>
  <si>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</si>
  <si>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</si>
  <si>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</si>
  <si>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</si>
  <si>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</si>
  <si>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</si>
  <si>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</si>
  <si>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</si>
  <si>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</si>
  <si>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</si>
  <si>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</si>
  <si>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</si>
  <si>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</si>
  <si>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</si>
  <si>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</si>
  <si>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</si>
  <si>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</si>
  <si>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</si>
  <si>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</si>
  <si>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</si>
  <si>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</si>
  <si>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</si>
  <si>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</si>
  <si>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</si>
  <si>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</si>
  <si>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</si>
  <si>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</si>
  <si>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</si>
  <si>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</si>
  <si>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</si>
  <si>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</si>
  <si>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</si>
  <si>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</si>
  <si>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</si>
  <si>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</si>
  <si>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</si>
  <si>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</si>
  <si>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</si>
  <si>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</si>
  <si>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</si>
  <si>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</si>
  <si>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</si>
  <si>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</si>
  <si>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</si>
  <si>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</si>
  <si>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</si>
  <si>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</si>
  <si>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</si>
  <si>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</si>
  <si>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</si>
  <si>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</si>
  <si>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</si>
  <si>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</si>
  <si>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</si>
  <si>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</si>
  <si>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</si>
  <si>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</si>
  <si>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</si>
  <si>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</si>
  <si>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</si>
  <si>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</si>
  <si>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</si>
  <si>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</si>
  <si>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</si>
  <si>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</si>
  <si>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</si>
  <si>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</si>
  <si>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</si>
  <si>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</si>
  <si>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</si>
  <si>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</si>
  <si>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</si>
  <si>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</si>
  <si>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</si>
  <si>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</si>
  <si>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</si>
  <si>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</si>
  <si>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</si>
  <si>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</si>
  <si>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</si>
  <si>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</si>
  <si>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</si>
  <si>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</si>
  <si>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</si>
  <si>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</si>
  <si>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</si>
  <si>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</si>
  <si>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</si>
  <si>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</si>
  <si>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</si>
  <si>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</si>
  <si>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</si>
  <si>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</si>
  <si>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</si>
  <si>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</si>
  <si>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</si>
  <si>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</si>
  <si>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</si>
  <si>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</si>
  <si>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</si>
  <si>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</si>
  <si>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</si>
  <si>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</si>
  <si>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</si>
  <si>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</si>
  <si>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</si>
  <si>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</si>
  <si>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</si>
  <si>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</si>
  <si>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</si>
  <si>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</si>
  <si>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</si>
  <si>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</si>
  <si>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</si>
  <si>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</si>
  <si>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</si>
  <si>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</si>
  <si>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</si>
  <si>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</si>
  <si>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</si>
  <si>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</si>
  <si>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</si>
  <si>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</si>
  <si>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</si>
  <si>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</si>
  <si>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</si>
  <si>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</si>
  <si>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</si>
  <si>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</si>
  <si>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</si>
  <si>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</si>
  <si>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</si>
  <si>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</si>
  <si>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</si>
  <si>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</si>
  <si>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</si>
  <si>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</si>
  <si>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</si>
  <si>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</si>
  <si>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</si>
  <si>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</si>
  <si>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</si>
  <si>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</si>
  <si>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</si>
  <si>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</si>
  <si>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</si>
  <si>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</si>
  <si>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</si>
  <si>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</si>
  <si>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</si>
  <si>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</si>
  <si>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</si>
  <si>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</si>
  <si>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</si>
  <si>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</si>
  <si>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</si>
  <si>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</si>
  <si>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</si>
  <si>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</si>
  <si>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</si>
  <si>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</si>
  <si>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</si>
  <si>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</si>
  <si>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</si>
  <si>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</si>
  <si>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</si>
  <si>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</si>
  <si>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</si>
  <si>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</si>
  <si>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</si>
  <si>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</si>
  <si>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</si>
  <si>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</si>
  <si>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</si>
  <si>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</si>
  <si>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</si>
  <si>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</si>
  <si>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</si>
  <si>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</si>
  <si>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</si>
  <si>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</si>
  <si>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</si>
  <si>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</si>
  <si>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</si>
  <si>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</si>
  <si>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</si>
  <si>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</si>
  <si>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</si>
  <si>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</si>
  <si>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</si>
  <si>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</si>
  <si>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</si>
  <si>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</si>
  <si>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</si>
  <si>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</si>
  <si>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</si>
  <si>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</si>
  <si>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</si>
  <si>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</si>
  <si>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</si>
  <si>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</si>
  <si>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</si>
  <si>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</si>
  <si>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</si>
  <si>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</si>
  <si>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</si>
  <si>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</si>
  <si>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</si>
  <si>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</si>
  <si>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</si>
  <si>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</si>
  <si>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</si>
  <si>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</si>
  <si>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</si>
  <si>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</si>
  <si>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</si>
  <si>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</si>
  <si>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</si>
  <si>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</si>
  <si>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</si>
  <si>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</si>
  <si>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</si>
  <si>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</si>
  <si>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</si>
  <si>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</si>
  <si>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</si>
  <si>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</si>
  <si>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</si>
  <si>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</si>
  <si>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</si>
  <si>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</si>
  <si>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</si>
  <si>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</si>
  <si>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</si>
  <si>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</si>
  <si>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</si>
  <si>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</si>
  <si>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</si>
  <si>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</si>
  <si>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</si>
  <si>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</si>
  <si>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</si>
  <si>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</si>
  <si>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</si>
  <si>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</si>
  <si>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</si>
  <si>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</si>
  <si>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</si>
  <si>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</si>
  <si>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</si>
  <si>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</si>
  <si>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</si>
  <si>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</si>
  <si>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</si>
  <si>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</si>
  <si>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</si>
  <si>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</si>
  <si>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</si>
  <si>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</si>
  <si>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</si>
  <si>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</si>
  <si>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</si>
  <si>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</si>
  <si>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</si>
  <si>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</si>
  <si>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</si>
  <si>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</si>
  <si>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</si>
  <si>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</si>
  <si>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</si>
  <si>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</si>
  <si>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</si>
  <si>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</si>
  <si>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</si>
  <si>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</si>
  <si>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</si>
  <si>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</si>
  <si>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</si>
  <si>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</si>
  <si>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</si>
  <si>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</si>
  <si>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</si>
  <si>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</si>
  <si>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</si>
  <si>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</si>
  <si>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</si>
  <si>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</si>
  <si>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</si>
  <si>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</si>
  <si>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</si>
  <si>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</si>
  <si>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</si>
  <si>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</si>
  <si>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</si>
  <si>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</si>
  <si>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</si>
  <si>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</si>
  <si>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</si>
  <si>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</si>
  <si>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</si>
  <si>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</si>
  <si>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</si>
  <si>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</si>
  <si>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</si>
  <si>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</si>
  <si>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</si>
  <si>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</si>
  <si>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</si>
  <si>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</si>
  <si>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</si>
  <si>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</si>
  <si>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</si>
  <si>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</si>
  <si>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</si>
  <si>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</si>
  <si>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</si>
  <si>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</si>
  <si>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</si>
  <si>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</si>
  <si>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</si>
  <si>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</si>
  <si>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</si>
  <si>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</si>
  <si>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</si>
  <si>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</si>
  <si>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</si>
  <si>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</si>
  <si>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</si>
  <si>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</si>
  <si>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</si>
  <si>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</si>
  <si>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</si>
  <si>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</si>
  <si>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</si>
  <si>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</si>
  <si>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</si>
  <si>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</si>
  <si>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</si>
  <si>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</si>
  <si>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</si>
  <si>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</si>
  <si>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</si>
  <si>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</si>
  <si>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</si>
  <si>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</si>
  <si>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</si>
  <si>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</si>
  <si>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</si>
  <si>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</si>
  <si>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</si>
  <si>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</si>
  <si>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</si>
  <si>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</si>
  <si>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</si>
  <si>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</si>
  <si>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</si>
  <si>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</si>
  <si>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</si>
  <si>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</si>
  <si>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</si>
  <si>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</si>
  <si>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</si>
  <si>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</si>
  <si>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</si>
  <si>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</si>
  <si>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</si>
  <si>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</si>
  <si>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</si>
  <si>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</si>
  <si>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</si>
  <si>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</si>
  <si>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</si>
  <si>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</si>
  <si>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</si>
  <si>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</si>
  <si>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</si>
  <si>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</si>
  <si>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</si>
  <si>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</si>
  <si>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</si>
  <si>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</si>
  <si>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</si>
  <si>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</si>
  <si>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</si>
  <si>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</si>
  <si>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</si>
  <si>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</si>
  <si>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</si>
  <si>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</si>
  <si>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</si>
  <si>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</si>
  <si>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</si>
  <si>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</si>
  <si>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</si>
  <si>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</si>
  <si>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</si>
  <si>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</si>
  <si>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</si>
  <si>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</si>
  <si>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</si>
  <si>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</si>
  <si>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</si>
  <si>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</si>
  <si>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</si>
  <si>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</si>
  <si>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</si>
  <si>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</si>
  <si>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</si>
  <si>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</si>
  <si>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</si>
  <si>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</si>
  <si>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</si>
  <si>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</si>
  <si>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</si>
  <si>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</si>
  <si>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</si>
  <si>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</si>
  <si>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</si>
  <si>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</si>
  <si>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</si>
  <si>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</si>
  <si>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</si>
  <si>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</si>
  <si>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</si>
  <si>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</si>
  <si>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</si>
  <si>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</si>
  <si>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</si>
  <si>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</si>
  <si>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</si>
  <si>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</si>
  <si>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</si>
  <si>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</si>
  <si>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</si>
  <si>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</si>
  <si>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</si>
  <si>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</si>
  <si>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</si>
  <si>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</si>
  <si>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</si>
  <si>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</si>
  <si>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</si>
  <si>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</si>
  <si>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</si>
  <si>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</si>
  <si>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</si>
  <si>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</si>
  <si>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</si>
  <si>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</si>
  <si>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</si>
  <si>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</si>
  <si>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</si>
  <si>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</si>
  <si>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</si>
  <si>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</si>
  <si>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</si>
  <si>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</si>
  <si>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</si>
  <si>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</si>
  <si>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</si>
  <si>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</si>
  <si>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</si>
  <si>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</si>
  <si>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</si>
  <si>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</si>
  <si>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</si>
  <si>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</si>
  <si>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</si>
  <si>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</si>
  <si>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</si>
  <si>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</si>
  <si>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</si>
  <si>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</si>
  <si>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</si>
  <si>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</si>
  <si>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</si>
  <si>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</si>
  <si>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</si>
  <si>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</si>
  <si>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</si>
  <si>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</si>
  <si>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</si>
  <si>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</si>
  <si>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</si>
  <si>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</si>
  <si>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</si>
  <si>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</si>
  <si>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</si>
  <si>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</si>
  <si>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</si>
  <si>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</si>
  <si>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</si>
  <si>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</si>
  <si>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</si>
  <si>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</si>
  <si>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</si>
  <si>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</si>
  <si>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</si>
  <si>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</si>
  <si>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</si>
  <si>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</si>
  <si>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</si>
  <si>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</si>
  <si>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</si>
  <si>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</si>
  <si>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</si>
  <si>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</si>
  <si>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</si>
  <si>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</si>
  <si>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</si>
  <si>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</si>
  <si>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</si>
  <si>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</si>
  <si>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</si>
  <si>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</si>
  <si>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</si>
  <si>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</si>
  <si>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</si>
  <si>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</si>
  <si>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</si>
  <si>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</si>
  <si>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</si>
  <si>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</si>
  <si>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</si>
  <si>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</si>
  <si>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</si>
  <si>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</si>
  <si>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</si>
  <si>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</si>
  <si>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</si>
  <si>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</si>
  <si>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</si>
  <si>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</si>
  <si>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</si>
  <si>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</si>
  <si>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</si>
  <si>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</si>
  <si>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</si>
  <si>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</si>
  <si>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</si>
  <si>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</si>
  <si>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</si>
  <si>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</si>
  <si>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</si>
  <si>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</si>
  <si>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</si>
  <si>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</si>
  <si>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</si>
  <si>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</si>
  <si>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</si>
  <si>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</si>
  <si>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</si>
  <si>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</si>
  <si>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</si>
  <si>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</si>
  <si>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</si>
  <si>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</si>
  <si>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</si>
  <si>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</si>
  <si>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</si>
  <si>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</si>
  <si>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</si>
  <si>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</si>
  <si>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</si>
  <si>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</si>
  <si>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</si>
  <si>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</si>
  <si>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</si>
  <si>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</si>
  <si>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</si>
  <si>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</si>
  <si>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</si>
  <si>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</si>
  <si>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</si>
  <si>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</si>
  <si>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</si>
  <si>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</si>
  <si>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</si>
  <si>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</si>
  <si>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</si>
  <si>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</si>
  <si>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</si>
  <si>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</si>
  <si>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</si>
  <si>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</si>
  <si>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</si>
  <si>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</si>
  <si>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</si>
  <si>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</si>
  <si>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</si>
  <si>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</si>
  <si>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</si>
  <si>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</si>
  <si>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</si>
  <si>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</si>
  <si>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</si>
  <si>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</si>
  <si>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</si>
  <si>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</si>
  <si>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</si>
  <si>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</si>
  <si>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</si>
  <si>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</si>
  <si>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</si>
  <si>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</si>
  <si>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</si>
  <si>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</si>
  <si>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</si>
  <si>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</si>
  <si>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</si>
  <si>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</si>
  <si>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</si>
  <si>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</si>
  <si>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</si>
  <si>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</si>
  <si>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</si>
  <si>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</si>
  <si>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</si>
  <si>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</si>
  <si>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</si>
  <si>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</si>
  <si>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</si>
  <si>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</si>
  <si>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</si>
  <si>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</si>
  <si>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</si>
  <si>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</si>
  <si>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</si>
  <si>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</si>
  <si>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</si>
  <si>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</si>
  <si>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</si>
  <si>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</si>
  <si>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</si>
  <si>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</si>
  <si>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</si>
  <si>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</si>
  <si>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</si>
  <si>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</si>
  <si>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</si>
  <si>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</si>
  <si>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</si>
  <si>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</si>
  <si>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</si>
  <si>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</si>
  <si>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</si>
  <si>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</si>
  <si>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</si>
  <si>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</si>
  <si>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</si>
  <si>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</si>
  <si>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</si>
  <si>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</si>
  <si>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</si>
  <si>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</si>
  <si>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</si>
  <si>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</si>
  <si>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</si>
  <si>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</si>
  <si>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</si>
  <si>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</si>
  <si>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</si>
  <si>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</si>
  <si>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</si>
  <si>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</si>
  <si>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</si>
  <si>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</si>
  <si>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</si>
  <si>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</si>
  <si>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</si>
  <si>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</si>
  <si>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</si>
  <si>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</si>
  <si>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</si>
  <si>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</si>
  <si>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</si>
  <si>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</si>
  <si>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</si>
  <si>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</si>
  <si>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</si>
  <si>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</si>
  <si>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</si>
  <si>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</si>
  <si>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</si>
  <si>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</si>
  <si>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</si>
  <si>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</si>
  <si>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</si>
  <si>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</si>
  <si>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</si>
  <si>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</si>
  <si>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</si>
  <si>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</si>
  <si>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</si>
  <si>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</si>
  <si>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</si>
  <si>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</si>
  <si>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</si>
  <si>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</si>
  <si>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</si>
  <si>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</si>
  <si>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</si>
  <si>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</si>
  <si>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</si>
  <si>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</si>
  <si>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</si>
  <si>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</si>
  <si>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</si>
  <si>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</si>
  <si>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</si>
  <si>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</si>
  <si>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</si>
  <si>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</si>
  <si>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</si>
  <si>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</si>
  <si>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</si>
  <si>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</si>
  <si>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</si>
  <si>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</si>
  <si>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</si>
  <si>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</si>
  <si>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</si>
  <si>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</si>
  <si>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</si>
  <si>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</si>
  <si>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</si>
  <si>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</si>
  <si>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</si>
  <si>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</si>
  <si>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</si>
  <si>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</si>
  <si>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</si>
  <si>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</si>
  <si>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</si>
  <si>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</si>
  <si>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</si>
  <si>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</si>
  <si>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</si>
  <si>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</si>
  <si>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</si>
  <si>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</si>
  <si>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</si>
  <si>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</si>
  <si>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</si>
  <si>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</si>
  <si>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</si>
  <si>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</si>
  <si>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</si>
  <si>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</si>
  <si>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</si>
  <si>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</si>
  <si>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</si>
  <si>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</si>
  <si>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</si>
  <si>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</si>
  <si>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</si>
  <si>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</si>
  <si>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</si>
  <si>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</si>
  <si>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</si>
  <si>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</si>
  <si>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</si>
  <si>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</si>
  <si>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</si>
  <si>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</si>
  <si>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</si>
  <si>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</si>
  <si>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</si>
  <si>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</si>
  <si>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</si>
  <si>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</si>
  <si>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</si>
  <si>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</si>
  <si>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</si>
  <si>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</si>
  <si>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</si>
  <si>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</si>
  <si>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</si>
  <si>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</si>
  <si>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</si>
  <si>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</si>
  <si>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</si>
  <si>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</si>
  <si>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</si>
  <si>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</si>
  <si>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</si>
  <si>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</si>
  <si>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</si>
  <si>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</si>
  <si>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</si>
  <si>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</si>
  <si>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</si>
  <si>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</si>
  <si>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</si>
  <si>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</si>
  <si>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</si>
  <si>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</si>
  <si>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</si>
  <si>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</si>
  <si>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</si>
  <si>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</si>
  <si>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</si>
  <si>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</si>
  <si>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</si>
  <si>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</si>
  <si>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</si>
  <si>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</si>
  <si>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</si>
  <si>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</si>
  <si>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</si>
  <si>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</si>
  <si>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</si>
  <si>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</si>
  <si>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</si>
  <si>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</si>
  <si>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</si>
  <si>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</si>
  <si>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</si>
  <si>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</si>
  <si>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</si>
  <si>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</si>
  <si>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</si>
  <si>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</si>
  <si>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</si>
  <si>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</si>
  <si>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</si>
  <si>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</si>
  <si>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</si>
  <si>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</si>
  <si>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</si>
  <si>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</si>
  <si>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</si>
  <si>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</si>
  <si>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</si>
  <si>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</si>
  <si>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</si>
  <si>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</si>
  <si>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</si>
  <si>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</si>
  <si>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</si>
  <si>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</si>
  <si>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</si>
  <si>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</si>
  <si>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</si>
  <si>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</si>
  <si>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</si>
  <si>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</si>
  <si>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</si>
  <si>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</si>
  <si>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</si>
  <si>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</si>
  <si>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</si>
  <si>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</si>
  <si>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</si>
  <si>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</si>
  <si>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</si>
  <si>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</si>
  <si>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</si>
  <si>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</si>
  <si>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</si>
  <si>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</si>
  <si>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</si>
  <si>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</si>
  <si>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</si>
  <si>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</si>
  <si>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</si>
  <si>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</si>
  <si>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</si>
  <si>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</si>
  <si>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</si>
  <si>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</si>
  <si>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</si>
  <si>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</si>
  <si>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</si>
  <si>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</si>
  <si>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</si>
  <si>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</si>
  <si>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</si>
  <si>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</si>
  <si>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</si>
  <si>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</si>
  <si>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</si>
  <si>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</si>
  <si>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</si>
  <si>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</si>
  <si>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</si>
  <si>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</si>
  <si>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</si>
  <si>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</si>
  <si>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</si>
  <si>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</si>
  <si>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</si>
  <si>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</si>
  <si>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</si>
  <si>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</si>
  <si>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</si>
  <si>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</si>
  <si>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</si>
  <si>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</si>
  <si>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</si>
  <si>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</si>
  <si>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</si>
  <si>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</si>
  <si>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</si>
  <si>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</si>
  <si>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</si>
  <si>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</si>
  <si>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</si>
  <si>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</si>
  <si>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</si>
  <si>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</si>
  <si>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</si>
  <si>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</si>
  <si>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</si>
  <si>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</si>
  <si>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</si>
  <si>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</si>
  <si>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</si>
  <si>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</si>
  <si>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</si>
  <si>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</si>
  <si>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</si>
  <si>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</si>
  <si>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</si>
  <si>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</si>
  <si>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</si>
  <si>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</si>
  <si>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</si>
  <si>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</si>
  <si>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</si>
  <si>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</si>
  <si>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</si>
  <si>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</si>
  <si>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</si>
  <si>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</si>
  <si>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</si>
  <si>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</si>
  <si>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</si>
  <si>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</si>
  <si>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</si>
  <si>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</si>
  <si>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</si>
  <si>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</si>
  <si>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</si>
  <si>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</si>
  <si>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</si>
  <si>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</si>
  <si>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</si>
  <si>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</si>
  <si>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</si>
  <si>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</si>
  <si>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</si>
  <si>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</si>
  <si>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</si>
  <si>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</si>
  <si>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</si>
  <si>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</si>
  <si>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</si>
  <si>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</si>
  <si>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</si>
  <si>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</si>
  <si>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</si>
  <si>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</si>
  <si>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</si>
  <si>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</si>
  <si>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</si>
  <si>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</si>
  <si>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</si>
  <si>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</si>
  <si>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</si>
  <si>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</si>
  <si>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</si>
  <si>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</si>
  <si>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</si>
  <si>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</si>
  <si>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</si>
  <si>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</si>
  <si>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</si>
  <si>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</si>
  <si>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</si>
  <si>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</si>
  <si>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</si>
  <si>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</si>
  <si>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</si>
  <si>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</si>
  <si>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</si>
  <si>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</si>
  <si>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</si>
  <si>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</si>
  <si>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</si>
  <si>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</si>
  <si>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</si>
  <si>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</si>
  <si>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</si>
  <si>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</si>
  <si>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</si>
  <si>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</si>
  <si>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</si>
  <si>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</si>
  <si>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</si>
  <si>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</si>
  <si>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</si>
  <si>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</si>
  <si>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</si>
  <si>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</si>
  <si>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</si>
  <si>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</si>
  <si>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</si>
  <si>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</si>
  <si>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</si>
  <si>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</si>
  <si>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</si>
  <si>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</si>
  <si>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</si>
  <si>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</si>
  <si>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</si>
  <si>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</si>
  <si>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</si>
  <si>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</si>
  <si>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</si>
  <si>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</si>
  <si>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</si>
  <si>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</si>
  <si>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</si>
  <si>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</si>
  <si>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</si>
  <si>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</si>
  <si>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</si>
  <si>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</si>
  <si>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</si>
  <si>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</si>
  <si>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</si>
  <si>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</si>
  <si>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</si>
  <si>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</si>
  <si>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</si>
  <si>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</si>
  <si>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</si>
  <si>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</si>
  <si>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</si>
  <si>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</si>
  <si>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</si>
  <si>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</si>
  <si>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</si>
  <si>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</si>
  <si>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</si>
  <si>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</si>
  <si>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</si>
  <si>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</si>
  <si>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</si>
  <si>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</si>
  <si>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</si>
  <si>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</si>
  <si>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</si>
  <si>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</si>
  <si>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</si>
  <si>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</si>
  <si>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</si>
  <si>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</si>
  <si>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</si>
  <si>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</si>
  <si>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</si>
  <si>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</si>
  <si>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</si>
  <si>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</si>
  <si>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</si>
  <si>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</si>
  <si>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</si>
  <si>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</si>
  <si>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</si>
  <si>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</si>
  <si>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</si>
  <si>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</si>
  <si>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</si>
  <si>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</si>
  <si>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</si>
  <si>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</si>
  <si>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</si>
  <si>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</si>
  <si>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</si>
  <si>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</si>
  <si>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</si>
  <si>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</si>
  <si>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</si>
  <si>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</si>
  <si>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</si>
  <si>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</si>
  <si>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</si>
  <si>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</si>
  <si>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</si>
  <si>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</si>
  <si>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</si>
  <si>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</si>
  <si>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</si>
  <si>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</si>
  <si>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</si>
  <si>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</si>
  <si>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</si>
  <si>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</si>
  <si>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</si>
  <si>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</si>
  <si>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</si>
  <si>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</si>
  <si>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</si>
  <si>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</si>
  <si>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</si>
  <si>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</si>
  <si>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</si>
  <si>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</si>
  <si>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</si>
  <si>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</si>
  <si>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</si>
  <si>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</si>
  <si>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</si>
  <si>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</si>
  <si>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</si>
  <si>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</si>
  <si>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</si>
  <si>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</si>
  <si>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</si>
  <si>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</si>
  <si>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</si>
  <si>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</si>
  <si>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</si>
  <si>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</si>
  <si>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</si>
  <si>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</si>
  <si>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</si>
  <si>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</si>
  <si>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</si>
  <si>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</si>
  <si>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</si>
  <si>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</si>
  <si>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</si>
  <si>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</si>
  <si>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</si>
  <si>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</si>
  <si>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</si>
  <si>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</si>
  <si>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</si>
  <si>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</si>
  <si>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</si>
  <si>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</si>
  <si>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</si>
  <si>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</si>
  <si>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</si>
  <si>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</si>
  <si>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</si>
  <si>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</si>
  <si>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</si>
  <si>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</si>
  <si>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</si>
  <si>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</si>
  <si>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</si>
  <si>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</si>
  <si>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</si>
  <si>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</si>
  <si>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</si>
  <si>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</si>
  <si>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</si>
  <si>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</si>
  <si>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</si>
  <si>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</si>
  <si>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</si>
  <si>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</si>
  <si>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</si>
  <si>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</si>
  <si>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</si>
  <si>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</si>
  <si>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</si>
  <si>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</si>
  <si>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</si>
  <si>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</si>
  <si>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</si>
  <si>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</si>
  <si>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</si>
  <si>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</si>
  <si>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</si>
  <si>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</si>
  <si>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</si>
  <si>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</si>
  <si>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</si>
  <si>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</si>
  <si>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</si>
  <si>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</si>
  <si>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</si>
  <si>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</si>
  <si>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</si>
  <si>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</si>
  <si>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</si>
  <si>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</si>
  <si>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</si>
  <si>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</si>
  <si>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</si>
  <si>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</si>
  <si>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</si>
  <si>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</si>
  <si>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</si>
  <si>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</si>
  <si>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</si>
  <si>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</si>
  <si>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</si>
  <si>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</si>
  <si>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</si>
  <si>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</si>
  <si>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</si>
  <si>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</si>
  <si>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</si>
  <si>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</si>
  <si>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</si>
  <si>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</si>
  <si>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</si>
  <si>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</si>
  <si>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</si>
  <si>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</si>
  <si>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</si>
  <si>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</si>
  <si>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</si>
  <si>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</si>
  <si>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</si>
  <si>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</si>
  <si>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</si>
  <si>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</si>
  <si>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</si>
  <si>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</si>
  <si>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</si>
  <si>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</si>
  <si>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</si>
  <si>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</si>
  <si>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</si>
  <si>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</si>
  <si>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</si>
  <si>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</si>
  <si>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</si>
  <si>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</si>
  <si>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</si>
  <si>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</si>
  <si>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</si>
  <si>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</si>
  <si>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</si>
  <si>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</si>
  <si>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</si>
  <si>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</si>
  <si>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</si>
  <si>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</si>
  <si>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</si>
  <si>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</si>
  <si>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</si>
  <si>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</si>
  <si>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</si>
  <si>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</si>
  <si>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</si>
  <si>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</si>
  <si>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</si>
  <si>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</si>
  <si>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</si>
  <si>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</si>
  <si>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</si>
  <si>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</si>
  <si>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</si>
  <si>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</si>
  <si>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</si>
  <si>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</si>
  <si>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</si>
  <si>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</si>
  <si>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</si>
  <si>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</si>
  <si>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</si>
  <si>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</si>
  <si>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</si>
  <si>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</si>
  <si>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</si>
  <si>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</si>
  <si>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</si>
  <si>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</si>
  <si>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</si>
  <si>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</si>
  <si>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</si>
  <si>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</si>
  <si>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</si>
  <si>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</si>
  <si>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</si>
  <si>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</si>
  <si>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</si>
  <si>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</si>
  <si>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</si>
  <si>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</si>
  <si>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</si>
  <si>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</si>
  <si>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</si>
  <si>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</si>
  <si>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</si>
  <si>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</si>
  <si>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</si>
  <si>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</si>
  <si>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</si>
  <si>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</si>
  <si>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</si>
  <si>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</si>
  <si>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</si>
  <si>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</si>
  <si>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</si>
  <si>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</si>
  <si>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</si>
  <si>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</si>
  <si>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</si>
  <si>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</si>
  <si>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</si>
  <si>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</si>
  <si>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</si>
  <si>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</si>
  <si>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</si>
  <si>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</si>
  <si>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</si>
  <si>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</si>
  <si>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</si>
  <si>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</si>
  <si>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</si>
  <si>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</si>
  <si>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</si>
  <si>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</si>
  <si>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</si>
  <si>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</si>
  <si>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</si>
  <si>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</si>
  <si>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</si>
  <si>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</si>
  <si>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</si>
  <si>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</si>
  <si>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</si>
  <si>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</si>
  <si>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</si>
  <si>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</si>
  <si>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</si>
  <si>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</si>
  <si>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</si>
  <si>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</si>
  <si>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</si>
  <si>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</si>
  <si>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</si>
  <si>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</si>
  <si>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</si>
  <si>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</si>
  <si>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</si>
  <si>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</si>
  <si>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</si>
  <si>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</si>
  <si>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</si>
  <si>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</si>
  <si>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</si>
  <si>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</si>
  <si>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</si>
  <si>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</si>
  <si>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</si>
  <si>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</si>
  <si>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</si>
  <si>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</si>
  <si>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</si>
  <si>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</si>
  <si>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</si>
  <si>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</si>
  <si>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</si>
  <si>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</si>
  <si>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</si>
  <si>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</si>
  <si>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</si>
  <si>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</si>
  <si>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</si>
  <si>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</si>
  <si>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</si>
  <si>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</si>
  <si>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</si>
  <si>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</si>
  <si>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</si>
  <si>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</si>
  <si>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</si>
  <si>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</si>
  <si>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</si>
  <si>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</si>
  <si>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</si>
  <si>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</si>
  <si>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</si>
  <si>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</si>
  <si>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</si>
  <si>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</si>
  <si>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</si>
  <si>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</si>
  <si>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</si>
  <si>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</si>
  <si>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</si>
  <si>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</si>
  <si>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</si>
  <si>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</si>
  <si>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</si>
  <si>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</si>
  <si>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</si>
  <si>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</si>
  <si>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</si>
  <si>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</si>
  <si>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</si>
  <si>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</si>
  <si>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</si>
  <si>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</si>
  <si>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</si>
  <si>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</si>
  <si>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</si>
  <si>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</si>
  <si>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</si>
  <si>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</si>
  <si>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</si>
  <si>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</si>
  <si>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</si>
  <si>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</si>
  <si>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</si>
  <si>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</si>
  <si>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</si>
  <si>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</si>
  <si>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</si>
  <si>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</si>
  <si>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</si>
  <si>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</si>
  <si>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</si>
  <si>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</si>
  <si>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</si>
  <si>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</si>
  <si>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</si>
  <si>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</si>
  <si>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</si>
  <si>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</si>
  <si>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</si>
  <si>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</si>
  <si>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</si>
  <si>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</si>
  <si>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</si>
  <si>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</si>
  <si>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</si>
  <si>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</si>
  <si>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</si>
  <si>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</si>
  <si>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</si>
  <si>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</si>
  <si>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</si>
  <si>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</si>
  <si>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</si>
  <si>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</si>
  <si>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</si>
  <si>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</si>
  <si>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</si>
  <si>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</si>
  <si>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</si>
  <si>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</si>
  <si>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</si>
  <si>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</si>
  <si>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</si>
  <si>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</si>
  <si>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</si>
  <si>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</si>
  <si>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</si>
  <si>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</si>
  <si>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</si>
  <si>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</si>
  <si>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</si>
  <si>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</si>
  <si>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</si>
  <si>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</si>
  <si>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</si>
  <si>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</si>
  <si>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</si>
  <si>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</si>
  <si>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</si>
  <si>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</si>
  <si>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</si>
  <si>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</si>
  <si>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</si>
  <si>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</si>
  <si>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</si>
  <si>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</si>
  <si>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</si>
  <si>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</si>
  <si>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</si>
  <si>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</si>
  <si>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</si>
  <si>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</si>
  <si>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</si>
  <si>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</si>
  <si>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</si>
  <si>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</si>
  <si>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</si>
  <si>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</si>
  <si>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</si>
  <si>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</si>
  <si>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</si>
  <si>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</si>
  <si>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</si>
  <si>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</si>
  <si>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</si>
  <si>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</si>
  <si>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</si>
  <si>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</si>
  <si>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</si>
  <si>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</si>
  <si>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</si>
  <si>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</si>
  <si>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</si>
  <si>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</si>
  <si>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</si>
  <si>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</si>
  <si>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</si>
  <si>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</si>
  <si>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</si>
  <si>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</si>
  <si>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</si>
  <si>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</si>
  <si>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</si>
  <si>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</si>
  <si>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</si>
  <si>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</si>
  <si>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</si>
  <si>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</si>
  <si>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</si>
  <si>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</si>
  <si>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</si>
  <si>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</si>
  <si>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</si>
  <si>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</si>
  <si>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</si>
  <si>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</si>
  <si>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</si>
  <si>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</si>
  <si>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</si>
  <si>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</si>
  <si>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</si>
  <si>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</si>
  <si>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</si>
  <si>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</si>
  <si>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</si>
  <si>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</si>
  <si>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</si>
  <si>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</si>
  <si>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</si>
  <si>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</si>
  <si>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</si>
  <si>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</si>
  <si>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</si>
  <si>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</si>
  <si>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</si>
  <si>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</si>
  <si>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</si>
  <si>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</si>
  <si>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</si>
  <si>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</si>
  <si>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</si>
  <si>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</si>
  <si>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</si>
  <si>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</si>
  <si>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</si>
  <si>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</si>
  <si>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</si>
  <si>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</si>
  <si>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</si>
  <si>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</si>
  <si>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</si>
  <si>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</si>
  <si>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</si>
  <si>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</si>
  <si>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</si>
  <si>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</si>
  <si>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</si>
  <si>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</si>
  <si>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</si>
  <si>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</si>
  <si>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</si>
  <si>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</si>
  <si>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</si>
  <si>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</si>
  <si>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</si>
  <si>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</si>
  <si>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</si>
  <si>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</si>
  <si>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</si>
  <si>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</si>
  <si>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</si>
  <si>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</si>
  <si>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</si>
  <si>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</si>
  <si>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</si>
  <si>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</si>
  <si>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</si>
  <si>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</si>
  <si>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</si>
  <si>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</si>
  <si>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</si>
  <si>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</si>
  <si>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</si>
  <si>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</si>
  <si>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</si>
  <si>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</si>
  <si>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</si>
  <si>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</si>
  <si>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</si>
  <si>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</si>
  <si>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</si>
  <si>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</si>
  <si>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</si>
  <si>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</si>
  <si>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</si>
  <si>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</si>
  <si>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</si>
  <si>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</si>
  <si>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</si>
  <si>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</si>
  <si>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</si>
  <si>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</si>
  <si>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</si>
  <si>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</si>
  <si>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</si>
  <si>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</si>
  <si>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</si>
  <si>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</si>
  <si>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</si>
  <si>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</si>
  <si>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</si>
  <si>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</si>
  <si>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</si>
  <si>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</si>
  <si>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</si>
  <si>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</si>
  <si>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</si>
  <si>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</si>
  <si>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</si>
  <si>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</si>
  <si>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</si>
  <si>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</si>
  <si>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</si>
  <si>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</si>
  <si>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</si>
  <si>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</si>
  <si>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</si>
  <si>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</si>
  <si>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</si>
  <si>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</si>
  <si>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</si>
  <si>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</si>
  <si>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</si>
  <si>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</si>
  <si>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</si>
  <si>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</si>
  <si>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</si>
  <si>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</si>
  <si>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</si>
  <si>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</si>
  <si>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</si>
  <si>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</si>
  <si>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</si>
  <si>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</si>
  <si>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</si>
  <si>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</si>
  <si>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</si>
  <si>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</si>
  <si>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</si>
  <si>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</si>
  <si>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</si>
  <si>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</si>
  <si>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</si>
  <si>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</si>
  <si>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</si>
  <si>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</si>
  <si>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</si>
  <si>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</si>
  <si>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</si>
  <si>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</si>
  <si>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</si>
  <si>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</si>
  <si>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</si>
  <si>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</si>
  <si>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</si>
  <si>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</si>
  <si>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</si>
  <si>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</si>
  <si>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</si>
  <si>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</si>
  <si>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</si>
  <si>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</si>
  <si>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</si>
  <si>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</si>
  <si>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</si>
  <si>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</si>
  <si>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</si>
  <si>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</si>
  <si>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</si>
  <si>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</si>
  <si>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</si>
  <si>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</si>
  <si>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</si>
  <si>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</si>
  <si>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</si>
  <si>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</si>
  <si>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</si>
  <si>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</si>
  <si>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</si>
  <si>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</si>
  <si>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</si>
  <si>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</si>
  <si>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</si>
  <si>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</si>
  <si>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</si>
  <si>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</si>
  <si>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</si>
  <si>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</si>
  <si>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</si>
  <si>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</si>
  <si>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</si>
  <si>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</si>
  <si>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</si>
  <si>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</si>
  <si>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</si>
  <si>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</si>
  <si>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</si>
  <si>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</si>
  <si>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</si>
  <si>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</si>
  <si>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</si>
  <si>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</si>
  <si>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</si>
  <si>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</si>
  <si>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</si>
  <si>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</si>
  <si>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</si>
  <si>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</si>
  <si>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</si>
  <si>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</si>
  <si>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</si>
  <si>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</si>
  <si>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</si>
  <si>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</si>
  <si>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</si>
  <si>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</si>
  <si>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</si>
  <si>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</si>
  <si>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</si>
  <si>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</si>
  <si>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</si>
  <si>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</si>
  <si>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</si>
  <si>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</si>
  <si>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</si>
  <si>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</si>
  <si>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</si>
  <si>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</si>
  <si>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</si>
  <si>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</si>
  <si>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</si>
  <si>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</si>
  <si>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</si>
  <si>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</si>
  <si>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</si>
  <si>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</si>
  <si>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</si>
  <si>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</si>
  <si>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</si>
  <si>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</si>
  <si>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</si>
  <si>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</si>
  <si>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</si>
  <si>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</si>
  <si>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</si>
  <si>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</si>
  <si>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</si>
  <si>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</si>
  <si>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</si>
  <si>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</si>
  <si>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</si>
  <si>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</si>
  <si>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</si>
  <si>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</si>
  <si>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</si>
  <si>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</si>
  <si>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</si>
  <si>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</si>
  <si>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</si>
  <si>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</si>
  <si>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</si>
  <si>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</si>
  <si>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</si>
  <si>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</si>
  <si>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</si>
  <si>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</si>
  <si>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</si>
  <si>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</si>
  <si>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</si>
  <si>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</si>
  <si>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</si>
  <si>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</si>
  <si>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</si>
  <si>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</si>
  <si>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</si>
  <si>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</si>
  <si>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</si>
  <si>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</si>
  <si>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</si>
  <si>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</si>
  <si>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</si>
  <si>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</si>
  <si>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</si>
  <si>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</si>
  <si>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</si>
  <si>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</si>
  <si>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</si>
  <si>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</si>
  <si>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</si>
  <si>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</si>
  <si>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</si>
  <si>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</si>
  <si>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</si>
  <si>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</si>
  <si>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</si>
  <si>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</si>
  <si>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</si>
  <si>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</si>
  <si>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</si>
  <si>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</si>
  <si>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</si>
  <si>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</si>
  <si>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</si>
  <si>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</si>
  <si>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</si>
  <si>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</si>
  <si>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</si>
  <si>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</si>
  <si>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</si>
  <si>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</si>
  <si>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</si>
  <si>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</si>
  <si>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</si>
  <si>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</si>
  <si>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</si>
  <si>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</si>
  <si>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</si>
  <si>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</si>
  <si>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</si>
  <si>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</si>
  <si>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</si>
  <si>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</si>
  <si>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</si>
  <si>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</si>
  <si>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</si>
  <si>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</si>
  <si>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</si>
  <si>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</si>
  <si>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</si>
  <si>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</si>
  <si>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</si>
  <si>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</si>
  <si>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</si>
  <si>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</si>
  <si>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</si>
  <si>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</si>
  <si>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</si>
  <si>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</si>
  <si>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</si>
  <si>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</si>
  <si>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</si>
  <si>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</si>
  <si>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</si>
  <si>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</si>
  <si>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</si>
  <si>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</si>
  <si>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</si>
  <si>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</si>
  <si>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</si>
  <si>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</si>
  <si>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</si>
  <si>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</si>
  <si>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</si>
  <si>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</si>
  <si>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</si>
  <si>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</si>
  <si>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</si>
  <si>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</si>
  <si>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</si>
  <si>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</si>
  <si>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</si>
  <si>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</si>
  <si>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</si>
  <si>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</si>
  <si>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</si>
  <si>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</si>
  <si>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</si>
  <si>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</si>
  <si>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</si>
  <si>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</si>
  <si>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</si>
  <si>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</si>
  <si>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</si>
  <si>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</si>
  <si>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</si>
  <si>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</si>
  <si>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</si>
  <si>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</si>
  <si>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</si>
  <si>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</si>
  <si>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</si>
  <si>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</si>
  <si>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</si>
  <si>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</si>
  <si>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</si>
  <si>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</si>
  <si>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</si>
  <si>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</si>
  <si>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</si>
  <si>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</si>
  <si>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</si>
  <si>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</si>
  <si>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</si>
  <si>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</si>
  <si>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</si>
  <si>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</si>
  <si>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</si>
  <si>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</si>
  <si>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</si>
  <si>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</si>
  <si>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</si>
  <si>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</si>
  <si>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</si>
  <si>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</si>
  <si>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</si>
  <si>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</si>
  <si>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</si>
  <si>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</si>
  <si>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</si>
  <si>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</si>
  <si>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</si>
  <si>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</si>
  <si>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</si>
  <si>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</si>
  <si>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</si>
  <si>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</si>
  <si>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</si>
  <si>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</si>
  <si>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</si>
  <si>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</si>
  <si>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</si>
  <si>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</si>
  <si>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</si>
  <si>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</si>
  <si>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</si>
  <si>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</si>
  <si>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</si>
  <si>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</si>
  <si>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</si>
  <si>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</si>
  <si>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</si>
  <si>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</si>
  <si>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</si>
  <si>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</si>
  <si>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</si>
  <si>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</si>
  <si>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</si>
  <si>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</si>
  <si>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</si>
  <si>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</si>
  <si>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</si>
  <si>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</si>
  <si>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</si>
  <si>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</si>
  <si>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</si>
  <si>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</si>
  <si>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</si>
  <si>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</si>
  <si>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</si>
  <si>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</si>
  <si>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</si>
  <si>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</si>
  <si>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</si>
  <si>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</si>
  <si>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</si>
  <si>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</si>
  <si>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</si>
  <si>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</si>
  <si>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</si>
  <si>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</si>
  <si>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</si>
  <si>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</si>
  <si>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</si>
  <si>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</si>
  <si>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</si>
  <si>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</si>
  <si>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</si>
  <si>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</si>
  <si>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</si>
  <si>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</si>
  <si>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</si>
  <si>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</si>
  <si>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</si>
  <si>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</si>
  <si>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</si>
  <si>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</si>
  <si>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</si>
  <si>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</si>
  <si>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</si>
  <si>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</si>
  <si>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</si>
  <si>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</si>
  <si>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</si>
  <si>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</si>
  <si>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</si>
  <si>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</si>
  <si>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</si>
  <si>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</si>
  <si>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</si>
  <si>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</si>
  <si>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</si>
  <si>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</si>
  <si>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</si>
  <si>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</si>
  <si>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</si>
  <si>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</si>
  <si>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</si>
  <si>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</si>
  <si>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</si>
  <si>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</si>
  <si>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</si>
  <si>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</si>
  <si>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</si>
  <si>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</si>
  <si>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</si>
  <si>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</si>
  <si>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</si>
  <si>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</si>
  <si>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</si>
  <si>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</si>
  <si>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</si>
  <si>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</si>
  <si>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</si>
  <si>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</si>
  <si>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</si>
  <si>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</si>
  <si>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</si>
  <si>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</si>
  <si>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</si>
  <si>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</si>
  <si>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</si>
  <si>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</si>
  <si>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</si>
  <si>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</si>
  <si>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</si>
  <si>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</si>
  <si>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</si>
  <si>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</si>
  <si>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</si>
  <si>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</si>
  <si>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</si>
  <si>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</si>
  <si>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</si>
  <si>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</si>
  <si>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</si>
  <si>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</si>
  <si>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</si>
  <si>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</si>
  <si>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</si>
  <si>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</si>
  <si>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</si>
  <si>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</si>
  <si>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</si>
  <si>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</si>
  <si>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</si>
  <si>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</si>
  <si>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</si>
  <si>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</si>
  <si>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</si>
  <si>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</si>
  <si>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</si>
  <si>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</si>
  <si>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</si>
  <si>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</si>
  <si>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</si>
  <si>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</si>
  <si>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</si>
  <si>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</si>
  <si>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</si>
  <si>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</si>
  <si>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</si>
  <si>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</si>
  <si>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</si>
  <si>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</si>
  <si>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</si>
  <si>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</si>
  <si>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</si>
  <si>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</si>
  <si>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</si>
  <si>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</si>
  <si>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</si>
  <si>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</si>
  <si>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</si>
  <si>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</si>
  <si>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</si>
  <si>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</si>
  <si>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</si>
  <si>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</si>
  <si>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</si>
  <si>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</si>
  <si>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</si>
  <si>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</si>
  <si>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</si>
  <si>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</si>
  <si>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</si>
  <si>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</si>
  <si>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</si>
  <si>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</si>
  <si>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</si>
  <si>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</si>
  <si>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</si>
  <si>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</si>
  <si>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</si>
  <si>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</si>
  <si>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</si>
  <si>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</si>
  <si>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</si>
  <si>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</si>
  <si>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</si>
  <si>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</si>
  <si>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</si>
  <si>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</si>
  <si>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</si>
  <si>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</si>
  <si>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</si>
  <si>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</si>
  <si>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</si>
  <si>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</si>
  <si>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</si>
  <si>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</si>
  <si>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</si>
  <si>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</si>
  <si>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</si>
  <si>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</si>
  <si>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</si>
  <si>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</si>
  <si>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</si>
  <si>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</si>
  <si>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</si>
  <si>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</si>
  <si>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</si>
  <si>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</si>
  <si>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</si>
  <si>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</si>
  <si>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</si>
  <si>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</si>
  <si>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</si>
  <si>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</si>
  <si>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</si>
  <si>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</si>
  <si>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</si>
  <si>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</si>
  <si>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</si>
  <si>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</si>
  <si>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</si>
  <si>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</si>
  <si>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</si>
  <si>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</si>
  <si>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</si>
  <si>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</si>
  <si>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</si>
  <si>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</si>
  <si>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</si>
  <si>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</si>
  <si>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</si>
  <si>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</si>
  <si>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</si>
  <si>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</si>
  <si>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</si>
  <si>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</si>
  <si>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</si>
  <si>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</si>
  <si>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</si>
  <si>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</si>
  <si>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</si>
  <si>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</si>
  <si>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</si>
  <si>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</si>
  <si>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</si>
  <si>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</si>
  <si>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</si>
  <si>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</si>
  <si>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</si>
  <si>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</si>
  <si>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</si>
  <si>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</si>
  <si>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</si>
  <si>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</si>
  <si>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</si>
  <si>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</si>
  <si>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</si>
  <si>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</si>
  <si>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</si>
  <si>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</si>
  <si>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</si>
  <si>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</si>
  <si>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</si>
  <si>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</si>
  <si>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</si>
  <si>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</si>
  <si>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</si>
  <si>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</si>
  <si>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</si>
  <si>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</si>
  <si>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</si>
  <si>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</si>
  <si>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</si>
  <si>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</si>
  <si>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</si>
  <si>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</si>
  <si>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</si>
  <si>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</si>
  <si>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</si>
  <si>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</si>
  <si>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</si>
  <si>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</si>
  <si>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</si>
  <si>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</si>
  <si>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</si>
  <si>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</si>
  <si>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</si>
  <si>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</si>
  <si>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</si>
  <si>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</si>
  <si>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</si>
  <si>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</si>
  <si>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</si>
  <si>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</si>
  <si>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</si>
  <si>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</si>
  <si>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</si>
  <si>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</si>
  <si>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</si>
  <si>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</si>
  <si>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</si>
  <si>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</si>
  <si>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</si>
  <si>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</si>
  <si>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</si>
  <si>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</si>
  <si>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</si>
  <si>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</si>
  <si>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</si>
  <si>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</si>
  <si>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</si>
  <si>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</si>
  <si>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</si>
  <si>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</si>
  <si>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</si>
  <si>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</si>
  <si>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</si>
  <si>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</si>
  <si>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</si>
  <si>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</si>
  <si>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</si>
  <si>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</si>
  <si>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</si>
  <si>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</si>
  <si>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</si>
  <si>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</si>
  <si>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</si>
  <si>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</si>
  <si>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</si>
  <si>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</si>
  <si>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</si>
  <si>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</si>
  <si>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</si>
  <si>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</si>
  <si>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</si>
  <si>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</si>
  <si>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</si>
  <si>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</si>
  <si>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</si>
  <si>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</si>
  <si>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</si>
  <si>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</si>
  <si>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</si>
  <si>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</si>
  <si>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</si>
  <si>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</si>
  <si>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</si>
  <si>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</si>
  <si>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</si>
  <si>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</si>
  <si>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</si>
  <si>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</si>
  <si>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</si>
  <si>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</si>
  <si>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</si>
  <si>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</si>
  <si>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</si>
  <si>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</si>
  <si>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</si>
  <si>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</si>
  <si>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</si>
  <si>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</si>
  <si>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</si>
  <si>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</si>
  <si>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</si>
  <si>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</si>
  <si>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</si>
  <si>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</si>
  <si>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</si>
  <si>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</si>
  <si>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</si>
  <si>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</si>
  <si>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</si>
  <si>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</si>
  <si>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</si>
  <si>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</si>
  <si>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</si>
  <si>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</si>
  <si>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</si>
  <si>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</si>
  <si>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</si>
  <si>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</si>
  <si>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</si>
  <si>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</si>
  <si>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</si>
  <si>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</si>
  <si>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</si>
  <si>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</si>
  <si>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</si>
  <si>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</si>
  <si>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</si>
  <si>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</si>
  <si>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</si>
  <si>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</si>
  <si>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</si>
  <si>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</si>
  <si>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</si>
  <si>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</si>
  <si>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</si>
  <si>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</si>
  <si>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</si>
  <si>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</si>
  <si>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</si>
  <si>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</si>
  <si>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</si>
  <si>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</si>
  <si>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</si>
  <si>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</si>
  <si>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</si>
  <si>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</si>
  <si>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</si>
  <si>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</si>
  <si>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</si>
  <si>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</si>
  <si>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</si>
  <si>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</si>
  <si>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</si>
  <si>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</si>
  <si>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</si>
  <si>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</si>
  <si>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</si>
  <si>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</si>
  <si>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</si>
  <si>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</si>
  <si>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</si>
  <si>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</si>
  <si>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</si>
  <si>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</si>
  <si>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</si>
  <si>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</si>
  <si>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</si>
  <si>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</si>
  <si>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</si>
  <si>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</si>
  <si>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</si>
  <si>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</si>
  <si>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</si>
  <si>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</si>
  <si>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</si>
  <si>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</si>
  <si>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</si>
  <si>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</si>
  <si>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</si>
  <si>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</si>
  <si>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</si>
  <si>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</si>
  <si>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</si>
  <si>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</si>
  <si>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</si>
  <si>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</si>
  <si>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</si>
  <si>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</si>
  <si>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</si>
  <si>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</si>
  <si>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</si>
  <si>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</si>
  <si>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</si>
  <si>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</si>
  <si>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</si>
  <si>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</si>
  <si>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</si>
  <si>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</si>
  <si>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</si>
  <si>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</si>
  <si>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</si>
  <si>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</si>
  <si>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</si>
  <si>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</si>
  <si>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</si>
  <si>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</si>
  <si>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</si>
  <si>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</si>
  <si>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</si>
  <si>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</si>
  <si>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</si>
  <si>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</si>
  <si>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</si>
  <si>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</si>
  <si>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</si>
  <si>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</si>
  <si>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</si>
  <si>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</si>
  <si>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</si>
  <si>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</si>
  <si>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</si>
  <si>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</si>
  <si>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</si>
  <si>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</si>
  <si>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</si>
  <si>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</si>
  <si>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</si>
  <si>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</si>
  <si>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</si>
  <si>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</si>
  <si>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</si>
  <si>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</si>
  <si>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</si>
  <si>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</si>
  <si>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</si>
  <si>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</si>
  <si>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</si>
  <si>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</si>
  <si>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</si>
  <si>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</si>
  <si>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</si>
  <si>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</si>
  <si>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</si>
  <si>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</si>
  <si>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</si>
  <si>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</si>
  <si>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</si>
  <si>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</si>
  <si>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</si>
  <si>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</si>
  <si>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</si>
  <si>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</si>
  <si>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</si>
  <si>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</si>
  <si>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</si>
  <si>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</si>
  <si>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</si>
  <si>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</si>
  <si>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</si>
  <si>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</si>
  <si>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</si>
  <si>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</si>
  <si>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</si>
  <si>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</si>
  <si>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</si>
  <si>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</si>
  <si>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</si>
  <si>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</si>
  <si>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</si>
  <si>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</si>
  <si>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</si>
  <si>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</si>
  <si>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</si>
  <si>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</si>
  <si>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</si>
  <si>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</si>
  <si>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</si>
  <si>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</si>
  <si>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</si>
  <si>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</si>
  <si>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</si>
  <si>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</si>
  <si>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</si>
  <si>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</si>
  <si>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</si>
  <si>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</si>
  <si>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</si>
  <si>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</si>
  <si>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</si>
  <si>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</si>
  <si>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</si>
  <si>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</si>
  <si>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</si>
  <si>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</si>
  <si>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</si>
  <si>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</si>
  <si>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</si>
  <si>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</si>
  <si>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</si>
  <si>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</si>
  <si>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</si>
  <si>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</si>
  <si>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</si>
  <si>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</si>
  <si>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</si>
  <si>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</si>
  <si>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</si>
  <si>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</si>
  <si>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</si>
  <si>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</si>
  <si>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</si>
  <si>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</si>
  <si>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</si>
  <si>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</si>
  <si>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</si>
  <si>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</si>
  <si>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</si>
  <si>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</si>
  <si>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</si>
  <si>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</si>
  <si>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</si>
  <si>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</si>
  <si>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</si>
  <si>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</si>
  <si>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</si>
  <si>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</si>
  <si>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</si>
  <si>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</si>
  <si>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</si>
  <si>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</si>
  <si>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</si>
  <si>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</si>
  <si>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</si>
  <si>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</si>
  <si>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</si>
  <si>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</si>
  <si>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</si>
  <si>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</si>
  <si>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</si>
  <si>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</si>
  <si>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</si>
  <si>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</si>
  <si>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</si>
  <si>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</si>
  <si>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</si>
  <si>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</si>
  <si>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</si>
  <si>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</si>
  <si>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</si>
  <si>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</si>
  <si>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</si>
  <si>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</si>
  <si>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</si>
  <si>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</si>
  <si>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</si>
  <si>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</si>
  <si>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</si>
  <si>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</si>
  <si>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</si>
  <si>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</si>
  <si>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</si>
  <si>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</si>
  <si>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</si>
  <si>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</si>
  <si>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</si>
  <si>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</si>
  <si>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</si>
  <si>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</si>
  <si>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</si>
  <si>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</si>
  <si>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</si>
  <si>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</si>
  <si>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</si>
  <si>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</si>
  <si>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</si>
  <si>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</si>
  <si>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</si>
  <si>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</si>
  <si>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</si>
  <si>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</si>
  <si>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</si>
  <si>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</si>
  <si>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</si>
  <si>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</si>
  <si>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</si>
  <si>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</si>
  <si>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</si>
  <si>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</si>
  <si>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</si>
  <si>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</si>
  <si>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</si>
  <si>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</si>
  <si>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</si>
  <si>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</si>
  <si>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</si>
  <si>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</si>
  <si>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</si>
  <si>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</si>
  <si>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</si>
  <si>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</si>
  <si>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</si>
  <si>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</si>
  <si>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</si>
  <si>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</si>
  <si>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</si>
  <si>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</si>
  <si>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</si>
  <si>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</si>
  <si>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</si>
  <si>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</si>
  <si>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</si>
  <si>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</si>
  <si>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</si>
  <si>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</si>
  <si>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</si>
  <si>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</si>
  <si>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</si>
  <si>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</si>
  <si>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</si>
  <si>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</si>
  <si>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</si>
  <si>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</si>
  <si>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</si>
  <si>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</si>
  <si>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</si>
  <si>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</si>
  <si>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</si>
  <si>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</si>
  <si>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</si>
  <si>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</si>
  <si>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</si>
  <si>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</si>
  <si>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</si>
  <si>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</si>
  <si>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</si>
  <si>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</si>
  <si>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</si>
  <si>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</si>
  <si>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</si>
  <si>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</si>
  <si>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</si>
  <si>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</si>
  <si>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</si>
  <si>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</si>
  <si>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</si>
  <si>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</si>
  <si>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</si>
  <si>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</si>
  <si>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</si>
  <si>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</si>
  <si>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</si>
  <si>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</si>
  <si>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</si>
  <si>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</si>
  <si>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</si>
  <si>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</si>
  <si>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</si>
  <si>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</si>
  <si>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</si>
  <si>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</si>
  <si>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</si>
  <si>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</si>
  <si>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</si>
  <si>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</si>
  <si>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</si>
  <si>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</si>
  <si>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</si>
  <si>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</si>
  <si>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</si>
  <si>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</si>
  <si>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</si>
  <si>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</si>
  <si>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</si>
  <si>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</si>
  <si>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</si>
  <si>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</si>
  <si>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</si>
  <si>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</si>
  <si>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</si>
  <si>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</si>
  <si>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</si>
  <si>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</si>
  <si>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</si>
  <si>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</si>
  <si>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</si>
  <si>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</si>
  <si>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</si>
  <si>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</si>
  <si>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</si>
  <si>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</si>
  <si>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</si>
  <si>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</si>
  <si>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</si>
  <si>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</si>
  <si>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</si>
  <si>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</si>
  <si>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</si>
  <si>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</si>
  <si>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</si>
  <si>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</si>
  <si>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</si>
  <si>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</si>
  <si>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</si>
  <si>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</si>
  <si>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</si>
  <si>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</si>
  <si>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</si>
  <si>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</si>
  <si>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</si>
  <si>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</si>
  <si>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</si>
  <si>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</si>
  <si>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</si>
  <si>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</si>
  <si>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</si>
  <si>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</si>
  <si>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</si>
  <si>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</si>
  <si>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</si>
  <si>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</si>
  <si>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</si>
  <si>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</si>
  <si>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</si>
  <si>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</si>
  <si>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</si>
  <si>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</si>
  <si>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</si>
  <si>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</si>
  <si>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</si>
  <si>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</si>
  <si>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</si>
  <si>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</si>
  <si>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</si>
  <si>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</si>
  <si>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</si>
  <si>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</si>
  <si>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</si>
  <si>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</si>
  <si>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</si>
  <si>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</si>
  <si>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</si>
  <si>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</si>
  <si>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</si>
  <si>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</si>
  <si>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</si>
  <si>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</si>
  <si>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</si>
  <si>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</si>
  <si>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</si>
  <si>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</si>
  <si>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</si>
  <si>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</si>
  <si>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</si>
  <si>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</si>
  <si>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</si>
  <si>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</si>
  <si>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</si>
  <si>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</si>
  <si>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</si>
  <si>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</si>
  <si>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</si>
  <si>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</si>
  <si>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</si>
  <si>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</si>
  <si>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</si>
  <si>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</si>
  <si>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</si>
  <si>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</si>
  <si>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</si>
  <si>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</si>
  <si>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</si>
  <si>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</si>
  <si>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</si>
  <si>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</si>
  <si>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</si>
  <si>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</si>
  <si>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</si>
  <si>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</si>
  <si>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</si>
  <si>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</si>
  <si>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</si>
  <si>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</si>
  <si>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</si>
  <si>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</si>
  <si>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</si>
  <si>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</si>
  <si>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</si>
  <si>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</si>
  <si>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</si>
  <si>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</si>
  <si>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</si>
  <si>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</si>
  <si>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</si>
  <si>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</si>
  <si>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</si>
  <si>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</si>
  <si>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</si>
  <si>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</si>
  <si>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</si>
  <si>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</si>
  <si>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</si>
  <si>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</si>
  <si>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</si>
  <si>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</si>
  <si>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</si>
  <si>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</si>
  <si>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</si>
  <si>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</si>
  <si>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</si>
  <si>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</si>
  <si>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</si>
  <si>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</si>
  <si>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</si>
  <si>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</si>
  <si>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</si>
  <si>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</si>
  <si>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</si>
  <si>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</si>
  <si>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</si>
  <si>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</si>
  <si>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</si>
  <si>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</si>
  <si>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</si>
  <si>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</si>
  <si>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</si>
  <si>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</si>
  <si>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</si>
  <si>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</si>
  <si>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</si>
  <si>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</si>
  <si>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</si>
  <si>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</si>
  <si>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</si>
  <si>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</si>
  <si>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</si>
  <si>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</si>
  <si>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</si>
  <si>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</si>
  <si>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</si>
  <si>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</si>
  <si>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</si>
  <si>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</si>
  <si>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</si>
  <si>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</si>
  <si>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</si>
  <si>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</si>
  <si>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</si>
  <si>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</si>
  <si>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</si>
  <si>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</si>
  <si>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</si>
  <si>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</si>
  <si>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</si>
  <si>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</si>
  <si>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</si>
  <si>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</si>
  <si>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</si>
  <si>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</si>
  <si>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</si>
  <si>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</si>
  <si>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</si>
  <si>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</si>
  <si>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</si>
  <si>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</si>
  <si>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</si>
  <si>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</si>
  <si>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</si>
  <si>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</si>
  <si>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</si>
  <si>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</si>
  <si>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</si>
  <si>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</si>
  <si>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</si>
  <si>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</si>
  <si>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</si>
  <si>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</si>
  <si>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</si>
  <si>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</si>
  <si>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</si>
  <si>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</si>
  <si>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</si>
  <si>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</si>
  <si>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</si>
  <si>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</si>
  <si>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</si>
  <si>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</si>
  <si>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</si>
  <si>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</si>
  <si>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</si>
  <si>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</si>
  <si>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</si>
  <si>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</si>
  <si>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</si>
  <si>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</si>
  <si>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</si>
  <si>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</si>
  <si>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</si>
  <si>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</si>
  <si>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</si>
  <si>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</si>
  <si>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</si>
  <si>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</si>
  <si>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</si>
  <si>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</si>
  <si>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</si>
  <si>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</si>
  <si>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</si>
  <si>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</si>
  <si>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</si>
  <si>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</si>
  <si>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</si>
  <si>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</si>
  <si>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</si>
  <si>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</si>
  <si>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</si>
  <si>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</si>
  <si>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</si>
  <si>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</si>
  <si>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</si>
  <si>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</si>
  <si>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</si>
  <si>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</si>
  <si>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</si>
  <si>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</si>
  <si>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</si>
  <si>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</si>
  <si>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</si>
  <si>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</si>
  <si>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</si>
  <si>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</si>
  <si>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</si>
  <si>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</si>
  <si>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</si>
  <si>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</si>
  <si>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</si>
  <si>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</si>
  <si>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</si>
  <si>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</si>
  <si>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</si>
  <si>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</si>
  <si>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</si>
  <si>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</si>
  <si>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</si>
  <si>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</si>
  <si>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</si>
  <si>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</si>
  <si>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</si>
  <si>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</si>
  <si>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</si>
  <si>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</si>
  <si>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</si>
  <si>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</si>
  <si>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</si>
  <si>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</si>
  <si>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</si>
  <si>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</si>
  <si>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</si>
  <si>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</si>
  <si>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</si>
  <si>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</si>
  <si>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</si>
  <si>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</si>
  <si>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</si>
  <si>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</si>
  <si>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</si>
  <si>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</si>
  <si>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</si>
  <si>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</si>
  <si>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</si>
  <si>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</si>
  <si>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</si>
  <si>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</si>
  <si>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</si>
  <si>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</si>
  <si>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</si>
  <si>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</si>
  <si>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</si>
  <si>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</si>
  <si>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</si>
  <si>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</si>
  <si>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</si>
  <si>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</si>
  <si>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</si>
  <si>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</si>
  <si>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</si>
  <si>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</si>
  <si>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</si>
  <si>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</si>
  <si>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</si>
  <si>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</si>
  <si>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</si>
  <si>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</si>
  <si>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</si>
  <si>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</si>
  <si>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</si>
  <si>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</si>
  <si>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</si>
  <si>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</si>
  <si>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</si>
  <si>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</si>
  <si>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</si>
  <si>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</si>
  <si>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</si>
  <si>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</si>
  <si>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</si>
  <si>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</si>
  <si>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</si>
  <si>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</si>
  <si>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</si>
  <si>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</si>
  <si>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</si>
  <si>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</si>
  <si>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</si>
  <si>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</si>
  <si>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</si>
  <si>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</si>
  <si>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</si>
  <si>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</si>
  <si>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</si>
  <si>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</si>
  <si>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</si>
  <si>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</si>
  <si>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</si>
  <si>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</si>
  <si>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</si>
  <si>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</si>
  <si>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</si>
  <si>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</si>
  <si>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</si>
  <si>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</si>
  <si>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</si>
  <si>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</si>
  <si>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</si>
  <si>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</si>
  <si>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</si>
  <si>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</si>
  <si>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</si>
  <si>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</si>
  <si>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</si>
  <si>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</si>
  <si>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</si>
  <si>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</si>
  <si>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</si>
  <si>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</si>
  <si>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</si>
  <si>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</si>
  <si>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</si>
  <si>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</si>
  <si>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</si>
  <si>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</si>
  <si>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</si>
  <si>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</si>
  <si>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</si>
  <si>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</si>
  <si>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</si>
  <si>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</si>
  <si>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</si>
  <si>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</si>
  <si>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</si>
  <si>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</si>
  <si>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</si>
  <si>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</si>
  <si>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</si>
  <si>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</si>
  <si>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</si>
  <si>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</si>
  <si>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</si>
  <si>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</si>
  <si>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</si>
  <si>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</si>
  <si>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</si>
  <si>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</si>
  <si>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</si>
  <si>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</si>
  <si>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</si>
  <si>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</si>
  <si>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</si>
  <si>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</si>
  <si>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</si>
  <si>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</si>
  <si>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</si>
  <si>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</si>
  <si>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</si>
  <si>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</si>
  <si>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</si>
  <si>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</si>
  <si>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</si>
  <si>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</si>
  <si>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</si>
  <si>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</si>
  <si>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</si>
  <si>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</si>
  <si>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</si>
  <si>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</si>
  <si>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</si>
  <si>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</si>
  <si>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</si>
  <si>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</si>
  <si>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</si>
  <si>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</si>
  <si>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</si>
  <si>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</si>
  <si>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</si>
  <si>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</si>
  <si>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</si>
  <si>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</si>
  <si>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</si>
  <si>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</si>
  <si>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</si>
  <si>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</si>
  <si>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</si>
  <si>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</si>
  <si>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</si>
  <si>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</si>
  <si>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</si>
  <si>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</si>
  <si>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</si>
  <si>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</si>
  <si>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</si>
  <si>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</si>
  <si>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</si>
  <si>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</si>
  <si>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</si>
  <si>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</si>
  <si>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</si>
  <si>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</si>
  <si>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</si>
  <si>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</si>
  <si>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</si>
  <si>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</si>
  <si>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</si>
  <si>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</si>
  <si>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</si>
  <si>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</si>
  <si>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</si>
  <si>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</si>
  <si>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</si>
  <si>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</si>
  <si>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</si>
  <si>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</si>
  <si>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</si>
  <si>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</si>
  <si>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</si>
  <si>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</si>
  <si>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</si>
  <si>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</si>
  <si>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</si>
  <si>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</si>
  <si>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</si>
  <si>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</si>
  <si>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</si>
  <si>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</si>
  <si>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</si>
  <si>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</si>
  <si>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</si>
  <si>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</si>
  <si>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</si>
  <si>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</si>
  <si>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</si>
  <si>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</si>
  <si>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</si>
  <si>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</si>
  <si>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</si>
  <si>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</si>
  <si>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</si>
  <si>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</si>
  <si>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</si>
  <si>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</si>
  <si>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</si>
  <si>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</si>
  <si>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</si>
  <si>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</si>
  <si>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</si>
  <si>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</si>
  <si>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</si>
  <si>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</si>
  <si>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</si>
  <si>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</si>
  <si>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</si>
  <si>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</si>
  <si>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</si>
  <si>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</si>
  <si>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</si>
  <si>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</si>
  <si>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</si>
  <si>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</si>
  <si>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</si>
  <si>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</si>
  <si>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</si>
  <si>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</si>
  <si>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</si>
  <si>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</si>
  <si>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</si>
  <si>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</si>
  <si>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</si>
  <si>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</si>
  <si>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</si>
  <si>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</si>
  <si>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</si>
  <si>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</si>
  <si>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</si>
  <si>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</si>
  <si>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</si>
  <si>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</si>
  <si>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</si>
  <si>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</si>
  <si>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</si>
  <si>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</si>
  <si>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</si>
  <si>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</si>
  <si>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</si>
  <si>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</si>
  <si>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</si>
  <si>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</si>
  <si>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</si>
  <si>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</si>
  <si>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</si>
  <si>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</si>
  <si>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</si>
  <si>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</si>
  <si>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</si>
  <si>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</si>
  <si>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</si>
  <si>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</si>
  <si>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</si>
  <si>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</si>
  <si>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</si>
  <si>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</si>
  <si>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</si>
  <si>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</si>
  <si>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</si>
  <si>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</si>
  <si>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</si>
  <si>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</si>
  <si>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</si>
  <si>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</si>
  <si>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</si>
  <si>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</si>
  <si>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</si>
  <si>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</si>
  <si>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</si>
  <si>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</si>
  <si>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</si>
  <si>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</si>
  <si>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</si>
  <si>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</si>
  <si>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</si>
  <si>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</si>
  <si>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</si>
  <si>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</si>
  <si>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</si>
  <si>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</si>
  <si>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</si>
  <si>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</si>
  <si>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</si>
  <si>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</si>
  <si>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</si>
  <si>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</si>
  <si>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</si>
  <si>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</si>
  <si>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</si>
  <si>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</si>
  <si>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</si>
  <si>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</si>
  <si>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</si>
  <si>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</si>
  <si>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</si>
  <si>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</si>
  <si>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</si>
  <si>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</si>
  <si>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</si>
  <si>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</si>
  <si>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</si>
  <si>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</si>
  <si>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</si>
  <si>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</si>
  <si>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</si>
  <si>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</si>
  <si>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</si>
  <si>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</si>
  <si>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</si>
  <si>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</si>
  <si>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</si>
  <si>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</si>
  <si>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</si>
  <si>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</si>
  <si>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</si>
  <si>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</si>
  <si>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</si>
  <si>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</si>
  <si>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</si>
  <si>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</si>
  <si>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</si>
  <si>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</si>
  <si>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</si>
  <si>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</si>
  <si>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</si>
  <si>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</si>
  <si>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</si>
  <si>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</si>
  <si>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</si>
  <si>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</si>
  <si>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</si>
  <si>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</si>
  <si>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</si>
  <si>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</si>
  <si>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</si>
  <si>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</si>
  <si>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</si>
  <si>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</si>
  <si>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</si>
  <si>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</si>
  <si>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</si>
  <si>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</si>
  <si>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</si>
  <si>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</si>
  <si>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</si>
  <si>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</si>
  <si>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</si>
  <si>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</si>
  <si>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</si>
  <si>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</si>
  <si>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</si>
  <si>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</si>
  <si>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</si>
  <si>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</si>
  <si>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</si>
  <si>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</si>
  <si>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</si>
  <si>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</si>
  <si>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</si>
  <si>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</si>
  <si>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</si>
  <si>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</si>
  <si>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</si>
  <si>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</si>
  <si>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</si>
  <si>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</si>
  <si>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</si>
  <si>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</si>
  <si>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</si>
  <si>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</si>
  <si>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</si>
  <si>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</si>
  <si>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</si>
  <si>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</si>
  <si>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</si>
  <si>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</si>
  <si>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</si>
  <si>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</si>
  <si>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</si>
  <si>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</si>
  <si>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</si>
  <si>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</si>
  <si>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</si>
  <si>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</si>
  <si>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</si>
  <si>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</si>
  <si>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</si>
  <si>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</si>
  <si>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</si>
  <si>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</si>
  <si>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</si>
  <si>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</si>
  <si>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</si>
  <si>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</si>
  <si>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</si>
  <si>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</si>
  <si>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</si>
  <si>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</si>
  <si>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</si>
  <si>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</si>
  <si>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</si>
  <si>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</si>
  <si>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</si>
  <si>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</si>
  <si>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</si>
  <si>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</si>
  <si>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</si>
  <si>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</si>
  <si>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</si>
  <si>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</si>
  <si>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</si>
  <si>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</si>
  <si>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</si>
  <si>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</si>
  <si>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</si>
  <si>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</si>
  <si>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</si>
  <si>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</si>
  <si>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</si>
  <si>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</si>
  <si>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</si>
  <si>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</si>
  <si>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</si>
  <si>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</si>
  <si>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</si>
  <si>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</si>
  <si>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</si>
  <si>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</si>
  <si>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</si>
  <si>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</si>
  <si>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</si>
  <si>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</si>
  <si>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</si>
  <si>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</si>
  <si>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</si>
  <si>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</si>
  <si>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</si>
  <si>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</si>
  <si>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</si>
  <si>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</si>
  <si>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</si>
  <si>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</si>
  <si>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</si>
  <si>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</si>
  <si>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</si>
  <si>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</si>
  <si>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</si>
  <si>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</si>
  <si>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</si>
  <si>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</si>
  <si>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</si>
  <si>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</si>
  <si>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</si>
  <si>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</si>
  <si>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</si>
  <si>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</si>
  <si>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</si>
  <si>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</si>
  <si>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</si>
  <si>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</si>
  <si>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</si>
  <si>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</si>
  <si>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</si>
  <si>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</si>
  <si>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</si>
  <si>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</si>
  <si>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</si>
  <si>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</si>
  <si>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</si>
  <si>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</si>
  <si>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</si>
  <si>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</si>
  <si>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</si>
  <si>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</si>
  <si>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</si>
  <si>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</si>
  <si>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</si>
  <si>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</si>
  <si>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</si>
  <si>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</si>
  <si>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</si>
  <si>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</si>
  <si>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</si>
  <si>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</si>
  <si>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</si>
  <si>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</si>
  <si>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</si>
  <si>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</si>
  <si>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</si>
  <si>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</si>
  <si>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</si>
  <si>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</si>
  <si>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</si>
  <si>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</si>
  <si>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</si>
  <si>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</si>
  <si>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</si>
  <si>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</si>
  <si>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</si>
  <si>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</si>
  <si>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</si>
  <si>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</si>
  <si>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</si>
  <si>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</si>
  <si>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</si>
  <si>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</si>
  <si>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</si>
  <si>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</si>
  <si>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</si>
  <si>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</si>
  <si>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</si>
  <si>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</si>
  <si>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</si>
  <si>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</si>
  <si>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</si>
  <si>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</si>
  <si>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</si>
  <si>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</si>
  <si>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</si>
  <si>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</si>
  <si>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</si>
  <si>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</si>
  <si>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</si>
  <si>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</si>
  <si>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</si>
  <si>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</si>
  <si>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</si>
  <si>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</si>
  <si>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</si>
  <si>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</si>
  <si>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</si>
  <si>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</si>
  <si>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</si>
  <si>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</si>
  <si>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</si>
  <si>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</si>
  <si>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</si>
  <si>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</si>
  <si>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</si>
  <si>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</si>
  <si>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</si>
  <si>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</si>
  <si>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</si>
  <si>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</si>
  <si>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</si>
  <si>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</si>
  <si>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</si>
  <si>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</si>
  <si>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</si>
  <si>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</si>
  <si>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</si>
  <si>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</si>
  <si>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</si>
  <si>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</si>
  <si>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</si>
  <si>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</si>
  <si>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</si>
  <si>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</si>
  <si>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</si>
  <si>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</si>
  <si>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</si>
  <si>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</si>
  <si>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</si>
  <si>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</si>
  <si>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</si>
  <si>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</si>
  <si>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</si>
  <si>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</si>
  <si>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</si>
  <si>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</si>
  <si>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</si>
  <si>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</si>
  <si>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</si>
  <si>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</si>
  <si>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</si>
  <si>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</si>
  <si>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</si>
  <si>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</si>
  <si>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</si>
  <si>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</si>
  <si>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</si>
  <si>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</si>
  <si>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</si>
  <si>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</si>
  <si>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</si>
  <si>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</si>
  <si>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</si>
  <si>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</si>
  <si>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</si>
  <si>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</si>
  <si>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</si>
  <si>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</si>
  <si>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</si>
  <si>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</si>
  <si>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</si>
  <si>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</si>
  <si>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</si>
  <si>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</si>
  <si>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</si>
  <si>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</si>
  <si>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</si>
  <si>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</si>
  <si>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</si>
  <si>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</si>
  <si>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</si>
  <si>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</si>
  <si>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</si>
  <si>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</si>
  <si>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</si>
  <si>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</si>
  <si>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</si>
  <si>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</si>
  <si>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</si>
  <si>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</si>
  <si>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</si>
  <si>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</si>
  <si>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</si>
  <si>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</si>
  <si>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</si>
  <si>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</si>
  <si>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</si>
  <si>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</si>
  <si>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</si>
  <si>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</si>
  <si>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</si>
  <si>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</si>
  <si>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</si>
  <si>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</si>
  <si>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</si>
  <si>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</si>
  <si>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</si>
  <si>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</si>
  <si>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</si>
  <si>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</si>
  <si>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</si>
  <si>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</si>
  <si>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</si>
  <si>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</si>
  <si>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</si>
  <si>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</si>
  <si>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</si>
  <si>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</si>
  <si>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</si>
  <si>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</si>
  <si>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</si>
  <si>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</si>
  <si>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</si>
  <si>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</si>
  <si>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</si>
  <si>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</si>
  <si>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</si>
  <si>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</si>
  <si>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</si>
  <si>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</si>
  <si>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</si>
  <si>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</si>
  <si>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</si>
  <si>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</si>
  <si>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</si>
  <si>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</si>
  <si>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</si>
  <si>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</si>
  <si>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</si>
  <si>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</si>
  <si>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</si>
  <si>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</si>
  <si>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</si>
  <si>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</si>
  <si>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</si>
  <si>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</si>
  <si>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</si>
  <si>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</si>
  <si>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</si>
  <si>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</si>
  <si>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</si>
  <si>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</si>
  <si>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</si>
  <si>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</si>
  <si>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</si>
  <si>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</si>
  <si>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</si>
  <si>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</si>
  <si>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</si>
  <si>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</si>
  <si>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</si>
  <si>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</si>
  <si>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</si>
  <si>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</si>
  <si>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</si>
  <si>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</si>
  <si>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</si>
  <si>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</si>
  <si>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</si>
  <si>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</si>
  <si>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</si>
  <si>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</si>
  <si>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</si>
  <si>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</si>
  <si>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</si>
  <si>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</si>
  <si>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</si>
  <si>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</si>
  <si>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</si>
  <si>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</si>
  <si>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</si>
  <si>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</si>
  <si>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</si>
  <si>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</si>
  <si>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</si>
  <si>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</si>
  <si>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</si>
  <si>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</si>
  <si>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</si>
  <si>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</si>
  <si>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</si>
  <si>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</si>
  <si>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</si>
  <si>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</si>
  <si>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</si>
  <si>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</si>
  <si>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</si>
  <si>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</si>
  <si>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</si>
  <si>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</si>
  <si>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</si>
  <si>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</si>
  <si>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</si>
  <si>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</si>
  <si>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</si>
  <si>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</si>
  <si>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</si>
  <si>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</si>
  <si>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</si>
  <si>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</si>
  <si>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</si>
  <si>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</si>
  <si>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</si>
  <si>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</si>
  <si>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</si>
  <si>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</si>
  <si>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</si>
  <si>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</si>
  <si>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</si>
  <si>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</si>
  <si>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</si>
  <si>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</si>
  <si>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</si>
  <si>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</si>
  <si>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</si>
  <si>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</si>
  <si>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</si>
  <si>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</si>
  <si>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</si>
  <si>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</si>
  <si>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</si>
  <si>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</si>
  <si>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</si>
  <si>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</si>
  <si>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</si>
  <si>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</si>
  <si>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</si>
  <si>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</si>
  <si>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</si>
  <si>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</si>
  <si>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</si>
  <si>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</si>
  <si>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</si>
  <si>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</si>
  <si>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</si>
  <si>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</si>
  <si>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</si>
  <si>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</si>
  <si>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</si>
  <si>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</si>
  <si>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</si>
  <si>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</si>
  <si>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</si>
  <si>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</si>
  <si>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</si>
  <si>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</si>
  <si>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</si>
  <si>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</si>
  <si>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</si>
  <si>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</si>
  <si>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</si>
  <si>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</si>
  <si>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</si>
  <si>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</si>
  <si>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</si>
  <si>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</si>
  <si>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</si>
  <si>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</si>
  <si>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</si>
  <si>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</si>
  <si>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</si>
  <si>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</si>
  <si>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</si>
  <si>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</si>
  <si>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</si>
  <si>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</si>
  <si>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</si>
  <si>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</si>
  <si>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</si>
  <si>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</si>
  <si>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</si>
  <si>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</si>
  <si>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</si>
  <si>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</si>
  <si>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</si>
  <si>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</si>
  <si>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</si>
  <si>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</si>
  <si>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</si>
  <si>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</si>
  <si>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</si>
  <si>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</si>
  <si>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</si>
  <si>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</si>
  <si>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</si>
  <si>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</si>
  <si>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</si>
  <si>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</si>
  <si>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</si>
  <si>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</si>
  <si>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</si>
  <si>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</si>
  <si>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</si>
  <si>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</si>
  <si>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</si>
  <si>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</si>
  <si>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</si>
  <si>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</si>
  <si>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</si>
  <si>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</si>
  <si>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</si>
  <si>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</si>
  <si>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</si>
  <si>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</si>
  <si>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</si>
  <si>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</si>
  <si>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</si>
  <si>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</si>
  <si>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</si>
  <si>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</si>
  <si>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</si>
  <si>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</si>
  <si>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</si>
  <si>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</si>
  <si>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</si>
  <si>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</si>
  <si>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</si>
  <si>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</si>
  <si>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</si>
  <si>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</si>
  <si>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</si>
  <si>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</si>
  <si>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</si>
  <si>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</si>
  <si>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</si>
  <si>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</si>
  <si>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</si>
  <si>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</si>
  <si>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</si>
  <si>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</si>
  <si>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</si>
  <si>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</si>
  <si>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</si>
  <si>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</si>
  <si>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</si>
  <si>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</si>
  <si>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</si>
  <si>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</si>
  <si>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</si>
  <si>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</si>
  <si>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</si>
  <si>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</si>
  <si>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</si>
  <si>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</si>
  <si>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</si>
  <si>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</si>
  <si>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</si>
  <si>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</si>
  <si>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</si>
  <si>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</si>
  <si>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</si>
  <si>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</si>
  <si>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</si>
  <si>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</si>
  <si>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</si>
  <si>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</si>
  <si>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</si>
  <si>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</si>
  <si>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</si>
  <si>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</si>
  <si>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</si>
  <si>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</si>
  <si>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</si>
  <si>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</si>
  <si>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</si>
  <si>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</si>
  <si>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</si>
  <si>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</si>
  <si>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</si>
  <si>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</si>
  <si>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</si>
  <si>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</si>
  <si>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</si>
  <si>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</si>
  <si>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</si>
  <si>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</si>
  <si>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</si>
  <si>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</si>
  <si>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</si>
  <si>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</si>
  <si>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</si>
  <si>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</si>
  <si>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</si>
  <si>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</si>
  <si>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</si>
  <si>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</si>
  <si>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</si>
  <si>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</si>
  <si>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</si>
  <si>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</si>
  <si>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</si>
  <si>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</si>
  <si>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</si>
  <si>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</si>
  <si>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</si>
  <si>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</si>
  <si>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</si>
  <si>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</si>
  <si>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</si>
  <si>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</si>
  <si>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</si>
  <si>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</si>
  <si>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</si>
  <si>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</si>
  <si>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</si>
  <si>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</si>
  <si>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</si>
  <si>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</si>
  <si>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</si>
  <si>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</si>
  <si>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</si>
  <si>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</si>
  <si>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</si>
  <si>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</si>
  <si>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</si>
  <si>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</si>
  <si>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</si>
  <si>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</si>
  <si>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</si>
  <si>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</si>
  <si>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</si>
  <si>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</si>
  <si>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</si>
  <si>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</si>
  <si>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</si>
  <si>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</si>
  <si>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</si>
  <si>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</si>
  <si>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</si>
  <si>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</si>
  <si>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</si>
  <si>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</si>
  <si>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</si>
  <si>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</si>
  <si>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</si>
  <si>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</si>
  <si>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</si>
  <si>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</si>
  <si>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</si>
  <si>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</si>
  <si>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</si>
  <si>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</si>
  <si>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</si>
  <si>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</si>
  <si>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</si>
  <si>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</si>
  <si>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</si>
  <si>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</si>
  <si>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</si>
  <si>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</si>
  <si>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</si>
  <si>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</si>
  <si>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</si>
  <si>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</si>
  <si>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</si>
  <si>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</si>
  <si>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</si>
  <si>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</si>
  <si>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</si>
  <si>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</si>
  <si>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</si>
  <si>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</si>
  <si>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</si>
  <si>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</si>
  <si>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</si>
  <si>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</si>
  <si>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</si>
  <si>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</si>
  <si>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</si>
  <si>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</si>
  <si>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</si>
  <si>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</si>
  <si>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</si>
  <si>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</si>
  <si>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</si>
  <si>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</si>
  <si>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</si>
  <si>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</si>
  <si>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</si>
  <si>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</si>
  <si>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</si>
  <si>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</si>
  <si>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</si>
  <si>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</si>
  <si>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</si>
  <si>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</si>
  <si>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</si>
  <si>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</si>
  <si>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</si>
  <si>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</si>
  <si>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</si>
  <si>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</si>
  <si>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</si>
  <si>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</si>
  <si>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</si>
  <si>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</si>
  <si>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</si>
  <si>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</si>
  <si>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</si>
  <si>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</si>
  <si>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</si>
  <si>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</si>
  <si>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</si>
  <si>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</si>
  <si>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</si>
  <si>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</si>
  <si>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</si>
  <si>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</si>
  <si>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</si>
  <si>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</si>
  <si>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</si>
  <si>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</si>
  <si>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</si>
  <si>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</si>
  <si>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</si>
  <si>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</si>
  <si>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</si>
  <si>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</si>
  <si>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</si>
  <si>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</si>
  <si>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</si>
  <si>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</si>
  <si>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</si>
  <si>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</si>
  <si>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</si>
  <si>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</si>
  <si>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</si>
  <si>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</si>
  <si>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</si>
  <si>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</si>
  <si>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</si>
  <si>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</si>
  <si>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</si>
  <si>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</si>
  <si>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</si>
  <si>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</si>
  <si>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</si>
  <si>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</si>
  <si>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</si>
  <si>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</si>
  <si>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</si>
  <si>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</si>
  <si>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</si>
  <si>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</si>
  <si>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</si>
  <si>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</si>
  <si>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</si>
  <si>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</si>
  <si>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</si>
  <si>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</si>
  <si>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</si>
  <si>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</si>
  <si>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</si>
  <si>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</si>
  <si>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</si>
  <si>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</si>
  <si>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</si>
  <si>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</si>
  <si>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</si>
  <si>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</si>
  <si>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</si>
  <si>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</si>
  <si>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</si>
  <si>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</si>
  <si>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</si>
  <si>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</si>
  <si>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</si>
  <si>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</si>
  <si>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</si>
  <si>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</si>
  <si>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</si>
  <si>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</si>
  <si>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</si>
  <si>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</si>
  <si>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</si>
  <si>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</si>
  <si>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</si>
  <si>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</si>
  <si>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</si>
  <si>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</si>
  <si>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</si>
  <si>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</si>
  <si>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</si>
  <si>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</si>
  <si>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</si>
  <si>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</si>
  <si>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</si>
  <si>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</si>
  <si>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</si>
  <si>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</si>
  <si>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</si>
  <si>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</si>
  <si>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</si>
  <si>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</si>
  <si>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</si>
  <si>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</si>
  <si>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</si>
  <si>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</si>
  <si>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</si>
  <si>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</si>
  <si>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</si>
  <si>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</si>
  <si>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</si>
  <si>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</si>
  <si>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</si>
  <si>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</si>
  <si>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</si>
  <si>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</si>
  <si>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</si>
  <si>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</si>
  <si>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</si>
  <si>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</si>
  <si>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</si>
  <si>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</si>
  <si>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</si>
  <si>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</si>
  <si>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</si>
  <si>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</si>
  <si>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</si>
  <si>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</si>
  <si>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</si>
  <si>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</si>
  <si>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</si>
  <si>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</si>
  <si>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</si>
  <si>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</si>
  <si>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</si>
  <si>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</si>
  <si>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</si>
  <si>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</si>
  <si>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</si>
  <si>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</si>
  <si>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</si>
  <si>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</si>
  <si>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</si>
  <si>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</si>
  <si>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</si>
  <si>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</si>
  <si>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</si>
  <si>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</si>
  <si>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</si>
  <si>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</si>
  <si>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</si>
  <si>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</si>
  <si>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</si>
  <si>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</si>
  <si>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</si>
  <si>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</si>
  <si>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</si>
  <si>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</si>
  <si>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</si>
  <si>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</si>
  <si>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</si>
  <si>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</si>
  <si>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</si>
  <si>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</si>
  <si>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</si>
  <si>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</si>
  <si>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</si>
  <si>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</si>
  <si>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</si>
  <si>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</si>
  <si>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</si>
  <si>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</si>
  <si>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</si>
  <si>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</si>
  <si>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</si>
  <si>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</si>
  <si>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</si>
  <si>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</si>
  <si>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</si>
  <si>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</si>
  <si>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</si>
  <si>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</si>
  <si>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</si>
  <si>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</si>
  <si>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</si>
  <si>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</si>
  <si>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</si>
  <si>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</si>
  <si>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</si>
  <si>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</si>
  <si>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</si>
  <si>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</si>
  <si>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</si>
  <si>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</si>
  <si>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</si>
  <si>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</si>
  <si>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</si>
  <si>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</si>
  <si>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</si>
  <si>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</si>
  <si>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</si>
  <si>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</si>
  <si>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</si>
  <si>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</si>
  <si>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</si>
  <si>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</si>
  <si>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</si>
  <si>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</si>
  <si>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</si>
  <si>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</si>
  <si>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</si>
  <si>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</si>
  <si>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</si>
  <si>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</si>
  <si>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</si>
  <si>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</si>
  <si>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</si>
  <si>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</si>
  <si>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</si>
  <si>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</si>
  <si>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</si>
  <si>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</si>
  <si>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</si>
  <si>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</si>
  <si>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</si>
  <si>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</si>
  <si>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</si>
  <si>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</si>
  <si>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</si>
  <si>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</si>
  <si>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</si>
  <si>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</si>
  <si>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</si>
  <si>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</si>
  <si>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</si>
  <si>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</si>
  <si>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</si>
  <si>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</si>
  <si>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</si>
  <si>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</si>
  <si>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</si>
  <si>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</si>
  <si>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</si>
  <si>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</si>
  <si>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</si>
  <si>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</si>
  <si>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</si>
  <si>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</si>
  <si>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</si>
  <si>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</si>
  <si>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</si>
  <si>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</si>
  <si>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</si>
  <si>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</si>
  <si>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</si>
  <si>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</si>
  <si>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</si>
  <si>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</si>
  <si>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</si>
  <si>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</si>
  <si>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</si>
  <si>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</si>
  <si>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</si>
  <si>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</si>
  <si>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</si>
  <si>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</si>
  <si>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</si>
  <si>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</si>
  <si>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</si>
  <si>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</si>
  <si>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</si>
  <si>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</si>
  <si>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</si>
  <si>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</si>
  <si>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</si>
  <si>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</si>
  <si>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</si>
  <si>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</si>
  <si>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</si>
  <si>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</si>
  <si>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</si>
  <si>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</si>
  <si>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</si>
  <si>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</si>
  <si>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</si>
  <si>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</si>
  <si>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</si>
  <si>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</si>
  <si>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</si>
  <si>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</si>
  <si>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</si>
  <si>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</si>
  <si>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</si>
  <si>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</si>
  <si>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</si>
  <si>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</si>
  <si>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</si>
  <si>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</si>
  <si>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</si>
  <si>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</si>
  <si>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</si>
  <si>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</si>
  <si>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</si>
  <si>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</si>
  <si>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</si>
  <si>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</si>
  <si>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</si>
  <si>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</si>
  <si>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</si>
  <si>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</si>
  <si>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</si>
  <si>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</si>
  <si>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</si>
  <si>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</si>
  <si>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</si>
  <si>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</si>
  <si>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</si>
  <si>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</si>
  <si>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</si>
  <si>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</si>
  <si>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</si>
  <si>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</si>
  <si>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</si>
  <si>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</si>
  <si>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</si>
  <si>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</si>
  <si>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</si>
  <si>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</si>
  <si>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</si>
  <si>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</si>
  <si>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</si>
  <si>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</si>
  <si>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</si>
  <si>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</si>
  <si>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</si>
  <si>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</si>
  <si>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</si>
  <si>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</si>
  <si>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</si>
  <si>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</si>
  <si>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</si>
  <si>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</si>
  <si>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</si>
  <si>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</si>
  <si>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</si>
  <si>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</si>
  <si>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</si>
  <si>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</si>
  <si>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</si>
  <si>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</si>
  <si>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</si>
  <si>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</si>
  <si>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</si>
  <si>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</si>
  <si>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</si>
  <si>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</si>
  <si>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</si>
  <si>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</si>
  <si>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</si>
  <si>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</si>
  <si>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</si>
  <si>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</si>
  <si>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</si>
  <si>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</si>
  <si>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</si>
  <si>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</si>
  <si>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</si>
  <si>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</si>
  <si>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</si>
  <si>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</si>
  <si>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</si>
  <si>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</si>
  <si>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</si>
  <si>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</si>
  <si>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</si>
  <si>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</si>
  <si>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</si>
  <si>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</si>
  <si>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</si>
  <si>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</si>
  <si>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</si>
  <si>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</si>
  <si>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</si>
  <si>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</si>
  <si>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</si>
  <si>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</si>
  <si>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</si>
  <si>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</si>
  <si>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</si>
  <si>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</si>
  <si>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</si>
  <si>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</si>
  <si>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</si>
  <si>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</si>
  <si>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</si>
  <si>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</si>
  <si>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</si>
  <si>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</si>
  <si>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</si>
  <si>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</si>
  <si>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</si>
  <si>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</si>
  <si>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</si>
  <si>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</si>
  <si>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</si>
  <si>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</si>
  <si>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</si>
  <si>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</si>
  <si>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</si>
  <si>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</si>
  <si>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</si>
  <si>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</si>
  <si>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</si>
  <si>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</si>
  <si>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</si>
  <si>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</si>
  <si>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</si>
  <si>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</si>
  <si>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</si>
  <si>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</si>
  <si>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</si>
  <si>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</si>
  <si>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</si>
  <si>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</si>
  <si>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</si>
  <si>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</si>
  <si>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</si>
  <si>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</si>
  <si>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</si>
  <si>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</si>
  <si>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</si>
  <si>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</si>
  <si>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</si>
  <si>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</si>
  <si>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</si>
  <si>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</si>
  <si>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</si>
  <si>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</si>
  <si>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</si>
  <si>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</si>
  <si>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</si>
  <si>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</si>
  <si>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</si>
  <si>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</si>
  <si>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</si>
  <si>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</si>
  <si>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</si>
  <si>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</si>
  <si>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</si>
  <si>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</si>
  <si>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</si>
  <si>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</si>
  <si>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</si>
  <si>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</si>
  <si>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</si>
  <si>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</si>
  <si>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</si>
  <si>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</si>
  <si>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</si>
  <si>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</si>
  <si>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</si>
  <si>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</si>
  <si>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</si>
  <si>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</si>
  <si>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</si>
  <si>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</si>
  <si>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</si>
  <si>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</si>
  <si>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</si>
  <si>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</si>
  <si>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</si>
  <si>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</si>
  <si>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</si>
  <si>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</si>
  <si>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</si>
  <si>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</si>
  <si>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</si>
  <si>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</si>
  <si>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</si>
  <si>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</si>
  <si>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</si>
  <si>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</si>
  <si>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</si>
  <si>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</si>
  <si>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</si>
  <si>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</si>
  <si>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</si>
  <si>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</si>
  <si>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</si>
  <si>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</si>
  <si>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</si>
  <si>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</si>
  <si>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</si>
  <si>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</si>
  <si>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</si>
  <si>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</si>
  <si>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</si>
  <si>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</si>
  <si>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</si>
  <si>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</si>
  <si>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</si>
  <si>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</si>
  <si>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</si>
  <si>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</si>
  <si>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</si>
  <si>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</si>
  <si>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</si>
  <si>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</si>
  <si>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</si>
  <si>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</si>
  <si>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</si>
  <si>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</si>
  <si>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</si>
  <si>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</si>
  <si>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</si>
  <si>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</si>
  <si>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</si>
  <si>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</si>
  <si>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</si>
  <si>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</si>
  <si>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</si>
  <si>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</si>
  <si>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</si>
  <si>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</si>
  <si>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</si>
  <si>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</si>
  <si>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</si>
  <si>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</si>
  <si>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</si>
  <si>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</si>
  <si>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</si>
  <si>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</si>
  <si>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</si>
  <si>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</si>
  <si>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</si>
  <si>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</si>
  <si>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</si>
  <si>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</si>
  <si>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</si>
  <si>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</si>
  <si>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</si>
  <si>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</si>
  <si>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</si>
  <si>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</si>
  <si>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</si>
  <si>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</si>
  <si>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</si>
  <si>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</si>
  <si>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</si>
  <si>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</si>
  <si>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</si>
  <si>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</si>
  <si>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</si>
  <si>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</si>
  <si>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</si>
  <si>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</si>
  <si>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</si>
  <si>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</si>
  <si>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</si>
  <si>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</si>
  <si>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</si>
  <si>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</si>
  <si>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</si>
  <si>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</si>
  <si>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</si>
  <si>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</si>
  <si>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</si>
  <si>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</si>
  <si>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</si>
  <si>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</si>
  <si>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</si>
  <si>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</si>
  <si>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</si>
  <si>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</si>
  <si>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</si>
  <si>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</si>
  <si>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</si>
  <si>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</si>
  <si>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</si>
  <si>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</si>
  <si>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</si>
  <si>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</si>
  <si>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</si>
  <si>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</si>
  <si>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</si>
  <si>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</si>
  <si>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</si>
  <si>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</si>
  <si>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</si>
  <si>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</si>
  <si>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</si>
  <si>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</si>
  <si>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</si>
  <si>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</si>
  <si>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</si>
  <si>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</si>
  <si>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</si>
  <si>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</si>
  <si>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</si>
  <si>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</si>
  <si>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</si>
  <si>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</si>
  <si>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</si>
  <si>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</si>
  <si>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</si>
  <si>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</si>
  <si>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</si>
  <si>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</si>
  <si>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</si>
  <si>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</si>
  <si>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</si>
  <si>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</si>
  <si>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</si>
  <si>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</si>
  <si>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</si>
  <si>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</si>
  <si>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</si>
  <si>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</si>
  <si>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</si>
  <si>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</si>
  <si>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</si>
  <si>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</si>
  <si>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</si>
  <si>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</si>
  <si>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</si>
  <si>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</si>
  <si>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</si>
  <si>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</si>
  <si>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</si>
  <si>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</si>
  <si>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</si>
  <si>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</si>
  <si>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</si>
  <si>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</si>
  <si>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</si>
  <si>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</si>
  <si>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</si>
  <si>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</si>
  <si>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</si>
  <si>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</si>
  <si>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</si>
  <si>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</si>
  <si>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</si>
  <si>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</si>
  <si>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</si>
  <si>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</si>
  <si>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</si>
  <si>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</si>
  <si>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</si>
  <si>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</si>
  <si>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</si>
  <si>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</si>
  <si>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</si>
  <si>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</si>
  <si>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</si>
  <si>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</si>
  <si>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</si>
  <si>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</si>
  <si>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</si>
  <si>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</si>
  <si>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</si>
  <si>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</si>
  <si>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</si>
  <si>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</si>
  <si>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</si>
  <si>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</si>
  <si>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</si>
  <si>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</si>
  <si>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</si>
  <si>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</si>
  <si>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</si>
  <si>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</si>
  <si>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</si>
  <si>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</si>
  <si>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</si>
  <si>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</si>
  <si>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</si>
  <si>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</si>
  <si>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</si>
  <si>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</si>
  <si>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</si>
  <si>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</si>
  <si>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</si>
  <si>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</si>
  <si>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</si>
  <si>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</si>
  <si>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</si>
  <si>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</si>
  <si>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</si>
  <si>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</si>
  <si>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</si>
  <si>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</si>
  <si>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</si>
  <si>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</si>
  <si>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</si>
  <si>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</si>
  <si>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</si>
  <si>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</si>
  <si>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</si>
  <si>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</si>
  <si>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</si>
  <si>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</si>
  <si>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</si>
  <si>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</si>
  <si>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</si>
  <si>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</si>
  <si>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</si>
  <si>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</si>
  <si>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</si>
  <si>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</si>
  <si>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</si>
  <si>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</si>
  <si>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</si>
  <si>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</si>
  <si>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</si>
  <si>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</si>
  <si>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</si>
  <si>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</si>
  <si>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</si>
  <si>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</si>
  <si>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</si>
  <si>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</si>
  <si>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</si>
  <si>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</si>
  <si>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</si>
  <si>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</si>
  <si>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</si>
  <si>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</si>
  <si>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</si>
  <si>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</si>
  <si>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</si>
  <si>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</si>
  <si>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</si>
  <si>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</si>
  <si>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</si>
  <si>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</si>
  <si>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</si>
  <si>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</si>
  <si>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</si>
  <si>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</si>
  <si>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</si>
  <si>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</si>
  <si>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</si>
  <si>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</si>
  <si>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</si>
  <si>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</si>
  <si>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</si>
  <si>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</si>
  <si>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</si>
  <si>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</si>
  <si>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</si>
  <si>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</si>
  <si>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</si>
  <si>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</si>
  <si>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</si>
  <si>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</si>
  <si>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</si>
  <si>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</si>
  <si>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</si>
  <si>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</si>
  <si>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</si>
  <si>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</si>
  <si>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</si>
  <si>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</si>
  <si>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</si>
  <si>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</si>
  <si>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</si>
  <si>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</si>
  <si>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</si>
  <si>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</si>
  <si>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</si>
  <si>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</si>
  <si>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</si>
  <si>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</si>
  <si>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</si>
  <si>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</si>
  <si>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</si>
  <si>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</si>
  <si>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</si>
  <si>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</si>
  <si>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</si>
  <si>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</si>
  <si>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</si>
  <si>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</si>
  <si>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</si>
  <si>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</si>
  <si>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</si>
  <si>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</si>
  <si>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</si>
  <si>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</si>
  <si>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</si>
  <si>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</si>
  <si>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</si>
  <si>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</si>
  <si>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</si>
  <si>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</si>
  <si>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</si>
  <si>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</si>
  <si>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</si>
  <si>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</si>
  <si>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</si>
  <si>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</si>
  <si>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</si>
  <si>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</si>
  <si>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</si>
  <si>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</si>
  <si>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</si>
  <si>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</si>
  <si>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</si>
  <si>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</si>
  <si>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</si>
  <si>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</si>
  <si>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</si>
  <si>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</si>
  <si>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</si>
  <si>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</si>
  <si>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</si>
  <si>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</si>
  <si>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</si>
  <si>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</si>
  <si>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</si>
  <si>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</si>
  <si>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</si>
  <si>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</si>
  <si>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</si>
  <si>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</si>
  <si>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</si>
  <si>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</si>
  <si>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</si>
  <si>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</si>
  <si>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</si>
  <si>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</si>
  <si>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</si>
  <si>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</si>
  <si>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</si>
  <si>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</si>
  <si>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</si>
  <si>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</si>
  <si>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</si>
  <si>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</si>
  <si>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</si>
  <si>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</si>
  <si>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</si>
  <si>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</si>
  <si>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</si>
  <si>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</si>
  <si>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</si>
  <si>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</si>
  <si>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</si>
  <si>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</si>
  <si>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</si>
  <si>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</si>
  <si>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</si>
  <si>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</si>
  <si>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</si>
  <si>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</si>
  <si>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</si>
  <si>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</si>
  <si>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</si>
  <si>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</si>
  <si>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</si>
  <si>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</si>
  <si>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</si>
  <si>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</si>
  <si>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</si>
  <si>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</si>
  <si>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</si>
  <si>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</si>
  <si>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</si>
  <si>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</si>
  <si>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</si>
  <si>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</si>
  <si>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</si>
  <si>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</si>
  <si>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</si>
  <si>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</si>
  <si>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</si>
  <si>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</si>
  <si>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</si>
  <si>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</si>
  <si>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</si>
  <si>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</si>
  <si>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</si>
  <si>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</si>
  <si>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</si>
  <si>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</si>
  <si>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</si>
  <si>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</si>
  <si>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</si>
  <si>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</si>
  <si>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</si>
  <si>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</si>
  <si>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</si>
  <si>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</si>
  <si>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</si>
  <si>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</si>
  <si>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</si>
  <si>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</si>
  <si>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</si>
  <si>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</si>
  <si>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</si>
  <si>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</si>
  <si>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</si>
  <si>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</si>
  <si>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</si>
  <si>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</si>
  <si>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</si>
  <si>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</si>
  <si>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</si>
  <si>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</si>
  <si>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</si>
  <si>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</si>
  <si>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</si>
  <si>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</si>
  <si>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</si>
  <si>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</si>
  <si>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</si>
  <si>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</si>
  <si>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</si>
  <si>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</si>
  <si>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</si>
  <si>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</si>
  <si>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</si>
  <si>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</si>
  <si>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</si>
  <si>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</si>
  <si>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</si>
  <si>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</si>
  <si>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</si>
  <si>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</si>
  <si>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</si>
  <si>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</si>
  <si>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</si>
  <si>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</si>
  <si>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</si>
  <si>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</si>
  <si>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</si>
  <si>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</si>
  <si>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</si>
  <si>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</si>
  <si>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</si>
  <si>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</si>
  <si>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</si>
  <si>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</si>
  <si>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</si>
  <si>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</si>
  <si>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</si>
  <si>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</si>
  <si>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</si>
  <si>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</si>
  <si>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</si>
  <si>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</si>
  <si>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</si>
  <si>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</si>
  <si>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</si>
  <si>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</si>
  <si>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</si>
  <si>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</si>
  <si>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</si>
  <si>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</si>
  <si>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</si>
  <si>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</si>
  <si>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</si>
  <si>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</si>
  <si>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</si>
  <si>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</si>
  <si>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</si>
  <si>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</si>
  <si>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</si>
  <si>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</si>
  <si>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</si>
  <si>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</si>
  <si>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</si>
  <si>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</si>
  <si>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</si>
  <si>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</si>
  <si>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</si>
  <si>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</si>
  <si>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</si>
  <si>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</si>
  <si>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</si>
  <si>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</si>
  <si>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</si>
  <si>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</si>
  <si>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</si>
  <si>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</si>
  <si>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</si>
  <si>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</si>
  <si>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</si>
  <si>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</si>
  <si>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</si>
  <si>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</si>
  <si>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</si>
  <si>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</si>
  <si>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</si>
  <si>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</si>
  <si>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</si>
  <si>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</si>
  <si>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</si>
  <si>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</si>
  <si>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</si>
  <si>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</si>
  <si>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</si>
  <si>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</si>
  <si>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</si>
  <si>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</si>
  <si>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</si>
  <si>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</si>
  <si>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</si>
  <si>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</si>
  <si>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</si>
  <si>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</si>
  <si>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</si>
  <si>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</si>
  <si>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</si>
  <si>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</si>
  <si>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</si>
  <si>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</si>
  <si>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</si>
  <si>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</si>
  <si>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</si>
  <si>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</si>
  <si>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</si>
  <si>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</si>
  <si>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</si>
  <si>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</si>
  <si>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</si>
  <si>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</si>
  <si>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</si>
  <si>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</si>
  <si>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</si>
  <si>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</si>
  <si>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</si>
  <si>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</si>
  <si>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</si>
  <si>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</si>
  <si>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</si>
  <si>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</si>
  <si>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</si>
  <si>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</si>
  <si>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</si>
  <si>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</si>
  <si>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</si>
  <si>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</si>
  <si>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</si>
  <si>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</si>
  <si>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</si>
  <si>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</si>
  <si>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</si>
  <si>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</si>
  <si>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</si>
  <si>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</si>
  <si>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</si>
  <si>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</si>
  <si>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</si>
  <si>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</si>
  <si>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</si>
  <si>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</si>
  <si>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</si>
  <si>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</si>
  <si>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</si>
  <si>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</si>
  <si>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</si>
  <si>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</si>
  <si>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</si>
  <si>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</si>
  <si>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</si>
  <si>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</si>
  <si>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</si>
  <si>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</si>
  <si>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</si>
  <si>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</si>
  <si>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</si>
  <si>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</si>
  <si>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</si>
  <si>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</si>
  <si>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</si>
  <si>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</si>
  <si>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</si>
  <si>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</si>
  <si>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</si>
  <si>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</si>
  <si>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</si>
  <si>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</si>
  <si>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</si>
  <si>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</si>
  <si>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</si>
  <si>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</si>
  <si>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</si>
  <si>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</si>
  <si>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</si>
  <si>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</si>
  <si>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</si>
  <si>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</si>
  <si>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</si>
  <si>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</si>
  <si>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</si>
  <si>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</si>
  <si>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</si>
  <si>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</si>
  <si>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</si>
  <si>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</si>
  <si>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</si>
  <si>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</si>
  <si>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</si>
  <si>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</si>
  <si>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</si>
  <si>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</si>
  <si>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</si>
  <si>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</si>
  <si>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</si>
  <si>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</si>
  <si>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</si>
  <si>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</si>
  <si>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</si>
  <si>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</si>
  <si>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</si>
  <si>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</si>
  <si>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</si>
  <si>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</si>
  <si>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</si>
  <si>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</si>
  <si>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</si>
  <si>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</si>
  <si>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</si>
  <si>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</si>
  <si>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</si>
  <si>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</si>
  <si>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</si>
  <si>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</si>
  <si>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</si>
  <si>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</si>
  <si>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</si>
  <si>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</si>
  <si>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</si>
  <si>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</si>
  <si>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</si>
  <si>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</si>
  <si>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</si>
  <si>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</si>
  <si>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</si>
  <si>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</si>
  <si>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</si>
  <si>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</si>
  <si>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</si>
  <si>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</si>
  <si>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</si>
  <si>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</si>
  <si>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</si>
  <si>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</si>
  <si>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</si>
  <si>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</si>
  <si>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</si>
  <si>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</si>
  <si>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</si>
  <si>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</si>
  <si>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</si>
  <si>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</si>
  <si>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</si>
  <si>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</si>
  <si>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</si>
  <si>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</si>
  <si>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</si>
  <si>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</si>
  <si>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</si>
  <si>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</si>
  <si>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</si>
  <si>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</si>
  <si>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</si>
  <si>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</si>
  <si>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</si>
  <si>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</si>
  <si>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</si>
  <si>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</si>
  <si>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</si>
  <si>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</si>
  <si>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</si>
  <si>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</si>
  <si>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</si>
  <si>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</si>
  <si>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</si>
  <si>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</si>
  <si>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</si>
  <si>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</si>
  <si>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</si>
  <si>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</si>
  <si>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</si>
  <si>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</si>
  <si>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</si>
  <si>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</si>
  <si>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</si>
  <si>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</si>
  <si>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</si>
  <si>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</si>
  <si>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</si>
  <si>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</si>
  <si>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</si>
  <si>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</si>
  <si>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</si>
  <si>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</si>
  <si>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</si>
  <si>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</si>
  <si>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</si>
  <si>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</si>
  <si>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</si>
  <si>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</si>
  <si>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</si>
  <si>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</si>
  <si>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</si>
  <si>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</si>
  <si>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</si>
  <si>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</si>
  <si>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</si>
  <si>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</si>
  <si>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</si>
  <si>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</si>
  <si>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</si>
  <si>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</si>
  <si>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</si>
  <si>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</si>
  <si>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</si>
  <si>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</si>
  <si>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</si>
  <si>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</si>
  <si>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</si>
  <si>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</si>
  <si>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</si>
  <si>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</si>
  <si>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</si>
  <si>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</si>
  <si>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</si>
  <si>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</si>
  <si>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</si>
  <si>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</si>
  <si>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</si>
  <si>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</si>
  <si>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</si>
  <si>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</si>
  <si>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</si>
  <si>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</si>
  <si>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</si>
  <si>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</si>
  <si>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</si>
  <si>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</si>
  <si>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</si>
  <si>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</si>
  <si>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</si>
  <si>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</si>
  <si>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</si>
  <si>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</si>
  <si>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</si>
  <si>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</si>
  <si>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</si>
  <si>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</si>
  <si>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</si>
  <si>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</si>
  <si>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</si>
  <si>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</si>
  <si>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</si>
  <si>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</si>
  <si>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</si>
  <si>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</si>
  <si>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</si>
  <si>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</si>
  <si>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</si>
  <si>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</si>
  <si>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</si>
  <si>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</si>
  <si>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</si>
  <si>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</si>
  <si>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</si>
  <si>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</si>
  <si>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</si>
  <si>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</si>
  <si>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</si>
  <si>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</si>
  <si>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</si>
  <si>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</si>
  <si>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</si>
  <si>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</si>
  <si>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</si>
  <si>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</si>
  <si>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</si>
  <si>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</si>
  <si>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</si>
  <si>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</si>
  <si>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</si>
  <si>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</si>
  <si>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</si>
  <si>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</si>
  <si>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</si>
  <si>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</si>
  <si>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</si>
  <si>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</si>
  <si>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</si>
  <si>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</si>
  <si>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</si>
  <si>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</si>
  <si>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</si>
  <si>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</si>
  <si>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</si>
  <si>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</si>
  <si>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</si>
  <si>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</si>
  <si>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</si>
  <si>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</si>
  <si>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</si>
  <si>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</si>
  <si>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</si>
  <si>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</si>
  <si>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</si>
  <si>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</si>
  <si>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</si>
  <si>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</si>
  <si>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</si>
  <si>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</si>
  <si>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</si>
  <si>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</si>
  <si>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</si>
  <si>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</si>
  <si>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</si>
  <si>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</si>
  <si>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</si>
  <si>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</si>
  <si>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</si>
  <si>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</si>
  <si>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</si>
  <si>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</si>
  <si>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</si>
  <si>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</si>
  <si>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</si>
  <si>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</si>
  <si>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</si>
  <si>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</si>
  <si>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</si>
  <si>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</si>
  <si>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</si>
  <si>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</si>
  <si>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</si>
  <si>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</si>
  <si>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</si>
  <si>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</si>
  <si>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</si>
  <si>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</si>
  <si>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</si>
  <si>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</si>
  <si>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</si>
  <si>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</si>
  <si>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</si>
  <si>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</si>
  <si>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</si>
  <si>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</si>
  <si>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</si>
  <si>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</si>
  <si>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</si>
  <si>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</si>
  <si>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</si>
  <si>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</si>
  <si>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</si>
  <si>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</si>
  <si>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</si>
  <si>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</si>
  <si>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</si>
  <si>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</si>
  <si>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</si>
  <si>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</si>
  <si>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</si>
  <si>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</si>
  <si>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</si>
  <si>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</si>
  <si>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</si>
  <si>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</si>
  <si>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</si>
  <si>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</si>
  <si>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</si>
  <si>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</si>
  <si>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</si>
  <si>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</si>
  <si>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</si>
  <si>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</si>
  <si>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</si>
  <si>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</si>
  <si>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</si>
  <si>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</si>
  <si>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</si>
  <si>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</si>
  <si>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</si>
  <si>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</si>
  <si>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</si>
  <si>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</si>
  <si>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</si>
  <si>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</si>
  <si>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</si>
  <si>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</si>
  <si>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</si>
  <si>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</si>
  <si>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</si>
  <si>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</si>
  <si>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</si>
  <si>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</si>
  <si>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</si>
  <si>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</si>
  <si>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</si>
  <si>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</si>
  <si>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</si>
  <si>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</si>
  <si>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</si>
  <si>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</si>
  <si>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</si>
  <si>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</si>
  <si>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</si>
  <si>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</si>
  <si>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</si>
  <si>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</si>
  <si>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</si>
  <si>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</si>
  <si>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</si>
  <si>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</si>
  <si>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</si>
  <si>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</si>
  <si>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</si>
  <si>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</si>
  <si>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</si>
  <si>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</si>
  <si>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</si>
  <si>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</si>
  <si>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</si>
  <si>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</si>
  <si>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</si>
  <si>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</si>
  <si>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</si>
  <si>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</si>
  <si>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</si>
  <si>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</si>
  <si>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</si>
  <si>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</si>
  <si>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</si>
  <si>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</si>
  <si>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</si>
  <si>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</si>
  <si>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</si>
  <si>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</si>
  <si>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</si>
  <si>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</si>
  <si>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</si>
  <si>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</si>
  <si>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</si>
  <si>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</si>
  <si>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</si>
  <si>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</si>
  <si>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</si>
  <si>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</si>
  <si>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</si>
  <si>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</si>
  <si>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</si>
  <si>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</si>
  <si>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</si>
  <si>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</si>
  <si>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</si>
  <si>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</si>
  <si>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</si>
  <si>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</si>
  <si>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</si>
  <si>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</si>
  <si>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</si>
  <si>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</si>
  <si>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</si>
  <si>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</si>
  <si>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</si>
  <si>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</si>
  <si>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</si>
  <si>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</si>
  <si>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</si>
  <si>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</si>
  <si>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</si>
  <si>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</si>
  <si>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</si>
  <si>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</si>
  <si>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</si>
  <si>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</si>
  <si>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</si>
  <si>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</si>
  <si>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</si>
  <si>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</si>
  <si>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</si>
  <si>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</si>
  <si>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</si>
  <si>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</si>
  <si>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</si>
  <si>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</si>
  <si>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</si>
  <si>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</si>
  <si>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</si>
  <si>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</si>
  <si>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</si>
  <si>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</si>
  <si>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</si>
  <si>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</si>
  <si>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</si>
  <si>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</si>
  <si>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</si>
  <si>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</si>
  <si>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</si>
  <si>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</si>
  <si>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</si>
  <si>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</si>
  <si>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</si>
  <si>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</si>
  <si>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</si>
  <si>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</si>
  <si>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</si>
  <si>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</si>
  <si>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</si>
  <si>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</si>
  <si>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</si>
  <si>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</si>
  <si>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</si>
  <si>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</si>
  <si>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</si>
  <si>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</si>
  <si>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</si>
  <si>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</si>
  <si>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</si>
  <si>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</si>
  <si>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</si>
  <si>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</si>
  <si>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</si>
  <si>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</si>
  <si>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</si>
  <si>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</si>
  <si>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</si>
  <si>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</si>
  <si>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</si>
  <si>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</si>
  <si>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</si>
  <si>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</si>
  <si>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</si>
  <si>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</si>
  <si>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</si>
  <si>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</si>
  <si>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</si>
  <si>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</si>
  <si>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</si>
  <si>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</si>
  <si>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</si>
  <si>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</si>
  <si>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</si>
  <si>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</si>
  <si>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</si>
  <si>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</si>
  <si>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</si>
  <si>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</si>
  <si>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</si>
  <si>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</si>
  <si>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</si>
  <si>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</si>
  <si>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</si>
  <si>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</si>
  <si>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</si>
  <si>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</si>
  <si>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</si>
  <si>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</si>
  <si>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</si>
  <si>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</si>
  <si>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</si>
  <si>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</si>
  <si>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</si>
  <si>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</si>
  <si>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</si>
  <si>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</si>
  <si>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</si>
  <si>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</si>
  <si>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</si>
  <si>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</si>
  <si>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</si>
  <si>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</si>
  <si>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</si>
  <si>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</si>
  <si>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</si>
  <si>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</si>
  <si>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</si>
  <si>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</si>
  <si>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</si>
  <si>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</si>
  <si>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</si>
  <si>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</si>
  <si>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</si>
  <si>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</si>
  <si>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</si>
  <si>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</si>
  <si>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</si>
  <si>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</si>
  <si>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</si>
  <si>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</si>
  <si>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</si>
  <si>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</si>
  <si>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</si>
  <si>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</si>
  <si>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</si>
  <si>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</si>
  <si>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</si>
  <si>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</si>
  <si>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</si>
  <si>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</si>
  <si>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</si>
  <si>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</si>
  <si>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</si>
  <si>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</si>
  <si>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</si>
  <si>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</si>
  <si>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</si>
  <si>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</si>
  <si>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</si>
  <si>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</si>
  <si>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</si>
  <si>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</si>
  <si>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</si>
  <si>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</si>
  <si>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</si>
  <si>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</si>
  <si>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</si>
  <si>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</si>
  <si>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</si>
  <si>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</si>
  <si>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</si>
  <si>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</si>
  <si>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</si>
  <si>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</si>
  <si>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</si>
  <si>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</si>
  <si>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</si>
  <si>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</si>
  <si>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</si>
  <si>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</si>
  <si>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</si>
  <si>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</si>
  <si>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</si>
  <si>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</si>
  <si>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</si>
  <si>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</si>
  <si>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</si>
  <si>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</si>
  <si>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</si>
  <si>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</si>
  <si>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</si>
  <si>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</si>
  <si>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</si>
  <si>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</si>
  <si>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</si>
  <si>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</si>
  <si>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</si>
  <si>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</si>
  <si>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</si>
  <si>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</si>
  <si>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</si>
  <si>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</si>
  <si>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</si>
  <si>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</si>
  <si>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</si>
  <si>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</si>
  <si>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</si>
  <si>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</si>
  <si>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</si>
  <si>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</si>
  <si>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</si>
  <si>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</si>
  <si>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</si>
  <si>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</si>
  <si>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</si>
  <si>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</si>
  <si>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</si>
  <si>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</si>
  <si>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</si>
  <si>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</si>
  <si>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</si>
  <si>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</si>
  <si>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</si>
  <si>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</si>
  <si>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</si>
  <si>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</si>
  <si>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</si>
  <si>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</si>
  <si>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</si>
  <si>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</si>
  <si>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</si>
  <si>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</si>
  <si>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</si>
  <si>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</si>
  <si>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</si>
  <si>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</si>
  <si>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</si>
  <si>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</si>
  <si>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</si>
  <si>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</si>
  <si>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</si>
  <si>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</si>
  <si>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</si>
  <si>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</si>
  <si>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</si>
  <si>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</si>
  <si>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</si>
  <si>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</si>
  <si>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</si>
  <si>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</si>
  <si>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</si>
  <si>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</si>
  <si>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</si>
  <si>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</si>
  <si>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</si>
  <si>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</si>
  <si>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</si>
  <si>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</si>
  <si>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</si>
  <si>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</si>
  <si>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</si>
  <si>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</si>
  <si>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</si>
  <si>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</si>
  <si>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</si>
  <si>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</si>
  <si>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</si>
  <si>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</si>
  <si>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</si>
  <si>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</si>
  <si>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</si>
  <si>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</si>
  <si>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</si>
  <si>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</si>
  <si>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</si>
  <si>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</si>
  <si>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</si>
  <si>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</si>
  <si>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</si>
  <si>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</si>
  <si>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</si>
  <si>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</si>
  <si>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</si>
  <si>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</si>
  <si>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</si>
  <si>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</si>
  <si>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</si>
  <si>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</si>
  <si>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</si>
  <si>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</si>
  <si>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</si>
  <si>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</si>
  <si>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</si>
  <si>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</si>
  <si>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</si>
  <si>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</si>
  <si>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</si>
  <si>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</si>
  <si>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</si>
  <si>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</si>
  <si>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</si>
  <si>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</si>
  <si>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</si>
  <si>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</si>
  <si>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</si>
  <si>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</si>
  <si>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</si>
  <si>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</si>
  <si>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</si>
  <si>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</si>
  <si>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</si>
  <si>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</si>
  <si>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</si>
  <si>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</si>
  <si>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</si>
  <si>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</si>
  <si>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</si>
  <si>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</si>
  <si>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</si>
  <si>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</si>
  <si>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</si>
  <si>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</si>
  <si>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</si>
  <si>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</si>
  <si>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</si>
  <si>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</si>
  <si>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</si>
  <si>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</si>
  <si>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</si>
  <si>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</si>
  <si>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</si>
  <si>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</si>
  <si>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</si>
  <si>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</si>
  <si>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</si>
  <si>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</si>
  <si>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</si>
  <si>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</si>
  <si>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</si>
  <si>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</si>
  <si>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</si>
  <si>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</si>
  <si>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</si>
  <si>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</si>
  <si>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</si>
  <si>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</si>
  <si>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</si>
  <si>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</si>
  <si>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</si>
  <si>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</si>
  <si>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</si>
  <si>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</si>
  <si>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</si>
  <si>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</si>
  <si>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</si>
  <si>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</si>
  <si>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</si>
  <si>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</si>
  <si>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</si>
  <si>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</si>
  <si>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</si>
  <si>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</si>
  <si>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</si>
  <si>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</si>
  <si>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</si>
  <si>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</si>
  <si>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</si>
  <si>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</si>
  <si>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</si>
  <si>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</si>
  <si>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</si>
  <si>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</si>
  <si>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</si>
  <si>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</si>
  <si>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</si>
  <si>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</si>
  <si>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</si>
  <si>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</si>
  <si>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</si>
  <si>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</si>
  <si>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</si>
  <si>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</si>
  <si>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</si>
  <si>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</si>
  <si>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</si>
  <si>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</si>
  <si>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</si>
  <si>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</si>
  <si>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</si>
  <si>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</si>
  <si>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</si>
  <si>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</si>
  <si>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</si>
  <si>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</si>
  <si>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</si>
  <si>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</si>
  <si>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</si>
  <si>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</si>
  <si>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</si>
  <si>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</si>
  <si>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</si>
  <si>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</si>
  <si>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</si>
  <si>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</si>
  <si>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</si>
  <si>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</si>
  <si>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</si>
  <si>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</si>
  <si>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</si>
  <si>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</si>
  <si>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</si>
  <si>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</si>
  <si>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</si>
  <si>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</si>
  <si>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</si>
  <si>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</si>
  <si>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</si>
  <si>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</si>
  <si>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</si>
  <si>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</si>
  <si>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</si>
  <si>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</si>
  <si>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</si>
  <si>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</si>
  <si>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</si>
  <si>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</si>
  <si>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</si>
  <si>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</si>
  <si>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</si>
  <si>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</si>
  <si>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</si>
  <si>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</si>
  <si>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</si>
  <si>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</si>
  <si>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</si>
  <si>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</si>
  <si>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</si>
  <si>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</si>
  <si>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</si>
  <si>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</si>
  <si>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</si>
  <si>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</si>
  <si>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</si>
  <si>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</si>
  <si>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</si>
  <si>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</si>
  <si>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</si>
  <si>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</si>
  <si>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</si>
  <si>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</si>
  <si>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</si>
  <si>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</si>
  <si>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</si>
  <si>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</si>
  <si>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</si>
  <si>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</si>
  <si>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</si>
  <si>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</si>
  <si>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</si>
  <si>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</si>
  <si>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</si>
  <si>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</si>
  <si>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</si>
  <si>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</si>
  <si>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</si>
  <si>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</si>
  <si>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</si>
  <si>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</si>
  <si>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</si>
  <si>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</si>
  <si>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</si>
  <si>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</si>
  <si>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</si>
  <si>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</si>
  <si>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</si>
  <si>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</si>
  <si>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</si>
  <si>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</si>
  <si>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</si>
  <si>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</si>
  <si>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</si>
  <si>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</si>
  <si>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</si>
  <si>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</si>
  <si>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</si>
  <si>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</si>
  <si>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</si>
  <si>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</si>
  <si>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</si>
  <si>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</si>
  <si>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</si>
  <si>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</si>
  <si>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</si>
  <si>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</si>
  <si>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</si>
  <si>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</si>
  <si>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</si>
  <si>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</si>
  <si>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</si>
  <si>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</si>
  <si>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</si>
  <si>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</si>
  <si>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</si>
  <si>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</si>
  <si>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</si>
  <si>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</si>
  <si>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</si>
  <si>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</si>
  <si>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</si>
  <si>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</si>
  <si>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</si>
  <si>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</si>
  <si>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</si>
  <si>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</si>
  <si>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</si>
  <si>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</si>
  <si>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</si>
  <si>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</si>
  <si>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</si>
  <si>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</si>
  <si>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</si>
  <si>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</si>
  <si>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</si>
  <si>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</si>
  <si>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</si>
  <si>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</si>
  <si>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</si>
  <si>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</si>
  <si>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</si>
  <si>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</si>
  <si>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</si>
  <si>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</si>
  <si>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</si>
  <si>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</si>
  <si>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</si>
  <si>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</si>
  <si>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</si>
  <si>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</si>
  <si>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</si>
  <si>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</si>
  <si>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</si>
  <si>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</si>
  <si>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</si>
  <si>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</si>
  <si>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</si>
  <si>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</si>
  <si>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</si>
  <si>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</si>
  <si>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</si>
  <si>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</si>
  <si>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</si>
  <si>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</si>
  <si>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</si>
  <si>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</si>
  <si>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</si>
  <si>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</si>
  <si>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</si>
  <si>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</si>
  <si>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</si>
  <si>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</si>
  <si>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</si>
  <si>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</si>
  <si>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</si>
  <si>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</si>
  <si>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</si>
  <si>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</si>
  <si>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</si>
  <si>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</si>
  <si>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</si>
  <si>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</si>
  <si>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</si>
  <si>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</si>
  <si>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</si>
  <si>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</si>
  <si>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</si>
  <si>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</si>
  <si>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</si>
  <si>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</si>
  <si>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</si>
  <si>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</si>
  <si>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</si>
  <si>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</si>
  <si>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</si>
  <si>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</si>
  <si>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</si>
  <si>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</si>
  <si>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</si>
  <si>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</si>
  <si>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</si>
  <si>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</si>
  <si>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</si>
  <si>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</si>
  <si>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</si>
  <si>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</si>
  <si>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</si>
  <si>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</si>
  <si>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</si>
  <si>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</si>
  <si>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</si>
  <si>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</si>
  <si>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</si>
  <si>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</si>
  <si>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</si>
  <si>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</si>
  <si>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</si>
  <si>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</si>
  <si>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</si>
  <si>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</si>
  <si>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</si>
  <si>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</si>
  <si>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</si>
  <si>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</si>
  <si>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</si>
  <si>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</si>
  <si>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</si>
  <si>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</si>
  <si>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</si>
  <si>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</si>
  <si>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</si>
  <si>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</si>
  <si>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</si>
  <si>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</si>
  <si>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</si>
  <si>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</si>
  <si>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</si>
  <si>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</si>
  <si>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</si>
  <si>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</si>
  <si>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</si>
  <si>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</si>
  <si>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</si>
  <si>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</si>
  <si>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</si>
  <si>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</si>
  <si>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</si>
  <si>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</si>
  <si>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</si>
  <si>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</si>
  <si>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</si>
  <si>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</si>
  <si>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</si>
  <si>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</si>
  <si>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</si>
  <si>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</si>
  <si>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</si>
  <si>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</si>
  <si>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</si>
  <si>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</si>
  <si>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</si>
  <si>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</si>
  <si>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</si>
  <si>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</si>
  <si>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</si>
  <si>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</si>
  <si>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</si>
  <si>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</si>
  <si>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</si>
  <si>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</si>
  <si>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</si>
  <si>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</si>
  <si>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</si>
  <si>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</si>
  <si>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</si>
  <si>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</si>
  <si>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</si>
  <si>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</si>
  <si>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</si>
  <si>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</si>
  <si>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</si>
  <si>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</si>
  <si>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</si>
  <si>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</si>
  <si>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</si>
  <si>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</si>
  <si>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</si>
  <si>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</si>
  <si>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</si>
  <si>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</si>
  <si>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</si>
  <si>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</si>
  <si>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</si>
  <si>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</si>
  <si>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</si>
  <si>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</si>
  <si>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</si>
  <si>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</si>
  <si>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</si>
  <si>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</si>
  <si>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</si>
  <si>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</si>
  <si>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</si>
  <si>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</si>
  <si>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</si>
  <si>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</si>
  <si>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</si>
  <si>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</si>
  <si>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</si>
  <si>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</si>
  <si>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</si>
  <si>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</si>
  <si>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</si>
  <si>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</si>
  <si>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</si>
  <si>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</si>
  <si>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</si>
  <si>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</si>
  <si>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</si>
  <si>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</si>
  <si>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</si>
  <si>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</si>
  <si>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</si>
  <si>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</si>
  <si>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</si>
  <si>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</si>
  <si>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</si>
  <si>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</si>
  <si>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</si>
  <si>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</si>
  <si>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</si>
  <si>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</si>
  <si>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</si>
  <si>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</si>
  <si>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</si>
  <si>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</si>
  <si>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</si>
  <si>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</si>
  <si>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</si>
  <si>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</si>
  <si>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</si>
  <si>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</si>
  <si>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</si>
  <si>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</si>
  <si>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</si>
  <si>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</si>
  <si>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</si>
  <si>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</si>
  <si>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</si>
  <si>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</si>
  <si>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</si>
  <si>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</si>
  <si>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</si>
  <si>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</si>
  <si>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</si>
  <si>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</si>
  <si>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</si>
  <si>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</si>
  <si>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</si>
  <si>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</si>
  <si>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</si>
  <si>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</si>
  <si>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</si>
  <si>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</si>
  <si>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</si>
  <si>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</si>
  <si>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</si>
  <si>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</si>
  <si>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</si>
  <si>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</si>
  <si>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</si>
  <si>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</si>
  <si>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</si>
  <si>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</si>
  <si>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</si>
  <si>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</si>
  <si>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</si>
  <si>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</si>
  <si>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</si>
  <si>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</si>
  <si>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</si>
  <si>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</si>
  <si>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</si>
  <si>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</si>
  <si>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</si>
  <si>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</si>
  <si>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</si>
  <si>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</si>
  <si>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</si>
  <si>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</si>
  <si>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</si>
  <si>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</si>
  <si>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</si>
  <si>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</si>
  <si>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</si>
  <si>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</si>
  <si>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</si>
  <si>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</si>
  <si>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</si>
  <si>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</si>
  <si>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</si>
  <si>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</si>
  <si>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</si>
  <si>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</si>
  <si>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</si>
  <si>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</si>
  <si>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</si>
  <si>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</si>
  <si>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</si>
  <si>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</si>
  <si>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</si>
  <si>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</si>
  <si>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</si>
  <si>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</si>
  <si>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</si>
  <si>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</si>
  <si>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</si>
  <si>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</si>
  <si>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</si>
  <si>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</si>
  <si>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</si>
  <si>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</si>
  <si>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</si>
  <si>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</si>
  <si>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</si>
  <si>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</si>
  <si>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</si>
  <si>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</si>
  <si>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</si>
  <si>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</si>
  <si>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</si>
  <si>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</si>
  <si>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</si>
  <si>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</si>
  <si>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</si>
  <si>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</si>
  <si>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</si>
  <si>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</si>
  <si>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</si>
  <si>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</si>
  <si>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</si>
  <si>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</si>
  <si>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</si>
  <si>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</si>
  <si>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</si>
  <si>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</si>
  <si>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</si>
  <si>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</si>
  <si>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</si>
  <si>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</si>
  <si>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</si>
  <si>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</si>
  <si>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</si>
  <si>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</si>
  <si>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</si>
  <si>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</si>
  <si>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</si>
  <si>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</si>
  <si>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</si>
  <si>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</si>
  <si>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</si>
  <si>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</si>
  <si>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</si>
  <si>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</si>
  <si>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</si>
  <si>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</si>
  <si>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</si>
  <si>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</si>
  <si>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</si>
  <si>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</si>
  <si>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</si>
  <si>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</si>
  <si>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</si>
  <si>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</si>
  <si>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</si>
  <si>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</si>
  <si>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</si>
  <si>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</si>
  <si>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</si>
  <si>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</si>
  <si>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</si>
  <si>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</si>
  <si>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</si>
  <si>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</si>
  <si>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</si>
  <si>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</si>
  <si>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</si>
  <si>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</si>
  <si>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</si>
  <si>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</si>
  <si>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</si>
  <si>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</si>
  <si>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</si>
  <si>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</si>
  <si>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</si>
  <si>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</si>
  <si>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</si>
  <si>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</si>
  <si>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</si>
  <si>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</si>
  <si>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</si>
  <si>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</si>
  <si>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</si>
  <si>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</si>
  <si>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</si>
  <si>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</si>
  <si>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</si>
  <si>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</si>
  <si>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</si>
  <si>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</si>
  <si>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</si>
  <si>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</si>
  <si>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</si>
  <si>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</si>
  <si>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</si>
  <si>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</si>
  <si>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</si>
  <si>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</si>
  <si>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</si>
  <si>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</si>
  <si>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</si>
  <si>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</si>
  <si>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</si>
  <si>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</si>
  <si>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</si>
  <si>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</si>
  <si>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</si>
  <si>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</si>
  <si>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</si>
  <si>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</si>
  <si>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</si>
  <si>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</si>
  <si>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</si>
  <si>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</si>
  <si>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</si>
  <si>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</si>
  <si>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</si>
  <si>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</si>
  <si>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</si>
  <si>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</si>
  <si>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</si>
  <si>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</si>
  <si>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</si>
  <si>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</si>
  <si>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</si>
  <si>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</si>
  <si>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</si>
  <si>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</si>
  <si>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</si>
  <si>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</si>
  <si>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</si>
  <si>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</si>
  <si>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</si>
  <si>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</si>
  <si>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</si>
  <si>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</si>
  <si>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</si>
  <si>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</si>
  <si>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</si>
  <si>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</si>
  <si>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</si>
  <si>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</si>
  <si>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</si>
  <si>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</si>
  <si>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</si>
  <si>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</si>
  <si>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</si>
  <si>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</si>
  <si>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</si>
  <si>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</si>
  <si>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</si>
  <si>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</si>
  <si>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</si>
  <si>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</si>
  <si>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</si>
  <si>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</si>
  <si>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</si>
  <si>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</si>
  <si>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</si>
  <si>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</si>
  <si>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</si>
  <si>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</si>
  <si>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</si>
  <si>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</si>
  <si>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</si>
  <si>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</si>
  <si>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</si>
  <si>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</si>
  <si>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</si>
  <si>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</si>
  <si>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</si>
  <si>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</si>
  <si>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</si>
  <si>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</si>
  <si>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</si>
  <si>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</si>
  <si>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</si>
  <si>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</si>
  <si>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</si>
  <si>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</si>
  <si>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</si>
  <si>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</si>
  <si>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</si>
  <si>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</si>
  <si>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</si>
  <si>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</si>
  <si>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</si>
  <si>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</si>
  <si>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</si>
  <si>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</si>
  <si>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</si>
  <si>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</si>
  <si>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</si>
  <si>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</si>
  <si>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</si>
  <si>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</si>
  <si>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</si>
  <si>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</si>
  <si>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</si>
  <si>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</si>
  <si>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</si>
  <si>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</si>
  <si>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</si>
  <si>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</si>
  <si>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</si>
  <si>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</si>
  <si>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</si>
  <si>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</si>
  <si>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</si>
  <si>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</si>
  <si>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</si>
  <si>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</si>
  <si>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</si>
  <si>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</si>
  <si>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</si>
  <si>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</si>
  <si>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</si>
  <si>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</si>
  <si>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</si>
  <si>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</si>
  <si>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</si>
  <si>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</si>
  <si>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</si>
  <si>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</si>
  <si>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</si>
  <si>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</si>
  <si>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</si>
  <si>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</si>
  <si>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</si>
  <si>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</si>
  <si>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</si>
  <si>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</si>
  <si>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</si>
  <si>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</si>
  <si>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</si>
  <si>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</si>
  <si>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</si>
  <si>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</si>
  <si>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</si>
  <si>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</si>
  <si>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</si>
  <si>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</si>
  <si>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</si>
  <si>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</si>
  <si>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</si>
  <si>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</si>
  <si>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</si>
  <si>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</si>
  <si>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</si>
  <si>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</si>
  <si>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</si>
  <si>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</si>
  <si>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</si>
  <si>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</si>
  <si>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</si>
  <si>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</si>
  <si>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</si>
  <si>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</si>
  <si>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</si>
  <si>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</si>
  <si>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</si>
  <si>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</si>
  <si>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</si>
  <si>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</si>
  <si>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</si>
  <si>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</si>
  <si>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</si>
  <si>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</si>
  <si>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</si>
  <si>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</si>
  <si>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</si>
  <si>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</si>
  <si>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</si>
  <si>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</si>
  <si>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</si>
  <si>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</si>
  <si>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</si>
  <si>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</si>
  <si>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</si>
  <si>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</si>
  <si>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</si>
  <si>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</si>
  <si>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</si>
  <si>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</si>
  <si>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</si>
  <si>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</si>
  <si>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</si>
  <si>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</si>
  <si>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</si>
  <si>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</si>
  <si>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</si>
  <si>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</si>
  <si>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</si>
  <si>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</si>
  <si>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</si>
  <si>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</si>
  <si>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</si>
  <si>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</si>
  <si>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</si>
  <si>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</si>
  <si>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</si>
  <si>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</si>
  <si>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</si>
  <si>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</si>
  <si>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</si>
  <si>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</si>
  <si>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</si>
  <si>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</si>
  <si>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</si>
  <si>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</si>
  <si>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</si>
  <si>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</si>
  <si>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</si>
  <si>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</si>
  <si>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</si>
  <si>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</si>
  <si>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</si>
  <si>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</si>
  <si>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</si>
  <si>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</si>
  <si>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</si>
  <si>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</si>
  <si>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</si>
  <si>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</si>
  <si>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</si>
  <si>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</si>
  <si>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</si>
  <si>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</si>
  <si>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</si>
  <si>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</si>
  <si>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</si>
  <si>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</si>
  <si>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</si>
  <si>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</si>
  <si>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</si>
  <si>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</si>
  <si>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</si>
  <si>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</si>
  <si>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</si>
  <si>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</si>
  <si>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</si>
  <si>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</si>
  <si>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</si>
  <si>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</si>
  <si>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</si>
  <si>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</si>
  <si>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</si>
  <si>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</si>
  <si>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</si>
  <si>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</si>
  <si>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</si>
  <si>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</si>
  <si>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</si>
  <si>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</si>
  <si>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</si>
  <si>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</si>
  <si>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</si>
  <si>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</si>
  <si>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</si>
  <si>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</si>
  <si>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</si>
  <si>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</si>
  <si>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</si>
  <si>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</si>
  <si>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</si>
  <si>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</si>
  <si>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</si>
  <si>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</si>
  <si>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</si>
  <si>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</si>
  <si>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</si>
  <si>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</si>
  <si>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</si>
  <si>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</si>
  <si>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</si>
  <si>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</si>
  <si>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</si>
  <si>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</si>
  <si>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</si>
  <si>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</si>
  <si>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</si>
  <si>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</si>
  <si>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</si>
  <si>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</si>
  <si>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</si>
  <si>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</si>
  <si>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</si>
  <si>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</si>
  <si>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</si>
  <si>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</si>
  <si>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</si>
  <si>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</si>
  <si>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</si>
  <si>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</si>
  <si>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</si>
  <si>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</si>
  <si>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</si>
  <si>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</si>
  <si>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</si>
  <si>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</si>
  <si>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</si>
  <si>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</si>
  <si>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</si>
  <si>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</si>
  <si>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</si>
  <si>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</si>
  <si>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</si>
  <si>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</si>
  <si>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</si>
  <si>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</si>
  <si>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</si>
  <si>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</si>
  <si>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</si>
  <si>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</si>
  <si>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</si>
  <si>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</si>
  <si>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</si>
  <si>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</si>
  <si>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</si>
  <si>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</si>
  <si>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</si>
  <si>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</si>
  <si>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</si>
  <si>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</si>
  <si>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</si>
  <si>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</si>
  <si>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</si>
  <si>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</si>
  <si>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</si>
  <si>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</si>
  <si>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</si>
  <si>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</si>
  <si>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</si>
  <si>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</si>
  <si>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</si>
  <si>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</si>
  <si>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</si>
  <si>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</si>
  <si>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</si>
  <si>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</si>
  <si>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</si>
  <si>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</si>
  <si>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</si>
  <si>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</si>
  <si>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</si>
  <si>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</si>
  <si>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</si>
  <si>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</si>
  <si>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</si>
  <si>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</si>
  <si>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</si>
  <si>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</si>
  <si>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</si>
  <si>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</si>
  <si>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</si>
  <si>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</si>
  <si>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</si>
  <si>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</si>
  <si>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</si>
  <si>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</si>
  <si>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</si>
  <si>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</si>
  <si>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</si>
  <si>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</si>
  <si>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</si>
  <si>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</si>
  <si>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</si>
  <si>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</si>
  <si>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</si>
  <si>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</si>
  <si>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</si>
  <si>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</si>
  <si>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</si>
  <si>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</si>
  <si>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</si>
  <si>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</si>
  <si>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</si>
  <si>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</si>
  <si>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</si>
  <si>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</si>
  <si>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</si>
  <si>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</si>
  <si>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</si>
  <si>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</si>
  <si>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</si>
  <si>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</si>
  <si>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</si>
  <si>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</si>
  <si>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</si>
  <si>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</si>
  <si>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</si>
  <si>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</si>
  <si>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</si>
  <si>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</si>
  <si>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</si>
  <si>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</si>
  <si>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</si>
  <si>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</si>
  <si>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</si>
  <si>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</si>
  <si>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</si>
  <si>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</si>
  <si>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</si>
  <si>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</si>
  <si>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</si>
  <si>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</si>
  <si>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</si>
  <si>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</si>
  <si>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</si>
  <si>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</si>
  <si>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</si>
  <si>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</si>
  <si>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</si>
  <si>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</si>
  <si>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</si>
  <si>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</si>
  <si>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</si>
  <si>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</si>
  <si>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</si>
  <si>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</si>
  <si>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</si>
  <si>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</si>
  <si>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</si>
  <si>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</si>
  <si>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</si>
  <si>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</si>
  <si>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</si>
  <si>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</si>
  <si>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</si>
  <si>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</si>
  <si>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</si>
  <si>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</si>
  <si>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</si>
  <si>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</si>
  <si>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</si>
  <si>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</si>
  <si>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</si>
  <si>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</si>
  <si>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</si>
  <si>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</si>
  <si>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</si>
  <si>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</si>
  <si>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</si>
  <si>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</si>
  <si>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</si>
  <si>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</si>
  <si>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</si>
  <si>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</si>
  <si>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</si>
  <si>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</si>
  <si>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</si>
  <si>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</si>
  <si>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</si>
  <si>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</si>
  <si>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</si>
  <si>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</si>
  <si>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</si>
  <si>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</si>
  <si>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</si>
  <si>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</si>
  <si>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</si>
  <si>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</si>
  <si>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</si>
  <si>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</si>
  <si>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</si>
  <si>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</si>
  <si>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</si>
  <si>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</si>
  <si>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</si>
  <si>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</si>
  <si>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</si>
  <si>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</si>
  <si>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</si>
  <si>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</si>
  <si>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</si>
  <si>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</si>
  <si>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</si>
  <si>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</si>
  <si>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</si>
  <si>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</si>
  <si>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</si>
  <si>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</si>
  <si>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</si>
  <si>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</si>
  <si>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</si>
  <si>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</si>
  <si>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</si>
  <si>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</si>
  <si>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</si>
  <si>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</si>
  <si>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</si>
  <si>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</si>
  <si>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</si>
  <si>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</si>
  <si>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</si>
  <si>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</si>
  <si>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</si>
  <si>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</si>
  <si>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</si>
  <si>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</si>
  <si>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</si>
  <si>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</si>
  <si>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</si>
  <si>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</si>
  <si>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</si>
  <si>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</si>
  <si>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</si>
  <si>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</si>
  <si>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</si>
  <si>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</si>
  <si>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</si>
  <si>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</si>
  <si>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</si>
  <si>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</si>
  <si>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</si>
  <si>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</si>
  <si>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</si>
  <si>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</si>
  <si>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</si>
  <si>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</si>
  <si>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</si>
  <si>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</si>
  <si>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</si>
  <si>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</si>
  <si>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</si>
  <si>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</si>
  <si>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</si>
  <si>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</si>
  <si>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</si>
  <si>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</si>
  <si>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</si>
  <si>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</si>
  <si>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</si>
  <si>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</si>
  <si>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</si>
  <si>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</si>
  <si>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</si>
  <si>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</si>
  <si>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</si>
  <si>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</si>
  <si>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</si>
  <si>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</si>
  <si>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</si>
  <si>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</si>
  <si>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</si>
  <si>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</si>
  <si>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</si>
  <si>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</si>
  <si>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</si>
  <si>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</si>
  <si>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</si>
  <si>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</si>
  <si>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</si>
  <si>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</si>
  <si>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</si>
  <si>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</si>
  <si>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</si>
  <si>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</si>
  <si>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</si>
  <si>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</si>
  <si>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</si>
  <si>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</si>
  <si>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</si>
  <si>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</si>
  <si>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</si>
  <si>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</si>
  <si>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</si>
  <si>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</si>
  <si>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</si>
  <si>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</si>
  <si>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</si>
  <si>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</si>
  <si>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</si>
  <si>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</si>
  <si>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</si>
  <si>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</si>
  <si>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</si>
  <si>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</si>
  <si>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</si>
  <si>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</si>
  <si>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</si>
  <si>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</si>
  <si>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</si>
  <si>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</si>
  <si>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</si>
  <si>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</si>
  <si>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</si>
  <si>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</si>
  <si>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</si>
  <si>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</si>
  <si>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</si>
  <si>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</si>
  <si>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</si>
  <si>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</si>
  <si>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</si>
  <si>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</si>
  <si>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</si>
  <si>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</si>
  <si>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</si>
  <si>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</si>
  <si>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</si>
  <si>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</si>
  <si>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</si>
  <si>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</si>
  <si>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</si>
  <si>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</si>
  <si>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</si>
  <si>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</si>
  <si>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</si>
  <si>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</si>
  <si>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</si>
  <si>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</si>
  <si>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</si>
  <si>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</si>
  <si>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</si>
  <si>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</si>
  <si>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</si>
  <si>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</si>
  <si>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</si>
  <si>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</si>
  <si>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</si>
  <si>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</si>
  <si>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</si>
  <si>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</si>
  <si>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</si>
  <si>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</si>
  <si>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</si>
  <si>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</si>
  <si>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</si>
  <si>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</si>
  <si>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</si>
  <si>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</si>
  <si>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</si>
  <si>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</si>
  <si>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</si>
  <si>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</si>
  <si>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</si>
  <si>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</si>
  <si>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</si>
  <si>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</si>
  <si>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</si>
  <si>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</si>
  <si>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</si>
  <si>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</si>
  <si>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</si>
  <si>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</si>
  <si>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</si>
  <si>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</si>
  <si>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</si>
  <si>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</si>
  <si>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</si>
  <si>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</si>
  <si>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</si>
  <si>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</si>
  <si>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</si>
  <si>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</si>
  <si>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</si>
  <si>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</si>
  <si>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</si>
  <si>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</si>
  <si>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</si>
  <si>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</si>
  <si>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</si>
  <si>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</si>
  <si>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</si>
  <si>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</si>
  <si>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</si>
  <si>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</si>
  <si>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</si>
  <si>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</si>
  <si>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</si>
  <si>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</si>
  <si>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</si>
  <si>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</si>
  <si>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</si>
  <si>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</si>
  <si>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</si>
  <si>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</si>
  <si>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</si>
  <si>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</si>
  <si>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</si>
  <si>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</si>
  <si>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</si>
  <si>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</si>
  <si>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</si>
  <si>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</si>
  <si>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</si>
  <si>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</si>
  <si>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</si>
  <si>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</si>
  <si>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</si>
  <si>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</si>
  <si>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</si>
  <si>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</si>
  <si>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</si>
  <si>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</si>
  <si>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</si>
  <si>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</si>
  <si>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</si>
  <si>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</si>
  <si>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</si>
  <si>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</si>
  <si>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</si>
  <si>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</si>
  <si>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</si>
  <si>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</si>
  <si>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</si>
  <si>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</si>
  <si>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</si>
  <si>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</si>
  <si>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</si>
  <si>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</si>
  <si>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</si>
  <si>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</si>
  <si>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</si>
  <si>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</si>
  <si>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</si>
  <si>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</si>
  <si>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</si>
  <si>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</si>
  <si>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</si>
  <si>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</si>
  <si>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</si>
  <si>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</si>
  <si>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</si>
  <si>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</si>
  <si>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</si>
  <si>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</si>
  <si>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</si>
  <si>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</si>
  <si>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</si>
  <si>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</si>
  <si>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</si>
  <si>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</si>
  <si>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</si>
  <si>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</si>
  <si>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</si>
  <si>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</si>
  <si>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</si>
  <si>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</si>
  <si>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</si>
  <si>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</si>
  <si>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</si>
  <si>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</si>
  <si>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</si>
  <si>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</si>
  <si>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</si>
  <si>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</si>
  <si>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</si>
  <si>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</si>
  <si>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</si>
  <si>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</si>
  <si>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</si>
  <si>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</si>
  <si>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</si>
  <si>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</si>
  <si>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</si>
  <si>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</si>
  <si>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</si>
  <si>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</si>
  <si>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</si>
  <si>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</si>
  <si>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</si>
  <si>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</si>
  <si>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</si>
  <si>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</si>
  <si>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</si>
  <si>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</si>
  <si>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</si>
  <si>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</si>
  <si>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</si>
  <si>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</si>
  <si>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</si>
  <si>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</si>
  <si>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</si>
  <si>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</si>
  <si>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</si>
  <si>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</si>
  <si>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</si>
  <si>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</si>
  <si>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</si>
  <si>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</si>
  <si>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</si>
  <si>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</si>
  <si>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</si>
  <si>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</si>
  <si>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</si>
  <si>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</si>
  <si>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</si>
  <si>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</si>
  <si>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</si>
  <si>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</si>
  <si>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</si>
  <si>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</si>
  <si>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</si>
  <si>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</si>
  <si>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</si>
  <si>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</si>
  <si>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</si>
  <si>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</si>
  <si>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</si>
  <si>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</si>
  <si>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</si>
  <si>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</si>
  <si>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</si>
  <si>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</si>
  <si>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</si>
  <si>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</si>
  <si>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</si>
  <si>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</si>
  <si>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</si>
  <si>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</si>
  <si>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</si>
  <si>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</si>
  <si>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</si>
  <si>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</si>
  <si>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</si>
  <si>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</si>
  <si>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</si>
  <si>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</si>
  <si>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</si>
  <si>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</si>
  <si>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</si>
  <si>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</si>
  <si>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</si>
  <si>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</si>
  <si>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</si>
  <si>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</si>
  <si>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</si>
  <si>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</si>
  <si>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</si>
  <si>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</si>
  <si>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</si>
  <si>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</si>
  <si>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</si>
  <si>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</si>
  <si>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</si>
  <si>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</si>
  <si>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</si>
  <si>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</si>
  <si>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</si>
  <si>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</si>
  <si>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</si>
  <si>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</si>
  <si>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</si>
  <si>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</si>
  <si>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</si>
  <si>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</si>
  <si>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</si>
  <si>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</si>
  <si>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</si>
  <si>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</si>
  <si>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</si>
  <si>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</si>
  <si>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</si>
  <si>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</si>
  <si>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</si>
  <si>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</si>
  <si>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</si>
  <si>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</si>
  <si>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</si>
  <si>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</si>
  <si>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</si>
  <si>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</si>
  <si>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</si>
  <si>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</si>
  <si>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</si>
  <si>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</si>
  <si>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</si>
  <si>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</si>
  <si>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</si>
  <si>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</si>
  <si>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</si>
  <si>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</si>
  <si>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</si>
  <si>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</si>
  <si>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</si>
  <si>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</si>
  <si>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</si>
  <si>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</si>
  <si>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</si>
  <si>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</si>
  <si>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</si>
  <si>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</si>
  <si>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</si>
  <si>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</si>
  <si>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</si>
  <si>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</si>
  <si>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</si>
  <si>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</si>
  <si>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</si>
  <si>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</si>
  <si>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</si>
  <si>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</si>
  <si>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</si>
  <si>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</si>
  <si>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</si>
  <si>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</si>
  <si>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</si>
  <si>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</si>
  <si>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</si>
  <si>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</si>
  <si>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</si>
  <si>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</si>
  <si>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</si>
  <si>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</si>
  <si>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</si>
  <si>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</si>
  <si>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</si>
  <si>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</si>
  <si>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</si>
  <si>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</si>
  <si>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</si>
  <si>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</si>
  <si>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</si>
  <si>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</si>
  <si>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</si>
  <si>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</si>
  <si>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</si>
  <si>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</si>
  <si>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</si>
  <si>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</si>
  <si>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</si>
  <si>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</si>
  <si>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Count of state</t>
  </si>
  <si>
    <t>(All)</t>
  </si>
  <si>
    <t>Date Created Conversion</t>
  </si>
  <si>
    <t>Date Ended Conversion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</si>
  <si>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</si>
  <si>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</si>
  <si>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</si>
  <si>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</si>
  <si>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</si>
  <si>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</si>
  <si>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</si>
  <si>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</si>
  <si>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</si>
  <si>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</si>
  <si>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</si>
  <si>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</si>
  <si>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</si>
  <si>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</si>
  <si>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</si>
  <si>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</si>
  <si>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</si>
  <si>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</si>
  <si>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</si>
  <si>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</si>
  <si>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</si>
  <si>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</si>
  <si>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</si>
  <si>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</si>
  <si>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</si>
  <si>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</si>
  <si>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</si>
  <si>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</si>
  <si>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</si>
  <si>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</si>
  <si>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</si>
  <si>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</si>
  <si>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</si>
  <si>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</si>
  <si>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</si>
  <si>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</si>
  <si>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</si>
  <si>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Campaign</t>
  </si>
  <si>
    <t>Mean</t>
  </si>
  <si>
    <t>Median</t>
  </si>
  <si>
    <t>Lo</t>
  </si>
  <si>
    <t>High</t>
  </si>
  <si>
    <t>Variance</t>
  </si>
  <si>
    <t>Stand Deviation</t>
  </si>
  <si>
    <t>Successful</t>
  </si>
  <si>
    <t>Unsuccessful</t>
  </si>
  <si>
    <t>Measures</t>
  </si>
  <si>
    <t>Parent Category</t>
  </si>
  <si>
    <t>Text to Column (Column T &amp; U)</t>
  </si>
  <si>
    <t xml:space="preserve"> Question: Use your data to determine whether the mean or the median summarizes the data more meaningfully</t>
  </si>
  <si>
    <t>+ The median better summarizes the data because there a two outliers in the "successful"</t>
  </si>
  <si>
    <t>group which would have a significant impact in the increase of the mean.  The median will not be impacted by such outliers.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</si>
  <si>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</si>
  <si>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</si>
  <si>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</si>
  <si>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</si>
  <si>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</si>
  <si>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</si>
  <si>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</si>
  <si>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</si>
  <si>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</si>
  <si>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</si>
  <si>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</si>
  <si>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</si>
  <si>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</si>
  <si>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</si>
  <si>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</si>
  <si>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</si>
  <si>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</si>
  <si>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</si>
  <si>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</si>
  <si>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</si>
  <si>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</si>
  <si>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</si>
  <si>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</si>
  <si>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</si>
  <si>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</si>
  <si>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</si>
  <si>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pledged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</si>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</sst>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5" x14ac:knownFonts="1">
    <font>
      <sz val="11"/>
      <color theme="1"/>
      <name val="Franklin Gothic Book"/>
      <family val="2"/>
      <scheme val="minor"/>
    </font>
    <font>
      <b/>
      <sz val="11"/>
      <color theme="1"/>
      <name val="Franklin Gothic Book"/>
      <family val="2"/>
      <scheme val="minor"/>
    </font>
    <font>
      <sz val="11"/>
      <color theme="1"/>
      <name val="Franklin Gothic Book"/>
      <family val="2"/>
      <scheme val="minor"/>
    </font>
    <font>
      <sz val="11"/>
      <color rgb="FF000000"/>
      <name val="Franklin Gothic Book"/>
      <family val="2"/>
      <scheme val="minor"/>
    </font>
    <font>
      <i/>
      <sz val="11"/>
      <color theme="1"/>
      <name val="Franklin Gothic Book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43" fontId="0" fillId="0" borderId="0" xfId="1" applyFont="1"/>
    <xf numFmtId="0" fontId="0" fillId="0" borderId="0" xfId="0" pivotButton="1"/>
    <xf numFmtId="3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Font="1"/>
    <xf numFmtId="14" fontId="0" fillId="0" borderId="0" xfId="0" applyNumberFormat="1" applyFont="1"/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0" fontId="1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0" fillId="0" borderId="0" xfId="0" applyNumberFormat="1" applyFont="1"/>
    <xf numFmtId="0" fontId="0" fillId="3" borderId="0" xfId="0" applyFill="1"/>
    <xf numFmtId="9" fontId="0" fillId="0" borderId="0" xfId="2" applyFont="1"/>
    <xf numFmtId="0" fontId="0" fillId="0" borderId="0" xfId="0" applyAlignment="1">
      <alignment horizontal="left"/>
    </xf>
    <xf numFmtId="164" fontId="0" fillId="0" borderId="0" xfId="2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165" fontId="0" fillId="0" borderId="0" xfId="1" applyNumberFormat="1" applyFont="1"/>
    <xf numFmtId="0" fontId="1" fillId="0" borderId="0" xfId="0" applyFont="1"/>
    <xf numFmtId="165" fontId="0" fillId="0" borderId="0" xfId="0" applyNumberFormat="1"/>
    <xf numFmtId="0" fontId="0" fillId="0" borderId="2" xfId="0" applyBorder="1"/>
    <xf numFmtId="165" fontId="0" fillId="0" borderId="2" xfId="1" applyNumberFormat="1" applyFont="1" applyBorder="1"/>
    <xf numFmtId="0" fontId="1" fillId="4" borderId="2" xfId="0" applyFont="1" applyFill="1" applyBorder="1"/>
    <xf numFmtId="0" fontId="1" fillId="4" borderId="2" xfId="0" applyFont="1" applyFill="1" applyBorder="1" applyAlignment="1">
      <alignment horizontal="center"/>
    </xf>
    <xf numFmtId="0" fontId="0" fillId="0" borderId="0" xfId="0" quotePrefix="1"/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Continuous"/>
    </xf>
  </cellXfs>
  <cellStyles count="3">
    <cellStyle name="Comma" xfId="1" builtinId="3"/>
    <cellStyle name="Normal" xfId="0" builtinId="0"/>
    <cellStyle name="Percent" xfId="2" builtinId="5"/>
  </cellStyles>
  <dxfs count="23">
    <dxf>
      <alignment horizontal="center"/>
    </dxf>
    <dxf>
      <alignment horizontal="center"/>
    </dxf>
    <dxf>
      <numFmt numFmtId="3" formatCode="#,##0"/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06 07 19.xlsx]State By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C8-44E1-A57B-17D5C0282913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3000"/>
                    <a:lumMod val="102000"/>
                  </a:schemeClr>
                </a:gs>
                <a:gs pos="50000">
                  <a:schemeClr val="accent2">
                    <a:shade val="100000"/>
                    <a:satMod val="110000"/>
                    <a:lumMod val="100000"/>
                  </a:schemeClr>
                </a:gs>
                <a:gs pos="100000">
                  <a:schemeClr val="accent2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C8-44E1-A57B-17D5C0282913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4000"/>
                    <a:satMod val="103000"/>
                    <a:lumMod val="102000"/>
                  </a:schemeClr>
                </a:gs>
                <a:gs pos="50000">
                  <a:schemeClr val="accent3">
                    <a:shade val="100000"/>
                    <a:satMod val="110000"/>
                    <a:lumMod val="100000"/>
                  </a:schemeClr>
                </a:gs>
                <a:gs pos="100000">
                  <a:schemeClr val="accent3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C8-44E1-A57B-17D5C0282913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</a:schemeClr>
                </a:gs>
                <a:gs pos="50000">
                  <a:schemeClr val="accent4">
                    <a:shade val="100000"/>
                    <a:satMod val="110000"/>
                    <a:lumMod val="100000"/>
                  </a:schemeClr>
                </a:gs>
                <a:gs pos="100000">
                  <a:schemeClr val="accent4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C8-44E1-A57B-17D5C028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739056"/>
        <c:axId val="408739376"/>
      </c:barChart>
      <c:catAx>
        <c:axId val="4087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9376"/>
        <c:crosses val="autoZero"/>
        <c:auto val="1"/>
        <c:lblAlgn val="ctr"/>
        <c:lblOffset val="100"/>
        <c:noMultiLvlLbl val="0"/>
      </c:catAx>
      <c:valAx>
        <c:axId val="4087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06 07 19.xlsx]State By 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4-4195-9196-2E326DB37E40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3000"/>
                    <a:lumMod val="102000"/>
                  </a:schemeClr>
                </a:gs>
                <a:gs pos="50000">
                  <a:schemeClr val="accent2">
                    <a:shade val="100000"/>
                    <a:satMod val="110000"/>
                    <a:lumMod val="100000"/>
                  </a:schemeClr>
                </a:gs>
                <a:gs pos="100000">
                  <a:schemeClr val="accent2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4-4195-9196-2E326DB37E40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4000"/>
                    <a:satMod val="103000"/>
                    <a:lumMod val="102000"/>
                  </a:schemeClr>
                </a:gs>
                <a:gs pos="50000">
                  <a:schemeClr val="accent3">
                    <a:shade val="100000"/>
                    <a:satMod val="110000"/>
                    <a:lumMod val="100000"/>
                  </a:schemeClr>
                </a:gs>
                <a:gs pos="100000">
                  <a:schemeClr val="accent3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4-4195-9196-2E326DB37E40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</a:schemeClr>
                </a:gs>
                <a:gs pos="50000">
                  <a:schemeClr val="accent4">
                    <a:shade val="100000"/>
                    <a:satMod val="110000"/>
                    <a:lumMod val="100000"/>
                  </a:schemeClr>
                </a:gs>
                <a:gs pos="100000">
                  <a:schemeClr val="accent4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2-4084-8FEF-D594366B0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879544"/>
        <c:axId val="541877944"/>
      </c:barChart>
      <c:catAx>
        <c:axId val="5418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77944"/>
        <c:crosses val="autoZero"/>
        <c:auto val="1"/>
        <c:lblAlgn val="ctr"/>
        <c:lblOffset val="100"/>
        <c:noMultiLvlLbl val="0"/>
      </c:catAx>
      <c:valAx>
        <c:axId val="54187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06 07 19.xlsx]State by Launch Date!PivotTable2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4000"/>
                    <a:satMod val="103000"/>
                    <a:lumMod val="102000"/>
                  </a:schemeClr>
                </a:gs>
                <a:gs pos="50000">
                  <a:schemeClr val="accent2">
                    <a:shade val="100000"/>
                    <a:satMod val="110000"/>
                    <a:lumMod val="100000"/>
                  </a:schemeClr>
                </a:gs>
                <a:gs pos="100000">
                  <a:schemeClr val="accent2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94000"/>
                    <a:satMod val="103000"/>
                    <a:lumMod val="102000"/>
                  </a:schemeClr>
                </a:gs>
                <a:gs pos="50000">
                  <a:schemeClr val="accent3">
                    <a:shade val="100000"/>
                    <a:satMod val="110000"/>
                    <a:lumMod val="100000"/>
                  </a:schemeClr>
                </a:gs>
                <a:gs pos="100000">
                  <a:schemeClr val="accent3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</a:schemeClr>
                </a:gs>
                <a:gs pos="50000">
                  <a:schemeClr val="accent4">
                    <a:shade val="100000"/>
                    <a:satMod val="110000"/>
                    <a:lumMod val="100000"/>
                  </a:schemeClr>
                </a:gs>
                <a:gs pos="100000">
                  <a:schemeClr val="accent4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4000"/>
                      <a:satMod val="103000"/>
                      <a:lumMod val="102000"/>
                    </a:schemeClr>
                  </a:gs>
                  <a:gs pos="50000">
                    <a:schemeClr val="accent1">
                      <a:shade val="100000"/>
                      <a:satMod val="110000"/>
                      <a:lumMod val="100000"/>
                    </a:schemeClr>
                  </a:gs>
                  <a:gs pos="100000">
                    <a:schemeClr val="accent1">
                      <a:shade val="78000"/>
                      <a:satMod val="120000"/>
                      <a:lumMod val="99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35000"/>
                  </a:srgbClr>
                </a:outerShdw>
              </a:effectLst>
            </c:spPr>
          </c:marker>
          <c:cat>
            <c:strRef>
              <c:f>'State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Launch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9-4D33-956C-DBE8155DE773}"/>
            </c:ext>
          </c:extLst>
        </c:ser>
        <c:ser>
          <c:idx val="1"/>
          <c:order val="1"/>
          <c:tx>
            <c:strRef>
              <c:f>'State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94000"/>
                      <a:satMod val="103000"/>
                      <a:lumMod val="102000"/>
                    </a:schemeClr>
                  </a:gs>
                  <a:gs pos="50000">
                    <a:schemeClr val="accent2">
                      <a:shade val="100000"/>
                      <a:satMod val="110000"/>
                      <a:lumMod val="100000"/>
                    </a:schemeClr>
                  </a:gs>
                  <a:gs pos="100000">
                    <a:schemeClr val="accent2">
                      <a:shade val="78000"/>
                      <a:satMod val="120000"/>
                      <a:lumMod val="99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35000"/>
                  </a:srgbClr>
                </a:outerShdw>
              </a:effectLst>
            </c:spPr>
          </c:marker>
          <c:cat>
            <c:strRef>
              <c:f>'State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69-4D33-956C-DBE8155DE773}"/>
            </c:ext>
          </c:extLst>
        </c:ser>
        <c:ser>
          <c:idx val="2"/>
          <c:order val="2"/>
          <c:tx>
            <c:strRef>
              <c:f>'State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tint val="94000"/>
                      <a:satMod val="103000"/>
                      <a:lumMod val="102000"/>
                    </a:schemeClr>
                  </a:gs>
                  <a:gs pos="50000">
                    <a:schemeClr val="accent3">
                      <a:shade val="100000"/>
                      <a:satMod val="110000"/>
                      <a:lumMod val="100000"/>
                    </a:schemeClr>
                  </a:gs>
                  <a:gs pos="100000">
                    <a:schemeClr val="accent3">
                      <a:shade val="78000"/>
                      <a:satMod val="120000"/>
                      <a:lumMod val="99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35000"/>
                  </a:srgbClr>
                </a:outerShdw>
              </a:effectLst>
            </c:spPr>
          </c:marker>
          <c:cat>
            <c:strRef>
              <c:f>'State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Launch Date'!$D$6:$D$18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69-4D33-956C-DBE8155DE773}"/>
            </c:ext>
          </c:extLst>
        </c:ser>
        <c:ser>
          <c:idx val="3"/>
          <c:order val="3"/>
          <c:tx>
            <c:strRef>
              <c:f>'State 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tint val="94000"/>
                      <a:satMod val="103000"/>
                      <a:lumMod val="102000"/>
                    </a:schemeClr>
                  </a:gs>
                  <a:gs pos="50000">
                    <a:schemeClr val="accent4">
                      <a:shade val="100000"/>
                      <a:satMod val="110000"/>
                      <a:lumMod val="100000"/>
                    </a:schemeClr>
                  </a:gs>
                  <a:gs pos="100000">
                    <a:schemeClr val="accent4">
                      <a:shade val="78000"/>
                      <a:satMod val="120000"/>
                      <a:lumMod val="99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35000"/>
                  </a:srgbClr>
                </a:outerShdw>
              </a:effectLst>
            </c:spPr>
          </c:marker>
          <c:cat>
            <c:strRef>
              <c:f>'State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0-4823-9592-E8D3EE4E3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936368"/>
        <c:axId val="381938608"/>
      </c:lineChart>
      <c:catAx>
        <c:axId val="38193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38608"/>
        <c:crosses val="autoZero"/>
        <c:auto val="1"/>
        <c:lblAlgn val="ctr"/>
        <c:lblOffset val="100"/>
        <c:noMultiLvlLbl val="0"/>
      </c:catAx>
      <c:valAx>
        <c:axId val="3819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Data2!$G$2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Data2!$B$3:$B$14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Data2!$G$3:$G$14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B6-455B-BB48-6AD3E448BFB7}"/>
            </c:ext>
          </c:extLst>
        </c:ser>
        <c:ser>
          <c:idx val="5"/>
          <c:order val="5"/>
          <c:tx>
            <c:strRef>
              <c:f>Data2!$H$2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Data2!$B$3:$B$14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Data2!$H$3:$H$14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B6-455B-BB48-6AD3E448BFB7}"/>
            </c:ext>
          </c:extLst>
        </c:ser>
        <c:ser>
          <c:idx val="6"/>
          <c:order val="6"/>
          <c:tx>
            <c:strRef>
              <c:f>Data2!$I$2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Data2!$B$3:$B$14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Data2!$I$3:$I$14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B6-455B-BB48-6AD3E448B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47792"/>
        <c:axId val="502254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Data2!$C$2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Data2!$B$3:$B$14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Data2!$C$3:$C$14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AB6-455B-BB48-6AD3E448BF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B6-455B-BB48-6AD3E448BF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AB6-455B-BB48-6AD3E448BF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Data2!$F$3:$F$14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AB6-455B-BB48-6AD3E448BFB7}"/>
                  </c:ext>
                </c:extLst>
              </c15:ser>
            </c15:filteredLineSeries>
          </c:ext>
        </c:extLst>
      </c:lineChart>
      <c:catAx>
        <c:axId val="5022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54832"/>
        <c:crosses val="autoZero"/>
        <c:auto val="1"/>
        <c:lblAlgn val="ctr"/>
        <c:lblOffset val="100"/>
        <c:noMultiLvlLbl val="0"/>
      </c:catAx>
      <c:valAx>
        <c:axId val="5022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212725</xdr:colOff>
      <xdr:row>1</xdr:row>
      <xdr:rowOff>19050</xdr:rowOff>
    </xdr:from>
    <xdr:to>
      <xdr:col>13</xdr:col>
      <xdr:colOff>517525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4500F-1EA1-4C1F-BAF8-901CC5325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94191</xdr:colOff>
      <xdr:row>0</xdr:row>
      <xdr:rowOff>186267</xdr:rowOff>
    </xdr:from>
    <xdr:to>
      <xdr:col>16</xdr:col>
      <xdr:colOff>237066</xdr:colOff>
      <xdr:row>23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2E1CF-0D9D-450D-AA59-E3881B319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0</xdr:row>
      <xdr:rowOff>152400</xdr:rowOff>
    </xdr:from>
    <xdr:to>
      <xdr:col>14</xdr:col>
      <xdr:colOff>253999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4554F-A3EC-4A11-B935-8CD037F56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754943</xdr:colOff>
      <xdr:row>14</xdr:row>
      <xdr:rowOff>106537</xdr:rowOff>
    </xdr:from>
    <xdr:to>
      <xdr:col>8</xdr:col>
      <xdr:colOff>1587500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5A42B-1BEC-4B1D-8B3A-117A7D776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ichard Harris" id="{F0D77A65-9610-4282-BA85-7ACDF1FAE635}" userId="09fbb2510c920cbc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Harris" refreshedDate="43622.854465625001" createdVersion="6" refreshedVersion="6" minRefreshableVersion="3" recordCount="4114" xr:uid="{BC4E0B40-D7E1-4C81-9078-390C0CE2B0BB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0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0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2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3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2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2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3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3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2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3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3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3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3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0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3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3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0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3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0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3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2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0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0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0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3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3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3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3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2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0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3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0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3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0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3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0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2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0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3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3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4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4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4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3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2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5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3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6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5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5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6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0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4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5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2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4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5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6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6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0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3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4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6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6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5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3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7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6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5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4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5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5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7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2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5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6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4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6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4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0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3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6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6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2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0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2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0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2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3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x v="2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3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2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3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0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0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0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3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0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0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2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3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2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3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0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3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0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0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3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3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2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3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3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3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0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0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3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2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0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0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0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3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0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0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0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2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0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3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2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3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2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2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0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3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2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0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3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0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0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3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3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0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0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0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0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0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x v="3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0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0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0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0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0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0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0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0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0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4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3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6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7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7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6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7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4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5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7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6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4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0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7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5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6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5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7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3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6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1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6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4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7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5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5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0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5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1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3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8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7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6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6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4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5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5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4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6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7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4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5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3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7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6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4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5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5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5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4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4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6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5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6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6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4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7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4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4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8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2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2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0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2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1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4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2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2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0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0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2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0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1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0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0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0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1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2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2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0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2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2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0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2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7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5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4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0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6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2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5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5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6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2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2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5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5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5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0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2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6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6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4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5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0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2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3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6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0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6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3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3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6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2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5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5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3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3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0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3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0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3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5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0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2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3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8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2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0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0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2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0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3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2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0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6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0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3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3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0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0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3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3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6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3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6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6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2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3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5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5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3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3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3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1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0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3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5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0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3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5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5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0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3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2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2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x v="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0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0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3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0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3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6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7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6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0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4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2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4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2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3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0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2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0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2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3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1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2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2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2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2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0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2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2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0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2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0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0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2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0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0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1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0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3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2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0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2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0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3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0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0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2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0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2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3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0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2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0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2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0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0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0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2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0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0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0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0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0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2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0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2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3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0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2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0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2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3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3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0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3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0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0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0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0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2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0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1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0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0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3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3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2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0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0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1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2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3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2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2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0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0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0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1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x v="1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3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2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0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0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0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3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2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3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2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3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3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3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0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0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2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0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0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3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2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3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0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0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2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3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2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0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2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2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3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3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3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3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0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2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2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2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3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2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1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2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3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3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2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0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2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2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0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0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1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3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3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2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3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4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2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3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2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2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2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2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2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3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3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3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2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3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3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1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2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5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3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5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6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0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4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5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6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5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6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6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4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4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3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4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3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3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3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4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3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5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4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5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3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3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2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4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6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0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5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4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5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3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2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3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4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0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3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0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4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4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0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8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3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6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4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3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6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5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5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3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4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5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4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5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4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4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4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4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6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4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5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3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5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3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6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5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6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6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3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4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5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4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4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6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4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5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5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3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5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0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7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5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5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5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2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4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5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6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4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3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6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5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2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4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2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3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2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3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0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0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0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2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2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0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2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2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2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0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4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2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4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5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4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4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4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4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6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5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0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4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4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7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5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6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2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5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2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2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6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4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3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7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0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2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7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5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6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6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7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3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5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0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7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3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6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7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5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1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3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5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5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5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7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3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3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4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4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7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5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5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7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3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4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3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0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4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5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4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2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2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2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2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2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2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0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0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2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0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2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3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1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2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0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2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2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3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1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2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3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0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2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2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0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2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2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2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3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3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2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0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3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2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2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3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2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2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3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3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3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3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0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3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2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2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0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3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2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2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2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3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3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0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2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0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2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0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0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0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2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0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2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3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2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2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2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5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2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2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2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3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3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0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3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3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2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x v="2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3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3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2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0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2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0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2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3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4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4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2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4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5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0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3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6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3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0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6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2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3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5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3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2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3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3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3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0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5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2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6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4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3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3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3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0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2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2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4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2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3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3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3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2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5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3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2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5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0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3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3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6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2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4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0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2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3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x v="3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2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3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0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3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2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0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2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3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0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0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3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2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2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0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0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0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0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3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0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3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3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0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3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3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3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2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0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3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3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0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2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0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3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3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0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3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0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2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2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2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3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2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2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0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0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2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2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0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0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0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2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2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2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2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0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3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2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2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2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2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3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4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3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3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6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5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6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4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5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0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4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5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6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4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3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6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6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3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4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5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3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6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4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7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4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5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6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4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3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3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4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3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7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4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4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4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5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4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7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4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8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5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3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3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7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4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4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4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0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0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2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2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0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2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2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0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2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2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2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3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2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0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2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2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0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2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2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2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2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3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3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2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2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0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2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2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3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0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2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3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2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2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2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0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3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0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3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2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0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2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2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3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4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0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2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4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2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4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4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6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6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5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3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4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2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3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0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0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3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4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0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5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2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2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2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2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2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0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2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4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2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0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2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0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2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2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2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2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0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2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2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2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0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4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0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3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3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0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3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2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3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2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0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0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2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2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2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0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0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0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2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2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0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3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0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0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2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2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3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2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0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2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0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2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0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0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2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2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0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2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3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2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3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2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0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3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3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3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4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4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6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4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5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0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4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5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6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4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3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4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4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5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2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5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0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0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2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4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5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4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6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3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4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3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2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4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0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2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3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2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3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3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3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0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2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3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2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3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2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0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3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2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0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2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2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3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2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3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3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3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0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2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0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3"/>
    <x v="341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0"/>
    <x v="1552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0"/>
    <x v="1553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0"/>
    <x v="1554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2"/>
    <x v="1555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3"/>
    <x v="1556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0"/>
    <x v="1557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0"/>
    <x v="1558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3"/>
    <x v="1559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4"/>
    <x v="1560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8"/>
    <x v="1561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3"/>
    <x v="1562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0"/>
    <x v="1563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6"/>
    <x v="1564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2"/>
    <x v="1565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3"/>
    <x v="1566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3"/>
    <x v="1567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x v="4"/>
    <x v="1568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2"/>
    <x v="1569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0"/>
    <x v="1570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2"/>
    <x v="1571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"/>
    <x v="157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0"/>
    <x v="1573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3"/>
    <x v="1574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0"/>
    <x v="1575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5"/>
    <x v="1576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7"/>
    <x v="1577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4"/>
    <x v="1578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5"/>
    <x v="1579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0"/>
    <x v="158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0"/>
    <x v="1581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3"/>
    <x v="1582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3"/>
    <x v="158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2"/>
    <x v="1584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0"/>
    <x v="1585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3"/>
    <x v="1586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3"/>
    <x v="1587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0"/>
    <x v="1588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x v="0"/>
    <x v="1589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2"/>
    <x v="1590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0"/>
    <x v="1591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0"/>
    <x v="1592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2"/>
    <x v="1593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3"/>
    <x v="1594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3"/>
    <x v="1595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2"/>
    <x v="1596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0"/>
    <x v="1597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2"/>
    <x v="1598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3"/>
    <x v="1599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6"/>
    <x v="1600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6"/>
    <x v="1601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6"/>
    <x v="1602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5"/>
    <x v="1603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6"/>
    <x v="1604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7"/>
    <x v="1605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5"/>
    <x v="1606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4"/>
    <x v="1607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6"/>
    <x v="1608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5"/>
    <x v="1609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4"/>
    <x v="1610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5"/>
    <x v="1611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5"/>
    <x v="161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3"/>
    <x v="1613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6"/>
    <x v="1614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5"/>
    <x v="1615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4"/>
    <x v="1616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4"/>
    <x v="1617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3"/>
    <x v="1618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4"/>
    <x v="1619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5"/>
    <x v="162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3"/>
    <x v="1621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4"/>
    <x v="1622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5"/>
    <x v="1623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5"/>
    <x v="1624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4"/>
    <x v="1625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5"/>
    <x v="1626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3"/>
    <x v="1627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3"/>
    <x v="1628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5"/>
    <x v="1629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5"/>
    <x v="1630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6"/>
    <x v="1631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6"/>
    <x v="1632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6"/>
    <x v="1633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2"/>
    <x v="1634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6"/>
    <x v="1635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8"/>
    <x v="1636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4"/>
    <x v="1637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5"/>
    <x v="1638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7"/>
    <x v="1639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3"/>
    <x v="1640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6"/>
    <x v="1641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5"/>
    <x v="164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5"/>
    <x v="1643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4"/>
    <x v="1644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3"/>
    <x v="1645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5"/>
    <x v="1646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6"/>
    <x v="1647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3"/>
    <x v="1648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4"/>
    <x v="1649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6"/>
    <x v="165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4"/>
    <x v="1651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6"/>
    <x v="1652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5"/>
    <x v="1653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5"/>
    <x v="1654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5"/>
    <x v="1655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5"/>
    <x v="1656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5"/>
    <x v="165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4"/>
    <x v="1658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2"/>
    <x v="1659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0"/>
    <x v="166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6"/>
    <x v="1661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0"/>
    <x v="1662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5"/>
    <x v="1663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6"/>
    <x v="1664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4"/>
    <x v="1665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3"/>
    <x v="1666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6"/>
    <x v="1667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2"/>
    <x v="1668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7"/>
    <x v="166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2"/>
    <x v="1670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5"/>
    <x v="1671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0"/>
    <x v="167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2"/>
    <x v="1673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6"/>
    <x v="1674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5"/>
    <x v="1675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2"/>
    <x v="16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3"/>
    <x v="1677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6"/>
    <x v="1678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3"/>
    <x v="1679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"/>
    <x v="168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"/>
    <x v="168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"/>
    <x v="1682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"/>
    <x v="1683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"/>
    <x v="1684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"/>
    <x v="1685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"/>
    <x v="1686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"/>
    <x v="1687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"/>
    <x v="1688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"/>
    <x v="1689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"/>
    <x v="169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"/>
    <x v="1691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"/>
    <x v="169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"/>
    <x v="1693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"/>
    <x v="169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"/>
    <x v="1695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"/>
    <x v="1696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"/>
    <x v="1697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"/>
    <x v="1698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"/>
    <x v="1699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3"/>
    <x v="1700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0"/>
    <x v="1701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0"/>
    <x v="1702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0"/>
    <x v="170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0"/>
    <x v="1704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0"/>
    <x v="1705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2"/>
    <x v="1706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2"/>
    <x v="1707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3"/>
    <x v="1708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0"/>
    <x v="1709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3"/>
    <x v="1710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0"/>
    <x v="1711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3"/>
    <x v="17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0"/>
    <x v="1713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0"/>
    <x v="1714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2"/>
    <x v="1715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2"/>
    <x v="1716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x v="2"/>
    <x v="1717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3"/>
    <x v="1718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3"/>
    <x v="1719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0"/>
    <x v="172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2"/>
    <x v="1721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0"/>
    <x v="1722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3"/>
    <x v="1723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3"/>
    <x v="1724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3"/>
    <x v="1725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0"/>
    <x v="1726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0"/>
    <x v="1727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2"/>
    <x v="1728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0"/>
    <x v="1729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0"/>
    <x v="173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0"/>
    <x v="173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2"/>
    <x v="173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0"/>
    <x v="1733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2"/>
    <x v="1734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0"/>
    <x v="1735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0"/>
    <x v="1736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3"/>
    <x v="1737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2"/>
    <x v="1738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0"/>
    <x v="1739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0"/>
    <x v="1740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2"/>
    <x v="1741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2"/>
    <x v="1742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0"/>
    <x v="1743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2"/>
    <x v="1744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2"/>
    <x v="1745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0"/>
    <x v="1746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0"/>
    <x v="1747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"/>
    <x v="1748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2"/>
    <x v="1749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0"/>
    <x v="1750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2"/>
    <x v="1751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2"/>
    <x v="1752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0"/>
    <x v="17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0"/>
    <x v="1754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2"/>
    <x v="1755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2"/>
    <x v="1756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2"/>
    <x v="1757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0"/>
    <x v="1758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2"/>
    <x v="1759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0"/>
    <x v="17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2"/>
    <x v="1761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2"/>
    <x v="1762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3"/>
    <x v="1763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3"/>
    <x v="1764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3"/>
    <x v="1765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3"/>
    <x v="1766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3"/>
    <x v="1767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3"/>
    <x v="1768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3"/>
    <x v="1769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3"/>
    <x v="177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3"/>
    <x v="1771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3"/>
    <x v="1772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3"/>
    <x v="1773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3"/>
    <x v="1774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3"/>
    <x v="1775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0"/>
    <x v="1776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0"/>
    <x v="1777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2"/>
    <x v="1778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2"/>
    <x v="1779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2"/>
    <x v="1780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2"/>
    <x v="1781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0"/>
    <x v="1782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3"/>
    <x v="1783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3"/>
    <x v="1784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3"/>
    <x v="1785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0"/>
    <x v="1786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3"/>
    <x v="1787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3"/>
    <x v="1788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0"/>
    <x v="1789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3"/>
    <x v="1790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0"/>
    <x v="1791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3"/>
    <x v="1792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0"/>
    <x v="1793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2"/>
    <x v="1794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2"/>
    <x v="1795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2"/>
    <x v="1796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0"/>
    <x v="1797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3"/>
    <x v="179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2"/>
    <x v="1799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0"/>
    <x v="18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0"/>
    <x v="1801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0"/>
    <x v="18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0"/>
    <x v="1803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0"/>
    <x v="1804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3"/>
    <x v="1805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3"/>
    <x v="1806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"/>
    <x v="1807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0"/>
    <x v="1808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3"/>
    <x v="1809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3"/>
    <x v="181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2"/>
    <x v="1811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3"/>
    <x v="1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0"/>
    <x v="1813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0"/>
    <x v="1814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2"/>
    <x v="1815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2"/>
    <x v="1816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0"/>
    <x v="1817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3"/>
    <x v="1818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0"/>
    <x v="1819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5"/>
    <x v="1820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4"/>
    <x v="1821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5"/>
    <x v="1822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x v="4"/>
    <x v="1823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4"/>
    <x v="1824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3"/>
    <x v="1825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6"/>
    <x v="1826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3"/>
    <x v="1827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7"/>
    <x v="1828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3"/>
    <x v="1829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5"/>
    <x v="1830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6"/>
    <x v="1831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4"/>
    <x v="1832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3"/>
    <x v="1833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2"/>
    <x v="1834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4"/>
    <x v="1835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5"/>
    <x v="1836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6"/>
    <x v="18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2"/>
    <x v="1838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4"/>
    <x v="1839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3"/>
    <x v="184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0"/>
    <x v="18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6"/>
    <x v="1842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6"/>
    <x v="1843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2"/>
    <x v="1844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5"/>
    <x v="1845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0"/>
    <x v="1846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6"/>
    <x v="1847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5"/>
    <x v="1848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3"/>
    <x v="1849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3"/>
    <x v="185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0"/>
    <x v="1851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5"/>
    <x v="1852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4"/>
    <x v="1853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4"/>
    <x v="1854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3"/>
    <x v="1855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3"/>
    <x v="1856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6"/>
    <x v="1857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6"/>
    <x v="1858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3"/>
    <x v="1859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3"/>
    <x v="1860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"/>
    <x v="1861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3"/>
    <x v="1862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3"/>
    <x v="1863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2"/>
    <x v="1864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"/>
    <x v="1865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2"/>
    <x v="1866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0"/>
    <x v="1867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2"/>
    <x v="1868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2"/>
    <x v="1869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3"/>
    <x v="1870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0"/>
    <x v="1871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0"/>
    <x v="1872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2"/>
    <x v="187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2"/>
    <x v="1874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3"/>
    <x v="187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0"/>
    <x v="1876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3"/>
    <x v="1877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2"/>
    <x v="1878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2"/>
    <x v="1879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0"/>
    <x v="1880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5"/>
    <x v="1881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5"/>
    <x v="1882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5"/>
    <x v="1883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5"/>
    <x v="1884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3"/>
    <x v="1885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0"/>
    <x v="1886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7"/>
    <x v="1887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4"/>
    <x v="1888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5"/>
    <x v="1889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7"/>
    <x v="189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6"/>
    <x v="189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6"/>
    <x v="1892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5"/>
    <x v="189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0"/>
    <x v="1894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5"/>
    <x v="189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3"/>
    <x v="189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0"/>
    <x v="1897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0"/>
    <x v="1898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5"/>
    <x v="1899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0"/>
    <x v="19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0"/>
    <x v="1901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2"/>
    <x v="1902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0"/>
    <x v="1903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3"/>
    <x v="190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2"/>
    <x v="1905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3"/>
    <x v="1906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2"/>
    <x v="1907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3"/>
    <x v="1908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0"/>
    <x v="1909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3"/>
    <x v="1910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0"/>
    <x v="1911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3"/>
    <x v="1912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3"/>
    <x v="19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3"/>
    <x v="1914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2"/>
    <x v="191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"/>
    <x v="1916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3"/>
    <x v="1917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0"/>
    <x v="1918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0"/>
    <x v="1919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5"/>
    <x v="1920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4"/>
    <x v="1921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6"/>
    <x v="192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4"/>
    <x v="1923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4"/>
    <x v="1924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7"/>
    <x v="1925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5"/>
    <x v="1926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4"/>
    <x v="1927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6"/>
    <x v="1928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4"/>
    <x v="1929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5"/>
    <x v="193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5"/>
    <x v="1931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3"/>
    <x v="1932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6"/>
    <x v="1933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3"/>
    <x v="1934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6"/>
    <x v="1935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5"/>
    <x v="1936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4"/>
    <x v="1937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4"/>
    <x v="193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6"/>
    <x v="1939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3"/>
    <x v="1940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6"/>
    <x v="1941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2"/>
    <x v="1942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3"/>
    <x v="1943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0"/>
    <x v="1944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3"/>
    <x v="1945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8"/>
    <x v="1946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2"/>
    <x v="1947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3"/>
    <x v="1948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6"/>
    <x v="1949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2"/>
    <x v="1950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4"/>
    <x v="1951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5"/>
    <x v="1952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2"/>
    <x v="1953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5"/>
    <x v="1954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0"/>
    <x v="195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5"/>
    <x v="1956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4"/>
    <x v="1957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3"/>
    <x v="1958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3"/>
    <x v="1959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5"/>
    <x v="196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3"/>
    <x v="1961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3"/>
    <x v="1962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2"/>
    <x v="1963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6"/>
    <x v="1964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3"/>
    <x v="1965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3"/>
    <x v="1966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2"/>
    <x v="1967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2"/>
    <x v="19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4"/>
    <x v="1969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4"/>
    <x v="197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5"/>
    <x v="1971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2"/>
    <x v="1972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4"/>
    <x v="1973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4"/>
    <x v="1974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4"/>
    <x v="197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0"/>
    <x v="1976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5"/>
    <x v="1977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0"/>
    <x v="1978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2"/>
    <x v="1979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3"/>
    <x v="1980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2"/>
    <x v="1981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2"/>
    <x v="1982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3"/>
    <x v="1983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2"/>
    <x v="1984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2"/>
    <x v="1985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0"/>
    <x v="198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x v="0"/>
    <x v="1987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2"/>
    <x v="198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2"/>
    <x v="1989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0"/>
    <x v="1990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0"/>
    <x v="1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0"/>
    <x v="1992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2"/>
    <x v="1993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0"/>
    <x v="1994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3"/>
    <x v="1995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3"/>
    <x v="1996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3"/>
    <x v="1997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3"/>
    <x v="199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0"/>
    <x v="1999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0"/>
    <x v="20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"/>
    <x v="2001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7"/>
    <x v="200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3"/>
    <x v="20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4"/>
    <x v="2004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3"/>
    <x v="200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7"/>
    <x v="200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6"/>
    <x v="2007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"/>
    <x v="2008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"/>
    <x v="2009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0"/>
    <x v="201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0"/>
    <x v="201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"/>
    <x v="2012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4"/>
    <x v="2013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6"/>
    <x v="2014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4"/>
    <x v="2015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5"/>
    <x v="2016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0"/>
    <x v="2017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"/>
    <x v="2018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3"/>
    <x v="2019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3"/>
    <x v="2020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"/>
    <x v="2021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0"/>
    <x v="2022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5"/>
    <x v="2023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0"/>
    <x v="2024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3"/>
    <x v="202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0"/>
    <x v="2026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7"/>
    <x v="2027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3"/>
    <x v="2028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5"/>
    <x v="2029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3"/>
    <x v="203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"/>
    <x v="2031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3"/>
    <x v="2032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0"/>
    <x v="2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0"/>
    <x v="2034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3"/>
    <x v="2035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4"/>
    <x v="2036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4"/>
    <x v="2037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"/>
    <x v="2038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4"/>
    <x v="2039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"/>
    <x v="2040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0"/>
    <x v="2041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"/>
    <x v="2042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0"/>
    <x v="2043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5"/>
    <x v="2044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4"/>
    <x v="2045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0"/>
    <x v="2046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4"/>
    <x v="2047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4"/>
    <x v="2048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0"/>
    <x v="2049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4"/>
    <x v="2050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"/>
    <x v="2051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0"/>
    <x v="2052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3"/>
    <x v="2053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3"/>
    <x v="2054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4"/>
    <x v="2055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"/>
    <x v="2056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0"/>
    <x v="2057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0"/>
    <x v="2058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3"/>
    <x v="2059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"/>
    <x v="2060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"/>
    <x v="2061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"/>
    <x v="2062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4"/>
    <x v="206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4"/>
    <x v="2064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3"/>
    <x v="2065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0"/>
    <x v="206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"/>
    <x v="2067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0"/>
    <x v="2068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"/>
    <x v="2069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"/>
    <x v="2070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"/>
    <x v="2071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0"/>
    <x v="2072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"/>
    <x v="2073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4"/>
    <x v="2074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3"/>
    <x v="2075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0"/>
    <x v="20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"/>
    <x v="207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0"/>
    <x v="2078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0"/>
    <x v="2079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5"/>
    <x v="208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6"/>
    <x v="2081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5"/>
    <x v="2082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3"/>
    <x v="2083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5"/>
    <x v="2084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6"/>
    <x v="2085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6"/>
    <x v="2086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7"/>
    <x v="2087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4"/>
    <x v="2088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4"/>
    <x v="2089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6"/>
    <x v="209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6"/>
    <x v="2091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5"/>
    <x v="209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5"/>
    <x v="2093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6"/>
    <x v="2094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5"/>
    <x v="209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6"/>
    <x v="2096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5"/>
    <x v="2097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x v="0"/>
    <x v="2098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5"/>
    <x v="2099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6"/>
    <x v="2100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6"/>
    <x v="2101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5"/>
    <x v="2102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4"/>
    <x v="2103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3"/>
    <x v="2104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5"/>
    <x v="2105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3"/>
    <x v="2106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5"/>
    <x v="2107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0"/>
    <x v="2108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3"/>
    <x v="21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6"/>
    <x v="211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4"/>
    <x v="2111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3"/>
    <x v="2112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7"/>
    <x v="2113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6"/>
    <x v="2114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5"/>
    <x v="2115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0"/>
    <x v="2116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6"/>
    <x v="2117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5"/>
    <x v="2118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4"/>
    <x v="2119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"/>
    <x v="2120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"/>
    <x v="2121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7"/>
    <x v="2122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7"/>
    <x v="2123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0"/>
    <x v="2124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3"/>
    <x v="2125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0"/>
    <x v="2126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3"/>
    <x v="2127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"/>
    <x v="2128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3"/>
    <x v="2129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0"/>
    <x v="2130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3"/>
    <x v="2131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6"/>
    <x v="2132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4"/>
    <x v="2133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5"/>
    <x v="2134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4"/>
    <x v="2135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3"/>
    <x v="2136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4"/>
    <x v="2137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"/>
    <x v="213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5"/>
    <x v="2139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3"/>
    <x v="2140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0"/>
    <x v="2141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7"/>
    <x v="214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4"/>
    <x v="2143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4"/>
    <x v="214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"/>
    <x v="2145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3"/>
    <x v="2146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0"/>
    <x v="2147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7"/>
    <x v="2148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"/>
    <x v="214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"/>
    <x v="2150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3"/>
    <x v="2151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3"/>
    <x v="2152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3"/>
    <x v="2153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"/>
    <x v="2154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4"/>
    <x v="2155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"/>
    <x v="2156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5"/>
    <x v="2157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6"/>
    <x v="2158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5"/>
    <x v="2159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0"/>
    <x v="2160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3"/>
    <x v="216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0"/>
    <x v="2162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"/>
    <x v="2163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"/>
    <x v="2164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3"/>
    <x v="2165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5"/>
    <x v="2166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1"/>
    <x v="2167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1"/>
    <x v="2168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0"/>
    <x v="2169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0"/>
    <x v="217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0"/>
    <x v="2171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4"/>
    <x v="2172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"/>
    <x v="2173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"/>
    <x v="2174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0"/>
    <x v="2175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"/>
    <x v="2176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"/>
    <x v="217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0"/>
    <x v="2178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0"/>
    <x v="2179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1"/>
    <x v="2180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3"/>
    <x v="2181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1"/>
    <x v="2182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"/>
    <x v="2183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4"/>
    <x v="2184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"/>
    <x v="2185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0"/>
    <x v="218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"/>
    <x v="2187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"/>
    <x v="2188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"/>
    <x v="2189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1"/>
    <x v="2190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"/>
    <x v="2191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"/>
    <x v="219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"/>
    <x v="2193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0"/>
    <x v="2194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"/>
    <x v="2195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0"/>
    <x v="2196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0"/>
    <x v="2197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0"/>
    <x v="2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0"/>
    <x v="2199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4"/>
    <x v="2200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5"/>
    <x v="2201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0"/>
    <x v="22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4"/>
    <x v="2203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5"/>
    <x v="2204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5"/>
    <x v="2205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4"/>
    <x v="2206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5"/>
    <x v="2207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3"/>
    <x v="2208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5"/>
    <x v="2209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3"/>
    <x v="221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4"/>
    <x v="2211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0"/>
    <x v="2212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3"/>
    <x v="2213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5"/>
    <x v="2214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0"/>
    <x v="221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0"/>
    <x v="2216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5"/>
    <x v="2217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0"/>
    <x v="2218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4"/>
    <x v="2219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"/>
    <x v="222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6"/>
    <x v="2221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0"/>
    <x v="2222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"/>
    <x v="2223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3"/>
    <x v="2224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"/>
    <x v="2225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4"/>
    <x v="2226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0"/>
    <x v="2227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4"/>
    <x v="2228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3"/>
    <x v="2229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4"/>
    <x v="223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3"/>
    <x v="2231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0"/>
    <x v="2232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"/>
    <x v="2233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0"/>
    <x v="2234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"/>
    <x v="2235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3"/>
    <x v="2236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1"/>
    <x v="2237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4"/>
    <x v="2238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"/>
    <x v="2239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1"/>
    <x v="22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4"/>
    <x v="2241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1"/>
    <x v="2242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"/>
    <x v="2243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3"/>
    <x v="2244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0"/>
    <x v="2245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0"/>
    <x v="2246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"/>
    <x v="2247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4"/>
    <x v="2248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"/>
    <x v="2249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3"/>
    <x v="2250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"/>
    <x v="2251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0"/>
    <x v="2252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1"/>
    <x v="2253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"/>
    <x v="2254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"/>
    <x v="2255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"/>
    <x v="2256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0"/>
    <x v="225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"/>
    <x v="2258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3"/>
    <x v="2259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1"/>
    <x v="226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3"/>
    <x v="2261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0"/>
    <x v="2262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"/>
    <x v="2263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"/>
    <x v="2264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"/>
    <x v="2265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3"/>
    <x v="2266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1"/>
    <x v="2267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1"/>
    <x v="2268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"/>
    <x v="2269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"/>
    <x v="2270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0"/>
    <x v="2271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1"/>
    <x v="227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3"/>
    <x v="2273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3"/>
    <x v="2274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4"/>
    <x v="2275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5"/>
    <x v="2276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0"/>
    <x v="227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0"/>
    <x v="2278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0"/>
    <x v="2279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6"/>
    <x v="228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0"/>
    <x v="2281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5"/>
    <x v="2282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6"/>
    <x v="2283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5"/>
    <x v="2284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4"/>
    <x v="2285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3"/>
    <x v="2286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5"/>
    <x v="2287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4"/>
    <x v="2288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8"/>
    <x v="2289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5"/>
    <x v="229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5"/>
    <x v="2291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5"/>
    <x v="2292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5"/>
    <x v="2293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5"/>
    <x v="2294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5"/>
    <x v="2295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5"/>
    <x v="2296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3"/>
    <x v="2297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6"/>
    <x v="2298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5"/>
    <x v="2299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4"/>
    <x v="2300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4"/>
    <x v="2301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6"/>
    <x v="2302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7"/>
    <x v="125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3"/>
    <x v="2303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5"/>
    <x v="2304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5"/>
    <x v="2305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3"/>
    <x v="230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4"/>
    <x v="230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4"/>
    <x v="2308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3"/>
    <x v="230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3"/>
    <x v="231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5"/>
    <x v="2311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5"/>
    <x v="2312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5"/>
    <x v="231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8"/>
    <x v="2314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7"/>
    <x v="2315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8"/>
    <x v="2316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4"/>
    <x v="2317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3"/>
    <x v="2318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1"/>
    <x v="2319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1"/>
    <x v="2320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1"/>
    <x v="232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1"/>
    <x v="2322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1"/>
    <x v="2323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1"/>
    <x v="2324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3"/>
    <x v="2325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0"/>
    <x v="2326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3"/>
    <x v="2327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0"/>
    <x v="2328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3"/>
    <x v="2329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0"/>
    <x v="2330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3"/>
    <x v="2331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3"/>
    <x v="2332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3"/>
    <x v="233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3"/>
    <x v="2334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3"/>
    <x v="2335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3"/>
    <x v="2336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"/>
    <x v="2337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"/>
    <x v="23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0"/>
    <x v="2339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3"/>
    <x v="234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0"/>
    <x v="2341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"/>
    <x v="2342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0"/>
    <x v="2343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"/>
    <x v="2344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"/>
    <x v="2345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0"/>
    <x v="2346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0"/>
    <x v="2347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"/>
    <x v="2348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0"/>
    <x v="234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0"/>
    <x v="235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0"/>
    <x v="2351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3"/>
    <x v="2352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0"/>
    <x v="2353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0"/>
    <x v="235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0"/>
    <x v="2355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3"/>
    <x v="235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0"/>
    <x v="2357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"/>
    <x v="2358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"/>
    <x v="2359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3"/>
    <x v="236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0"/>
    <x v="2361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0"/>
    <x v="2362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0"/>
    <x v="2363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0"/>
    <x v="2364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"/>
    <x v="2365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0"/>
    <x v="2366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"/>
    <x v="2367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3"/>
    <x v="2368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0"/>
    <x v="2369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0"/>
    <x v="2370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0"/>
    <x v="2371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0"/>
    <x v="2372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"/>
    <x v="2373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0"/>
    <x v="2374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"/>
    <x v="2375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0"/>
    <x v="2376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0"/>
    <x v="2377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0"/>
    <x v="2378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0"/>
    <x v="2379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0"/>
    <x v="2380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0"/>
    <x v="2381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3"/>
    <x v="2382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0"/>
    <x v="2383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3"/>
    <x v="238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"/>
    <x v="2385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3"/>
    <x v="2386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0"/>
    <x v="2387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3"/>
    <x v="2388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0"/>
    <x v="2389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0"/>
    <x v="239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0"/>
    <x v="2391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0"/>
    <x v="2392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"/>
    <x v="2393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0"/>
    <x v="2394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3"/>
    <x v="2395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0"/>
    <x v="2396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3"/>
    <x v="2397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"/>
    <x v="2398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"/>
    <x v="2399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0"/>
    <x v="2400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"/>
    <x v="2401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0"/>
    <x v="2402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"/>
    <x v="2403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3"/>
    <x v="2404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0"/>
    <x v="2405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3"/>
    <x v="2406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0"/>
    <x v="2407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0"/>
    <x v="2408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0"/>
    <x v="2409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"/>
    <x v="2410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3"/>
    <x v="2411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0"/>
    <x v="2412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"/>
    <x v="2413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0"/>
    <x v="2414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3"/>
    <x v="2415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x v="0"/>
    <x v="2416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3"/>
    <x v="2417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3"/>
    <x v="2418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0"/>
    <x v="2419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0"/>
    <x v="2420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3"/>
    <x v="2421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3"/>
    <x v="2422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"/>
    <x v="2423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0"/>
    <x v="2424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"/>
    <x v="2425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0"/>
    <x v="2426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"/>
    <x v="2427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"/>
    <x v="2428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"/>
    <x v="2429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0"/>
    <x v="2430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"/>
    <x v="2431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0"/>
    <x v="2432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0"/>
    <x v="2433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0"/>
    <x v="2434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0"/>
    <x v="2435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0"/>
    <x v="2436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0"/>
    <x v="2437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"/>
    <x v="2438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0"/>
    <x v="2439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0"/>
    <x v="2440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3"/>
    <x v="2441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"/>
    <x v="2442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0"/>
    <x v="2443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"/>
    <x v="2444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"/>
    <x v="2445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"/>
    <x v="2446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3"/>
    <x v="2447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3"/>
    <x v="2448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1"/>
    <x v="2449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0"/>
    <x v="245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1"/>
    <x v="2451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1"/>
    <x v="2452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"/>
    <x v="2453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1"/>
    <x v="2454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"/>
    <x v="2455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"/>
    <x v="2456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"/>
    <x v="2457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"/>
    <x v="2458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6"/>
    <x v="183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5"/>
    <x v="2459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4"/>
    <x v="246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0"/>
    <x v="2461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5"/>
    <x v="2462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4"/>
    <x v="246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5"/>
    <x v="2464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5"/>
    <x v="2465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6"/>
    <x v="2466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5"/>
    <x v="2467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6"/>
    <x v="2468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7"/>
    <x v="2469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5"/>
    <x v="2470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7"/>
    <x v="2471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7"/>
    <x v="2472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3"/>
    <x v="2473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5"/>
    <x v="2474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5"/>
    <x v="2475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5"/>
    <x v="2476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0"/>
    <x v="2477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5"/>
    <x v="247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6"/>
    <x v="2479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5"/>
    <x v="2480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6"/>
    <x v="2481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6"/>
    <x v="2482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5"/>
    <x v="2483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5"/>
    <x v="2484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6"/>
    <x v="2485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4"/>
    <x v="2486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5"/>
    <x v="2487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7"/>
    <x v="2488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5"/>
    <x v="2489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4"/>
    <x v="249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5"/>
    <x v="2491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5"/>
    <x v="2492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4"/>
    <x v="2493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6"/>
    <x v="2494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0"/>
    <x v="2495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5"/>
    <x v="2496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5"/>
    <x v="2497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0"/>
    <x v="2498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3"/>
    <x v="2499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"/>
    <x v="25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3"/>
    <x v="2501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0"/>
    <x v="2502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0"/>
    <x v="2503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0"/>
    <x v="25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3"/>
    <x v="2505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0"/>
    <x v="2506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0"/>
    <x v="2507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"/>
    <x v="2508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3"/>
    <x v="2509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"/>
    <x v="2510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3"/>
    <x v="2511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0"/>
    <x v="2512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3"/>
    <x v="251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0"/>
    <x v="2514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3"/>
    <x v="2515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3"/>
    <x v="2516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"/>
    <x v="2517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0"/>
    <x v="2518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"/>
    <x v="2519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3"/>
    <x v="2520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3"/>
    <x v="2521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5"/>
    <x v="2522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3"/>
    <x v="2523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4"/>
    <x v="2524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0"/>
    <x v="2525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5"/>
    <x v="2526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0"/>
    <x v="2527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0"/>
    <x v="2528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5"/>
    <x v="2529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4"/>
    <x v="2530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8"/>
    <x v="2531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3"/>
    <x v="2532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4"/>
    <x v="2533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6"/>
    <x v="2534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4"/>
    <x v="2535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3"/>
    <x v="2536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6"/>
    <x v="2537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4"/>
    <x v="253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4"/>
    <x v="2539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7"/>
    <x v="254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5"/>
    <x v="2541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0"/>
    <x v="2542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4"/>
    <x v="2543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5"/>
    <x v="2544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"/>
    <x v="2545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4"/>
    <x v="2546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0"/>
    <x v="2547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5"/>
    <x v="2548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1"/>
    <x v="2549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5"/>
    <x v="2550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0"/>
    <x v="2551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5"/>
    <x v="2552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5"/>
    <x v="2553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3"/>
    <x v="2554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0"/>
    <x v="2555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6"/>
    <x v="2556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0"/>
    <x v="2557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0"/>
    <x v="2558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"/>
    <x v="255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0"/>
    <x v="256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3"/>
    <x v="2561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"/>
    <x v="256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3"/>
    <x v="256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0"/>
    <x v="2564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"/>
    <x v="2565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0"/>
    <x v="2566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1"/>
    <x v="2567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"/>
    <x v="2568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0"/>
    <x v="2569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3"/>
    <x v="2570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"/>
    <x v="2571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3"/>
    <x v="2572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0"/>
    <x v="2573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3"/>
    <x v="2574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0"/>
    <x v="2575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3"/>
    <x v="2576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0"/>
    <x v="2577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0"/>
    <x v="257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"/>
    <x v="2579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0"/>
    <x v="25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0"/>
    <x v="2581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3"/>
    <x v="258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0"/>
    <x v="2583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0"/>
    <x v="2584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0"/>
    <x v="2585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"/>
    <x v="2586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"/>
    <x v="258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"/>
    <x v="2588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3"/>
    <x v="2589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0"/>
    <x v="259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3"/>
    <x v="2591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1"/>
    <x v="2592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3"/>
    <x v="2593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"/>
    <x v="2594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0"/>
    <x v="2595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3"/>
    <x v="2596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"/>
    <x v="2597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5"/>
    <x v="2598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3"/>
    <x v="2599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4"/>
    <x v="2600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5"/>
    <x v="2601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"/>
    <x v="2602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3"/>
    <x v="2603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0"/>
    <x v="2604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1"/>
    <x v="2605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5"/>
    <x v="2606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"/>
    <x v="2607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"/>
    <x v="2608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3"/>
    <x v="2609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5"/>
    <x v="2610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3"/>
    <x v="2611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"/>
    <x v="2612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0"/>
    <x v="2613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3"/>
    <x v="2614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0"/>
    <x v="2615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0"/>
    <x v="2616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0"/>
    <x v="2617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0"/>
    <x v="261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"/>
    <x v="2619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"/>
    <x v="2620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5"/>
    <x v="2621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"/>
    <x v="2622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0"/>
    <x v="2623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0"/>
    <x v="2624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3"/>
    <x v="2625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0"/>
    <x v="2626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"/>
    <x v="2627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0"/>
    <x v="2628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"/>
    <x v="262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3"/>
    <x v="263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"/>
    <x v="263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0"/>
    <x v="2632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"/>
    <x v="2633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"/>
    <x v="2634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3"/>
    <x v="263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0"/>
    <x v="2636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0"/>
    <x v="2637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3"/>
    <x v="2638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"/>
    <x v="2639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2"/>
    <x v="32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1"/>
    <x v="2640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3"/>
    <x v="2641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0"/>
    <x v="2642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0"/>
    <x v="2643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"/>
    <x v="2644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0"/>
    <x v="2645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"/>
    <x v="2646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0"/>
    <x v="2647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3"/>
    <x v="2648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3"/>
    <x v="2649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0"/>
    <x v="2650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x v="2"/>
    <x v="2651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1"/>
    <x v="2652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"/>
    <x v="26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"/>
    <x v="265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x v="0"/>
    <x v="2655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0"/>
    <x v="2656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4"/>
    <x v="2657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0"/>
    <x v="2658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0"/>
    <x v="2659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0"/>
    <x v="266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0"/>
    <x v="2661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0"/>
    <x v="2662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"/>
    <x v="2663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0"/>
    <x v="2664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0"/>
    <x v="2665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3"/>
    <x v="2666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3"/>
    <x v="2667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0"/>
    <x v="2668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3"/>
    <x v="266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"/>
    <x v="2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3"/>
    <x v="2671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"/>
    <x v="2672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3"/>
    <x v="267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0"/>
    <x v="2674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0"/>
    <x v="2675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x v="2"/>
    <x v="2676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3"/>
    <x v="2677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3"/>
    <x v="2678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0"/>
    <x v="2679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3"/>
    <x v="2680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0"/>
    <x v="2681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3"/>
    <x v="2682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0"/>
    <x v="2683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0"/>
    <x v="2684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"/>
    <x v="2685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0"/>
    <x v="268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0"/>
    <x v="268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0"/>
    <x v="2688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3"/>
    <x v="2689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3"/>
    <x v="2690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0"/>
    <x v="2691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3"/>
    <x v="2692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0"/>
    <x v="269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3"/>
    <x v="2694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3"/>
    <x v="2695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3"/>
    <x v="2696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1"/>
    <x v="2697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1"/>
    <x v="2698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1"/>
    <x v="2699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1"/>
    <x v="2700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1"/>
    <x v="2701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3"/>
    <x v="2702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4"/>
    <x v="270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"/>
    <x v="2704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"/>
    <x v="2705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3"/>
    <x v="2706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3"/>
    <x v="2707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4"/>
    <x v="2708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0"/>
    <x v="2709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"/>
    <x v="271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"/>
    <x v="2711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0"/>
    <x v="2712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3"/>
    <x v="2713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"/>
    <x v="2714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"/>
    <x v="2715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"/>
    <x v="2716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4"/>
    <x v="2717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"/>
    <x v="2718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3"/>
    <x v="2719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0"/>
    <x v="2720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1"/>
    <x v="2721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"/>
    <x v="2722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0"/>
    <x v="27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0"/>
    <x v="272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0"/>
    <x v="2725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4"/>
    <x v="2726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3"/>
    <x v="2727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4"/>
    <x v="27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0"/>
    <x v="2729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"/>
    <x v="273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4"/>
    <x v="2731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3"/>
    <x v="2732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4"/>
    <x v="2733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"/>
    <x v="273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3"/>
    <x v="2735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0"/>
    <x v="2736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3"/>
    <x v="2737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5"/>
    <x v="2738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"/>
    <x v="2739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5"/>
    <x v="2740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5"/>
    <x v="2741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3"/>
    <x v="2742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5"/>
    <x v="2743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"/>
    <x v="2744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0"/>
    <x v="2745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5"/>
    <x v="2746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3"/>
    <x v="2747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6"/>
    <x v="2748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5"/>
    <x v="2749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3"/>
    <x v="2750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0"/>
    <x v="2751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4"/>
    <x v="2752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"/>
    <x v="2753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"/>
    <x v="2754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"/>
    <x v="2755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4"/>
    <x v="2756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5"/>
    <x v="2757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5"/>
    <x v="2758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4"/>
    <x v="2759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5"/>
    <x v="276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5"/>
    <x v="2761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6"/>
    <x v="2762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0"/>
    <x v="2763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5"/>
    <x v="2764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3"/>
    <x v="2765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3"/>
    <x v="2766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5"/>
    <x v="2767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4"/>
    <x v="2768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"/>
    <x v="2769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4"/>
    <x v="2770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6"/>
    <x v="2771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0"/>
    <x v="2772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0"/>
    <x v="2773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3"/>
    <x v="2774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0"/>
    <x v="2775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1"/>
    <x v="2776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x v="0"/>
    <x v="2777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x v="0"/>
    <x v="277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x v="0"/>
    <x v="2779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x v="3"/>
    <x v="2780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x v="2"/>
    <x v="2781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x v="3"/>
    <x v="2782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x v="3"/>
    <x v="2783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x v="2"/>
    <x v="2784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x v="0"/>
    <x v="2785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x v="0"/>
    <x v="2786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x v="2"/>
    <x v="2787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x v="0"/>
    <x v="2788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x v="0"/>
    <x v="2789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x v="2"/>
    <x v="279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x v="3"/>
    <x v="279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x v="3"/>
    <x v="2792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x v="3"/>
    <x v="2793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x v="0"/>
    <x v="2794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x v="2"/>
    <x v="2795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x v="3"/>
    <x v="279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x v="3"/>
    <x v="2797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x v="0"/>
    <x v="2798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x v="0"/>
    <x v="2799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x v="3"/>
    <x v="280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x v="0"/>
    <x v="2801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x v="0"/>
    <x v="2802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x v="0"/>
    <x v="2803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x v="0"/>
    <x v="2804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x v="2"/>
    <x v="280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x v="3"/>
    <x v="2806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x v="0"/>
    <x v="2807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x v="0"/>
    <x v="280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x v="2"/>
    <x v="2809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x v="0"/>
    <x v="2810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x v="2"/>
    <x v="2811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x v="0"/>
    <x v="28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x v="0"/>
    <x v="2813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x v="0"/>
    <x v="2814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x v="0"/>
    <x v="2815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x v="2"/>
    <x v="2816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x v="3"/>
    <x v="2817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x v="0"/>
    <x v="2818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x v="0"/>
    <x v="2819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x v="0"/>
    <x v="282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x v="0"/>
    <x v="2821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x v="0"/>
    <x v="282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x v="2"/>
    <x v="2823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x v="0"/>
    <x v="2824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x v="2"/>
    <x v="2825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x v="3"/>
    <x v="2826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x v="0"/>
    <x v="2827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x v="3"/>
    <x v="2828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x v="0"/>
    <x v="2829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x v="0"/>
    <x v="28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x v="0"/>
    <x v="2831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x v="1"/>
    <x v="2832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x v="0"/>
    <x v="2833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x v="3"/>
    <x v="2834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x v="3"/>
    <x v="2835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x v="0"/>
    <x v="2836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x v="0"/>
    <x v="283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x v="3"/>
    <x v="2838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x v="2"/>
    <x v="2839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x v="2"/>
    <x v="284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x v="0"/>
    <x v="2841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x v="0"/>
    <x v="2842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x v="2"/>
    <x v="2843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x v="0"/>
    <x v="2844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x v="2"/>
    <x v="2845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x v="3"/>
    <x v="2846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x v="2"/>
    <x v="2847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x v="3"/>
    <x v="2848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x v="3"/>
    <x v="2849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x v="0"/>
    <x v="2850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x v="0"/>
    <x v="285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x v="0"/>
    <x v="2852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x v="2"/>
    <x v="2853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x v="3"/>
    <x v="2854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x v="0"/>
    <x v="2855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x v="2"/>
    <x v="28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x v="0"/>
    <x v="2857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x v="3"/>
    <x v="2858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x v="3"/>
    <x v="2859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x v="0"/>
    <x v="286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x v="3"/>
    <x v="2861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x v="2"/>
    <x v="2862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x v="2"/>
    <x v="2863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x v="2"/>
    <x v="286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x v="2"/>
    <x v="2865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x v="3"/>
    <x v="2866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x v="3"/>
    <x v="2867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x v="0"/>
    <x v="286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x v="3"/>
    <x v="2869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x v="2"/>
    <x v="2870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x v="2"/>
    <x v="2871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x v="0"/>
    <x v="2872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x v="2"/>
    <x v="2873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x v="0"/>
    <x v="2874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x v="0"/>
    <x v="2875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x v="0"/>
    <x v="2876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x v="3"/>
    <x v="2877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x v="2"/>
    <x v="287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x v="2"/>
    <x v="2879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x v="3"/>
    <x v="2880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x v="0"/>
    <x v="288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x v="0"/>
    <x v="2882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x v="3"/>
    <x v="2883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x v="3"/>
    <x v="2884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x v="3"/>
    <x v="28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x v="3"/>
    <x v="2886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x v="2"/>
    <x v="2887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x v="3"/>
    <x v="2888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x v="3"/>
    <x v="2889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x v="0"/>
    <x v="289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x v="3"/>
    <x v="2891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x v="2"/>
    <x v="2892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x v="0"/>
    <x v="2893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x v="0"/>
    <x v="2894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x v="2"/>
    <x v="2895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x v="3"/>
    <x v="2896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x v="3"/>
    <x v="2897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x v="0"/>
    <x v="2898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x v="0"/>
    <x v="2899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x v="3"/>
    <x v="29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x v="2"/>
    <x v="2901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x v="0"/>
    <x v="2902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x v="2"/>
    <x v="2903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x v="2"/>
    <x v="2904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x v="3"/>
    <x v="2905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x v="0"/>
    <x v="2906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x v="0"/>
    <x v="2907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x v="0"/>
    <x v="2908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x v="3"/>
    <x v="290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x v="0"/>
    <x v="2910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x v="2"/>
    <x v="2911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x v="3"/>
    <x v="2912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x v="0"/>
    <x v="2913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x v="0"/>
    <x v="2914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x v="3"/>
    <x v="2915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x v="0"/>
    <x v="2916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3"/>
    <x v="2917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0"/>
    <x v="2918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0"/>
    <x v="291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0"/>
    <x v="292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3"/>
    <x v="2921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0"/>
    <x v="2922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3"/>
    <x v="2923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"/>
    <x v="2924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3"/>
    <x v="2925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0"/>
    <x v="2926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3"/>
    <x v="2927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0"/>
    <x v="2928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"/>
    <x v="2929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3"/>
    <x v="2930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"/>
    <x v="2931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3"/>
    <x v="2932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3"/>
    <x v="29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3"/>
    <x v="29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3"/>
    <x v="2935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3"/>
    <x v="2936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0"/>
    <x v="2937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0"/>
    <x v="2938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0"/>
    <x v="2939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0"/>
    <x v="294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0"/>
    <x v="2941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"/>
    <x v="294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"/>
    <x v="2943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0"/>
    <x v="2944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0"/>
    <x v="2945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0"/>
    <x v="2946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3"/>
    <x v="2947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"/>
    <x v="2948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0"/>
    <x v="2949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1"/>
    <x v="2950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0"/>
    <x v="2951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"/>
    <x v="2952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0"/>
    <x v="2953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"/>
    <x v="2954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"/>
    <x v="295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3"/>
    <x v="2956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x v="0"/>
    <x v="2957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x v="0"/>
    <x v="2958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x v="0"/>
    <x v="2959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x v="3"/>
    <x v="296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x v="0"/>
    <x v="2961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x v="0"/>
    <x v="296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x v="0"/>
    <x v="2963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x v="2"/>
    <x v="2964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x v="0"/>
    <x v="2965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x v="3"/>
    <x v="2966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x v="3"/>
    <x v="2967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x v="2"/>
    <x v="2968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x v="0"/>
    <x v="2969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x v="3"/>
    <x v="297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x v="3"/>
    <x v="2971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x v="2"/>
    <x v="2972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x v="0"/>
    <x v="2973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x v="3"/>
    <x v="2974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x v="3"/>
    <x v="2975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x v="0"/>
    <x v="2976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0"/>
    <x v="2977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"/>
    <x v="2978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3"/>
    <x v="2979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"/>
    <x v="2980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"/>
    <x v="2981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"/>
    <x v="2982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"/>
    <x v="2983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"/>
    <x v="2984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0"/>
    <x v="2985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0"/>
    <x v="2986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1"/>
    <x v="2987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"/>
    <x v="2988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"/>
    <x v="2989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3"/>
    <x v="2990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"/>
    <x v="299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0"/>
    <x v="2992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1"/>
    <x v="29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3"/>
    <x v="2994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1"/>
    <x v="807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1"/>
    <x v="2995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2"/>
    <x v="2996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5"/>
    <x v="2997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2"/>
    <x v="2998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3"/>
    <x v="2999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"/>
    <x v="3000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"/>
    <x v="300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0"/>
    <x v="3002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0"/>
    <x v="3003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"/>
    <x v="3004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"/>
    <x v="3005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0"/>
    <x v="300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0"/>
    <x v="3007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0"/>
    <x v="3008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"/>
    <x v="3009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"/>
    <x v="301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"/>
    <x v="3011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"/>
    <x v="3012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0"/>
    <x v="3013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"/>
    <x v="3014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0"/>
    <x v="3015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2"/>
    <x v="3016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2"/>
    <x v="3017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0"/>
    <x v="3018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5"/>
    <x v="3019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"/>
    <x v="302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1"/>
    <x v="3021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0"/>
    <x v="3022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2"/>
    <x v="3023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"/>
    <x v="3024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0"/>
    <x v="3025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2"/>
    <x v="3026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0"/>
    <x v="3027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2"/>
    <x v="3028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2"/>
    <x v="3029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4"/>
    <x v="3030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4"/>
    <x v="3031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7"/>
    <x v="3032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2"/>
    <x v="3033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4"/>
    <x v="3034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0"/>
    <x v="3035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0"/>
    <x v="3036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0"/>
    <x v="303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0"/>
    <x v="3038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2"/>
    <x v="3039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"/>
    <x v="3040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"/>
    <x v="3041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2"/>
    <x v="304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"/>
    <x v="3043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0"/>
    <x v="3044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2"/>
    <x v="3045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1"/>
    <x v="3046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0"/>
    <x v="3047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"/>
    <x v="3048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0"/>
    <x v="3049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"/>
    <x v="30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"/>
    <x v="3051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2"/>
    <x v="305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2"/>
    <x v="3053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"/>
    <x v="3054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0"/>
    <x v="3055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x v="3"/>
    <x v="3056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0"/>
    <x v="3057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2"/>
    <x v="30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0"/>
    <x v="3059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"/>
    <x v="3060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2"/>
    <x v="3061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0"/>
    <x v="3062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0"/>
    <x v="3063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"/>
    <x v="306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2"/>
    <x v="3065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0"/>
    <x v="3066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2"/>
    <x v="3067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0"/>
    <x v="3068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2"/>
    <x v="306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2"/>
    <x v="307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0"/>
    <x v="3071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1"/>
    <x v="3072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0"/>
    <x v="3073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0"/>
    <x v="3074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"/>
    <x v="3075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0"/>
    <x v="3076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0"/>
    <x v="3077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"/>
    <x v="30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0"/>
    <x v="3079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0"/>
    <x v="3080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0"/>
    <x v="3081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2"/>
    <x v="3082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"/>
    <x v="3083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2"/>
    <x v="3084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0"/>
    <x v="308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2"/>
    <x v="3086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0"/>
    <x v="3087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3"/>
    <x v="2806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0"/>
    <x v="3088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2"/>
    <x v="3089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0"/>
    <x v="3090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2"/>
    <x v="309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0"/>
    <x v="3092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2"/>
    <x v="3093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"/>
    <x v="3094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0"/>
    <x v="3095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2"/>
    <x v="3096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0"/>
    <x v="3097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0"/>
    <x v="3098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"/>
    <x v="3099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0"/>
    <x v="31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0"/>
    <x v="310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0"/>
    <x v="3102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"/>
    <x v="3103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1"/>
    <x v="3104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"/>
    <x v="3105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2"/>
    <x v="3106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0"/>
    <x v="3107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"/>
    <x v="3108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2"/>
    <x v="3109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0"/>
    <x v="3110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2"/>
    <x v="3111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2"/>
    <x v="3112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0"/>
    <x v="3113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2"/>
    <x v="3114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"/>
    <x v="311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x v="2"/>
    <x v="3116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2"/>
    <x v="3117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"/>
    <x v="3118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x v="0"/>
    <x v="3119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2"/>
    <x v="3120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0"/>
    <x v="3121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x v="1"/>
    <x v="3122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x v="1"/>
    <x v="3123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x v="1"/>
    <x v="3124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x v="1"/>
    <x v="312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x v="1"/>
    <x v="3126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x v="1"/>
    <x v="3127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x v="1"/>
    <x v="3128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x v="1"/>
    <x v="3129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x v="1"/>
    <x v="313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x v="1"/>
    <x v="3131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x v="1"/>
    <x v="3132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x v="1"/>
    <x v="3133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x v="1"/>
    <x v="3134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x v="1"/>
    <x v="3135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x v="1"/>
    <x v="3136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x v="1"/>
    <x v="3137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x v="1"/>
    <x v="3138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x v="1"/>
    <x v="3139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x v="1"/>
    <x v="3140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x v="3"/>
    <x v="3141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x v="3"/>
    <x v="3142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x v="5"/>
    <x v="3143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x v="7"/>
    <x v="3144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x v="3"/>
    <x v="3145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x v="4"/>
    <x v="3146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x v="6"/>
    <x v="314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x v="5"/>
    <x v="314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x v="5"/>
    <x v="3149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x v="5"/>
    <x v="3150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x v="3"/>
    <x v="3151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x v="4"/>
    <x v="31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x v="6"/>
    <x v="3153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x v="3"/>
    <x v="3154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x v="3"/>
    <x v="3155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x v="3"/>
    <x v="3156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x v="3"/>
    <x v="3157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x v="3"/>
    <x v="3158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x v="6"/>
    <x v="73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x v="3"/>
    <x v="3159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x v="3"/>
    <x v="3160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x v="3"/>
    <x v="3161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x v="4"/>
    <x v="3162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x v="3"/>
    <x v="3163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x v="2"/>
    <x v="3164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x v="5"/>
    <x v="3165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x v="3"/>
    <x v="3166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x v="3"/>
    <x v="3167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x v="7"/>
    <x v="3168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x v="4"/>
    <x v="3169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x v="3"/>
    <x v="3170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x v="3"/>
    <x v="3171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x v="4"/>
    <x v="3172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x v="3"/>
    <x v="3173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x v="3"/>
    <x v="3174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x v="6"/>
    <x v="3175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x v="4"/>
    <x v="3176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x v="3"/>
    <x v="3177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x v="3"/>
    <x v="3178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x v="3"/>
    <x v="3179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x v="3"/>
    <x v="3180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0"/>
    <x v="3181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0"/>
    <x v="318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2"/>
    <x v="3183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2"/>
    <x v="3184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0"/>
    <x v="3185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0"/>
    <x v="318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0"/>
    <x v="3187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0"/>
    <x v="3188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0"/>
    <x v="3189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0"/>
    <x v="3190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0"/>
    <x v="3191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"/>
    <x v="3192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2"/>
    <x v="3193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"/>
    <x v="3194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0"/>
    <x v="3195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0"/>
    <x v="3196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0"/>
    <x v="3197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0"/>
    <x v="3198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0"/>
    <x v="3199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0"/>
    <x v="3200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x v="3"/>
    <x v="3201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x v="3"/>
    <x v="3202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x v="5"/>
    <x v="3203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x v="3"/>
    <x v="3204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x v="3"/>
    <x v="3205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x v="0"/>
    <x v="3206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x v="0"/>
    <x v="3207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x v="0"/>
    <x v="3208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x v="0"/>
    <x v="3209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x v="2"/>
    <x v="3210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x v="3"/>
    <x v="3211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x v="0"/>
    <x v="3212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x v="1"/>
    <x v="3213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x v="0"/>
    <x v="3214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x v="0"/>
    <x v="3215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x v="0"/>
    <x v="321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x v="2"/>
    <x v="3217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x v="2"/>
    <x v="321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x v="0"/>
    <x v="3219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x v="2"/>
    <x v="3220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x v="0"/>
    <x v="3221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x v="3"/>
    <x v="3222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x v="3"/>
    <x v="341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x v="2"/>
    <x v="3223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x v="2"/>
    <x v="3224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x v="1"/>
    <x v="322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x v="2"/>
    <x v="3226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x v="2"/>
    <x v="3227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x v="2"/>
    <x v="3228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x v="0"/>
    <x v="3229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x v="0"/>
    <x v="3230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x v="0"/>
    <x v="3231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x v="1"/>
    <x v="3232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x v="3"/>
    <x v="3233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x v="3"/>
    <x v="3234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x v="0"/>
    <x v="3235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x v="2"/>
    <x v="3236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x v="0"/>
    <x v="3237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x v="0"/>
    <x v="3238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x v="0"/>
    <x v="3239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x v="0"/>
    <x v="3240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x v="0"/>
    <x v="3241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x v="3"/>
    <x v="3242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x v="0"/>
    <x v="3243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x v="2"/>
    <x v="3244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x v="2"/>
    <x v="3245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x v="0"/>
    <x v="3246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x v="3"/>
    <x v="3247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x v="0"/>
    <x v="3248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x v="1"/>
    <x v="3249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x v="3"/>
    <x v="3250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x v="2"/>
    <x v="3251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x v="0"/>
    <x v="3252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x v="0"/>
    <x v="3253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x v="3"/>
    <x v="3254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x v="0"/>
    <x v="3255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x v="0"/>
    <x v="3256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x v="0"/>
    <x v="3257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x v="0"/>
    <x v="3258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x v="0"/>
    <x v="3259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x v="2"/>
    <x v="3260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x v="0"/>
    <x v="3261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x v="0"/>
    <x v="3262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x v="3"/>
    <x v="3263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x v="0"/>
    <x v="3264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x v="2"/>
    <x v="3265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x v="2"/>
    <x v="3266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x v="0"/>
    <x v="3267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x v="2"/>
    <x v="3268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x v="3"/>
    <x v="3269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x v="0"/>
    <x v="3270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x v="2"/>
    <x v="3271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x v="0"/>
    <x v="3272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x v="0"/>
    <x v="3273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x v="2"/>
    <x v="3274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x v="2"/>
    <x v="3275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x v="2"/>
    <x v="3276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x v="1"/>
    <x v="3277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x v="2"/>
    <x v="3278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x v="0"/>
    <x v="3279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x v="2"/>
    <x v="328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x v="1"/>
    <x v="3281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x v="1"/>
    <x v="3282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x v="0"/>
    <x v="3283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x v="0"/>
    <x v="3284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x v="1"/>
    <x v="3285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x v="0"/>
    <x v="3286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x v="2"/>
    <x v="3287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x v="0"/>
    <x v="3288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x v="0"/>
    <x v="3289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x v="0"/>
    <x v="329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x v="0"/>
    <x v="3291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x v="0"/>
    <x v="329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x v="2"/>
    <x v="3293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x v="2"/>
    <x v="3294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x v="0"/>
    <x v="3295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x v="2"/>
    <x v="3296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x v="0"/>
    <x v="3297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x v="2"/>
    <x v="3298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x v="2"/>
    <x v="329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x v="2"/>
    <x v="3300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x v="2"/>
    <x v="3301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x v="0"/>
    <x v="3302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x v="0"/>
    <x v="3303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x v="2"/>
    <x v="3304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x v="2"/>
    <x v="3305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x v="0"/>
    <x v="3306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x v="2"/>
    <x v="3307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x v="3"/>
    <x v="3308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x v="2"/>
    <x v="3309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x v="2"/>
    <x v="331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x v="3"/>
    <x v="3311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x v="2"/>
    <x v="3312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x v="3"/>
    <x v="3313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x v="2"/>
    <x v="3314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x v="2"/>
    <x v="3315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x v="2"/>
    <x v="3316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x v="0"/>
    <x v="33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x v="0"/>
    <x v="3318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x v="2"/>
    <x v="3319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x v="3"/>
    <x v="332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x v="3"/>
    <x v="3321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x v="0"/>
    <x v="3322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x v="0"/>
    <x v="3323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x v="3"/>
    <x v="3324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x v="0"/>
    <x v="3325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x v="0"/>
    <x v="3326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x v="3"/>
    <x v="3327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x v="2"/>
    <x v="3328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x v="3"/>
    <x v="3329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x v="1"/>
    <x v="333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x v="2"/>
    <x v="3331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x v="2"/>
    <x v="3332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x v="2"/>
    <x v="3333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x v="0"/>
    <x v="3334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x v="2"/>
    <x v="3335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x v="3"/>
    <x v="3336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x v="0"/>
    <x v="3337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x v="0"/>
    <x v="3338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x v="2"/>
    <x v="3339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x v="2"/>
    <x v="33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x v="2"/>
    <x v="3341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x v="0"/>
    <x v="3342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x v="3"/>
    <x v="3343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x v="2"/>
    <x v="3344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x v="2"/>
    <x v="3345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x v="0"/>
    <x v="33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x v="2"/>
    <x v="334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x v="2"/>
    <x v="3348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x v="3"/>
    <x v="3349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x v="3"/>
    <x v="3350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x v="1"/>
    <x v="3351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x v="2"/>
    <x v="3352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x v="3"/>
    <x v="3353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x v="0"/>
    <x v="3354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x v="3"/>
    <x v="335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x v="2"/>
    <x v="3266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x v="0"/>
    <x v="3356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x v="0"/>
    <x v="335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x v="0"/>
    <x v="3358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x v="3"/>
    <x v="33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x v="2"/>
    <x v="336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x v="2"/>
    <x v="3361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x v="0"/>
    <x v="3362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x v="3"/>
    <x v="2835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x v="0"/>
    <x v="336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x v="0"/>
    <x v="336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x v="3"/>
    <x v="336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x v="0"/>
    <x v="336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x v="0"/>
    <x v="336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x v="3"/>
    <x v="336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x v="0"/>
    <x v="336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x v="3"/>
    <x v="337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x v="0"/>
    <x v="337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x v="2"/>
    <x v="337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x v="2"/>
    <x v="337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x v="0"/>
    <x v="337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x v="3"/>
    <x v="337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x v="3"/>
    <x v="337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x v="3"/>
    <x v="337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x v="0"/>
    <x v="337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x v="2"/>
    <x v="337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x v="3"/>
    <x v="338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x v="3"/>
    <x v="338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x v="2"/>
    <x v="338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x v="3"/>
    <x v="338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x v="3"/>
    <x v="338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x v="0"/>
    <x v="338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x v="3"/>
    <x v="280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x v="2"/>
    <x v="3386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x v="3"/>
    <x v="3387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x v="0"/>
    <x v="3388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x v="3"/>
    <x v="3389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x v="0"/>
    <x v="3390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x v="0"/>
    <x v="3391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x v="0"/>
    <x v="3392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x v="0"/>
    <x v="3393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x v="2"/>
    <x v="3394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x v="3"/>
    <x v="3395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x v="3"/>
    <x v="3396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x v="3"/>
    <x v="3397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x v="2"/>
    <x v="339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x v="2"/>
    <x v="3399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x v="0"/>
    <x v="3400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x v="3"/>
    <x v="3401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x v="0"/>
    <x v="3402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x v="2"/>
    <x v="3403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x v="2"/>
    <x v="3404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x v="0"/>
    <x v="34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x v="3"/>
    <x v="3406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x v="3"/>
    <x v="34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x v="2"/>
    <x v="3408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x v="2"/>
    <x v="3409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x v="0"/>
    <x v="3410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x v="0"/>
    <x v="223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x v="0"/>
    <x v="341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x v="0"/>
    <x v="3412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x v="3"/>
    <x v="3413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x v="3"/>
    <x v="3414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x v="3"/>
    <x v="3415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x v="0"/>
    <x v="3416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x v="2"/>
    <x v="3417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x v="3"/>
    <x v="3418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x v="3"/>
    <x v="3419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x v="2"/>
    <x v="342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x v="3"/>
    <x v="3421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x v="3"/>
    <x v="3422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x v="2"/>
    <x v="342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x v="3"/>
    <x v="3424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x v="0"/>
    <x v="3425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x v="0"/>
    <x v="3426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x v="2"/>
    <x v="3427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x v="3"/>
    <x v="34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x v="0"/>
    <x v="3429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x v="0"/>
    <x v="3430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x v="3"/>
    <x v="3431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x v="2"/>
    <x v="3432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x v="0"/>
    <x v="3433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x v="0"/>
    <x v="3434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x v="2"/>
    <x v="3435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x v="3"/>
    <x v="3436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x v="2"/>
    <x v="3437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x v="0"/>
    <x v="3438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x v="0"/>
    <x v="3439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x v="3"/>
    <x v="344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x v="2"/>
    <x v="3441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x v="3"/>
    <x v="3442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x v="2"/>
    <x v="3443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x v="3"/>
    <x v="3444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x v="0"/>
    <x v="3445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x v="0"/>
    <x v="3446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x v="2"/>
    <x v="3447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x v="3"/>
    <x v="3448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x v="2"/>
    <x v="344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x v="0"/>
    <x v="345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x v="2"/>
    <x v="3451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x v="2"/>
    <x v="3452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x v="0"/>
    <x v="3453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x v="2"/>
    <x v="3454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x v="0"/>
    <x v="3455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x v="2"/>
    <x v="3456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x v="2"/>
    <x v="3457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x v="2"/>
    <x v="3458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x v="3"/>
    <x v="3459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x v="3"/>
    <x v="346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x v="0"/>
    <x v="3461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x v="2"/>
    <x v="3462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x v="3"/>
    <x v="3463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x v="3"/>
    <x v="3464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x v="0"/>
    <x v="3465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x v="0"/>
    <x v="3466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x v="3"/>
    <x v="3467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x v="0"/>
    <x v="3468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x v="3"/>
    <x v="3469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x v="3"/>
    <x v="3470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x v="3"/>
    <x v="347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x v="2"/>
    <x v="3472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x v="2"/>
    <x v="3473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x v="0"/>
    <x v="3474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x v="0"/>
    <x v="3475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x v="0"/>
    <x v="3476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x v="3"/>
    <x v="3477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x v="2"/>
    <x v="3478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x v="0"/>
    <x v="3479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x v="0"/>
    <x v="3480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x v="3"/>
    <x v="3481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x v="2"/>
    <x v="3482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x v="3"/>
    <x v="3483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x v="2"/>
    <x v="3484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x v="2"/>
    <x v="3485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x v="2"/>
    <x v="3486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x v="0"/>
    <x v="3487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x v="2"/>
    <x v="348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x v="0"/>
    <x v="3489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x v="2"/>
    <x v="349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x v="2"/>
    <x v="3491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x v="0"/>
    <x v="3492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x v="3"/>
    <x v="3493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x v="3"/>
    <x v="3494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x v="2"/>
    <x v="3495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x v="2"/>
    <x v="3496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x v="3"/>
    <x v="3497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x v="3"/>
    <x v="3498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x v="3"/>
    <x v="3499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x v="0"/>
    <x v="3500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x v="3"/>
    <x v="3501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x v="0"/>
    <x v="350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x v="0"/>
    <x v="3503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x v="3"/>
    <x v="3504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x v="3"/>
    <x v="3505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x v="3"/>
    <x v="3506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x v="0"/>
    <x v="3507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x v="0"/>
    <x v="3508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x v="3"/>
    <x v="3509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x v="0"/>
    <x v="351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x v="2"/>
    <x v="3511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x v="3"/>
    <x v="3512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x v="0"/>
    <x v="3453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x v="2"/>
    <x v="3513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x v="0"/>
    <x v="3514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x v="2"/>
    <x v="3515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x v="0"/>
    <x v="3516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x v="2"/>
    <x v="351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x v="2"/>
    <x v="3518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x v="3"/>
    <x v="3519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x v="0"/>
    <x v="3520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x v="0"/>
    <x v="3521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x v="0"/>
    <x v="1804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x v="0"/>
    <x v="3522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x v="3"/>
    <x v="3523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x v="2"/>
    <x v="3524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x v="2"/>
    <x v="3525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x v="2"/>
    <x v="3526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x v="0"/>
    <x v="3527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x v="3"/>
    <x v="3528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x v="0"/>
    <x v="352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x v="0"/>
    <x v="3530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x v="0"/>
    <x v="3531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x v="0"/>
    <x v="3532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x v="2"/>
    <x v="3533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x v="2"/>
    <x v="353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x v="0"/>
    <x v="3535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x v="2"/>
    <x v="3536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x v="3"/>
    <x v="3537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x v="3"/>
    <x v="3538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x v="0"/>
    <x v="3539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x v="0"/>
    <x v="354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x v="2"/>
    <x v="3541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x v="3"/>
    <x v="3542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x v="3"/>
    <x v="3543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x v="0"/>
    <x v="3544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x v="0"/>
    <x v="3545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x v="0"/>
    <x v="354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x v="0"/>
    <x v="3547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x v="2"/>
    <x v="3548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x v="2"/>
    <x v="3549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x v="0"/>
    <x v="355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x v="3"/>
    <x v="3551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x v="3"/>
    <x v="3552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x v="0"/>
    <x v="3553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x v="3"/>
    <x v="355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x v="3"/>
    <x v="3555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x v="3"/>
    <x v="3556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x v="3"/>
    <x v="3557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x v="0"/>
    <x v="3558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x v="3"/>
    <x v="3559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x v="3"/>
    <x v="3560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x v="2"/>
    <x v="3561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x v="2"/>
    <x v="356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x v="0"/>
    <x v="356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x v="2"/>
    <x v="3564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x v="2"/>
    <x v="3565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x v="0"/>
    <x v="3566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x v="3"/>
    <x v="3567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x v="2"/>
    <x v="3568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x v="2"/>
    <x v="3569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x v="0"/>
    <x v="3570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x v="3"/>
    <x v="3571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x v="2"/>
    <x v="3572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x v="2"/>
    <x v="3573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x v="0"/>
    <x v="3574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x v="0"/>
    <x v="3575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x v="3"/>
    <x v="3576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x v="3"/>
    <x v="3577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x v="3"/>
    <x v="3578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x v="3"/>
    <x v="357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x v="2"/>
    <x v="3580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x v="0"/>
    <x v="3581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x v="3"/>
    <x v="3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x v="2"/>
    <x v="3583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x v="3"/>
    <x v="3584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x v="0"/>
    <x v="3585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x v="2"/>
    <x v="3586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x v="3"/>
    <x v="3587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x v="2"/>
    <x v="3588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x v="0"/>
    <x v="3589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x v="2"/>
    <x v="359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x v="2"/>
    <x v="3591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x v="2"/>
    <x v="3592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x v="0"/>
    <x v="3593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x v="2"/>
    <x v="3594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x v="2"/>
    <x v="359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x v="0"/>
    <x v="359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x v="0"/>
    <x v="3597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x v="3"/>
    <x v="3598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x v="3"/>
    <x v="3599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x v="0"/>
    <x v="3600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x v="0"/>
    <x v="3601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x v="0"/>
    <x v="3602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x v="1"/>
    <x v="3603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x v="0"/>
    <x v="3604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x v="2"/>
    <x v="3605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x v="0"/>
    <x v="3606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x v="2"/>
    <x v="3607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x v="3"/>
    <x v="3608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x v="3"/>
    <x v="3609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x v="2"/>
    <x v="361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x v="0"/>
    <x v="3611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x v="3"/>
    <x v="3612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x v="2"/>
    <x v="3613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0"/>
    <x v="3614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2"/>
    <x v="3615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"/>
    <x v="3616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"/>
    <x v="361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"/>
    <x v="3618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2"/>
    <x v="3619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2"/>
    <x v="362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2"/>
    <x v="3621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0"/>
    <x v="3622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"/>
    <x v="3623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0"/>
    <x v="3624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2"/>
    <x v="3625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0"/>
    <x v="3626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"/>
    <x v="3627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0"/>
    <x v="3628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0"/>
    <x v="362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2"/>
    <x v="363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2"/>
    <x v="3631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0"/>
    <x v="363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2"/>
    <x v="3633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x v="3"/>
    <x v="3634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x v="3"/>
    <x v="3635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x v="2"/>
    <x v="3636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x v="3"/>
    <x v="3637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x v="2"/>
    <x v="3638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x v="0"/>
    <x v="3639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x v="2"/>
    <x v="364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x v="0"/>
    <x v="3641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x v="1"/>
    <x v="3642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x v="2"/>
    <x v="3643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x v="3"/>
    <x v="3644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x v="0"/>
    <x v="3645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x v="3"/>
    <x v="3646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x v="2"/>
    <x v="3647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x v="0"/>
    <x v="3648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x v="2"/>
    <x v="3649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x v="2"/>
    <x v="3650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x v="0"/>
    <x v="3651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x v="3"/>
    <x v="365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x v="0"/>
    <x v="3653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x v="0"/>
    <x v="3654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x v="0"/>
    <x v="3655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x v="0"/>
    <x v="3656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x v="3"/>
    <x v="365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x v="3"/>
    <x v="3658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x v="3"/>
    <x v="3659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x v="2"/>
    <x v="3660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x v="2"/>
    <x v="3661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x v="3"/>
    <x v="3662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x v="3"/>
    <x v="3663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x v="0"/>
    <x v="3664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x v="3"/>
    <x v="3665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x v="2"/>
    <x v="3666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x v="2"/>
    <x v="3667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x v="3"/>
    <x v="366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x v="2"/>
    <x v="3669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x v="0"/>
    <x v="3670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x v="3"/>
    <x v="3671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x v="0"/>
    <x v="3672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x v="3"/>
    <x v="3673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x v="3"/>
    <x v="367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x v="0"/>
    <x v="3675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x v="3"/>
    <x v="3676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x v="0"/>
    <x v="3677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x v="3"/>
    <x v="3678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x v="0"/>
    <x v="367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x v="2"/>
    <x v="368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x v="3"/>
    <x v="3681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x v="3"/>
    <x v="3682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x v="2"/>
    <x v="3683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x v="2"/>
    <x v="3684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x v="3"/>
    <x v="3685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x v="3"/>
    <x v="3686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x v="0"/>
    <x v="3687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x v="2"/>
    <x v="3688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x v="2"/>
    <x v="3689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x v="2"/>
    <x v="3690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x v="3"/>
    <x v="3691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x v="3"/>
    <x v="3692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x v="2"/>
    <x v="3693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x v="3"/>
    <x v="3694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x v="3"/>
    <x v="3695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x v="0"/>
    <x v="3696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x v="3"/>
    <x v="3174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x v="0"/>
    <x v="369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x v="2"/>
    <x v="3698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x v="0"/>
    <x v="3699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x v="0"/>
    <x v="37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x v="0"/>
    <x v="3701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x v="0"/>
    <x v="3702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x v="0"/>
    <x v="3703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x v="0"/>
    <x v="3704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x v="0"/>
    <x v="3705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x v="3"/>
    <x v="3706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x v="2"/>
    <x v="370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x v="3"/>
    <x v="3708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x v="2"/>
    <x v="3709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x v="2"/>
    <x v="371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x v="2"/>
    <x v="371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x v="2"/>
    <x v="3712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x v="0"/>
    <x v="3713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x v="0"/>
    <x v="3714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x v="0"/>
    <x v="3715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x v="3"/>
    <x v="371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x v="3"/>
    <x v="3717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x v="0"/>
    <x v="371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x v="0"/>
    <x v="3719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x v="0"/>
    <x v="3720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x v="0"/>
    <x v="3721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x v="0"/>
    <x v="3722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x v="3"/>
    <x v="372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x v="2"/>
    <x v="3724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x v="3"/>
    <x v="372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x v="0"/>
    <x v="3726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x v="3"/>
    <x v="3727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x v="3"/>
    <x v="3728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x v="3"/>
    <x v="3729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x v="3"/>
    <x v="3730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x v="2"/>
    <x v="3731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x v="0"/>
    <x v="3732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2"/>
    <x v="3733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2"/>
    <x v="3734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0"/>
    <x v="3735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2"/>
    <x v="3736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2"/>
    <x v="3737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0"/>
    <x v="3738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"/>
    <x v="3739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2"/>
    <x v="3740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"/>
    <x v="3741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"/>
    <x v="3742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"/>
    <x v="3743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0"/>
    <x v="3744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"/>
    <x v="3745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0"/>
    <x v="3746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0"/>
    <x v="3747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0"/>
    <x v="3748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2"/>
    <x v="3749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"/>
    <x v="3750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"/>
    <x v="3751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0"/>
    <x v="3566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"/>
    <x v="3752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2"/>
    <x v="3753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0"/>
    <x v="3754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2"/>
    <x v="3755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2"/>
    <x v="375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2"/>
    <x v="375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0"/>
    <x v="3758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0"/>
    <x v="3759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"/>
    <x v="376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"/>
    <x v="376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"/>
    <x v="3762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2"/>
    <x v="3763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0"/>
    <x v="3764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"/>
    <x v="376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2"/>
    <x v="3766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2"/>
    <x v="3767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2"/>
    <x v="3768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2"/>
    <x v="3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2"/>
    <x v="3770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0"/>
    <x v="3514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0"/>
    <x v="3771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0"/>
    <x v="3772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2"/>
    <x v="377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"/>
    <x v="3774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0"/>
    <x v="3775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"/>
    <x v="3776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0"/>
    <x v="3777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0"/>
    <x v="3778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2"/>
    <x v="3779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0"/>
    <x v="3780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"/>
    <x v="3781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2"/>
    <x v="3782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"/>
    <x v="37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"/>
    <x v="3784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0"/>
    <x v="3785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2"/>
    <x v="3786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2"/>
    <x v="3787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"/>
    <x v="3788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"/>
    <x v="3789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0"/>
    <x v="3790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x v="0"/>
    <x v="3791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x v="3"/>
    <x v="3792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x v="0"/>
    <x v="3793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x v="2"/>
    <x v="3794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x v="0"/>
    <x v="2551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x v="2"/>
    <x v="3795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x v="0"/>
    <x v="353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x v="0"/>
    <x v="3796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x v="3"/>
    <x v="3797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x v="0"/>
    <x v="3798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x v="0"/>
    <x v="3799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x v="0"/>
    <x v="38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x v="0"/>
    <x v="3801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x v="0"/>
    <x v="3802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x v="0"/>
    <x v="3803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x v="0"/>
    <x v="380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x v="2"/>
    <x v="3805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x v="0"/>
    <x v="3806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x v="0"/>
    <x v="3807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x v="0"/>
    <x v="3808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x v="3"/>
    <x v="3809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x v="2"/>
    <x v="3810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x v="2"/>
    <x v="38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x v="3"/>
    <x v="3812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x v="2"/>
    <x v="3813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x v="3"/>
    <x v="3814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x v="0"/>
    <x v="3815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x v="2"/>
    <x v="3816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x v="2"/>
    <x v="3817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x v="0"/>
    <x v="381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x v="0"/>
    <x v="381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x v="0"/>
    <x v="3820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x v="2"/>
    <x v="3821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x v="3"/>
    <x v="3822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x v="3"/>
    <x v="3823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x v="3"/>
    <x v="38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x v="3"/>
    <x v="3825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x v="0"/>
    <x v="3826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x v="3"/>
    <x v="3827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x v="0"/>
    <x v="3828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x v="0"/>
    <x v="38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x v="0"/>
    <x v="3830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x v="3"/>
    <x v="3831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x v="0"/>
    <x v="3832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x v="0"/>
    <x v="3833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x v="3"/>
    <x v="3834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x v="0"/>
    <x v="3835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x v="0"/>
    <x v="3836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x v="0"/>
    <x v="3837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x v="3"/>
    <x v="3838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x v="0"/>
    <x v="3839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x v="3"/>
    <x v="384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x v="3"/>
    <x v="3841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x v="3"/>
    <x v="3842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x v="2"/>
    <x v="3843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x v="0"/>
    <x v="3844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x v="0"/>
    <x v="3845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x v="3"/>
    <x v="3846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x v="2"/>
    <x v="3847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x v="2"/>
    <x v="3848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"/>
    <x v="3849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0"/>
    <x v="385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"/>
    <x v="3851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1"/>
    <x v="3852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0"/>
    <x v="3853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0"/>
    <x v="3854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0"/>
    <x v="3855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2"/>
    <x v="3856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2"/>
    <x v="3857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2"/>
    <x v="3858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0"/>
    <x v="3859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"/>
    <x v="3860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"/>
    <x v="3792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1"/>
    <x v="386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2"/>
    <x v="386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"/>
    <x v="386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0"/>
    <x v="386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2"/>
    <x v="386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x v="3"/>
    <x v="386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0"/>
    <x v="386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x v="1"/>
    <x v="386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x v="3"/>
    <x v="386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x v="0"/>
    <x v="387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x v="0"/>
    <x v="387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x v="3"/>
    <x v="387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x v="3"/>
    <x v="387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x v="2"/>
    <x v="387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x v="0"/>
    <x v="387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x v="3"/>
    <x v="387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x v="3"/>
    <x v="387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x v="0"/>
    <x v="387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x v="3"/>
    <x v="387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x v="0"/>
    <x v="388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x v="0"/>
    <x v="388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x v="2"/>
    <x v="388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x v="0"/>
    <x v="388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x v="0"/>
    <x v="388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x v="0"/>
    <x v="388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x v="0"/>
    <x v="388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x v="3"/>
    <x v="388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x v="3"/>
    <x v="388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x v="3"/>
    <x v="388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x v="0"/>
    <x v="389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x v="3"/>
    <x v="389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x v="0"/>
    <x v="389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x v="0"/>
    <x v="389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x v="0"/>
    <x v="389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x v="2"/>
    <x v="389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x v="2"/>
    <x v="389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x v="3"/>
    <x v="389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x v="3"/>
    <x v="389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x v="0"/>
    <x v="389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x v="2"/>
    <x v="390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x v="3"/>
    <x v="390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x v="0"/>
    <x v="390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x v="0"/>
    <x v="390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"/>
    <x v="390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x v="3"/>
    <x v="390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x v="3"/>
    <x v="390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x v="3"/>
    <x v="390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x v="0"/>
    <x v="390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x v="2"/>
    <x v="390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x v="2"/>
    <x v="391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x v="0"/>
    <x v="391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x v="2"/>
    <x v="391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x v="2"/>
    <x v="391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x v="0"/>
    <x v="391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x v="0"/>
    <x v="391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x v="2"/>
    <x v="391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x v="2"/>
    <x v="391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x v="0"/>
    <x v="391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x v="3"/>
    <x v="39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x v="3"/>
    <x v="392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x v="3"/>
    <x v="392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x v="0"/>
    <x v="392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x v="0"/>
    <x v="392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x v="0"/>
    <x v="392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x v="0"/>
    <x v="392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x v="0"/>
    <x v="392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x v="2"/>
    <x v="392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x v="3"/>
    <x v="392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x v="0"/>
    <x v="392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x v="2"/>
    <x v="393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x v="2"/>
    <x v="393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x v="0"/>
    <x v="393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x v="2"/>
    <x v="393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x v="3"/>
    <x v="393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x v="0"/>
    <x v="393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x v="2"/>
    <x v="393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x v="2"/>
    <x v="393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x v="3"/>
    <x v="393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x v="3"/>
    <x v="393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x v="0"/>
    <x v="394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x v="3"/>
    <x v="394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x v="0"/>
    <x v="394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x v="0"/>
    <x v="394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x v="0"/>
    <x v="394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x v="2"/>
    <x v="394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x v="3"/>
    <x v="394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x v="1"/>
    <x v="394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x v="2"/>
    <x v="394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x v="2"/>
    <x v="394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x v="2"/>
    <x v="395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x v="3"/>
    <x v="395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x v="3"/>
    <x v="395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x v="2"/>
    <x v="395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x v="2"/>
    <x v="395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x v="2"/>
    <x v="395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x v="3"/>
    <x v="395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x v="2"/>
    <x v="395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x v="3"/>
    <x v="395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x v="0"/>
    <x v="395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x v="3"/>
    <x v="396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x v="2"/>
    <x v="396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x v="0"/>
    <x v="396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x v="3"/>
    <x v="396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x v="3"/>
    <x v="396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x v="2"/>
    <x v="396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x v="2"/>
    <x v="396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x v="3"/>
    <x v="396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x v="0"/>
    <x v="396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x v="0"/>
    <x v="396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x v="2"/>
    <x v="397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x v="0"/>
    <x v="397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x v="0"/>
    <x v="397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x v="0"/>
    <x v="397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x v="3"/>
    <x v="397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x v="0"/>
    <x v="397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x v="3"/>
    <x v="397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x v="0"/>
    <x v="397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x v="0"/>
    <x v="397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x v="3"/>
    <x v="397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x v="2"/>
    <x v="398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x v="1"/>
    <x v="174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x v="3"/>
    <x v="398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x v="0"/>
    <x v="3982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x v="3"/>
    <x v="3983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x v="3"/>
    <x v="3984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x v="2"/>
    <x v="3985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x v="3"/>
    <x v="3986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x v="0"/>
    <x v="398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x v="3"/>
    <x v="3988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x v="3"/>
    <x v="3989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x v="3"/>
    <x v="3990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x v="0"/>
    <x v="3991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x v="0"/>
    <x v="3992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x v="2"/>
    <x v="3993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x v="0"/>
    <x v="3994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x v="3"/>
    <x v="3995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x v="3"/>
    <x v="3996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x v="2"/>
    <x v="3997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x v="2"/>
    <x v="3998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x v="0"/>
    <x v="39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x v="3"/>
    <x v="4000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x v="3"/>
    <x v="4001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x v="2"/>
    <x v="400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x v="0"/>
    <x v="4003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x v="0"/>
    <x v="4004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x v="0"/>
    <x v="4005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x v="1"/>
    <x v="4006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x v="3"/>
    <x v="4007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x v="0"/>
    <x v="4008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x v="2"/>
    <x v="400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x v="3"/>
    <x v="4010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x v="0"/>
    <x v="4011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x v="2"/>
    <x v="4012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x v="0"/>
    <x v="4013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x v="3"/>
    <x v="4014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x v="3"/>
    <x v="4015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x v="2"/>
    <x v="4016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x v="3"/>
    <x v="4017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x v="0"/>
    <x v="4018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x v="0"/>
    <x v="4019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x v="2"/>
    <x v="4020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x v="3"/>
    <x v="4021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x v="3"/>
    <x v="4022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x v="0"/>
    <x v="4023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x v="3"/>
    <x v="4024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x v="3"/>
    <x v="4025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x v="3"/>
    <x v="4026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x v="2"/>
    <x v="402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x v="0"/>
    <x v="4028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x v="3"/>
    <x v="4029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x v="3"/>
    <x v="403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x v="3"/>
    <x v="4031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x v="3"/>
    <x v="4032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x v="2"/>
    <x v="4033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x v="3"/>
    <x v="4034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x v="2"/>
    <x v="4035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x v="0"/>
    <x v="4036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x v="2"/>
    <x v="326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x v="3"/>
    <x v="4037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x v="3"/>
    <x v="4038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x v="2"/>
    <x v="4039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x v="2"/>
    <x v="4040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x v="3"/>
    <x v="4041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x v="0"/>
    <x v="4042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x v="3"/>
    <x v="4043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x v="2"/>
    <x v="4044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x v="0"/>
    <x v="4045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x v="2"/>
    <x v="4046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x v="0"/>
    <x v="4047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x v="0"/>
    <x v="4048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x v="2"/>
    <x v="4049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x v="3"/>
    <x v="4050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x v="0"/>
    <x v="4051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x v="0"/>
    <x v="4052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x v="3"/>
    <x v="4053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x v="3"/>
    <x v="4054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x v="2"/>
    <x v="4055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x v="2"/>
    <x v="4056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x v="2"/>
    <x v="4057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x v="2"/>
    <x v="4058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x v="0"/>
    <x v="4059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x v="0"/>
    <x v="406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x v="0"/>
    <x v="4061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x v="2"/>
    <x v="4062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x v="0"/>
    <x v="4063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x v="0"/>
    <x v="4064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x v="2"/>
    <x v="4065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x v="3"/>
    <x v="4066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x v="0"/>
    <x v="4067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x v="0"/>
    <x v="4068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x v="3"/>
    <x v="4069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x v="0"/>
    <x v="4070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x v="0"/>
    <x v="4071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x v="3"/>
    <x v="4072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x v="2"/>
    <x v="4073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x v="1"/>
    <x v="4074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x v="0"/>
    <x v="4075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x v="2"/>
    <x v="4076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x v="2"/>
    <x v="4077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x v="3"/>
    <x v="4078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x v="2"/>
    <x v="4079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x v="2"/>
    <x v="4080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x v="0"/>
    <x v="4081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x v="2"/>
    <x v="4082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x v="2"/>
    <x v="4083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x v="0"/>
    <x v="4084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x v="3"/>
    <x v="4085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x v="1"/>
    <x v="4086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x v="0"/>
    <x v="4087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x v="2"/>
    <x v="4088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x v="0"/>
    <x v="4089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x v="2"/>
    <x v="409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x v="0"/>
    <x v="4091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EDCB1-0B26-4321-B429-261B3194D316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1">
  <location ref="A3:F14" firstHeaderRow="1" firstDataRow="2" firstDataCol="1" rowPageCount="1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 numFmtId="3"/>
  </dataFields>
  <formats count="2">
    <format dxfId="22">
      <pivotArea dataOnly="0" labelOnly="1" outline="0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E9BFE-BF49-48E0-B633-953EC08F7EEF}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1">
  <location ref="A4:F47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17" baseItem="7" numFmtId="3"/>
  </dataFields>
  <formats count="3">
    <format dxfId="20">
      <pivotArea dataOnly="0" labelOnly="1" outline="0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163B-F08B-4EE6-A5D9-A76B627A4745}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1" hier="-1"/>
  </pageFields>
  <dataFields count="1">
    <dataField name="Count of state" fld="5" subtotal="count" baseField="0" baseItem="0"/>
  </dataFields>
  <formats count="1">
    <format dxfId="17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Crop">
  <a:themeElements>
    <a:clrScheme name="Crop">
      <a:dk1>
        <a:sysClr val="windowText" lastClr="000000"/>
      </a:dk1>
      <a:lt1>
        <a:sysClr val="window" lastClr="FFFFFF"/>
      </a:lt1>
      <a:dk2>
        <a:srgbClr val="191B0E"/>
      </a:dk2>
      <a:lt2>
        <a:srgbClr val="EFEDE3"/>
      </a:lt2>
      <a:accent1>
        <a:srgbClr val="8C8D86"/>
      </a:accent1>
      <a:accent2>
        <a:srgbClr val="E6C069"/>
      </a:accent2>
      <a:accent3>
        <a:srgbClr val="897B61"/>
      </a:accent3>
      <a:accent4>
        <a:srgbClr val="8DAB8E"/>
      </a:accent4>
      <a:accent5>
        <a:srgbClr val="77A2BB"/>
      </a:accent5>
      <a:accent6>
        <a:srgbClr val="E28394"/>
      </a:accent6>
      <a:hlink>
        <a:srgbClr val="77A2BB"/>
      </a:hlink>
      <a:folHlink>
        <a:srgbClr val="957A99"/>
      </a:folHlink>
    </a:clrScheme>
    <a:fontScheme name="Crop">
      <a:majorFont>
        <a:latin typeface="Franklin Gothic Book" panose="020B0503020102020204"/>
        <a:ea typeface=""/>
        <a:cs typeface=""/>
        <a:font script="Jpan" typeface="メイリオ"/>
        <a:font script="Hang" typeface="돋움"/>
        <a:font script="Hans" typeface="华文楷体"/>
        <a:font script="Hant" typeface="微軟正黑體"/>
        <a:font script="Arab" typeface="Tahoma"/>
        <a:font script="Hebr" typeface="Aharoni"/>
        <a:font script="Thai" typeface="Lily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Franklin Gothic Book" panose="020B0503020102020204"/>
        <a:ea typeface=""/>
        <a:cs typeface=""/>
        <a:font script="Jpan" typeface="メイリオ"/>
        <a:font script="Hang" typeface="돋움"/>
        <a:font script="Hans" typeface="华文楷体"/>
        <a:font script="Hant" typeface="微軟正黑體"/>
        <a:font script="Arab" typeface="Tahoma"/>
        <a:font script="Hebr" typeface="Aharoni"/>
        <a:font script="Thai" typeface="Lily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Crop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34925" cap="flat" cmpd="sng" algn="in">
          <a:solidFill>
            <a:schemeClr val="phClr"/>
          </a:solidFill>
          <a:prstDash val="solid"/>
        </a:ln>
        <a:ln w="1905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rop" id="{EC9488ED-E761-4D60-9AC4-764D1FE2C171}" vid="{CE19780C-D67D-4C13-9DE9-A52BC3BA51B4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1" dT="2019-06-08T02:46:14.83" personId="{F0D77A65-9610-4282-BA85-7ACDF1FAE635}" id="{A79DF306-A0FA-461C-999A-71FC5905BB60}">
    <text>Text to Column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U1" dT="2019-06-08T02:46:14.83" personId="{F0D77A65-9610-4282-BA85-7ACDF1FAE635}" id="{870D1B59-96C5-4EC6-965A-71B948883590}">
    <text>Text to Column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20B86-AD0E-4496-A0C1-1236C6465845}">
  <sheetPr codeName="Sheet1"/>
  <dimension ref="A1:F26"/>
  <sheetViews>
    <sheetView showGridLines="0" tabSelected="1" workbookViewId="0">
      <selection activeCell="B16" sqref="B16:B18"/>
    </sheetView>
  </sheetViews>
  <sheetFormatPr defaultRowHeight="15" x14ac:dyDescent="0.4"/>
  <cols>
    <col min="1" max="1" width="12.69140625" customWidth="1"/>
    <col min="2" max="6" width="14.3828125" customWidth="1"/>
  </cols>
  <sheetData>
    <row r="1" spans="1:6" x14ac:dyDescent="0.4">
      <c r="A1" s="8" t="s">
        <v>8223</v>
      </c>
      <c r="B1" t="s">
        <v>8362</v>
      </c>
    </row>
    <row r="3" spans="1:6" x14ac:dyDescent="0.4">
      <c r="A3" s="8" t="s">
        <v>8361</v>
      </c>
      <c r="B3" s="8" t="s">
        <v>8218</v>
      </c>
    </row>
    <row r="4" spans="1:6" x14ac:dyDescent="0.4">
      <c r="A4" s="8" t="s">
        <v>8308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8360</v>
      </c>
    </row>
    <row r="5" spans="1:6" x14ac:dyDescent="0.4">
      <c r="A5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">
      <c r="A6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">
      <c r="A7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">
      <c r="A8" t="s">
        <v>8331</v>
      </c>
      <c r="B8" s="9"/>
      <c r="C8" s="9"/>
      <c r="D8" s="9">
        <v>24</v>
      </c>
      <c r="E8" s="9"/>
      <c r="F8" s="9">
        <v>24</v>
      </c>
    </row>
    <row r="9" spans="1:6" x14ac:dyDescent="0.4">
      <c r="A9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">
      <c r="A10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">
      <c r="A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">
      <c r="A12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">
      <c r="A13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">
      <c r="A14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4">
      <c r="F16" s="22"/>
    </row>
    <row r="17" spans="6:6" x14ac:dyDescent="0.4">
      <c r="F17" s="22"/>
    </row>
    <row r="18" spans="6:6" x14ac:dyDescent="0.4">
      <c r="F18" s="22"/>
    </row>
    <row r="19" spans="6:6" x14ac:dyDescent="0.4">
      <c r="F19" s="22"/>
    </row>
    <row r="20" spans="6:6" x14ac:dyDescent="0.4">
      <c r="F20" s="22"/>
    </row>
    <row r="21" spans="6:6" x14ac:dyDescent="0.4">
      <c r="F21" s="22"/>
    </row>
    <row r="22" spans="6:6" x14ac:dyDescent="0.4">
      <c r="F22" s="22"/>
    </row>
    <row r="23" spans="6:6" x14ac:dyDescent="0.4">
      <c r="F23" s="22"/>
    </row>
    <row r="24" spans="6:6" x14ac:dyDescent="0.4">
      <c r="F24" s="22"/>
    </row>
    <row r="25" spans="6:6" x14ac:dyDescent="0.4">
      <c r="F25" s="22"/>
    </row>
    <row r="26" spans="6:6" x14ac:dyDescent="0.4">
      <c r="F26" s="2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7BF62-5147-4317-A7F7-D60B3B86B423}">
  <sheetPr codeName="Sheet2"/>
  <dimension ref="A1:F47"/>
  <sheetViews>
    <sheetView showGridLines="0" zoomScale="60" zoomScaleNormal="60" workbookViewId="0">
      <selection activeCell="N29" sqref="N29"/>
    </sheetView>
  </sheetViews>
  <sheetFormatPr defaultRowHeight="15" x14ac:dyDescent="0.4"/>
  <cols>
    <col min="1" max="5" width="15.69140625" customWidth="1"/>
    <col min="6" max="6" width="7.61328125" customWidth="1"/>
    <col min="7" max="7" width="15.69140625" customWidth="1"/>
  </cols>
  <sheetData>
    <row r="1" spans="1:6" x14ac:dyDescent="0.4">
      <c r="A1" s="8" t="s">
        <v>8223</v>
      </c>
      <c r="B1" t="s">
        <v>8362</v>
      </c>
    </row>
    <row r="2" spans="1:6" x14ac:dyDescent="0.4">
      <c r="A2" s="8" t="s">
        <v>8308</v>
      </c>
      <c r="B2" t="s">
        <v>8362</v>
      </c>
      <c r="F2" t="s">
        <v>8380</v>
      </c>
    </row>
    <row r="4" spans="1:6" x14ac:dyDescent="0.4">
      <c r="A4" s="8" t="s">
        <v>8361</v>
      </c>
      <c r="B4" s="8" t="s">
        <v>8218</v>
      </c>
    </row>
    <row r="5" spans="1:6" x14ac:dyDescent="0.4">
      <c r="A5" s="8" t="s">
        <v>8309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8360</v>
      </c>
    </row>
    <row r="6" spans="1:6" x14ac:dyDescent="0.4">
      <c r="A6" t="s">
        <v>8316</v>
      </c>
      <c r="B6" s="9"/>
      <c r="C6" s="9">
        <v>100</v>
      </c>
      <c r="D6" s="9"/>
      <c r="E6" s="9"/>
      <c r="F6" s="9">
        <v>100</v>
      </c>
    </row>
    <row r="7" spans="1:6" x14ac:dyDescent="0.4">
      <c r="A7" t="s">
        <v>8344</v>
      </c>
      <c r="B7" s="9"/>
      <c r="C7" s="9"/>
      <c r="D7" s="9">
        <v>20</v>
      </c>
      <c r="E7" s="9"/>
      <c r="F7" s="9">
        <v>20</v>
      </c>
    </row>
    <row r="8" spans="1:6" x14ac:dyDescent="0.4">
      <c r="A8" t="s">
        <v>8332</v>
      </c>
      <c r="B8" s="9"/>
      <c r="C8" s="9"/>
      <c r="D8" s="9">
        <v>24</v>
      </c>
      <c r="E8" s="9"/>
      <c r="F8" s="9">
        <v>24</v>
      </c>
    </row>
    <row r="9" spans="1:6" x14ac:dyDescent="0.4">
      <c r="A9" t="s">
        <v>8358</v>
      </c>
      <c r="B9" s="9"/>
      <c r="C9" s="9">
        <v>40</v>
      </c>
      <c r="D9" s="9"/>
      <c r="E9" s="9"/>
      <c r="F9" s="9">
        <v>40</v>
      </c>
    </row>
    <row r="10" spans="1:6" x14ac:dyDescent="0.4">
      <c r="A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4">
      <c r="A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4">
      <c r="A12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">
      <c r="A13" t="s">
        <v>8330</v>
      </c>
      <c r="B13" s="9">
        <v>40</v>
      </c>
      <c r="C13" s="9"/>
      <c r="D13" s="9"/>
      <c r="E13" s="9"/>
      <c r="F13" s="9">
        <v>40</v>
      </c>
    </row>
    <row r="14" spans="1:6" x14ac:dyDescent="0.4">
      <c r="A14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">
      <c r="A15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">
      <c r="A16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">
      <c r="A17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">
      <c r="A1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4">
      <c r="A19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">
      <c r="A2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">
      <c r="A2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">
      <c r="A22" t="s">
        <v>8327</v>
      </c>
      <c r="B22" s="9">
        <v>20</v>
      </c>
      <c r="C22" s="9"/>
      <c r="D22" s="9"/>
      <c r="E22" s="9"/>
      <c r="F22" s="9">
        <v>20</v>
      </c>
    </row>
    <row r="23" spans="1:6" x14ac:dyDescent="0.4">
      <c r="A23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">
      <c r="A24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">
      <c r="A25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">
      <c r="A26" t="s">
        <v>8323</v>
      </c>
      <c r="B26" s="9">
        <v>60</v>
      </c>
      <c r="C26" s="9"/>
      <c r="D26" s="9"/>
      <c r="E26" s="9"/>
      <c r="F26" s="9">
        <v>60</v>
      </c>
    </row>
    <row r="27" spans="1:6" x14ac:dyDescent="0.4">
      <c r="A27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">
      <c r="A2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">
      <c r="A29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">
      <c r="A30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">
      <c r="A3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4">
      <c r="A32" t="s">
        <v>8342</v>
      </c>
      <c r="B32" s="9">
        <v>20</v>
      </c>
      <c r="C32" s="9"/>
      <c r="D32" s="9"/>
      <c r="E32" s="9"/>
      <c r="F32" s="9">
        <v>20</v>
      </c>
    </row>
    <row r="33" spans="1:6" x14ac:dyDescent="0.4">
      <c r="A33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">
      <c r="A34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4">
      <c r="A35" t="s">
        <v>8313</v>
      </c>
      <c r="B35" s="9"/>
      <c r="C35" s="9"/>
      <c r="D35" s="9">
        <v>40</v>
      </c>
      <c r="E35" s="9"/>
      <c r="F35" s="9">
        <v>40</v>
      </c>
    </row>
    <row r="36" spans="1:6" x14ac:dyDescent="0.4">
      <c r="A36" t="s">
        <v>8312</v>
      </c>
      <c r="B36" s="9">
        <v>60</v>
      </c>
      <c r="C36" s="9"/>
      <c r="D36" s="9"/>
      <c r="E36" s="9"/>
      <c r="F36" s="9">
        <v>60</v>
      </c>
    </row>
    <row r="37" spans="1:6" x14ac:dyDescent="0.4">
      <c r="A37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">
      <c r="A3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">
      <c r="A39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">
      <c r="A4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4">
      <c r="A4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4">
      <c r="A42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">
      <c r="A43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">
      <c r="A44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">
      <c r="A45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">
      <c r="A46" t="s">
        <v>8340</v>
      </c>
      <c r="B46" s="9"/>
      <c r="C46" s="9"/>
      <c r="D46" s="9">
        <v>20</v>
      </c>
      <c r="E46" s="9"/>
      <c r="F46" s="9">
        <v>20</v>
      </c>
    </row>
    <row r="47" spans="1:6" x14ac:dyDescent="0.4">
      <c r="A47" t="s">
        <v>8360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244F-FCA9-42E7-A124-CBC9EC357EF3}">
  <sheetPr codeName="Sheet3"/>
  <dimension ref="A1:F18"/>
  <sheetViews>
    <sheetView showGridLines="0" zoomScale="80" zoomScaleNormal="80" workbookViewId="0">
      <selection activeCell="P11" sqref="P11"/>
    </sheetView>
  </sheetViews>
  <sheetFormatPr defaultRowHeight="15" x14ac:dyDescent="0.4"/>
  <cols>
    <col min="1" max="1" width="13.69140625" customWidth="1"/>
    <col min="2" max="2" width="14.4609375" bestFit="1" customWidth="1"/>
    <col min="3" max="6" width="12.69140625" customWidth="1"/>
  </cols>
  <sheetData>
    <row r="1" spans="1:6" x14ac:dyDescent="0.4">
      <c r="A1" s="8" t="s">
        <v>8308</v>
      </c>
      <c r="B1" t="s">
        <v>8362</v>
      </c>
    </row>
    <row r="2" spans="1:6" x14ac:dyDescent="0.4">
      <c r="A2" s="8" t="s">
        <v>8379</v>
      </c>
      <c r="B2" t="s">
        <v>8362</v>
      </c>
    </row>
    <row r="4" spans="1:6" x14ac:dyDescent="0.4">
      <c r="A4" s="8" t="s">
        <v>8361</v>
      </c>
      <c r="B4" s="8" t="s">
        <v>8365</v>
      </c>
    </row>
    <row r="5" spans="1:6" x14ac:dyDescent="0.4">
      <c r="A5" s="8" t="s">
        <v>8366</v>
      </c>
      <c r="B5" s="10" t="s">
        <v>8219</v>
      </c>
      <c r="C5" s="10" t="s">
        <v>8220</v>
      </c>
      <c r="D5" s="10" t="s">
        <v>8221</v>
      </c>
      <c r="E5" s="10" t="s">
        <v>8222</v>
      </c>
      <c r="F5" t="s">
        <v>8360</v>
      </c>
    </row>
    <row r="6" spans="1:6" x14ac:dyDescent="0.4">
      <c r="A6" s="15" t="s">
        <v>8373</v>
      </c>
      <c r="B6" s="16">
        <v>184</v>
      </c>
      <c r="C6" s="16">
        <v>34</v>
      </c>
      <c r="D6" s="16">
        <v>148</v>
      </c>
      <c r="E6" s="16">
        <v>2</v>
      </c>
      <c r="F6" s="16">
        <v>368</v>
      </c>
    </row>
    <row r="7" spans="1:6" x14ac:dyDescent="0.4">
      <c r="A7" s="15" t="s">
        <v>8374</v>
      </c>
      <c r="B7" s="16">
        <v>202</v>
      </c>
      <c r="C7" s="16">
        <v>27</v>
      </c>
      <c r="D7" s="16">
        <v>106</v>
      </c>
      <c r="E7" s="16">
        <v>18</v>
      </c>
      <c r="F7" s="16">
        <v>353</v>
      </c>
    </row>
    <row r="8" spans="1:6" x14ac:dyDescent="0.4">
      <c r="A8" s="15" t="s">
        <v>8375</v>
      </c>
      <c r="B8" s="16">
        <v>179</v>
      </c>
      <c r="C8" s="16">
        <v>28</v>
      </c>
      <c r="D8" s="16">
        <v>108</v>
      </c>
      <c r="E8" s="16">
        <v>30</v>
      </c>
      <c r="F8" s="16">
        <v>345</v>
      </c>
    </row>
    <row r="9" spans="1:6" x14ac:dyDescent="0.4">
      <c r="A9" s="15" t="s">
        <v>8376</v>
      </c>
      <c r="B9" s="16">
        <v>193</v>
      </c>
      <c r="C9" s="16">
        <v>27</v>
      </c>
      <c r="D9" s="16">
        <v>102</v>
      </c>
      <c r="E9" s="16"/>
      <c r="F9" s="16">
        <v>322</v>
      </c>
    </row>
    <row r="10" spans="1:6" x14ac:dyDescent="0.4">
      <c r="A10" s="15" t="s">
        <v>8367</v>
      </c>
      <c r="B10" s="16">
        <v>232</v>
      </c>
      <c r="C10" s="16">
        <v>26</v>
      </c>
      <c r="D10" s="16">
        <v>126</v>
      </c>
      <c r="E10" s="16"/>
      <c r="F10" s="16">
        <v>384</v>
      </c>
    </row>
    <row r="11" spans="1:6" x14ac:dyDescent="0.4">
      <c r="A11" s="15" t="s">
        <v>8377</v>
      </c>
      <c r="B11" s="16">
        <v>213</v>
      </c>
      <c r="C11" s="16">
        <v>27</v>
      </c>
      <c r="D11" s="16">
        <v>148</v>
      </c>
      <c r="E11" s="16"/>
      <c r="F11" s="16">
        <v>388</v>
      </c>
    </row>
    <row r="12" spans="1:6" x14ac:dyDescent="0.4">
      <c r="A12" s="15" t="s">
        <v>8368</v>
      </c>
      <c r="B12" s="16">
        <v>192</v>
      </c>
      <c r="C12" s="16">
        <v>44</v>
      </c>
      <c r="D12" s="16">
        <v>148</v>
      </c>
      <c r="E12" s="16"/>
      <c r="F12" s="16">
        <v>384</v>
      </c>
    </row>
    <row r="13" spans="1:6" x14ac:dyDescent="0.4">
      <c r="A13" s="15" t="s">
        <v>8369</v>
      </c>
      <c r="B13" s="16">
        <v>167</v>
      </c>
      <c r="C13" s="16">
        <v>32</v>
      </c>
      <c r="D13" s="16">
        <v>134</v>
      </c>
      <c r="E13" s="16"/>
      <c r="F13" s="16">
        <v>333</v>
      </c>
    </row>
    <row r="14" spans="1:6" x14ac:dyDescent="0.4">
      <c r="A14" s="15" t="s">
        <v>8370</v>
      </c>
      <c r="B14" s="16">
        <v>148</v>
      </c>
      <c r="C14" s="16">
        <v>24</v>
      </c>
      <c r="D14" s="16">
        <v>127</v>
      </c>
      <c r="E14" s="16"/>
      <c r="F14" s="16">
        <v>299</v>
      </c>
    </row>
    <row r="15" spans="1:6" x14ac:dyDescent="0.4">
      <c r="A15" s="15" t="s">
        <v>8371</v>
      </c>
      <c r="B15" s="16">
        <v>184</v>
      </c>
      <c r="C15" s="16">
        <v>20</v>
      </c>
      <c r="D15" s="16">
        <v>150</v>
      </c>
      <c r="E15" s="16"/>
      <c r="F15" s="16">
        <v>354</v>
      </c>
    </row>
    <row r="16" spans="1:6" x14ac:dyDescent="0.4">
      <c r="A16" s="15" t="s">
        <v>8372</v>
      </c>
      <c r="B16" s="16">
        <v>180</v>
      </c>
      <c r="C16" s="16">
        <v>37</v>
      </c>
      <c r="D16" s="16">
        <v>114</v>
      </c>
      <c r="E16" s="16"/>
      <c r="F16" s="16">
        <v>331</v>
      </c>
    </row>
    <row r="17" spans="1:6" x14ac:dyDescent="0.4">
      <c r="A17" s="15" t="s">
        <v>8378</v>
      </c>
      <c r="B17" s="16">
        <v>111</v>
      </c>
      <c r="C17" s="16">
        <v>23</v>
      </c>
      <c r="D17" s="16">
        <v>119</v>
      </c>
      <c r="E17" s="16"/>
      <c r="F17" s="16">
        <v>253</v>
      </c>
    </row>
    <row r="18" spans="1:6" x14ac:dyDescent="0.4">
      <c r="A18" s="15" t="s">
        <v>8360</v>
      </c>
      <c r="B18" s="16">
        <v>2185</v>
      </c>
      <c r="C18" s="16">
        <v>349</v>
      </c>
      <c r="D18" s="16">
        <v>1530</v>
      </c>
      <c r="E18" s="16">
        <v>50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43CD3-B257-46A5-BF9A-2B1AEFDAF8B4}">
  <sheetPr codeName="Sheet4"/>
  <dimension ref="A3:K2188"/>
  <sheetViews>
    <sheetView zoomScale="80" zoomScaleNormal="80" workbookViewId="0">
      <selection activeCell="I14" sqref="I14"/>
    </sheetView>
  </sheetViews>
  <sheetFormatPr defaultRowHeight="15" x14ac:dyDescent="0.4"/>
  <cols>
    <col min="1" max="1" width="52.921875" customWidth="1"/>
    <col min="2" max="3" width="15.69140625" customWidth="1"/>
    <col min="4" max="4" width="4.15234375" customWidth="1"/>
    <col min="5" max="5" width="51.921875" customWidth="1"/>
    <col min="6" max="7" width="15.69140625" customWidth="1"/>
    <col min="9" max="9" width="13.765625" bestFit="1" customWidth="1"/>
    <col min="10" max="11" width="12.84375" customWidth="1"/>
    <col min="12" max="13" width="9.921875" customWidth="1"/>
  </cols>
  <sheetData>
    <row r="3" spans="1:11" s="27" customFormat="1" x14ac:dyDescent="0.4">
      <c r="A3" s="27" t="s">
        <v>8402</v>
      </c>
      <c r="B3" s="1" t="s">
        <v>8401</v>
      </c>
      <c r="C3" s="1" t="s">
        <v>8262</v>
      </c>
      <c r="D3" s="1"/>
      <c r="E3" s="27" t="s">
        <v>8402</v>
      </c>
      <c r="F3" s="1" t="s">
        <v>8401</v>
      </c>
      <c r="G3" s="1" t="s">
        <v>8262</v>
      </c>
    </row>
    <row r="4" spans="1:11" x14ac:dyDescent="0.4">
      <c r="A4" t="s">
        <v>2</v>
      </c>
      <c r="B4" s="17" t="s">
        <v>8219</v>
      </c>
      <c r="C4" s="26">
        <f>VLOOKUP($A4,Data!$B$1:$O$4115,14,FALSE)</f>
        <v>182</v>
      </c>
      <c r="E4" t="s">
        <v>162</v>
      </c>
      <c r="F4" s="21" t="s">
        <v>8221</v>
      </c>
      <c r="G4" s="26">
        <f>VLOOKUP($E4,Data!$B$1:$O$4115,14,FALSE)</f>
        <v>0</v>
      </c>
      <c r="I4" s="31" t="s">
        <v>8411</v>
      </c>
      <c r="J4" s="32" t="s">
        <v>8409</v>
      </c>
      <c r="K4" s="32" t="s">
        <v>8410</v>
      </c>
    </row>
    <row r="5" spans="1:11" x14ac:dyDescent="0.4">
      <c r="A5" t="s">
        <v>3</v>
      </c>
      <c r="B5" s="17" t="s">
        <v>8219</v>
      </c>
      <c r="C5" s="26">
        <f>VLOOKUP($A5,Data!$B$1:$O$4115,14,FALSE)</f>
        <v>79</v>
      </c>
      <c r="E5" t="s">
        <v>163</v>
      </c>
      <c r="F5" s="21" t="s">
        <v>8221</v>
      </c>
      <c r="G5" s="26">
        <f>VLOOKUP($E5,Data!$B$1:$O$4115,14,FALSE)</f>
        <v>1</v>
      </c>
      <c r="I5" s="29" t="s">
        <v>8403</v>
      </c>
      <c r="J5" s="30">
        <f>AVERAGE(Suc_Backers)</f>
        <v>194.46178489702518</v>
      </c>
      <c r="K5" s="30">
        <f>AVERAGE(Unsuc_Backers)</f>
        <v>17.754901960784313</v>
      </c>
    </row>
    <row r="6" spans="1:11" x14ac:dyDescent="0.4">
      <c r="A6" t="s">
        <v>4</v>
      </c>
      <c r="B6" s="17" t="s">
        <v>8219</v>
      </c>
      <c r="C6" s="26">
        <f>VLOOKUP($A6,Data!$B$1:$O$4115,14,FALSE)</f>
        <v>35</v>
      </c>
      <c r="E6" t="s">
        <v>164</v>
      </c>
      <c r="F6" s="21" t="s">
        <v>8221</v>
      </c>
      <c r="G6" s="26">
        <f>VLOOKUP($E6,Data!$B$1:$O$4115,14,FALSE)</f>
        <v>10</v>
      </c>
      <c r="I6" s="29" t="s">
        <v>8404</v>
      </c>
      <c r="J6" s="30">
        <f>MEDIAN(Suc_Backers)</f>
        <v>62</v>
      </c>
      <c r="K6" s="30">
        <f>MEDIAN(Unsuc_Backers)</f>
        <v>4</v>
      </c>
    </row>
    <row r="7" spans="1:11" x14ac:dyDescent="0.4">
      <c r="A7" t="s">
        <v>5</v>
      </c>
      <c r="B7" s="17" t="s">
        <v>8219</v>
      </c>
      <c r="C7" s="26">
        <f>VLOOKUP($A7,Data!$B$1:$O$4115,14,FALSE)</f>
        <v>150</v>
      </c>
      <c r="E7" t="s">
        <v>165</v>
      </c>
      <c r="F7" s="21" t="s">
        <v>8221</v>
      </c>
      <c r="G7" s="26">
        <f>VLOOKUP($E7,Data!$B$1:$O$4115,14,FALSE)</f>
        <v>0</v>
      </c>
      <c r="I7" s="29" t="s">
        <v>8405</v>
      </c>
      <c r="J7" s="30">
        <f>MIN(Suc_Backers)</f>
        <v>1</v>
      </c>
      <c r="K7" s="30">
        <f>MIN(Unsuc_Backers)</f>
        <v>0</v>
      </c>
    </row>
    <row r="8" spans="1:11" x14ac:dyDescent="0.4">
      <c r="A8" t="s">
        <v>6</v>
      </c>
      <c r="B8" s="17" t="s">
        <v>8219</v>
      </c>
      <c r="C8" s="26">
        <f>VLOOKUP($A8,Data!$B$1:$O$4115,14,FALSE)</f>
        <v>284</v>
      </c>
      <c r="E8" t="s">
        <v>166</v>
      </c>
      <c r="F8" s="21" t="s">
        <v>8221</v>
      </c>
      <c r="G8" s="26">
        <f>VLOOKUP($E8,Data!$B$1:$O$4115,14,FALSE)</f>
        <v>7</v>
      </c>
      <c r="I8" s="29" t="s">
        <v>8406</v>
      </c>
      <c r="J8" s="30">
        <f>MAX(Suc_Backers)</f>
        <v>26457</v>
      </c>
      <c r="K8" s="30">
        <f>MAX(Unsuc_Backers)</f>
        <v>1293</v>
      </c>
    </row>
    <row r="9" spans="1:11" x14ac:dyDescent="0.4">
      <c r="A9" t="s">
        <v>7</v>
      </c>
      <c r="B9" s="17" t="s">
        <v>8219</v>
      </c>
      <c r="C9" s="26">
        <f>VLOOKUP($A9,Data!$B$1:$O$4115,14,FALSE)</f>
        <v>47</v>
      </c>
      <c r="E9" t="s">
        <v>167</v>
      </c>
      <c r="F9" s="21" t="s">
        <v>8221</v>
      </c>
      <c r="G9" s="26">
        <f>VLOOKUP($E9,Data!$B$1:$O$4115,14,FALSE)</f>
        <v>0</v>
      </c>
      <c r="I9" s="29" t="s">
        <v>8407</v>
      </c>
      <c r="J9" s="30">
        <f>VAR(Suc_Backers)</f>
        <v>713162.85488051234</v>
      </c>
      <c r="K9" s="30">
        <f>VAR(Unsuc_Backers)</f>
        <v>3776.5173892971188</v>
      </c>
    </row>
    <row r="10" spans="1:11" x14ac:dyDescent="0.4">
      <c r="A10" t="s">
        <v>8</v>
      </c>
      <c r="B10" s="17" t="s">
        <v>8219</v>
      </c>
      <c r="C10" s="26">
        <f>VLOOKUP($A10,Data!$B$1:$O$4115,14,FALSE)</f>
        <v>58</v>
      </c>
      <c r="E10" t="s">
        <v>168</v>
      </c>
      <c r="F10" s="21" t="s">
        <v>8221</v>
      </c>
      <c r="G10" s="26">
        <f>VLOOKUP($E10,Data!$B$1:$O$4115,14,FALSE)</f>
        <v>1</v>
      </c>
      <c r="I10" s="29" t="s">
        <v>8408</v>
      </c>
      <c r="J10" s="30">
        <f>_xlfn.STDEV.P(Suc_Backers)</f>
        <v>844.29643168611847</v>
      </c>
      <c r="K10" s="30">
        <f>_xlfn.STDEV.P(Unsuc_Backers)</f>
        <v>61.433289650465326</v>
      </c>
    </row>
    <row r="11" spans="1:11" x14ac:dyDescent="0.4">
      <c r="A11" t="s">
        <v>9</v>
      </c>
      <c r="B11" s="17" t="s">
        <v>8219</v>
      </c>
      <c r="C11" s="26">
        <f>VLOOKUP($A11,Data!$B$1:$O$4115,14,FALSE)</f>
        <v>57</v>
      </c>
      <c r="E11" t="s">
        <v>169</v>
      </c>
      <c r="F11" s="21" t="s">
        <v>8221</v>
      </c>
      <c r="G11" s="26">
        <f>VLOOKUP($E11,Data!$B$1:$O$4115,14,FALSE)</f>
        <v>2</v>
      </c>
      <c r="J11" s="28"/>
      <c r="K11" s="28"/>
    </row>
    <row r="12" spans="1:11" x14ac:dyDescent="0.4">
      <c r="A12" t="s">
        <v>10</v>
      </c>
      <c r="B12" s="17" t="s">
        <v>8219</v>
      </c>
      <c r="C12" s="26">
        <f>VLOOKUP($A12,Data!$B$1:$O$4115,14,FALSE)</f>
        <v>12</v>
      </c>
      <c r="E12" t="s">
        <v>170</v>
      </c>
      <c r="F12" s="21" t="s">
        <v>8221</v>
      </c>
      <c r="G12" s="26">
        <f>VLOOKUP($E12,Data!$B$1:$O$4115,14,FALSE)</f>
        <v>3</v>
      </c>
      <c r="I12" t="s">
        <v>8414</v>
      </c>
    </row>
    <row r="13" spans="1:11" x14ac:dyDescent="0.4">
      <c r="A13" t="s">
        <v>11</v>
      </c>
      <c r="B13" s="17" t="s">
        <v>8219</v>
      </c>
      <c r="C13" s="26">
        <f>VLOOKUP($A13,Data!$B$1:$O$4115,14,FALSE)</f>
        <v>20</v>
      </c>
      <c r="E13" t="s">
        <v>171</v>
      </c>
      <c r="F13" s="21" t="s">
        <v>8221</v>
      </c>
      <c r="G13" s="26">
        <f>VLOOKUP($E13,Data!$B$1:$O$4115,14,FALSE)</f>
        <v>10</v>
      </c>
    </row>
    <row r="14" spans="1:11" x14ac:dyDescent="0.4">
      <c r="A14" t="s">
        <v>12</v>
      </c>
      <c r="B14" s="17" t="s">
        <v>8219</v>
      </c>
      <c r="C14" s="26">
        <f>VLOOKUP($A14,Data!$B$1:$O$4115,14,FALSE)</f>
        <v>19</v>
      </c>
      <c r="E14" t="s">
        <v>172</v>
      </c>
      <c r="F14" s="21" t="s">
        <v>8221</v>
      </c>
      <c r="G14" s="26">
        <f>VLOOKUP($E14,Data!$B$1:$O$4115,14,FALSE)</f>
        <v>10</v>
      </c>
      <c r="I14" s="33" t="s">
        <v>8415</v>
      </c>
    </row>
    <row r="15" spans="1:11" x14ac:dyDescent="0.4">
      <c r="A15" t="s">
        <v>13</v>
      </c>
      <c r="B15" s="17" t="s">
        <v>8219</v>
      </c>
      <c r="C15" s="26">
        <f>VLOOKUP($A15,Data!$B$1:$O$4115,14,FALSE)</f>
        <v>75</v>
      </c>
      <c r="E15" t="s">
        <v>173</v>
      </c>
      <c r="F15" s="21" t="s">
        <v>8221</v>
      </c>
      <c r="G15" s="26">
        <f>VLOOKUP($E15,Data!$B$1:$O$4115,14,FALSE)</f>
        <v>1</v>
      </c>
      <c r="I15" t="s">
        <v>8416</v>
      </c>
    </row>
    <row r="16" spans="1:11" x14ac:dyDescent="0.4">
      <c r="A16" t="s">
        <v>14</v>
      </c>
      <c r="B16" s="17" t="s">
        <v>8219</v>
      </c>
      <c r="C16" s="26">
        <f>VLOOKUP($A16,Data!$B$1:$O$4115,14,FALSE)</f>
        <v>827</v>
      </c>
      <c r="E16" t="s">
        <v>174</v>
      </c>
      <c r="F16" s="21" t="s">
        <v>8221</v>
      </c>
      <c r="G16" s="26">
        <f>VLOOKUP($E16,Data!$B$1:$O$4115,14,FALSE)</f>
        <v>0</v>
      </c>
    </row>
    <row r="17" spans="1:7" x14ac:dyDescent="0.4">
      <c r="A17" t="s">
        <v>15</v>
      </c>
      <c r="B17" s="17" t="s">
        <v>8219</v>
      </c>
      <c r="C17" s="26">
        <f>VLOOKUP($A17,Data!$B$1:$O$4115,14,FALSE)</f>
        <v>51</v>
      </c>
      <c r="E17" t="s">
        <v>175</v>
      </c>
      <c r="F17" s="21" t="s">
        <v>8221</v>
      </c>
      <c r="G17" s="26">
        <f>VLOOKUP($E17,Data!$B$1:$O$4115,14,FALSE)</f>
        <v>0</v>
      </c>
    </row>
    <row r="18" spans="1:7" x14ac:dyDescent="0.4">
      <c r="A18" t="s">
        <v>16</v>
      </c>
      <c r="B18" s="17" t="s">
        <v>8219</v>
      </c>
      <c r="C18" s="26">
        <f>VLOOKUP($A18,Data!$B$1:$O$4115,14,FALSE)</f>
        <v>41</v>
      </c>
      <c r="E18" t="s">
        <v>176</v>
      </c>
      <c r="F18" s="21" t="s">
        <v>8221</v>
      </c>
      <c r="G18" s="26">
        <f>VLOOKUP($E18,Data!$B$1:$O$4115,14,FALSE)</f>
        <v>0</v>
      </c>
    </row>
    <row r="19" spans="1:7" x14ac:dyDescent="0.4">
      <c r="A19" t="s">
        <v>17</v>
      </c>
      <c r="B19" s="17" t="s">
        <v>8219</v>
      </c>
      <c r="C19" s="26">
        <f>VLOOKUP($A19,Data!$B$1:$O$4115,14,FALSE)</f>
        <v>98</v>
      </c>
      <c r="E19" t="s">
        <v>177</v>
      </c>
      <c r="F19" s="21" t="s">
        <v>8221</v>
      </c>
      <c r="G19" s="26">
        <f>VLOOKUP($E19,Data!$B$1:$O$4115,14,FALSE)</f>
        <v>26</v>
      </c>
    </row>
    <row r="20" spans="1:7" x14ac:dyDescent="0.4">
      <c r="A20" t="s">
        <v>18</v>
      </c>
      <c r="B20" s="17" t="s">
        <v>8219</v>
      </c>
      <c r="C20" s="26">
        <f>VLOOKUP($A20,Data!$B$1:$O$4115,14,FALSE)</f>
        <v>70</v>
      </c>
      <c r="E20" t="s">
        <v>178</v>
      </c>
      <c r="F20" s="21" t="s">
        <v>8221</v>
      </c>
      <c r="G20" s="26">
        <f>VLOOKUP($E20,Data!$B$1:$O$4115,14,FALSE)</f>
        <v>0</v>
      </c>
    </row>
    <row r="21" spans="1:7" x14ac:dyDescent="0.4">
      <c r="A21" t="s">
        <v>19</v>
      </c>
      <c r="B21" s="17" t="s">
        <v>8219</v>
      </c>
      <c r="C21" s="26">
        <f>VLOOKUP($A21,Data!$B$1:$O$4115,14,FALSE)</f>
        <v>36</v>
      </c>
      <c r="E21" t="s">
        <v>179</v>
      </c>
      <c r="F21" s="21" t="s">
        <v>8221</v>
      </c>
      <c r="G21" s="26">
        <f>VLOOKUP($E21,Data!$B$1:$O$4115,14,FALSE)</f>
        <v>7</v>
      </c>
    </row>
    <row r="22" spans="1:7" x14ac:dyDescent="0.4">
      <c r="A22" t="s">
        <v>20</v>
      </c>
      <c r="B22" s="17" t="s">
        <v>8219</v>
      </c>
      <c r="C22" s="26">
        <f>VLOOKUP($A22,Data!$B$1:$O$4115,14,FALSE)</f>
        <v>342</v>
      </c>
      <c r="E22" t="s">
        <v>180</v>
      </c>
      <c r="F22" s="21" t="s">
        <v>8221</v>
      </c>
      <c r="G22" s="26">
        <f>VLOOKUP($E22,Data!$B$1:$O$4115,14,FALSE)</f>
        <v>0</v>
      </c>
    </row>
    <row r="23" spans="1:7" x14ac:dyDescent="0.4">
      <c r="A23" t="s">
        <v>21</v>
      </c>
      <c r="B23" s="17" t="s">
        <v>8219</v>
      </c>
      <c r="C23" s="26">
        <f>VLOOKUP($A23,Data!$B$1:$O$4115,14,FALSE)</f>
        <v>22</v>
      </c>
      <c r="E23" t="s">
        <v>181</v>
      </c>
      <c r="F23" s="21" t="s">
        <v>8221</v>
      </c>
      <c r="G23" s="26">
        <f>VLOOKUP($E23,Data!$B$1:$O$4115,14,FALSE)</f>
        <v>2</v>
      </c>
    </row>
    <row r="24" spans="1:7" x14ac:dyDescent="0.4">
      <c r="A24" t="s">
        <v>22</v>
      </c>
      <c r="B24" s="17" t="s">
        <v>8219</v>
      </c>
      <c r="C24" s="26">
        <f>VLOOKUP($A24,Data!$B$1:$O$4115,14,FALSE)</f>
        <v>25</v>
      </c>
      <c r="E24" t="s">
        <v>182</v>
      </c>
      <c r="F24" s="21" t="s">
        <v>8221</v>
      </c>
      <c r="G24" s="26">
        <f>VLOOKUP($E24,Data!$B$1:$O$4115,14,FALSE)</f>
        <v>13</v>
      </c>
    </row>
    <row r="25" spans="1:7" x14ac:dyDescent="0.4">
      <c r="A25" t="s">
        <v>23</v>
      </c>
      <c r="B25" s="17" t="s">
        <v>8219</v>
      </c>
      <c r="C25" s="26">
        <f>VLOOKUP($A25,Data!$B$1:$O$4115,14,FALSE)</f>
        <v>101</v>
      </c>
      <c r="E25" t="s">
        <v>183</v>
      </c>
      <c r="F25" s="21" t="s">
        <v>8221</v>
      </c>
      <c r="G25" s="26">
        <f>VLOOKUP($E25,Data!$B$1:$O$4115,14,FALSE)</f>
        <v>4</v>
      </c>
    </row>
    <row r="26" spans="1:7" x14ac:dyDescent="0.4">
      <c r="A26" t="s">
        <v>24</v>
      </c>
      <c r="B26" s="17" t="s">
        <v>8219</v>
      </c>
      <c r="C26" s="26">
        <f>VLOOKUP($A26,Data!$B$1:$O$4115,14,FALSE)</f>
        <v>8</v>
      </c>
      <c r="E26" t="s">
        <v>184</v>
      </c>
      <c r="F26" s="21" t="s">
        <v>8221</v>
      </c>
      <c r="G26" s="26">
        <f>VLOOKUP($E26,Data!$B$1:$O$4115,14,FALSE)</f>
        <v>0</v>
      </c>
    </row>
    <row r="27" spans="1:7" x14ac:dyDescent="0.4">
      <c r="A27" t="s">
        <v>25</v>
      </c>
      <c r="B27" s="17" t="s">
        <v>8219</v>
      </c>
      <c r="C27" s="26">
        <f>VLOOKUP($A27,Data!$B$1:$O$4115,14,FALSE)</f>
        <v>23</v>
      </c>
      <c r="E27" t="s">
        <v>185</v>
      </c>
      <c r="F27" s="21" t="s">
        <v>8221</v>
      </c>
      <c r="G27" s="26">
        <f>VLOOKUP($E27,Data!$B$1:$O$4115,14,FALSE)</f>
        <v>12</v>
      </c>
    </row>
    <row r="28" spans="1:7" x14ac:dyDescent="0.4">
      <c r="A28" t="s">
        <v>26</v>
      </c>
      <c r="B28" s="17" t="s">
        <v>8219</v>
      </c>
      <c r="C28" s="26">
        <f>VLOOKUP($A28,Data!$B$1:$O$4115,14,FALSE)</f>
        <v>574</v>
      </c>
      <c r="E28" t="s">
        <v>186</v>
      </c>
      <c r="F28" s="21" t="s">
        <v>8221</v>
      </c>
      <c r="G28" s="26">
        <f>VLOOKUP($E28,Data!$B$1:$O$4115,14,FALSE)</f>
        <v>2</v>
      </c>
    </row>
    <row r="29" spans="1:7" x14ac:dyDescent="0.4">
      <c r="A29" t="s">
        <v>27</v>
      </c>
      <c r="B29" s="17" t="s">
        <v>8219</v>
      </c>
      <c r="C29" s="26">
        <f>VLOOKUP($A29,Data!$B$1:$O$4115,14,FALSE)</f>
        <v>14</v>
      </c>
      <c r="E29" t="s">
        <v>187</v>
      </c>
      <c r="F29" s="21" t="s">
        <v>8221</v>
      </c>
      <c r="G29" s="26">
        <f>VLOOKUP($E29,Data!$B$1:$O$4115,14,FALSE)</f>
        <v>10</v>
      </c>
    </row>
    <row r="30" spans="1:7" x14ac:dyDescent="0.4">
      <c r="A30" t="s">
        <v>28</v>
      </c>
      <c r="B30" s="17" t="s">
        <v>8219</v>
      </c>
      <c r="C30" s="26">
        <f>VLOOKUP($A30,Data!$B$1:$O$4115,14,FALSE)</f>
        <v>19</v>
      </c>
      <c r="E30" t="s">
        <v>188</v>
      </c>
      <c r="F30" s="21" t="s">
        <v>8221</v>
      </c>
      <c r="G30" s="26">
        <f>VLOOKUP($E30,Data!$B$1:$O$4115,14,FALSE)</f>
        <v>0</v>
      </c>
    </row>
    <row r="31" spans="1:7" x14ac:dyDescent="0.4">
      <c r="A31" t="s">
        <v>29</v>
      </c>
      <c r="B31" s="17" t="s">
        <v>8219</v>
      </c>
      <c r="C31" s="26">
        <f>VLOOKUP($A31,Data!$B$1:$O$4115,14,FALSE)</f>
        <v>150</v>
      </c>
      <c r="E31" t="s">
        <v>189</v>
      </c>
      <c r="F31" s="21" t="s">
        <v>8221</v>
      </c>
      <c r="G31" s="26">
        <f>VLOOKUP($E31,Data!$B$1:$O$4115,14,FALSE)</f>
        <v>5</v>
      </c>
    </row>
    <row r="32" spans="1:7" x14ac:dyDescent="0.4">
      <c r="A32" t="s">
        <v>30</v>
      </c>
      <c r="B32" s="17" t="s">
        <v>8219</v>
      </c>
      <c r="C32" s="26">
        <f>VLOOKUP($A32,Data!$B$1:$O$4115,14,FALSE)</f>
        <v>71</v>
      </c>
      <c r="E32" t="s">
        <v>190</v>
      </c>
      <c r="F32" s="21" t="s">
        <v>8221</v>
      </c>
      <c r="G32" s="26">
        <f>VLOOKUP($E32,Data!$B$1:$O$4115,14,FALSE)</f>
        <v>0</v>
      </c>
    </row>
    <row r="33" spans="1:7" x14ac:dyDescent="0.4">
      <c r="A33" t="s">
        <v>31</v>
      </c>
      <c r="B33" s="17" t="s">
        <v>8219</v>
      </c>
      <c r="C33" s="26">
        <f>VLOOKUP($A33,Data!$B$1:$O$4115,14,FALSE)</f>
        <v>117</v>
      </c>
      <c r="E33" t="s">
        <v>191</v>
      </c>
      <c r="F33" s="21" t="s">
        <v>8221</v>
      </c>
      <c r="G33" s="26">
        <f>VLOOKUP($E33,Data!$B$1:$O$4115,14,FALSE)</f>
        <v>5</v>
      </c>
    </row>
    <row r="34" spans="1:7" x14ac:dyDescent="0.4">
      <c r="A34" t="s">
        <v>32</v>
      </c>
      <c r="B34" s="17" t="s">
        <v>8219</v>
      </c>
      <c r="C34" s="26">
        <f>VLOOKUP($A34,Data!$B$1:$O$4115,14,FALSE)</f>
        <v>53</v>
      </c>
      <c r="E34" t="s">
        <v>192</v>
      </c>
      <c r="F34" s="21" t="s">
        <v>8221</v>
      </c>
      <c r="G34" s="26">
        <f>VLOOKUP($E34,Data!$B$1:$O$4115,14,FALSE)</f>
        <v>1</v>
      </c>
    </row>
    <row r="35" spans="1:7" x14ac:dyDescent="0.4">
      <c r="A35" t="s">
        <v>33</v>
      </c>
      <c r="B35" s="17" t="s">
        <v>8219</v>
      </c>
      <c r="C35" s="26">
        <f>VLOOKUP($A35,Data!$B$1:$O$4115,14,FALSE)</f>
        <v>1</v>
      </c>
      <c r="E35" t="s">
        <v>193</v>
      </c>
      <c r="F35" s="21" t="s">
        <v>8221</v>
      </c>
      <c r="G35" s="26">
        <f>VLOOKUP($E35,Data!$B$1:$O$4115,14,FALSE)</f>
        <v>3</v>
      </c>
    </row>
    <row r="36" spans="1:7" x14ac:dyDescent="0.4">
      <c r="A36" t="s">
        <v>34</v>
      </c>
      <c r="B36" s="17" t="s">
        <v>8219</v>
      </c>
      <c r="C36" s="26">
        <f>VLOOKUP($A36,Data!$B$1:$O$4115,14,FALSE)</f>
        <v>89</v>
      </c>
      <c r="E36" t="s">
        <v>194</v>
      </c>
      <c r="F36" s="21" t="s">
        <v>8221</v>
      </c>
      <c r="G36" s="26">
        <f>VLOOKUP($E36,Data!$B$1:$O$4115,14,FALSE)</f>
        <v>3</v>
      </c>
    </row>
    <row r="37" spans="1:7" x14ac:dyDescent="0.4">
      <c r="A37" t="s">
        <v>35</v>
      </c>
      <c r="B37" s="17" t="s">
        <v>8219</v>
      </c>
      <c r="C37" s="26">
        <f>VLOOKUP($A37,Data!$B$1:$O$4115,14,FALSE)</f>
        <v>64</v>
      </c>
      <c r="E37" t="s">
        <v>195</v>
      </c>
      <c r="F37" s="21" t="s">
        <v>8221</v>
      </c>
      <c r="G37" s="26">
        <f>VLOOKUP($E37,Data!$B$1:$O$4115,14,FALSE)</f>
        <v>0</v>
      </c>
    </row>
    <row r="38" spans="1:7" x14ac:dyDescent="0.4">
      <c r="A38" t="s">
        <v>36</v>
      </c>
      <c r="B38" s="17" t="s">
        <v>8219</v>
      </c>
      <c r="C38" s="26">
        <f>VLOOKUP($A38,Data!$B$1:$O$4115,14,FALSE)</f>
        <v>68</v>
      </c>
      <c r="E38" t="s">
        <v>196</v>
      </c>
      <c r="F38" s="21" t="s">
        <v>8221</v>
      </c>
      <c r="G38" s="26">
        <f>VLOOKUP($E38,Data!$B$1:$O$4115,14,FALSE)</f>
        <v>3</v>
      </c>
    </row>
    <row r="39" spans="1:7" x14ac:dyDescent="0.4">
      <c r="A39" t="s">
        <v>37</v>
      </c>
      <c r="B39" s="17" t="s">
        <v>8219</v>
      </c>
      <c r="C39" s="26">
        <f>VLOOKUP($A39,Data!$B$1:$O$4115,14,FALSE)</f>
        <v>28</v>
      </c>
      <c r="E39" t="s">
        <v>197</v>
      </c>
      <c r="F39" s="21" t="s">
        <v>8221</v>
      </c>
      <c r="G39" s="26">
        <f>VLOOKUP($E39,Data!$B$1:$O$4115,14,FALSE)</f>
        <v>0</v>
      </c>
    </row>
    <row r="40" spans="1:7" x14ac:dyDescent="0.4">
      <c r="A40" t="s">
        <v>38</v>
      </c>
      <c r="B40" s="17" t="s">
        <v>8219</v>
      </c>
      <c r="C40" s="26">
        <f>VLOOKUP($A40,Data!$B$1:$O$4115,14,FALSE)</f>
        <v>44</v>
      </c>
      <c r="E40" t="s">
        <v>198</v>
      </c>
      <c r="F40" s="21" t="s">
        <v>8221</v>
      </c>
      <c r="G40" s="26">
        <f>VLOOKUP($E40,Data!$B$1:$O$4115,14,FALSE)</f>
        <v>19</v>
      </c>
    </row>
    <row r="41" spans="1:7" x14ac:dyDescent="0.4">
      <c r="A41" t="s">
        <v>39</v>
      </c>
      <c r="B41" s="17" t="s">
        <v>8219</v>
      </c>
      <c r="C41" s="26">
        <f>VLOOKUP($A41,Data!$B$1:$O$4115,14,FALSE)</f>
        <v>253</v>
      </c>
      <c r="E41" t="s">
        <v>199</v>
      </c>
      <c r="F41" s="21" t="s">
        <v>8221</v>
      </c>
      <c r="G41" s="26">
        <f>VLOOKUP($E41,Data!$B$1:$O$4115,14,FALSE)</f>
        <v>8</v>
      </c>
    </row>
    <row r="42" spans="1:7" x14ac:dyDescent="0.4">
      <c r="A42" t="s">
        <v>40</v>
      </c>
      <c r="B42" s="17" t="s">
        <v>8219</v>
      </c>
      <c r="C42" s="26">
        <f>VLOOKUP($A42,Data!$B$1:$O$4115,14,FALSE)</f>
        <v>66</v>
      </c>
      <c r="E42" t="s">
        <v>200</v>
      </c>
      <c r="F42" s="21" t="s">
        <v>8221</v>
      </c>
      <c r="G42" s="26">
        <f>VLOOKUP($E42,Data!$B$1:$O$4115,14,FALSE)</f>
        <v>6</v>
      </c>
    </row>
    <row r="43" spans="1:7" x14ac:dyDescent="0.4">
      <c r="A43" t="s">
        <v>41</v>
      </c>
      <c r="B43" s="17" t="s">
        <v>8219</v>
      </c>
      <c r="C43" s="26">
        <f>VLOOKUP($A43,Data!$B$1:$O$4115,14,FALSE)</f>
        <v>217</v>
      </c>
      <c r="E43" t="s">
        <v>201</v>
      </c>
      <c r="F43" s="21" t="s">
        <v>8221</v>
      </c>
      <c r="G43" s="26">
        <f>VLOOKUP($E43,Data!$B$1:$O$4115,14,FALSE)</f>
        <v>0</v>
      </c>
    </row>
    <row r="44" spans="1:7" x14ac:dyDescent="0.4">
      <c r="A44" t="s">
        <v>42</v>
      </c>
      <c r="B44" s="17" t="s">
        <v>8219</v>
      </c>
      <c r="C44" s="26">
        <f>VLOOKUP($A44,Data!$B$1:$O$4115,14,FALSE)</f>
        <v>16</v>
      </c>
      <c r="E44" t="s">
        <v>202</v>
      </c>
      <c r="F44" s="21" t="s">
        <v>8221</v>
      </c>
      <c r="G44" s="26">
        <f>VLOOKUP($E44,Data!$B$1:$O$4115,14,FALSE)</f>
        <v>18</v>
      </c>
    </row>
    <row r="45" spans="1:7" x14ac:dyDescent="0.4">
      <c r="A45" t="s">
        <v>43</v>
      </c>
      <c r="B45" s="17" t="s">
        <v>8219</v>
      </c>
      <c r="C45" s="26">
        <f>VLOOKUP($A45,Data!$B$1:$O$4115,14,FALSE)</f>
        <v>19</v>
      </c>
      <c r="E45" t="s">
        <v>203</v>
      </c>
      <c r="F45" s="21" t="s">
        <v>8221</v>
      </c>
      <c r="G45" s="26">
        <f>VLOOKUP($E45,Data!$B$1:$O$4115,14,FALSE)</f>
        <v>7</v>
      </c>
    </row>
    <row r="46" spans="1:7" x14ac:dyDescent="0.4">
      <c r="A46" t="s">
        <v>44</v>
      </c>
      <c r="B46" s="17" t="s">
        <v>8219</v>
      </c>
      <c r="C46" s="26">
        <f>VLOOKUP($A46,Data!$B$1:$O$4115,14,FALSE)</f>
        <v>169</v>
      </c>
      <c r="E46" t="s">
        <v>204</v>
      </c>
      <c r="F46" s="21" t="s">
        <v>8221</v>
      </c>
      <c r="G46" s="26">
        <f>VLOOKUP($E46,Data!$B$1:$O$4115,14,FALSE)</f>
        <v>0</v>
      </c>
    </row>
    <row r="47" spans="1:7" x14ac:dyDescent="0.4">
      <c r="A47" t="s">
        <v>45</v>
      </c>
      <c r="B47" s="17" t="s">
        <v>8219</v>
      </c>
      <c r="C47" s="26">
        <f>VLOOKUP($A47,Data!$B$1:$O$4115,14,FALSE)</f>
        <v>263</v>
      </c>
      <c r="E47" t="s">
        <v>205</v>
      </c>
      <c r="F47" s="21" t="s">
        <v>8221</v>
      </c>
      <c r="G47" s="26">
        <f>VLOOKUP($E47,Data!$B$1:$O$4115,14,FALSE)</f>
        <v>8</v>
      </c>
    </row>
    <row r="48" spans="1:7" x14ac:dyDescent="0.4">
      <c r="A48" t="s">
        <v>46</v>
      </c>
      <c r="B48" s="17" t="s">
        <v>8219</v>
      </c>
      <c r="C48" s="26">
        <f>VLOOKUP($A48,Data!$B$1:$O$4115,14,FALSE)</f>
        <v>15</v>
      </c>
      <c r="E48" t="s">
        <v>206</v>
      </c>
      <c r="F48" s="21" t="s">
        <v>8221</v>
      </c>
      <c r="G48" s="26">
        <f>VLOOKUP($E48,Data!$B$1:$O$4115,14,FALSE)</f>
        <v>1293</v>
      </c>
    </row>
    <row r="49" spans="1:7" x14ac:dyDescent="0.4">
      <c r="A49" t="s">
        <v>47</v>
      </c>
      <c r="B49" s="17" t="s">
        <v>8219</v>
      </c>
      <c r="C49" s="26">
        <f>VLOOKUP($A49,Data!$B$1:$O$4115,14,FALSE)</f>
        <v>61</v>
      </c>
      <c r="E49" t="s">
        <v>207</v>
      </c>
      <c r="F49" s="21" t="s">
        <v>8221</v>
      </c>
      <c r="G49" s="26">
        <f>VLOOKUP($E49,Data!$B$1:$O$4115,14,FALSE)</f>
        <v>17</v>
      </c>
    </row>
    <row r="50" spans="1:7" x14ac:dyDescent="0.4">
      <c r="A50" t="s">
        <v>48</v>
      </c>
      <c r="B50" s="17" t="s">
        <v>8219</v>
      </c>
      <c r="C50" s="26">
        <f>VLOOKUP($A50,Data!$B$1:$O$4115,14,FALSE)</f>
        <v>45</v>
      </c>
      <c r="E50" t="s">
        <v>208</v>
      </c>
      <c r="F50" s="21" t="s">
        <v>8221</v>
      </c>
      <c r="G50" s="26">
        <f>VLOOKUP($E50,Data!$B$1:$O$4115,14,FALSE)</f>
        <v>0</v>
      </c>
    </row>
    <row r="51" spans="1:7" x14ac:dyDescent="0.4">
      <c r="A51" t="s">
        <v>49</v>
      </c>
      <c r="B51" s="17" t="s">
        <v>8219</v>
      </c>
      <c r="C51" s="26">
        <f>VLOOKUP($A51,Data!$B$1:$O$4115,14,FALSE)</f>
        <v>70</v>
      </c>
      <c r="E51" t="s">
        <v>209</v>
      </c>
      <c r="F51" s="21" t="s">
        <v>8221</v>
      </c>
      <c r="G51" s="26">
        <f>VLOOKUP($E51,Data!$B$1:$O$4115,14,FALSE)</f>
        <v>13</v>
      </c>
    </row>
    <row r="52" spans="1:7" x14ac:dyDescent="0.4">
      <c r="A52" t="s">
        <v>50</v>
      </c>
      <c r="B52" s="17" t="s">
        <v>8219</v>
      </c>
      <c r="C52" s="26">
        <f>VLOOKUP($A52,Data!$B$1:$O$4115,14,FALSE)</f>
        <v>38</v>
      </c>
      <c r="E52" t="s">
        <v>210</v>
      </c>
      <c r="F52" s="21" t="s">
        <v>8221</v>
      </c>
      <c r="G52" s="26">
        <f>VLOOKUP($E52,Data!$B$1:$O$4115,14,FALSE)</f>
        <v>0</v>
      </c>
    </row>
    <row r="53" spans="1:7" x14ac:dyDescent="0.4">
      <c r="A53" t="s">
        <v>51</v>
      </c>
      <c r="B53" s="17" t="s">
        <v>8219</v>
      </c>
      <c r="C53" s="26">
        <f>VLOOKUP($A53,Data!$B$1:$O$4115,14,FALSE)</f>
        <v>87</v>
      </c>
      <c r="E53" t="s">
        <v>211</v>
      </c>
      <c r="F53" s="21" t="s">
        <v>8221</v>
      </c>
      <c r="G53" s="26">
        <f>VLOOKUP($E53,Data!$B$1:$O$4115,14,FALSE)</f>
        <v>0</v>
      </c>
    </row>
    <row r="54" spans="1:7" x14ac:dyDescent="0.4">
      <c r="A54" t="s">
        <v>52</v>
      </c>
      <c r="B54" s="17" t="s">
        <v>8219</v>
      </c>
      <c r="C54" s="26">
        <f>VLOOKUP($A54,Data!$B$1:$O$4115,14,FALSE)</f>
        <v>22</v>
      </c>
      <c r="E54" t="s">
        <v>212</v>
      </c>
      <c r="F54" s="21" t="s">
        <v>8221</v>
      </c>
      <c r="G54" s="26">
        <f>VLOOKUP($E54,Data!$B$1:$O$4115,14,FALSE)</f>
        <v>33</v>
      </c>
    </row>
    <row r="55" spans="1:7" x14ac:dyDescent="0.4">
      <c r="A55" t="s">
        <v>53</v>
      </c>
      <c r="B55" s="17" t="s">
        <v>8219</v>
      </c>
      <c r="C55" s="26">
        <f>VLOOKUP($A55,Data!$B$1:$O$4115,14,FALSE)</f>
        <v>119</v>
      </c>
      <c r="E55" t="s">
        <v>213</v>
      </c>
      <c r="F55" s="21" t="s">
        <v>8221</v>
      </c>
      <c r="G55" s="26">
        <f>VLOOKUP($E55,Data!$B$1:$O$4115,14,FALSE)</f>
        <v>12</v>
      </c>
    </row>
    <row r="56" spans="1:7" x14ac:dyDescent="0.4">
      <c r="A56" t="s">
        <v>54</v>
      </c>
      <c r="B56" s="17" t="s">
        <v>8219</v>
      </c>
      <c r="C56" s="26">
        <f>VLOOKUP($A56,Data!$B$1:$O$4115,14,FALSE)</f>
        <v>52</v>
      </c>
      <c r="E56" t="s">
        <v>214</v>
      </c>
      <c r="F56" s="21" t="s">
        <v>8221</v>
      </c>
      <c r="G56" s="26">
        <f>VLOOKUP($E56,Data!$B$1:$O$4115,14,FALSE)</f>
        <v>1</v>
      </c>
    </row>
    <row r="57" spans="1:7" x14ac:dyDescent="0.4">
      <c r="A57" t="s">
        <v>55</v>
      </c>
      <c r="B57" s="17" t="s">
        <v>8219</v>
      </c>
      <c r="C57" s="26">
        <f>VLOOKUP($A57,Data!$B$1:$O$4115,14,FALSE)</f>
        <v>117</v>
      </c>
      <c r="E57" t="s">
        <v>215</v>
      </c>
      <c r="F57" s="21" t="s">
        <v>8221</v>
      </c>
      <c r="G57" s="26">
        <f>VLOOKUP($E57,Data!$B$1:$O$4115,14,FALSE)</f>
        <v>1</v>
      </c>
    </row>
    <row r="58" spans="1:7" x14ac:dyDescent="0.4">
      <c r="A58" t="s">
        <v>56</v>
      </c>
      <c r="B58" s="17" t="s">
        <v>8219</v>
      </c>
      <c r="C58" s="26">
        <f>VLOOKUP($A58,Data!$B$1:$O$4115,14,FALSE)</f>
        <v>52</v>
      </c>
      <c r="E58" t="s">
        <v>216</v>
      </c>
      <c r="F58" s="21" t="s">
        <v>8221</v>
      </c>
      <c r="G58" s="26">
        <f>VLOOKUP($E58,Data!$B$1:$O$4115,14,FALSE)</f>
        <v>1</v>
      </c>
    </row>
    <row r="59" spans="1:7" x14ac:dyDescent="0.4">
      <c r="A59" t="s">
        <v>57</v>
      </c>
      <c r="B59" s="17" t="s">
        <v>8219</v>
      </c>
      <c r="C59" s="26">
        <f>VLOOKUP($A59,Data!$B$1:$O$4115,14,FALSE)</f>
        <v>86</v>
      </c>
      <c r="E59" t="s">
        <v>217</v>
      </c>
      <c r="F59" s="21" t="s">
        <v>8221</v>
      </c>
      <c r="G59" s="26">
        <f>VLOOKUP($E59,Data!$B$1:$O$4115,14,FALSE)</f>
        <v>1</v>
      </c>
    </row>
    <row r="60" spans="1:7" x14ac:dyDescent="0.4">
      <c r="A60" t="s">
        <v>58</v>
      </c>
      <c r="B60" s="17" t="s">
        <v>8219</v>
      </c>
      <c r="C60" s="26">
        <f>VLOOKUP($A60,Data!$B$1:$O$4115,14,FALSE)</f>
        <v>174</v>
      </c>
      <c r="E60" t="s">
        <v>218</v>
      </c>
      <c r="F60" s="21" t="s">
        <v>8221</v>
      </c>
      <c r="G60" s="26">
        <f>VLOOKUP($E60,Data!$B$1:$O$4115,14,FALSE)</f>
        <v>84</v>
      </c>
    </row>
    <row r="61" spans="1:7" x14ac:dyDescent="0.4">
      <c r="A61" t="s">
        <v>59</v>
      </c>
      <c r="B61" s="17" t="s">
        <v>8219</v>
      </c>
      <c r="C61" s="26">
        <f>VLOOKUP($A61,Data!$B$1:$O$4115,14,FALSE)</f>
        <v>69</v>
      </c>
      <c r="E61" t="s">
        <v>219</v>
      </c>
      <c r="F61" s="21" t="s">
        <v>8221</v>
      </c>
      <c r="G61" s="26">
        <f>VLOOKUP($E61,Data!$B$1:$O$4115,14,FALSE)</f>
        <v>38</v>
      </c>
    </row>
    <row r="62" spans="1:7" x14ac:dyDescent="0.4">
      <c r="A62" t="s">
        <v>60</v>
      </c>
      <c r="B62" s="17" t="s">
        <v>8219</v>
      </c>
      <c r="C62" s="26">
        <f>VLOOKUP($A62,Data!$B$1:$O$4115,14,FALSE)</f>
        <v>75</v>
      </c>
      <c r="E62" t="s">
        <v>220</v>
      </c>
      <c r="F62" s="21" t="s">
        <v>8221</v>
      </c>
      <c r="G62" s="26">
        <f>VLOOKUP($E62,Data!$B$1:$O$4115,14,FALSE)</f>
        <v>1</v>
      </c>
    </row>
    <row r="63" spans="1:7" x14ac:dyDescent="0.4">
      <c r="A63" t="s">
        <v>61</v>
      </c>
      <c r="B63" s="17" t="s">
        <v>8219</v>
      </c>
      <c r="C63" s="26">
        <f>VLOOKUP($A63,Data!$B$1:$O$4115,14,FALSE)</f>
        <v>33</v>
      </c>
      <c r="E63" t="s">
        <v>221</v>
      </c>
      <c r="F63" s="21" t="s">
        <v>8221</v>
      </c>
      <c r="G63" s="26">
        <f>VLOOKUP($E63,Data!$B$1:$O$4115,14,FALSE)</f>
        <v>76</v>
      </c>
    </row>
    <row r="64" spans="1:7" x14ac:dyDescent="0.4">
      <c r="A64" t="s">
        <v>62</v>
      </c>
      <c r="B64" s="17" t="s">
        <v>8219</v>
      </c>
      <c r="C64" s="26">
        <f>VLOOKUP($A64,Data!$B$1:$O$4115,14,FALSE)</f>
        <v>108</v>
      </c>
      <c r="E64" t="s">
        <v>222</v>
      </c>
      <c r="F64" s="21" t="s">
        <v>8221</v>
      </c>
      <c r="G64" s="26">
        <f>VLOOKUP($E64,Data!$B$1:$O$4115,14,FALSE)</f>
        <v>3</v>
      </c>
    </row>
    <row r="65" spans="1:7" x14ac:dyDescent="0.4">
      <c r="A65" t="s">
        <v>63</v>
      </c>
      <c r="B65" s="17" t="s">
        <v>8219</v>
      </c>
      <c r="C65" s="26">
        <f>VLOOKUP($A65,Data!$B$1:$O$4115,14,FALSE)</f>
        <v>23</v>
      </c>
      <c r="E65" t="s">
        <v>223</v>
      </c>
      <c r="F65" s="21" t="s">
        <v>8221</v>
      </c>
      <c r="G65" s="26">
        <f>VLOOKUP($E65,Data!$B$1:$O$4115,14,FALSE)</f>
        <v>0</v>
      </c>
    </row>
    <row r="66" spans="1:7" x14ac:dyDescent="0.4">
      <c r="A66" t="s">
        <v>64</v>
      </c>
      <c r="B66" s="17" t="s">
        <v>8219</v>
      </c>
      <c r="C66" s="26">
        <f>VLOOKUP($A66,Data!$B$1:$O$4115,14,FALSE)</f>
        <v>48</v>
      </c>
      <c r="E66" t="s">
        <v>224</v>
      </c>
      <c r="F66" s="21" t="s">
        <v>8221</v>
      </c>
      <c r="G66" s="26">
        <f>VLOOKUP($E66,Data!$B$1:$O$4115,14,FALSE)</f>
        <v>2</v>
      </c>
    </row>
    <row r="67" spans="1:7" x14ac:dyDescent="0.4">
      <c r="A67" t="s">
        <v>65</v>
      </c>
      <c r="B67" s="17" t="s">
        <v>8219</v>
      </c>
      <c r="C67" s="26">
        <f>VLOOKUP($A67,Data!$B$1:$O$4115,14,FALSE)</f>
        <v>64</v>
      </c>
      <c r="E67" t="s">
        <v>225</v>
      </c>
      <c r="F67" s="21" t="s">
        <v>8221</v>
      </c>
      <c r="G67" s="26">
        <f>VLOOKUP($E67,Data!$B$1:$O$4115,14,FALSE)</f>
        <v>0</v>
      </c>
    </row>
    <row r="68" spans="1:7" x14ac:dyDescent="0.4">
      <c r="A68" t="s">
        <v>66</v>
      </c>
      <c r="B68" s="17" t="s">
        <v>8219</v>
      </c>
      <c r="C68" s="26">
        <f>VLOOKUP($A68,Data!$B$1:$O$4115,14,FALSE)</f>
        <v>24</v>
      </c>
      <c r="E68" t="s">
        <v>226</v>
      </c>
      <c r="F68" s="21" t="s">
        <v>8221</v>
      </c>
      <c r="G68" s="26">
        <f>VLOOKUP($E68,Data!$B$1:$O$4115,14,FALSE)</f>
        <v>0</v>
      </c>
    </row>
    <row r="69" spans="1:7" x14ac:dyDescent="0.4">
      <c r="A69" t="s">
        <v>67</v>
      </c>
      <c r="B69" s="17" t="s">
        <v>8219</v>
      </c>
      <c r="C69" s="26">
        <f>VLOOKUP($A69,Data!$B$1:$O$4115,14,FALSE)</f>
        <v>57</v>
      </c>
      <c r="E69" t="s">
        <v>227</v>
      </c>
      <c r="F69" s="21" t="s">
        <v>8221</v>
      </c>
      <c r="G69" s="26">
        <f>VLOOKUP($E69,Data!$B$1:$O$4115,14,FALSE)</f>
        <v>0</v>
      </c>
    </row>
    <row r="70" spans="1:7" x14ac:dyDescent="0.4">
      <c r="A70" t="s">
        <v>68</v>
      </c>
      <c r="B70" s="17" t="s">
        <v>8219</v>
      </c>
      <c r="C70" s="26">
        <f>VLOOKUP($A70,Data!$B$1:$O$4115,14,FALSE)</f>
        <v>26</v>
      </c>
      <c r="E70" t="s">
        <v>228</v>
      </c>
      <c r="F70" s="21" t="s">
        <v>8221</v>
      </c>
      <c r="G70" s="26">
        <f>VLOOKUP($E70,Data!$B$1:$O$4115,14,FALSE)</f>
        <v>2</v>
      </c>
    </row>
    <row r="71" spans="1:7" x14ac:dyDescent="0.4">
      <c r="A71" t="s">
        <v>69</v>
      </c>
      <c r="B71" s="17" t="s">
        <v>8219</v>
      </c>
      <c r="C71" s="26">
        <f>VLOOKUP($A71,Data!$B$1:$O$4115,14,FALSE)</f>
        <v>20</v>
      </c>
      <c r="E71" t="s">
        <v>229</v>
      </c>
      <c r="F71" s="21" t="s">
        <v>8221</v>
      </c>
      <c r="G71" s="26">
        <f>VLOOKUP($E71,Data!$B$1:$O$4115,14,FALSE)</f>
        <v>0</v>
      </c>
    </row>
    <row r="72" spans="1:7" x14ac:dyDescent="0.4">
      <c r="A72" t="s">
        <v>70</v>
      </c>
      <c r="B72" s="17" t="s">
        <v>8219</v>
      </c>
      <c r="C72" s="26">
        <f>VLOOKUP($A72,Data!$B$1:$O$4115,14,FALSE)</f>
        <v>36</v>
      </c>
      <c r="E72" t="s">
        <v>230</v>
      </c>
      <c r="F72" s="21" t="s">
        <v>8221</v>
      </c>
      <c r="G72" s="26">
        <f>VLOOKUP($E72,Data!$B$1:$O$4115,14,FALSE)</f>
        <v>0</v>
      </c>
    </row>
    <row r="73" spans="1:7" x14ac:dyDescent="0.4">
      <c r="A73" t="s">
        <v>71</v>
      </c>
      <c r="B73" s="17" t="s">
        <v>8219</v>
      </c>
      <c r="C73" s="26">
        <f>VLOOKUP($A73,Data!$B$1:$O$4115,14,FALSE)</f>
        <v>178</v>
      </c>
      <c r="E73" t="s">
        <v>231</v>
      </c>
      <c r="F73" s="21" t="s">
        <v>8221</v>
      </c>
      <c r="G73" s="26">
        <f>VLOOKUP($E73,Data!$B$1:$O$4115,14,FALSE)</f>
        <v>0</v>
      </c>
    </row>
    <row r="74" spans="1:7" x14ac:dyDescent="0.4">
      <c r="A74" t="s">
        <v>72</v>
      </c>
      <c r="B74" s="17" t="s">
        <v>8219</v>
      </c>
      <c r="C74" s="26">
        <f>VLOOKUP($A74,Data!$B$1:$O$4115,14,FALSE)</f>
        <v>17</v>
      </c>
      <c r="E74" t="s">
        <v>232</v>
      </c>
      <c r="F74" s="21" t="s">
        <v>8221</v>
      </c>
      <c r="G74" s="26">
        <f>VLOOKUP($E74,Data!$B$1:$O$4115,14,FALSE)</f>
        <v>2</v>
      </c>
    </row>
    <row r="75" spans="1:7" x14ac:dyDescent="0.4">
      <c r="A75" t="s">
        <v>73</v>
      </c>
      <c r="B75" s="17" t="s">
        <v>8219</v>
      </c>
      <c r="C75" s="26">
        <f>VLOOKUP($A75,Data!$B$1:$O$4115,14,FALSE)</f>
        <v>32</v>
      </c>
      <c r="E75" t="s">
        <v>233</v>
      </c>
      <c r="F75" s="21" t="s">
        <v>8221</v>
      </c>
      <c r="G75" s="26">
        <f>VLOOKUP($E75,Data!$B$1:$O$4115,14,FALSE)</f>
        <v>0</v>
      </c>
    </row>
    <row r="76" spans="1:7" x14ac:dyDescent="0.4">
      <c r="A76" t="s">
        <v>74</v>
      </c>
      <c r="B76" s="17" t="s">
        <v>8219</v>
      </c>
      <c r="C76" s="26">
        <f>VLOOKUP($A76,Data!$B$1:$O$4115,14,FALSE)</f>
        <v>41</v>
      </c>
      <c r="E76" t="s">
        <v>234</v>
      </c>
      <c r="F76" s="21" t="s">
        <v>8221</v>
      </c>
      <c r="G76" s="26">
        <f>VLOOKUP($E76,Data!$B$1:$O$4115,14,FALSE)</f>
        <v>7</v>
      </c>
    </row>
    <row r="77" spans="1:7" x14ac:dyDescent="0.4">
      <c r="A77" t="s">
        <v>75</v>
      </c>
      <c r="B77" s="17" t="s">
        <v>8219</v>
      </c>
      <c r="C77" s="26">
        <f>VLOOKUP($A77,Data!$B$1:$O$4115,14,FALSE)</f>
        <v>18</v>
      </c>
      <c r="E77" t="s">
        <v>235</v>
      </c>
      <c r="F77" s="21" t="s">
        <v>8221</v>
      </c>
      <c r="G77" s="26">
        <f>VLOOKUP($E77,Data!$B$1:$O$4115,14,FALSE)</f>
        <v>0</v>
      </c>
    </row>
    <row r="78" spans="1:7" x14ac:dyDescent="0.4">
      <c r="A78" t="s">
        <v>76</v>
      </c>
      <c r="B78" s="17" t="s">
        <v>8219</v>
      </c>
      <c r="C78" s="26">
        <f>VLOOKUP($A78,Data!$B$1:$O$4115,14,FALSE)</f>
        <v>29</v>
      </c>
      <c r="E78" t="s">
        <v>236</v>
      </c>
      <c r="F78" s="21" t="s">
        <v>8221</v>
      </c>
      <c r="G78" s="26">
        <f>VLOOKUP($E78,Data!$B$1:$O$4115,14,FALSE)</f>
        <v>5</v>
      </c>
    </row>
    <row r="79" spans="1:7" x14ac:dyDescent="0.4">
      <c r="A79" t="s">
        <v>77</v>
      </c>
      <c r="B79" s="17" t="s">
        <v>8219</v>
      </c>
      <c r="C79" s="26">
        <f>VLOOKUP($A79,Data!$B$1:$O$4115,14,FALSE)</f>
        <v>47</v>
      </c>
      <c r="E79" t="s">
        <v>237</v>
      </c>
      <c r="F79" s="21" t="s">
        <v>8221</v>
      </c>
      <c r="G79" s="26">
        <f>VLOOKUP($E79,Data!$B$1:$O$4115,14,FALSE)</f>
        <v>0</v>
      </c>
    </row>
    <row r="80" spans="1:7" x14ac:dyDescent="0.4">
      <c r="A80" t="s">
        <v>78</v>
      </c>
      <c r="B80" s="17" t="s">
        <v>8219</v>
      </c>
      <c r="C80" s="26">
        <f>VLOOKUP($A80,Data!$B$1:$O$4115,14,FALSE)</f>
        <v>15</v>
      </c>
      <c r="E80" t="s">
        <v>238</v>
      </c>
      <c r="F80" s="21" t="s">
        <v>8221</v>
      </c>
      <c r="G80" s="26">
        <f>VLOOKUP($E80,Data!$B$1:$O$4115,14,FALSE)</f>
        <v>0</v>
      </c>
    </row>
    <row r="81" spans="1:7" x14ac:dyDescent="0.4">
      <c r="A81" t="s">
        <v>79</v>
      </c>
      <c r="B81" s="17" t="s">
        <v>8219</v>
      </c>
      <c r="C81" s="26">
        <f>VLOOKUP($A81,Data!$B$1:$O$4115,14,FALSE)</f>
        <v>26</v>
      </c>
      <c r="E81" t="s">
        <v>239</v>
      </c>
      <c r="F81" s="21" t="s">
        <v>8221</v>
      </c>
      <c r="G81" s="26">
        <f>VLOOKUP($E81,Data!$B$1:$O$4115,14,FALSE)</f>
        <v>1</v>
      </c>
    </row>
    <row r="82" spans="1:7" x14ac:dyDescent="0.4">
      <c r="A82" t="s">
        <v>80</v>
      </c>
      <c r="B82" s="17" t="s">
        <v>8219</v>
      </c>
      <c r="C82" s="26">
        <f>VLOOKUP($A82,Data!$B$1:$O$4115,14,FALSE)</f>
        <v>35</v>
      </c>
      <c r="E82" t="s">
        <v>240</v>
      </c>
      <c r="F82" s="21" t="s">
        <v>8221</v>
      </c>
      <c r="G82" s="26">
        <f>VLOOKUP($E82,Data!$B$1:$O$4115,14,FALSE)</f>
        <v>0</v>
      </c>
    </row>
    <row r="83" spans="1:7" x14ac:dyDescent="0.4">
      <c r="A83" t="s">
        <v>81</v>
      </c>
      <c r="B83" s="17" t="s">
        <v>8219</v>
      </c>
      <c r="C83" s="26">
        <f>VLOOKUP($A83,Data!$B$1:$O$4115,14,FALSE)</f>
        <v>41</v>
      </c>
      <c r="E83" t="s">
        <v>241</v>
      </c>
      <c r="F83" s="21" t="s">
        <v>8221</v>
      </c>
      <c r="G83" s="26">
        <f>VLOOKUP($E83,Data!$B$1:$O$4115,14,FALSE)</f>
        <v>5</v>
      </c>
    </row>
    <row r="84" spans="1:7" x14ac:dyDescent="0.4">
      <c r="A84" t="s">
        <v>82</v>
      </c>
      <c r="B84" s="17" t="s">
        <v>8219</v>
      </c>
      <c r="C84" s="26">
        <f>VLOOKUP($A84,Data!$B$1:$O$4115,14,FALSE)</f>
        <v>47</v>
      </c>
      <c r="E84" t="s">
        <v>421</v>
      </c>
      <c r="F84" s="21" t="s">
        <v>8221</v>
      </c>
      <c r="G84" s="26">
        <f>VLOOKUP($E84,Data!$B$1:$O$4115,14,FALSE)</f>
        <v>3</v>
      </c>
    </row>
    <row r="85" spans="1:7" x14ac:dyDescent="0.4">
      <c r="A85" t="s">
        <v>83</v>
      </c>
      <c r="B85" s="17" t="s">
        <v>8219</v>
      </c>
      <c r="C85" s="26">
        <f>VLOOKUP($A85,Data!$B$1:$O$4115,14,FALSE)</f>
        <v>28</v>
      </c>
      <c r="E85" t="s">
        <v>422</v>
      </c>
      <c r="F85" s="21" t="s">
        <v>8221</v>
      </c>
      <c r="G85" s="26">
        <f>VLOOKUP($E85,Data!$B$1:$O$4115,14,FALSE)</f>
        <v>6</v>
      </c>
    </row>
    <row r="86" spans="1:7" x14ac:dyDescent="0.4">
      <c r="A86" t="s">
        <v>84</v>
      </c>
      <c r="B86" s="17" t="s">
        <v>8219</v>
      </c>
      <c r="C86" s="26">
        <f>VLOOKUP($A86,Data!$B$1:$O$4115,14,FALSE)</f>
        <v>100</v>
      </c>
      <c r="E86" t="s">
        <v>423</v>
      </c>
      <c r="F86" s="21" t="s">
        <v>8221</v>
      </c>
      <c r="G86" s="26">
        <f>VLOOKUP($E86,Data!$B$1:$O$4115,14,FALSE)</f>
        <v>12</v>
      </c>
    </row>
    <row r="87" spans="1:7" x14ac:dyDescent="0.4">
      <c r="A87" t="s">
        <v>85</v>
      </c>
      <c r="B87" s="17" t="s">
        <v>8219</v>
      </c>
      <c r="C87" s="26">
        <f>VLOOKUP($A87,Data!$B$1:$O$4115,14,FALSE)</f>
        <v>13</v>
      </c>
      <c r="E87" t="s">
        <v>424</v>
      </c>
      <c r="F87" s="21" t="s">
        <v>8221</v>
      </c>
      <c r="G87" s="26">
        <f>VLOOKUP($E87,Data!$B$1:$O$4115,14,FALSE)</f>
        <v>13</v>
      </c>
    </row>
    <row r="88" spans="1:7" x14ac:dyDescent="0.4">
      <c r="A88" t="s">
        <v>86</v>
      </c>
      <c r="B88" s="17" t="s">
        <v>8219</v>
      </c>
      <c r="C88" s="26">
        <f>VLOOKUP($A88,Data!$B$1:$O$4115,14,FALSE)</f>
        <v>7</v>
      </c>
      <c r="E88" t="s">
        <v>425</v>
      </c>
      <c r="F88" s="21" t="s">
        <v>8221</v>
      </c>
      <c r="G88" s="26">
        <f>VLOOKUP($E88,Data!$B$1:$O$4115,14,FALSE)</f>
        <v>5</v>
      </c>
    </row>
    <row r="89" spans="1:7" x14ac:dyDescent="0.4">
      <c r="A89" t="s">
        <v>87</v>
      </c>
      <c r="B89" s="17" t="s">
        <v>8219</v>
      </c>
      <c r="C89" s="26">
        <f>VLOOKUP($A89,Data!$B$1:$O$4115,14,FALSE)</f>
        <v>21</v>
      </c>
      <c r="E89" t="s">
        <v>426</v>
      </c>
      <c r="F89" s="21" t="s">
        <v>8221</v>
      </c>
      <c r="G89" s="26">
        <f>VLOOKUP($E89,Data!$B$1:$O$4115,14,FALSE)</f>
        <v>2</v>
      </c>
    </row>
    <row r="90" spans="1:7" x14ac:dyDescent="0.4">
      <c r="A90" t="s">
        <v>88</v>
      </c>
      <c r="B90" s="17" t="s">
        <v>8219</v>
      </c>
      <c r="C90" s="26">
        <f>VLOOKUP($A90,Data!$B$1:$O$4115,14,FALSE)</f>
        <v>17</v>
      </c>
      <c r="E90" t="s">
        <v>427</v>
      </c>
      <c r="F90" s="21" t="s">
        <v>8221</v>
      </c>
      <c r="G90" s="26">
        <f>VLOOKUP($E90,Data!$B$1:$O$4115,14,FALSE)</f>
        <v>8</v>
      </c>
    </row>
    <row r="91" spans="1:7" x14ac:dyDescent="0.4">
      <c r="A91" t="s">
        <v>89</v>
      </c>
      <c r="B91" s="17" t="s">
        <v>8219</v>
      </c>
      <c r="C91" s="26">
        <f>VLOOKUP($A91,Data!$B$1:$O$4115,14,FALSE)</f>
        <v>25</v>
      </c>
      <c r="E91" t="s">
        <v>428</v>
      </c>
      <c r="F91" s="21" t="s">
        <v>8221</v>
      </c>
      <c r="G91" s="26">
        <f>VLOOKUP($E91,Data!$B$1:$O$4115,14,FALSE)</f>
        <v>0</v>
      </c>
    </row>
    <row r="92" spans="1:7" x14ac:dyDescent="0.4">
      <c r="A92" t="s">
        <v>90</v>
      </c>
      <c r="B92" s="17" t="s">
        <v>8219</v>
      </c>
      <c r="C92" s="26">
        <f>VLOOKUP($A92,Data!$B$1:$O$4115,14,FALSE)</f>
        <v>60</v>
      </c>
      <c r="E92" t="s">
        <v>429</v>
      </c>
      <c r="F92" s="21" t="s">
        <v>8221</v>
      </c>
      <c r="G92" s="26">
        <f>VLOOKUP($E92,Data!$B$1:$O$4115,14,FALSE)</f>
        <v>13</v>
      </c>
    </row>
    <row r="93" spans="1:7" x14ac:dyDescent="0.4">
      <c r="A93" t="s">
        <v>91</v>
      </c>
      <c r="B93" s="17" t="s">
        <v>8219</v>
      </c>
      <c r="C93" s="26">
        <f>VLOOKUP($A93,Data!$B$1:$O$4115,14,FALSE)</f>
        <v>56</v>
      </c>
      <c r="E93" t="s">
        <v>430</v>
      </c>
      <c r="F93" s="21" t="s">
        <v>8221</v>
      </c>
      <c r="G93" s="26">
        <f>VLOOKUP($E93,Data!$B$1:$O$4115,14,FALSE)</f>
        <v>0</v>
      </c>
    </row>
    <row r="94" spans="1:7" x14ac:dyDescent="0.4">
      <c r="A94" t="s">
        <v>92</v>
      </c>
      <c r="B94" s="17" t="s">
        <v>8219</v>
      </c>
      <c r="C94" s="26">
        <f>VLOOKUP($A94,Data!$B$1:$O$4115,14,FALSE)</f>
        <v>16</v>
      </c>
      <c r="E94" t="s">
        <v>431</v>
      </c>
      <c r="F94" s="21" t="s">
        <v>8221</v>
      </c>
      <c r="G94" s="26">
        <f>VLOOKUP($E94,Data!$B$1:$O$4115,14,FALSE)</f>
        <v>5</v>
      </c>
    </row>
    <row r="95" spans="1:7" x14ac:dyDescent="0.4">
      <c r="A95" t="s">
        <v>93</v>
      </c>
      <c r="B95" s="17" t="s">
        <v>8219</v>
      </c>
      <c r="C95" s="26">
        <f>VLOOKUP($A95,Data!$B$1:$O$4115,14,FALSE)</f>
        <v>46</v>
      </c>
      <c r="E95" t="s">
        <v>432</v>
      </c>
      <c r="F95" s="21" t="s">
        <v>8221</v>
      </c>
      <c r="G95" s="26">
        <f>VLOOKUP($E95,Data!$B$1:$O$4115,14,FALSE)</f>
        <v>8</v>
      </c>
    </row>
    <row r="96" spans="1:7" x14ac:dyDescent="0.4">
      <c r="A96" t="s">
        <v>94</v>
      </c>
      <c r="B96" s="17" t="s">
        <v>8219</v>
      </c>
      <c r="C96" s="26">
        <f>VLOOKUP($A96,Data!$B$1:$O$4115,14,FALSE)</f>
        <v>43</v>
      </c>
      <c r="E96" t="s">
        <v>433</v>
      </c>
      <c r="F96" s="21" t="s">
        <v>8221</v>
      </c>
      <c r="G96" s="26">
        <f>VLOOKUP($E96,Data!$B$1:$O$4115,14,FALSE)</f>
        <v>8</v>
      </c>
    </row>
    <row r="97" spans="1:7" x14ac:dyDescent="0.4">
      <c r="A97" t="s">
        <v>95</v>
      </c>
      <c r="B97" s="17" t="s">
        <v>8219</v>
      </c>
      <c r="C97" s="26">
        <f>VLOOKUP($A97,Data!$B$1:$O$4115,14,FALSE)</f>
        <v>15</v>
      </c>
      <c r="E97" t="s">
        <v>434</v>
      </c>
      <c r="F97" s="21" t="s">
        <v>8221</v>
      </c>
      <c r="G97" s="26">
        <f>VLOOKUP($E97,Data!$B$1:$O$4115,14,FALSE)</f>
        <v>0</v>
      </c>
    </row>
    <row r="98" spans="1:7" x14ac:dyDescent="0.4">
      <c r="A98" t="s">
        <v>96</v>
      </c>
      <c r="B98" s="17" t="s">
        <v>8219</v>
      </c>
      <c r="C98" s="26">
        <f>VLOOKUP($A98,Data!$B$1:$O$4115,14,FALSE)</f>
        <v>12</v>
      </c>
      <c r="E98" t="s">
        <v>435</v>
      </c>
      <c r="F98" s="21" t="s">
        <v>8221</v>
      </c>
      <c r="G98" s="26">
        <f>VLOOKUP($E98,Data!$B$1:$O$4115,14,FALSE)</f>
        <v>2</v>
      </c>
    </row>
    <row r="99" spans="1:7" x14ac:dyDescent="0.4">
      <c r="A99" t="s">
        <v>97</v>
      </c>
      <c r="B99" s="17" t="s">
        <v>8219</v>
      </c>
      <c r="C99" s="26">
        <f>VLOOKUP($A99,Data!$B$1:$O$4115,14,FALSE)</f>
        <v>21</v>
      </c>
      <c r="E99" t="s">
        <v>436</v>
      </c>
      <c r="F99" s="21" t="s">
        <v>8221</v>
      </c>
      <c r="G99" s="26">
        <f>VLOOKUP($E99,Data!$B$1:$O$4115,14,FALSE)</f>
        <v>3</v>
      </c>
    </row>
    <row r="100" spans="1:7" x14ac:dyDescent="0.4">
      <c r="A100" t="s">
        <v>98</v>
      </c>
      <c r="B100" s="17" t="s">
        <v>8219</v>
      </c>
      <c r="C100" s="26">
        <f>VLOOKUP($A100,Data!$B$1:$O$4115,14,FALSE)</f>
        <v>34</v>
      </c>
      <c r="E100" t="s">
        <v>437</v>
      </c>
      <c r="F100" s="21" t="s">
        <v>8221</v>
      </c>
      <c r="G100" s="26">
        <f>VLOOKUP($E100,Data!$B$1:$O$4115,14,FALSE)</f>
        <v>0</v>
      </c>
    </row>
    <row r="101" spans="1:7" x14ac:dyDescent="0.4">
      <c r="A101" t="s">
        <v>99</v>
      </c>
      <c r="B101" s="17" t="s">
        <v>8219</v>
      </c>
      <c r="C101" s="26">
        <f>VLOOKUP($A101,Data!$B$1:$O$4115,14,FALSE)</f>
        <v>8</v>
      </c>
      <c r="E101" t="s">
        <v>438</v>
      </c>
      <c r="F101" s="21" t="s">
        <v>8221</v>
      </c>
      <c r="G101" s="26">
        <f>VLOOKUP($E101,Data!$B$1:$O$4115,14,FALSE)</f>
        <v>0</v>
      </c>
    </row>
    <row r="102" spans="1:7" x14ac:dyDescent="0.4">
      <c r="A102" t="s">
        <v>100</v>
      </c>
      <c r="B102" s="17" t="s">
        <v>8219</v>
      </c>
      <c r="C102" s="26">
        <f>VLOOKUP($A102,Data!$B$1:$O$4115,14,FALSE)</f>
        <v>60</v>
      </c>
      <c r="E102" t="s">
        <v>439</v>
      </c>
      <c r="F102" s="21" t="s">
        <v>8221</v>
      </c>
      <c r="G102" s="26">
        <f>VLOOKUP($E102,Data!$B$1:$O$4115,14,FALSE)</f>
        <v>11</v>
      </c>
    </row>
    <row r="103" spans="1:7" x14ac:dyDescent="0.4">
      <c r="A103" t="s">
        <v>101</v>
      </c>
      <c r="B103" s="17" t="s">
        <v>8219</v>
      </c>
      <c r="C103" s="26">
        <f>VLOOKUP($A103,Data!$B$1:$O$4115,14,FALSE)</f>
        <v>39</v>
      </c>
      <c r="E103" t="s">
        <v>440</v>
      </c>
      <c r="F103" s="21" t="s">
        <v>8221</v>
      </c>
      <c r="G103" s="26">
        <f>VLOOKUP($E103,Data!$B$1:$O$4115,14,FALSE)</f>
        <v>0</v>
      </c>
    </row>
    <row r="104" spans="1:7" x14ac:dyDescent="0.4">
      <c r="A104" t="s">
        <v>102</v>
      </c>
      <c r="B104" s="17" t="s">
        <v>8219</v>
      </c>
      <c r="C104" s="26">
        <f>VLOOKUP($A104,Data!$B$1:$O$4115,14,FALSE)</f>
        <v>26</v>
      </c>
      <c r="E104" t="s">
        <v>441</v>
      </c>
      <c r="F104" s="21" t="s">
        <v>8221</v>
      </c>
      <c r="G104" s="26">
        <f>VLOOKUP($E104,Data!$B$1:$O$4115,14,FALSE)</f>
        <v>1</v>
      </c>
    </row>
    <row r="105" spans="1:7" x14ac:dyDescent="0.4">
      <c r="A105" t="s">
        <v>103</v>
      </c>
      <c r="B105" s="17" t="s">
        <v>8219</v>
      </c>
      <c r="C105" s="26">
        <f>VLOOKUP($A105,Data!$B$1:$O$4115,14,FALSE)</f>
        <v>35</v>
      </c>
      <c r="E105" t="s">
        <v>442</v>
      </c>
      <c r="F105" s="21" t="s">
        <v>8221</v>
      </c>
      <c r="G105" s="26">
        <f>VLOOKUP($E105,Data!$B$1:$O$4115,14,FALSE)</f>
        <v>0</v>
      </c>
    </row>
    <row r="106" spans="1:7" x14ac:dyDescent="0.4">
      <c r="A106" t="s">
        <v>104</v>
      </c>
      <c r="B106" s="17" t="s">
        <v>8219</v>
      </c>
      <c r="C106" s="26">
        <f>VLOOKUP($A106,Data!$B$1:$O$4115,14,FALSE)</f>
        <v>65</v>
      </c>
      <c r="E106" t="s">
        <v>443</v>
      </c>
      <c r="F106" s="21" t="s">
        <v>8221</v>
      </c>
      <c r="G106" s="26">
        <f>VLOOKUP($E106,Data!$B$1:$O$4115,14,FALSE)</f>
        <v>17</v>
      </c>
    </row>
    <row r="107" spans="1:7" x14ac:dyDescent="0.4">
      <c r="A107" t="s">
        <v>105</v>
      </c>
      <c r="B107" s="17" t="s">
        <v>8219</v>
      </c>
      <c r="C107" s="26">
        <f>VLOOKUP($A107,Data!$B$1:$O$4115,14,FALSE)</f>
        <v>49</v>
      </c>
      <c r="E107" t="s">
        <v>444</v>
      </c>
      <c r="F107" s="21" t="s">
        <v>8221</v>
      </c>
      <c r="G107" s="26">
        <f>VLOOKUP($E107,Data!$B$1:$O$4115,14,FALSE)</f>
        <v>2</v>
      </c>
    </row>
    <row r="108" spans="1:7" x14ac:dyDescent="0.4">
      <c r="A108" t="s">
        <v>106</v>
      </c>
      <c r="B108" s="17" t="s">
        <v>8219</v>
      </c>
      <c r="C108" s="26">
        <f>VLOOKUP($A108,Data!$B$1:$O$4115,14,FALSE)</f>
        <v>10</v>
      </c>
      <c r="E108" t="s">
        <v>445</v>
      </c>
      <c r="F108" s="21" t="s">
        <v>8221</v>
      </c>
      <c r="G108" s="26">
        <f>VLOOKUP($E108,Data!$B$1:$O$4115,14,FALSE)</f>
        <v>1</v>
      </c>
    </row>
    <row r="109" spans="1:7" x14ac:dyDescent="0.4">
      <c r="A109" t="s">
        <v>107</v>
      </c>
      <c r="B109" s="17" t="s">
        <v>8219</v>
      </c>
      <c r="C109" s="26">
        <f>VLOOKUP($A109,Data!$B$1:$O$4115,14,FALSE)</f>
        <v>60</v>
      </c>
      <c r="E109" t="s">
        <v>446</v>
      </c>
      <c r="F109" s="21" t="s">
        <v>8221</v>
      </c>
      <c r="G109" s="26">
        <f>VLOOKUP($E109,Data!$B$1:$O$4115,14,FALSE)</f>
        <v>2</v>
      </c>
    </row>
    <row r="110" spans="1:7" x14ac:dyDescent="0.4">
      <c r="A110" t="s">
        <v>108</v>
      </c>
      <c r="B110" s="17" t="s">
        <v>8219</v>
      </c>
      <c r="C110" s="26">
        <f>VLOOKUP($A110,Data!$B$1:$O$4115,14,FALSE)</f>
        <v>27</v>
      </c>
      <c r="E110" t="s">
        <v>447</v>
      </c>
      <c r="F110" s="21" t="s">
        <v>8221</v>
      </c>
      <c r="G110" s="26">
        <f>VLOOKUP($E110,Data!$B$1:$O$4115,14,FALSE)</f>
        <v>16</v>
      </c>
    </row>
    <row r="111" spans="1:7" x14ac:dyDescent="0.4">
      <c r="A111" t="s">
        <v>109</v>
      </c>
      <c r="B111" s="17" t="s">
        <v>8219</v>
      </c>
      <c r="C111" s="26">
        <f>VLOOKUP($A111,Data!$B$1:$O$4115,14,FALSE)</f>
        <v>69</v>
      </c>
      <c r="E111" t="s">
        <v>448</v>
      </c>
      <c r="F111" s="21" t="s">
        <v>8221</v>
      </c>
      <c r="G111" s="26">
        <f>VLOOKUP($E111,Data!$B$1:$O$4115,14,FALSE)</f>
        <v>1</v>
      </c>
    </row>
    <row r="112" spans="1:7" x14ac:dyDescent="0.4">
      <c r="A112" t="s">
        <v>110</v>
      </c>
      <c r="B112" s="17" t="s">
        <v>8219</v>
      </c>
      <c r="C112" s="26">
        <f>VLOOKUP($A112,Data!$B$1:$O$4115,14,FALSE)</f>
        <v>47</v>
      </c>
      <c r="E112" t="s">
        <v>449</v>
      </c>
      <c r="F112" s="21" t="s">
        <v>8221</v>
      </c>
      <c r="G112" s="26">
        <f>VLOOKUP($E112,Data!$B$1:$O$4115,14,FALSE)</f>
        <v>4</v>
      </c>
    </row>
    <row r="113" spans="1:7" x14ac:dyDescent="0.4">
      <c r="A113" t="s">
        <v>111</v>
      </c>
      <c r="B113" s="17" t="s">
        <v>8219</v>
      </c>
      <c r="C113" s="26">
        <f>VLOOKUP($A113,Data!$B$1:$O$4115,14,FALSE)</f>
        <v>47</v>
      </c>
      <c r="E113" t="s">
        <v>450</v>
      </c>
      <c r="F113" s="21" t="s">
        <v>8221</v>
      </c>
      <c r="G113" s="26">
        <f>VLOOKUP($E113,Data!$B$1:$O$4115,14,FALSE)</f>
        <v>5</v>
      </c>
    </row>
    <row r="114" spans="1:7" x14ac:dyDescent="0.4">
      <c r="A114" t="s">
        <v>112</v>
      </c>
      <c r="B114" s="17" t="s">
        <v>8219</v>
      </c>
      <c r="C114" s="26">
        <f>VLOOKUP($A114,Data!$B$1:$O$4115,14,FALSE)</f>
        <v>26</v>
      </c>
      <c r="E114" t="s">
        <v>451</v>
      </c>
      <c r="F114" s="21" t="s">
        <v>8221</v>
      </c>
      <c r="G114" s="26">
        <f>VLOOKUP($E114,Data!$B$1:$O$4115,14,FALSE)</f>
        <v>7</v>
      </c>
    </row>
    <row r="115" spans="1:7" x14ac:dyDescent="0.4">
      <c r="A115" t="s">
        <v>113</v>
      </c>
      <c r="B115" s="17" t="s">
        <v>8219</v>
      </c>
      <c r="C115" s="26">
        <f>VLOOKUP($A115,Data!$B$1:$O$4115,14,FALSE)</f>
        <v>53</v>
      </c>
      <c r="E115" t="s">
        <v>452</v>
      </c>
      <c r="F115" s="21" t="s">
        <v>8221</v>
      </c>
      <c r="G115" s="26">
        <f>VLOOKUP($E115,Data!$B$1:$O$4115,14,FALSE)</f>
        <v>0</v>
      </c>
    </row>
    <row r="116" spans="1:7" x14ac:dyDescent="0.4">
      <c r="A116" t="s">
        <v>114</v>
      </c>
      <c r="B116" s="17" t="s">
        <v>8219</v>
      </c>
      <c r="C116" s="26">
        <f>VLOOKUP($A116,Data!$B$1:$O$4115,14,FALSE)</f>
        <v>81</v>
      </c>
      <c r="E116" t="s">
        <v>453</v>
      </c>
      <c r="F116" s="21" t="s">
        <v>8221</v>
      </c>
      <c r="G116" s="26">
        <f>VLOOKUP($E116,Data!$B$1:$O$4115,14,FALSE)</f>
        <v>12</v>
      </c>
    </row>
    <row r="117" spans="1:7" x14ac:dyDescent="0.4">
      <c r="A117" t="s">
        <v>115</v>
      </c>
      <c r="B117" s="17" t="s">
        <v>8219</v>
      </c>
      <c r="C117" s="26">
        <f>VLOOKUP($A117,Data!$B$1:$O$4115,14,FALSE)</f>
        <v>78</v>
      </c>
      <c r="E117" t="s">
        <v>454</v>
      </c>
      <c r="F117" s="21" t="s">
        <v>8221</v>
      </c>
      <c r="G117" s="26">
        <f>VLOOKUP($E117,Data!$B$1:$O$4115,14,FALSE)</f>
        <v>2</v>
      </c>
    </row>
    <row r="118" spans="1:7" x14ac:dyDescent="0.4">
      <c r="A118" t="s">
        <v>116</v>
      </c>
      <c r="B118" s="17" t="s">
        <v>8219</v>
      </c>
      <c r="C118" s="26">
        <f>VLOOKUP($A118,Data!$B$1:$O$4115,14,FALSE)</f>
        <v>35</v>
      </c>
      <c r="E118" t="s">
        <v>455</v>
      </c>
      <c r="F118" s="21" t="s">
        <v>8221</v>
      </c>
      <c r="G118" s="26">
        <f>VLOOKUP($E118,Data!$B$1:$O$4115,14,FALSE)</f>
        <v>5</v>
      </c>
    </row>
    <row r="119" spans="1:7" x14ac:dyDescent="0.4">
      <c r="A119" t="s">
        <v>117</v>
      </c>
      <c r="B119" s="17" t="s">
        <v>8219</v>
      </c>
      <c r="C119" s="26">
        <f>VLOOKUP($A119,Data!$B$1:$O$4115,14,FALSE)</f>
        <v>22</v>
      </c>
      <c r="E119" t="s">
        <v>456</v>
      </c>
      <c r="F119" s="21" t="s">
        <v>8221</v>
      </c>
      <c r="G119" s="26">
        <f>VLOOKUP($E119,Data!$B$1:$O$4115,14,FALSE)</f>
        <v>2</v>
      </c>
    </row>
    <row r="120" spans="1:7" x14ac:dyDescent="0.4">
      <c r="A120" t="s">
        <v>118</v>
      </c>
      <c r="B120" s="17" t="s">
        <v>8219</v>
      </c>
      <c r="C120" s="26">
        <f>VLOOKUP($A120,Data!$B$1:$O$4115,14,FALSE)</f>
        <v>57</v>
      </c>
      <c r="E120" t="s">
        <v>457</v>
      </c>
      <c r="F120" s="21" t="s">
        <v>8221</v>
      </c>
      <c r="G120" s="26">
        <f>VLOOKUP($E120,Data!$B$1:$O$4115,14,FALSE)</f>
        <v>3</v>
      </c>
    </row>
    <row r="121" spans="1:7" x14ac:dyDescent="0.4">
      <c r="A121" t="s">
        <v>119</v>
      </c>
      <c r="B121" s="17" t="s">
        <v>8219</v>
      </c>
      <c r="C121" s="26">
        <f>VLOOKUP($A121,Data!$B$1:$O$4115,14,FALSE)</f>
        <v>27</v>
      </c>
      <c r="E121" t="s">
        <v>458</v>
      </c>
      <c r="F121" s="21" t="s">
        <v>8221</v>
      </c>
      <c r="G121" s="26">
        <f>VLOOKUP($E121,Data!$B$1:$O$4115,14,FALSE)</f>
        <v>0</v>
      </c>
    </row>
    <row r="122" spans="1:7" x14ac:dyDescent="0.4">
      <c r="A122" t="s">
        <v>120</v>
      </c>
      <c r="B122" s="17" t="s">
        <v>8219</v>
      </c>
      <c r="C122" s="26">
        <f>VLOOKUP($A122,Data!$B$1:$O$4115,14,FALSE)</f>
        <v>39</v>
      </c>
      <c r="E122" t="s">
        <v>459</v>
      </c>
      <c r="F122" s="21" t="s">
        <v>8221</v>
      </c>
      <c r="G122" s="26">
        <f>VLOOKUP($E122,Data!$B$1:$O$4115,14,FALSE)</f>
        <v>49</v>
      </c>
    </row>
    <row r="123" spans="1:7" x14ac:dyDescent="0.4">
      <c r="A123" t="s">
        <v>121</v>
      </c>
      <c r="B123" s="17" t="s">
        <v>8219</v>
      </c>
      <c r="C123" s="26">
        <f>VLOOKUP($A123,Data!$B$1:$O$4115,14,FALSE)</f>
        <v>37</v>
      </c>
      <c r="E123" t="s">
        <v>460</v>
      </c>
      <c r="F123" s="21" t="s">
        <v>8221</v>
      </c>
      <c r="G123" s="26">
        <f>VLOOKUP($E123,Data!$B$1:$O$4115,14,FALSE)</f>
        <v>1</v>
      </c>
    </row>
    <row r="124" spans="1:7" x14ac:dyDescent="0.4">
      <c r="A124" t="s">
        <v>242</v>
      </c>
      <c r="B124" s="17" t="s">
        <v>8219</v>
      </c>
      <c r="C124" s="26">
        <f>VLOOKUP($A124,Data!$B$1:$O$4115,14,FALSE)</f>
        <v>137</v>
      </c>
      <c r="E124" t="s">
        <v>461</v>
      </c>
      <c r="F124" s="21" t="s">
        <v>8221</v>
      </c>
      <c r="G124" s="26">
        <f>VLOOKUP($E124,Data!$B$1:$O$4115,14,FALSE)</f>
        <v>2</v>
      </c>
    </row>
    <row r="125" spans="1:7" x14ac:dyDescent="0.4">
      <c r="A125" t="s">
        <v>243</v>
      </c>
      <c r="B125" s="17" t="s">
        <v>8219</v>
      </c>
      <c r="C125" s="26">
        <f>VLOOKUP($A125,Data!$B$1:$O$4115,14,FALSE)</f>
        <v>376</v>
      </c>
      <c r="E125" t="s">
        <v>462</v>
      </c>
      <c r="F125" s="21" t="s">
        <v>8221</v>
      </c>
      <c r="G125" s="26">
        <f>VLOOKUP($E125,Data!$B$1:$O$4115,14,FALSE)</f>
        <v>0</v>
      </c>
    </row>
    <row r="126" spans="1:7" x14ac:dyDescent="0.4">
      <c r="A126" t="s">
        <v>244</v>
      </c>
      <c r="B126" s="17" t="s">
        <v>8219</v>
      </c>
      <c r="C126" s="26">
        <f>VLOOKUP($A126,Data!$B$1:$O$4115,14,FALSE)</f>
        <v>202</v>
      </c>
      <c r="E126" t="s">
        <v>463</v>
      </c>
      <c r="F126" s="21" t="s">
        <v>8221</v>
      </c>
      <c r="G126" s="26">
        <f>VLOOKUP($E126,Data!$B$1:$O$4115,14,FALSE)</f>
        <v>0</v>
      </c>
    </row>
    <row r="127" spans="1:7" x14ac:dyDescent="0.4">
      <c r="A127" t="s">
        <v>245</v>
      </c>
      <c r="B127" s="17" t="s">
        <v>8219</v>
      </c>
      <c r="C127" s="26">
        <f>VLOOKUP($A127,Data!$B$1:$O$4115,14,FALSE)</f>
        <v>328</v>
      </c>
      <c r="E127" t="s">
        <v>464</v>
      </c>
      <c r="F127" s="21" t="s">
        <v>8221</v>
      </c>
      <c r="G127" s="26">
        <f>VLOOKUP($E127,Data!$B$1:$O$4115,14,FALSE)</f>
        <v>11</v>
      </c>
    </row>
    <row r="128" spans="1:7" x14ac:dyDescent="0.4">
      <c r="A128">
        <v>39756</v>
      </c>
      <c r="B128" s="17" t="s">
        <v>8219</v>
      </c>
      <c r="C128" s="26">
        <f>VLOOKUP($A128,Data!$B$1:$O$4115,14,FALSE)</f>
        <v>84</v>
      </c>
      <c r="E128" t="s">
        <v>465</v>
      </c>
      <c r="F128" s="21" t="s">
        <v>8221</v>
      </c>
      <c r="G128" s="26">
        <f>VLOOKUP($E128,Data!$B$1:$O$4115,14,FALSE)</f>
        <v>1</v>
      </c>
    </row>
    <row r="129" spans="1:7" x14ac:dyDescent="0.4">
      <c r="A129" t="s">
        <v>246</v>
      </c>
      <c r="B129" s="17" t="s">
        <v>8219</v>
      </c>
      <c r="C129" s="26">
        <f>VLOOKUP($A129,Data!$B$1:$O$4115,14,FALSE)</f>
        <v>96</v>
      </c>
      <c r="E129" t="s">
        <v>466</v>
      </c>
      <c r="F129" s="21" t="s">
        <v>8221</v>
      </c>
      <c r="G129" s="26">
        <f>VLOOKUP($E129,Data!$B$1:$O$4115,14,FALSE)</f>
        <v>8</v>
      </c>
    </row>
    <row r="130" spans="1:7" x14ac:dyDescent="0.4">
      <c r="A130" t="s">
        <v>247</v>
      </c>
      <c r="B130" s="17" t="s">
        <v>8219</v>
      </c>
      <c r="C130" s="26">
        <f>VLOOKUP($A130,Data!$B$1:$O$4115,14,FALSE)</f>
        <v>223</v>
      </c>
      <c r="E130" t="s">
        <v>467</v>
      </c>
      <c r="F130" s="21" t="s">
        <v>8221</v>
      </c>
      <c r="G130" s="26">
        <f>VLOOKUP($E130,Data!$B$1:$O$4115,14,FALSE)</f>
        <v>5</v>
      </c>
    </row>
    <row r="131" spans="1:7" x14ac:dyDescent="0.4">
      <c r="A131" t="s">
        <v>248</v>
      </c>
      <c r="B131" s="17" t="s">
        <v>8219</v>
      </c>
      <c r="C131" s="26">
        <f>VLOOKUP($A131,Data!$B$1:$O$4115,14,FALSE)</f>
        <v>62</v>
      </c>
      <c r="E131" t="s">
        <v>468</v>
      </c>
      <c r="F131" s="21" t="s">
        <v>8221</v>
      </c>
      <c r="G131" s="26">
        <f>VLOOKUP($E131,Data!$B$1:$O$4115,14,FALSE)</f>
        <v>39</v>
      </c>
    </row>
    <row r="132" spans="1:7" x14ac:dyDescent="0.4">
      <c r="A132" t="s">
        <v>249</v>
      </c>
      <c r="B132" s="17" t="s">
        <v>8219</v>
      </c>
      <c r="C132" s="26">
        <f>VLOOKUP($A132,Data!$B$1:$O$4115,14,FALSE)</f>
        <v>146</v>
      </c>
      <c r="E132" t="s">
        <v>469</v>
      </c>
      <c r="F132" s="21" t="s">
        <v>8221</v>
      </c>
      <c r="G132" s="26">
        <f>VLOOKUP($E132,Data!$B$1:$O$4115,14,FALSE)</f>
        <v>0</v>
      </c>
    </row>
    <row r="133" spans="1:7" x14ac:dyDescent="0.4">
      <c r="A133" t="s">
        <v>250</v>
      </c>
      <c r="B133" s="17" t="s">
        <v>8219</v>
      </c>
      <c r="C133" s="26">
        <f>VLOOKUP($A133,Data!$B$1:$O$4115,14,FALSE)</f>
        <v>235</v>
      </c>
      <c r="E133" t="s">
        <v>470</v>
      </c>
      <c r="F133" s="21" t="s">
        <v>8221</v>
      </c>
      <c r="G133" s="26">
        <f>VLOOKUP($E133,Data!$B$1:$O$4115,14,FALSE)</f>
        <v>0</v>
      </c>
    </row>
    <row r="134" spans="1:7" x14ac:dyDescent="0.4">
      <c r="A134" t="s">
        <v>251</v>
      </c>
      <c r="B134" s="17" t="s">
        <v>8219</v>
      </c>
      <c r="C134" s="26">
        <f>VLOOKUP($A134,Data!$B$1:$O$4115,14,FALSE)</f>
        <v>437</v>
      </c>
      <c r="E134" t="s">
        <v>471</v>
      </c>
      <c r="F134" s="21" t="s">
        <v>8221</v>
      </c>
      <c r="G134" s="26">
        <f>VLOOKUP($E134,Data!$B$1:$O$4115,14,FALSE)</f>
        <v>2</v>
      </c>
    </row>
    <row r="135" spans="1:7" x14ac:dyDescent="0.4">
      <c r="A135" t="s">
        <v>252</v>
      </c>
      <c r="B135" s="17" t="s">
        <v>8219</v>
      </c>
      <c r="C135" s="26">
        <f>VLOOKUP($A135,Data!$B$1:$O$4115,14,FALSE)</f>
        <v>77</v>
      </c>
      <c r="E135" t="s">
        <v>472</v>
      </c>
      <c r="F135" s="21" t="s">
        <v>8221</v>
      </c>
      <c r="G135" s="26">
        <f>VLOOKUP($E135,Data!$B$1:$O$4115,14,FALSE)</f>
        <v>170</v>
      </c>
    </row>
    <row r="136" spans="1:7" x14ac:dyDescent="0.4">
      <c r="A136" t="s">
        <v>253</v>
      </c>
      <c r="B136" s="17" t="s">
        <v>8219</v>
      </c>
      <c r="C136" s="26">
        <f>VLOOKUP($A136,Data!$B$1:$O$4115,14,FALSE)</f>
        <v>108</v>
      </c>
      <c r="E136" t="s">
        <v>473</v>
      </c>
      <c r="F136" s="21" t="s">
        <v>8221</v>
      </c>
      <c r="G136" s="26">
        <f>VLOOKUP($E136,Data!$B$1:$O$4115,14,FALSE)</f>
        <v>5</v>
      </c>
    </row>
    <row r="137" spans="1:7" x14ac:dyDescent="0.4">
      <c r="A137" t="s">
        <v>254</v>
      </c>
      <c r="B137" s="17" t="s">
        <v>8219</v>
      </c>
      <c r="C137" s="26">
        <f>VLOOKUP($A137,Data!$B$1:$O$4115,14,FALSE)</f>
        <v>7</v>
      </c>
      <c r="E137" t="s">
        <v>474</v>
      </c>
      <c r="F137" s="21" t="s">
        <v>8221</v>
      </c>
      <c r="G137" s="26">
        <f>VLOOKUP($E137,Data!$B$1:$O$4115,14,FALSE)</f>
        <v>14</v>
      </c>
    </row>
    <row r="138" spans="1:7" x14ac:dyDescent="0.4">
      <c r="A138" t="s">
        <v>255</v>
      </c>
      <c r="B138" s="17" t="s">
        <v>8219</v>
      </c>
      <c r="C138" s="26">
        <f>VLOOKUP($A138,Data!$B$1:$O$4115,14,FALSE)</f>
        <v>314</v>
      </c>
      <c r="E138" t="s">
        <v>475</v>
      </c>
      <c r="F138" s="21" t="s">
        <v>8221</v>
      </c>
      <c r="G138" s="26">
        <f>VLOOKUP($E138,Data!$B$1:$O$4115,14,FALSE)</f>
        <v>1</v>
      </c>
    </row>
    <row r="139" spans="1:7" x14ac:dyDescent="0.4">
      <c r="A139" t="s">
        <v>256</v>
      </c>
      <c r="B139" s="17" t="s">
        <v>8219</v>
      </c>
      <c r="C139" s="26">
        <f>VLOOKUP($A139,Data!$B$1:$O$4115,14,FALSE)</f>
        <v>188</v>
      </c>
      <c r="E139" t="s">
        <v>476</v>
      </c>
      <c r="F139" s="21" t="s">
        <v>8221</v>
      </c>
      <c r="G139" s="26">
        <f>VLOOKUP($E139,Data!$B$1:$O$4115,14,FALSE)</f>
        <v>0</v>
      </c>
    </row>
    <row r="140" spans="1:7" x14ac:dyDescent="0.4">
      <c r="A140" t="s">
        <v>257</v>
      </c>
      <c r="B140" s="17" t="s">
        <v>8219</v>
      </c>
      <c r="C140" s="26">
        <f>VLOOKUP($A140,Data!$B$1:$O$4115,14,FALSE)</f>
        <v>275</v>
      </c>
      <c r="E140" t="s">
        <v>477</v>
      </c>
      <c r="F140" s="21" t="s">
        <v>8221</v>
      </c>
      <c r="G140" s="26">
        <f>VLOOKUP($E140,Data!$B$1:$O$4115,14,FALSE)</f>
        <v>124</v>
      </c>
    </row>
    <row r="141" spans="1:7" x14ac:dyDescent="0.4">
      <c r="A141" t="s">
        <v>258</v>
      </c>
      <c r="B141" s="17" t="s">
        <v>8219</v>
      </c>
      <c r="C141" s="26">
        <f>VLOOKUP($A141,Data!$B$1:$O$4115,14,FALSE)</f>
        <v>560</v>
      </c>
      <c r="E141" t="s">
        <v>478</v>
      </c>
      <c r="F141" s="21" t="s">
        <v>8221</v>
      </c>
      <c r="G141" s="26">
        <f>VLOOKUP($E141,Data!$B$1:$O$4115,14,FALSE)</f>
        <v>0</v>
      </c>
    </row>
    <row r="142" spans="1:7" x14ac:dyDescent="0.4">
      <c r="A142" t="s">
        <v>259</v>
      </c>
      <c r="B142" s="17" t="s">
        <v>8219</v>
      </c>
      <c r="C142" s="26">
        <f>VLOOKUP($A142,Data!$B$1:$O$4115,14,FALSE)</f>
        <v>688</v>
      </c>
      <c r="E142" t="s">
        <v>479</v>
      </c>
      <c r="F142" s="21" t="s">
        <v>8221</v>
      </c>
      <c r="G142" s="26">
        <f>VLOOKUP($E142,Data!$B$1:$O$4115,14,FALSE)</f>
        <v>0</v>
      </c>
    </row>
    <row r="143" spans="1:7" x14ac:dyDescent="0.4">
      <c r="A143" t="s">
        <v>260</v>
      </c>
      <c r="B143" s="17" t="s">
        <v>8219</v>
      </c>
      <c r="C143" s="26">
        <f>VLOOKUP($A143,Data!$B$1:$O$4115,14,FALSE)</f>
        <v>942</v>
      </c>
      <c r="E143" t="s">
        <v>480</v>
      </c>
      <c r="F143" s="21" t="s">
        <v>8221</v>
      </c>
      <c r="G143" s="26">
        <f>VLOOKUP($E143,Data!$B$1:$O$4115,14,FALSE)</f>
        <v>55</v>
      </c>
    </row>
    <row r="144" spans="1:7" x14ac:dyDescent="0.4">
      <c r="A144" t="s">
        <v>261</v>
      </c>
      <c r="B144" s="17" t="s">
        <v>8219</v>
      </c>
      <c r="C144" s="26">
        <f>VLOOKUP($A144,Data!$B$1:$O$4115,14,FALSE)</f>
        <v>88</v>
      </c>
      <c r="E144" t="s">
        <v>481</v>
      </c>
      <c r="F144" s="21" t="s">
        <v>8221</v>
      </c>
      <c r="G144" s="26">
        <f>VLOOKUP($E144,Data!$B$1:$O$4115,14,FALSE)</f>
        <v>140</v>
      </c>
    </row>
    <row r="145" spans="1:7" x14ac:dyDescent="0.4">
      <c r="A145" t="s">
        <v>262</v>
      </c>
      <c r="B145" s="17" t="s">
        <v>8219</v>
      </c>
      <c r="C145" s="26">
        <f>VLOOKUP($A145,Data!$B$1:$O$4115,14,FALSE)</f>
        <v>220</v>
      </c>
      <c r="E145" t="s">
        <v>482</v>
      </c>
      <c r="F145" s="21" t="s">
        <v>8221</v>
      </c>
      <c r="G145" s="26">
        <f>VLOOKUP($E145,Data!$B$1:$O$4115,14,FALSE)</f>
        <v>21</v>
      </c>
    </row>
    <row r="146" spans="1:7" x14ac:dyDescent="0.4">
      <c r="A146" t="s">
        <v>263</v>
      </c>
      <c r="B146" s="17" t="s">
        <v>8219</v>
      </c>
      <c r="C146" s="26">
        <f>VLOOKUP($A146,Data!$B$1:$O$4115,14,FALSE)</f>
        <v>145</v>
      </c>
      <c r="E146" t="s">
        <v>483</v>
      </c>
      <c r="F146" s="21" t="s">
        <v>8221</v>
      </c>
      <c r="G146" s="26">
        <f>VLOOKUP($E146,Data!$B$1:$O$4115,14,FALSE)</f>
        <v>1</v>
      </c>
    </row>
    <row r="147" spans="1:7" x14ac:dyDescent="0.4">
      <c r="A147" t="s">
        <v>264</v>
      </c>
      <c r="B147" s="17" t="s">
        <v>8219</v>
      </c>
      <c r="C147" s="26">
        <f>VLOOKUP($A147,Data!$B$1:$O$4115,14,FALSE)</f>
        <v>963</v>
      </c>
      <c r="E147" t="s">
        <v>484</v>
      </c>
      <c r="F147" s="21" t="s">
        <v>8221</v>
      </c>
      <c r="G147" s="26">
        <f>VLOOKUP($E147,Data!$B$1:$O$4115,14,FALSE)</f>
        <v>147</v>
      </c>
    </row>
    <row r="148" spans="1:7" x14ac:dyDescent="0.4">
      <c r="A148" t="s">
        <v>265</v>
      </c>
      <c r="B148" s="17" t="s">
        <v>8219</v>
      </c>
      <c r="C148" s="26">
        <f>VLOOKUP($A148,Data!$B$1:$O$4115,14,FALSE)</f>
        <v>91</v>
      </c>
      <c r="E148" t="s">
        <v>485</v>
      </c>
      <c r="F148" s="21" t="s">
        <v>8221</v>
      </c>
      <c r="G148" s="26">
        <f>VLOOKUP($E148,Data!$B$1:$O$4115,14,FALSE)</f>
        <v>11</v>
      </c>
    </row>
    <row r="149" spans="1:7" x14ac:dyDescent="0.4">
      <c r="A149" t="s">
        <v>266</v>
      </c>
      <c r="B149" s="17" t="s">
        <v>8219</v>
      </c>
      <c r="C149" s="26">
        <f>VLOOKUP($A149,Data!$B$1:$O$4115,14,FALSE)</f>
        <v>58</v>
      </c>
      <c r="E149" t="s">
        <v>486</v>
      </c>
      <c r="F149" s="21" t="s">
        <v>8221</v>
      </c>
      <c r="G149" s="26">
        <f>VLOOKUP($E149,Data!$B$1:$O$4115,14,FALSE)</f>
        <v>125</v>
      </c>
    </row>
    <row r="150" spans="1:7" x14ac:dyDescent="0.4">
      <c r="A150" t="s">
        <v>267</v>
      </c>
      <c r="B150" s="17" t="s">
        <v>8219</v>
      </c>
      <c r="C150" s="26">
        <f>VLOOKUP($A150,Data!$B$1:$O$4115,14,FALSE)</f>
        <v>36</v>
      </c>
      <c r="E150" t="s">
        <v>487</v>
      </c>
      <c r="F150" s="21" t="s">
        <v>8221</v>
      </c>
      <c r="G150" s="26">
        <f>VLOOKUP($E150,Data!$B$1:$O$4115,14,FALSE)</f>
        <v>1</v>
      </c>
    </row>
    <row r="151" spans="1:7" x14ac:dyDescent="0.4">
      <c r="A151" t="s">
        <v>268</v>
      </c>
      <c r="B151" s="17" t="s">
        <v>8219</v>
      </c>
      <c r="C151" s="26">
        <f>VLOOKUP($A151,Data!$B$1:$O$4115,14,FALSE)</f>
        <v>165</v>
      </c>
      <c r="E151" t="s">
        <v>488</v>
      </c>
      <c r="F151" s="21" t="s">
        <v>8221</v>
      </c>
      <c r="G151" s="26">
        <f>VLOOKUP($E151,Data!$B$1:$O$4115,14,FALSE)</f>
        <v>0</v>
      </c>
    </row>
    <row r="152" spans="1:7" x14ac:dyDescent="0.4">
      <c r="A152" t="s">
        <v>269</v>
      </c>
      <c r="B152" s="17" t="s">
        <v>8219</v>
      </c>
      <c r="C152" s="26">
        <f>VLOOKUP($A152,Data!$B$1:$O$4115,14,FALSE)</f>
        <v>111</v>
      </c>
      <c r="E152" t="s">
        <v>489</v>
      </c>
      <c r="F152" s="21" t="s">
        <v>8221</v>
      </c>
      <c r="G152" s="26">
        <f>VLOOKUP($E152,Data!$B$1:$O$4115,14,FALSE)</f>
        <v>0</v>
      </c>
    </row>
    <row r="153" spans="1:7" x14ac:dyDescent="0.4">
      <c r="A153" t="s">
        <v>270</v>
      </c>
      <c r="B153" s="17" t="s">
        <v>8219</v>
      </c>
      <c r="C153" s="26">
        <f>VLOOKUP($A153,Data!$B$1:$O$4115,14,FALSE)</f>
        <v>1596</v>
      </c>
      <c r="E153" t="s">
        <v>490</v>
      </c>
      <c r="F153" s="21" t="s">
        <v>8221</v>
      </c>
      <c r="G153" s="26">
        <f>VLOOKUP($E153,Data!$B$1:$O$4115,14,FALSE)</f>
        <v>3</v>
      </c>
    </row>
    <row r="154" spans="1:7" x14ac:dyDescent="0.4">
      <c r="A154" t="s">
        <v>271</v>
      </c>
      <c r="B154" s="17" t="s">
        <v>8219</v>
      </c>
      <c r="C154" s="26">
        <f>VLOOKUP($A154,Data!$B$1:$O$4115,14,FALSE)</f>
        <v>61</v>
      </c>
      <c r="E154" t="s">
        <v>491</v>
      </c>
      <c r="F154" s="21" t="s">
        <v>8221</v>
      </c>
      <c r="G154" s="26">
        <f>VLOOKUP($E154,Data!$B$1:$O$4115,14,FALSE)</f>
        <v>0</v>
      </c>
    </row>
    <row r="155" spans="1:7" x14ac:dyDescent="0.4">
      <c r="A155" t="s">
        <v>272</v>
      </c>
      <c r="B155" s="17" t="s">
        <v>8219</v>
      </c>
      <c r="C155" s="26">
        <f>VLOOKUP($A155,Data!$B$1:$O$4115,14,FALSE)</f>
        <v>287</v>
      </c>
      <c r="E155" t="s">
        <v>492</v>
      </c>
      <c r="F155" s="21" t="s">
        <v>8221</v>
      </c>
      <c r="G155" s="26">
        <f>VLOOKUP($E155,Data!$B$1:$O$4115,14,FALSE)</f>
        <v>0</v>
      </c>
    </row>
    <row r="156" spans="1:7" x14ac:dyDescent="0.4">
      <c r="A156" t="s">
        <v>273</v>
      </c>
      <c r="B156" s="17" t="s">
        <v>8219</v>
      </c>
      <c r="C156" s="26">
        <f>VLOOKUP($A156,Data!$B$1:$O$4115,14,FALSE)</f>
        <v>65</v>
      </c>
      <c r="E156" t="s">
        <v>493</v>
      </c>
      <c r="F156" s="21" t="s">
        <v>8221</v>
      </c>
      <c r="G156" s="26">
        <f>VLOOKUP($E156,Data!$B$1:$O$4115,14,FALSE)</f>
        <v>0</v>
      </c>
    </row>
    <row r="157" spans="1:7" x14ac:dyDescent="0.4">
      <c r="A157" t="s">
        <v>274</v>
      </c>
      <c r="B157" s="17" t="s">
        <v>8219</v>
      </c>
      <c r="C157" s="26">
        <f>VLOOKUP($A157,Data!$B$1:$O$4115,14,FALSE)</f>
        <v>118</v>
      </c>
      <c r="E157" t="s">
        <v>494</v>
      </c>
      <c r="F157" s="21" t="s">
        <v>8221</v>
      </c>
      <c r="G157" s="26">
        <f>VLOOKUP($E157,Data!$B$1:$O$4115,14,FALSE)</f>
        <v>0</v>
      </c>
    </row>
    <row r="158" spans="1:7" x14ac:dyDescent="0.4">
      <c r="A158" t="s">
        <v>275</v>
      </c>
      <c r="B158" s="17" t="s">
        <v>8219</v>
      </c>
      <c r="C158" s="26">
        <f>VLOOKUP($A158,Data!$B$1:$O$4115,14,FALSE)</f>
        <v>113</v>
      </c>
      <c r="E158" t="s">
        <v>495</v>
      </c>
      <c r="F158" s="21" t="s">
        <v>8221</v>
      </c>
      <c r="G158" s="26">
        <f>VLOOKUP($E158,Data!$B$1:$O$4115,14,FALSE)</f>
        <v>3</v>
      </c>
    </row>
    <row r="159" spans="1:7" x14ac:dyDescent="0.4">
      <c r="A159" t="s">
        <v>276</v>
      </c>
      <c r="B159" s="17" t="s">
        <v>8219</v>
      </c>
      <c r="C159" s="26">
        <f>VLOOKUP($A159,Data!$B$1:$O$4115,14,FALSE)</f>
        <v>332</v>
      </c>
      <c r="E159" t="s">
        <v>496</v>
      </c>
      <c r="F159" s="21" t="s">
        <v>8221</v>
      </c>
      <c r="G159" s="26">
        <f>VLOOKUP($E159,Data!$B$1:$O$4115,14,FALSE)</f>
        <v>0</v>
      </c>
    </row>
    <row r="160" spans="1:7" x14ac:dyDescent="0.4">
      <c r="A160" t="s">
        <v>277</v>
      </c>
      <c r="B160" s="17" t="s">
        <v>8219</v>
      </c>
      <c r="C160" s="26">
        <f>VLOOKUP($A160,Data!$B$1:$O$4115,14,FALSE)</f>
        <v>62</v>
      </c>
      <c r="E160" t="s">
        <v>497</v>
      </c>
      <c r="F160" s="21" t="s">
        <v>8221</v>
      </c>
      <c r="G160" s="26">
        <f>VLOOKUP($E160,Data!$B$1:$O$4115,14,FALSE)</f>
        <v>1</v>
      </c>
    </row>
    <row r="161" spans="1:7" x14ac:dyDescent="0.4">
      <c r="A161" t="s">
        <v>278</v>
      </c>
      <c r="B161" s="17" t="s">
        <v>8219</v>
      </c>
      <c r="C161" s="26">
        <f>VLOOKUP($A161,Data!$B$1:$O$4115,14,FALSE)</f>
        <v>951</v>
      </c>
      <c r="E161" t="s">
        <v>498</v>
      </c>
      <c r="F161" s="21" t="s">
        <v>8221</v>
      </c>
      <c r="G161" s="26">
        <f>VLOOKUP($E161,Data!$B$1:$O$4115,14,FALSE)</f>
        <v>3</v>
      </c>
    </row>
    <row r="162" spans="1:7" x14ac:dyDescent="0.4">
      <c r="A162" t="s">
        <v>279</v>
      </c>
      <c r="B162" s="17" t="s">
        <v>8219</v>
      </c>
      <c r="C162" s="26">
        <f>VLOOKUP($A162,Data!$B$1:$O$4115,14,FALSE)</f>
        <v>415</v>
      </c>
      <c r="E162" t="s">
        <v>499</v>
      </c>
      <c r="F162" s="21" t="s">
        <v>8221</v>
      </c>
      <c r="G162" s="26">
        <f>VLOOKUP($E162,Data!$B$1:$O$4115,14,FALSE)</f>
        <v>22</v>
      </c>
    </row>
    <row r="163" spans="1:7" x14ac:dyDescent="0.4">
      <c r="A163" t="s">
        <v>280</v>
      </c>
      <c r="B163" s="17" t="s">
        <v>8219</v>
      </c>
      <c r="C163" s="26">
        <f>VLOOKUP($A163,Data!$B$1:$O$4115,14,FALSE)</f>
        <v>305</v>
      </c>
      <c r="E163" t="s">
        <v>500</v>
      </c>
      <c r="F163" s="21" t="s">
        <v>8221</v>
      </c>
      <c r="G163" s="26">
        <f>VLOOKUP($E163,Data!$B$1:$O$4115,14,FALSE)</f>
        <v>26</v>
      </c>
    </row>
    <row r="164" spans="1:7" x14ac:dyDescent="0.4">
      <c r="A164" t="s">
        <v>281</v>
      </c>
      <c r="B164" s="17" t="s">
        <v>8219</v>
      </c>
      <c r="C164" s="26">
        <f>VLOOKUP($A164,Data!$B$1:$O$4115,14,FALSE)</f>
        <v>2139</v>
      </c>
      <c r="E164" t="s">
        <v>501</v>
      </c>
      <c r="F164" s="21" t="s">
        <v>8221</v>
      </c>
      <c r="G164" s="26">
        <f>VLOOKUP($E164,Data!$B$1:$O$4115,14,FALSE)</f>
        <v>4</v>
      </c>
    </row>
    <row r="165" spans="1:7" x14ac:dyDescent="0.4">
      <c r="A165" t="s">
        <v>282</v>
      </c>
      <c r="B165" s="17" t="s">
        <v>8219</v>
      </c>
      <c r="C165" s="26">
        <f>VLOOKUP($A165,Data!$B$1:$O$4115,14,FALSE)</f>
        <v>79</v>
      </c>
      <c r="E165" t="s">
        <v>502</v>
      </c>
      <c r="F165" s="21" t="s">
        <v>8221</v>
      </c>
      <c r="G165" s="26">
        <f>VLOOKUP($E165,Data!$B$1:$O$4115,14,FALSE)</f>
        <v>0</v>
      </c>
    </row>
    <row r="166" spans="1:7" x14ac:dyDescent="0.4">
      <c r="A166" t="s">
        <v>283</v>
      </c>
      <c r="B166" s="17" t="s">
        <v>8219</v>
      </c>
      <c r="C166" s="26">
        <f>VLOOKUP($A166,Data!$B$1:$O$4115,14,FALSE)</f>
        <v>179</v>
      </c>
      <c r="E166" t="s">
        <v>503</v>
      </c>
      <c r="F166" s="21" t="s">
        <v>8221</v>
      </c>
      <c r="G166" s="26">
        <f>VLOOKUP($E166,Data!$B$1:$O$4115,14,FALSE)</f>
        <v>4</v>
      </c>
    </row>
    <row r="167" spans="1:7" x14ac:dyDescent="0.4">
      <c r="A167" t="s">
        <v>284</v>
      </c>
      <c r="B167" s="17" t="s">
        <v>8219</v>
      </c>
      <c r="C167" s="26">
        <f>VLOOKUP($A167,Data!$B$1:$O$4115,14,FALSE)</f>
        <v>202</v>
      </c>
      <c r="E167" t="s">
        <v>504</v>
      </c>
      <c r="F167" s="21" t="s">
        <v>8221</v>
      </c>
      <c r="G167" s="26">
        <f>VLOOKUP($E167,Data!$B$1:$O$4115,14,FALSE)</f>
        <v>9</v>
      </c>
    </row>
    <row r="168" spans="1:7" x14ac:dyDescent="0.4">
      <c r="A168" t="s">
        <v>285</v>
      </c>
      <c r="B168" s="17" t="s">
        <v>8219</v>
      </c>
      <c r="C168" s="26">
        <f>VLOOKUP($A168,Data!$B$1:$O$4115,14,FALSE)</f>
        <v>760</v>
      </c>
      <c r="E168" t="s">
        <v>505</v>
      </c>
      <c r="F168" s="21" t="s">
        <v>8221</v>
      </c>
      <c r="G168" s="26">
        <f>VLOOKUP($E168,Data!$B$1:$O$4115,14,FALSE)</f>
        <v>5</v>
      </c>
    </row>
    <row r="169" spans="1:7" x14ac:dyDescent="0.4">
      <c r="A169" t="s">
        <v>286</v>
      </c>
      <c r="B169" s="17" t="s">
        <v>8219</v>
      </c>
      <c r="C169" s="26">
        <f>VLOOKUP($A169,Data!$B$1:$O$4115,14,FALSE)</f>
        <v>563</v>
      </c>
      <c r="E169" t="s">
        <v>506</v>
      </c>
      <c r="F169" s="21" t="s">
        <v>8221</v>
      </c>
      <c r="G169" s="26">
        <f>VLOOKUP($E169,Data!$B$1:$O$4115,14,FALSE)</f>
        <v>14</v>
      </c>
    </row>
    <row r="170" spans="1:7" x14ac:dyDescent="0.4">
      <c r="A170" t="s">
        <v>287</v>
      </c>
      <c r="B170" s="17" t="s">
        <v>8219</v>
      </c>
      <c r="C170" s="26">
        <f>VLOOKUP($A170,Data!$B$1:$O$4115,14,FALSE)</f>
        <v>135</v>
      </c>
      <c r="E170" t="s">
        <v>507</v>
      </c>
      <c r="F170" s="21" t="s">
        <v>8221</v>
      </c>
      <c r="G170" s="26">
        <f>VLOOKUP($E170,Data!$B$1:$O$4115,14,FALSE)</f>
        <v>1</v>
      </c>
    </row>
    <row r="171" spans="1:7" x14ac:dyDescent="0.4">
      <c r="A171" t="s">
        <v>288</v>
      </c>
      <c r="B171" s="17" t="s">
        <v>8219</v>
      </c>
      <c r="C171" s="26">
        <f>VLOOKUP($A171,Data!$B$1:$O$4115,14,FALSE)</f>
        <v>290</v>
      </c>
      <c r="E171" t="s">
        <v>508</v>
      </c>
      <c r="F171" s="21" t="s">
        <v>8221</v>
      </c>
      <c r="G171" s="26">
        <f>VLOOKUP($E171,Data!$B$1:$O$4115,14,FALSE)</f>
        <v>10</v>
      </c>
    </row>
    <row r="172" spans="1:7" x14ac:dyDescent="0.4">
      <c r="A172" t="s">
        <v>289</v>
      </c>
      <c r="B172" s="17" t="s">
        <v>8219</v>
      </c>
      <c r="C172" s="26">
        <f>VLOOKUP($A172,Data!$B$1:$O$4115,14,FALSE)</f>
        <v>447</v>
      </c>
      <c r="E172" t="s">
        <v>509</v>
      </c>
      <c r="F172" s="21" t="s">
        <v>8221</v>
      </c>
      <c r="G172" s="26">
        <f>VLOOKUP($E172,Data!$B$1:$O$4115,14,FALSE)</f>
        <v>3</v>
      </c>
    </row>
    <row r="173" spans="1:7" x14ac:dyDescent="0.4">
      <c r="A173" t="s">
        <v>290</v>
      </c>
      <c r="B173" s="17" t="s">
        <v>8219</v>
      </c>
      <c r="C173" s="26">
        <f>VLOOKUP($A173,Data!$B$1:$O$4115,14,FALSE)</f>
        <v>232</v>
      </c>
      <c r="E173" t="s">
        <v>510</v>
      </c>
      <c r="F173" s="21" t="s">
        <v>8221</v>
      </c>
      <c r="G173" s="26">
        <f>VLOOKUP($E173,Data!$B$1:$O$4115,14,FALSE)</f>
        <v>1</v>
      </c>
    </row>
    <row r="174" spans="1:7" x14ac:dyDescent="0.4">
      <c r="A174" t="s">
        <v>291</v>
      </c>
      <c r="B174" s="17" t="s">
        <v>8219</v>
      </c>
      <c r="C174" s="26">
        <f>VLOOKUP($A174,Data!$B$1:$O$4115,14,FALSE)</f>
        <v>168</v>
      </c>
      <c r="E174" t="s">
        <v>511</v>
      </c>
      <c r="F174" s="21" t="s">
        <v>8221</v>
      </c>
      <c r="G174" s="26">
        <f>VLOOKUP($E174,Data!$B$1:$O$4115,14,FALSE)</f>
        <v>0</v>
      </c>
    </row>
    <row r="175" spans="1:7" x14ac:dyDescent="0.4">
      <c r="A175" t="s">
        <v>292</v>
      </c>
      <c r="B175" s="17" t="s">
        <v>8219</v>
      </c>
      <c r="C175" s="26">
        <f>VLOOKUP($A175,Data!$B$1:$O$4115,14,FALSE)</f>
        <v>128</v>
      </c>
      <c r="E175" t="s">
        <v>512</v>
      </c>
      <c r="F175" s="21" t="s">
        <v>8221</v>
      </c>
      <c r="G175" s="26">
        <f>VLOOKUP($E175,Data!$B$1:$O$4115,14,FALSE)</f>
        <v>5</v>
      </c>
    </row>
    <row r="176" spans="1:7" x14ac:dyDescent="0.4">
      <c r="A176" t="s">
        <v>293</v>
      </c>
      <c r="B176" s="17" t="s">
        <v>8219</v>
      </c>
      <c r="C176" s="26">
        <f>VLOOKUP($A176,Data!$B$1:$O$4115,14,FALSE)</f>
        <v>493</v>
      </c>
      <c r="E176" t="s">
        <v>513</v>
      </c>
      <c r="F176" s="21" t="s">
        <v>8221</v>
      </c>
      <c r="G176" s="26">
        <f>VLOOKUP($E176,Data!$B$1:$O$4115,14,FALSE)</f>
        <v>2</v>
      </c>
    </row>
    <row r="177" spans="1:7" x14ac:dyDescent="0.4">
      <c r="A177" t="s">
        <v>294</v>
      </c>
      <c r="B177" s="17" t="s">
        <v>8219</v>
      </c>
      <c r="C177" s="26">
        <f>VLOOKUP($A177,Data!$B$1:$O$4115,14,FALSE)</f>
        <v>131</v>
      </c>
      <c r="E177" t="s">
        <v>514</v>
      </c>
      <c r="F177" s="21" t="s">
        <v>8221</v>
      </c>
      <c r="G177" s="26">
        <f>VLOOKUP($E177,Data!$B$1:$O$4115,14,FALSE)</f>
        <v>68</v>
      </c>
    </row>
    <row r="178" spans="1:7" x14ac:dyDescent="0.4">
      <c r="A178" t="s">
        <v>295</v>
      </c>
      <c r="B178" s="17" t="s">
        <v>8219</v>
      </c>
      <c r="C178" s="26">
        <f>VLOOKUP($A178,Data!$B$1:$O$4115,14,FALSE)</f>
        <v>50</v>
      </c>
      <c r="E178" t="s">
        <v>515</v>
      </c>
      <c r="F178" s="21" t="s">
        <v>8221</v>
      </c>
      <c r="G178" s="26">
        <f>VLOOKUP($E178,Data!$B$1:$O$4115,14,FALSE)</f>
        <v>3</v>
      </c>
    </row>
    <row r="179" spans="1:7" x14ac:dyDescent="0.4">
      <c r="A179" t="s">
        <v>296</v>
      </c>
      <c r="B179" s="17" t="s">
        <v>8219</v>
      </c>
      <c r="C179" s="26">
        <f>VLOOKUP($A179,Data!$B$1:$O$4115,14,FALSE)</f>
        <v>665</v>
      </c>
      <c r="E179" t="s">
        <v>516</v>
      </c>
      <c r="F179" s="21" t="s">
        <v>8221</v>
      </c>
      <c r="G179" s="26">
        <f>VLOOKUP($E179,Data!$B$1:$O$4115,14,FALSE)</f>
        <v>34</v>
      </c>
    </row>
    <row r="180" spans="1:7" x14ac:dyDescent="0.4">
      <c r="A180" t="s">
        <v>297</v>
      </c>
      <c r="B180" s="17" t="s">
        <v>8219</v>
      </c>
      <c r="C180" s="26">
        <f>VLOOKUP($A180,Data!$B$1:$O$4115,14,FALSE)</f>
        <v>129</v>
      </c>
      <c r="E180" t="s">
        <v>517</v>
      </c>
      <c r="F180" s="21" t="s">
        <v>8221</v>
      </c>
      <c r="G180" s="26">
        <f>VLOOKUP($E180,Data!$B$1:$O$4115,14,FALSE)</f>
        <v>0</v>
      </c>
    </row>
    <row r="181" spans="1:7" x14ac:dyDescent="0.4">
      <c r="A181" t="s">
        <v>298</v>
      </c>
      <c r="B181" s="17" t="s">
        <v>8219</v>
      </c>
      <c r="C181" s="26">
        <f>VLOOKUP($A181,Data!$B$1:$O$4115,14,FALSE)</f>
        <v>142</v>
      </c>
      <c r="E181" t="s">
        <v>518</v>
      </c>
      <c r="F181" s="21" t="s">
        <v>8221</v>
      </c>
      <c r="G181" s="26">
        <f>VLOOKUP($E181,Data!$B$1:$O$4115,14,FALSE)</f>
        <v>3</v>
      </c>
    </row>
    <row r="182" spans="1:7" x14ac:dyDescent="0.4">
      <c r="A182" t="s">
        <v>299</v>
      </c>
      <c r="B182" s="17" t="s">
        <v>8219</v>
      </c>
      <c r="C182" s="26">
        <f>VLOOKUP($A182,Data!$B$1:$O$4115,14,FALSE)</f>
        <v>2436</v>
      </c>
      <c r="E182" t="s">
        <v>519</v>
      </c>
      <c r="F182" s="21" t="s">
        <v>8221</v>
      </c>
      <c r="G182" s="26">
        <f>VLOOKUP($E182,Data!$B$1:$O$4115,14,FALSE)</f>
        <v>0</v>
      </c>
    </row>
    <row r="183" spans="1:7" x14ac:dyDescent="0.4">
      <c r="A183" t="s">
        <v>300</v>
      </c>
      <c r="B183" s="17" t="s">
        <v>8219</v>
      </c>
      <c r="C183" s="26">
        <f>VLOOKUP($A183,Data!$B$1:$O$4115,14,FALSE)</f>
        <v>244</v>
      </c>
      <c r="E183" t="s">
        <v>520</v>
      </c>
      <c r="F183" s="21" t="s">
        <v>8221</v>
      </c>
      <c r="G183" s="26">
        <f>VLOOKUP($E183,Data!$B$1:$O$4115,14,FALSE)</f>
        <v>70</v>
      </c>
    </row>
    <row r="184" spans="1:7" x14ac:dyDescent="0.4">
      <c r="A184" t="s">
        <v>301</v>
      </c>
      <c r="B184" s="17" t="s">
        <v>8219</v>
      </c>
      <c r="C184" s="26">
        <f>VLOOKUP($A184,Data!$B$1:$O$4115,14,FALSE)</f>
        <v>298</v>
      </c>
      <c r="E184" t="s">
        <v>541</v>
      </c>
      <c r="F184" s="21" t="s">
        <v>8221</v>
      </c>
      <c r="G184" s="26">
        <f>VLOOKUP($E184,Data!$B$1:$O$4115,14,FALSE)</f>
        <v>1</v>
      </c>
    </row>
    <row r="185" spans="1:7" x14ac:dyDescent="0.4">
      <c r="A185" t="s">
        <v>302</v>
      </c>
      <c r="B185" s="17" t="s">
        <v>8219</v>
      </c>
      <c r="C185" s="26">
        <f>VLOOKUP($A185,Data!$B$1:$O$4115,14,FALSE)</f>
        <v>251</v>
      </c>
      <c r="E185" t="s">
        <v>542</v>
      </c>
      <c r="F185" s="21" t="s">
        <v>8221</v>
      </c>
      <c r="G185" s="26">
        <f>VLOOKUP($E185,Data!$B$1:$O$4115,14,FALSE)</f>
        <v>1</v>
      </c>
    </row>
    <row r="186" spans="1:7" x14ac:dyDescent="0.4">
      <c r="A186" t="s">
        <v>303</v>
      </c>
      <c r="B186" s="17" t="s">
        <v>8219</v>
      </c>
      <c r="C186" s="26">
        <f>VLOOKUP($A186,Data!$B$1:$O$4115,14,FALSE)</f>
        <v>108</v>
      </c>
      <c r="E186" t="s">
        <v>543</v>
      </c>
      <c r="F186" s="21" t="s">
        <v>8221</v>
      </c>
      <c r="G186" s="26">
        <f>VLOOKUP($E186,Data!$B$1:$O$4115,14,FALSE)</f>
        <v>1</v>
      </c>
    </row>
    <row r="187" spans="1:7" x14ac:dyDescent="0.4">
      <c r="A187" t="s">
        <v>304</v>
      </c>
      <c r="B187" s="17" t="s">
        <v>8219</v>
      </c>
      <c r="C187" s="26">
        <f>VLOOKUP($A187,Data!$B$1:$O$4115,14,FALSE)</f>
        <v>82</v>
      </c>
      <c r="E187" t="s">
        <v>544</v>
      </c>
      <c r="F187" s="21" t="s">
        <v>8221</v>
      </c>
      <c r="G187" s="26">
        <f>VLOOKUP($E187,Data!$B$1:$O$4115,14,FALSE)</f>
        <v>2</v>
      </c>
    </row>
    <row r="188" spans="1:7" x14ac:dyDescent="0.4">
      <c r="A188" t="s">
        <v>305</v>
      </c>
      <c r="B188" s="17" t="s">
        <v>8219</v>
      </c>
      <c r="C188" s="26">
        <f>VLOOKUP($A188,Data!$B$1:$O$4115,14,FALSE)</f>
        <v>74</v>
      </c>
      <c r="E188" t="s">
        <v>545</v>
      </c>
      <c r="F188" s="21" t="s">
        <v>8221</v>
      </c>
      <c r="G188" s="26">
        <f>VLOOKUP($E188,Data!$B$1:$O$4115,14,FALSE)</f>
        <v>2</v>
      </c>
    </row>
    <row r="189" spans="1:7" x14ac:dyDescent="0.4">
      <c r="A189" t="s">
        <v>306</v>
      </c>
      <c r="B189" s="17" t="s">
        <v>8219</v>
      </c>
      <c r="C189" s="26">
        <f>VLOOKUP($A189,Data!$B$1:$O$4115,14,FALSE)</f>
        <v>189</v>
      </c>
      <c r="E189" t="s">
        <v>546</v>
      </c>
      <c r="F189" s="21" t="s">
        <v>8221</v>
      </c>
      <c r="G189" s="26">
        <f>VLOOKUP($E189,Data!$B$1:$O$4115,14,FALSE)</f>
        <v>34</v>
      </c>
    </row>
    <row r="190" spans="1:7" x14ac:dyDescent="0.4">
      <c r="A190" t="s">
        <v>307</v>
      </c>
      <c r="B190" s="17" t="s">
        <v>8219</v>
      </c>
      <c r="C190" s="26">
        <f>VLOOKUP($A190,Data!$B$1:$O$4115,14,FALSE)</f>
        <v>80</v>
      </c>
      <c r="E190" t="s">
        <v>547</v>
      </c>
      <c r="F190" s="21" t="s">
        <v>8221</v>
      </c>
      <c r="G190" s="26">
        <f>VLOOKUP($E190,Data!$B$1:$O$4115,14,FALSE)</f>
        <v>2</v>
      </c>
    </row>
    <row r="191" spans="1:7" x14ac:dyDescent="0.4">
      <c r="A191" t="s">
        <v>308</v>
      </c>
      <c r="B191" s="17" t="s">
        <v>8219</v>
      </c>
      <c r="C191" s="26">
        <f>VLOOKUP($A191,Data!$B$1:$O$4115,14,FALSE)</f>
        <v>576</v>
      </c>
      <c r="E191" t="s">
        <v>548</v>
      </c>
      <c r="F191" s="21" t="s">
        <v>8221</v>
      </c>
      <c r="G191" s="26">
        <f>VLOOKUP($E191,Data!$B$1:$O$4115,14,FALSE)</f>
        <v>0</v>
      </c>
    </row>
    <row r="192" spans="1:7" x14ac:dyDescent="0.4">
      <c r="A192" t="s">
        <v>309</v>
      </c>
      <c r="B192" s="17" t="s">
        <v>8219</v>
      </c>
      <c r="C192" s="26">
        <f>VLOOKUP($A192,Data!$B$1:$O$4115,14,FALSE)</f>
        <v>202</v>
      </c>
      <c r="E192" t="s">
        <v>549</v>
      </c>
      <c r="F192" s="21" t="s">
        <v>8221</v>
      </c>
      <c r="G192" s="26">
        <f>VLOOKUP($E192,Data!$B$1:$O$4115,14,FALSE)</f>
        <v>1</v>
      </c>
    </row>
    <row r="193" spans="1:7" x14ac:dyDescent="0.4">
      <c r="A193" t="s">
        <v>310</v>
      </c>
      <c r="B193" s="17" t="s">
        <v>8219</v>
      </c>
      <c r="C193" s="26">
        <f>VLOOKUP($A193,Data!$B$1:$O$4115,14,FALSE)</f>
        <v>238</v>
      </c>
      <c r="E193" t="s">
        <v>550</v>
      </c>
      <c r="F193" s="21" t="s">
        <v>8221</v>
      </c>
      <c r="G193" s="26">
        <f>VLOOKUP($E193,Data!$B$1:$O$4115,14,FALSE)</f>
        <v>8</v>
      </c>
    </row>
    <row r="194" spans="1:7" x14ac:dyDescent="0.4">
      <c r="A194" t="s">
        <v>311</v>
      </c>
      <c r="B194" s="17" t="s">
        <v>8219</v>
      </c>
      <c r="C194" s="26">
        <f>VLOOKUP($A194,Data!$B$1:$O$4115,14,FALSE)</f>
        <v>36</v>
      </c>
      <c r="E194" t="s">
        <v>551</v>
      </c>
      <c r="F194" s="21" t="s">
        <v>8221</v>
      </c>
      <c r="G194" s="26">
        <f>VLOOKUP($E194,Data!$B$1:$O$4115,14,FALSE)</f>
        <v>4</v>
      </c>
    </row>
    <row r="195" spans="1:7" x14ac:dyDescent="0.4">
      <c r="A195" t="s">
        <v>312</v>
      </c>
      <c r="B195" s="17" t="s">
        <v>8219</v>
      </c>
      <c r="C195" s="26">
        <f>VLOOKUP($A195,Data!$B$1:$O$4115,14,FALSE)</f>
        <v>150</v>
      </c>
      <c r="E195" t="s">
        <v>552</v>
      </c>
      <c r="F195" s="21" t="s">
        <v>8221</v>
      </c>
      <c r="G195" s="26">
        <f>VLOOKUP($E195,Data!$B$1:$O$4115,14,FALSE)</f>
        <v>28</v>
      </c>
    </row>
    <row r="196" spans="1:7" x14ac:dyDescent="0.4">
      <c r="A196" t="s">
        <v>313</v>
      </c>
      <c r="B196" s="17" t="s">
        <v>8219</v>
      </c>
      <c r="C196" s="26">
        <f>VLOOKUP($A196,Data!$B$1:$O$4115,14,FALSE)</f>
        <v>146</v>
      </c>
      <c r="E196" t="s">
        <v>553</v>
      </c>
      <c r="F196" s="21" t="s">
        <v>8221</v>
      </c>
      <c r="G196" s="26">
        <f>VLOOKUP($E196,Data!$B$1:$O$4115,14,FALSE)</f>
        <v>0</v>
      </c>
    </row>
    <row r="197" spans="1:7" x14ac:dyDescent="0.4">
      <c r="A197" t="s">
        <v>314</v>
      </c>
      <c r="B197" s="17" t="s">
        <v>8219</v>
      </c>
      <c r="C197" s="26">
        <f>VLOOKUP($A197,Data!$B$1:$O$4115,14,FALSE)</f>
        <v>222</v>
      </c>
      <c r="E197" t="s">
        <v>554</v>
      </c>
      <c r="F197" s="21" t="s">
        <v>8221</v>
      </c>
      <c r="G197" s="26">
        <f>VLOOKUP($E197,Data!$B$1:$O$4115,14,FALSE)</f>
        <v>6</v>
      </c>
    </row>
    <row r="198" spans="1:7" x14ac:dyDescent="0.4">
      <c r="A198" t="s">
        <v>315</v>
      </c>
      <c r="B198" s="17" t="s">
        <v>8219</v>
      </c>
      <c r="C198" s="26">
        <f>VLOOKUP($A198,Data!$B$1:$O$4115,14,FALSE)</f>
        <v>120</v>
      </c>
      <c r="E198" t="s">
        <v>555</v>
      </c>
      <c r="F198" s="21" t="s">
        <v>8221</v>
      </c>
      <c r="G198" s="26">
        <f>VLOOKUP($E198,Data!$B$1:$O$4115,14,FALSE)</f>
        <v>22</v>
      </c>
    </row>
    <row r="199" spans="1:7" x14ac:dyDescent="0.4">
      <c r="A199" t="s">
        <v>316</v>
      </c>
      <c r="B199" s="17" t="s">
        <v>8219</v>
      </c>
      <c r="C199" s="26">
        <f>VLOOKUP($A199,Data!$B$1:$O$4115,14,FALSE)</f>
        <v>126</v>
      </c>
      <c r="E199" t="s">
        <v>556</v>
      </c>
      <c r="F199" s="21" t="s">
        <v>8221</v>
      </c>
      <c r="G199" s="26">
        <f>VLOOKUP($E199,Data!$B$1:$O$4115,14,FALSE)</f>
        <v>0</v>
      </c>
    </row>
    <row r="200" spans="1:7" x14ac:dyDescent="0.4">
      <c r="A200" t="s">
        <v>317</v>
      </c>
      <c r="B200" s="17" t="s">
        <v>8219</v>
      </c>
      <c r="C200" s="26">
        <f>VLOOKUP($A200,Data!$B$1:$O$4115,14,FALSE)</f>
        <v>158</v>
      </c>
      <c r="E200" t="s">
        <v>557</v>
      </c>
      <c r="F200" s="21" t="s">
        <v>8221</v>
      </c>
      <c r="G200" s="26">
        <f>VLOOKUP($E200,Data!$B$1:$O$4115,14,FALSE)</f>
        <v>1</v>
      </c>
    </row>
    <row r="201" spans="1:7" x14ac:dyDescent="0.4">
      <c r="A201" t="s">
        <v>318</v>
      </c>
      <c r="B201" s="17" t="s">
        <v>8219</v>
      </c>
      <c r="C201" s="26">
        <f>VLOOKUP($A201,Data!$B$1:$O$4115,14,FALSE)</f>
        <v>316</v>
      </c>
      <c r="E201" t="s">
        <v>558</v>
      </c>
      <c r="F201" s="21" t="s">
        <v>8221</v>
      </c>
      <c r="G201" s="26">
        <f>VLOOKUP($E201,Data!$B$1:$O$4115,14,FALSE)</f>
        <v>20</v>
      </c>
    </row>
    <row r="202" spans="1:7" x14ac:dyDescent="0.4">
      <c r="A202" t="s">
        <v>319</v>
      </c>
      <c r="B202" s="17" t="s">
        <v>8219</v>
      </c>
      <c r="C202" s="26">
        <f>VLOOKUP($A202,Data!$B$1:$O$4115,14,FALSE)</f>
        <v>284</v>
      </c>
      <c r="E202" t="s">
        <v>559</v>
      </c>
      <c r="F202" s="21" t="s">
        <v>8221</v>
      </c>
      <c r="G202" s="26">
        <f>VLOOKUP($E202,Data!$B$1:$O$4115,14,FALSE)</f>
        <v>0</v>
      </c>
    </row>
    <row r="203" spans="1:7" x14ac:dyDescent="0.4">
      <c r="A203" t="s">
        <v>320</v>
      </c>
      <c r="B203" s="17" t="s">
        <v>8219</v>
      </c>
      <c r="C203" s="26">
        <f>VLOOKUP($A203,Data!$B$1:$O$4115,14,FALSE)</f>
        <v>51</v>
      </c>
      <c r="E203" t="s">
        <v>560</v>
      </c>
      <c r="F203" s="21" t="s">
        <v>8221</v>
      </c>
      <c r="G203" s="26">
        <f>VLOOKUP($E203,Data!$B$1:$O$4115,14,FALSE)</f>
        <v>1</v>
      </c>
    </row>
    <row r="204" spans="1:7" x14ac:dyDescent="0.4">
      <c r="A204" t="s">
        <v>321</v>
      </c>
      <c r="B204" s="17" t="s">
        <v>8219</v>
      </c>
      <c r="C204" s="26">
        <f>VLOOKUP($A204,Data!$B$1:$O$4115,14,FALSE)</f>
        <v>158</v>
      </c>
      <c r="E204" t="s">
        <v>561</v>
      </c>
      <c r="F204" s="21" t="s">
        <v>8221</v>
      </c>
      <c r="G204" s="26">
        <f>VLOOKUP($E204,Data!$B$1:$O$4115,14,FALSE)</f>
        <v>3</v>
      </c>
    </row>
    <row r="205" spans="1:7" x14ac:dyDescent="0.4">
      <c r="A205" t="s">
        <v>322</v>
      </c>
      <c r="B205" s="17" t="s">
        <v>8219</v>
      </c>
      <c r="C205" s="26">
        <f>VLOOKUP($A205,Data!$B$1:$O$4115,14,FALSE)</f>
        <v>337</v>
      </c>
      <c r="E205" t="s">
        <v>562</v>
      </c>
      <c r="F205" s="21" t="s">
        <v>8221</v>
      </c>
      <c r="G205" s="26">
        <f>VLOOKUP($E205,Data!$B$1:$O$4115,14,FALSE)</f>
        <v>2</v>
      </c>
    </row>
    <row r="206" spans="1:7" x14ac:dyDescent="0.4">
      <c r="A206" t="s">
        <v>323</v>
      </c>
      <c r="B206" s="17" t="s">
        <v>8219</v>
      </c>
      <c r="C206" s="26">
        <f>VLOOKUP($A206,Data!$B$1:$O$4115,14,FALSE)</f>
        <v>186</v>
      </c>
      <c r="E206" t="s">
        <v>563</v>
      </c>
      <c r="F206" s="21" t="s">
        <v>8221</v>
      </c>
      <c r="G206" s="26">
        <f>VLOOKUP($E206,Data!$B$1:$O$4115,14,FALSE)</f>
        <v>0</v>
      </c>
    </row>
    <row r="207" spans="1:7" x14ac:dyDescent="0.4">
      <c r="A207" t="s">
        <v>324</v>
      </c>
      <c r="B207" s="17" t="s">
        <v>8219</v>
      </c>
      <c r="C207" s="26">
        <f>VLOOKUP($A207,Data!$B$1:$O$4115,14,FALSE)</f>
        <v>58</v>
      </c>
      <c r="E207" t="s">
        <v>564</v>
      </c>
      <c r="F207" s="21" t="s">
        <v>8221</v>
      </c>
      <c r="G207" s="26">
        <f>VLOOKUP($E207,Data!$B$1:$O$4115,14,FALSE)</f>
        <v>2</v>
      </c>
    </row>
    <row r="208" spans="1:7" x14ac:dyDescent="0.4">
      <c r="A208" t="s">
        <v>325</v>
      </c>
      <c r="B208" s="17" t="s">
        <v>8219</v>
      </c>
      <c r="C208" s="26">
        <f>VLOOKUP($A208,Data!$B$1:$O$4115,14,FALSE)</f>
        <v>82</v>
      </c>
      <c r="E208" t="s">
        <v>565</v>
      </c>
      <c r="F208" s="21" t="s">
        <v>8221</v>
      </c>
      <c r="G208" s="26">
        <f>VLOOKUP($E208,Data!$B$1:$O$4115,14,FALSE)</f>
        <v>1</v>
      </c>
    </row>
    <row r="209" spans="1:7" x14ac:dyDescent="0.4">
      <c r="A209" t="s">
        <v>326</v>
      </c>
      <c r="B209" s="17" t="s">
        <v>8219</v>
      </c>
      <c r="C209" s="26">
        <f>VLOOKUP($A209,Data!$B$1:$O$4115,14,FALSE)</f>
        <v>736</v>
      </c>
      <c r="E209" t="s">
        <v>566</v>
      </c>
      <c r="F209" s="21" t="s">
        <v>8221</v>
      </c>
      <c r="G209" s="26">
        <f>VLOOKUP($E209,Data!$B$1:$O$4115,14,FALSE)</f>
        <v>0</v>
      </c>
    </row>
    <row r="210" spans="1:7" x14ac:dyDescent="0.4">
      <c r="A210" t="s">
        <v>327</v>
      </c>
      <c r="B210" s="17" t="s">
        <v>8219</v>
      </c>
      <c r="C210" s="26">
        <f>VLOOKUP($A210,Data!$B$1:$O$4115,14,FALSE)</f>
        <v>1151</v>
      </c>
      <c r="E210" t="s">
        <v>567</v>
      </c>
      <c r="F210" s="21" t="s">
        <v>8221</v>
      </c>
      <c r="G210" s="26">
        <f>VLOOKUP($E210,Data!$B$1:$O$4115,14,FALSE)</f>
        <v>1</v>
      </c>
    </row>
    <row r="211" spans="1:7" x14ac:dyDescent="0.4">
      <c r="A211" t="s">
        <v>328</v>
      </c>
      <c r="B211" s="17" t="s">
        <v>8219</v>
      </c>
      <c r="C211" s="26">
        <f>VLOOKUP($A211,Data!$B$1:$O$4115,14,FALSE)</f>
        <v>34</v>
      </c>
      <c r="E211" t="s">
        <v>568</v>
      </c>
      <c r="F211" s="21" t="s">
        <v>8221</v>
      </c>
      <c r="G211" s="26">
        <f>VLOOKUP($E211,Data!$B$1:$O$4115,14,FALSE)</f>
        <v>0</v>
      </c>
    </row>
    <row r="212" spans="1:7" x14ac:dyDescent="0.4">
      <c r="A212" t="s">
        <v>329</v>
      </c>
      <c r="B212" s="17" t="s">
        <v>8219</v>
      </c>
      <c r="C212" s="26">
        <f>VLOOKUP($A212,Data!$B$1:$O$4115,14,FALSE)</f>
        <v>498</v>
      </c>
      <c r="E212" t="s">
        <v>569</v>
      </c>
      <c r="F212" s="21" t="s">
        <v>8221</v>
      </c>
      <c r="G212" s="26">
        <f>VLOOKUP($E212,Data!$B$1:$O$4115,14,FALSE)</f>
        <v>5</v>
      </c>
    </row>
    <row r="213" spans="1:7" x14ac:dyDescent="0.4">
      <c r="A213" t="s">
        <v>330</v>
      </c>
      <c r="B213" s="17" t="s">
        <v>8219</v>
      </c>
      <c r="C213" s="26">
        <f>VLOOKUP($A213,Data!$B$1:$O$4115,14,FALSE)</f>
        <v>167</v>
      </c>
      <c r="E213" t="s">
        <v>570</v>
      </c>
      <c r="F213" s="21" t="s">
        <v>8221</v>
      </c>
      <c r="G213" s="26">
        <f>VLOOKUP($E213,Data!$B$1:$O$4115,14,FALSE)</f>
        <v>1</v>
      </c>
    </row>
    <row r="214" spans="1:7" x14ac:dyDescent="0.4">
      <c r="A214" t="s">
        <v>331</v>
      </c>
      <c r="B214" s="17" t="s">
        <v>8219</v>
      </c>
      <c r="C214" s="26">
        <f>VLOOKUP($A214,Data!$B$1:$O$4115,14,FALSE)</f>
        <v>340</v>
      </c>
      <c r="E214" t="s">
        <v>571</v>
      </c>
      <c r="F214" s="21" t="s">
        <v>8221</v>
      </c>
      <c r="G214" s="26">
        <f>VLOOKUP($E214,Data!$B$1:$O$4115,14,FALSE)</f>
        <v>1</v>
      </c>
    </row>
    <row r="215" spans="1:7" x14ac:dyDescent="0.4">
      <c r="A215" t="s">
        <v>332</v>
      </c>
      <c r="B215" s="17" t="s">
        <v>8219</v>
      </c>
      <c r="C215" s="26">
        <f>VLOOKUP($A215,Data!$B$1:$O$4115,14,FALSE)</f>
        <v>438</v>
      </c>
      <c r="E215" t="s">
        <v>572</v>
      </c>
      <c r="F215" s="21" t="s">
        <v>8221</v>
      </c>
      <c r="G215" s="26">
        <f>VLOOKUP($E215,Data!$B$1:$O$4115,14,FALSE)</f>
        <v>2</v>
      </c>
    </row>
    <row r="216" spans="1:7" x14ac:dyDescent="0.4">
      <c r="A216" t="s">
        <v>333</v>
      </c>
      <c r="B216" s="17" t="s">
        <v>8219</v>
      </c>
      <c r="C216" s="26">
        <f>VLOOKUP($A216,Data!$B$1:$O$4115,14,FALSE)</f>
        <v>555</v>
      </c>
      <c r="E216" t="s">
        <v>573</v>
      </c>
      <c r="F216" s="21" t="s">
        <v>8221</v>
      </c>
      <c r="G216" s="26">
        <f>VLOOKUP($E216,Data!$B$1:$O$4115,14,FALSE)</f>
        <v>0</v>
      </c>
    </row>
    <row r="217" spans="1:7" x14ac:dyDescent="0.4">
      <c r="A217" t="s">
        <v>334</v>
      </c>
      <c r="B217" s="17" t="s">
        <v>8219</v>
      </c>
      <c r="C217" s="26">
        <f>VLOOKUP($A217,Data!$B$1:$O$4115,14,FALSE)</f>
        <v>266</v>
      </c>
      <c r="E217" t="s">
        <v>574</v>
      </c>
      <c r="F217" s="21" t="s">
        <v>8221</v>
      </c>
      <c r="G217" s="26">
        <f>VLOOKUP($E217,Data!$B$1:$O$4115,14,FALSE)</f>
        <v>9</v>
      </c>
    </row>
    <row r="218" spans="1:7" x14ac:dyDescent="0.4">
      <c r="A218" t="s">
        <v>335</v>
      </c>
      <c r="B218" s="17" t="s">
        <v>8219</v>
      </c>
      <c r="C218" s="26">
        <f>VLOOKUP($A218,Data!$B$1:$O$4115,14,FALSE)</f>
        <v>69</v>
      </c>
      <c r="E218" t="s">
        <v>575</v>
      </c>
      <c r="F218" s="21" t="s">
        <v>8221</v>
      </c>
      <c r="G218" s="26">
        <f>VLOOKUP($E218,Data!$B$1:$O$4115,14,FALSE)</f>
        <v>4</v>
      </c>
    </row>
    <row r="219" spans="1:7" x14ac:dyDescent="0.4">
      <c r="A219" t="s">
        <v>336</v>
      </c>
      <c r="B219" s="17" t="s">
        <v>8219</v>
      </c>
      <c r="C219" s="26">
        <f>VLOOKUP($A219,Data!$B$1:$O$4115,14,FALSE)</f>
        <v>80</v>
      </c>
      <c r="E219" t="s">
        <v>576</v>
      </c>
      <c r="F219" s="21" t="s">
        <v>8221</v>
      </c>
      <c r="G219" s="26">
        <f>VLOOKUP($E219,Data!$B$1:$O$4115,14,FALSE)</f>
        <v>4</v>
      </c>
    </row>
    <row r="220" spans="1:7" x14ac:dyDescent="0.4">
      <c r="A220" t="s">
        <v>337</v>
      </c>
      <c r="B220" s="17" t="s">
        <v>8219</v>
      </c>
      <c r="C220" s="26">
        <f>VLOOKUP($A220,Data!$B$1:$O$4115,14,FALSE)</f>
        <v>493</v>
      </c>
      <c r="E220" t="s">
        <v>577</v>
      </c>
      <c r="F220" s="21" t="s">
        <v>8221</v>
      </c>
      <c r="G220" s="26">
        <f>VLOOKUP($E220,Data!$B$1:$O$4115,14,FALSE)</f>
        <v>1</v>
      </c>
    </row>
    <row r="221" spans="1:7" x14ac:dyDescent="0.4">
      <c r="A221" t="s">
        <v>338</v>
      </c>
      <c r="B221" s="17" t="s">
        <v>8219</v>
      </c>
      <c r="C221" s="26">
        <f>VLOOKUP($A221,Data!$B$1:$O$4115,14,FALSE)</f>
        <v>31</v>
      </c>
      <c r="E221" t="s">
        <v>578</v>
      </c>
      <c r="F221" s="21" t="s">
        <v>8221</v>
      </c>
      <c r="G221" s="26">
        <f>VLOOKUP($E221,Data!$B$1:$O$4115,14,FALSE)</f>
        <v>1</v>
      </c>
    </row>
    <row r="222" spans="1:7" x14ac:dyDescent="0.4">
      <c r="A222" t="s">
        <v>339</v>
      </c>
      <c r="B222" s="17" t="s">
        <v>8219</v>
      </c>
      <c r="C222" s="26">
        <f>VLOOKUP($A222,Data!$B$1:$O$4115,14,FALSE)</f>
        <v>236</v>
      </c>
      <c r="E222" t="s">
        <v>579</v>
      </c>
      <c r="F222" s="21" t="s">
        <v>8221</v>
      </c>
      <c r="G222" s="26">
        <f>VLOOKUP($E222,Data!$B$1:$O$4115,14,FALSE)</f>
        <v>7</v>
      </c>
    </row>
    <row r="223" spans="1:7" x14ac:dyDescent="0.4">
      <c r="A223" t="s">
        <v>340</v>
      </c>
      <c r="B223" s="17" t="s">
        <v>8219</v>
      </c>
      <c r="C223" s="26">
        <f>VLOOKUP($A223,Data!$B$1:$O$4115,14,FALSE)</f>
        <v>89</v>
      </c>
      <c r="E223" t="s">
        <v>580</v>
      </c>
      <c r="F223" s="21" t="s">
        <v>8221</v>
      </c>
      <c r="G223" s="26">
        <f>VLOOKUP($E223,Data!$B$1:$O$4115,14,FALSE)</f>
        <v>5</v>
      </c>
    </row>
    <row r="224" spans="1:7" x14ac:dyDescent="0.4">
      <c r="A224" t="s">
        <v>341</v>
      </c>
      <c r="B224" s="17" t="s">
        <v>8219</v>
      </c>
      <c r="C224" s="26">
        <f>VLOOKUP($A224,Data!$B$1:$O$4115,14,FALSE)</f>
        <v>299</v>
      </c>
      <c r="E224" t="s">
        <v>581</v>
      </c>
      <c r="F224" s="21" t="s">
        <v>8221</v>
      </c>
      <c r="G224" s="26">
        <f>VLOOKUP($E224,Data!$B$1:$O$4115,14,FALSE)</f>
        <v>1</v>
      </c>
    </row>
    <row r="225" spans="1:7" x14ac:dyDescent="0.4">
      <c r="A225" t="s">
        <v>342</v>
      </c>
      <c r="B225" s="17" t="s">
        <v>8219</v>
      </c>
      <c r="C225" s="26">
        <f>VLOOKUP($A225,Data!$B$1:$O$4115,14,FALSE)</f>
        <v>55</v>
      </c>
      <c r="E225" t="s">
        <v>582</v>
      </c>
      <c r="F225" s="21" t="s">
        <v>8221</v>
      </c>
      <c r="G225" s="26">
        <f>VLOOKUP($E225,Data!$B$1:$O$4115,14,FALSE)</f>
        <v>0</v>
      </c>
    </row>
    <row r="226" spans="1:7" x14ac:dyDescent="0.4">
      <c r="A226" t="s">
        <v>343</v>
      </c>
      <c r="B226" s="17" t="s">
        <v>8219</v>
      </c>
      <c r="C226" s="26">
        <f>VLOOKUP($A226,Data!$B$1:$O$4115,14,FALSE)</f>
        <v>325</v>
      </c>
      <c r="E226" t="s">
        <v>583</v>
      </c>
      <c r="F226" s="21" t="s">
        <v>8221</v>
      </c>
      <c r="G226" s="26">
        <f>VLOOKUP($E226,Data!$B$1:$O$4115,14,FALSE)</f>
        <v>0</v>
      </c>
    </row>
    <row r="227" spans="1:7" x14ac:dyDescent="0.4">
      <c r="A227" t="s">
        <v>344</v>
      </c>
      <c r="B227" s="17" t="s">
        <v>8219</v>
      </c>
      <c r="C227" s="26">
        <f>VLOOKUP($A227,Data!$B$1:$O$4115,14,FALSE)</f>
        <v>524</v>
      </c>
      <c r="E227" t="s">
        <v>584</v>
      </c>
      <c r="F227" s="21" t="s">
        <v>8221</v>
      </c>
      <c r="G227" s="26">
        <f>VLOOKUP($E227,Data!$B$1:$O$4115,14,FALSE)</f>
        <v>1</v>
      </c>
    </row>
    <row r="228" spans="1:7" x14ac:dyDescent="0.4">
      <c r="A228" t="s">
        <v>345</v>
      </c>
      <c r="B228" s="17" t="s">
        <v>8219</v>
      </c>
      <c r="C228" s="26">
        <f>VLOOKUP($A228,Data!$B$1:$O$4115,14,FALSE)</f>
        <v>285</v>
      </c>
      <c r="E228" t="s">
        <v>585</v>
      </c>
      <c r="F228" s="21" t="s">
        <v>8221</v>
      </c>
      <c r="G228" s="26">
        <f>VLOOKUP($E228,Data!$B$1:$O$4115,14,FALSE)</f>
        <v>2</v>
      </c>
    </row>
    <row r="229" spans="1:7" x14ac:dyDescent="0.4">
      <c r="A229" t="s">
        <v>346</v>
      </c>
      <c r="B229" s="17" t="s">
        <v>8219</v>
      </c>
      <c r="C229" s="26">
        <f>VLOOKUP($A229,Data!$B$1:$O$4115,14,FALSE)</f>
        <v>179</v>
      </c>
      <c r="E229" t="s">
        <v>586</v>
      </c>
      <c r="F229" s="21" t="s">
        <v>8221</v>
      </c>
      <c r="G229" s="26">
        <f>VLOOKUP($E229,Data!$B$1:$O$4115,14,FALSE)</f>
        <v>0</v>
      </c>
    </row>
    <row r="230" spans="1:7" x14ac:dyDescent="0.4">
      <c r="A230" t="s">
        <v>347</v>
      </c>
      <c r="B230" s="17" t="s">
        <v>8219</v>
      </c>
      <c r="C230" s="26">
        <f>VLOOKUP($A230,Data!$B$1:$O$4115,14,FALSE)</f>
        <v>188</v>
      </c>
      <c r="E230" t="s">
        <v>587</v>
      </c>
      <c r="F230" s="21" t="s">
        <v>8221</v>
      </c>
      <c r="G230" s="26">
        <f>VLOOKUP($E230,Data!$B$1:$O$4115,14,FALSE)</f>
        <v>4</v>
      </c>
    </row>
    <row r="231" spans="1:7" x14ac:dyDescent="0.4">
      <c r="A231" t="s">
        <v>348</v>
      </c>
      <c r="B231" s="17" t="s">
        <v>8219</v>
      </c>
      <c r="C231" s="26">
        <f>VLOOKUP($A231,Data!$B$1:$O$4115,14,FALSE)</f>
        <v>379</v>
      </c>
      <c r="E231" t="s">
        <v>588</v>
      </c>
      <c r="F231" s="21" t="s">
        <v>8221</v>
      </c>
      <c r="G231" s="26">
        <f>VLOOKUP($E231,Data!$B$1:$O$4115,14,FALSE)</f>
        <v>7</v>
      </c>
    </row>
    <row r="232" spans="1:7" x14ac:dyDescent="0.4">
      <c r="A232" t="s">
        <v>349</v>
      </c>
      <c r="B232" s="17" t="s">
        <v>8219</v>
      </c>
      <c r="C232" s="26">
        <f>VLOOKUP($A232,Data!$B$1:$O$4115,14,FALSE)</f>
        <v>119</v>
      </c>
      <c r="E232" t="s">
        <v>589</v>
      </c>
      <c r="F232" s="21" t="s">
        <v>8221</v>
      </c>
      <c r="G232" s="26">
        <f>VLOOKUP($E232,Data!$B$1:$O$4115,14,FALSE)</f>
        <v>2</v>
      </c>
    </row>
    <row r="233" spans="1:7" x14ac:dyDescent="0.4">
      <c r="A233" t="s">
        <v>350</v>
      </c>
      <c r="B233" s="17" t="s">
        <v>8219</v>
      </c>
      <c r="C233" s="26">
        <f>VLOOKUP($A233,Data!$B$1:$O$4115,14,FALSE)</f>
        <v>167</v>
      </c>
      <c r="E233" t="s">
        <v>590</v>
      </c>
      <c r="F233" s="21" t="s">
        <v>8221</v>
      </c>
      <c r="G233" s="26">
        <f>VLOOKUP($E233,Data!$B$1:$O$4115,14,FALSE)</f>
        <v>1</v>
      </c>
    </row>
    <row r="234" spans="1:7" x14ac:dyDescent="0.4">
      <c r="A234" t="s">
        <v>351</v>
      </c>
      <c r="B234" s="17" t="s">
        <v>8219</v>
      </c>
      <c r="C234" s="26">
        <f>VLOOKUP($A234,Data!$B$1:$O$4115,14,FALSE)</f>
        <v>221</v>
      </c>
      <c r="E234" t="s">
        <v>591</v>
      </c>
      <c r="F234" s="21" t="s">
        <v>8221</v>
      </c>
      <c r="G234" s="26">
        <f>VLOOKUP($E234,Data!$B$1:$O$4115,14,FALSE)</f>
        <v>9</v>
      </c>
    </row>
    <row r="235" spans="1:7" x14ac:dyDescent="0.4">
      <c r="A235" t="s">
        <v>352</v>
      </c>
      <c r="B235" s="17" t="s">
        <v>8219</v>
      </c>
      <c r="C235" s="26">
        <f>VLOOKUP($A235,Data!$B$1:$O$4115,14,FALSE)</f>
        <v>964</v>
      </c>
      <c r="E235" t="s">
        <v>592</v>
      </c>
      <c r="F235" s="21" t="s">
        <v>8221</v>
      </c>
      <c r="G235" s="26">
        <f>VLOOKUP($E235,Data!$B$1:$O$4115,14,FALSE)</f>
        <v>2</v>
      </c>
    </row>
    <row r="236" spans="1:7" x14ac:dyDescent="0.4">
      <c r="A236" t="s">
        <v>353</v>
      </c>
      <c r="B236" s="17" t="s">
        <v>8219</v>
      </c>
      <c r="C236" s="26">
        <f>VLOOKUP($A236,Data!$B$1:$O$4115,14,FALSE)</f>
        <v>286</v>
      </c>
      <c r="E236" t="s">
        <v>593</v>
      </c>
      <c r="F236" s="21" t="s">
        <v>8221</v>
      </c>
      <c r="G236" s="26">
        <f>VLOOKUP($E236,Data!$B$1:$O$4115,14,FALSE)</f>
        <v>1</v>
      </c>
    </row>
    <row r="237" spans="1:7" x14ac:dyDescent="0.4">
      <c r="A237" t="s">
        <v>354</v>
      </c>
      <c r="B237" s="17" t="s">
        <v>8219</v>
      </c>
      <c r="C237" s="26">
        <f>VLOOKUP($A237,Data!$B$1:$O$4115,14,FALSE)</f>
        <v>613</v>
      </c>
      <c r="E237" t="s">
        <v>594</v>
      </c>
      <c r="F237" s="21" t="s">
        <v>8221</v>
      </c>
      <c r="G237" s="26">
        <f>VLOOKUP($E237,Data!$B$1:$O$4115,14,FALSE)</f>
        <v>7</v>
      </c>
    </row>
    <row r="238" spans="1:7" x14ac:dyDescent="0.4">
      <c r="A238" t="s">
        <v>355</v>
      </c>
      <c r="B238" s="17" t="s">
        <v>8219</v>
      </c>
      <c r="C238" s="26">
        <f>VLOOKUP($A238,Data!$B$1:$O$4115,14,FALSE)</f>
        <v>29</v>
      </c>
      <c r="E238" t="s">
        <v>595</v>
      </c>
      <c r="F238" s="21" t="s">
        <v>8221</v>
      </c>
      <c r="G238" s="26">
        <f>VLOOKUP($E238,Data!$B$1:$O$4115,14,FALSE)</f>
        <v>2</v>
      </c>
    </row>
    <row r="239" spans="1:7" x14ac:dyDescent="0.4">
      <c r="A239" t="s">
        <v>356</v>
      </c>
      <c r="B239" s="17" t="s">
        <v>8219</v>
      </c>
      <c r="C239" s="26">
        <f>VLOOKUP($A239,Data!$B$1:$O$4115,14,FALSE)</f>
        <v>165</v>
      </c>
      <c r="E239" t="s">
        <v>596</v>
      </c>
      <c r="F239" s="21" t="s">
        <v>8221</v>
      </c>
      <c r="G239" s="26">
        <f>VLOOKUP($E239,Data!$B$1:$O$4115,14,FALSE)</f>
        <v>8</v>
      </c>
    </row>
    <row r="240" spans="1:7" x14ac:dyDescent="0.4">
      <c r="A240" t="s">
        <v>357</v>
      </c>
      <c r="B240" s="17" t="s">
        <v>8219</v>
      </c>
      <c r="C240" s="26">
        <f>VLOOKUP($A240,Data!$B$1:$O$4115,14,FALSE)</f>
        <v>97</v>
      </c>
      <c r="E240" t="s">
        <v>597</v>
      </c>
      <c r="F240" s="21" t="s">
        <v>8221</v>
      </c>
      <c r="G240" s="26">
        <f>VLOOKUP($E240,Data!$B$1:$O$4115,14,FALSE)</f>
        <v>2</v>
      </c>
    </row>
    <row r="241" spans="1:7" x14ac:dyDescent="0.4">
      <c r="A241" t="s">
        <v>358</v>
      </c>
      <c r="B241" s="17" t="s">
        <v>8219</v>
      </c>
      <c r="C241" s="26">
        <f>VLOOKUP($A241,Data!$B$1:$O$4115,14,FALSE)</f>
        <v>303</v>
      </c>
      <c r="E241" t="s">
        <v>598</v>
      </c>
      <c r="F241" s="21" t="s">
        <v>8221</v>
      </c>
      <c r="G241" s="26">
        <f>VLOOKUP($E241,Data!$B$1:$O$4115,14,FALSE)</f>
        <v>2</v>
      </c>
    </row>
    <row r="242" spans="1:7" x14ac:dyDescent="0.4">
      <c r="A242" t="s">
        <v>359</v>
      </c>
      <c r="B242" s="17" t="s">
        <v>8219</v>
      </c>
      <c r="C242" s="26">
        <f>VLOOKUP($A242,Data!$B$1:$O$4115,14,FALSE)</f>
        <v>267</v>
      </c>
      <c r="E242" t="s">
        <v>599</v>
      </c>
      <c r="F242" s="21" t="s">
        <v>8221</v>
      </c>
      <c r="G242" s="26">
        <f>VLOOKUP($E242,Data!$B$1:$O$4115,14,FALSE)</f>
        <v>7</v>
      </c>
    </row>
    <row r="243" spans="1:7" x14ac:dyDescent="0.4">
      <c r="A243" t="s">
        <v>360</v>
      </c>
      <c r="B243" s="17" t="s">
        <v>8219</v>
      </c>
      <c r="C243" s="26">
        <f>VLOOKUP($A243,Data!$B$1:$O$4115,14,FALSE)</f>
        <v>302</v>
      </c>
      <c r="E243" t="s">
        <v>600</v>
      </c>
      <c r="F243" s="21" t="s">
        <v>8221</v>
      </c>
      <c r="G243" s="26">
        <f>VLOOKUP($E243,Data!$B$1:$O$4115,14,FALSE)</f>
        <v>2</v>
      </c>
    </row>
    <row r="244" spans="1:7" x14ac:dyDescent="0.4">
      <c r="A244" t="s">
        <v>361</v>
      </c>
      <c r="B244" s="17" t="s">
        <v>8219</v>
      </c>
      <c r="C244" s="26">
        <f>VLOOKUP($A244,Data!$B$1:$O$4115,14,FALSE)</f>
        <v>87</v>
      </c>
      <c r="E244" t="s">
        <v>661</v>
      </c>
      <c r="F244" s="21" t="s">
        <v>8221</v>
      </c>
      <c r="G244" s="26">
        <f>VLOOKUP($E244,Data!$B$1:$O$4115,14,FALSE)</f>
        <v>18</v>
      </c>
    </row>
    <row r="245" spans="1:7" x14ac:dyDescent="0.4">
      <c r="A245" t="s">
        <v>362</v>
      </c>
      <c r="B245" s="17" t="s">
        <v>8219</v>
      </c>
      <c r="C245" s="26">
        <f>VLOOKUP($A245,Data!$B$1:$O$4115,14,FALSE)</f>
        <v>354</v>
      </c>
      <c r="E245" t="s">
        <v>662</v>
      </c>
      <c r="F245" s="21" t="s">
        <v>8221</v>
      </c>
      <c r="G245" s="26">
        <f>VLOOKUP($E245,Data!$B$1:$O$4115,14,FALSE)</f>
        <v>9</v>
      </c>
    </row>
    <row r="246" spans="1:7" x14ac:dyDescent="0.4">
      <c r="A246" t="s">
        <v>363</v>
      </c>
      <c r="B246" s="17" t="s">
        <v>8219</v>
      </c>
      <c r="C246" s="26">
        <f>VLOOKUP($A246,Data!$B$1:$O$4115,14,FALSE)</f>
        <v>86</v>
      </c>
      <c r="E246" t="s">
        <v>663</v>
      </c>
      <c r="F246" s="21" t="s">
        <v>8221</v>
      </c>
      <c r="G246" s="26">
        <f>VLOOKUP($E246,Data!$B$1:$O$4115,14,FALSE)</f>
        <v>4</v>
      </c>
    </row>
    <row r="247" spans="1:7" x14ac:dyDescent="0.4">
      <c r="A247" t="s">
        <v>364</v>
      </c>
      <c r="B247" s="17" t="s">
        <v>8219</v>
      </c>
      <c r="C247" s="26">
        <f>VLOOKUP($A247,Data!$B$1:$O$4115,14,FALSE)</f>
        <v>26</v>
      </c>
      <c r="E247" t="s">
        <v>664</v>
      </c>
      <c r="F247" s="21" t="s">
        <v>8221</v>
      </c>
      <c r="G247" s="26">
        <f>VLOOKUP($E247,Data!$B$1:$O$4115,14,FALSE)</f>
        <v>7</v>
      </c>
    </row>
    <row r="248" spans="1:7" x14ac:dyDescent="0.4">
      <c r="A248" t="s">
        <v>365</v>
      </c>
      <c r="B248" s="17" t="s">
        <v>8219</v>
      </c>
      <c r="C248" s="26">
        <f>VLOOKUP($A248,Data!$B$1:$O$4115,14,FALSE)</f>
        <v>113</v>
      </c>
      <c r="E248" t="s">
        <v>665</v>
      </c>
      <c r="F248" s="21" t="s">
        <v>8221</v>
      </c>
      <c r="G248" s="26">
        <f>VLOOKUP($E248,Data!$B$1:$O$4115,14,FALSE)</f>
        <v>29</v>
      </c>
    </row>
    <row r="249" spans="1:7" x14ac:dyDescent="0.4">
      <c r="A249" t="s">
        <v>366</v>
      </c>
      <c r="B249" s="17" t="s">
        <v>8219</v>
      </c>
      <c r="C249" s="26">
        <f>VLOOKUP($A249,Data!$B$1:$O$4115,14,FALSE)</f>
        <v>65</v>
      </c>
      <c r="E249" t="s">
        <v>666</v>
      </c>
      <c r="F249" s="21" t="s">
        <v>8221</v>
      </c>
      <c r="G249" s="26">
        <f>VLOOKUP($E249,Data!$B$1:$O$4115,14,FALSE)</f>
        <v>12</v>
      </c>
    </row>
    <row r="250" spans="1:7" x14ac:dyDescent="0.4">
      <c r="A250" t="s">
        <v>367</v>
      </c>
      <c r="B250" s="17" t="s">
        <v>8219</v>
      </c>
      <c r="C250" s="26">
        <f>VLOOKUP($A250,Data!$B$1:$O$4115,14,FALSE)</f>
        <v>134</v>
      </c>
      <c r="E250" t="s">
        <v>667</v>
      </c>
      <c r="F250" s="21" t="s">
        <v>8221</v>
      </c>
      <c r="G250" s="26">
        <f>VLOOKUP($E250,Data!$B$1:$O$4115,14,FALSE)</f>
        <v>4</v>
      </c>
    </row>
    <row r="251" spans="1:7" x14ac:dyDescent="0.4">
      <c r="A251" t="s">
        <v>368</v>
      </c>
      <c r="B251" s="17" t="s">
        <v>8219</v>
      </c>
      <c r="C251" s="26">
        <f>VLOOKUP($A251,Data!$B$1:$O$4115,14,FALSE)</f>
        <v>119</v>
      </c>
      <c r="E251" t="s">
        <v>668</v>
      </c>
      <c r="F251" s="21" t="s">
        <v>8221</v>
      </c>
      <c r="G251" s="26">
        <f>VLOOKUP($E251,Data!$B$1:$O$4115,14,FALSE)</f>
        <v>28</v>
      </c>
    </row>
    <row r="252" spans="1:7" x14ac:dyDescent="0.4">
      <c r="A252" t="s">
        <v>369</v>
      </c>
      <c r="B252" s="17" t="s">
        <v>8219</v>
      </c>
      <c r="C252" s="26">
        <f>VLOOKUP($A252,Data!$B$1:$O$4115,14,FALSE)</f>
        <v>159</v>
      </c>
      <c r="E252" t="s">
        <v>669</v>
      </c>
      <c r="F252" s="21" t="s">
        <v>8221</v>
      </c>
      <c r="G252" s="26">
        <f>VLOOKUP($E252,Data!$B$1:$O$4115,14,FALSE)</f>
        <v>25</v>
      </c>
    </row>
    <row r="253" spans="1:7" x14ac:dyDescent="0.4">
      <c r="A253" t="s">
        <v>370</v>
      </c>
      <c r="B253" s="17" t="s">
        <v>8219</v>
      </c>
      <c r="C253" s="26">
        <f>VLOOKUP($A253,Data!$B$1:$O$4115,14,FALSE)</f>
        <v>167</v>
      </c>
      <c r="E253" t="s">
        <v>670</v>
      </c>
      <c r="F253" s="21" t="s">
        <v>8221</v>
      </c>
      <c r="G253" s="26">
        <f>VLOOKUP($E253,Data!$B$1:$O$4115,14,FALSE)</f>
        <v>28</v>
      </c>
    </row>
    <row r="254" spans="1:7" x14ac:dyDescent="0.4">
      <c r="A254" t="s">
        <v>371</v>
      </c>
      <c r="B254" s="17" t="s">
        <v>8219</v>
      </c>
      <c r="C254" s="26">
        <f>VLOOKUP($A254,Data!$B$1:$O$4115,14,FALSE)</f>
        <v>43</v>
      </c>
      <c r="E254" t="s">
        <v>671</v>
      </c>
      <c r="F254" s="21" t="s">
        <v>8221</v>
      </c>
      <c r="G254" s="26">
        <f>VLOOKUP($E254,Data!$B$1:$O$4115,14,FALSE)</f>
        <v>310</v>
      </c>
    </row>
    <row r="255" spans="1:7" x14ac:dyDescent="0.4">
      <c r="A255" t="s">
        <v>372</v>
      </c>
      <c r="B255" s="17" t="s">
        <v>8219</v>
      </c>
      <c r="C255" s="26">
        <f>VLOOKUP($A255,Data!$B$1:$O$4115,14,FALSE)</f>
        <v>1062</v>
      </c>
      <c r="E255" t="s">
        <v>672</v>
      </c>
      <c r="F255" s="21" t="s">
        <v>8221</v>
      </c>
      <c r="G255" s="26">
        <f>VLOOKUP($E255,Data!$B$1:$O$4115,14,FALSE)</f>
        <v>15</v>
      </c>
    </row>
    <row r="256" spans="1:7" x14ac:dyDescent="0.4">
      <c r="A256" t="s">
        <v>373</v>
      </c>
      <c r="B256" s="17" t="s">
        <v>8219</v>
      </c>
      <c r="C256" s="26">
        <f>VLOOKUP($A256,Data!$B$1:$O$4115,14,FALSE)</f>
        <v>9</v>
      </c>
      <c r="E256" t="s">
        <v>673</v>
      </c>
      <c r="F256" s="21" t="s">
        <v>8221</v>
      </c>
      <c r="G256" s="26">
        <f>VLOOKUP($E256,Data!$B$1:$O$4115,14,FALSE)</f>
        <v>215</v>
      </c>
    </row>
    <row r="257" spans="1:7" x14ac:dyDescent="0.4">
      <c r="A257" t="s">
        <v>374</v>
      </c>
      <c r="B257" s="17" t="s">
        <v>8219</v>
      </c>
      <c r="C257" s="26">
        <f>VLOOKUP($A257,Data!$B$1:$O$4115,14,FALSE)</f>
        <v>89</v>
      </c>
      <c r="E257" t="s">
        <v>674</v>
      </c>
      <c r="F257" s="21" t="s">
        <v>8221</v>
      </c>
      <c r="G257" s="26">
        <f>VLOOKUP($E257,Data!$B$1:$O$4115,14,FALSE)</f>
        <v>3</v>
      </c>
    </row>
    <row r="258" spans="1:7" x14ac:dyDescent="0.4">
      <c r="A258" t="s">
        <v>375</v>
      </c>
      <c r="B258" s="17" t="s">
        <v>8219</v>
      </c>
      <c r="C258" s="26">
        <f>VLOOKUP($A258,Data!$B$1:$O$4115,14,FALSE)</f>
        <v>174</v>
      </c>
      <c r="E258" t="s">
        <v>675</v>
      </c>
      <c r="F258" s="21" t="s">
        <v>8221</v>
      </c>
      <c r="G258" s="26">
        <f>VLOOKUP($E258,Data!$B$1:$O$4115,14,FALSE)</f>
        <v>2</v>
      </c>
    </row>
    <row r="259" spans="1:7" x14ac:dyDescent="0.4">
      <c r="A259" t="s">
        <v>376</v>
      </c>
      <c r="B259" s="17" t="s">
        <v>8219</v>
      </c>
      <c r="C259" s="26">
        <f>VLOOKUP($A259,Data!$B$1:$O$4115,14,FALSE)</f>
        <v>14</v>
      </c>
      <c r="E259" t="s">
        <v>676</v>
      </c>
      <c r="F259" s="21" t="s">
        <v>8221</v>
      </c>
      <c r="G259" s="26">
        <f>VLOOKUP($E259,Data!$B$1:$O$4115,14,FALSE)</f>
        <v>26</v>
      </c>
    </row>
    <row r="260" spans="1:7" x14ac:dyDescent="0.4">
      <c r="A260" t="s">
        <v>377</v>
      </c>
      <c r="B260" s="17" t="s">
        <v>8219</v>
      </c>
      <c r="C260" s="26">
        <f>VLOOKUP($A260,Data!$B$1:$O$4115,14,FALSE)</f>
        <v>48</v>
      </c>
      <c r="E260" t="s">
        <v>677</v>
      </c>
      <c r="F260" s="21" t="s">
        <v>8221</v>
      </c>
      <c r="G260" s="26">
        <f>VLOOKUP($E260,Data!$B$1:$O$4115,14,FALSE)</f>
        <v>24</v>
      </c>
    </row>
    <row r="261" spans="1:7" x14ac:dyDescent="0.4">
      <c r="A261" t="s">
        <v>378</v>
      </c>
      <c r="B261" s="17" t="s">
        <v>8219</v>
      </c>
      <c r="C261" s="26">
        <f>VLOOKUP($A261,Data!$B$1:$O$4115,14,FALSE)</f>
        <v>133</v>
      </c>
      <c r="E261" t="s">
        <v>678</v>
      </c>
      <c r="F261" s="21" t="s">
        <v>8221</v>
      </c>
      <c r="G261" s="26">
        <f>VLOOKUP($E261,Data!$B$1:$O$4115,14,FALSE)</f>
        <v>96</v>
      </c>
    </row>
    <row r="262" spans="1:7" x14ac:dyDescent="0.4">
      <c r="A262" t="s">
        <v>379</v>
      </c>
      <c r="B262" s="17" t="s">
        <v>8219</v>
      </c>
      <c r="C262" s="26">
        <f>VLOOKUP($A262,Data!$B$1:$O$4115,14,FALSE)</f>
        <v>83</v>
      </c>
      <c r="E262" t="s">
        <v>679</v>
      </c>
      <c r="F262" s="21" t="s">
        <v>8221</v>
      </c>
      <c r="G262" s="26">
        <f>VLOOKUP($E262,Data!$B$1:$O$4115,14,FALSE)</f>
        <v>17</v>
      </c>
    </row>
    <row r="263" spans="1:7" x14ac:dyDescent="0.4">
      <c r="A263" t="s">
        <v>380</v>
      </c>
      <c r="B263" s="17" t="s">
        <v>8219</v>
      </c>
      <c r="C263" s="26">
        <f>VLOOKUP($A263,Data!$B$1:$O$4115,14,FALSE)</f>
        <v>149</v>
      </c>
      <c r="E263" t="s">
        <v>680</v>
      </c>
      <c r="F263" s="21" t="s">
        <v>8221</v>
      </c>
      <c r="G263" s="26">
        <f>VLOOKUP($E263,Data!$B$1:$O$4115,14,FALSE)</f>
        <v>94</v>
      </c>
    </row>
    <row r="264" spans="1:7" x14ac:dyDescent="0.4">
      <c r="A264" t="s">
        <v>381</v>
      </c>
      <c r="B264" s="17" t="s">
        <v>8219</v>
      </c>
      <c r="C264" s="26">
        <f>VLOOKUP($A264,Data!$B$1:$O$4115,14,FALSE)</f>
        <v>49</v>
      </c>
      <c r="E264" t="s">
        <v>681</v>
      </c>
      <c r="F264" s="21" t="s">
        <v>8221</v>
      </c>
      <c r="G264" s="26">
        <f>VLOOKUP($E264,Data!$B$1:$O$4115,14,FALSE)</f>
        <v>129</v>
      </c>
    </row>
    <row r="265" spans="1:7" x14ac:dyDescent="0.4">
      <c r="A265" t="s">
        <v>382</v>
      </c>
      <c r="B265" s="17" t="s">
        <v>8219</v>
      </c>
      <c r="C265" s="26">
        <f>VLOOKUP($A265,Data!$B$1:$O$4115,14,FALSE)</f>
        <v>251</v>
      </c>
      <c r="E265" t="s">
        <v>682</v>
      </c>
      <c r="F265" s="21" t="s">
        <v>8221</v>
      </c>
      <c r="G265" s="26">
        <f>VLOOKUP($E265,Data!$B$1:$O$4115,14,FALSE)</f>
        <v>1</v>
      </c>
    </row>
    <row r="266" spans="1:7" x14ac:dyDescent="0.4">
      <c r="A266" t="s">
        <v>383</v>
      </c>
      <c r="B266" s="17" t="s">
        <v>8219</v>
      </c>
      <c r="C266" s="26">
        <f>VLOOKUP($A266,Data!$B$1:$O$4115,14,FALSE)</f>
        <v>22</v>
      </c>
      <c r="E266" t="s">
        <v>683</v>
      </c>
      <c r="F266" s="21" t="s">
        <v>8221</v>
      </c>
      <c r="G266" s="26">
        <f>VLOOKUP($E266,Data!$B$1:$O$4115,14,FALSE)</f>
        <v>4</v>
      </c>
    </row>
    <row r="267" spans="1:7" x14ac:dyDescent="0.4">
      <c r="A267" t="s">
        <v>384</v>
      </c>
      <c r="B267" s="17" t="s">
        <v>8219</v>
      </c>
      <c r="C267" s="26">
        <f>VLOOKUP($A267,Data!$B$1:$O$4115,14,FALSE)</f>
        <v>48</v>
      </c>
      <c r="E267" t="s">
        <v>684</v>
      </c>
      <c r="F267" s="21" t="s">
        <v>8221</v>
      </c>
      <c r="G267" s="26">
        <f>VLOOKUP($E267,Data!$B$1:$O$4115,14,FALSE)</f>
        <v>3</v>
      </c>
    </row>
    <row r="268" spans="1:7" x14ac:dyDescent="0.4">
      <c r="A268" t="s">
        <v>385</v>
      </c>
      <c r="B268" s="17" t="s">
        <v>8219</v>
      </c>
      <c r="C268" s="26">
        <f>VLOOKUP($A268,Data!$B$1:$O$4115,14,FALSE)</f>
        <v>383</v>
      </c>
      <c r="E268" t="s">
        <v>685</v>
      </c>
      <c r="F268" s="21" t="s">
        <v>8221</v>
      </c>
      <c r="G268" s="26">
        <f>VLOOKUP($E268,Data!$B$1:$O$4115,14,FALSE)</f>
        <v>135</v>
      </c>
    </row>
    <row r="269" spans="1:7" x14ac:dyDescent="0.4">
      <c r="A269" t="s">
        <v>386</v>
      </c>
      <c r="B269" s="17" t="s">
        <v>8219</v>
      </c>
      <c r="C269" s="26">
        <f>VLOOKUP($A269,Data!$B$1:$O$4115,14,FALSE)</f>
        <v>237</v>
      </c>
      <c r="E269" t="s">
        <v>686</v>
      </c>
      <c r="F269" s="21" t="s">
        <v>8221</v>
      </c>
      <c r="G269" s="26">
        <f>VLOOKUP($E269,Data!$B$1:$O$4115,14,FALSE)</f>
        <v>10</v>
      </c>
    </row>
    <row r="270" spans="1:7" x14ac:dyDescent="0.4">
      <c r="A270" t="s">
        <v>387</v>
      </c>
      <c r="B270" s="17" t="s">
        <v>8219</v>
      </c>
      <c r="C270" s="26">
        <f>VLOOKUP($A270,Data!$B$1:$O$4115,14,FALSE)</f>
        <v>13</v>
      </c>
      <c r="E270" t="s">
        <v>687</v>
      </c>
      <c r="F270" s="21" t="s">
        <v>8221</v>
      </c>
      <c r="G270" s="26">
        <f>VLOOKUP($E270,Data!$B$1:$O$4115,14,FALSE)</f>
        <v>0</v>
      </c>
    </row>
    <row r="271" spans="1:7" x14ac:dyDescent="0.4">
      <c r="A271" t="s">
        <v>388</v>
      </c>
      <c r="B271" s="17" t="s">
        <v>8219</v>
      </c>
      <c r="C271" s="26">
        <f>VLOOKUP($A271,Data!$B$1:$O$4115,14,FALSE)</f>
        <v>562</v>
      </c>
      <c r="E271" t="s">
        <v>688</v>
      </c>
      <c r="F271" s="21" t="s">
        <v>8221</v>
      </c>
      <c r="G271" s="26">
        <f>VLOOKUP($E271,Data!$B$1:$O$4115,14,FALSE)</f>
        <v>6</v>
      </c>
    </row>
    <row r="272" spans="1:7" x14ac:dyDescent="0.4">
      <c r="A272" t="s">
        <v>389</v>
      </c>
      <c r="B272" s="17" t="s">
        <v>8219</v>
      </c>
      <c r="C272" s="26">
        <f>VLOOKUP($A272,Data!$B$1:$O$4115,14,FALSE)</f>
        <v>71</v>
      </c>
      <c r="E272" t="s">
        <v>689</v>
      </c>
      <c r="F272" s="21" t="s">
        <v>8221</v>
      </c>
      <c r="G272" s="26">
        <f>VLOOKUP($E272,Data!$B$1:$O$4115,14,FALSE)</f>
        <v>36</v>
      </c>
    </row>
    <row r="273" spans="1:7" x14ac:dyDescent="0.4">
      <c r="A273" t="s">
        <v>390</v>
      </c>
      <c r="B273" s="17" t="s">
        <v>8219</v>
      </c>
      <c r="C273" s="26">
        <f>VLOOKUP($A273,Data!$B$1:$O$4115,14,FALSE)</f>
        <v>1510</v>
      </c>
      <c r="E273" t="s">
        <v>690</v>
      </c>
      <c r="F273" s="21" t="s">
        <v>8221</v>
      </c>
      <c r="G273" s="26">
        <f>VLOOKUP($E273,Data!$B$1:$O$4115,14,FALSE)</f>
        <v>336</v>
      </c>
    </row>
    <row r="274" spans="1:7" x14ac:dyDescent="0.4">
      <c r="A274" t="s">
        <v>391</v>
      </c>
      <c r="B274" s="17" t="s">
        <v>8219</v>
      </c>
      <c r="C274" s="26">
        <f>VLOOKUP($A274,Data!$B$1:$O$4115,14,FALSE)</f>
        <v>14</v>
      </c>
      <c r="E274" t="s">
        <v>691</v>
      </c>
      <c r="F274" s="21" t="s">
        <v>8221</v>
      </c>
      <c r="G274" s="26">
        <f>VLOOKUP($E274,Data!$B$1:$O$4115,14,FALSE)</f>
        <v>34</v>
      </c>
    </row>
    <row r="275" spans="1:7" x14ac:dyDescent="0.4">
      <c r="A275" t="s">
        <v>392</v>
      </c>
      <c r="B275" s="17" t="s">
        <v>8219</v>
      </c>
      <c r="C275" s="26">
        <f>VLOOKUP($A275,Data!$B$1:$O$4115,14,FALSE)</f>
        <v>193</v>
      </c>
      <c r="E275" t="s">
        <v>692</v>
      </c>
      <c r="F275" s="21" t="s">
        <v>8221</v>
      </c>
      <c r="G275" s="26">
        <f>VLOOKUP($E275,Data!$B$1:$O$4115,14,FALSE)</f>
        <v>10</v>
      </c>
    </row>
    <row r="276" spans="1:7" x14ac:dyDescent="0.4">
      <c r="A276" t="s">
        <v>393</v>
      </c>
      <c r="B276" s="17" t="s">
        <v>8219</v>
      </c>
      <c r="C276" s="26">
        <f>VLOOKUP($A276,Data!$B$1:$O$4115,14,FALSE)</f>
        <v>206</v>
      </c>
      <c r="E276" t="s">
        <v>693</v>
      </c>
      <c r="F276" s="21" t="s">
        <v>8221</v>
      </c>
      <c r="G276" s="26">
        <f>VLOOKUP($E276,Data!$B$1:$O$4115,14,FALSE)</f>
        <v>201</v>
      </c>
    </row>
    <row r="277" spans="1:7" x14ac:dyDescent="0.4">
      <c r="A277" t="s">
        <v>394</v>
      </c>
      <c r="B277" s="17" t="s">
        <v>8219</v>
      </c>
      <c r="C277" s="26">
        <f>VLOOKUP($A277,Data!$B$1:$O$4115,14,FALSE)</f>
        <v>351</v>
      </c>
      <c r="E277" t="s">
        <v>694</v>
      </c>
      <c r="F277" s="21" t="s">
        <v>8221</v>
      </c>
      <c r="G277" s="26">
        <f>VLOOKUP($E277,Data!$B$1:$O$4115,14,FALSE)</f>
        <v>296</v>
      </c>
    </row>
    <row r="278" spans="1:7" x14ac:dyDescent="0.4">
      <c r="A278" t="s">
        <v>395</v>
      </c>
      <c r="B278" s="17" t="s">
        <v>8219</v>
      </c>
      <c r="C278" s="26">
        <f>VLOOKUP($A278,Data!$B$1:$O$4115,14,FALSE)</f>
        <v>50</v>
      </c>
      <c r="E278" t="s">
        <v>695</v>
      </c>
      <c r="F278" s="21" t="s">
        <v>8221</v>
      </c>
      <c r="G278" s="26">
        <f>VLOOKUP($E278,Data!$B$1:$O$4115,14,FALSE)</f>
        <v>7</v>
      </c>
    </row>
    <row r="279" spans="1:7" x14ac:dyDescent="0.4">
      <c r="A279" t="s">
        <v>396</v>
      </c>
      <c r="B279" s="17" t="s">
        <v>8219</v>
      </c>
      <c r="C279" s="26">
        <f>VLOOKUP($A279,Data!$B$1:$O$4115,14,FALSE)</f>
        <v>184</v>
      </c>
      <c r="E279" t="s">
        <v>696</v>
      </c>
      <c r="F279" s="21" t="s">
        <v>8221</v>
      </c>
      <c r="G279" s="26">
        <f>VLOOKUP($E279,Data!$B$1:$O$4115,14,FALSE)</f>
        <v>7</v>
      </c>
    </row>
    <row r="280" spans="1:7" x14ac:dyDescent="0.4">
      <c r="A280" t="s">
        <v>397</v>
      </c>
      <c r="B280" s="17" t="s">
        <v>8219</v>
      </c>
      <c r="C280" s="26">
        <f>VLOOKUP($A280,Data!$B$1:$O$4115,14,FALSE)</f>
        <v>196</v>
      </c>
      <c r="E280" t="s">
        <v>697</v>
      </c>
      <c r="F280" s="21" t="s">
        <v>8221</v>
      </c>
      <c r="G280" s="26">
        <f>VLOOKUP($E280,Data!$B$1:$O$4115,14,FALSE)</f>
        <v>1</v>
      </c>
    </row>
    <row r="281" spans="1:7" x14ac:dyDescent="0.4">
      <c r="A281" t="s">
        <v>398</v>
      </c>
      <c r="B281" s="17" t="s">
        <v>8219</v>
      </c>
      <c r="C281" s="26">
        <f>VLOOKUP($A281,Data!$B$1:$O$4115,14,FALSE)</f>
        <v>229</v>
      </c>
      <c r="E281" t="s">
        <v>698</v>
      </c>
      <c r="F281" s="21" t="s">
        <v>8221</v>
      </c>
      <c r="G281" s="26">
        <f>VLOOKUP($E281,Data!$B$1:$O$4115,14,FALSE)</f>
        <v>114</v>
      </c>
    </row>
    <row r="282" spans="1:7" x14ac:dyDescent="0.4">
      <c r="A282" t="s">
        <v>399</v>
      </c>
      <c r="B282" s="17" t="s">
        <v>8219</v>
      </c>
      <c r="C282" s="26">
        <f>VLOOKUP($A282,Data!$B$1:$O$4115,14,FALSE)</f>
        <v>67</v>
      </c>
      <c r="E282" t="s">
        <v>699</v>
      </c>
      <c r="F282" s="21" t="s">
        <v>8221</v>
      </c>
      <c r="G282" s="26">
        <f>VLOOKUP($E282,Data!$B$1:$O$4115,14,FALSE)</f>
        <v>29</v>
      </c>
    </row>
    <row r="283" spans="1:7" x14ac:dyDescent="0.4">
      <c r="A283" t="s">
        <v>400</v>
      </c>
      <c r="B283" s="17" t="s">
        <v>8219</v>
      </c>
      <c r="C283" s="26">
        <f>VLOOKUP($A283,Data!$B$1:$O$4115,14,FALSE)</f>
        <v>95</v>
      </c>
      <c r="E283" t="s">
        <v>700</v>
      </c>
      <c r="F283" s="21" t="s">
        <v>8221</v>
      </c>
      <c r="G283" s="26">
        <f>VLOOKUP($E283,Data!$B$1:$O$4115,14,FALSE)</f>
        <v>890</v>
      </c>
    </row>
    <row r="284" spans="1:7" x14ac:dyDescent="0.4">
      <c r="A284" t="s">
        <v>401</v>
      </c>
      <c r="B284" s="17" t="s">
        <v>8219</v>
      </c>
      <c r="C284" s="26">
        <f>VLOOKUP($A284,Data!$B$1:$O$4115,14,FALSE)</f>
        <v>62</v>
      </c>
      <c r="E284" t="s">
        <v>701</v>
      </c>
      <c r="F284" s="21" t="s">
        <v>8221</v>
      </c>
      <c r="G284" s="26">
        <f>VLOOKUP($E284,Data!$B$1:$O$4115,14,FALSE)</f>
        <v>31</v>
      </c>
    </row>
    <row r="285" spans="1:7" x14ac:dyDescent="0.4">
      <c r="A285" t="s">
        <v>402</v>
      </c>
      <c r="B285" s="17" t="s">
        <v>8219</v>
      </c>
      <c r="C285" s="26">
        <f>VLOOKUP($A285,Data!$B$1:$O$4115,14,FALSE)</f>
        <v>73</v>
      </c>
      <c r="E285" t="s">
        <v>702</v>
      </c>
      <c r="F285" s="21" t="s">
        <v>8221</v>
      </c>
      <c r="G285" s="26">
        <f>VLOOKUP($E285,Data!$B$1:$O$4115,14,FALSE)</f>
        <v>21</v>
      </c>
    </row>
    <row r="286" spans="1:7" x14ac:dyDescent="0.4">
      <c r="A286" t="s">
        <v>403</v>
      </c>
      <c r="B286" s="17" t="s">
        <v>8219</v>
      </c>
      <c r="C286" s="26">
        <f>VLOOKUP($A286,Data!$B$1:$O$4115,14,FALSE)</f>
        <v>43</v>
      </c>
      <c r="E286" t="s">
        <v>703</v>
      </c>
      <c r="F286" s="21" t="s">
        <v>8221</v>
      </c>
      <c r="G286" s="26">
        <f>VLOOKUP($E286,Data!$B$1:$O$4115,14,FALSE)</f>
        <v>37</v>
      </c>
    </row>
    <row r="287" spans="1:7" x14ac:dyDescent="0.4">
      <c r="A287" t="s">
        <v>404</v>
      </c>
      <c r="B287" s="17" t="s">
        <v>8219</v>
      </c>
      <c r="C287" s="26">
        <f>VLOOKUP($A287,Data!$B$1:$O$4115,14,FALSE)</f>
        <v>70</v>
      </c>
      <c r="E287" t="s">
        <v>704</v>
      </c>
      <c r="F287" s="21" t="s">
        <v>8221</v>
      </c>
      <c r="G287" s="26">
        <f>VLOOKUP($E287,Data!$B$1:$O$4115,14,FALSE)</f>
        <v>7</v>
      </c>
    </row>
    <row r="288" spans="1:7" x14ac:dyDescent="0.4">
      <c r="A288" t="s">
        <v>405</v>
      </c>
      <c r="B288" s="17" t="s">
        <v>8219</v>
      </c>
      <c r="C288" s="26">
        <f>VLOOKUP($A288,Data!$B$1:$O$4115,14,FALSE)</f>
        <v>271</v>
      </c>
      <c r="E288" t="s">
        <v>705</v>
      </c>
      <c r="F288" s="21" t="s">
        <v>8221</v>
      </c>
      <c r="G288" s="26">
        <f>VLOOKUP($E288,Data!$B$1:$O$4115,14,FALSE)</f>
        <v>4</v>
      </c>
    </row>
    <row r="289" spans="1:7" x14ac:dyDescent="0.4">
      <c r="A289" t="s">
        <v>406</v>
      </c>
      <c r="B289" s="17" t="s">
        <v>8219</v>
      </c>
      <c r="C289" s="26">
        <f>VLOOKUP($A289,Data!$B$1:$O$4115,14,FALSE)</f>
        <v>55</v>
      </c>
      <c r="E289" t="s">
        <v>706</v>
      </c>
      <c r="F289" s="21" t="s">
        <v>8221</v>
      </c>
      <c r="G289" s="26">
        <f>VLOOKUP($E289,Data!$B$1:$O$4115,14,FALSE)</f>
        <v>5</v>
      </c>
    </row>
    <row r="290" spans="1:7" x14ac:dyDescent="0.4">
      <c r="A290" t="s">
        <v>407</v>
      </c>
      <c r="B290" s="17" t="s">
        <v>8219</v>
      </c>
      <c r="C290" s="26">
        <f>VLOOKUP($A290,Data!$B$1:$O$4115,14,FALSE)</f>
        <v>35</v>
      </c>
      <c r="E290" t="s">
        <v>707</v>
      </c>
      <c r="F290" s="21" t="s">
        <v>8221</v>
      </c>
      <c r="G290" s="26">
        <f>VLOOKUP($E290,Data!$B$1:$O$4115,14,FALSE)</f>
        <v>0</v>
      </c>
    </row>
    <row r="291" spans="1:7" x14ac:dyDescent="0.4">
      <c r="A291" t="s">
        <v>408</v>
      </c>
      <c r="B291" s="17" t="s">
        <v>8219</v>
      </c>
      <c r="C291" s="26">
        <f>VLOOKUP($A291,Data!$B$1:$O$4115,14,FALSE)</f>
        <v>22</v>
      </c>
      <c r="E291" t="s">
        <v>708</v>
      </c>
      <c r="F291" s="21" t="s">
        <v>8221</v>
      </c>
      <c r="G291" s="26">
        <f>VLOOKUP($E291,Data!$B$1:$O$4115,14,FALSE)</f>
        <v>456</v>
      </c>
    </row>
    <row r="292" spans="1:7" x14ac:dyDescent="0.4">
      <c r="A292" t="s">
        <v>409</v>
      </c>
      <c r="B292" s="17" t="s">
        <v>8219</v>
      </c>
      <c r="C292" s="26">
        <f>VLOOKUP($A292,Data!$B$1:$O$4115,14,FALSE)</f>
        <v>38</v>
      </c>
      <c r="E292" t="s">
        <v>709</v>
      </c>
      <c r="F292" s="21" t="s">
        <v>8221</v>
      </c>
      <c r="G292" s="26">
        <f>VLOOKUP($E292,Data!$B$1:$O$4115,14,FALSE)</f>
        <v>369</v>
      </c>
    </row>
    <row r="293" spans="1:7" x14ac:dyDescent="0.4">
      <c r="A293" t="s">
        <v>410</v>
      </c>
      <c r="B293" s="17" t="s">
        <v>8219</v>
      </c>
      <c r="C293" s="26">
        <f>VLOOKUP($A293,Data!$B$1:$O$4115,14,FALSE)</f>
        <v>15</v>
      </c>
      <c r="E293" t="s">
        <v>710</v>
      </c>
      <c r="F293" s="21" t="s">
        <v>8221</v>
      </c>
      <c r="G293" s="26">
        <f>VLOOKUP($E293,Data!$B$1:$O$4115,14,FALSE)</f>
        <v>2</v>
      </c>
    </row>
    <row r="294" spans="1:7" x14ac:dyDescent="0.4">
      <c r="A294" t="s">
        <v>411</v>
      </c>
      <c r="B294" s="17" t="s">
        <v>8219</v>
      </c>
      <c r="C294" s="26">
        <f>VLOOKUP($A294,Data!$B$1:$O$4115,14,FALSE)</f>
        <v>7</v>
      </c>
      <c r="E294" t="s">
        <v>711</v>
      </c>
      <c r="F294" s="21" t="s">
        <v>8221</v>
      </c>
      <c r="G294" s="26">
        <f>VLOOKUP($E294,Data!$B$1:$O$4115,14,FALSE)</f>
        <v>0</v>
      </c>
    </row>
    <row r="295" spans="1:7" x14ac:dyDescent="0.4">
      <c r="A295" t="s">
        <v>412</v>
      </c>
      <c r="B295" s="17" t="s">
        <v>8219</v>
      </c>
      <c r="C295" s="26">
        <f>VLOOKUP($A295,Data!$B$1:$O$4115,14,FALSE)</f>
        <v>241</v>
      </c>
      <c r="E295" t="s">
        <v>712</v>
      </c>
      <c r="F295" s="21" t="s">
        <v>8221</v>
      </c>
      <c r="G295" s="26">
        <f>VLOOKUP($E295,Data!$B$1:$O$4115,14,FALSE)</f>
        <v>338</v>
      </c>
    </row>
    <row r="296" spans="1:7" x14ac:dyDescent="0.4">
      <c r="A296" t="s">
        <v>413</v>
      </c>
      <c r="B296" s="17" t="s">
        <v>8219</v>
      </c>
      <c r="C296" s="26">
        <f>VLOOKUP($A296,Data!$B$1:$O$4115,14,FALSE)</f>
        <v>55</v>
      </c>
      <c r="E296" t="s">
        <v>713</v>
      </c>
      <c r="F296" s="21" t="s">
        <v>8221</v>
      </c>
      <c r="G296" s="26">
        <f>VLOOKUP($E296,Data!$B$1:$O$4115,14,FALSE)</f>
        <v>4</v>
      </c>
    </row>
    <row r="297" spans="1:7" x14ac:dyDescent="0.4">
      <c r="A297" t="s">
        <v>414</v>
      </c>
      <c r="B297" s="17" t="s">
        <v>8219</v>
      </c>
      <c r="C297" s="26">
        <f>VLOOKUP($A297,Data!$B$1:$O$4115,14,FALSE)</f>
        <v>171</v>
      </c>
      <c r="E297" t="s">
        <v>714</v>
      </c>
      <c r="F297" s="21" t="s">
        <v>8221</v>
      </c>
      <c r="G297" s="26">
        <f>VLOOKUP($E297,Data!$B$1:$O$4115,14,FALSE)</f>
        <v>1</v>
      </c>
    </row>
    <row r="298" spans="1:7" x14ac:dyDescent="0.4">
      <c r="A298" t="s">
        <v>415</v>
      </c>
      <c r="B298" s="17" t="s">
        <v>8219</v>
      </c>
      <c r="C298" s="26">
        <f>VLOOKUP($A298,Data!$B$1:$O$4115,14,FALSE)</f>
        <v>208</v>
      </c>
      <c r="E298" t="s">
        <v>715</v>
      </c>
      <c r="F298" s="21" t="s">
        <v>8221</v>
      </c>
      <c r="G298" s="26">
        <f>VLOOKUP($E298,Data!$B$1:$O$4115,14,FALSE)</f>
        <v>28</v>
      </c>
    </row>
    <row r="299" spans="1:7" x14ac:dyDescent="0.4">
      <c r="A299" t="s">
        <v>416</v>
      </c>
      <c r="B299" s="17" t="s">
        <v>8219</v>
      </c>
      <c r="C299" s="26">
        <f>VLOOKUP($A299,Data!$B$1:$O$4115,14,FALSE)</f>
        <v>21</v>
      </c>
      <c r="E299" t="s">
        <v>716</v>
      </c>
      <c r="F299" s="21" t="s">
        <v>8221</v>
      </c>
      <c r="G299" s="26">
        <f>VLOOKUP($E299,Data!$B$1:$O$4115,14,FALSE)</f>
        <v>12</v>
      </c>
    </row>
    <row r="300" spans="1:7" x14ac:dyDescent="0.4">
      <c r="A300" t="s">
        <v>417</v>
      </c>
      <c r="B300" s="17" t="s">
        <v>8219</v>
      </c>
      <c r="C300" s="26">
        <f>VLOOKUP($A300,Data!$B$1:$O$4115,14,FALSE)</f>
        <v>25</v>
      </c>
      <c r="E300" t="s">
        <v>717</v>
      </c>
      <c r="F300" s="21" t="s">
        <v>8221</v>
      </c>
      <c r="G300" s="26">
        <f>VLOOKUP($E300,Data!$B$1:$O$4115,14,FALSE)</f>
        <v>16</v>
      </c>
    </row>
    <row r="301" spans="1:7" x14ac:dyDescent="0.4">
      <c r="A301" t="s">
        <v>418</v>
      </c>
      <c r="B301" s="17" t="s">
        <v>8219</v>
      </c>
      <c r="C301" s="26">
        <f>VLOOKUP($A301,Data!$B$1:$O$4115,14,FALSE)</f>
        <v>52</v>
      </c>
      <c r="E301" t="s">
        <v>718</v>
      </c>
      <c r="F301" s="21" t="s">
        <v>8221</v>
      </c>
      <c r="G301" s="26">
        <f>VLOOKUP($E301,Data!$B$1:$O$4115,14,FALSE)</f>
        <v>4</v>
      </c>
    </row>
    <row r="302" spans="1:7" x14ac:dyDescent="0.4">
      <c r="A302" t="s">
        <v>419</v>
      </c>
      <c r="B302" s="17" t="s">
        <v>8219</v>
      </c>
      <c r="C302" s="26">
        <f>VLOOKUP($A302,Data!$B$1:$O$4115,14,FALSE)</f>
        <v>104</v>
      </c>
      <c r="E302" t="s">
        <v>719</v>
      </c>
      <c r="F302" s="21" t="s">
        <v>8221</v>
      </c>
      <c r="G302" s="26">
        <f>VLOOKUP($E302,Data!$B$1:$O$4115,14,FALSE)</f>
        <v>4</v>
      </c>
    </row>
    <row r="303" spans="1:7" x14ac:dyDescent="0.4">
      <c r="A303" t="s">
        <v>420</v>
      </c>
      <c r="B303" s="17" t="s">
        <v>8219</v>
      </c>
      <c r="C303" s="26">
        <f>VLOOKUP($A303,Data!$B$1:$O$4115,14,FALSE)</f>
        <v>73</v>
      </c>
      <c r="E303" t="s">
        <v>720</v>
      </c>
      <c r="F303" s="21" t="s">
        <v>8221</v>
      </c>
      <c r="G303" s="26">
        <f>VLOOKUP($E303,Data!$B$1:$O$4115,14,FALSE)</f>
        <v>10</v>
      </c>
    </row>
    <row r="304" spans="1:7" x14ac:dyDescent="0.4">
      <c r="A304" t="s">
        <v>521</v>
      </c>
      <c r="B304" s="17" t="s">
        <v>8219</v>
      </c>
      <c r="C304" s="26">
        <f>VLOOKUP($A304,Data!$B$1:$O$4115,14,FALSE)</f>
        <v>34</v>
      </c>
      <c r="E304" t="s">
        <v>761</v>
      </c>
      <c r="F304" s="21" t="s">
        <v>8221</v>
      </c>
      <c r="G304" s="26">
        <f>VLOOKUP($E304,Data!$B$1:$O$4115,14,FALSE)</f>
        <v>0</v>
      </c>
    </row>
    <row r="305" spans="1:7" x14ac:dyDescent="0.4">
      <c r="A305" t="s">
        <v>522</v>
      </c>
      <c r="B305" s="17" t="s">
        <v>8219</v>
      </c>
      <c r="C305" s="26">
        <f>VLOOKUP($A305,Data!$B$1:$O$4115,14,FALSE)</f>
        <v>56</v>
      </c>
      <c r="E305" t="s">
        <v>762</v>
      </c>
      <c r="F305" s="21" t="s">
        <v>8221</v>
      </c>
      <c r="G305" s="26">
        <f>VLOOKUP($E305,Data!$B$1:$O$4115,14,FALSE)</f>
        <v>6</v>
      </c>
    </row>
    <row r="306" spans="1:7" x14ac:dyDescent="0.4">
      <c r="A306" t="s">
        <v>523</v>
      </c>
      <c r="B306" s="17" t="s">
        <v>8219</v>
      </c>
      <c r="C306" s="26">
        <f>VLOOKUP($A306,Data!$B$1:$O$4115,14,FALSE)</f>
        <v>31</v>
      </c>
      <c r="E306" t="s">
        <v>763</v>
      </c>
      <c r="F306" s="21" t="s">
        <v>8221</v>
      </c>
      <c r="G306" s="26">
        <f>VLOOKUP($E306,Data!$B$1:$O$4115,14,FALSE)</f>
        <v>0</v>
      </c>
    </row>
    <row r="307" spans="1:7" x14ac:dyDescent="0.4">
      <c r="A307" t="s">
        <v>524</v>
      </c>
      <c r="B307" s="17" t="s">
        <v>8219</v>
      </c>
      <c r="C307" s="26">
        <f>VLOOKUP($A307,Data!$B$1:$O$4115,14,FALSE)</f>
        <v>84</v>
      </c>
      <c r="E307" t="s">
        <v>764</v>
      </c>
      <c r="F307" s="21" t="s">
        <v>8221</v>
      </c>
      <c r="G307" s="26">
        <f>VLOOKUP($E307,Data!$B$1:$O$4115,14,FALSE)</f>
        <v>1</v>
      </c>
    </row>
    <row r="308" spans="1:7" x14ac:dyDescent="0.4">
      <c r="A308" t="s">
        <v>525</v>
      </c>
      <c r="B308" s="17" t="s">
        <v>8219</v>
      </c>
      <c r="C308" s="26">
        <f>VLOOKUP($A308,Data!$B$1:$O$4115,14,FALSE)</f>
        <v>130</v>
      </c>
      <c r="E308" t="s">
        <v>765</v>
      </c>
      <c r="F308" s="21" t="s">
        <v>8221</v>
      </c>
      <c r="G308" s="26">
        <f>VLOOKUP($E308,Data!$B$1:$O$4115,14,FALSE)</f>
        <v>0</v>
      </c>
    </row>
    <row r="309" spans="1:7" x14ac:dyDescent="0.4">
      <c r="A309" t="s">
        <v>526</v>
      </c>
      <c r="B309" s="17" t="s">
        <v>8219</v>
      </c>
      <c r="C309" s="26">
        <f>VLOOKUP($A309,Data!$B$1:$O$4115,14,FALSE)</f>
        <v>12</v>
      </c>
      <c r="E309" t="s">
        <v>766</v>
      </c>
      <c r="F309" s="21" t="s">
        <v>8221</v>
      </c>
      <c r="G309" s="26">
        <f>VLOOKUP($E309,Data!$B$1:$O$4115,14,FALSE)</f>
        <v>44</v>
      </c>
    </row>
    <row r="310" spans="1:7" x14ac:dyDescent="0.4">
      <c r="A310" t="s">
        <v>527</v>
      </c>
      <c r="B310" s="17" t="s">
        <v>8219</v>
      </c>
      <c r="C310" s="26">
        <f>VLOOKUP($A310,Data!$B$1:$O$4115,14,FALSE)</f>
        <v>23</v>
      </c>
      <c r="E310" t="s">
        <v>767</v>
      </c>
      <c r="F310" s="21" t="s">
        <v>8221</v>
      </c>
      <c r="G310" s="26">
        <f>VLOOKUP($E310,Data!$B$1:$O$4115,14,FALSE)</f>
        <v>0</v>
      </c>
    </row>
    <row r="311" spans="1:7" x14ac:dyDescent="0.4">
      <c r="A311" t="s">
        <v>528</v>
      </c>
      <c r="B311" s="17" t="s">
        <v>8219</v>
      </c>
      <c r="C311" s="26">
        <f>VLOOKUP($A311,Data!$B$1:$O$4115,14,FALSE)</f>
        <v>158</v>
      </c>
      <c r="E311" t="s">
        <v>768</v>
      </c>
      <c r="F311" s="21" t="s">
        <v>8221</v>
      </c>
      <c r="G311" s="26">
        <f>VLOOKUP($E311,Data!$B$1:$O$4115,14,FALSE)</f>
        <v>3</v>
      </c>
    </row>
    <row r="312" spans="1:7" x14ac:dyDescent="0.4">
      <c r="A312" t="s">
        <v>529</v>
      </c>
      <c r="B312" s="17" t="s">
        <v>8219</v>
      </c>
      <c r="C312" s="26">
        <f>VLOOKUP($A312,Data!$B$1:$O$4115,14,FALSE)</f>
        <v>30</v>
      </c>
      <c r="E312" t="s">
        <v>769</v>
      </c>
      <c r="F312" s="21" t="s">
        <v>8221</v>
      </c>
      <c r="G312" s="26">
        <f>VLOOKUP($E312,Data!$B$1:$O$4115,14,FALSE)</f>
        <v>0</v>
      </c>
    </row>
    <row r="313" spans="1:7" x14ac:dyDescent="0.4">
      <c r="A313" t="s">
        <v>530</v>
      </c>
      <c r="B313" s="17" t="s">
        <v>8219</v>
      </c>
      <c r="C313" s="26">
        <f>VLOOKUP($A313,Data!$B$1:$O$4115,14,FALSE)</f>
        <v>18</v>
      </c>
      <c r="E313" t="s">
        <v>770</v>
      </c>
      <c r="F313" s="21" t="s">
        <v>8221</v>
      </c>
      <c r="G313" s="26">
        <f>VLOOKUP($E313,Data!$B$1:$O$4115,14,FALSE)</f>
        <v>52</v>
      </c>
    </row>
    <row r="314" spans="1:7" x14ac:dyDescent="0.4">
      <c r="A314" t="s">
        <v>531</v>
      </c>
      <c r="B314" s="17" t="s">
        <v>8219</v>
      </c>
      <c r="C314" s="26">
        <f>VLOOKUP($A314,Data!$B$1:$O$4115,14,FALSE)</f>
        <v>29</v>
      </c>
      <c r="E314" t="s">
        <v>771</v>
      </c>
      <c r="F314" s="21" t="s">
        <v>8221</v>
      </c>
      <c r="G314" s="26">
        <f>VLOOKUP($E314,Data!$B$1:$O$4115,14,FALSE)</f>
        <v>0</v>
      </c>
    </row>
    <row r="315" spans="1:7" x14ac:dyDescent="0.4">
      <c r="A315" t="s">
        <v>532</v>
      </c>
      <c r="B315" s="17" t="s">
        <v>8219</v>
      </c>
      <c r="C315" s="26">
        <f>VLOOKUP($A315,Data!$B$1:$O$4115,14,FALSE)</f>
        <v>31</v>
      </c>
      <c r="E315" t="s">
        <v>772</v>
      </c>
      <c r="F315" s="21" t="s">
        <v>8221</v>
      </c>
      <c r="G315" s="26">
        <f>VLOOKUP($E315,Data!$B$1:$O$4115,14,FALSE)</f>
        <v>1</v>
      </c>
    </row>
    <row r="316" spans="1:7" x14ac:dyDescent="0.4">
      <c r="A316" t="s">
        <v>533</v>
      </c>
      <c r="B316" s="17" t="s">
        <v>8219</v>
      </c>
      <c r="C316" s="26">
        <f>VLOOKUP($A316,Data!$B$1:$O$4115,14,FALSE)</f>
        <v>173</v>
      </c>
      <c r="E316" t="s">
        <v>773</v>
      </c>
      <c r="F316" s="21" t="s">
        <v>8221</v>
      </c>
      <c r="G316" s="26">
        <f>VLOOKUP($E316,Data!$B$1:$O$4115,14,FALSE)</f>
        <v>1</v>
      </c>
    </row>
    <row r="317" spans="1:7" x14ac:dyDescent="0.4">
      <c r="A317" t="s">
        <v>534</v>
      </c>
      <c r="B317" s="17" t="s">
        <v>8219</v>
      </c>
      <c r="C317" s="26">
        <f>VLOOKUP($A317,Data!$B$1:$O$4115,14,FALSE)</f>
        <v>17</v>
      </c>
      <c r="E317" t="s">
        <v>774</v>
      </c>
      <c r="F317" s="21" t="s">
        <v>8221</v>
      </c>
      <c r="G317" s="26">
        <f>VLOOKUP($E317,Data!$B$1:$O$4115,14,FALSE)</f>
        <v>2</v>
      </c>
    </row>
    <row r="318" spans="1:7" x14ac:dyDescent="0.4">
      <c r="A318" t="s">
        <v>535</v>
      </c>
      <c r="B318" s="17" t="s">
        <v>8219</v>
      </c>
      <c r="C318" s="26">
        <f>VLOOKUP($A318,Data!$B$1:$O$4115,14,FALSE)</f>
        <v>48</v>
      </c>
      <c r="E318" t="s">
        <v>775</v>
      </c>
      <c r="F318" s="21" t="s">
        <v>8221</v>
      </c>
      <c r="G318" s="26">
        <f>VLOOKUP($E318,Data!$B$1:$O$4115,14,FALSE)</f>
        <v>9</v>
      </c>
    </row>
    <row r="319" spans="1:7" x14ac:dyDescent="0.4">
      <c r="A319" t="s">
        <v>536</v>
      </c>
      <c r="B319" s="17" t="s">
        <v>8219</v>
      </c>
      <c r="C319" s="26">
        <f>VLOOKUP($A319,Data!$B$1:$O$4115,14,FALSE)</f>
        <v>59</v>
      </c>
      <c r="E319" t="s">
        <v>776</v>
      </c>
      <c r="F319" s="21" t="s">
        <v>8221</v>
      </c>
      <c r="G319" s="26">
        <f>VLOOKUP($E319,Data!$B$1:$O$4115,14,FALSE)</f>
        <v>5</v>
      </c>
    </row>
    <row r="320" spans="1:7" x14ac:dyDescent="0.4">
      <c r="A320" t="s">
        <v>537</v>
      </c>
      <c r="B320" s="17" t="s">
        <v>8219</v>
      </c>
      <c r="C320" s="26">
        <f>VLOOKUP($A320,Data!$B$1:$O$4115,14,FALSE)</f>
        <v>39</v>
      </c>
      <c r="E320" t="s">
        <v>777</v>
      </c>
      <c r="F320" s="21" t="s">
        <v>8221</v>
      </c>
      <c r="G320" s="26">
        <f>VLOOKUP($E320,Data!$B$1:$O$4115,14,FALSE)</f>
        <v>57</v>
      </c>
    </row>
    <row r="321" spans="1:7" x14ac:dyDescent="0.4">
      <c r="A321" t="s">
        <v>538</v>
      </c>
      <c r="B321" s="17" t="s">
        <v>8219</v>
      </c>
      <c r="C321" s="26">
        <f>VLOOKUP($A321,Data!$B$1:$O$4115,14,FALSE)</f>
        <v>59</v>
      </c>
      <c r="E321" t="s">
        <v>778</v>
      </c>
      <c r="F321" s="21" t="s">
        <v>8221</v>
      </c>
      <c r="G321" s="26">
        <f>VLOOKUP($E321,Data!$B$1:$O$4115,14,FALSE)</f>
        <v>3</v>
      </c>
    </row>
    <row r="322" spans="1:7" x14ac:dyDescent="0.4">
      <c r="A322" t="s">
        <v>539</v>
      </c>
      <c r="B322" s="17" t="s">
        <v>8219</v>
      </c>
      <c r="C322" s="26">
        <f>VLOOKUP($A322,Data!$B$1:$O$4115,14,FALSE)</f>
        <v>60</v>
      </c>
      <c r="E322" t="s">
        <v>779</v>
      </c>
      <c r="F322" s="21" t="s">
        <v>8221</v>
      </c>
      <c r="G322" s="26">
        <f>VLOOKUP($E322,Data!$B$1:$O$4115,14,FALSE)</f>
        <v>1</v>
      </c>
    </row>
    <row r="323" spans="1:7" x14ac:dyDescent="0.4">
      <c r="A323" t="s">
        <v>540</v>
      </c>
      <c r="B323" s="17" t="s">
        <v>8219</v>
      </c>
      <c r="C323" s="26">
        <f>VLOOKUP($A323,Data!$B$1:$O$4115,14,FALSE)</f>
        <v>20</v>
      </c>
      <c r="E323" t="s">
        <v>780</v>
      </c>
      <c r="F323" s="21" t="s">
        <v>8221</v>
      </c>
      <c r="G323" s="26">
        <f>VLOOKUP($E323,Data!$B$1:$O$4115,14,FALSE)</f>
        <v>6</v>
      </c>
    </row>
    <row r="324" spans="1:7" x14ac:dyDescent="0.4">
      <c r="A324" t="s">
        <v>641</v>
      </c>
      <c r="B324" s="17" t="s">
        <v>8219</v>
      </c>
      <c r="C324" s="26">
        <v>2</v>
      </c>
      <c r="E324" t="s">
        <v>861</v>
      </c>
      <c r="F324" s="21" t="s">
        <v>8221</v>
      </c>
      <c r="G324" s="26">
        <f>VLOOKUP($E324,Data!$B$1:$O$4115,14,FALSE)</f>
        <v>48</v>
      </c>
    </row>
    <row r="325" spans="1:7" x14ac:dyDescent="0.4">
      <c r="A325" t="s">
        <v>642</v>
      </c>
      <c r="B325" s="17" t="s">
        <v>8219</v>
      </c>
      <c r="C325" s="26">
        <f>VLOOKUP($A325,Data!$B$1:$O$4115,14,FALSE)</f>
        <v>315</v>
      </c>
      <c r="E325" t="s">
        <v>862</v>
      </c>
      <c r="F325" s="21" t="s">
        <v>8221</v>
      </c>
      <c r="G325" s="26">
        <f>VLOOKUP($E325,Data!$B$1:$O$4115,14,FALSE)</f>
        <v>2</v>
      </c>
    </row>
    <row r="326" spans="1:7" x14ac:dyDescent="0.4">
      <c r="A326" t="s">
        <v>643</v>
      </c>
      <c r="B326" s="17" t="s">
        <v>8219</v>
      </c>
      <c r="C326" s="26">
        <f>VLOOKUP($A326,Data!$B$1:$O$4115,14,FALSE)</f>
        <v>2174</v>
      </c>
      <c r="E326" t="s">
        <v>863</v>
      </c>
      <c r="F326" s="21" t="s">
        <v>8221</v>
      </c>
      <c r="G326" s="26">
        <f>VLOOKUP($E326,Data!$B$1:$O$4115,14,FALSE)</f>
        <v>4</v>
      </c>
    </row>
    <row r="327" spans="1:7" x14ac:dyDescent="0.4">
      <c r="A327" t="s">
        <v>644</v>
      </c>
      <c r="B327" s="17" t="s">
        <v>8219</v>
      </c>
      <c r="C327" s="26">
        <f>VLOOKUP($A327,Data!$B$1:$O$4115,14,FALSE)</f>
        <v>152</v>
      </c>
      <c r="E327" t="s">
        <v>864</v>
      </c>
      <c r="F327" s="21" t="s">
        <v>8221</v>
      </c>
      <c r="G327" s="26">
        <f>VLOOKUP($E327,Data!$B$1:$O$4115,14,FALSE)</f>
        <v>5</v>
      </c>
    </row>
    <row r="328" spans="1:7" x14ac:dyDescent="0.4">
      <c r="A328" t="s">
        <v>645</v>
      </c>
      <c r="B328" s="17" t="s">
        <v>8219</v>
      </c>
      <c r="C328" s="26">
        <f>VLOOKUP($A328,Data!$B$1:$O$4115,14,FALSE)</f>
        <v>1021</v>
      </c>
      <c r="E328" t="s">
        <v>865</v>
      </c>
      <c r="F328" s="21" t="s">
        <v>8221</v>
      </c>
      <c r="G328" s="26">
        <f>VLOOKUP($E328,Data!$B$1:$O$4115,14,FALSE)</f>
        <v>79</v>
      </c>
    </row>
    <row r="329" spans="1:7" x14ac:dyDescent="0.4">
      <c r="A329" t="s">
        <v>646</v>
      </c>
      <c r="B329" s="17" t="s">
        <v>8219</v>
      </c>
      <c r="C329" s="26">
        <f>VLOOKUP($A329,Data!$B$1:$O$4115,14,FALSE)</f>
        <v>237</v>
      </c>
      <c r="E329" t="s">
        <v>866</v>
      </c>
      <c r="F329" s="21" t="s">
        <v>8221</v>
      </c>
      <c r="G329" s="26">
        <f>VLOOKUP($E329,Data!$B$1:$O$4115,14,FALSE)</f>
        <v>2</v>
      </c>
    </row>
    <row r="330" spans="1:7" x14ac:dyDescent="0.4">
      <c r="A330" t="s">
        <v>647</v>
      </c>
      <c r="B330" s="17" t="s">
        <v>8219</v>
      </c>
      <c r="C330" s="26">
        <f>VLOOKUP($A330,Data!$B$1:$O$4115,14,FALSE)</f>
        <v>27</v>
      </c>
      <c r="E330" t="s">
        <v>867</v>
      </c>
      <c r="F330" s="21" t="s">
        <v>8221</v>
      </c>
      <c r="G330" s="26">
        <f>VLOOKUP($E330,Data!$B$1:$O$4115,14,FALSE)</f>
        <v>11</v>
      </c>
    </row>
    <row r="331" spans="1:7" x14ac:dyDescent="0.4">
      <c r="A331" t="s">
        <v>648</v>
      </c>
      <c r="B331" s="17" t="s">
        <v>8219</v>
      </c>
      <c r="C331" s="26">
        <f>VLOOKUP($A331,Data!$B$1:$O$4115,14,FALSE)</f>
        <v>17</v>
      </c>
      <c r="E331" t="s">
        <v>868</v>
      </c>
      <c r="F331" s="21" t="s">
        <v>8221</v>
      </c>
      <c r="G331" s="26">
        <f>VLOOKUP($E331,Data!$B$1:$O$4115,14,FALSE)</f>
        <v>11</v>
      </c>
    </row>
    <row r="332" spans="1:7" x14ac:dyDescent="0.4">
      <c r="A332" t="s">
        <v>649</v>
      </c>
      <c r="B332" s="17" t="s">
        <v>8219</v>
      </c>
      <c r="C332" s="26">
        <f>VLOOKUP($A332,Data!$B$1:$O$4115,14,FALSE)</f>
        <v>27</v>
      </c>
      <c r="E332" t="s">
        <v>869</v>
      </c>
      <c r="F332" s="21" t="s">
        <v>8221</v>
      </c>
      <c r="G332" s="26">
        <f>VLOOKUP($E332,Data!$B$1:$O$4115,14,FALSE)</f>
        <v>1</v>
      </c>
    </row>
    <row r="333" spans="1:7" x14ac:dyDescent="0.4">
      <c r="A333" t="s">
        <v>650</v>
      </c>
      <c r="B333" s="17" t="s">
        <v>8219</v>
      </c>
      <c r="C333" s="26">
        <f>VLOOKUP($A333,Data!$B$1:$O$4115,14,FALSE)</f>
        <v>82</v>
      </c>
      <c r="E333" t="s">
        <v>870</v>
      </c>
      <c r="F333" s="21" t="s">
        <v>8221</v>
      </c>
      <c r="G333" s="26">
        <f>VLOOKUP($E333,Data!$B$1:$O$4115,14,FALSE)</f>
        <v>3</v>
      </c>
    </row>
    <row r="334" spans="1:7" x14ac:dyDescent="0.4">
      <c r="A334" t="s">
        <v>651</v>
      </c>
      <c r="B334" s="17" t="s">
        <v>8219</v>
      </c>
      <c r="C334" s="26">
        <f>VLOOKUP($A334,Data!$B$1:$O$4115,14,FALSE)</f>
        <v>48</v>
      </c>
      <c r="E334" t="s">
        <v>871</v>
      </c>
      <c r="F334" s="21" t="s">
        <v>8221</v>
      </c>
      <c r="G334" s="26">
        <f>VLOOKUP($E334,Data!$B$1:$O$4115,14,FALSE)</f>
        <v>5</v>
      </c>
    </row>
    <row r="335" spans="1:7" x14ac:dyDescent="0.4">
      <c r="A335" t="s">
        <v>652</v>
      </c>
      <c r="B335" s="17" t="s">
        <v>8219</v>
      </c>
      <c r="C335" s="26">
        <f>VLOOKUP($A335,Data!$B$1:$O$4115,14,FALSE)</f>
        <v>105</v>
      </c>
      <c r="E335" t="s">
        <v>872</v>
      </c>
      <c r="F335" s="21" t="s">
        <v>8221</v>
      </c>
      <c r="G335" s="26">
        <f>VLOOKUP($E335,Data!$B$1:$O$4115,14,FALSE)</f>
        <v>12</v>
      </c>
    </row>
    <row r="336" spans="1:7" x14ac:dyDescent="0.4">
      <c r="A336" t="s">
        <v>653</v>
      </c>
      <c r="B336" s="17" t="s">
        <v>8219</v>
      </c>
      <c r="C336" s="26">
        <f>VLOOKUP($A336,Data!$B$1:$O$4115,14,FALSE)</f>
        <v>28</v>
      </c>
      <c r="E336" t="s">
        <v>873</v>
      </c>
      <c r="F336" s="21" t="s">
        <v>8221</v>
      </c>
      <c r="G336" s="26">
        <f>VLOOKUP($E336,Data!$B$1:$O$4115,14,FALSE)</f>
        <v>2</v>
      </c>
    </row>
    <row r="337" spans="1:7" x14ac:dyDescent="0.4">
      <c r="A337" t="s">
        <v>654</v>
      </c>
      <c r="B337" s="17" t="s">
        <v>8219</v>
      </c>
      <c r="C337" s="26">
        <f>VLOOKUP($A337,Data!$B$1:$O$4115,14,FALSE)</f>
        <v>1107</v>
      </c>
      <c r="E337" t="s">
        <v>874</v>
      </c>
      <c r="F337" s="21" t="s">
        <v>8221</v>
      </c>
      <c r="G337" s="26">
        <f>VLOOKUP($E337,Data!$B$1:$O$4115,14,FALSE)</f>
        <v>5</v>
      </c>
    </row>
    <row r="338" spans="1:7" x14ac:dyDescent="0.4">
      <c r="A338" t="s">
        <v>655</v>
      </c>
      <c r="B338" s="17" t="s">
        <v>8219</v>
      </c>
      <c r="C338" s="26">
        <f>VLOOKUP($A338,Data!$B$1:$O$4115,14,FALSE)</f>
        <v>1013</v>
      </c>
      <c r="E338" t="s">
        <v>875</v>
      </c>
      <c r="F338" s="21" t="s">
        <v>8221</v>
      </c>
      <c r="G338" s="26">
        <f>VLOOKUP($E338,Data!$B$1:$O$4115,14,FALSE)</f>
        <v>21</v>
      </c>
    </row>
    <row r="339" spans="1:7" x14ac:dyDescent="0.4">
      <c r="A339" t="s">
        <v>656</v>
      </c>
      <c r="B339" s="17" t="s">
        <v>8219</v>
      </c>
      <c r="C339" s="26">
        <f>VLOOKUP($A339,Data!$B$1:$O$4115,14,FALSE)</f>
        <v>274</v>
      </c>
      <c r="E339" t="s">
        <v>876</v>
      </c>
      <c r="F339" s="21" t="s">
        <v>8221</v>
      </c>
      <c r="G339" s="26">
        <f>VLOOKUP($E339,Data!$B$1:$O$4115,14,FALSE)</f>
        <v>0</v>
      </c>
    </row>
    <row r="340" spans="1:7" x14ac:dyDescent="0.4">
      <c r="A340" t="s">
        <v>657</v>
      </c>
      <c r="B340" s="17" t="s">
        <v>8219</v>
      </c>
      <c r="C340" s="26">
        <f>VLOOKUP($A340,Data!$B$1:$O$4115,14,FALSE)</f>
        <v>87</v>
      </c>
      <c r="E340" t="s">
        <v>877</v>
      </c>
      <c r="F340" s="21" t="s">
        <v>8221</v>
      </c>
      <c r="G340" s="26">
        <f>VLOOKUP($E340,Data!$B$1:$O$4115,14,FALSE)</f>
        <v>45</v>
      </c>
    </row>
    <row r="341" spans="1:7" x14ac:dyDescent="0.4">
      <c r="A341" t="s">
        <v>658</v>
      </c>
      <c r="B341" s="17" t="s">
        <v>8219</v>
      </c>
      <c r="C341" s="26">
        <f>VLOOKUP($A341,Data!$B$1:$O$4115,14,FALSE)</f>
        <v>99</v>
      </c>
      <c r="E341" t="s">
        <v>878</v>
      </c>
      <c r="F341" s="21" t="s">
        <v>8221</v>
      </c>
      <c r="G341" s="26">
        <f>VLOOKUP($E341,Data!$B$1:$O$4115,14,FALSE)</f>
        <v>29</v>
      </c>
    </row>
    <row r="342" spans="1:7" x14ac:dyDescent="0.4">
      <c r="A342" t="s">
        <v>659</v>
      </c>
      <c r="B342" s="17" t="s">
        <v>8219</v>
      </c>
      <c r="C342" s="26">
        <f>VLOOKUP($A342,Data!$B$1:$O$4115,14,FALSE)</f>
        <v>276</v>
      </c>
      <c r="E342" t="s">
        <v>879</v>
      </c>
      <c r="F342" s="21" t="s">
        <v>8221</v>
      </c>
      <c r="G342" s="26">
        <f>VLOOKUP($E342,Data!$B$1:$O$4115,14,FALSE)</f>
        <v>2</v>
      </c>
    </row>
    <row r="343" spans="1:7" x14ac:dyDescent="0.4">
      <c r="A343" t="s">
        <v>660</v>
      </c>
      <c r="B343" s="17" t="s">
        <v>8219</v>
      </c>
      <c r="C343" s="26">
        <f>VLOOKUP($A343,Data!$B$1:$O$4115,14,FALSE)</f>
        <v>21</v>
      </c>
      <c r="E343" t="s">
        <v>880</v>
      </c>
      <c r="F343" s="21" t="s">
        <v>8221</v>
      </c>
      <c r="G343" s="26">
        <f>VLOOKUP($E343,Data!$B$1:$O$4115,14,FALSE)</f>
        <v>30</v>
      </c>
    </row>
    <row r="344" spans="1:7" x14ac:dyDescent="0.4">
      <c r="A344" t="s">
        <v>721</v>
      </c>
      <c r="B344" s="17" t="s">
        <v>8219</v>
      </c>
      <c r="C344" s="26">
        <f>VLOOKUP($A344,Data!$B$1:$O$4115,14,FALSE)</f>
        <v>41</v>
      </c>
      <c r="E344" t="s">
        <v>881</v>
      </c>
      <c r="F344" s="21" t="s">
        <v>8221</v>
      </c>
      <c r="G344" s="26">
        <f>VLOOKUP($E344,Data!$B$1:$O$4115,14,FALSE)</f>
        <v>8</v>
      </c>
    </row>
    <row r="345" spans="1:7" x14ac:dyDescent="0.4">
      <c r="A345" t="s">
        <v>722</v>
      </c>
      <c r="B345" s="17" t="s">
        <v>8219</v>
      </c>
      <c r="C345" s="26">
        <f>VLOOKUP($A345,Data!$B$1:$O$4115,14,FALSE)</f>
        <v>119</v>
      </c>
      <c r="E345" t="s">
        <v>882</v>
      </c>
      <c r="F345" s="21" t="s">
        <v>8221</v>
      </c>
      <c r="G345" s="26">
        <f>VLOOKUP($E345,Data!$B$1:$O$4115,14,FALSE)</f>
        <v>1</v>
      </c>
    </row>
    <row r="346" spans="1:7" x14ac:dyDescent="0.4">
      <c r="A346" t="s">
        <v>723</v>
      </c>
      <c r="B346" s="17" t="s">
        <v>8219</v>
      </c>
      <c r="C346" s="26">
        <f>VLOOKUP($A346,Data!$B$1:$O$4115,14,FALSE)</f>
        <v>153</v>
      </c>
      <c r="E346" t="s">
        <v>883</v>
      </c>
      <c r="F346" s="21" t="s">
        <v>8221</v>
      </c>
      <c r="G346" s="26">
        <f>VLOOKUP($E346,Data!$B$1:$O$4115,14,FALSE)</f>
        <v>14</v>
      </c>
    </row>
    <row r="347" spans="1:7" x14ac:dyDescent="0.4">
      <c r="A347" t="s">
        <v>724</v>
      </c>
      <c r="B347" s="17" t="s">
        <v>8219</v>
      </c>
      <c r="C347" s="26">
        <f>VLOOKUP($A347,Data!$B$1:$O$4115,14,FALSE)</f>
        <v>100</v>
      </c>
      <c r="E347" t="s">
        <v>884</v>
      </c>
      <c r="F347" s="21" t="s">
        <v>8221</v>
      </c>
      <c r="G347" s="26">
        <f>VLOOKUP($E347,Data!$B$1:$O$4115,14,FALSE)</f>
        <v>24</v>
      </c>
    </row>
    <row r="348" spans="1:7" x14ac:dyDescent="0.4">
      <c r="A348" t="s">
        <v>725</v>
      </c>
      <c r="B348" s="17" t="s">
        <v>8219</v>
      </c>
      <c r="C348" s="26">
        <f>VLOOKUP($A348,Data!$B$1:$O$4115,14,FALSE)</f>
        <v>143</v>
      </c>
      <c r="E348" t="s">
        <v>885</v>
      </c>
      <c r="F348" s="21" t="s">
        <v>8221</v>
      </c>
      <c r="G348" s="26">
        <f>VLOOKUP($E348,Data!$B$1:$O$4115,14,FALSE)</f>
        <v>2</v>
      </c>
    </row>
    <row r="349" spans="1:7" x14ac:dyDescent="0.4">
      <c r="A349" t="s">
        <v>726</v>
      </c>
      <c r="B349" s="17" t="s">
        <v>8219</v>
      </c>
      <c r="C349" s="26">
        <f>VLOOKUP($A349,Data!$B$1:$O$4115,14,FALSE)</f>
        <v>140</v>
      </c>
      <c r="E349" t="s">
        <v>886</v>
      </c>
      <c r="F349" s="21" t="s">
        <v>8221</v>
      </c>
      <c r="G349" s="26">
        <f>VLOOKUP($E349,Data!$B$1:$O$4115,14,FALSE)</f>
        <v>21</v>
      </c>
    </row>
    <row r="350" spans="1:7" x14ac:dyDescent="0.4">
      <c r="A350" t="s">
        <v>727</v>
      </c>
      <c r="B350" s="17" t="s">
        <v>8219</v>
      </c>
      <c r="C350" s="26">
        <f>VLOOKUP($A350,Data!$B$1:$O$4115,14,FALSE)</f>
        <v>35</v>
      </c>
      <c r="E350" t="s">
        <v>887</v>
      </c>
      <c r="F350" s="21" t="s">
        <v>8221</v>
      </c>
      <c r="G350" s="26">
        <f>VLOOKUP($E350,Data!$B$1:$O$4115,14,FALSE)</f>
        <v>7</v>
      </c>
    </row>
    <row r="351" spans="1:7" x14ac:dyDescent="0.4">
      <c r="A351" t="s">
        <v>728</v>
      </c>
      <c r="B351" s="17" t="s">
        <v>8219</v>
      </c>
      <c r="C351" s="26">
        <f>VLOOKUP($A351,Data!$B$1:$O$4115,14,FALSE)</f>
        <v>149</v>
      </c>
      <c r="E351" t="s">
        <v>888</v>
      </c>
      <c r="F351" s="21" t="s">
        <v>8221</v>
      </c>
      <c r="G351" s="26">
        <f>VLOOKUP($E351,Data!$B$1:$O$4115,14,FALSE)</f>
        <v>0</v>
      </c>
    </row>
    <row r="352" spans="1:7" x14ac:dyDescent="0.4">
      <c r="A352" t="s">
        <v>729</v>
      </c>
      <c r="B352" s="17" t="s">
        <v>8219</v>
      </c>
      <c r="C352" s="26">
        <f>VLOOKUP($A352,Data!$B$1:$O$4115,14,FALSE)</f>
        <v>130</v>
      </c>
      <c r="E352" t="s">
        <v>889</v>
      </c>
      <c r="F352" s="21" t="s">
        <v>8221</v>
      </c>
      <c r="G352" s="26">
        <f>VLOOKUP($E352,Data!$B$1:$O$4115,14,FALSE)</f>
        <v>4</v>
      </c>
    </row>
    <row r="353" spans="1:7" x14ac:dyDescent="0.4">
      <c r="A353" t="s">
        <v>730</v>
      </c>
      <c r="B353" s="17" t="s">
        <v>8219</v>
      </c>
      <c r="C353" s="26">
        <f>VLOOKUP($A353,Data!$B$1:$O$4115,14,FALSE)</f>
        <v>120</v>
      </c>
      <c r="E353" t="s">
        <v>890</v>
      </c>
      <c r="F353" s="21" t="s">
        <v>8221</v>
      </c>
      <c r="G353" s="26">
        <f>VLOOKUP($E353,Data!$B$1:$O$4115,14,FALSE)</f>
        <v>32</v>
      </c>
    </row>
    <row r="354" spans="1:7" x14ac:dyDescent="0.4">
      <c r="A354" t="s">
        <v>731</v>
      </c>
      <c r="B354" s="17" t="s">
        <v>8219</v>
      </c>
      <c r="C354" s="26">
        <f>VLOOKUP($A354,Data!$B$1:$O$4115,14,FALSE)</f>
        <v>265</v>
      </c>
      <c r="E354" t="s">
        <v>891</v>
      </c>
      <c r="F354" s="21" t="s">
        <v>8221</v>
      </c>
      <c r="G354" s="26">
        <f>VLOOKUP($E354,Data!$B$1:$O$4115,14,FALSE)</f>
        <v>4</v>
      </c>
    </row>
    <row r="355" spans="1:7" x14ac:dyDescent="0.4">
      <c r="A355" t="s">
        <v>732</v>
      </c>
      <c r="B355" s="17" t="s">
        <v>8219</v>
      </c>
      <c r="C355" s="26">
        <f>VLOOKUP($A355,Data!$B$1:$O$4115,14,FALSE)</f>
        <v>71</v>
      </c>
      <c r="E355" t="s">
        <v>892</v>
      </c>
      <c r="F355" s="21" t="s">
        <v>8221</v>
      </c>
      <c r="G355" s="26">
        <f>VLOOKUP($E355,Data!$B$1:$O$4115,14,FALSE)</f>
        <v>9</v>
      </c>
    </row>
    <row r="356" spans="1:7" x14ac:dyDescent="0.4">
      <c r="A356" t="s">
        <v>733</v>
      </c>
      <c r="B356" s="17" t="s">
        <v>8219</v>
      </c>
      <c r="C356" s="26">
        <f>VLOOKUP($A356,Data!$B$1:$O$4115,14,FALSE)</f>
        <v>13</v>
      </c>
      <c r="E356" t="s">
        <v>893</v>
      </c>
      <c r="F356" s="21" t="s">
        <v>8221</v>
      </c>
      <c r="G356" s="26">
        <f>VLOOKUP($E356,Data!$B$1:$O$4115,14,FALSE)</f>
        <v>17</v>
      </c>
    </row>
    <row r="357" spans="1:7" x14ac:dyDescent="0.4">
      <c r="A357" t="s">
        <v>734</v>
      </c>
      <c r="B357" s="17" t="s">
        <v>8219</v>
      </c>
      <c r="C357" s="26">
        <f>VLOOKUP($A357,Data!$B$1:$O$4115,14,FALSE)</f>
        <v>169</v>
      </c>
      <c r="E357" t="s">
        <v>894</v>
      </c>
      <c r="F357" s="21" t="s">
        <v>8221</v>
      </c>
      <c r="G357" s="26">
        <f>VLOOKUP($E357,Data!$B$1:$O$4115,14,FALSE)</f>
        <v>5</v>
      </c>
    </row>
    <row r="358" spans="1:7" x14ac:dyDescent="0.4">
      <c r="A358" t="s">
        <v>735</v>
      </c>
      <c r="B358" s="17" t="s">
        <v>8219</v>
      </c>
      <c r="C358" s="26">
        <f>VLOOKUP($A358,Data!$B$1:$O$4115,14,FALSE)</f>
        <v>57</v>
      </c>
      <c r="E358" t="s">
        <v>895</v>
      </c>
      <c r="F358" s="21" t="s">
        <v>8221</v>
      </c>
      <c r="G358" s="26">
        <f>VLOOKUP($E358,Data!$B$1:$O$4115,14,FALSE)</f>
        <v>53</v>
      </c>
    </row>
    <row r="359" spans="1:7" x14ac:dyDescent="0.4">
      <c r="A359" t="s">
        <v>736</v>
      </c>
      <c r="B359" s="17" t="s">
        <v>8219</v>
      </c>
      <c r="C359" s="26">
        <f>VLOOKUP($A359,Data!$B$1:$O$4115,14,FALSE)</f>
        <v>229</v>
      </c>
      <c r="E359" t="s">
        <v>896</v>
      </c>
      <c r="F359" s="21" t="s">
        <v>8221</v>
      </c>
      <c r="G359" s="26">
        <f>VLOOKUP($E359,Data!$B$1:$O$4115,14,FALSE)</f>
        <v>7</v>
      </c>
    </row>
    <row r="360" spans="1:7" x14ac:dyDescent="0.4">
      <c r="A360" t="s">
        <v>737</v>
      </c>
      <c r="B360" s="17" t="s">
        <v>8219</v>
      </c>
      <c r="C360" s="26">
        <f>VLOOKUP($A360,Data!$B$1:$O$4115,14,FALSE)</f>
        <v>108</v>
      </c>
      <c r="E360" t="s">
        <v>897</v>
      </c>
      <c r="F360" s="21" t="s">
        <v>8221</v>
      </c>
      <c r="G360" s="26">
        <f>VLOOKUP($E360,Data!$B$1:$O$4115,14,FALSE)</f>
        <v>72</v>
      </c>
    </row>
    <row r="361" spans="1:7" x14ac:dyDescent="0.4">
      <c r="A361" t="s">
        <v>738</v>
      </c>
      <c r="B361" s="17" t="s">
        <v>8219</v>
      </c>
      <c r="C361" s="26">
        <f>VLOOKUP($A361,Data!$B$1:$O$4115,14,FALSE)</f>
        <v>108</v>
      </c>
      <c r="E361" t="s">
        <v>898</v>
      </c>
      <c r="F361" s="21" t="s">
        <v>8221</v>
      </c>
      <c r="G361" s="26">
        <f>VLOOKUP($E361,Data!$B$1:$O$4115,14,FALSE)</f>
        <v>0</v>
      </c>
    </row>
    <row r="362" spans="1:7" x14ac:dyDescent="0.4">
      <c r="A362" t="s">
        <v>739</v>
      </c>
      <c r="B362" s="17" t="s">
        <v>8219</v>
      </c>
      <c r="C362" s="26">
        <f>VLOOKUP($A362,Data!$B$1:$O$4115,14,FALSE)</f>
        <v>41</v>
      </c>
      <c r="E362" t="s">
        <v>899</v>
      </c>
      <c r="F362" s="21" t="s">
        <v>8221</v>
      </c>
      <c r="G362" s="26">
        <f>VLOOKUP($E362,Data!$B$1:$O$4115,14,FALSE)</f>
        <v>2</v>
      </c>
    </row>
    <row r="363" spans="1:7" x14ac:dyDescent="0.4">
      <c r="A363" t="s">
        <v>740</v>
      </c>
      <c r="B363" s="17" t="s">
        <v>8219</v>
      </c>
      <c r="C363" s="26">
        <f>VLOOKUP($A363,Data!$B$1:$O$4115,14,FALSE)</f>
        <v>139</v>
      </c>
      <c r="E363" t="s">
        <v>900</v>
      </c>
      <c r="F363" s="21" t="s">
        <v>8221</v>
      </c>
      <c r="G363" s="26">
        <f>VLOOKUP($E363,Data!$B$1:$O$4115,14,FALSE)</f>
        <v>8</v>
      </c>
    </row>
    <row r="364" spans="1:7" x14ac:dyDescent="0.4">
      <c r="A364" t="s">
        <v>741</v>
      </c>
      <c r="B364" s="17" t="s">
        <v>8219</v>
      </c>
      <c r="C364" s="26">
        <f>VLOOKUP($A364,Data!$B$1:$O$4115,14,FALSE)</f>
        <v>19</v>
      </c>
      <c r="E364" t="s">
        <v>901</v>
      </c>
      <c r="F364" s="21" t="s">
        <v>8221</v>
      </c>
      <c r="G364" s="26">
        <f>VLOOKUP($E364,Data!$B$1:$O$4115,14,FALSE)</f>
        <v>2</v>
      </c>
    </row>
    <row r="365" spans="1:7" x14ac:dyDescent="0.4">
      <c r="A365" t="s">
        <v>742</v>
      </c>
      <c r="B365" s="17" t="s">
        <v>8219</v>
      </c>
      <c r="C365" s="26">
        <f>VLOOKUP($A365,Data!$B$1:$O$4115,14,FALSE)</f>
        <v>94</v>
      </c>
      <c r="E365" t="s">
        <v>902</v>
      </c>
      <c r="F365" s="21" t="s">
        <v>8221</v>
      </c>
      <c r="G365" s="26">
        <f>VLOOKUP($E365,Data!$B$1:$O$4115,14,FALSE)</f>
        <v>0</v>
      </c>
    </row>
    <row r="366" spans="1:7" x14ac:dyDescent="0.4">
      <c r="A366" t="s">
        <v>743</v>
      </c>
      <c r="B366" s="17" t="s">
        <v>8219</v>
      </c>
      <c r="C366" s="26">
        <f>VLOOKUP($A366,Data!$B$1:$O$4115,14,FALSE)</f>
        <v>23</v>
      </c>
      <c r="E366" t="s">
        <v>903</v>
      </c>
      <c r="F366" s="21" t="s">
        <v>8221</v>
      </c>
      <c r="G366" s="26">
        <f>VLOOKUP($E366,Data!$B$1:$O$4115,14,FALSE)</f>
        <v>3</v>
      </c>
    </row>
    <row r="367" spans="1:7" x14ac:dyDescent="0.4">
      <c r="A367" t="s">
        <v>744</v>
      </c>
      <c r="B367" s="17" t="s">
        <v>8219</v>
      </c>
      <c r="C367" s="26">
        <f>VLOOKUP($A367,Data!$B$1:$O$4115,14,FALSE)</f>
        <v>15</v>
      </c>
      <c r="E367" t="s">
        <v>904</v>
      </c>
      <c r="F367" s="21" t="s">
        <v>8221</v>
      </c>
      <c r="G367" s="26">
        <f>VLOOKUP($E367,Data!$B$1:$O$4115,14,FALSE)</f>
        <v>4</v>
      </c>
    </row>
    <row r="368" spans="1:7" x14ac:dyDescent="0.4">
      <c r="A368" t="s">
        <v>745</v>
      </c>
      <c r="B368" s="17" t="s">
        <v>8219</v>
      </c>
      <c r="C368" s="26">
        <f>VLOOKUP($A368,Data!$B$1:$O$4115,14,FALSE)</f>
        <v>62</v>
      </c>
      <c r="E368" t="s">
        <v>905</v>
      </c>
      <c r="F368" s="21" t="s">
        <v>8221</v>
      </c>
      <c r="G368" s="26">
        <f>VLOOKUP($E368,Data!$B$1:$O$4115,14,FALSE)</f>
        <v>3</v>
      </c>
    </row>
    <row r="369" spans="1:7" x14ac:dyDescent="0.4">
      <c r="A369" t="s">
        <v>746</v>
      </c>
      <c r="B369" s="17" t="s">
        <v>8219</v>
      </c>
      <c r="C369" s="26">
        <f>VLOOKUP($A369,Data!$B$1:$O$4115,14,FALSE)</f>
        <v>74</v>
      </c>
      <c r="E369" t="s">
        <v>906</v>
      </c>
      <c r="F369" s="21" t="s">
        <v>8221</v>
      </c>
      <c r="G369" s="26">
        <f>VLOOKUP($E369,Data!$B$1:$O$4115,14,FALSE)</f>
        <v>6</v>
      </c>
    </row>
    <row r="370" spans="1:7" x14ac:dyDescent="0.4">
      <c r="A370" t="s">
        <v>747</v>
      </c>
      <c r="B370" s="17" t="s">
        <v>8219</v>
      </c>
      <c r="C370" s="26">
        <f>VLOOKUP($A370,Data!$B$1:$O$4115,14,FALSE)</f>
        <v>97</v>
      </c>
      <c r="E370" t="s">
        <v>907</v>
      </c>
      <c r="F370" s="21" t="s">
        <v>8221</v>
      </c>
      <c r="G370" s="26">
        <f>VLOOKUP($E370,Data!$B$1:$O$4115,14,FALSE)</f>
        <v>0</v>
      </c>
    </row>
    <row r="371" spans="1:7" x14ac:dyDescent="0.4">
      <c r="A371" t="s">
        <v>748</v>
      </c>
      <c r="B371" s="17" t="s">
        <v>8219</v>
      </c>
      <c r="C371" s="26">
        <f>VLOOKUP($A371,Data!$B$1:$O$4115,14,FALSE)</f>
        <v>55</v>
      </c>
      <c r="E371" t="s">
        <v>908</v>
      </c>
      <c r="F371" s="21" t="s">
        <v>8221</v>
      </c>
      <c r="G371" s="26">
        <f>VLOOKUP($E371,Data!$B$1:$O$4115,14,FALSE)</f>
        <v>0</v>
      </c>
    </row>
    <row r="372" spans="1:7" x14ac:dyDescent="0.4">
      <c r="A372" t="s">
        <v>749</v>
      </c>
      <c r="B372" s="17" t="s">
        <v>8219</v>
      </c>
      <c r="C372" s="26">
        <f>VLOOKUP($A372,Data!$B$1:$O$4115,14,FALSE)</f>
        <v>44</v>
      </c>
      <c r="E372" t="s">
        <v>909</v>
      </c>
      <c r="F372" s="21" t="s">
        <v>8221</v>
      </c>
      <c r="G372" s="26">
        <f>VLOOKUP($E372,Data!$B$1:$O$4115,14,FALSE)</f>
        <v>0</v>
      </c>
    </row>
    <row r="373" spans="1:7" x14ac:dyDescent="0.4">
      <c r="A373" t="s">
        <v>750</v>
      </c>
      <c r="B373" s="17" t="s">
        <v>8219</v>
      </c>
      <c r="C373" s="26">
        <f>VLOOKUP($A373,Data!$B$1:$O$4115,14,FALSE)</f>
        <v>110</v>
      </c>
      <c r="E373" t="s">
        <v>910</v>
      </c>
      <c r="F373" s="21" t="s">
        <v>8221</v>
      </c>
      <c r="G373" s="26">
        <f>VLOOKUP($E373,Data!$B$1:$O$4115,14,FALSE)</f>
        <v>8</v>
      </c>
    </row>
    <row r="374" spans="1:7" x14ac:dyDescent="0.4">
      <c r="A374" t="s">
        <v>751</v>
      </c>
      <c r="B374" s="17" t="s">
        <v>8219</v>
      </c>
      <c r="C374" s="26">
        <f>VLOOKUP($A374,Data!$B$1:$O$4115,14,FALSE)</f>
        <v>59</v>
      </c>
      <c r="E374" t="s">
        <v>911</v>
      </c>
      <c r="F374" s="21" t="s">
        <v>8221</v>
      </c>
      <c r="G374" s="26">
        <f>VLOOKUP($E374,Data!$B$1:$O$4115,14,FALSE)</f>
        <v>5</v>
      </c>
    </row>
    <row r="375" spans="1:7" x14ac:dyDescent="0.4">
      <c r="A375" t="s">
        <v>752</v>
      </c>
      <c r="B375" s="17" t="s">
        <v>8219</v>
      </c>
      <c r="C375" s="26">
        <f>VLOOKUP($A375,Data!$B$1:$O$4115,14,FALSE)</f>
        <v>62</v>
      </c>
      <c r="E375" t="s">
        <v>912</v>
      </c>
      <c r="F375" s="21" t="s">
        <v>8221</v>
      </c>
      <c r="G375" s="26">
        <f>VLOOKUP($E375,Data!$B$1:$O$4115,14,FALSE)</f>
        <v>0</v>
      </c>
    </row>
    <row r="376" spans="1:7" x14ac:dyDescent="0.4">
      <c r="A376" t="s">
        <v>753</v>
      </c>
      <c r="B376" s="17" t="s">
        <v>8219</v>
      </c>
      <c r="C376" s="26">
        <f>VLOOKUP($A376,Data!$B$1:$O$4115,14,FALSE)</f>
        <v>105</v>
      </c>
      <c r="E376" t="s">
        <v>913</v>
      </c>
      <c r="F376" s="21" t="s">
        <v>8221</v>
      </c>
      <c r="G376" s="26">
        <f>VLOOKUP($E376,Data!$B$1:$O$4115,14,FALSE)</f>
        <v>2</v>
      </c>
    </row>
    <row r="377" spans="1:7" x14ac:dyDescent="0.4">
      <c r="A377" t="s">
        <v>754</v>
      </c>
      <c r="B377" s="17" t="s">
        <v>8219</v>
      </c>
      <c r="C377" s="26">
        <f>VLOOKUP($A377,Data!$B$1:$O$4115,14,FALSE)</f>
        <v>26</v>
      </c>
      <c r="E377" t="s">
        <v>914</v>
      </c>
      <c r="F377" s="21" t="s">
        <v>8221</v>
      </c>
      <c r="G377" s="26">
        <f>VLOOKUP($E377,Data!$B$1:$O$4115,14,FALSE)</f>
        <v>24</v>
      </c>
    </row>
    <row r="378" spans="1:7" x14ac:dyDescent="0.4">
      <c r="A378" t="s">
        <v>755</v>
      </c>
      <c r="B378" s="17" t="s">
        <v>8219</v>
      </c>
      <c r="C378" s="26">
        <f>VLOOKUP($A378,Data!$B$1:$O$4115,14,FALSE)</f>
        <v>49</v>
      </c>
      <c r="E378" t="s">
        <v>915</v>
      </c>
      <c r="F378" s="21" t="s">
        <v>8221</v>
      </c>
      <c r="G378" s="26">
        <f>VLOOKUP($E378,Data!$B$1:$O$4115,14,FALSE)</f>
        <v>0</v>
      </c>
    </row>
    <row r="379" spans="1:7" x14ac:dyDescent="0.4">
      <c r="A379" t="s">
        <v>756</v>
      </c>
      <c r="B379" s="17" t="s">
        <v>8219</v>
      </c>
      <c r="C379" s="26">
        <f>VLOOKUP($A379,Data!$B$1:$O$4115,14,FALSE)</f>
        <v>68</v>
      </c>
      <c r="E379" t="s">
        <v>916</v>
      </c>
      <c r="F379" s="21" t="s">
        <v>8221</v>
      </c>
      <c r="G379" s="26">
        <f>VLOOKUP($E379,Data!$B$1:$O$4115,14,FALSE)</f>
        <v>9</v>
      </c>
    </row>
    <row r="380" spans="1:7" x14ac:dyDescent="0.4">
      <c r="A380" t="s">
        <v>757</v>
      </c>
      <c r="B380" s="17" t="s">
        <v>8219</v>
      </c>
      <c r="C380" s="26">
        <f>VLOOKUP($A380,Data!$B$1:$O$4115,14,FALSE)</f>
        <v>22</v>
      </c>
      <c r="E380" t="s">
        <v>917</v>
      </c>
      <c r="F380" s="21" t="s">
        <v>8221</v>
      </c>
      <c r="G380" s="26">
        <f>VLOOKUP($E380,Data!$B$1:$O$4115,14,FALSE)</f>
        <v>0</v>
      </c>
    </row>
    <row r="381" spans="1:7" x14ac:dyDescent="0.4">
      <c r="A381" t="s">
        <v>758</v>
      </c>
      <c r="B381" s="17" t="s">
        <v>8219</v>
      </c>
      <c r="C381" s="26">
        <f>VLOOKUP($A381,Data!$B$1:$O$4115,14,FALSE)</f>
        <v>18</v>
      </c>
      <c r="E381" t="s">
        <v>918</v>
      </c>
      <c r="F381" s="21" t="s">
        <v>8221</v>
      </c>
      <c r="G381" s="26">
        <f>VLOOKUP($E381,Data!$B$1:$O$4115,14,FALSE)</f>
        <v>1</v>
      </c>
    </row>
    <row r="382" spans="1:7" x14ac:dyDescent="0.4">
      <c r="A382" t="s">
        <v>759</v>
      </c>
      <c r="B382" s="17" t="s">
        <v>8219</v>
      </c>
      <c r="C382" s="26">
        <f>VLOOKUP($A382,Data!$B$1:$O$4115,14,FALSE)</f>
        <v>19</v>
      </c>
      <c r="E382" t="s">
        <v>919</v>
      </c>
      <c r="F382" s="21" t="s">
        <v>8221</v>
      </c>
      <c r="G382" s="26">
        <f>VLOOKUP($E382,Data!$B$1:$O$4115,14,FALSE)</f>
        <v>10</v>
      </c>
    </row>
    <row r="383" spans="1:7" x14ac:dyDescent="0.4">
      <c r="A383" t="s">
        <v>760</v>
      </c>
      <c r="B383" s="17" t="s">
        <v>8219</v>
      </c>
      <c r="C383" s="26">
        <f>VLOOKUP($A383,Data!$B$1:$O$4115,14,FALSE)</f>
        <v>99</v>
      </c>
      <c r="E383" t="s">
        <v>920</v>
      </c>
      <c r="F383" s="21" t="s">
        <v>8221</v>
      </c>
      <c r="G383" s="26">
        <f>VLOOKUP($E383,Data!$B$1:$O$4115,14,FALSE)</f>
        <v>1</v>
      </c>
    </row>
    <row r="384" spans="1:7" x14ac:dyDescent="0.4">
      <c r="A384" t="s">
        <v>781</v>
      </c>
      <c r="B384" s="17" t="s">
        <v>8219</v>
      </c>
      <c r="C384" s="26">
        <f>VLOOKUP($A384,Data!$B$1:$O$4115,14,FALSE)</f>
        <v>27</v>
      </c>
      <c r="E384" t="s">
        <v>921</v>
      </c>
      <c r="F384" s="21" t="s">
        <v>8221</v>
      </c>
      <c r="G384" s="26">
        <f>VLOOKUP($E384,Data!$B$1:$O$4115,14,FALSE)</f>
        <v>0</v>
      </c>
    </row>
    <row r="385" spans="1:7" x14ac:dyDescent="0.4">
      <c r="A385" t="s">
        <v>782</v>
      </c>
      <c r="B385" s="17" t="s">
        <v>8219</v>
      </c>
      <c r="C385" s="26">
        <f>VLOOKUP($A385,Data!$B$1:$O$4115,14,FALSE)</f>
        <v>25</v>
      </c>
      <c r="E385" t="s">
        <v>922</v>
      </c>
      <c r="F385" s="21" t="s">
        <v>8221</v>
      </c>
      <c r="G385" s="26">
        <f>VLOOKUP($E385,Data!$B$1:$O$4115,14,FALSE)</f>
        <v>20</v>
      </c>
    </row>
    <row r="386" spans="1:7" x14ac:dyDescent="0.4">
      <c r="A386" t="s">
        <v>783</v>
      </c>
      <c r="B386" s="17" t="s">
        <v>8219</v>
      </c>
      <c r="C386" s="26">
        <f>VLOOKUP($A386,Data!$B$1:$O$4115,14,FALSE)</f>
        <v>14</v>
      </c>
      <c r="E386" t="s">
        <v>923</v>
      </c>
      <c r="F386" s="21" t="s">
        <v>8221</v>
      </c>
      <c r="G386" s="26">
        <f>VLOOKUP($E386,Data!$B$1:$O$4115,14,FALSE)</f>
        <v>30</v>
      </c>
    </row>
    <row r="387" spans="1:7" x14ac:dyDescent="0.4">
      <c r="A387" t="s">
        <v>784</v>
      </c>
      <c r="B387" s="17" t="s">
        <v>8219</v>
      </c>
      <c r="C387" s="26">
        <f>VLOOKUP($A387,Data!$B$1:$O$4115,14,FALSE)</f>
        <v>35</v>
      </c>
      <c r="E387" t="s">
        <v>924</v>
      </c>
      <c r="F387" s="21" t="s">
        <v>8221</v>
      </c>
      <c r="G387" s="26">
        <f>VLOOKUP($E387,Data!$B$1:$O$4115,14,FALSE)</f>
        <v>6</v>
      </c>
    </row>
    <row r="388" spans="1:7" x14ac:dyDescent="0.4">
      <c r="A388" t="s">
        <v>785</v>
      </c>
      <c r="B388" s="17" t="s">
        <v>8219</v>
      </c>
      <c r="C388" s="26">
        <f>VLOOKUP($A388,Data!$B$1:$O$4115,14,FALSE)</f>
        <v>10</v>
      </c>
      <c r="E388" t="s">
        <v>925</v>
      </c>
      <c r="F388" s="21" t="s">
        <v>8221</v>
      </c>
      <c r="G388" s="26">
        <f>VLOOKUP($E388,Data!$B$1:$O$4115,14,FALSE)</f>
        <v>15</v>
      </c>
    </row>
    <row r="389" spans="1:7" x14ac:dyDescent="0.4">
      <c r="A389" t="s">
        <v>786</v>
      </c>
      <c r="B389" s="17" t="s">
        <v>8219</v>
      </c>
      <c r="C389" s="26">
        <f>VLOOKUP($A389,Data!$B$1:$O$4115,14,FALSE)</f>
        <v>29</v>
      </c>
      <c r="E389" t="s">
        <v>926</v>
      </c>
      <c r="F389" s="21" t="s">
        <v>8221</v>
      </c>
      <c r="G389" s="26">
        <f>VLOOKUP($E389,Data!$B$1:$O$4115,14,FALSE)</f>
        <v>5</v>
      </c>
    </row>
    <row r="390" spans="1:7" x14ac:dyDescent="0.4">
      <c r="A390" t="s">
        <v>787</v>
      </c>
      <c r="B390" s="17" t="s">
        <v>8219</v>
      </c>
      <c r="C390" s="26">
        <f>VLOOKUP($A390,Data!$B$1:$O$4115,14,FALSE)</f>
        <v>44</v>
      </c>
      <c r="E390" t="s">
        <v>927</v>
      </c>
      <c r="F390" s="21" t="s">
        <v>8221</v>
      </c>
      <c r="G390" s="26">
        <f>VLOOKUP($E390,Data!$B$1:$O$4115,14,FALSE)</f>
        <v>0</v>
      </c>
    </row>
    <row r="391" spans="1:7" x14ac:dyDescent="0.4">
      <c r="A391" t="s">
        <v>788</v>
      </c>
      <c r="B391" s="17" t="s">
        <v>8219</v>
      </c>
      <c r="C391" s="26">
        <f>VLOOKUP($A391,Data!$B$1:$O$4115,14,FALSE)</f>
        <v>17</v>
      </c>
      <c r="E391" t="s">
        <v>928</v>
      </c>
      <c r="F391" s="21" t="s">
        <v>8221</v>
      </c>
      <c r="G391" s="26">
        <f>VLOOKUP($E391,Data!$B$1:$O$4115,14,FALSE)</f>
        <v>0</v>
      </c>
    </row>
    <row r="392" spans="1:7" x14ac:dyDescent="0.4">
      <c r="A392" t="s">
        <v>789</v>
      </c>
      <c r="B392" s="17" t="s">
        <v>8219</v>
      </c>
      <c r="C392" s="26">
        <f>VLOOKUP($A392,Data!$B$1:$O$4115,14,FALSE)</f>
        <v>34</v>
      </c>
      <c r="E392" t="s">
        <v>929</v>
      </c>
      <c r="F392" s="21" t="s">
        <v>8221</v>
      </c>
      <c r="G392" s="26">
        <f>VLOOKUP($E392,Data!$B$1:$O$4115,14,FALSE)</f>
        <v>28</v>
      </c>
    </row>
    <row r="393" spans="1:7" x14ac:dyDescent="0.4">
      <c r="A393" t="s">
        <v>790</v>
      </c>
      <c r="B393" s="17" t="s">
        <v>8219</v>
      </c>
      <c r="C393" s="26">
        <f>VLOOKUP($A393,Data!$B$1:$O$4115,14,FALSE)</f>
        <v>14</v>
      </c>
      <c r="E393" t="s">
        <v>930</v>
      </c>
      <c r="F393" s="21" t="s">
        <v>8221</v>
      </c>
      <c r="G393" s="26">
        <f>VLOOKUP($E393,Data!$B$1:$O$4115,14,FALSE)</f>
        <v>0</v>
      </c>
    </row>
    <row r="394" spans="1:7" x14ac:dyDescent="0.4">
      <c r="A394" t="s">
        <v>791</v>
      </c>
      <c r="B394" s="17" t="s">
        <v>8219</v>
      </c>
      <c r="C394" s="26">
        <f>VLOOKUP($A394,Data!$B$1:$O$4115,14,FALSE)</f>
        <v>156</v>
      </c>
      <c r="E394" t="s">
        <v>931</v>
      </c>
      <c r="F394" s="21" t="s">
        <v>8221</v>
      </c>
      <c r="G394" s="26">
        <f>VLOOKUP($E394,Data!$B$1:$O$4115,14,FALSE)</f>
        <v>5</v>
      </c>
    </row>
    <row r="395" spans="1:7" x14ac:dyDescent="0.4">
      <c r="A395" t="s">
        <v>792</v>
      </c>
      <c r="B395" s="17" t="s">
        <v>8219</v>
      </c>
      <c r="C395" s="26">
        <f>VLOOKUP($A395,Data!$B$1:$O$4115,14,FALSE)</f>
        <v>128</v>
      </c>
      <c r="E395" t="s">
        <v>932</v>
      </c>
      <c r="F395" s="21" t="s">
        <v>8221</v>
      </c>
      <c r="G395" s="26">
        <f>VLOOKUP($E395,Data!$B$1:$O$4115,14,FALSE)</f>
        <v>7</v>
      </c>
    </row>
    <row r="396" spans="1:7" x14ac:dyDescent="0.4">
      <c r="A396" t="s">
        <v>793</v>
      </c>
      <c r="B396" s="17" t="s">
        <v>8219</v>
      </c>
      <c r="C396" s="26">
        <f>VLOOKUP($A396,Data!$B$1:$O$4115,14,FALSE)</f>
        <v>60</v>
      </c>
      <c r="E396" t="s">
        <v>933</v>
      </c>
      <c r="F396" s="21" t="s">
        <v>8221</v>
      </c>
      <c r="G396" s="26">
        <f>VLOOKUP($E396,Data!$B$1:$O$4115,14,FALSE)</f>
        <v>30</v>
      </c>
    </row>
    <row r="397" spans="1:7" x14ac:dyDescent="0.4">
      <c r="A397" t="s">
        <v>794</v>
      </c>
      <c r="B397" s="17" t="s">
        <v>8219</v>
      </c>
      <c r="C397" s="26">
        <f>VLOOKUP($A397,Data!$B$1:$O$4115,14,FALSE)</f>
        <v>32</v>
      </c>
      <c r="E397" t="s">
        <v>934</v>
      </c>
      <c r="F397" s="21" t="s">
        <v>8221</v>
      </c>
      <c r="G397" s="26">
        <f>VLOOKUP($E397,Data!$B$1:$O$4115,14,FALSE)</f>
        <v>2</v>
      </c>
    </row>
    <row r="398" spans="1:7" x14ac:dyDescent="0.4">
      <c r="A398" t="s">
        <v>795</v>
      </c>
      <c r="B398" s="17" t="s">
        <v>8219</v>
      </c>
      <c r="C398" s="26">
        <f>VLOOKUP($A398,Data!$B$1:$O$4115,14,FALSE)</f>
        <v>53</v>
      </c>
      <c r="E398" t="s">
        <v>935</v>
      </c>
      <c r="F398" s="21" t="s">
        <v>8221</v>
      </c>
      <c r="G398" s="26">
        <f>VLOOKUP($E398,Data!$B$1:$O$4115,14,FALSE)</f>
        <v>30</v>
      </c>
    </row>
    <row r="399" spans="1:7" x14ac:dyDescent="0.4">
      <c r="A399" t="s">
        <v>796</v>
      </c>
      <c r="B399" s="17" t="s">
        <v>8219</v>
      </c>
      <c r="C399" s="26">
        <f>VLOOKUP($A399,Data!$B$1:$O$4115,14,FALSE)</f>
        <v>184</v>
      </c>
      <c r="E399" t="s">
        <v>936</v>
      </c>
      <c r="F399" s="21" t="s">
        <v>8221</v>
      </c>
      <c r="G399" s="26">
        <f>VLOOKUP($E399,Data!$B$1:$O$4115,14,FALSE)</f>
        <v>2</v>
      </c>
    </row>
    <row r="400" spans="1:7" x14ac:dyDescent="0.4">
      <c r="A400" t="s">
        <v>797</v>
      </c>
      <c r="B400" s="17" t="s">
        <v>8219</v>
      </c>
      <c r="C400" s="26">
        <f>VLOOKUP($A400,Data!$B$1:$O$4115,14,FALSE)</f>
        <v>90</v>
      </c>
      <c r="E400" t="s">
        <v>937</v>
      </c>
      <c r="F400" s="21" t="s">
        <v>8221</v>
      </c>
      <c r="G400" s="26">
        <f>VLOOKUP($E400,Data!$B$1:$O$4115,14,FALSE)</f>
        <v>0</v>
      </c>
    </row>
    <row r="401" spans="1:7" x14ac:dyDescent="0.4">
      <c r="A401" t="s">
        <v>798</v>
      </c>
      <c r="B401" s="17" t="s">
        <v>8219</v>
      </c>
      <c r="C401" s="26">
        <f>VLOOKUP($A401,Data!$B$1:$O$4115,14,FALSE)</f>
        <v>71</v>
      </c>
      <c r="E401" t="s">
        <v>938</v>
      </c>
      <c r="F401" s="21" t="s">
        <v>8221</v>
      </c>
      <c r="G401" s="26">
        <f>VLOOKUP($E401,Data!$B$1:$O$4115,14,FALSE)</f>
        <v>2</v>
      </c>
    </row>
    <row r="402" spans="1:7" x14ac:dyDescent="0.4">
      <c r="A402" t="s">
        <v>799</v>
      </c>
      <c r="B402" s="17" t="s">
        <v>8219</v>
      </c>
      <c r="C402" s="26">
        <f>VLOOKUP($A402,Data!$B$1:$O$4115,14,FALSE)</f>
        <v>87</v>
      </c>
      <c r="E402" t="s">
        <v>939</v>
      </c>
      <c r="F402" s="21" t="s">
        <v>8221</v>
      </c>
      <c r="G402" s="26">
        <f>VLOOKUP($E402,Data!$B$1:$O$4115,14,FALSE)</f>
        <v>1</v>
      </c>
    </row>
    <row r="403" spans="1:7" x14ac:dyDescent="0.4">
      <c r="A403" t="s">
        <v>800</v>
      </c>
      <c r="B403" s="17" t="s">
        <v>8219</v>
      </c>
      <c r="C403" s="26">
        <f>VLOOKUP($A403,Data!$B$1:$O$4115,14,FALSE)</f>
        <v>28</v>
      </c>
      <c r="E403" t="s">
        <v>940</v>
      </c>
      <c r="F403" s="21" t="s">
        <v>8221</v>
      </c>
      <c r="G403" s="26">
        <f>VLOOKUP($E403,Data!$B$1:$O$4115,14,FALSE)</f>
        <v>2</v>
      </c>
    </row>
    <row r="404" spans="1:7" x14ac:dyDescent="0.4">
      <c r="A404" t="s">
        <v>801</v>
      </c>
      <c r="B404" s="17" t="s">
        <v>8219</v>
      </c>
      <c r="C404" s="26">
        <f>VLOOKUP($A404,Data!$B$1:$O$4115,14,FALSE)</f>
        <v>56</v>
      </c>
      <c r="E404" t="s">
        <v>941</v>
      </c>
      <c r="F404" s="21" t="s">
        <v>8221</v>
      </c>
      <c r="G404" s="26">
        <f>VLOOKUP($E404,Data!$B$1:$O$4115,14,FALSE)</f>
        <v>14</v>
      </c>
    </row>
    <row r="405" spans="1:7" x14ac:dyDescent="0.4">
      <c r="A405" t="s">
        <v>802</v>
      </c>
      <c r="B405" s="17" t="s">
        <v>8219</v>
      </c>
      <c r="C405" s="26">
        <f>VLOOKUP($A405,Data!$B$1:$O$4115,14,FALSE)</f>
        <v>51</v>
      </c>
      <c r="E405" t="s">
        <v>942</v>
      </c>
      <c r="F405" s="21" t="s">
        <v>8221</v>
      </c>
      <c r="G405" s="26">
        <f>VLOOKUP($E405,Data!$B$1:$O$4115,14,FALSE)</f>
        <v>31</v>
      </c>
    </row>
    <row r="406" spans="1:7" x14ac:dyDescent="0.4">
      <c r="A406" t="s">
        <v>803</v>
      </c>
      <c r="B406" s="17" t="s">
        <v>8219</v>
      </c>
      <c r="C406" s="26">
        <f>VLOOKUP($A406,Data!$B$1:$O$4115,14,FALSE)</f>
        <v>75</v>
      </c>
      <c r="E406" t="s">
        <v>943</v>
      </c>
      <c r="F406" s="21" t="s">
        <v>8221</v>
      </c>
      <c r="G406" s="26">
        <f>VLOOKUP($E406,Data!$B$1:$O$4115,14,FALSE)</f>
        <v>16</v>
      </c>
    </row>
    <row r="407" spans="1:7" x14ac:dyDescent="0.4">
      <c r="A407" t="s">
        <v>804</v>
      </c>
      <c r="B407" s="17" t="s">
        <v>8219</v>
      </c>
      <c r="C407" s="26">
        <f>VLOOKUP($A407,Data!$B$1:$O$4115,14,FALSE)</f>
        <v>38</v>
      </c>
      <c r="E407" t="s">
        <v>944</v>
      </c>
      <c r="F407" s="21" t="s">
        <v>8221</v>
      </c>
      <c r="G407" s="26">
        <f>VLOOKUP($E407,Data!$B$1:$O$4115,14,FALSE)</f>
        <v>12</v>
      </c>
    </row>
    <row r="408" spans="1:7" x14ac:dyDescent="0.4">
      <c r="A408" t="s">
        <v>805</v>
      </c>
      <c r="B408" s="17" t="s">
        <v>8219</v>
      </c>
      <c r="C408" s="26">
        <f>VLOOKUP($A408,Data!$B$1:$O$4115,14,FALSE)</f>
        <v>18</v>
      </c>
      <c r="E408" t="s">
        <v>945</v>
      </c>
      <c r="F408" s="21" t="s">
        <v>8221</v>
      </c>
      <c r="G408" s="26">
        <f>VLOOKUP($E408,Data!$B$1:$O$4115,14,FALSE)</f>
        <v>96</v>
      </c>
    </row>
    <row r="409" spans="1:7" x14ac:dyDescent="0.4">
      <c r="A409" t="s">
        <v>806</v>
      </c>
      <c r="B409" s="17" t="s">
        <v>8219</v>
      </c>
      <c r="C409" s="26">
        <f>VLOOKUP($A409,Data!$B$1:$O$4115,14,FALSE)</f>
        <v>54</v>
      </c>
      <c r="E409" t="s">
        <v>946</v>
      </c>
      <c r="F409" s="21" t="s">
        <v>8221</v>
      </c>
      <c r="G409" s="26">
        <f>VLOOKUP($E409,Data!$B$1:$O$4115,14,FALSE)</f>
        <v>16</v>
      </c>
    </row>
    <row r="410" spans="1:7" x14ac:dyDescent="0.4">
      <c r="A410" t="s">
        <v>807</v>
      </c>
      <c r="B410" s="17" t="s">
        <v>8219</v>
      </c>
      <c r="C410" s="26">
        <f>VLOOKUP($A410,Data!$B$1:$O$4115,14,FALSE)</f>
        <v>71</v>
      </c>
      <c r="E410" t="s">
        <v>947</v>
      </c>
      <c r="F410" s="21" t="s">
        <v>8221</v>
      </c>
      <c r="G410" s="26">
        <f>VLOOKUP($E410,Data!$B$1:$O$4115,14,FALSE)</f>
        <v>5</v>
      </c>
    </row>
    <row r="411" spans="1:7" x14ac:dyDescent="0.4">
      <c r="A411" t="s">
        <v>808</v>
      </c>
      <c r="B411" s="17" t="s">
        <v>8219</v>
      </c>
      <c r="C411" s="26">
        <f>VLOOKUP($A411,Data!$B$1:$O$4115,14,FALSE)</f>
        <v>57</v>
      </c>
      <c r="E411" t="s">
        <v>948</v>
      </c>
      <c r="F411" s="21" t="s">
        <v>8221</v>
      </c>
      <c r="G411" s="26">
        <f>VLOOKUP($E411,Data!$B$1:$O$4115,14,FALSE)</f>
        <v>0</v>
      </c>
    </row>
    <row r="412" spans="1:7" x14ac:dyDescent="0.4">
      <c r="A412" t="s">
        <v>809</v>
      </c>
      <c r="B412" s="17" t="s">
        <v>8219</v>
      </c>
      <c r="C412" s="26">
        <f>VLOOKUP($A412,Data!$B$1:$O$4115,14,FALSE)</f>
        <v>43</v>
      </c>
      <c r="E412" t="s">
        <v>949</v>
      </c>
      <c r="F412" s="21" t="s">
        <v>8221</v>
      </c>
      <c r="G412" s="26">
        <f>VLOOKUP($E412,Data!$B$1:$O$4115,14,FALSE)</f>
        <v>8</v>
      </c>
    </row>
    <row r="413" spans="1:7" x14ac:dyDescent="0.4">
      <c r="A413" t="s">
        <v>810</v>
      </c>
      <c r="B413" s="17" t="s">
        <v>8219</v>
      </c>
      <c r="C413" s="26">
        <f>VLOOKUP($A413,Data!$B$1:$O$4115,14,FALSE)</f>
        <v>52</v>
      </c>
      <c r="E413" t="s">
        <v>950</v>
      </c>
      <c r="F413" s="21" t="s">
        <v>8221</v>
      </c>
      <c r="G413" s="26">
        <f>VLOOKUP($E413,Data!$B$1:$O$4115,14,FALSE)</f>
        <v>7</v>
      </c>
    </row>
    <row r="414" spans="1:7" x14ac:dyDescent="0.4">
      <c r="A414" t="s">
        <v>811</v>
      </c>
      <c r="B414" s="17" t="s">
        <v>8219</v>
      </c>
      <c r="C414" s="26">
        <f>VLOOKUP($A414,Data!$B$1:$O$4115,14,FALSE)</f>
        <v>27</v>
      </c>
      <c r="E414" t="s">
        <v>951</v>
      </c>
      <c r="F414" s="21" t="s">
        <v>8221</v>
      </c>
      <c r="G414" s="26">
        <f>VLOOKUP($E414,Data!$B$1:$O$4115,14,FALSE)</f>
        <v>24</v>
      </c>
    </row>
    <row r="415" spans="1:7" x14ac:dyDescent="0.4">
      <c r="A415" t="s">
        <v>812</v>
      </c>
      <c r="B415" s="17" t="s">
        <v>8219</v>
      </c>
      <c r="C415" s="26">
        <f>VLOOKUP($A415,Data!$B$1:$O$4115,14,FALSE)</f>
        <v>12</v>
      </c>
      <c r="E415" t="s">
        <v>952</v>
      </c>
      <c r="F415" s="21" t="s">
        <v>8221</v>
      </c>
      <c r="G415" s="26">
        <f>VLOOKUP($E415,Data!$B$1:$O$4115,14,FALSE)</f>
        <v>121</v>
      </c>
    </row>
    <row r="416" spans="1:7" x14ac:dyDescent="0.4">
      <c r="A416" t="s">
        <v>813</v>
      </c>
      <c r="B416" s="17" t="s">
        <v>8219</v>
      </c>
      <c r="C416" s="26">
        <f>VLOOKUP($A416,Data!$B$1:$O$4115,14,FALSE)</f>
        <v>33</v>
      </c>
      <c r="E416" t="s">
        <v>953</v>
      </c>
      <c r="F416" s="21" t="s">
        <v>8221</v>
      </c>
      <c r="G416" s="26">
        <f>VLOOKUP($E416,Data!$B$1:$O$4115,14,FALSE)</f>
        <v>196</v>
      </c>
    </row>
    <row r="417" spans="1:7" x14ac:dyDescent="0.4">
      <c r="A417" t="s">
        <v>814</v>
      </c>
      <c r="B417" s="17" t="s">
        <v>8219</v>
      </c>
      <c r="C417" s="26">
        <f>VLOOKUP($A417,Data!$B$1:$O$4115,14,FALSE)</f>
        <v>96</v>
      </c>
      <c r="E417" t="s">
        <v>954</v>
      </c>
      <c r="F417" s="21" t="s">
        <v>8221</v>
      </c>
      <c r="G417" s="26">
        <f>VLOOKUP($E417,Data!$B$1:$O$4115,14,FALSE)</f>
        <v>5</v>
      </c>
    </row>
    <row r="418" spans="1:7" x14ac:dyDescent="0.4">
      <c r="A418" t="s">
        <v>815</v>
      </c>
      <c r="B418" s="17" t="s">
        <v>8219</v>
      </c>
      <c r="C418" s="26">
        <f>VLOOKUP($A418,Data!$B$1:$O$4115,14,FALSE)</f>
        <v>28</v>
      </c>
      <c r="E418" t="s">
        <v>955</v>
      </c>
      <c r="F418" s="21" t="s">
        <v>8221</v>
      </c>
      <c r="G418" s="26">
        <f>VLOOKUP($E418,Data!$B$1:$O$4115,14,FALSE)</f>
        <v>73</v>
      </c>
    </row>
    <row r="419" spans="1:7" x14ac:dyDescent="0.4">
      <c r="A419" t="s">
        <v>816</v>
      </c>
      <c r="B419" s="17" t="s">
        <v>8219</v>
      </c>
      <c r="C419" s="26">
        <f>VLOOKUP($A419,Data!$B$1:$O$4115,14,FALSE)</f>
        <v>43</v>
      </c>
      <c r="E419" t="s">
        <v>956</v>
      </c>
      <c r="F419" s="21" t="s">
        <v>8221</v>
      </c>
      <c r="G419" s="26">
        <f>VLOOKUP($E419,Data!$B$1:$O$4115,14,FALSE)</f>
        <v>93</v>
      </c>
    </row>
    <row r="420" spans="1:7" x14ac:dyDescent="0.4">
      <c r="A420" t="s">
        <v>817</v>
      </c>
      <c r="B420" s="17" t="s">
        <v>8219</v>
      </c>
      <c r="C420" s="26">
        <f>VLOOKUP($A420,Data!$B$1:$O$4115,14,FALSE)</f>
        <v>205</v>
      </c>
      <c r="E420" t="s">
        <v>957</v>
      </c>
      <c r="F420" s="21" t="s">
        <v>8221</v>
      </c>
      <c r="G420" s="26">
        <f>VLOOKUP($E420,Data!$B$1:$O$4115,14,FALSE)</f>
        <v>17</v>
      </c>
    </row>
    <row r="421" spans="1:7" x14ac:dyDescent="0.4">
      <c r="A421" t="s">
        <v>818</v>
      </c>
      <c r="B421" s="17" t="s">
        <v>8219</v>
      </c>
      <c r="C421" s="26">
        <f>VLOOKUP($A421,Data!$B$1:$O$4115,14,FALSE)</f>
        <v>23</v>
      </c>
      <c r="E421" t="s">
        <v>958</v>
      </c>
      <c r="F421" s="21" t="s">
        <v>8221</v>
      </c>
      <c r="G421" s="26">
        <f>VLOOKUP($E421,Data!$B$1:$O$4115,14,FALSE)</f>
        <v>7</v>
      </c>
    </row>
    <row r="422" spans="1:7" x14ac:dyDescent="0.4">
      <c r="A422" t="s">
        <v>819</v>
      </c>
      <c r="B422" s="17" t="s">
        <v>8219</v>
      </c>
      <c r="C422" s="26">
        <f>VLOOKUP($A422,Data!$B$1:$O$4115,14,FALSE)</f>
        <v>19</v>
      </c>
      <c r="E422" t="s">
        <v>959</v>
      </c>
      <c r="F422" s="21" t="s">
        <v>8221</v>
      </c>
      <c r="G422" s="26">
        <f>VLOOKUP($E422,Data!$B$1:$O$4115,14,FALSE)</f>
        <v>17</v>
      </c>
    </row>
    <row r="423" spans="1:7" x14ac:dyDescent="0.4">
      <c r="A423" t="s">
        <v>820</v>
      </c>
      <c r="B423" s="17" t="s">
        <v>8219</v>
      </c>
      <c r="C423" s="26">
        <f>VLOOKUP($A423,Data!$B$1:$O$4115,14,FALSE)</f>
        <v>14</v>
      </c>
      <c r="E423" t="s">
        <v>960</v>
      </c>
      <c r="F423" s="21" t="s">
        <v>8221</v>
      </c>
      <c r="G423" s="26">
        <f>VLOOKUP($E423,Data!$B$1:$O$4115,14,FALSE)</f>
        <v>171</v>
      </c>
    </row>
    <row r="424" spans="1:7" x14ac:dyDescent="0.4">
      <c r="A424" t="s">
        <v>821</v>
      </c>
      <c r="B424" s="17" t="s">
        <v>8219</v>
      </c>
      <c r="C424" s="26">
        <f>VLOOKUP($A424,Data!$B$1:$O$4115,14,FALSE)</f>
        <v>38</v>
      </c>
      <c r="E424" t="s">
        <v>961</v>
      </c>
      <c r="F424" s="21" t="s">
        <v>8221</v>
      </c>
      <c r="G424" s="26">
        <f>VLOOKUP($E424,Data!$B$1:$O$4115,14,FALSE)</f>
        <v>188</v>
      </c>
    </row>
    <row r="425" spans="1:7" x14ac:dyDescent="0.4">
      <c r="A425" t="s">
        <v>822</v>
      </c>
      <c r="B425" s="17" t="s">
        <v>8219</v>
      </c>
      <c r="C425" s="26">
        <f>VLOOKUP($A425,Data!$B$1:$O$4115,14,FALSE)</f>
        <v>78</v>
      </c>
      <c r="E425" t="s">
        <v>962</v>
      </c>
      <c r="F425" s="21" t="s">
        <v>8221</v>
      </c>
      <c r="G425" s="26">
        <f>VLOOKUP($E425,Data!$B$1:$O$4115,14,FALSE)</f>
        <v>110</v>
      </c>
    </row>
    <row r="426" spans="1:7" x14ac:dyDescent="0.4">
      <c r="A426" t="s">
        <v>823</v>
      </c>
      <c r="B426" s="17" t="s">
        <v>8219</v>
      </c>
      <c r="C426" s="26">
        <f>VLOOKUP($A426,Data!$B$1:$O$4115,14,FALSE)</f>
        <v>69</v>
      </c>
      <c r="E426" t="s">
        <v>963</v>
      </c>
      <c r="F426" s="21" t="s">
        <v>8221</v>
      </c>
      <c r="G426" s="26">
        <f>VLOOKUP($E426,Data!$B$1:$O$4115,14,FALSE)</f>
        <v>37</v>
      </c>
    </row>
    <row r="427" spans="1:7" x14ac:dyDescent="0.4">
      <c r="A427" t="s">
        <v>824</v>
      </c>
      <c r="B427" s="17" t="s">
        <v>8219</v>
      </c>
      <c r="C427" s="26">
        <f>VLOOKUP($A427,Data!$B$1:$O$4115,14,FALSE)</f>
        <v>33</v>
      </c>
      <c r="E427" t="s">
        <v>964</v>
      </c>
      <c r="F427" s="21" t="s">
        <v>8221</v>
      </c>
      <c r="G427" s="26">
        <f>VLOOKUP($E427,Data!$B$1:$O$4115,14,FALSE)</f>
        <v>9</v>
      </c>
    </row>
    <row r="428" spans="1:7" x14ac:dyDescent="0.4">
      <c r="A428" t="s">
        <v>825</v>
      </c>
      <c r="B428" s="17" t="s">
        <v>8219</v>
      </c>
      <c r="C428" s="26">
        <f>VLOOKUP($A428,Data!$B$1:$O$4115,14,FALSE)</f>
        <v>54</v>
      </c>
      <c r="E428" t="s">
        <v>965</v>
      </c>
      <c r="F428" s="21" t="s">
        <v>8221</v>
      </c>
      <c r="G428" s="26">
        <f>VLOOKUP($E428,Data!$B$1:$O$4115,14,FALSE)</f>
        <v>29</v>
      </c>
    </row>
    <row r="429" spans="1:7" x14ac:dyDescent="0.4">
      <c r="A429" t="s">
        <v>826</v>
      </c>
      <c r="B429" s="17" t="s">
        <v>8219</v>
      </c>
      <c r="C429" s="26">
        <f>VLOOKUP($A429,Data!$B$1:$O$4115,14,FALSE)</f>
        <v>99</v>
      </c>
      <c r="E429" t="s">
        <v>966</v>
      </c>
      <c r="F429" s="21" t="s">
        <v>8221</v>
      </c>
      <c r="G429" s="26">
        <f>VLOOKUP($E429,Data!$B$1:$O$4115,14,FALSE)</f>
        <v>6</v>
      </c>
    </row>
    <row r="430" spans="1:7" x14ac:dyDescent="0.4">
      <c r="A430" t="s">
        <v>827</v>
      </c>
      <c r="B430" s="17" t="s">
        <v>8219</v>
      </c>
      <c r="C430" s="26">
        <f>VLOOKUP($A430,Data!$B$1:$O$4115,14,FALSE)</f>
        <v>49</v>
      </c>
      <c r="E430" t="s">
        <v>967</v>
      </c>
      <c r="F430" s="21" t="s">
        <v>8221</v>
      </c>
      <c r="G430" s="26">
        <f>VLOOKUP($E430,Data!$B$1:$O$4115,14,FALSE)</f>
        <v>30</v>
      </c>
    </row>
    <row r="431" spans="1:7" x14ac:dyDescent="0.4">
      <c r="A431" t="s">
        <v>828</v>
      </c>
      <c r="B431" s="17" t="s">
        <v>8219</v>
      </c>
      <c r="C431" s="26">
        <f>VLOOKUP($A431,Data!$B$1:$O$4115,14,FALSE)</f>
        <v>11</v>
      </c>
      <c r="E431" t="s">
        <v>968</v>
      </c>
      <c r="F431" s="21" t="s">
        <v>8221</v>
      </c>
      <c r="G431" s="26">
        <f>VLOOKUP($E431,Data!$B$1:$O$4115,14,FALSE)</f>
        <v>81</v>
      </c>
    </row>
    <row r="432" spans="1:7" x14ac:dyDescent="0.4">
      <c r="A432" t="s">
        <v>829</v>
      </c>
      <c r="B432" s="17" t="s">
        <v>8219</v>
      </c>
      <c r="C432" s="26">
        <f>VLOOKUP($A432,Data!$B$1:$O$4115,14,FALSE)</f>
        <v>38</v>
      </c>
      <c r="E432" t="s">
        <v>969</v>
      </c>
      <c r="F432" s="21" t="s">
        <v>8221</v>
      </c>
      <c r="G432" s="26">
        <f>VLOOKUP($E432,Data!$B$1:$O$4115,14,FALSE)</f>
        <v>4</v>
      </c>
    </row>
    <row r="433" spans="1:7" x14ac:dyDescent="0.4">
      <c r="A433" t="s">
        <v>830</v>
      </c>
      <c r="B433" s="17" t="s">
        <v>8219</v>
      </c>
      <c r="C433" s="26">
        <f>VLOOKUP($A433,Data!$B$1:$O$4115,14,FALSE)</f>
        <v>16</v>
      </c>
      <c r="E433" t="s">
        <v>970</v>
      </c>
      <c r="F433" s="21" t="s">
        <v>8221</v>
      </c>
      <c r="G433" s="26">
        <f>VLOOKUP($E433,Data!$B$1:$O$4115,14,FALSE)</f>
        <v>11</v>
      </c>
    </row>
    <row r="434" spans="1:7" x14ac:dyDescent="0.4">
      <c r="A434" t="s">
        <v>831</v>
      </c>
      <c r="B434" s="17" t="s">
        <v>8219</v>
      </c>
      <c r="C434" s="26">
        <f>VLOOKUP($A434,Data!$B$1:$O$4115,14,FALSE)</f>
        <v>32</v>
      </c>
      <c r="E434" t="s">
        <v>971</v>
      </c>
      <c r="F434" s="21" t="s">
        <v>8221</v>
      </c>
      <c r="G434" s="26">
        <f>VLOOKUP($E434,Data!$B$1:$O$4115,14,FALSE)</f>
        <v>14</v>
      </c>
    </row>
    <row r="435" spans="1:7" x14ac:dyDescent="0.4">
      <c r="A435" t="s">
        <v>832</v>
      </c>
      <c r="B435" s="17" t="s">
        <v>8219</v>
      </c>
      <c r="C435" s="26">
        <f>VLOOKUP($A435,Data!$B$1:$O$4115,14,FALSE)</f>
        <v>20</v>
      </c>
      <c r="E435" t="s">
        <v>972</v>
      </c>
      <c r="F435" s="21" t="s">
        <v>8221</v>
      </c>
      <c r="G435" s="26">
        <f>VLOOKUP($E435,Data!$B$1:$O$4115,14,FALSE)</f>
        <v>5</v>
      </c>
    </row>
    <row r="436" spans="1:7" x14ac:dyDescent="0.4">
      <c r="A436" t="s">
        <v>833</v>
      </c>
      <c r="B436" s="17" t="s">
        <v>8219</v>
      </c>
      <c r="C436" s="26">
        <f>VLOOKUP($A436,Data!$B$1:$O$4115,14,FALSE)</f>
        <v>154</v>
      </c>
      <c r="E436" t="s">
        <v>973</v>
      </c>
      <c r="F436" s="21" t="s">
        <v>8221</v>
      </c>
      <c r="G436" s="26">
        <f>VLOOKUP($E436,Data!$B$1:$O$4115,14,FALSE)</f>
        <v>45</v>
      </c>
    </row>
    <row r="437" spans="1:7" x14ac:dyDescent="0.4">
      <c r="A437" t="s">
        <v>834</v>
      </c>
      <c r="B437" s="17" t="s">
        <v>8219</v>
      </c>
      <c r="C437" s="26">
        <f>VLOOKUP($A437,Data!$B$1:$O$4115,14,FALSE)</f>
        <v>41</v>
      </c>
      <c r="E437" t="s">
        <v>974</v>
      </c>
      <c r="F437" s="21" t="s">
        <v>8221</v>
      </c>
      <c r="G437" s="26">
        <f>VLOOKUP($E437,Data!$B$1:$O$4115,14,FALSE)</f>
        <v>8</v>
      </c>
    </row>
    <row r="438" spans="1:7" x14ac:dyDescent="0.4">
      <c r="A438" t="s">
        <v>835</v>
      </c>
      <c r="B438" s="17" t="s">
        <v>8219</v>
      </c>
      <c r="C438" s="26">
        <f>VLOOKUP($A438,Data!$B$1:$O$4115,14,FALSE)</f>
        <v>75</v>
      </c>
      <c r="E438" t="s">
        <v>975</v>
      </c>
      <c r="F438" s="21" t="s">
        <v>8221</v>
      </c>
      <c r="G438" s="26">
        <f>VLOOKUP($E438,Data!$B$1:$O$4115,14,FALSE)</f>
        <v>3</v>
      </c>
    </row>
    <row r="439" spans="1:7" x14ac:dyDescent="0.4">
      <c r="A439" t="s">
        <v>836</v>
      </c>
      <c r="B439" s="17" t="s">
        <v>8219</v>
      </c>
      <c r="C439" s="26">
        <f>VLOOKUP($A439,Data!$B$1:$O$4115,14,FALSE)</f>
        <v>40</v>
      </c>
      <c r="E439" t="s">
        <v>976</v>
      </c>
      <c r="F439" s="21" t="s">
        <v>8221</v>
      </c>
      <c r="G439" s="26">
        <f>VLOOKUP($E439,Data!$B$1:$O$4115,14,FALSE)</f>
        <v>24</v>
      </c>
    </row>
    <row r="440" spans="1:7" x14ac:dyDescent="0.4">
      <c r="A440" t="s">
        <v>837</v>
      </c>
      <c r="B440" s="17" t="s">
        <v>8219</v>
      </c>
      <c r="C440" s="26">
        <f>VLOOKUP($A440,Data!$B$1:$O$4115,14,FALSE)</f>
        <v>46</v>
      </c>
      <c r="E440" t="s">
        <v>977</v>
      </c>
      <c r="F440" s="21" t="s">
        <v>8221</v>
      </c>
      <c r="G440" s="26">
        <f>VLOOKUP($E440,Data!$B$1:$O$4115,14,FALSE)</f>
        <v>18</v>
      </c>
    </row>
    <row r="441" spans="1:7" x14ac:dyDescent="0.4">
      <c r="A441" t="s">
        <v>838</v>
      </c>
      <c r="B441" s="17" t="s">
        <v>8219</v>
      </c>
      <c r="C441" s="26">
        <f>VLOOKUP($A441,Data!$B$1:$O$4115,14,FALSE)</f>
        <v>62</v>
      </c>
      <c r="E441" t="s">
        <v>978</v>
      </c>
      <c r="F441" s="21" t="s">
        <v>8221</v>
      </c>
      <c r="G441" s="26">
        <f>VLOOKUP($E441,Data!$B$1:$O$4115,14,FALSE)</f>
        <v>12</v>
      </c>
    </row>
    <row r="442" spans="1:7" x14ac:dyDescent="0.4">
      <c r="A442" t="s">
        <v>839</v>
      </c>
      <c r="B442" s="17" t="s">
        <v>8219</v>
      </c>
      <c r="C442" s="26">
        <f>VLOOKUP($A442,Data!$B$1:$O$4115,14,FALSE)</f>
        <v>61</v>
      </c>
      <c r="E442" t="s">
        <v>979</v>
      </c>
      <c r="F442" s="21" t="s">
        <v>8221</v>
      </c>
      <c r="G442" s="26">
        <f>VLOOKUP($E442,Data!$B$1:$O$4115,14,FALSE)</f>
        <v>123</v>
      </c>
    </row>
    <row r="443" spans="1:7" x14ac:dyDescent="0.4">
      <c r="A443" t="s">
        <v>840</v>
      </c>
      <c r="B443" s="17" t="s">
        <v>8219</v>
      </c>
      <c r="C443" s="26">
        <f>VLOOKUP($A443,Data!$B$1:$O$4115,14,FALSE)</f>
        <v>96</v>
      </c>
      <c r="E443" t="s">
        <v>980</v>
      </c>
      <c r="F443" s="21" t="s">
        <v>8221</v>
      </c>
      <c r="G443" s="26">
        <f>VLOOKUP($E443,Data!$B$1:$O$4115,14,FALSE)</f>
        <v>96</v>
      </c>
    </row>
    <row r="444" spans="1:7" x14ac:dyDescent="0.4">
      <c r="A444" t="s">
        <v>841</v>
      </c>
      <c r="B444" s="17" t="s">
        <v>8219</v>
      </c>
      <c r="C444" s="26">
        <f>VLOOKUP($A444,Data!$B$1:$O$4115,14,FALSE)</f>
        <v>190</v>
      </c>
      <c r="E444" t="s">
        <v>981</v>
      </c>
      <c r="F444" s="21" t="s">
        <v>8221</v>
      </c>
      <c r="G444" s="26">
        <f>VLOOKUP($E444,Data!$B$1:$O$4115,14,FALSE)</f>
        <v>31</v>
      </c>
    </row>
    <row r="445" spans="1:7" x14ac:dyDescent="0.4">
      <c r="A445" t="s">
        <v>842</v>
      </c>
      <c r="B445" s="17" t="s">
        <v>8219</v>
      </c>
      <c r="C445" s="26">
        <f>VLOOKUP($A445,Data!$B$1:$O$4115,14,FALSE)</f>
        <v>94</v>
      </c>
      <c r="E445" t="s">
        <v>982</v>
      </c>
      <c r="F445" s="21" t="s">
        <v>8221</v>
      </c>
      <c r="G445" s="26">
        <f>VLOOKUP($E445,Data!$B$1:$O$4115,14,FALSE)</f>
        <v>4</v>
      </c>
    </row>
    <row r="446" spans="1:7" x14ac:dyDescent="0.4">
      <c r="A446" t="s">
        <v>843</v>
      </c>
      <c r="B446" s="17" t="s">
        <v>8219</v>
      </c>
      <c r="C446" s="26">
        <f>VLOOKUP($A446,Data!$B$1:$O$4115,14,FALSE)</f>
        <v>39</v>
      </c>
      <c r="E446" t="s">
        <v>983</v>
      </c>
      <c r="F446" s="21" t="s">
        <v>8221</v>
      </c>
      <c r="G446" s="26">
        <f>VLOOKUP($E446,Data!$B$1:$O$4115,14,FALSE)</f>
        <v>3</v>
      </c>
    </row>
    <row r="447" spans="1:7" x14ac:dyDescent="0.4">
      <c r="A447" t="s">
        <v>844</v>
      </c>
      <c r="B447" s="17" t="s">
        <v>8219</v>
      </c>
      <c r="C447" s="26">
        <f>VLOOKUP($A447,Data!$B$1:$O$4115,14,FALSE)</f>
        <v>127</v>
      </c>
      <c r="E447" t="s">
        <v>984</v>
      </c>
      <c r="F447" s="21" t="s">
        <v>8221</v>
      </c>
      <c r="G447" s="26">
        <f>VLOOKUP($E447,Data!$B$1:$O$4115,14,FALSE)</f>
        <v>179</v>
      </c>
    </row>
    <row r="448" spans="1:7" x14ac:dyDescent="0.4">
      <c r="A448" t="s">
        <v>845</v>
      </c>
      <c r="B448" s="17" t="s">
        <v>8219</v>
      </c>
      <c r="C448" s="26">
        <f>VLOOKUP($A448,Data!$B$1:$O$4115,14,FALSE)</f>
        <v>159</v>
      </c>
      <c r="E448" t="s">
        <v>985</v>
      </c>
      <c r="F448" s="21" t="s">
        <v>8221</v>
      </c>
      <c r="G448" s="26">
        <f>VLOOKUP($E448,Data!$B$1:$O$4115,14,FALSE)</f>
        <v>3</v>
      </c>
    </row>
    <row r="449" spans="1:7" x14ac:dyDescent="0.4">
      <c r="A449" t="s">
        <v>846</v>
      </c>
      <c r="B449" s="17" t="s">
        <v>8219</v>
      </c>
      <c r="C449" s="26">
        <f>VLOOKUP($A449,Data!$B$1:$O$4115,14,FALSE)</f>
        <v>177</v>
      </c>
      <c r="E449" t="s">
        <v>986</v>
      </c>
      <c r="F449" s="21" t="s">
        <v>8221</v>
      </c>
      <c r="G449" s="26">
        <f>VLOOKUP($E449,Data!$B$1:$O$4115,14,FALSE)</f>
        <v>23</v>
      </c>
    </row>
    <row r="450" spans="1:7" x14ac:dyDescent="0.4">
      <c r="A450" t="s">
        <v>847</v>
      </c>
      <c r="B450" s="17" t="s">
        <v>8219</v>
      </c>
      <c r="C450" s="26">
        <f>VLOOKUP($A450,Data!$B$1:$O$4115,14,FALSE)</f>
        <v>47</v>
      </c>
      <c r="E450" t="s">
        <v>987</v>
      </c>
      <c r="F450" s="21" t="s">
        <v>8221</v>
      </c>
      <c r="G450" s="26">
        <f>VLOOKUP($E450,Data!$B$1:$O$4115,14,FALSE)</f>
        <v>23</v>
      </c>
    </row>
    <row r="451" spans="1:7" x14ac:dyDescent="0.4">
      <c r="A451" t="s">
        <v>848</v>
      </c>
      <c r="B451" s="17" t="s">
        <v>8219</v>
      </c>
      <c r="C451" s="26">
        <f>VLOOKUP($A451,Data!$B$1:$O$4115,14,FALSE)</f>
        <v>1</v>
      </c>
      <c r="E451" t="s">
        <v>988</v>
      </c>
      <c r="F451" s="21" t="s">
        <v>8221</v>
      </c>
      <c r="G451" s="26">
        <f>VLOOKUP($E451,Data!$B$1:$O$4115,14,FALSE)</f>
        <v>41</v>
      </c>
    </row>
    <row r="452" spans="1:7" x14ac:dyDescent="0.4">
      <c r="A452" t="s">
        <v>849</v>
      </c>
      <c r="B452" s="17" t="s">
        <v>8219</v>
      </c>
      <c r="C452" s="26">
        <f>VLOOKUP($A452,Data!$B$1:$O$4115,14,FALSE)</f>
        <v>16</v>
      </c>
      <c r="E452" t="s">
        <v>989</v>
      </c>
      <c r="F452" s="21" t="s">
        <v>8221</v>
      </c>
      <c r="G452" s="26">
        <f>VLOOKUP($E452,Data!$B$1:$O$4115,14,FALSE)</f>
        <v>0</v>
      </c>
    </row>
    <row r="453" spans="1:7" x14ac:dyDescent="0.4">
      <c r="A453" t="s">
        <v>850</v>
      </c>
      <c r="B453" s="17" t="s">
        <v>8219</v>
      </c>
      <c r="C453" s="26">
        <f>VLOOKUP($A453,Data!$B$1:$O$4115,14,FALSE)</f>
        <v>115</v>
      </c>
      <c r="E453" t="s">
        <v>990</v>
      </c>
      <c r="F453" s="21" t="s">
        <v>8221</v>
      </c>
      <c r="G453" s="26">
        <f>VLOOKUP($E453,Data!$B$1:$O$4115,14,FALSE)</f>
        <v>32</v>
      </c>
    </row>
    <row r="454" spans="1:7" x14ac:dyDescent="0.4">
      <c r="A454" t="s">
        <v>851</v>
      </c>
      <c r="B454" s="17" t="s">
        <v>8219</v>
      </c>
      <c r="C454" s="26">
        <f>VLOOKUP($A454,Data!$B$1:$O$4115,14,FALSE)</f>
        <v>133</v>
      </c>
      <c r="E454" t="s">
        <v>991</v>
      </c>
      <c r="F454" s="21" t="s">
        <v>8221</v>
      </c>
      <c r="G454" s="26">
        <f>VLOOKUP($E454,Data!$B$1:$O$4115,14,FALSE)</f>
        <v>2</v>
      </c>
    </row>
    <row r="455" spans="1:7" x14ac:dyDescent="0.4">
      <c r="A455" t="s">
        <v>852</v>
      </c>
      <c r="B455" s="17" t="s">
        <v>8219</v>
      </c>
      <c r="C455" s="26">
        <f>VLOOKUP($A455,Data!$B$1:$O$4115,14,FALSE)</f>
        <v>70</v>
      </c>
      <c r="E455" t="s">
        <v>992</v>
      </c>
      <c r="F455" s="21" t="s">
        <v>8221</v>
      </c>
      <c r="G455" s="26">
        <f>VLOOKUP($E455,Data!$B$1:$O$4115,14,FALSE)</f>
        <v>7</v>
      </c>
    </row>
    <row r="456" spans="1:7" x14ac:dyDescent="0.4">
      <c r="A456" t="s">
        <v>853</v>
      </c>
      <c r="B456" s="17" t="s">
        <v>8219</v>
      </c>
      <c r="C456" s="26">
        <f>VLOOKUP($A456,Data!$B$1:$O$4115,14,FALSE)</f>
        <v>62</v>
      </c>
      <c r="E456" t="s">
        <v>993</v>
      </c>
      <c r="F456" s="21" t="s">
        <v>8221</v>
      </c>
      <c r="G456" s="26">
        <f>VLOOKUP($E456,Data!$B$1:$O$4115,14,FALSE)</f>
        <v>4</v>
      </c>
    </row>
    <row r="457" spans="1:7" x14ac:dyDescent="0.4">
      <c r="A457" t="s">
        <v>854</v>
      </c>
      <c r="B457" s="17" t="s">
        <v>8219</v>
      </c>
      <c r="C457" s="26">
        <f>VLOOKUP($A457,Data!$B$1:$O$4115,14,FALSE)</f>
        <v>10</v>
      </c>
      <c r="E457" t="s">
        <v>994</v>
      </c>
      <c r="F457" s="21" t="s">
        <v>8221</v>
      </c>
      <c r="G457" s="26">
        <f>VLOOKUP($E457,Data!$B$1:$O$4115,14,FALSE)</f>
        <v>196</v>
      </c>
    </row>
    <row r="458" spans="1:7" x14ac:dyDescent="0.4">
      <c r="A458" t="s">
        <v>855</v>
      </c>
      <c r="B458" s="17" t="s">
        <v>8219</v>
      </c>
      <c r="C458" s="26">
        <f>VLOOKUP($A458,Data!$B$1:$O$4115,14,FALSE)</f>
        <v>499</v>
      </c>
      <c r="E458" t="s">
        <v>995</v>
      </c>
      <c r="F458" s="21" t="s">
        <v>8221</v>
      </c>
      <c r="G458" s="26">
        <f>VLOOKUP($E458,Data!$B$1:$O$4115,14,FALSE)</f>
        <v>11</v>
      </c>
    </row>
    <row r="459" spans="1:7" x14ac:dyDescent="0.4">
      <c r="A459" t="s">
        <v>856</v>
      </c>
      <c r="B459" s="17" t="s">
        <v>8219</v>
      </c>
      <c r="C459" s="26">
        <f>VLOOKUP($A459,Data!$B$1:$O$4115,14,FALSE)</f>
        <v>47</v>
      </c>
      <c r="E459" t="s">
        <v>996</v>
      </c>
      <c r="F459" s="21" t="s">
        <v>8221</v>
      </c>
      <c r="G459" s="26">
        <f>VLOOKUP($E459,Data!$B$1:$O$4115,14,FALSE)</f>
        <v>9</v>
      </c>
    </row>
    <row r="460" spans="1:7" x14ac:dyDescent="0.4">
      <c r="A460" t="s">
        <v>857</v>
      </c>
      <c r="B460" s="17" t="s">
        <v>8219</v>
      </c>
      <c r="C460" s="26">
        <f>VLOOKUP($A460,Data!$B$1:$O$4115,14,FALSE)</f>
        <v>28</v>
      </c>
      <c r="E460" t="s">
        <v>997</v>
      </c>
      <c r="F460" s="21" t="s">
        <v>8221</v>
      </c>
      <c r="G460" s="26">
        <f>VLOOKUP($E460,Data!$B$1:$O$4115,14,FALSE)</f>
        <v>5</v>
      </c>
    </row>
    <row r="461" spans="1:7" x14ac:dyDescent="0.4">
      <c r="A461" t="s">
        <v>858</v>
      </c>
      <c r="B461" s="17" t="s">
        <v>8219</v>
      </c>
      <c r="C461" s="26">
        <f>VLOOKUP($A461,Data!$B$1:$O$4115,14,FALSE)</f>
        <v>24</v>
      </c>
      <c r="E461" t="s">
        <v>998</v>
      </c>
      <c r="F461" s="21" t="s">
        <v>8221</v>
      </c>
      <c r="G461" s="26">
        <f>VLOOKUP($E461,Data!$B$1:$O$4115,14,FALSE)</f>
        <v>8</v>
      </c>
    </row>
    <row r="462" spans="1:7" x14ac:dyDescent="0.4">
      <c r="A462" t="s">
        <v>859</v>
      </c>
      <c r="B462" s="17" t="s">
        <v>8219</v>
      </c>
      <c r="C462" s="26">
        <f>VLOOKUP($A462,Data!$B$1:$O$4115,14,FALSE)</f>
        <v>76</v>
      </c>
      <c r="E462" t="s">
        <v>999</v>
      </c>
      <c r="F462" s="21" t="s">
        <v>8221</v>
      </c>
      <c r="G462" s="26">
        <f>VLOOKUP($E462,Data!$B$1:$O$4115,14,FALSE)</f>
        <v>229</v>
      </c>
    </row>
    <row r="463" spans="1:7" x14ac:dyDescent="0.4">
      <c r="A463" t="s">
        <v>860</v>
      </c>
      <c r="B463" s="17" t="s">
        <v>8219</v>
      </c>
      <c r="C463" s="26">
        <f>VLOOKUP($A463,Data!$B$1:$O$4115,14,FALSE)</f>
        <v>98</v>
      </c>
      <c r="E463" t="s">
        <v>1000</v>
      </c>
      <c r="F463" s="21" t="s">
        <v>8221</v>
      </c>
      <c r="G463" s="26">
        <f>VLOOKUP($E463,Data!$B$1:$O$4115,14,FALSE)</f>
        <v>40</v>
      </c>
    </row>
    <row r="464" spans="1:7" x14ac:dyDescent="0.4">
      <c r="A464" t="s">
        <v>1021</v>
      </c>
      <c r="B464" s="17" t="s">
        <v>8219</v>
      </c>
      <c r="C464" s="26">
        <f>VLOOKUP($A464,Data!$B$1:$O$4115,14,FALSE)</f>
        <v>30</v>
      </c>
      <c r="E464" t="s">
        <v>1065</v>
      </c>
      <c r="F464" s="21" t="s">
        <v>8221</v>
      </c>
      <c r="G464" s="26">
        <f>VLOOKUP($E464,Data!$B$1:$O$4115,14,FALSE)</f>
        <v>123</v>
      </c>
    </row>
    <row r="465" spans="1:7" x14ac:dyDescent="0.4">
      <c r="A465" t="s">
        <v>1022</v>
      </c>
      <c r="B465" s="17" t="s">
        <v>8219</v>
      </c>
      <c r="C465" s="26">
        <f>VLOOKUP($A465,Data!$B$1:$O$4115,14,FALSE)</f>
        <v>478</v>
      </c>
      <c r="E465" t="s">
        <v>1066</v>
      </c>
      <c r="F465" s="21" t="s">
        <v>8221</v>
      </c>
      <c r="G465" s="26">
        <f>VLOOKUP($E465,Data!$B$1:$O$4115,14,FALSE)</f>
        <v>5</v>
      </c>
    </row>
    <row r="466" spans="1:7" x14ac:dyDescent="0.4">
      <c r="A466" t="s">
        <v>1023</v>
      </c>
      <c r="B466" s="17" t="s">
        <v>8219</v>
      </c>
      <c r="C466" s="26">
        <f>VLOOKUP($A466,Data!$B$1:$O$4115,14,FALSE)</f>
        <v>74</v>
      </c>
      <c r="E466" t="s">
        <v>1067</v>
      </c>
      <c r="F466" s="21" t="s">
        <v>8221</v>
      </c>
      <c r="G466" s="26">
        <f>VLOOKUP($E466,Data!$B$1:$O$4115,14,FALSE)</f>
        <v>148</v>
      </c>
    </row>
    <row r="467" spans="1:7" x14ac:dyDescent="0.4">
      <c r="A467" t="s">
        <v>1024</v>
      </c>
      <c r="B467" s="17" t="s">
        <v>8219</v>
      </c>
      <c r="C467" s="26">
        <f>VLOOKUP($A467,Data!$B$1:$O$4115,14,FALSE)</f>
        <v>131</v>
      </c>
      <c r="E467" t="s">
        <v>1068</v>
      </c>
      <c r="F467" s="21" t="s">
        <v>8221</v>
      </c>
      <c r="G467" s="26">
        <f>VLOOKUP($E467,Data!$B$1:$O$4115,14,FALSE)</f>
        <v>10</v>
      </c>
    </row>
    <row r="468" spans="1:7" x14ac:dyDescent="0.4">
      <c r="A468" t="s">
        <v>1025</v>
      </c>
      <c r="B468" s="17" t="s">
        <v>8219</v>
      </c>
      <c r="C468" s="26">
        <f>VLOOKUP($A468,Data!$B$1:$O$4115,14,FALSE)</f>
        <v>61</v>
      </c>
      <c r="E468" t="s">
        <v>1069</v>
      </c>
      <c r="F468" s="21" t="s">
        <v>8221</v>
      </c>
      <c r="G468" s="26">
        <f>VLOOKUP($E468,Data!$B$1:$O$4115,14,FALSE)</f>
        <v>4</v>
      </c>
    </row>
    <row r="469" spans="1:7" x14ac:dyDescent="0.4">
      <c r="A469" t="s">
        <v>1026</v>
      </c>
      <c r="B469" s="17" t="s">
        <v>8219</v>
      </c>
      <c r="C469" s="26">
        <f>VLOOKUP($A469,Data!$B$1:$O$4115,14,FALSE)</f>
        <v>1071</v>
      </c>
      <c r="E469" t="s">
        <v>1070</v>
      </c>
      <c r="F469" s="21" t="s">
        <v>8221</v>
      </c>
      <c r="G469" s="26">
        <f>VLOOKUP($E469,Data!$B$1:$O$4115,14,FALSE)</f>
        <v>21</v>
      </c>
    </row>
    <row r="470" spans="1:7" x14ac:dyDescent="0.4">
      <c r="A470" t="s">
        <v>1027</v>
      </c>
      <c r="B470" s="17" t="s">
        <v>8219</v>
      </c>
      <c r="C470" s="26">
        <f>VLOOKUP($A470,Data!$B$1:$O$4115,14,FALSE)</f>
        <v>122</v>
      </c>
      <c r="E470" t="s">
        <v>1071</v>
      </c>
      <c r="F470" s="21" t="s">
        <v>8221</v>
      </c>
      <c r="G470" s="26">
        <f>VLOOKUP($E470,Data!$B$1:$O$4115,14,FALSE)</f>
        <v>2</v>
      </c>
    </row>
    <row r="471" spans="1:7" x14ac:dyDescent="0.4">
      <c r="A471" t="s">
        <v>1028</v>
      </c>
      <c r="B471" s="17" t="s">
        <v>8219</v>
      </c>
      <c r="C471" s="26">
        <f>VLOOKUP($A471,Data!$B$1:$O$4115,14,FALSE)</f>
        <v>111</v>
      </c>
      <c r="E471" t="s">
        <v>1072</v>
      </c>
      <c r="F471" s="21" t="s">
        <v>8221</v>
      </c>
      <c r="G471" s="26">
        <f>VLOOKUP($E471,Data!$B$1:$O$4115,14,FALSE)</f>
        <v>0</v>
      </c>
    </row>
    <row r="472" spans="1:7" x14ac:dyDescent="0.4">
      <c r="A472" t="s">
        <v>1029</v>
      </c>
      <c r="B472" s="17" t="s">
        <v>8219</v>
      </c>
      <c r="C472" s="26">
        <f>VLOOKUP($A472,Data!$B$1:$O$4115,14,FALSE)</f>
        <v>255</v>
      </c>
      <c r="E472" t="s">
        <v>1073</v>
      </c>
      <c r="F472" s="21" t="s">
        <v>8221</v>
      </c>
      <c r="G472" s="26">
        <f>VLOOKUP($E472,Data!$B$1:$O$4115,14,FALSE)</f>
        <v>4</v>
      </c>
    </row>
    <row r="473" spans="1:7" x14ac:dyDescent="0.4">
      <c r="A473" t="s">
        <v>1030</v>
      </c>
      <c r="B473" s="17" t="s">
        <v>8219</v>
      </c>
      <c r="C473" s="26">
        <f>VLOOKUP($A473,Data!$B$1:$O$4115,14,FALSE)</f>
        <v>141</v>
      </c>
      <c r="E473" t="s">
        <v>1074</v>
      </c>
      <c r="F473" s="21" t="s">
        <v>8221</v>
      </c>
      <c r="G473" s="26">
        <f>VLOOKUP($E473,Data!$B$1:$O$4115,14,FALSE)</f>
        <v>1</v>
      </c>
    </row>
    <row r="474" spans="1:7" x14ac:dyDescent="0.4">
      <c r="A474" t="s">
        <v>1031</v>
      </c>
      <c r="B474" s="17" t="s">
        <v>8219</v>
      </c>
      <c r="C474" s="26">
        <f>VLOOKUP($A474,Data!$B$1:$O$4115,14,FALSE)</f>
        <v>159</v>
      </c>
      <c r="E474" t="s">
        <v>1075</v>
      </c>
      <c r="F474" s="21" t="s">
        <v>8221</v>
      </c>
      <c r="G474" s="26">
        <f>VLOOKUP($E474,Data!$B$1:$O$4115,14,FALSE)</f>
        <v>30</v>
      </c>
    </row>
    <row r="475" spans="1:7" x14ac:dyDescent="0.4">
      <c r="A475" t="s">
        <v>1032</v>
      </c>
      <c r="B475" s="17" t="s">
        <v>8219</v>
      </c>
      <c r="C475" s="26">
        <f>VLOOKUP($A475,Data!$B$1:$O$4115,14,FALSE)</f>
        <v>99</v>
      </c>
      <c r="E475" t="s">
        <v>1076</v>
      </c>
      <c r="F475" s="21" t="s">
        <v>8221</v>
      </c>
      <c r="G475" s="26">
        <f>VLOOKUP($E475,Data!$B$1:$O$4115,14,FALSE)</f>
        <v>3</v>
      </c>
    </row>
    <row r="476" spans="1:7" x14ac:dyDescent="0.4">
      <c r="A476" t="s">
        <v>1033</v>
      </c>
      <c r="B476" s="17" t="s">
        <v>8219</v>
      </c>
      <c r="C476" s="26">
        <f>VLOOKUP($A476,Data!$B$1:$O$4115,14,FALSE)</f>
        <v>96</v>
      </c>
      <c r="E476" t="s">
        <v>1077</v>
      </c>
      <c r="F476" s="21" t="s">
        <v>8221</v>
      </c>
      <c r="G476" s="26">
        <f>VLOOKUP($E476,Data!$B$1:$O$4115,14,FALSE)</f>
        <v>975</v>
      </c>
    </row>
    <row r="477" spans="1:7" x14ac:dyDescent="0.4">
      <c r="A477" t="s">
        <v>1034</v>
      </c>
      <c r="B477" s="17" t="s">
        <v>8219</v>
      </c>
      <c r="C477" s="26">
        <f>VLOOKUP($A477,Data!$B$1:$O$4115,14,FALSE)</f>
        <v>27</v>
      </c>
      <c r="E477" t="s">
        <v>1078</v>
      </c>
      <c r="F477" s="21" t="s">
        <v>8221</v>
      </c>
      <c r="G477" s="26">
        <f>VLOOKUP($E477,Data!$B$1:$O$4115,14,FALSE)</f>
        <v>167</v>
      </c>
    </row>
    <row r="478" spans="1:7" x14ac:dyDescent="0.4">
      <c r="A478" t="s">
        <v>1035</v>
      </c>
      <c r="B478" s="17" t="s">
        <v>8219</v>
      </c>
      <c r="C478" s="26">
        <f>VLOOKUP($A478,Data!$B$1:$O$4115,14,FALSE)</f>
        <v>166</v>
      </c>
      <c r="E478" t="s">
        <v>1079</v>
      </c>
      <c r="F478" s="21" t="s">
        <v>8221</v>
      </c>
      <c r="G478" s="26">
        <f>VLOOKUP($E478,Data!$B$1:$O$4115,14,FALSE)</f>
        <v>5</v>
      </c>
    </row>
    <row r="479" spans="1:7" x14ac:dyDescent="0.4">
      <c r="A479" t="s">
        <v>1036</v>
      </c>
      <c r="B479" s="17" t="s">
        <v>8219</v>
      </c>
      <c r="C479" s="26">
        <f>VLOOKUP($A479,Data!$B$1:$O$4115,14,FALSE)</f>
        <v>76</v>
      </c>
      <c r="E479" t="s">
        <v>1080</v>
      </c>
      <c r="F479" s="21" t="s">
        <v>8221</v>
      </c>
      <c r="G479" s="26">
        <f>VLOOKUP($E479,Data!$B$1:$O$4115,14,FALSE)</f>
        <v>18</v>
      </c>
    </row>
    <row r="480" spans="1:7" x14ac:dyDescent="0.4">
      <c r="A480" t="s">
        <v>1037</v>
      </c>
      <c r="B480" s="17" t="s">
        <v>8219</v>
      </c>
      <c r="C480" s="26">
        <f>VLOOKUP($A480,Data!$B$1:$O$4115,14,FALSE)</f>
        <v>211</v>
      </c>
      <c r="E480" t="s">
        <v>1081</v>
      </c>
      <c r="F480" s="21" t="s">
        <v>8221</v>
      </c>
      <c r="G480" s="26">
        <f>VLOOKUP($E480,Data!$B$1:$O$4115,14,FALSE)</f>
        <v>98</v>
      </c>
    </row>
    <row r="481" spans="1:7" x14ac:dyDescent="0.4">
      <c r="A481" t="s">
        <v>1038</v>
      </c>
      <c r="B481" s="17" t="s">
        <v>8219</v>
      </c>
      <c r="C481" s="26">
        <f>VLOOKUP($A481,Data!$B$1:$O$4115,14,FALSE)</f>
        <v>21</v>
      </c>
      <c r="E481" t="s">
        <v>1082</v>
      </c>
      <c r="F481" s="21" t="s">
        <v>8221</v>
      </c>
      <c r="G481" s="26">
        <f>VLOOKUP($E481,Data!$B$1:$O$4115,14,FALSE)</f>
        <v>4</v>
      </c>
    </row>
    <row r="482" spans="1:7" x14ac:dyDescent="0.4">
      <c r="A482" t="s">
        <v>1039</v>
      </c>
      <c r="B482" s="17" t="s">
        <v>8219</v>
      </c>
      <c r="C482" s="26">
        <f>VLOOKUP($A482,Data!$B$1:$O$4115,14,FALSE)</f>
        <v>61</v>
      </c>
      <c r="E482" t="s">
        <v>1083</v>
      </c>
      <c r="F482" s="21" t="s">
        <v>8221</v>
      </c>
      <c r="G482" s="26">
        <f>VLOOKUP($E482,Data!$B$1:$O$4115,14,FALSE)</f>
        <v>3</v>
      </c>
    </row>
    <row r="483" spans="1:7" x14ac:dyDescent="0.4">
      <c r="A483" t="s">
        <v>1040</v>
      </c>
      <c r="B483" s="17" t="s">
        <v>8219</v>
      </c>
      <c r="C483" s="26">
        <f>VLOOKUP($A483,Data!$B$1:$O$4115,14,FALSE)</f>
        <v>30</v>
      </c>
      <c r="E483" t="s">
        <v>1084</v>
      </c>
      <c r="F483" s="21" t="s">
        <v>8221</v>
      </c>
      <c r="G483" s="26">
        <f>VLOOKUP($E483,Data!$B$1:$O$4115,14,FALSE)</f>
        <v>1</v>
      </c>
    </row>
    <row r="484" spans="1:7" x14ac:dyDescent="0.4">
      <c r="A484" t="s">
        <v>1185</v>
      </c>
      <c r="B484" s="17" t="s">
        <v>8219</v>
      </c>
      <c r="C484" s="26">
        <f>VLOOKUP($A484,Data!$B$1:$O$4115,14,FALSE)</f>
        <v>375</v>
      </c>
      <c r="E484" t="s">
        <v>1085</v>
      </c>
      <c r="F484" s="21" t="s">
        <v>8221</v>
      </c>
      <c r="G484" s="26">
        <f>VLOOKUP($E484,Data!$B$1:$O$4115,14,FALSE)</f>
        <v>0</v>
      </c>
    </row>
    <row r="485" spans="1:7" x14ac:dyDescent="0.4">
      <c r="A485" t="s">
        <v>1186</v>
      </c>
      <c r="B485" s="17" t="s">
        <v>8219</v>
      </c>
      <c r="C485" s="26">
        <f>VLOOKUP($A485,Data!$B$1:$O$4115,14,FALSE)</f>
        <v>111</v>
      </c>
      <c r="E485" t="s">
        <v>1086</v>
      </c>
      <c r="F485" s="21" t="s">
        <v>8221</v>
      </c>
      <c r="G485" s="26">
        <f>VLOOKUP($E485,Data!$B$1:$O$4115,14,FALSE)</f>
        <v>9</v>
      </c>
    </row>
    <row r="486" spans="1:7" x14ac:dyDescent="0.4">
      <c r="A486" t="s">
        <v>1187</v>
      </c>
      <c r="B486" s="17" t="s">
        <v>8219</v>
      </c>
      <c r="C486" s="26">
        <f>VLOOKUP($A486,Data!$B$1:$O$4115,14,FALSE)</f>
        <v>123</v>
      </c>
      <c r="E486" t="s">
        <v>1087</v>
      </c>
      <c r="F486" s="21" t="s">
        <v>8221</v>
      </c>
      <c r="G486" s="26">
        <f>VLOOKUP($E486,Data!$B$1:$O$4115,14,FALSE)</f>
        <v>2</v>
      </c>
    </row>
    <row r="487" spans="1:7" x14ac:dyDescent="0.4">
      <c r="A487" t="s">
        <v>1188</v>
      </c>
      <c r="B487" s="17" t="s">
        <v>8219</v>
      </c>
      <c r="C487" s="26">
        <f>VLOOKUP($A487,Data!$B$1:$O$4115,14,FALSE)</f>
        <v>70</v>
      </c>
      <c r="E487" t="s">
        <v>1088</v>
      </c>
      <c r="F487" s="21" t="s">
        <v>8221</v>
      </c>
      <c r="G487" s="26">
        <f>VLOOKUP($E487,Data!$B$1:$O$4115,14,FALSE)</f>
        <v>0</v>
      </c>
    </row>
    <row r="488" spans="1:7" x14ac:dyDescent="0.4">
      <c r="A488" t="s">
        <v>1189</v>
      </c>
      <c r="B488" s="17" t="s">
        <v>8219</v>
      </c>
      <c r="C488" s="26">
        <f>VLOOKUP($A488,Data!$B$1:$O$4115,14,FALSE)</f>
        <v>85</v>
      </c>
      <c r="E488" t="s">
        <v>1089</v>
      </c>
      <c r="F488" s="21" t="s">
        <v>8221</v>
      </c>
      <c r="G488" s="26">
        <f>VLOOKUP($E488,Data!$B$1:$O$4115,14,FALSE)</f>
        <v>147</v>
      </c>
    </row>
    <row r="489" spans="1:7" x14ac:dyDescent="0.4">
      <c r="A489" t="s">
        <v>1190</v>
      </c>
      <c r="B489" s="17" t="s">
        <v>8219</v>
      </c>
      <c r="C489" s="26">
        <f>VLOOKUP($A489,Data!$B$1:$O$4115,14,FALSE)</f>
        <v>86</v>
      </c>
      <c r="E489" t="s">
        <v>1090</v>
      </c>
      <c r="F489" s="21" t="s">
        <v>8221</v>
      </c>
      <c r="G489" s="26">
        <f>VLOOKUP($E489,Data!$B$1:$O$4115,14,FALSE)</f>
        <v>49</v>
      </c>
    </row>
    <row r="490" spans="1:7" x14ac:dyDescent="0.4">
      <c r="A490" t="s">
        <v>1191</v>
      </c>
      <c r="B490" s="17" t="s">
        <v>8219</v>
      </c>
      <c r="C490" s="26">
        <f>VLOOKUP($A490,Data!$B$1:$O$4115,14,FALSE)</f>
        <v>13</v>
      </c>
      <c r="E490" t="s">
        <v>1091</v>
      </c>
      <c r="F490" s="21" t="s">
        <v>8221</v>
      </c>
      <c r="G490" s="26">
        <f>VLOOKUP($E490,Data!$B$1:$O$4115,14,FALSE)</f>
        <v>1</v>
      </c>
    </row>
    <row r="491" spans="1:7" x14ac:dyDescent="0.4">
      <c r="A491" t="s">
        <v>1192</v>
      </c>
      <c r="B491" s="17" t="s">
        <v>8219</v>
      </c>
      <c r="C491" s="26">
        <f>VLOOKUP($A491,Data!$B$1:$O$4115,14,FALSE)</f>
        <v>33</v>
      </c>
      <c r="E491" t="s">
        <v>1092</v>
      </c>
      <c r="F491" s="21" t="s">
        <v>8221</v>
      </c>
      <c r="G491" s="26">
        <f>VLOOKUP($E491,Data!$B$1:$O$4115,14,FALSE)</f>
        <v>2</v>
      </c>
    </row>
    <row r="492" spans="1:7" x14ac:dyDescent="0.4">
      <c r="A492" t="s">
        <v>1193</v>
      </c>
      <c r="B492" s="17" t="s">
        <v>8219</v>
      </c>
      <c r="C492" s="26">
        <f>VLOOKUP($A492,Data!$B$1:$O$4115,14,FALSE)</f>
        <v>15</v>
      </c>
      <c r="E492" t="s">
        <v>1093</v>
      </c>
      <c r="F492" s="21" t="s">
        <v>8221</v>
      </c>
      <c r="G492" s="26">
        <f>VLOOKUP($E492,Data!$B$1:$O$4115,14,FALSE)</f>
        <v>7</v>
      </c>
    </row>
    <row r="493" spans="1:7" x14ac:dyDescent="0.4">
      <c r="A493" t="s">
        <v>1194</v>
      </c>
      <c r="B493" s="17" t="s">
        <v>8219</v>
      </c>
      <c r="C493" s="26">
        <f>VLOOKUP($A493,Data!$B$1:$O$4115,14,FALSE)</f>
        <v>273</v>
      </c>
      <c r="E493" t="s">
        <v>1094</v>
      </c>
      <c r="F493" s="21" t="s">
        <v>8221</v>
      </c>
      <c r="G493" s="26">
        <f>VLOOKUP($E493,Data!$B$1:$O$4115,14,FALSE)</f>
        <v>4</v>
      </c>
    </row>
    <row r="494" spans="1:7" x14ac:dyDescent="0.4">
      <c r="A494" t="s">
        <v>1195</v>
      </c>
      <c r="B494" s="17" t="s">
        <v>8219</v>
      </c>
      <c r="C494" s="26">
        <f>VLOOKUP($A494,Data!$B$1:$O$4115,14,FALSE)</f>
        <v>714</v>
      </c>
      <c r="E494" t="s">
        <v>1095</v>
      </c>
      <c r="F494" s="21" t="s">
        <v>8221</v>
      </c>
      <c r="G494" s="26">
        <f>VLOOKUP($E494,Data!$B$1:$O$4115,14,FALSE)</f>
        <v>27</v>
      </c>
    </row>
    <row r="495" spans="1:7" x14ac:dyDescent="0.4">
      <c r="A495" t="s">
        <v>1196</v>
      </c>
      <c r="B495" s="17" t="s">
        <v>8219</v>
      </c>
      <c r="C495" s="26">
        <f>VLOOKUP($A495,Data!$B$1:$O$4115,14,FALSE)</f>
        <v>170</v>
      </c>
      <c r="E495" t="s">
        <v>1096</v>
      </c>
      <c r="F495" s="21" t="s">
        <v>8221</v>
      </c>
      <c r="G495" s="26">
        <f>VLOOKUP($E495,Data!$B$1:$O$4115,14,FALSE)</f>
        <v>94</v>
      </c>
    </row>
    <row r="496" spans="1:7" x14ac:dyDescent="0.4">
      <c r="A496" t="s">
        <v>1197</v>
      </c>
      <c r="B496" s="17" t="s">
        <v>8219</v>
      </c>
      <c r="C496" s="26">
        <f>VLOOKUP($A496,Data!$B$1:$O$4115,14,FALSE)</f>
        <v>512</v>
      </c>
      <c r="E496" t="s">
        <v>1097</v>
      </c>
      <c r="F496" s="21" t="s">
        <v>8221</v>
      </c>
      <c r="G496" s="26">
        <f>VLOOKUP($E496,Data!$B$1:$O$4115,14,FALSE)</f>
        <v>29</v>
      </c>
    </row>
    <row r="497" spans="1:7" x14ac:dyDescent="0.4">
      <c r="A497" t="s">
        <v>1198</v>
      </c>
      <c r="B497" s="17" t="s">
        <v>8219</v>
      </c>
      <c r="C497" s="26">
        <f>VLOOKUP($A497,Data!$B$1:$O$4115,14,FALSE)</f>
        <v>314</v>
      </c>
      <c r="E497" t="s">
        <v>1098</v>
      </c>
      <c r="F497" s="21" t="s">
        <v>8221</v>
      </c>
      <c r="G497" s="26">
        <f>VLOOKUP($E497,Data!$B$1:$O$4115,14,FALSE)</f>
        <v>7</v>
      </c>
    </row>
    <row r="498" spans="1:7" x14ac:dyDescent="0.4">
      <c r="A498" t="s">
        <v>1199</v>
      </c>
      <c r="B498" s="17" t="s">
        <v>8219</v>
      </c>
      <c r="C498" s="26">
        <f>VLOOKUP($A498,Data!$B$1:$O$4115,14,FALSE)</f>
        <v>167</v>
      </c>
      <c r="E498" t="s">
        <v>1099</v>
      </c>
      <c r="F498" s="21" t="s">
        <v>8221</v>
      </c>
      <c r="G498" s="26">
        <f>VLOOKUP($E498,Data!$B$1:$O$4115,14,FALSE)</f>
        <v>22</v>
      </c>
    </row>
    <row r="499" spans="1:7" x14ac:dyDescent="0.4">
      <c r="A499" t="s">
        <v>1200</v>
      </c>
      <c r="B499" s="17" t="s">
        <v>8219</v>
      </c>
      <c r="C499" s="26">
        <f>VLOOKUP($A499,Data!$B$1:$O$4115,14,FALSE)</f>
        <v>9</v>
      </c>
      <c r="E499" t="s">
        <v>1100</v>
      </c>
      <c r="F499" s="21" t="s">
        <v>8221</v>
      </c>
      <c r="G499" s="26">
        <f>VLOOKUP($E499,Data!$B$1:$O$4115,14,FALSE)</f>
        <v>1</v>
      </c>
    </row>
    <row r="500" spans="1:7" x14ac:dyDescent="0.4">
      <c r="A500" t="s">
        <v>1201</v>
      </c>
      <c r="B500" s="17" t="s">
        <v>8219</v>
      </c>
      <c r="C500" s="26">
        <f>VLOOKUP($A500,Data!$B$1:$O$4115,14,FALSE)</f>
        <v>103</v>
      </c>
      <c r="E500" t="s">
        <v>1101</v>
      </c>
      <c r="F500" s="21" t="s">
        <v>8221</v>
      </c>
      <c r="G500" s="26">
        <f>VLOOKUP($E500,Data!$B$1:$O$4115,14,FALSE)</f>
        <v>10</v>
      </c>
    </row>
    <row r="501" spans="1:7" x14ac:dyDescent="0.4">
      <c r="A501" t="s">
        <v>1202</v>
      </c>
      <c r="B501" s="17" t="s">
        <v>8219</v>
      </c>
      <c r="C501" s="26">
        <f>VLOOKUP($A501,Data!$B$1:$O$4115,14,FALSE)</f>
        <v>111</v>
      </c>
      <c r="E501" t="s">
        <v>1102</v>
      </c>
      <c r="F501" s="21" t="s">
        <v>8221</v>
      </c>
      <c r="G501" s="26">
        <f>VLOOKUP($E501,Data!$B$1:$O$4115,14,FALSE)</f>
        <v>6</v>
      </c>
    </row>
    <row r="502" spans="1:7" x14ac:dyDescent="0.4">
      <c r="A502" t="s">
        <v>1203</v>
      </c>
      <c r="B502" s="17" t="s">
        <v>8219</v>
      </c>
      <c r="C502" s="26">
        <f>VLOOKUP($A502,Data!$B$1:$O$4115,14,FALSE)</f>
        <v>271</v>
      </c>
      <c r="E502" t="s">
        <v>1103</v>
      </c>
      <c r="F502" s="21" t="s">
        <v>8221</v>
      </c>
      <c r="G502" s="26">
        <f>VLOOKUP($E502,Data!$B$1:$O$4115,14,FALSE)</f>
        <v>24</v>
      </c>
    </row>
    <row r="503" spans="1:7" x14ac:dyDescent="0.4">
      <c r="A503" t="s">
        <v>1204</v>
      </c>
      <c r="B503" s="17" t="s">
        <v>8219</v>
      </c>
      <c r="C503" s="26">
        <f>VLOOKUP($A503,Data!$B$1:$O$4115,14,FALSE)</f>
        <v>101</v>
      </c>
      <c r="E503" t="s">
        <v>1104</v>
      </c>
      <c r="F503" s="21" t="s">
        <v>8221</v>
      </c>
      <c r="G503" s="26">
        <f>VLOOKUP($E503,Data!$B$1:$O$4115,14,FALSE)</f>
        <v>15</v>
      </c>
    </row>
    <row r="504" spans="1:7" x14ac:dyDescent="0.4">
      <c r="A504" t="s">
        <v>1205</v>
      </c>
      <c r="B504" s="17" t="s">
        <v>8219</v>
      </c>
      <c r="C504" s="26">
        <f>VLOOKUP($A504,Data!$B$1:$O$4115,14,FALSE)</f>
        <v>57</v>
      </c>
      <c r="E504" t="s">
        <v>1105</v>
      </c>
      <c r="F504" s="21" t="s">
        <v>8221</v>
      </c>
      <c r="G504" s="26">
        <f>VLOOKUP($E504,Data!$B$1:$O$4115,14,FALSE)</f>
        <v>37</v>
      </c>
    </row>
    <row r="505" spans="1:7" x14ac:dyDescent="0.4">
      <c r="A505" t="s">
        <v>1206</v>
      </c>
      <c r="B505" s="17" t="s">
        <v>8219</v>
      </c>
      <c r="C505" s="26">
        <f>VLOOKUP($A505,Data!$B$1:$O$4115,14,FALSE)</f>
        <v>62</v>
      </c>
      <c r="E505" t="s">
        <v>1106</v>
      </c>
      <c r="F505" s="21" t="s">
        <v>8221</v>
      </c>
      <c r="G505" s="26">
        <f>VLOOKUP($E505,Data!$B$1:$O$4115,14,FALSE)</f>
        <v>20</v>
      </c>
    </row>
    <row r="506" spans="1:7" x14ac:dyDescent="0.4">
      <c r="A506" t="s">
        <v>1207</v>
      </c>
      <c r="B506" s="17" t="s">
        <v>8219</v>
      </c>
      <c r="C506" s="26">
        <f>VLOOKUP($A506,Data!$B$1:$O$4115,14,FALSE)</f>
        <v>32</v>
      </c>
      <c r="E506" t="s">
        <v>1107</v>
      </c>
      <c r="F506" s="21" t="s">
        <v>8221</v>
      </c>
      <c r="G506" s="26">
        <f>VLOOKUP($E506,Data!$B$1:$O$4115,14,FALSE)</f>
        <v>7</v>
      </c>
    </row>
    <row r="507" spans="1:7" x14ac:dyDescent="0.4">
      <c r="A507" t="s">
        <v>1208</v>
      </c>
      <c r="B507" s="17" t="s">
        <v>8219</v>
      </c>
      <c r="C507" s="26">
        <f>VLOOKUP($A507,Data!$B$1:$O$4115,14,FALSE)</f>
        <v>141</v>
      </c>
      <c r="E507" t="s">
        <v>1108</v>
      </c>
      <c r="F507" s="21" t="s">
        <v>8221</v>
      </c>
      <c r="G507" s="26">
        <f>VLOOKUP($E507,Data!$B$1:$O$4115,14,FALSE)</f>
        <v>0</v>
      </c>
    </row>
    <row r="508" spans="1:7" x14ac:dyDescent="0.4">
      <c r="A508" t="s">
        <v>1209</v>
      </c>
      <c r="B508" s="17" t="s">
        <v>8219</v>
      </c>
      <c r="C508" s="26">
        <f>VLOOKUP($A508,Data!$B$1:$O$4115,14,FALSE)</f>
        <v>75</v>
      </c>
      <c r="E508" t="s">
        <v>1109</v>
      </c>
      <c r="F508" s="21" t="s">
        <v>8221</v>
      </c>
      <c r="G508" s="26">
        <f>VLOOKUP($E508,Data!$B$1:$O$4115,14,FALSE)</f>
        <v>21</v>
      </c>
    </row>
    <row r="509" spans="1:7" x14ac:dyDescent="0.4">
      <c r="A509" t="s">
        <v>1210</v>
      </c>
      <c r="B509" s="17" t="s">
        <v>8219</v>
      </c>
      <c r="C509" s="26">
        <f>VLOOKUP($A509,Data!$B$1:$O$4115,14,FALSE)</f>
        <v>46</v>
      </c>
      <c r="E509" t="s">
        <v>1110</v>
      </c>
      <c r="F509" s="21" t="s">
        <v>8221</v>
      </c>
      <c r="G509" s="26">
        <f>VLOOKUP($E509,Data!$B$1:$O$4115,14,FALSE)</f>
        <v>3</v>
      </c>
    </row>
    <row r="510" spans="1:7" x14ac:dyDescent="0.4">
      <c r="A510" t="s">
        <v>1211</v>
      </c>
      <c r="B510" s="17" t="s">
        <v>8219</v>
      </c>
      <c r="C510" s="26">
        <f>VLOOKUP($A510,Data!$B$1:$O$4115,14,FALSE)</f>
        <v>103</v>
      </c>
      <c r="E510" t="s">
        <v>1111</v>
      </c>
      <c r="F510" s="21" t="s">
        <v>8221</v>
      </c>
      <c r="G510" s="26">
        <f>VLOOKUP($E510,Data!$B$1:$O$4115,14,FALSE)</f>
        <v>11</v>
      </c>
    </row>
    <row r="511" spans="1:7" x14ac:dyDescent="0.4">
      <c r="A511" t="s">
        <v>1212</v>
      </c>
      <c r="B511" s="17" t="s">
        <v>8219</v>
      </c>
      <c r="C511" s="26">
        <f>VLOOKUP($A511,Data!$B$1:$O$4115,14,FALSE)</f>
        <v>6</v>
      </c>
      <c r="E511" t="s">
        <v>1112</v>
      </c>
      <c r="F511" s="21" t="s">
        <v>8221</v>
      </c>
      <c r="G511" s="26">
        <f>VLOOKUP($E511,Data!$B$1:$O$4115,14,FALSE)</f>
        <v>1</v>
      </c>
    </row>
    <row r="512" spans="1:7" x14ac:dyDescent="0.4">
      <c r="A512" t="s">
        <v>1213</v>
      </c>
      <c r="B512" s="17" t="s">
        <v>8219</v>
      </c>
      <c r="C512" s="26">
        <f>VLOOKUP($A512,Data!$B$1:$O$4115,14,FALSE)</f>
        <v>83</v>
      </c>
      <c r="E512" t="s">
        <v>1113</v>
      </c>
      <c r="F512" s="21" t="s">
        <v>8221</v>
      </c>
      <c r="G512" s="26">
        <f>VLOOKUP($E512,Data!$B$1:$O$4115,14,FALSE)</f>
        <v>312</v>
      </c>
    </row>
    <row r="513" spans="1:7" x14ac:dyDescent="0.4">
      <c r="A513" t="s">
        <v>1214</v>
      </c>
      <c r="B513" s="17" t="s">
        <v>8219</v>
      </c>
      <c r="C513" s="26">
        <f>VLOOKUP($A513,Data!$B$1:$O$4115,14,FALSE)</f>
        <v>108</v>
      </c>
      <c r="E513" t="s">
        <v>1114</v>
      </c>
      <c r="F513" s="21" t="s">
        <v>8221</v>
      </c>
      <c r="G513" s="26">
        <f>VLOOKUP($E513,Data!$B$1:$O$4115,14,FALSE)</f>
        <v>1</v>
      </c>
    </row>
    <row r="514" spans="1:7" x14ac:dyDescent="0.4">
      <c r="A514" t="s">
        <v>1215</v>
      </c>
      <c r="B514" s="17" t="s">
        <v>8219</v>
      </c>
      <c r="C514" s="26">
        <f>VLOOKUP($A514,Data!$B$1:$O$4115,14,FALSE)</f>
        <v>25</v>
      </c>
      <c r="E514" t="s">
        <v>1115</v>
      </c>
      <c r="F514" s="21" t="s">
        <v>8221</v>
      </c>
      <c r="G514" s="26">
        <f>VLOOKUP($E514,Data!$B$1:$O$4115,14,FALSE)</f>
        <v>3</v>
      </c>
    </row>
    <row r="515" spans="1:7" x14ac:dyDescent="0.4">
      <c r="A515" t="s">
        <v>1216</v>
      </c>
      <c r="B515" s="17" t="s">
        <v>8219</v>
      </c>
      <c r="C515" s="26">
        <f>VLOOKUP($A515,Data!$B$1:$O$4115,14,FALSE)</f>
        <v>549</v>
      </c>
      <c r="E515" t="s">
        <v>1116</v>
      </c>
      <c r="F515" s="21" t="s">
        <v>8221</v>
      </c>
      <c r="G515" s="26">
        <f>VLOOKUP($E515,Data!$B$1:$O$4115,14,FALSE)</f>
        <v>4</v>
      </c>
    </row>
    <row r="516" spans="1:7" x14ac:dyDescent="0.4">
      <c r="A516" t="s">
        <v>1217</v>
      </c>
      <c r="B516" s="17" t="s">
        <v>8219</v>
      </c>
      <c r="C516" s="26">
        <f>VLOOKUP($A516,Data!$B$1:$O$4115,14,FALSE)</f>
        <v>222</v>
      </c>
      <c r="E516" t="s">
        <v>1117</v>
      </c>
      <c r="F516" s="21" t="s">
        <v>8221</v>
      </c>
      <c r="G516" s="26">
        <f>VLOOKUP($E516,Data!$B$1:$O$4115,14,FALSE)</f>
        <v>10</v>
      </c>
    </row>
    <row r="517" spans="1:7" x14ac:dyDescent="0.4">
      <c r="A517" t="s">
        <v>1218</v>
      </c>
      <c r="B517" s="17" t="s">
        <v>8219</v>
      </c>
      <c r="C517" s="26">
        <f>VLOOKUP($A517,Data!$B$1:$O$4115,14,FALSE)</f>
        <v>183</v>
      </c>
      <c r="E517" t="s">
        <v>1118</v>
      </c>
      <c r="F517" s="21" t="s">
        <v>8221</v>
      </c>
      <c r="G517" s="26">
        <f>VLOOKUP($E517,Data!$B$1:$O$4115,14,FALSE)</f>
        <v>8</v>
      </c>
    </row>
    <row r="518" spans="1:7" x14ac:dyDescent="0.4">
      <c r="A518" t="s">
        <v>1219</v>
      </c>
      <c r="B518" s="17" t="s">
        <v>8219</v>
      </c>
      <c r="C518" s="26">
        <f>VLOOKUP($A518,Data!$B$1:$O$4115,14,FALSE)</f>
        <v>89</v>
      </c>
      <c r="E518" t="s">
        <v>1119</v>
      </c>
      <c r="F518" s="21" t="s">
        <v>8221</v>
      </c>
      <c r="G518" s="26">
        <f>VLOOKUP($E518,Data!$B$1:$O$4115,14,FALSE)</f>
        <v>3</v>
      </c>
    </row>
    <row r="519" spans="1:7" x14ac:dyDescent="0.4">
      <c r="A519" t="s">
        <v>1220</v>
      </c>
      <c r="B519" s="17" t="s">
        <v>8219</v>
      </c>
      <c r="C519" s="26">
        <f>VLOOKUP($A519,Data!$B$1:$O$4115,14,FALSE)</f>
        <v>253</v>
      </c>
      <c r="E519" t="s">
        <v>1120</v>
      </c>
      <c r="F519" s="21" t="s">
        <v>8221</v>
      </c>
      <c r="G519" s="26">
        <f>VLOOKUP($E519,Data!$B$1:$O$4115,14,FALSE)</f>
        <v>1</v>
      </c>
    </row>
    <row r="520" spans="1:7" x14ac:dyDescent="0.4">
      <c r="A520" t="s">
        <v>1221</v>
      </c>
      <c r="B520" s="17" t="s">
        <v>8219</v>
      </c>
      <c r="C520" s="26">
        <f>VLOOKUP($A520,Data!$B$1:$O$4115,14,FALSE)</f>
        <v>140</v>
      </c>
      <c r="E520" t="s">
        <v>1121</v>
      </c>
      <c r="F520" s="21" t="s">
        <v>8221</v>
      </c>
      <c r="G520" s="26">
        <f>VLOOKUP($E520,Data!$B$1:$O$4115,14,FALSE)</f>
        <v>0</v>
      </c>
    </row>
    <row r="521" spans="1:7" x14ac:dyDescent="0.4">
      <c r="A521" t="s">
        <v>1222</v>
      </c>
      <c r="B521" s="17" t="s">
        <v>8219</v>
      </c>
      <c r="C521" s="26">
        <f>VLOOKUP($A521,Data!$B$1:$O$4115,14,FALSE)</f>
        <v>103</v>
      </c>
      <c r="E521" t="s">
        <v>1122</v>
      </c>
      <c r="F521" s="21" t="s">
        <v>8221</v>
      </c>
      <c r="G521" s="26">
        <f>VLOOKUP($E521,Data!$B$1:$O$4115,14,FALSE)</f>
        <v>5</v>
      </c>
    </row>
    <row r="522" spans="1:7" x14ac:dyDescent="0.4">
      <c r="A522" t="s">
        <v>1223</v>
      </c>
      <c r="B522" s="17" t="s">
        <v>8219</v>
      </c>
      <c r="C522" s="26">
        <f>VLOOKUP($A522,Data!$B$1:$O$4115,14,FALSE)</f>
        <v>138</v>
      </c>
      <c r="E522" t="s">
        <v>1123</v>
      </c>
      <c r="F522" s="21" t="s">
        <v>8221</v>
      </c>
      <c r="G522" s="26">
        <f>VLOOKUP($E522,Data!$B$1:$O$4115,14,FALSE)</f>
        <v>0</v>
      </c>
    </row>
    <row r="523" spans="1:7" x14ac:dyDescent="0.4">
      <c r="A523" t="s">
        <v>1224</v>
      </c>
      <c r="B523" s="17" t="s">
        <v>8219</v>
      </c>
      <c r="C523" s="26">
        <f>VLOOKUP($A523,Data!$B$1:$O$4115,14,FALSE)</f>
        <v>191</v>
      </c>
      <c r="E523" t="s">
        <v>1124</v>
      </c>
      <c r="F523" s="21" t="s">
        <v>8221</v>
      </c>
      <c r="G523" s="26">
        <f>VLOOKUP($E523,Data!$B$1:$O$4115,14,FALSE)</f>
        <v>3</v>
      </c>
    </row>
    <row r="524" spans="1:7" x14ac:dyDescent="0.4">
      <c r="A524" t="s">
        <v>1245</v>
      </c>
      <c r="B524" s="17" t="s">
        <v>8219</v>
      </c>
      <c r="C524" s="26">
        <f>VLOOKUP($A524,Data!$B$1:$O$4115,14,FALSE)</f>
        <v>45</v>
      </c>
      <c r="E524" t="s">
        <v>1125</v>
      </c>
      <c r="F524" s="21" t="s">
        <v>8221</v>
      </c>
      <c r="G524" s="26">
        <f>VLOOKUP($E524,Data!$B$1:$O$4115,14,FALSE)</f>
        <v>7</v>
      </c>
    </row>
    <row r="525" spans="1:7" x14ac:dyDescent="0.4">
      <c r="A525" t="s">
        <v>1246</v>
      </c>
      <c r="B525" s="17" t="s">
        <v>8219</v>
      </c>
      <c r="C525" s="26">
        <f>VLOOKUP($A525,Data!$B$1:$O$4115,14,FALSE)</f>
        <v>17</v>
      </c>
      <c r="E525" t="s">
        <v>1126</v>
      </c>
      <c r="F525" s="21" t="s">
        <v>8221</v>
      </c>
      <c r="G525" s="26">
        <f>VLOOKUP($E525,Data!$B$1:$O$4115,14,FALSE)</f>
        <v>0</v>
      </c>
    </row>
    <row r="526" spans="1:7" x14ac:dyDescent="0.4">
      <c r="A526" t="s">
        <v>1247</v>
      </c>
      <c r="B526" s="17" t="s">
        <v>8219</v>
      </c>
      <c r="C526" s="26">
        <f>VLOOKUP($A526,Data!$B$1:$O$4115,14,FALSE)</f>
        <v>31</v>
      </c>
      <c r="E526" t="s">
        <v>1127</v>
      </c>
      <c r="F526" s="21" t="s">
        <v>8221</v>
      </c>
      <c r="G526" s="26">
        <f>VLOOKUP($E526,Data!$B$1:$O$4115,14,FALSE)</f>
        <v>2</v>
      </c>
    </row>
    <row r="527" spans="1:7" x14ac:dyDescent="0.4">
      <c r="A527" t="s">
        <v>1248</v>
      </c>
      <c r="B527" s="17" t="s">
        <v>8219</v>
      </c>
      <c r="C527" s="26">
        <f>VLOOKUP($A527,Data!$B$1:$O$4115,14,FALSE)</f>
        <v>50</v>
      </c>
      <c r="E527" t="s">
        <v>1128</v>
      </c>
      <c r="F527" s="21" t="s">
        <v>8221</v>
      </c>
      <c r="G527" s="26">
        <f>VLOOKUP($E527,Data!$B$1:$O$4115,14,FALSE)</f>
        <v>23</v>
      </c>
    </row>
    <row r="528" spans="1:7" x14ac:dyDescent="0.4">
      <c r="A528" t="s">
        <v>1249</v>
      </c>
      <c r="B528" s="17" t="s">
        <v>8219</v>
      </c>
      <c r="C528" s="26">
        <f>VLOOKUP($A528,Data!$B$1:$O$4115,14,FALSE)</f>
        <v>59</v>
      </c>
      <c r="E528" t="s">
        <v>1129</v>
      </c>
      <c r="F528" s="21" t="s">
        <v>8221</v>
      </c>
      <c r="G528" s="26">
        <f>VLOOKUP($E528,Data!$B$1:$O$4115,14,FALSE)</f>
        <v>1</v>
      </c>
    </row>
    <row r="529" spans="1:7" x14ac:dyDescent="0.4">
      <c r="A529" t="s">
        <v>1250</v>
      </c>
      <c r="B529" s="17" t="s">
        <v>8219</v>
      </c>
      <c r="C529" s="26">
        <f>VLOOKUP($A529,Data!$B$1:$O$4115,14,FALSE)</f>
        <v>81</v>
      </c>
      <c r="E529" t="s">
        <v>1130</v>
      </c>
      <c r="F529" s="21" t="s">
        <v>8221</v>
      </c>
      <c r="G529" s="26">
        <f>VLOOKUP($E529,Data!$B$1:$O$4115,14,FALSE)</f>
        <v>2</v>
      </c>
    </row>
    <row r="530" spans="1:7" x14ac:dyDescent="0.4">
      <c r="A530" t="s">
        <v>1251</v>
      </c>
      <c r="B530" s="17" t="s">
        <v>8219</v>
      </c>
      <c r="C530" s="26">
        <f>VLOOKUP($A530,Data!$B$1:$O$4115,14,FALSE)</f>
        <v>508</v>
      </c>
      <c r="E530" t="s">
        <v>1131</v>
      </c>
      <c r="F530" s="21" t="s">
        <v>8221</v>
      </c>
      <c r="G530" s="26">
        <f>VLOOKUP($E530,Data!$B$1:$O$4115,14,FALSE)</f>
        <v>3</v>
      </c>
    </row>
    <row r="531" spans="1:7" x14ac:dyDescent="0.4">
      <c r="A531" t="s">
        <v>1252</v>
      </c>
      <c r="B531" s="17" t="s">
        <v>8219</v>
      </c>
      <c r="C531" s="26">
        <f>VLOOKUP($A531,Data!$B$1:$O$4115,14,FALSE)</f>
        <v>74</v>
      </c>
      <c r="E531" t="s">
        <v>1132</v>
      </c>
      <c r="F531" s="21" t="s">
        <v>8221</v>
      </c>
      <c r="G531" s="26">
        <f>VLOOKUP($E531,Data!$B$1:$O$4115,14,FALSE)</f>
        <v>0</v>
      </c>
    </row>
    <row r="532" spans="1:7" x14ac:dyDescent="0.4">
      <c r="A532" t="s">
        <v>1253</v>
      </c>
      <c r="B532" s="17" t="s">
        <v>8219</v>
      </c>
      <c r="C532" s="26">
        <f>VLOOKUP($A532,Data!$B$1:$O$4115,14,FALSE)</f>
        <v>141</v>
      </c>
      <c r="E532" t="s">
        <v>1133</v>
      </c>
      <c r="F532" s="21" t="s">
        <v>8221</v>
      </c>
      <c r="G532" s="26">
        <f>VLOOKUP($E532,Data!$B$1:$O$4115,14,FALSE)</f>
        <v>13</v>
      </c>
    </row>
    <row r="533" spans="1:7" x14ac:dyDescent="0.4">
      <c r="A533" t="s">
        <v>1254</v>
      </c>
      <c r="B533" s="17" t="s">
        <v>8219</v>
      </c>
      <c r="C533" s="26">
        <f>VLOOKUP($A533,Data!$B$1:$O$4115,14,FALSE)</f>
        <v>711</v>
      </c>
      <c r="E533" t="s">
        <v>1134</v>
      </c>
      <c r="F533" s="21" t="s">
        <v>8221</v>
      </c>
      <c r="G533" s="26">
        <f>VLOOKUP($E533,Data!$B$1:$O$4115,14,FALSE)</f>
        <v>1</v>
      </c>
    </row>
    <row r="534" spans="1:7" x14ac:dyDescent="0.4">
      <c r="A534" t="s">
        <v>1255</v>
      </c>
      <c r="B534" s="17" t="s">
        <v>8219</v>
      </c>
      <c r="C534" s="26">
        <f>VLOOKUP($A534,Data!$B$1:$O$4115,14,FALSE)</f>
        <v>141</v>
      </c>
      <c r="E534" t="s">
        <v>1135</v>
      </c>
      <c r="F534" s="21" t="s">
        <v>8221</v>
      </c>
      <c r="G534" s="26">
        <f>VLOOKUP($E534,Data!$B$1:$O$4115,14,FALSE)</f>
        <v>1</v>
      </c>
    </row>
    <row r="535" spans="1:7" x14ac:dyDescent="0.4">
      <c r="A535" t="s">
        <v>1256</v>
      </c>
      <c r="B535" s="17" t="s">
        <v>8219</v>
      </c>
      <c r="C535" s="26">
        <f>VLOOKUP($A535,Data!$B$1:$O$4115,14,FALSE)</f>
        <v>109</v>
      </c>
      <c r="E535" t="s">
        <v>1136</v>
      </c>
      <c r="F535" s="21" t="s">
        <v>8221</v>
      </c>
      <c r="G535" s="26">
        <f>VLOOKUP($E535,Data!$B$1:$O$4115,14,FALSE)</f>
        <v>1</v>
      </c>
    </row>
    <row r="536" spans="1:7" x14ac:dyDescent="0.4">
      <c r="A536" t="s">
        <v>1257</v>
      </c>
      <c r="B536" s="17" t="s">
        <v>8219</v>
      </c>
      <c r="C536" s="26">
        <f>VLOOKUP($A536,Data!$B$1:$O$4115,14,FALSE)</f>
        <v>361</v>
      </c>
      <c r="E536" t="s">
        <v>1137</v>
      </c>
      <c r="F536" s="21" t="s">
        <v>8221</v>
      </c>
      <c r="G536" s="26">
        <f>VLOOKUP($E536,Data!$B$1:$O$4115,14,FALSE)</f>
        <v>6</v>
      </c>
    </row>
    <row r="537" spans="1:7" x14ac:dyDescent="0.4">
      <c r="A537" t="s">
        <v>1258</v>
      </c>
      <c r="B537" s="17" t="s">
        <v>8219</v>
      </c>
      <c r="C537" s="26">
        <f>VLOOKUP($A537,Data!$B$1:$O$4115,14,FALSE)</f>
        <v>176</v>
      </c>
      <c r="E537" t="s">
        <v>1138</v>
      </c>
      <c r="F537" s="21" t="s">
        <v>8221</v>
      </c>
      <c r="G537" s="26">
        <f>VLOOKUP($E537,Data!$B$1:$O$4115,14,FALSE)</f>
        <v>39</v>
      </c>
    </row>
    <row r="538" spans="1:7" x14ac:dyDescent="0.4">
      <c r="A538" t="s">
        <v>1259</v>
      </c>
      <c r="B538" s="17" t="s">
        <v>8219</v>
      </c>
      <c r="C538" s="26">
        <f>VLOOKUP($A538,Data!$B$1:$O$4115,14,FALSE)</f>
        <v>670</v>
      </c>
      <c r="E538" t="s">
        <v>1139</v>
      </c>
      <c r="F538" s="21" t="s">
        <v>8221</v>
      </c>
      <c r="G538" s="26">
        <f>VLOOKUP($E538,Data!$B$1:$O$4115,14,FALSE)</f>
        <v>4</v>
      </c>
    </row>
    <row r="539" spans="1:7" x14ac:dyDescent="0.4">
      <c r="A539" t="s">
        <v>1260</v>
      </c>
      <c r="B539" s="17" t="s">
        <v>8219</v>
      </c>
      <c r="C539" s="26">
        <f>VLOOKUP($A539,Data!$B$1:$O$4115,14,FALSE)</f>
        <v>96</v>
      </c>
      <c r="E539" t="s">
        <v>1140</v>
      </c>
      <c r="F539" s="21" t="s">
        <v>8221</v>
      </c>
      <c r="G539" s="26">
        <f>VLOOKUP($E539,Data!$B$1:$O$4115,14,FALSE)</f>
        <v>1</v>
      </c>
    </row>
    <row r="540" spans="1:7" x14ac:dyDescent="0.4">
      <c r="A540" t="s">
        <v>1261</v>
      </c>
      <c r="B540" s="17" t="s">
        <v>8219</v>
      </c>
      <c r="C540" s="26">
        <f>VLOOKUP($A540,Data!$B$1:$O$4115,14,FALSE)</f>
        <v>74</v>
      </c>
      <c r="E540" t="s">
        <v>1141</v>
      </c>
      <c r="F540" s="21" t="s">
        <v>8221</v>
      </c>
      <c r="G540" s="26">
        <f>VLOOKUP($E540,Data!$B$1:$O$4115,14,FALSE)</f>
        <v>0</v>
      </c>
    </row>
    <row r="541" spans="1:7" x14ac:dyDescent="0.4">
      <c r="A541" t="s">
        <v>1262</v>
      </c>
      <c r="B541" s="17" t="s">
        <v>8219</v>
      </c>
      <c r="C541" s="26">
        <f>VLOOKUP($A541,Data!$B$1:$O$4115,14,FALSE)</f>
        <v>52</v>
      </c>
      <c r="E541" t="s">
        <v>1142</v>
      </c>
      <c r="F541" s="21" t="s">
        <v>8221</v>
      </c>
      <c r="G541" s="26">
        <f>VLOOKUP($E541,Data!$B$1:$O$4115,14,FALSE)</f>
        <v>0</v>
      </c>
    </row>
    <row r="542" spans="1:7" x14ac:dyDescent="0.4">
      <c r="A542" t="s">
        <v>1263</v>
      </c>
      <c r="B542" s="17" t="s">
        <v>8219</v>
      </c>
      <c r="C542" s="26">
        <f>VLOOKUP($A542,Data!$B$1:$O$4115,14,FALSE)</f>
        <v>105</v>
      </c>
      <c r="E542" t="s">
        <v>1143</v>
      </c>
      <c r="F542" s="21" t="s">
        <v>8221</v>
      </c>
      <c r="G542" s="26">
        <f>VLOOKUP($E542,Data!$B$1:$O$4115,14,FALSE)</f>
        <v>0</v>
      </c>
    </row>
    <row r="543" spans="1:7" x14ac:dyDescent="0.4">
      <c r="A543" t="s">
        <v>1264</v>
      </c>
      <c r="B543" s="17" t="s">
        <v>8219</v>
      </c>
      <c r="C543" s="26">
        <v>41</v>
      </c>
      <c r="E543" t="s">
        <v>1144</v>
      </c>
      <c r="F543" s="21" t="s">
        <v>8221</v>
      </c>
      <c r="G543" s="26">
        <f>VLOOKUP($E543,Data!$B$1:$O$4115,14,FALSE)</f>
        <v>8</v>
      </c>
    </row>
    <row r="544" spans="1:7" x14ac:dyDescent="0.4">
      <c r="A544" t="s">
        <v>1265</v>
      </c>
      <c r="B544" s="17" t="s">
        <v>8219</v>
      </c>
      <c r="C544" s="26">
        <f>VLOOKUP($A544,Data!$B$1:$O$4115,14,FALSE)</f>
        <v>34</v>
      </c>
      <c r="E544" t="s">
        <v>1145</v>
      </c>
      <c r="F544" s="21" t="s">
        <v>8221</v>
      </c>
      <c r="G544" s="26">
        <f>VLOOKUP($E544,Data!$B$1:$O$4115,14,FALSE)</f>
        <v>0</v>
      </c>
    </row>
    <row r="545" spans="1:7" x14ac:dyDescent="0.4">
      <c r="A545" t="s">
        <v>1266</v>
      </c>
      <c r="B545" s="17" t="s">
        <v>8219</v>
      </c>
      <c r="C545" s="26">
        <f>VLOOKUP($A545,Data!$B$1:$O$4115,14,FALSE)</f>
        <v>66</v>
      </c>
      <c r="E545" t="s">
        <v>1146</v>
      </c>
      <c r="F545" s="21" t="s">
        <v>8221</v>
      </c>
      <c r="G545" s="26">
        <f>VLOOKUP($E545,Data!$B$1:$O$4115,14,FALSE)</f>
        <v>1</v>
      </c>
    </row>
    <row r="546" spans="1:7" x14ac:dyDescent="0.4">
      <c r="A546" t="s">
        <v>1267</v>
      </c>
      <c r="B546" s="17" t="s">
        <v>8219</v>
      </c>
      <c r="C546" s="26">
        <f>VLOOKUP($A546,Data!$B$1:$O$4115,14,FALSE)</f>
        <v>50</v>
      </c>
      <c r="E546" t="s">
        <v>1147</v>
      </c>
      <c r="F546" s="21" t="s">
        <v>8221</v>
      </c>
      <c r="G546" s="26">
        <f>VLOOKUP($E546,Data!$B$1:$O$4115,14,FALSE)</f>
        <v>12</v>
      </c>
    </row>
    <row r="547" spans="1:7" x14ac:dyDescent="0.4">
      <c r="A547" t="s">
        <v>1268</v>
      </c>
      <c r="B547" s="17" t="s">
        <v>8219</v>
      </c>
      <c r="C547" s="26">
        <f>VLOOKUP($A547,Data!$B$1:$O$4115,14,FALSE)</f>
        <v>159</v>
      </c>
      <c r="E547" t="s">
        <v>1148</v>
      </c>
      <c r="F547" s="21" t="s">
        <v>8221</v>
      </c>
      <c r="G547" s="26">
        <f>VLOOKUP($E547,Data!$B$1:$O$4115,14,FALSE)</f>
        <v>0</v>
      </c>
    </row>
    <row r="548" spans="1:7" x14ac:dyDescent="0.4">
      <c r="A548" t="s">
        <v>1269</v>
      </c>
      <c r="B548" s="17" t="s">
        <v>8219</v>
      </c>
      <c r="C548" s="26">
        <f>VLOOKUP($A548,Data!$B$1:$O$4115,14,FALSE)</f>
        <v>182</v>
      </c>
      <c r="E548" t="s">
        <v>1149</v>
      </c>
      <c r="F548" s="21" t="s">
        <v>8221</v>
      </c>
      <c r="G548" s="26">
        <f>VLOOKUP($E548,Data!$B$1:$O$4115,14,FALSE)</f>
        <v>3</v>
      </c>
    </row>
    <row r="549" spans="1:7" x14ac:dyDescent="0.4">
      <c r="A549" t="s">
        <v>1270</v>
      </c>
      <c r="B549" s="17" t="s">
        <v>8219</v>
      </c>
      <c r="C549" s="26">
        <f>VLOOKUP($A549,Data!$B$1:$O$4115,14,FALSE)</f>
        <v>206</v>
      </c>
      <c r="E549" t="s">
        <v>1150</v>
      </c>
      <c r="F549" s="21" t="s">
        <v>8221</v>
      </c>
      <c r="G549" s="26">
        <f>VLOOKUP($E549,Data!$B$1:$O$4115,14,FALSE)</f>
        <v>2</v>
      </c>
    </row>
    <row r="550" spans="1:7" x14ac:dyDescent="0.4">
      <c r="A550" t="s">
        <v>1271</v>
      </c>
      <c r="B550" s="17" t="s">
        <v>8219</v>
      </c>
      <c r="C550" s="26">
        <f>VLOOKUP($A550,Data!$B$1:$O$4115,14,FALSE)</f>
        <v>169</v>
      </c>
      <c r="E550" t="s">
        <v>1151</v>
      </c>
      <c r="F550" s="21" t="s">
        <v>8221</v>
      </c>
      <c r="G550" s="26">
        <f>VLOOKUP($E550,Data!$B$1:$O$4115,14,FALSE)</f>
        <v>6</v>
      </c>
    </row>
    <row r="551" spans="1:7" x14ac:dyDescent="0.4">
      <c r="A551" t="s">
        <v>1272</v>
      </c>
      <c r="B551" s="17" t="s">
        <v>8219</v>
      </c>
      <c r="C551" s="26">
        <f>VLOOKUP($A551,Data!$B$1:$O$4115,14,FALSE)</f>
        <v>31</v>
      </c>
      <c r="E551" t="s">
        <v>1152</v>
      </c>
      <c r="F551" s="21" t="s">
        <v>8221</v>
      </c>
      <c r="G551" s="26">
        <f>VLOOKUP($E551,Data!$B$1:$O$4115,14,FALSE)</f>
        <v>0</v>
      </c>
    </row>
    <row r="552" spans="1:7" x14ac:dyDescent="0.4">
      <c r="A552" t="s">
        <v>1273</v>
      </c>
      <c r="B552" s="17" t="s">
        <v>8219</v>
      </c>
      <c r="C552" s="26">
        <f>VLOOKUP($A552,Data!$B$1:$O$4115,14,FALSE)</f>
        <v>28</v>
      </c>
      <c r="E552" t="s">
        <v>1153</v>
      </c>
      <c r="F552" s="21" t="s">
        <v>8221</v>
      </c>
      <c r="G552" s="26">
        <f>VLOOKUP($E552,Data!$B$1:$O$4115,14,FALSE)</f>
        <v>15</v>
      </c>
    </row>
    <row r="553" spans="1:7" x14ac:dyDescent="0.4">
      <c r="A553" t="s">
        <v>1274</v>
      </c>
      <c r="B553" s="17" t="s">
        <v>8219</v>
      </c>
      <c r="C553" s="26">
        <f>VLOOKUP($A553,Data!$B$1:$O$4115,14,FALSE)</f>
        <v>54</v>
      </c>
      <c r="E553" t="s">
        <v>1154</v>
      </c>
      <c r="F553" s="21" t="s">
        <v>8221</v>
      </c>
      <c r="G553" s="26">
        <f>VLOOKUP($E553,Data!$B$1:$O$4115,14,FALSE)</f>
        <v>1</v>
      </c>
    </row>
    <row r="554" spans="1:7" x14ac:dyDescent="0.4">
      <c r="A554" t="s">
        <v>1275</v>
      </c>
      <c r="B554" s="17" t="s">
        <v>8219</v>
      </c>
      <c r="C554" s="26">
        <f>VLOOKUP($A554,Data!$B$1:$O$4115,14,FALSE)</f>
        <v>467</v>
      </c>
      <c r="E554" t="s">
        <v>1155</v>
      </c>
      <c r="F554" s="21" t="s">
        <v>8221</v>
      </c>
      <c r="G554" s="26">
        <f>VLOOKUP($E554,Data!$B$1:$O$4115,14,FALSE)</f>
        <v>3</v>
      </c>
    </row>
    <row r="555" spans="1:7" x14ac:dyDescent="0.4">
      <c r="A555" t="s">
        <v>1276</v>
      </c>
      <c r="B555" s="17" t="s">
        <v>8219</v>
      </c>
      <c r="C555" s="26">
        <f>VLOOKUP($A555,Data!$B$1:$O$4115,14,FALSE)</f>
        <v>389</v>
      </c>
      <c r="E555" t="s">
        <v>1156</v>
      </c>
      <c r="F555" s="21" t="s">
        <v>8221</v>
      </c>
      <c r="G555" s="26">
        <f>VLOOKUP($E555,Data!$B$1:$O$4115,14,FALSE)</f>
        <v>8</v>
      </c>
    </row>
    <row r="556" spans="1:7" x14ac:dyDescent="0.4">
      <c r="A556" t="s">
        <v>1277</v>
      </c>
      <c r="B556" s="17" t="s">
        <v>8219</v>
      </c>
      <c r="C556" s="26">
        <f>VLOOKUP($A556,Data!$B$1:$O$4115,14,FALSE)</f>
        <v>68</v>
      </c>
      <c r="E556" t="s">
        <v>1157</v>
      </c>
      <c r="F556" s="21" t="s">
        <v>8221</v>
      </c>
      <c r="G556" s="26">
        <f>VLOOKUP($E556,Data!$B$1:$O$4115,14,FALSE)</f>
        <v>0</v>
      </c>
    </row>
    <row r="557" spans="1:7" x14ac:dyDescent="0.4">
      <c r="A557" t="s">
        <v>1278</v>
      </c>
      <c r="B557" s="17" t="s">
        <v>8219</v>
      </c>
      <c r="C557" s="26">
        <f>VLOOKUP($A557,Data!$B$1:$O$4115,14,FALSE)</f>
        <v>413</v>
      </c>
      <c r="E557" t="s">
        <v>1158</v>
      </c>
      <c r="F557" s="21" t="s">
        <v>8221</v>
      </c>
      <c r="G557" s="26">
        <f>VLOOKUP($E557,Data!$B$1:$O$4115,14,FALSE)</f>
        <v>3</v>
      </c>
    </row>
    <row r="558" spans="1:7" x14ac:dyDescent="0.4">
      <c r="A558" t="s">
        <v>1279</v>
      </c>
      <c r="B558" s="17" t="s">
        <v>8219</v>
      </c>
      <c r="C558" s="26">
        <f>VLOOKUP($A558,Data!$B$1:$O$4115,14,FALSE)</f>
        <v>190</v>
      </c>
      <c r="E558" t="s">
        <v>1159</v>
      </c>
      <c r="F558" s="21" t="s">
        <v>8221</v>
      </c>
      <c r="G558" s="26">
        <f>VLOOKUP($E558,Data!$B$1:$O$4115,14,FALSE)</f>
        <v>3</v>
      </c>
    </row>
    <row r="559" spans="1:7" x14ac:dyDescent="0.4">
      <c r="A559" t="s">
        <v>1280</v>
      </c>
      <c r="B559" s="17" t="s">
        <v>8219</v>
      </c>
      <c r="C559" s="26">
        <f>VLOOKUP($A559,Data!$B$1:$O$4115,14,FALSE)</f>
        <v>189</v>
      </c>
      <c r="E559" t="s">
        <v>1160</v>
      </c>
      <c r="F559" s="21" t="s">
        <v>8221</v>
      </c>
      <c r="G559" s="26">
        <f>VLOOKUP($E559,Data!$B$1:$O$4115,14,FALSE)</f>
        <v>0</v>
      </c>
    </row>
    <row r="560" spans="1:7" x14ac:dyDescent="0.4">
      <c r="A560" t="s">
        <v>1281</v>
      </c>
      <c r="B560" s="17" t="s">
        <v>8219</v>
      </c>
      <c r="C560" s="26">
        <f>VLOOKUP($A560,Data!$B$1:$O$4115,14,FALSE)</f>
        <v>130</v>
      </c>
      <c r="E560" t="s">
        <v>1161</v>
      </c>
      <c r="F560" s="21" t="s">
        <v>8221</v>
      </c>
      <c r="G560" s="26">
        <f>VLOOKUP($E560,Data!$B$1:$O$4115,14,FALSE)</f>
        <v>19</v>
      </c>
    </row>
    <row r="561" spans="1:7" x14ac:dyDescent="0.4">
      <c r="A561" t="s">
        <v>1282</v>
      </c>
      <c r="B561" s="17" t="s">
        <v>8219</v>
      </c>
      <c r="C561" s="26">
        <f>VLOOKUP($A561,Data!$B$1:$O$4115,14,FALSE)</f>
        <v>74</v>
      </c>
      <c r="E561" t="s">
        <v>1162</v>
      </c>
      <c r="F561" s="21" t="s">
        <v>8221</v>
      </c>
      <c r="G561" s="26">
        <f>VLOOKUP($E561,Data!$B$1:$O$4115,14,FALSE)</f>
        <v>0</v>
      </c>
    </row>
    <row r="562" spans="1:7" x14ac:dyDescent="0.4">
      <c r="A562" t="s">
        <v>1283</v>
      </c>
      <c r="B562" s="17" t="s">
        <v>8219</v>
      </c>
      <c r="C562" s="26">
        <f>VLOOKUP($A562,Data!$B$1:$O$4115,14,FALSE)</f>
        <v>274</v>
      </c>
      <c r="E562" t="s">
        <v>1163</v>
      </c>
      <c r="F562" s="21" t="s">
        <v>8221</v>
      </c>
      <c r="G562" s="26">
        <f>VLOOKUP($E562,Data!$B$1:$O$4115,14,FALSE)</f>
        <v>2</v>
      </c>
    </row>
    <row r="563" spans="1:7" x14ac:dyDescent="0.4">
      <c r="A563" t="s">
        <v>1284</v>
      </c>
      <c r="B563" s="17" t="s">
        <v>8219</v>
      </c>
      <c r="C563" s="26">
        <f>VLOOKUP($A563,Data!$B$1:$O$4115,14,FALSE)</f>
        <v>22</v>
      </c>
      <c r="E563" t="s">
        <v>1164</v>
      </c>
      <c r="F563" s="21" t="s">
        <v>8221</v>
      </c>
      <c r="G563" s="26">
        <f>VLOOKUP($E563,Data!$B$1:$O$4115,14,FALSE)</f>
        <v>0</v>
      </c>
    </row>
    <row r="564" spans="1:7" x14ac:dyDescent="0.4">
      <c r="A564" t="s">
        <v>1285</v>
      </c>
      <c r="B564" s="17" t="s">
        <v>8219</v>
      </c>
      <c r="C564" s="26">
        <f>VLOOKUP($A564,Data!$B$1:$O$4115,14,FALSE)</f>
        <v>31</v>
      </c>
      <c r="E564" t="s">
        <v>1165</v>
      </c>
      <c r="F564" s="21" t="s">
        <v>8221</v>
      </c>
      <c r="G564" s="26">
        <f>VLOOKUP($E564,Data!$B$1:$O$4115,14,FALSE)</f>
        <v>0</v>
      </c>
    </row>
    <row r="565" spans="1:7" x14ac:dyDescent="0.4">
      <c r="A565" t="s">
        <v>1286</v>
      </c>
      <c r="B565" s="17" t="s">
        <v>8219</v>
      </c>
      <c r="C565" s="26">
        <f>VLOOKUP($A565,Data!$B$1:$O$4115,14,FALSE)</f>
        <v>63</v>
      </c>
      <c r="E565" t="s">
        <v>1166</v>
      </c>
      <c r="F565" s="21" t="s">
        <v>8221</v>
      </c>
      <c r="G565" s="26">
        <f>VLOOKUP($E565,Data!$B$1:$O$4115,14,FALSE)</f>
        <v>25</v>
      </c>
    </row>
    <row r="566" spans="1:7" x14ac:dyDescent="0.4">
      <c r="A566" t="s">
        <v>1287</v>
      </c>
      <c r="B566" s="17" t="s">
        <v>8219</v>
      </c>
      <c r="C566" s="26">
        <f>VLOOKUP($A566,Data!$B$1:$O$4115,14,FALSE)</f>
        <v>20</v>
      </c>
      <c r="E566" t="s">
        <v>1167</v>
      </c>
      <c r="F566" s="21" t="s">
        <v>8221</v>
      </c>
      <c r="G566" s="26">
        <f>VLOOKUP($E566,Data!$B$1:$O$4115,14,FALSE)</f>
        <v>8</v>
      </c>
    </row>
    <row r="567" spans="1:7" x14ac:dyDescent="0.4">
      <c r="A567" t="s">
        <v>1288</v>
      </c>
      <c r="B567" s="17" t="s">
        <v>8219</v>
      </c>
      <c r="C567" s="26">
        <f>VLOOKUP($A567,Data!$B$1:$O$4115,14,FALSE)</f>
        <v>25</v>
      </c>
      <c r="E567" t="s">
        <v>1168</v>
      </c>
      <c r="F567" s="21" t="s">
        <v>8221</v>
      </c>
      <c r="G567" s="26">
        <f>VLOOKUP($E567,Data!$B$1:$O$4115,14,FALSE)</f>
        <v>16</v>
      </c>
    </row>
    <row r="568" spans="1:7" x14ac:dyDescent="0.4">
      <c r="A568" t="s">
        <v>1289</v>
      </c>
      <c r="B568" s="17" t="s">
        <v>8219</v>
      </c>
      <c r="C568" s="26">
        <f>VLOOKUP($A568,Data!$B$1:$O$4115,14,FALSE)</f>
        <v>61</v>
      </c>
      <c r="E568" t="s">
        <v>1169</v>
      </c>
      <c r="F568" s="21" t="s">
        <v>8221</v>
      </c>
      <c r="G568" s="26">
        <f>VLOOKUP($E568,Data!$B$1:$O$4115,14,FALSE)</f>
        <v>3</v>
      </c>
    </row>
    <row r="569" spans="1:7" x14ac:dyDescent="0.4">
      <c r="A569" t="s">
        <v>1290</v>
      </c>
      <c r="B569" s="17" t="s">
        <v>8219</v>
      </c>
      <c r="C569" s="26">
        <f>VLOOKUP($A569,Data!$B$1:$O$4115,14,FALSE)</f>
        <v>52</v>
      </c>
      <c r="E569" t="s">
        <v>1170</v>
      </c>
      <c r="F569" s="21" t="s">
        <v>8221</v>
      </c>
      <c r="G569" s="26">
        <f>VLOOKUP($E569,Data!$B$1:$O$4115,14,FALSE)</f>
        <v>3</v>
      </c>
    </row>
    <row r="570" spans="1:7" x14ac:dyDescent="0.4">
      <c r="A570" t="s">
        <v>1291</v>
      </c>
      <c r="B570" s="17" t="s">
        <v>8219</v>
      </c>
      <c r="C570" s="26">
        <f>VLOOKUP($A570,Data!$B$1:$O$4115,14,FALSE)</f>
        <v>86</v>
      </c>
      <c r="E570" t="s">
        <v>1171</v>
      </c>
      <c r="F570" s="21" t="s">
        <v>8221</v>
      </c>
      <c r="G570" s="26">
        <f>VLOOKUP($E570,Data!$B$1:$O$4115,14,FALSE)</f>
        <v>2</v>
      </c>
    </row>
    <row r="571" spans="1:7" x14ac:dyDescent="0.4">
      <c r="A571" t="s">
        <v>1292</v>
      </c>
      <c r="B571" s="17" t="s">
        <v>8219</v>
      </c>
      <c r="C571" s="26">
        <f>VLOOKUP($A571,Data!$B$1:$O$4115,14,FALSE)</f>
        <v>42</v>
      </c>
      <c r="E571" t="s">
        <v>1172</v>
      </c>
      <c r="F571" s="21" t="s">
        <v>8221</v>
      </c>
      <c r="G571" s="26">
        <f>VLOOKUP($E571,Data!$B$1:$O$4115,14,FALSE)</f>
        <v>1</v>
      </c>
    </row>
    <row r="572" spans="1:7" x14ac:dyDescent="0.4">
      <c r="A572" t="s">
        <v>1293</v>
      </c>
      <c r="B572" s="17" t="s">
        <v>8219</v>
      </c>
      <c r="C572" s="26">
        <f>VLOOKUP($A572,Data!$B$1:$O$4115,14,FALSE)</f>
        <v>52</v>
      </c>
      <c r="E572" t="s">
        <v>1173</v>
      </c>
      <c r="F572" s="21" t="s">
        <v>8221</v>
      </c>
      <c r="G572" s="26">
        <f>VLOOKUP($E572,Data!$B$1:$O$4115,14,FALSE)</f>
        <v>0</v>
      </c>
    </row>
    <row r="573" spans="1:7" x14ac:dyDescent="0.4">
      <c r="A573" t="s">
        <v>1294</v>
      </c>
      <c r="B573" s="17" t="s">
        <v>8219</v>
      </c>
      <c r="C573" s="26">
        <f>VLOOKUP($A573,Data!$B$1:$O$4115,14,FALSE)</f>
        <v>120</v>
      </c>
      <c r="E573" t="s">
        <v>1174</v>
      </c>
      <c r="F573" s="21" t="s">
        <v>8221</v>
      </c>
      <c r="G573" s="26">
        <f>VLOOKUP($E573,Data!$B$1:$O$4115,14,FALSE)</f>
        <v>1</v>
      </c>
    </row>
    <row r="574" spans="1:7" x14ac:dyDescent="0.4">
      <c r="A574" t="s">
        <v>1295</v>
      </c>
      <c r="B574" s="17" t="s">
        <v>8219</v>
      </c>
      <c r="C574" s="26">
        <f>VLOOKUP($A574,Data!$B$1:$O$4115,14,FALSE)</f>
        <v>22</v>
      </c>
      <c r="E574" t="s">
        <v>1175</v>
      </c>
      <c r="F574" s="21" t="s">
        <v>8221</v>
      </c>
      <c r="G574" s="26">
        <f>VLOOKUP($E574,Data!$B$1:$O$4115,14,FALSE)</f>
        <v>19</v>
      </c>
    </row>
    <row r="575" spans="1:7" x14ac:dyDescent="0.4">
      <c r="A575" t="s">
        <v>1296</v>
      </c>
      <c r="B575" s="17" t="s">
        <v>8219</v>
      </c>
      <c r="C575" s="26">
        <f>VLOOKUP($A575,Data!$B$1:$O$4115,14,FALSE)</f>
        <v>64</v>
      </c>
      <c r="E575" t="s">
        <v>1176</v>
      </c>
      <c r="F575" s="21" t="s">
        <v>8221</v>
      </c>
      <c r="G575" s="26">
        <f>VLOOKUP($E575,Data!$B$1:$O$4115,14,FALSE)</f>
        <v>9</v>
      </c>
    </row>
    <row r="576" spans="1:7" x14ac:dyDescent="0.4">
      <c r="A576" t="s">
        <v>1297</v>
      </c>
      <c r="B576" s="17" t="s">
        <v>8219</v>
      </c>
      <c r="C576" s="26">
        <f>VLOOKUP($A576,Data!$B$1:$O$4115,14,FALSE)</f>
        <v>23</v>
      </c>
      <c r="E576" t="s">
        <v>1177</v>
      </c>
      <c r="F576" s="21" t="s">
        <v>8221</v>
      </c>
      <c r="G576" s="26">
        <f>VLOOKUP($E576,Data!$B$1:$O$4115,14,FALSE)</f>
        <v>1</v>
      </c>
    </row>
    <row r="577" spans="1:7" x14ac:dyDescent="0.4">
      <c r="A577" t="s">
        <v>1298</v>
      </c>
      <c r="B577" s="17" t="s">
        <v>8219</v>
      </c>
      <c r="C577" s="26">
        <f>VLOOKUP($A577,Data!$B$1:$O$4115,14,FALSE)</f>
        <v>238</v>
      </c>
      <c r="E577" t="s">
        <v>1178</v>
      </c>
      <c r="F577" s="21" t="s">
        <v>8221</v>
      </c>
      <c r="G577" s="26">
        <f>VLOOKUP($E577,Data!$B$1:$O$4115,14,FALSE)</f>
        <v>0</v>
      </c>
    </row>
    <row r="578" spans="1:7" x14ac:dyDescent="0.4">
      <c r="A578" t="s">
        <v>1299</v>
      </c>
      <c r="B578" s="17" t="s">
        <v>8219</v>
      </c>
      <c r="C578" s="26">
        <f>VLOOKUP($A578,Data!$B$1:$O$4115,14,FALSE)</f>
        <v>33</v>
      </c>
      <c r="E578" t="s">
        <v>1179</v>
      </c>
      <c r="F578" s="21" t="s">
        <v>8221</v>
      </c>
      <c r="G578" s="26">
        <f>VLOOKUP($E578,Data!$B$1:$O$4115,14,FALSE)</f>
        <v>1</v>
      </c>
    </row>
    <row r="579" spans="1:7" x14ac:dyDescent="0.4">
      <c r="A579" t="s">
        <v>1300</v>
      </c>
      <c r="B579" s="17" t="s">
        <v>8219</v>
      </c>
      <c r="C579" s="26">
        <f>VLOOKUP($A579,Data!$B$1:$O$4115,14,FALSE)</f>
        <v>32</v>
      </c>
      <c r="E579" t="s">
        <v>1180</v>
      </c>
      <c r="F579" s="21" t="s">
        <v>8221</v>
      </c>
      <c r="G579" s="26">
        <f>VLOOKUP($E579,Data!$B$1:$O$4115,14,FALSE)</f>
        <v>5</v>
      </c>
    </row>
    <row r="580" spans="1:7" x14ac:dyDescent="0.4">
      <c r="A580" t="s">
        <v>1301</v>
      </c>
      <c r="B580" s="17" t="s">
        <v>8219</v>
      </c>
      <c r="C580" s="26">
        <f>VLOOKUP($A580,Data!$B$1:$O$4115,14,FALSE)</f>
        <v>24</v>
      </c>
      <c r="E580" t="s">
        <v>1181</v>
      </c>
      <c r="F580" s="21" t="s">
        <v>8221</v>
      </c>
      <c r="G580" s="26">
        <f>VLOOKUP($E580,Data!$B$1:$O$4115,14,FALSE)</f>
        <v>85</v>
      </c>
    </row>
    <row r="581" spans="1:7" x14ac:dyDescent="0.4">
      <c r="A581" t="s">
        <v>1302</v>
      </c>
      <c r="B581" s="17" t="s">
        <v>8219</v>
      </c>
      <c r="C581" s="26">
        <f>VLOOKUP($A581,Data!$B$1:$O$4115,14,FALSE)</f>
        <v>29</v>
      </c>
      <c r="E581" t="s">
        <v>1182</v>
      </c>
      <c r="F581" s="21" t="s">
        <v>8221</v>
      </c>
      <c r="G581" s="26">
        <f>VLOOKUP($E581,Data!$B$1:$O$4115,14,FALSE)</f>
        <v>3</v>
      </c>
    </row>
    <row r="582" spans="1:7" x14ac:dyDescent="0.4">
      <c r="A582" t="s">
        <v>1303</v>
      </c>
      <c r="B582" s="17" t="s">
        <v>8219</v>
      </c>
      <c r="C582" s="26">
        <f>VLOOKUP($A582,Data!$B$1:$O$4115,14,FALSE)</f>
        <v>50</v>
      </c>
      <c r="E582" t="s">
        <v>1183</v>
      </c>
      <c r="F582" s="21" t="s">
        <v>8221</v>
      </c>
      <c r="G582" s="26">
        <f>VLOOKUP($E582,Data!$B$1:$O$4115,14,FALSE)</f>
        <v>4</v>
      </c>
    </row>
    <row r="583" spans="1:7" x14ac:dyDescent="0.4">
      <c r="A583" t="s">
        <v>1304</v>
      </c>
      <c r="B583" s="17" t="s">
        <v>8219</v>
      </c>
      <c r="C583" s="26">
        <f>VLOOKUP($A583,Data!$B$1:$O$4115,14,FALSE)</f>
        <v>108</v>
      </c>
      <c r="E583" t="s">
        <v>1184</v>
      </c>
      <c r="F583" s="21" t="s">
        <v>8221</v>
      </c>
      <c r="G583" s="26">
        <f>VLOOKUP($E583,Data!$B$1:$O$4115,14,FALSE)</f>
        <v>3</v>
      </c>
    </row>
    <row r="584" spans="1:7" x14ac:dyDescent="0.4">
      <c r="A584" t="s">
        <v>1345</v>
      </c>
      <c r="B584" s="17" t="s">
        <v>8219</v>
      </c>
      <c r="C584" s="26">
        <f>VLOOKUP($A584,Data!$B$1:$O$4115,14,FALSE)</f>
        <v>139</v>
      </c>
      <c r="E584" t="s">
        <v>1405</v>
      </c>
      <c r="F584" s="21" t="s">
        <v>8221</v>
      </c>
      <c r="G584" s="26">
        <f>VLOOKUP($E584,Data!$B$1:$O$4115,14,FALSE)</f>
        <v>5</v>
      </c>
    </row>
    <row r="585" spans="1:7" x14ac:dyDescent="0.4">
      <c r="A585" t="s">
        <v>1346</v>
      </c>
      <c r="B585" s="17" t="s">
        <v>8219</v>
      </c>
      <c r="C585" s="26">
        <f>VLOOKUP($A585,Data!$B$1:$O$4115,14,FALSE)</f>
        <v>7</v>
      </c>
      <c r="E585" t="s">
        <v>1406</v>
      </c>
      <c r="F585" s="21" t="s">
        <v>8221</v>
      </c>
      <c r="G585" s="26">
        <f>VLOOKUP($E585,Data!$B$1:$O$4115,14,FALSE)</f>
        <v>17</v>
      </c>
    </row>
    <row r="586" spans="1:7" x14ac:dyDescent="0.4">
      <c r="A586" t="s">
        <v>1347</v>
      </c>
      <c r="B586" s="17" t="s">
        <v>8219</v>
      </c>
      <c r="C586" s="26">
        <f>VLOOKUP($A586,Data!$B$1:$O$4115,14,FALSE)</f>
        <v>149</v>
      </c>
      <c r="E586" t="s">
        <v>1407</v>
      </c>
      <c r="F586" s="21" t="s">
        <v>8221</v>
      </c>
      <c r="G586" s="26">
        <f>VLOOKUP($E586,Data!$B$1:$O$4115,14,FALSE)</f>
        <v>3</v>
      </c>
    </row>
    <row r="587" spans="1:7" x14ac:dyDescent="0.4">
      <c r="A587" t="s">
        <v>1348</v>
      </c>
      <c r="B587" s="17" t="s">
        <v>8219</v>
      </c>
      <c r="C587" s="26">
        <f>VLOOKUP($A587,Data!$B$1:$O$4115,14,FALSE)</f>
        <v>31</v>
      </c>
      <c r="E587" t="s">
        <v>1408</v>
      </c>
      <c r="F587" s="21" t="s">
        <v>8221</v>
      </c>
      <c r="G587" s="26">
        <f>VLOOKUP($E587,Data!$B$1:$O$4115,14,FALSE)</f>
        <v>2</v>
      </c>
    </row>
    <row r="588" spans="1:7" x14ac:dyDescent="0.4">
      <c r="A588" t="s">
        <v>1349</v>
      </c>
      <c r="B588" s="17" t="s">
        <v>8219</v>
      </c>
      <c r="C588" s="26">
        <f>VLOOKUP($A588,Data!$B$1:$O$4115,14,FALSE)</f>
        <v>26</v>
      </c>
      <c r="E588" t="s">
        <v>1409</v>
      </c>
      <c r="F588" s="21" t="s">
        <v>8221</v>
      </c>
      <c r="G588" s="26">
        <f>VLOOKUP($E588,Data!$B$1:$O$4115,14,FALSE)</f>
        <v>6</v>
      </c>
    </row>
    <row r="589" spans="1:7" x14ac:dyDescent="0.4">
      <c r="A589" t="s">
        <v>1350</v>
      </c>
      <c r="B589" s="17" t="s">
        <v>8219</v>
      </c>
      <c r="C589" s="26">
        <f>VLOOKUP($A589,Data!$B$1:$O$4115,14,FALSE)</f>
        <v>172</v>
      </c>
      <c r="E589" t="s">
        <v>1410</v>
      </c>
      <c r="F589" s="21" t="s">
        <v>8221</v>
      </c>
      <c r="G589" s="26">
        <f>VLOOKUP($E589,Data!$B$1:$O$4115,14,FALSE)</f>
        <v>0</v>
      </c>
    </row>
    <row r="590" spans="1:7" x14ac:dyDescent="0.4">
      <c r="A590" t="s">
        <v>1351</v>
      </c>
      <c r="B590" s="17" t="s">
        <v>8219</v>
      </c>
      <c r="C590" s="26">
        <f>VLOOKUP($A590,Data!$B$1:$O$4115,14,FALSE)</f>
        <v>78</v>
      </c>
      <c r="E590" t="s">
        <v>1411</v>
      </c>
      <c r="F590" s="21" t="s">
        <v>8221</v>
      </c>
      <c r="G590" s="26">
        <f>VLOOKUP($E590,Data!$B$1:$O$4115,14,FALSE)</f>
        <v>1</v>
      </c>
    </row>
    <row r="591" spans="1:7" x14ac:dyDescent="0.4">
      <c r="A591" t="s">
        <v>1352</v>
      </c>
      <c r="B591" s="17" t="s">
        <v>8219</v>
      </c>
      <c r="C591" s="26">
        <f>VLOOKUP($A591,Data!$B$1:$O$4115,14,FALSE)</f>
        <v>120</v>
      </c>
      <c r="E591" t="s">
        <v>1412</v>
      </c>
      <c r="F591" s="21" t="s">
        <v>8221</v>
      </c>
      <c r="G591" s="26">
        <f>VLOOKUP($E591,Data!$B$1:$O$4115,14,FALSE)</f>
        <v>3</v>
      </c>
    </row>
    <row r="592" spans="1:7" x14ac:dyDescent="0.4">
      <c r="A592" t="s">
        <v>1353</v>
      </c>
      <c r="B592" s="17" t="s">
        <v>8219</v>
      </c>
      <c r="C592" s="26">
        <f>VLOOKUP($A592,Data!$B$1:$O$4115,14,FALSE)</f>
        <v>227</v>
      </c>
      <c r="E592" t="s">
        <v>1413</v>
      </c>
      <c r="F592" s="21" t="s">
        <v>8221</v>
      </c>
      <c r="G592" s="26">
        <f>VLOOKUP($E592,Data!$B$1:$O$4115,14,FALSE)</f>
        <v>13</v>
      </c>
    </row>
    <row r="593" spans="1:7" x14ac:dyDescent="0.4">
      <c r="A593" t="s">
        <v>1354</v>
      </c>
      <c r="B593" s="17" t="s">
        <v>8219</v>
      </c>
      <c r="C593" s="26">
        <f>VLOOKUP($A593,Data!$B$1:$O$4115,14,FALSE)</f>
        <v>42</v>
      </c>
      <c r="E593" t="s">
        <v>1414</v>
      </c>
      <c r="F593" s="21" t="s">
        <v>8221</v>
      </c>
      <c r="G593" s="26">
        <f>VLOOKUP($E593,Data!$B$1:$O$4115,14,FALSE)</f>
        <v>1</v>
      </c>
    </row>
    <row r="594" spans="1:7" x14ac:dyDescent="0.4">
      <c r="A594" t="s">
        <v>1355</v>
      </c>
      <c r="B594" s="17" t="s">
        <v>8219</v>
      </c>
      <c r="C594" s="26">
        <f>VLOOKUP($A594,Data!$B$1:$O$4115,14,FALSE)</f>
        <v>64</v>
      </c>
      <c r="E594" t="s">
        <v>1415</v>
      </c>
      <c r="F594" s="21" t="s">
        <v>8221</v>
      </c>
      <c r="G594" s="26">
        <f>VLOOKUP($E594,Data!$B$1:$O$4115,14,FALSE)</f>
        <v>1</v>
      </c>
    </row>
    <row r="595" spans="1:7" x14ac:dyDescent="0.4">
      <c r="A595" t="s">
        <v>1356</v>
      </c>
      <c r="B595" s="17" t="s">
        <v>8219</v>
      </c>
      <c r="C595" s="26">
        <f>VLOOKUP($A595,Data!$B$1:$O$4115,14,FALSE)</f>
        <v>121</v>
      </c>
      <c r="E595" t="s">
        <v>1416</v>
      </c>
      <c r="F595" s="21" t="s">
        <v>8221</v>
      </c>
      <c r="G595" s="26">
        <f>VLOOKUP($E595,Data!$B$1:$O$4115,14,FALSE)</f>
        <v>9</v>
      </c>
    </row>
    <row r="596" spans="1:7" x14ac:dyDescent="0.4">
      <c r="A596" t="s">
        <v>1357</v>
      </c>
      <c r="B596" s="17" t="s">
        <v>8219</v>
      </c>
      <c r="C596" s="26">
        <f>VLOOKUP($A596,Data!$B$1:$O$4115,14,FALSE)</f>
        <v>87</v>
      </c>
      <c r="E596" t="s">
        <v>1417</v>
      </c>
      <c r="F596" s="21" t="s">
        <v>8221</v>
      </c>
      <c r="G596" s="26">
        <f>VLOOKUP($E596,Data!$B$1:$O$4115,14,FALSE)</f>
        <v>0</v>
      </c>
    </row>
    <row r="597" spans="1:7" x14ac:dyDescent="0.4">
      <c r="A597" t="s">
        <v>1358</v>
      </c>
      <c r="B597" s="17" t="s">
        <v>8219</v>
      </c>
      <c r="C597" s="26">
        <f>VLOOKUP($A597,Data!$B$1:$O$4115,14,FALSE)</f>
        <v>65</v>
      </c>
      <c r="E597" t="s">
        <v>1418</v>
      </c>
      <c r="F597" s="21" t="s">
        <v>8221</v>
      </c>
      <c r="G597" s="26">
        <f>VLOOKUP($E597,Data!$B$1:$O$4115,14,FALSE)</f>
        <v>2</v>
      </c>
    </row>
    <row r="598" spans="1:7" x14ac:dyDescent="0.4">
      <c r="A598" t="s">
        <v>1359</v>
      </c>
      <c r="B598" s="17" t="s">
        <v>8219</v>
      </c>
      <c r="C598" s="26">
        <f>VLOOKUP($A598,Data!$B$1:$O$4115,14,FALSE)</f>
        <v>49</v>
      </c>
      <c r="E598" t="s">
        <v>1419</v>
      </c>
      <c r="F598" s="21" t="s">
        <v>8221</v>
      </c>
      <c r="G598" s="26">
        <f>VLOOKUP($E598,Data!$B$1:$O$4115,14,FALSE)</f>
        <v>1</v>
      </c>
    </row>
    <row r="599" spans="1:7" x14ac:dyDescent="0.4">
      <c r="A599" t="s">
        <v>1360</v>
      </c>
      <c r="B599" s="17" t="s">
        <v>8219</v>
      </c>
      <c r="C599" s="26">
        <f>VLOOKUP($A599,Data!$B$1:$O$4115,14,FALSE)</f>
        <v>19</v>
      </c>
      <c r="E599" t="s">
        <v>1420</v>
      </c>
      <c r="F599" s="21" t="s">
        <v>8221</v>
      </c>
      <c r="G599" s="26">
        <f>VLOOKUP($E599,Data!$B$1:$O$4115,14,FALSE)</f>
        <v>10</v>
      </c>
    </row>
    <row r="600" spans="1:7" x14ac:dyDescent="0.4">
      <c r="A600" t="s">
        <v>1361</v>
      </c>
      <c r="B600" s="17" t="s">
        <v>8219</v>
      </c>
      <c r="C600" s="26">
        <f>VLOOKUP($A600,Data!$B$1:$O$4115,14,FALSE)</f>
        <v>81</v>
      </c>
      <c r="E600" t="s">
        <v>1421</v>
      </c>
      <c r="F600" s="21" t="s">
        <v>8221</v>
      </c>
      <c r="G600" s="26">
        <f>VLOOKUP($E600,Data!$B$1:$O$4115,14,FALSE)</f>
        <v>3</v>
      </c>
    </row>
    <row r="601" spans="1:7" x14ac:dyDescent="0.4">
      <c r="A601" t="s">
        <v>1362</v>
      </c>
      <c r="B601" s="17" t="s">
        <v>8219</v>
      </c>
      <c r="C601" s="26">
        <f>VLOOKUP($A601,Data!$B$1:$O$4115,14,FALSE)</f>
        <v>264</v>
      </c>
      <c r="E601" t="s">
        <v>1422</v>
      </c>
      <c r="F601" s="21" t="s">
        <v>8221</v>
      </c>
      <c r="G601" s="26">
        <f>VLOOKUP($E601,Data!$B$1:$O$4115,14,FALSE)</f>
        <v>2</v>
      </c>
    </row>
    <row r="602" spans="1:7" x14ac:dyDescent="0.4">
      <c r="A602" t="s">
        <v>1363</v>
      </c>
      <c r="B602" s="17" t="s">
        <v>8219</v>
      </c>
      <c r="C602" s="26">
        <f>VLOOKUP($A602,Data!$B$1:$O$4115,14,FALSE)</f>
        <v>25</v>
      </c>
      <c r="E602" t="s">
        <v>1423</v>
      </c>
      <c r="F602" s="21" t="s">
        <v>8221</v>
      </c>
      <c r="G602" s="26">
        <f>VLOOKUP($E602,Data!$B$1:$O$4115,14,FALSE)</f>
        <v>2</v>
      </c>
    </row>
    <row r="603" spans="1:7" x14ac:dyDescent="0.4">
      <c r="A603" t="s">
        <v>1364</v>
      </c>
      <c r="B603" s="17" t="s">
        <v>8219</v>
      </c>
      <c r="C603" s="26">
        <f>VLOOKUP($A603,Data!$B$1:$O$4115,14,FALSE)</f>
        <v>5</v>
      </c>
      <c r="E603" t="s">
        <v>1424</v>
      </c>
      <c r="F603" s="21" t="s">
        <v>8221</v>
      </c>
      <c r="G603" s="26">
        <f>VLOOKUP($E603,Data!$B$1:$O$4115,14,FALSE)</f>
        <v>1</v>
      </c>
    </row>
    <row r="604" spans="1:7" x14ac:dyDescent="0.4">
      <c r="A604" t="s">
        <v>1365</v>
      </c>
      <c r="B604" s="17" t="s">
        <v>8219</v>
      </c>
      <c r="C604" s="26">
        <f>VLOOKUP($A604,Data!$B$1:$O$4115,14,FALSE)</f>
        <v>144</v>
      </c>
      <c r="E604" t="s">
        <v>1425</v>
      </c>
      <c r="F604" s="21" t="s">
        <v>8221</v>
      </c>
      <c r="G604" s="26">
        <f>VLOOKUP($E604,Data!$B$1:$O$4115,14,FALSE)</f>
        <v>14</v>
      </c>
    </row>
    <row r="605" spans="1:7" x14ac:dyDescent="0.4">
      <c r="A605" t="s">
        <v>1366</v>
      </c>
      <c r="B605" s="17" t="s">
        <v>8219</v>
      </c>
      <c r="C605" s="26">
        <f>VLOOKUP($A605,Data!$B$1:$O$4115,14,FALSE)</f>
        <v>92</v>
      </c>
      <c r="E605" t="s">
        <v>1426</v>
      </c>
      <c r="F605" s="21" t="s">
        <v>8221</v>
      </c>
      <c r="G605" s="26">
        <f>VLOOKUP($E605,Data!$B$1:$O$4115,14,FALSE)</f>
        <v>0</v>
      </c>
    </row>
    <row r="606" spans="1:7" x14ac:dyDescent="0.4">
      <c r="A606" t="s">
        <v>1367</v>
      </c>
      <c r="B606" s="17" t="s">
        <v>8219</v>
      </c>
      <c r="C606" s="26">
        <f>VLOOKUP($A606,Data!$B$1:$O$4115,14,FALSE)</f>
        <v>147</v>
      </c>
      <c r="E606" t="s">
        <v>1427</v>
      </c>
      <c r="F606" s="21" t="s">
        <v>8221</v>
      </c>
      <c r="G606" s="26">
        <f>VLOOKUP($E606,Data!$B$1:$O$4115,14,FALSE)</f>
        <v>0</v>
      </c>
    </row>
    <row r="607" spans="1:7" x14ac:dyDescent="0.4">
      <c r="A607" t="s">
        <v>1368</v>
      </c>
      <c r="B607" s="17" t="s">
        <v>8219</v>
      </c>
      <c r="C607" s="26">
        <f>VLOOKUP($A607,Data!$B$1:$O$4115,14,FALSE)</f>
        <v>90</v>
      </c>
      <c r="E607" t="s">
        <v>1428</v>
      </c>
      <c r="F607" s="21" t="s">
        <v>8221</v>
      </c>
      <c r="G607" s="26">
        <f>VLOOKUP($E607,Data!$B$1:$O$4115,14,FALSE)</f>
        <v>4</v>
      </c>
    </row>
    <row r="608" spans="1:7" x14ac:dyDescent="0.4">
      <c r="A608" t="s">
        <v>1369</v>
      </c>
      <c r="B608" s="17" t="s">
        <v>8219</v>
      </c>
      <c r="C608" s="26">
        <f>VLOOKUP($A608,Data!$B$1:$O$4115,14,FALSE)</f>
        <v>87</v>
      </c>
      <c r="E608" t="s">
        <v>1429</v>
      </c>
      <c r="F608" s="21" t="s">
        <v>8221</v>
      </c>
      <c r="G608" s="26">
        <f>VLOOKUP($E608,Data!$B$1:$O$4115,14,FALSE)</f>
        <v>3</v>
      </c>
    </row>
    <row r="609" spans="1:7" x14ac:dyDescent="0.4">
      <c r="A609" t="s">
        <v>1370</v>
      </c>
      <c r="B609" s="17" t="s">
        <v>8219</v>
      </c>
      <c r="C609" s="26">
        <f>VLOOKUP($A609,Data!$B$1:$O$4115,14,FALSE)</f>
        <v>406</v>
      </c>
      <c r="E609" t="s">
        <v>1430</v>
      </c>
      <c r="F609" s="21" t="s">
        <v>8221</v>
      </c>
      <c r="G609" s="26">
        <f>VLOOKUP($E609,Data!$B$1:$O$4115,14,FALSE)</f>
        <v>0</v>
      </c>
    </row>
    <row r="610" spans="1:7" x14ac:dyDescent="0.4">
      <c r="A610" t="s">
        <v>1371</v>
      </c>
      <c r="B610" s="17" t="s">
        <v>8219</v>
      </c>
      <c r="C610" s="26">
        <f>VLOOKUP($A610,Data!$B$1:$O$4115,14,FALSE)</f>
        <v>20</v>
      </c>
      <c r="E610" t="s">
        <v>1431</v>
      </c>
      <c r="F610" s="21" t="s">
        <v>8221</v>
      </c>
      <c r="G610" s="26">
        <f>VLOOKUP($E610,Data!$B$1:$O$4115,14,FALSE)</f>
        <v>5</v>
      </c>
    </row>
    <row r="611" spans="1:7" x14ac:dyDescent="0.4">
      <c r="A611" t="s">
        <v>1372</v>
      </c>
      <c r="B611" s="17" t="s">
        <v>8219</v>
      </c>
      <c r="C611" s="26">
        <f>VLOOKUP($A611,Data!$B$1:$O$4115,14,FALSE)</f>
        <v>70</v>
      </c>
      <c r="E611" t="s">
        <v>1432</v>
      </c>
      <c r="F611" s="21" t="s">
        <v>8221</v>
      </c>
      <c r="G611" s="26">
        <f>VLOOKUP($E611,Data!$B$1:$O$4115,14,FALSE)</f>
        <v>47</v>
      </c>
    </row>
    <row r="612" spans="1:7" x14ac:dyDescent="0.4">
      <c r="A612" t="s">
        <v>1373</v>
      </c>
      <c r="B612" s="17" t="s">
        <v>8219</v>
      </c>
      <c r="C612" s="26">
        <f>VLOOKUP($A612,Data!$B$1:$O$4115,14,FALSE)</f>
        <v>16</v>
      </c>
      <c r="E612" t="s">
        <v>1433</v>
      </c>
      <c r="F612" s="21" t="s">
        <v>8221</v>
      </c>
      <c r="G612" s="26">
        <f>VLOOKUP($E612,Data!$B$1:$O$4115,14,FALSE)</f>
        <v>0</v>
      </c>
    </row>
    <row r="613" spans="1:7" x14ac:dyDescent="0.4">
      <c r="A613" t="s">
        <v>1374</v>
      </c>
      <c r="B613" s="17" t="s">
        <v>8219</v>
      </c>
      <c r="C613" s="26">
        <f>VLOOKUP($A613,Data!$B$1:$O$4115,14,FALSE)</f>
        <v>52</v>
      </c>
      <c r="E613" t="s">
        <v>1434</v>
      </c>
      <c r="F613" s="21" t="s">
        <v>8221</v>
      </c>
      <c r="G613" s="26">
        <f>VLOOKUP($E613,Data!$B$1:$O$4115,14,FALSE)</f>
        <v>10</v>
      </c>
    </row>
    <row r="614" spans="1:7" x14ac:dyDescent="0.4">
      <c r="A614" t="s">
        <v>1375</v>
      </c>
      <c r="B614" s="17" t="s">
        <v>8219</v>
      </c>
      <c r="C614" s="26">
        <f>VLOOKUP($A614,Data!$B$1:$O$4115,14,FALSE)</f>
        <v>66</v>
      </c>
      <c r="E614" t="s">
        <v>1435</v>
      </c>
      <c r="F614" s="21" t="s">
        <v>8221</v>
      </c>
      <c r="G614" s="26">
        <f>VLOOKUP($E614,Data!$B$1:$O$4115,14,FALSE)</f>
        <v>11</v>
      </c>
    </row>
    <row r="615" spans="1:7" x14ac:dyDescent="0.4">
      <c r="A615" t="s">
        <v>1376</v>
      </c>
      <c r="B615" s="17" t="s">
        <v>8219</v>
      </c>
      <c r="C615" s="26">
        <f>VLOOKUP($A615,Data!$B$1:$O$4115,14,FALSE)</f>
        <v>109</v>
      </c>
      <c r="E615" t="s">
        <v>1436</v>
      </c>
      <c r="F615" s="21" t="s">
        <v>8221</v>
      </c>
      <c r="G615" s="26">
        <f>VLOOKUP($E615,Data!$B$1:$O$4115,14,FALSE)</f>
        <v>2</v>
      </c>
    </row>
    <row r="616" spans="1:7" x14ac:dyDescent="0.4">
      <c r="A616" t="s">
        <v>1377</v>
      </c>
      <c r="B616" s="17" t="s">
        <v>8219</v>
      </c>
      <c r="C616" s="26">
        <f>VLOOKUP($A616,Data!$B$1:$O$4115,14,FALSE)</f>
        <v>168</v>
      </c>
      <c r="E616" t="s">
        <v>1437</v>
      </c>
      <c r="F616" s="21" t="s">
        <v>8221</v>
      </c>
      <c r="G616" s="26">
        <f>VLOOKUP($E616,Data!$B$1:$O$4115,14,FALSE)</f>
        <v>2</v>
      </c>
    </row>
    <row r="617" spans="1:7" x14ac:dyDescent="0.4">
      <c r="A617" t="s">
        <v>1378</v>
      </c>
      <c r="B617" s="17" t="s">
        <v>8219</v>
      </c>
      <c r="C617" s="26">
        <f>VLOOKUP($A617,Data!$B$1:$O$4115,14,FALSE)</f>
        <v>31</v>
      </c>
      <c r="E617" t="s">
        <v>1438</v>
      </c>
      <c r="F617" s="21" t="s">
        <v>8221</v>
      </c>
      <c r="G617" s="26">
        <f>VLOOKUP($E617,Data!$B$1:$O$4115,14,FALSE)</f>
        <v>22</v>
      </c>
    </row>
    <row r="618" spans="1:7" x14ac:dyDescent="0.4">
      <c r="A618" t="s">
        <v>1379</v>
      </c>
      <c r="B618" s="17" t="s">
        <v>8219</v>
      </c>
      <c r="C618" s="26">
        <f>VLOOKUP($A618,Data!$B$1:$O$4115,14,FALSE)</f>
        <v>133</v>
      </c>
      <c r="E618" t="s">
        <v>1439</v>
      </c>
      <c r="F618" s="21" t="s">
        <v>8221</v>
      </c>
      <c r="G618" s="26">
        <f>VLOOKUP($E618,Data!$B$1:$O$4115,14,FALSE)</f>
        <v>8</v>
      </c>
    </row>
    <row r="619" spans="1:7" x14ac:dyDescent="0.4">
      <c r="A619" t="s">
        <v>1380</v>
      </c>
      <c r="B619" s="17" t="s">
        <v>8219</v>
      </c>
      <c r="C619" s="26">
        <f>VLOOKUP($A619,Data!$B$1:$O$4115,14,FALSE)</f>
        <v>151</v>
      </c>
      <c r="E619" t="s">
        <v>1440</v>
      </c>
      <c r="F619" s="21" t="s">
        <v>8221</v>
      </c>
      <c r="G619" s="26">
        <f>VLOOKUP($E619,Data!$B$1:$O$4115,14,FALSE)</f>
        <v>6</v>
      </c>
    </row>
    <row r="620" spans="1:7" x14ac:dyDescent="0.4">
      <c r="A620" t="s">
        <v>1381</v>
      </c>
      <c r="B620" s="17" t="s">
        <v>8219</v>
      </c>
      <c r="C620" s="26">
        <f>VLOOKUP($A620,Data!$B$1:$O$4115,14,FALSE)</f>
        <v>5</v>
      </c>
      <c r="E620" t="s">
        <v>1441</v>
      </c>
      <c r="F620" s="21" t="s">
        <v>8221</v>
      </c>
      <c r="G620" s="26">
        <f>VLOOKUP($E620,Data!$B$1:$O$4115,14,FALSE)</f>
        <v>1</v>
      </c>
    </row>
    <row r="621" spans="1:7" x14ac:dyDescent="0.4">
      <c r="A621" t="s">
        <v>1382</v>
      </c>
      <c r="B621" s="17" t="s">
        <v>8219</v>
      </c>
      <c r="C621" s="26">
        <f>VLOOKUP($A621,Data!$B$1:$O$4115,14,FALSE)</f>
        <v>73</v>
      </c>
      <c r="E621" t="s">
        <v>1442</v>
      </c>
      <c r="F621" s="21" t="s">
        <v>8221</v>
      </c>
      <c r="G621" s="26">
        <f>VLOOKUP($E621,Data!$B$1:$O$4115,14,FALSE)</f>
        <v>3</v>
      </c>
    </row>
    <row r="622" spans="1:7" x14ac:dyDescent="0.4">
      <c r="A622" t="s">
        <v>1383</v>
      </c>
      <c r="B622" s="17" t="s">
        <v>8219</v>
      </c>
      <c r="C622" s="26">
        <f>VLOOKUP($A622,Data!$B$1:$O$4115,14,FALSE)</f>
        <v>148</v>
      </c>
      <c r="E622" t="s">
        <v>1443</v>
      </c>
      <c r="F622" s="21" t="s">
        <v>8221</v>
      </c>
      <c r="G622" s="26">
        <f>VLOOKUP($E622,Data!$B$1:$O$4115,14,FALSE)</f>
        <v>0</v>
      </c>
    </row>
    <row r="623" spans="1:7" x14ac:dyDescent="0.4">
      <c r="A623" t="s">
        <v>1384</v>
      </c>
      <c r="B623" s="17" t="s">
        <v>8219</v>
      </c>
      <c r="C623" s="26">
        <f>VLOOKUP($A623,Data!$B$1:$O$4115,14,FALSE)</f>
        <v>93</v>
      </c>
      <c r="E623" t="s">
        <v>1444</v>
      </c>
      <c r="F623" s="21" t="s">
        <v>8221</v>
      </c>
      <c r="G623" s="26">
        <f>VLOOKUP($E623,Data!$B$1:$O$4115,14,FALSE)</f>
        <v>0</v>
      </c>
    </row>
    <row r="624" spans="1:7" x14ac:dyDescent="0.4">
      <c r="A624" t="s">
        <v>1385</v>
      </c>
      <c r="B624" s="17" t="s">
        <v>8219</v>
      </c>
      <c r="C624" s="26">
        <f>VLOOKUP($A624,Data!$B$1:$O$4115,14,FALSE)</f>
        <v>63</v>
      </c>
      <c r="E624" t="s">
        <v>1445</v>
      </c>
      <c r="F624" s="21" t="s">
        <v>8221</v>
      </c>
      <c r="G624" s="26">
        <f>VLOOKUP($E624,Data!$B$1:$O$4115,14,FALSE)</f>
        <v>0</v>
      </c>
    </row>
    <row r="625" spans="1:7" x14ac:dyDescent="0.4">
      <c r="A625" t="s">
        <v>1386</v>
      </c>
      <c r="B625" s="17" t="s">
        <v>8219</v>
      </c>
      <c r="C625" s="26">
        <f>VLOOKUP($A625,Data!$B$1:$O$4115,14,FALSE)</f>
        <v>134</v>
      </c>
      <c r="E625" t="s">
        <v>1446</v>
      </c>
      <c r="F625" s="21" t="s">
        <v>8221</v>
      </c>
      <c r="G625" s="26">
        <f>VLOOKUP($E625,Data!$B$1:$O$4115,14,FALSE)</f>
        <v>0</v>
      </c>
    </row>
    <row r="626" spans="1:7" x14ac:dyDescent="0.4">
      <c r="A626" t="s">
        <v>1387</v>
      </c>
      <c r="B626" s="17" t="s">
        <v>8219</v>
      </c>
      <c r="C626" s="26">
        <f>VLOOKUP($A626,Data!$B$1:$O$4115,14,FALSE)</f>
        <v>14</v>
      </c>
      <c r="E626" t="s">
        <v>1447</v>
      </c>
      <c r="F626" s="21" t="s">
        <v>8221</v>
      </c>
      <c r="G626" s="26">
        <f>VLOOKUP($E626,Data!$B$1:$O$4115,14,FALSE)</f>
        <v>0</v>
      </c>
    </row>
    <row r="627" spans="1:7" x14ac:dyDescent="0.4">
      <c r="A627" t="s">
        <v>1388</v>
      </c>
      <c r="B627" s="17" t="s">
        <v>8219</v>
      </c>
      <c r="C627" s="26">
        <f>VLOOKUP($A627,Data!$B$1:$O$4115,14,FALSE)</f>
        <v>78</v>
      </c>
      <c r="E627" t="s">
        <v>1448</v>
      </c>
      <c r="F627" s="21" t="s">
        <v>8221</v>
      </c>
      <c r="G627" s="26">
        <f>VLOOKUP($E627,Data!$B$1:$O$4115,14,FALSE)</f>
        <v>3</v>
      </c>
    </row>
    <row r="628" spans="1:7" x14ac:dyDescent="0.4">
      <c r="A628" t="s">
        <v>1389</v>
      </c>
      <c r="B628" s="17" t="s">
        <v>8219</v>
      </c>
      <c r="C628" s="26">
        <f>VLOOKUP($A628,Data!$B$1:$O$4115,14,FALSE)</f>
        <v>112</v>
      </c>
      <c r="E628" t="s">
        <v>1449</v>
      </c>
      <c r="F628" s="21" t="s">
        <v>8221</v>
      </c>
      <c r="G628" s="26">
        <f>VLOOKUP($E628,Data!$B$1:$O$4115,14,FALSE)</f>
        <v>0</v>
      </c>
    </row>
    <row r="629" spans="1:7" x14ac:dyDescent="0.4">
      <c r="A629" t="s">
        <v>1390</v>
      </c>
      <c r="B629" s="17" t="s">
        <v>8219</v>
      </c>
      <c r="C629" s="26">
        <f>VLOOKUP($A629,Data!$B$1:$O$4115,14,FALSE)</f>
        <v>34</v>
      </c>
      <c r="E629" t="s">
        <v>1450</v>
      </c>
      <c r="F629" s="21" t="s">
        <v>8221</v>
      </c>
      <c r="G629" s="26">
        <f>VLOOKUP($E629,Data!$B$1:$O$4115,14,FALSE)</f>
        <v>0</v>
      </c>
    </row>
    <row r="630" spans="1:7" x14ac:dyDescent="0.4">
      <c r="A630" t="s">
        <v>1391</v>
      </c>
      <c r="B630" s="17" t="s">
        <v>8219</v>
      </c>
      <c r="C630" s="26">
        <f>VLOOKUP($A630,Data!$B$1:$O$4115,14,FALSE)</f>
        <v>19</v>
      </c>
      <c r="E630" t="s">
        <v>1451</v>
      </c>
      <c r="F630" s="21" t="s">
        <v>8221</v>
      </c>
      <c r="G630" s="26">
        <f>VLOOKUP($E630,Data!$B$1:$O$4115,14,FALSE)</f>
        <v>1</v>
      </c>
    </row>
    <row r="631" spans="1:7" x14ac:dyDescent="0.4">
      <c r="A631" t="s">
        <v>1392</v>
      </c>
      <c r="B631" s="17" t="s">
        <v>8219</v>
      </c>
      <c r="C631" s="26">
        <f>VLOOKUP($A631,Data!$B$1:$O$4115,14,FALSE)</f>
        <v>13</v>
      </c>
      <c r="E631" t="s">
        <v>1482</v>
      </c>
      <c r="F631" s="21" t="s">
        <v>8221</v>
      </c>
      <c r="G631" s="26">
        <f>VLOOKUP($E631,Data!$B$1:$O$4115,14,FALSE)</f>
        <v>6</v>
      </c>
    </row>
    <row r="632" spans="1:7" x14ac:dyDescent="0.4">
      <c r="A632" t="s">
        <v>1393</v>
      </c>
      <c r="B632" s="17" t="s">
        <v>8219</v>
      </c>
      <c r="C632" s="26">
        <f>VLOOKUP($A632,Data!$B$1:$O$4115,14,FALSE)</f>
        <v>104</v>
      </c>
      <c r="E632" t="s">
        <v>1483</v>
      </c>
      <c r="F632" s="21" t="s">
        <v>8221</v>
      </c>
      <c r="G632" s="26">
        <f>VLOOKUP($E632,Data!$B$1:$O$4115,14,FALSE)</f>
        <v>1</v>
      </c>
    </row>
    <row r="633" spans="1:7" x14ac:dyDescent="0.4">
      <c r="A633" t="s">
        <v>1394</v>
      </c>
      <c r="B633" s="17" t="s">
        <v>8219</v>
      </c>
      <c r="C633" s="26">
        <f>VLOOKUP($A633,Data!$B$1:$O$4115,14,FALSE)</f>
        <v>52</v>
      </c>
      <c r="E633" t="s">
        <v>1484</v>
      </c>
      <c r="F633" s="21" t="s">
        <v>8221</v>
      </c>
      <c r="G633" s="26">
        <f>VLOOKUP($E633,Data!$B$1:$O$4115,14,FALSE)</f>
        <v>2</v>
      </c>
    </row>
    <row r="634" spans="1:7" x14ac:dyDescent="0.4">
      <c r="A634" t="s">
        <v>1395</v>
      </c>
      <c r="B634" s="17" t="s">
        <v>8219</v>
      </c>
      <c r="C634" s="26">
        <f>VLOOKUP($A634,Data!$B$1:$O$4115,14,FALSE)</f>
        <v>17</v>
      </c>
      <c r="E634" t="s">
        <v>1485</v>
      </c>
      <c r="F634" s="21" t="s">
        <v>8221</v>
      </c>
      <c r="G634" s="26">
        <f>VLOOKUP($E634,Data!$B$1:$O$4115,14,FALSE)</f>
        <v>0</v>
      </c>
    </row>
    <row r="635" spans="1:7" x14ac:dyDescent="0.4">
      <c r="A635" t="s">
        <v>1396</v>
      </c>
      <c r="B635" s="17" t="s">
        <v>8219</v>
      </c>
      <c r="C635" s="26">
        <f>VLOOKUP($A635,Data!$B$1:$O$4115,14,FALSE)</f>
        <v>82</v>
      </c>
      <c r="E635" t="s">
        <v>1486</v>
      </c>
      <c r="F635" s="21" t="s">
        <v>8221</v>
      </c>
      <c r="G635" s="26">
        <f>VLOOKUP($E635,Data!$B$1:$O$4115,14,FALSE)</f>
        <v>3</v>
      </c>
    </row>
    <row r="636" spans="1:7" x14ac:dyDescent="0.4">
      <c r="A636" t="s">
        <v>1397</v>
      </c>
      <c r="B636" s="17" t="s">
        <v>8219</v>
      </c>
      <c r="C636" s="26">
        <f>VLOOKUP($A636,Data!$B$1:$O$4115,14,FALSE)</f>
        <v>73</v>
      </c>
      <c r="E636" t="s">
        <v>1487</v>
      </c>
      <c r="F636" s="21" t="s">
        <v>8221</v>
      </c>
      <c r="G636" s="26">
        <f>VLOOKUP($E636,Data!$B$1:$O$4115,14,FALSE)</f>
        <v>3</v>
      </c>
    </row>
    <row r="637" spans="1:7" x14ac:dyDescent="0.4">
      <c r="A637" t="s">
        <v>1398</v>
      </c>
      <c r="B637" s="17" t="s">
        <v>8219</v>
      </c>
      <c r="C637" s="26">
        <f>VLOOKUP($A637,Data!$B$1:$O$4115,14,FALSE)</f>
        <v>158</v>
      </c>
      <c r="E637" t="s">
        <v>1488</v>
      </c>
      <c r="F637" s="21" t="s">
        <v>8221</v>
      </c>
      <c r="G637" s="26">
        <f>VLOOKUP($E637,Data!$B$1:$O$4115,14,FALSE)</f>
        <v>0</v>
      </c>
    </row>
    <row r="638" spans="1:7" x14ac:dyDescent="0.4">
      <c r="A638" t="s">
        <v>1399</v>
      </c>
      <c r="B638" s="17" t="s">
        <v>8219</v>
      </c>
      <c r="C638" s="26">
        <f>VLOOKUP($A638,Data!$B$1:$O$4115,14,FALSE)</f>
        <v>65</v>
      </c>
      <c r="E638" t="s">
        <v>1489</v>
      </c>
      <c r="F638" s="21" t="s">
        <v>8221</v>
      </c>
      <c r="G638" s="26">
        <f>VLOOKUP($E638,Data!$B$1:$O$4115,14,FALSE)</f>
        <v>6</v>
      </c>
    </row>
    <row r="639" spans="1:7" x14ac:dyDescent="0.4">
      <c r="A639" t="s">
        <v>1400</v>
      </c>
      <c r="B639" s="17" t="s">
        <v>8219</v>
      </c>
      <c r="C639" s="26">
        <f>VLOOKUP($A639,Data!$B$1:$O$4115,14,FALSE)</f>
        <v>184</v>
      </c>
      <c r="E639" t="s">
        <v>1490</v>
      </c>
      <c r="F639" s="21" t="s">
        <v>8221</v>
      </c>
      <c r="G639" s="26">
        <f>VLOOKUP($E639,Data!$B$1:$O$4115,14,FALSE)</f>
        <v>0</v>
      </c>
    </row>
    <row r="640" spans="1:7" x14ac:dyDescent="0.4">
      <c r="A640" t="s">
        <v>1401</v>
      </c>
      <c r="B640" s="17" t="s">
        <v>8219</v>
      </c>
      <c r="C640" s="26">
        <f>VLOOKUP($A640,Data!$B$1:$O$4115,14,FALSE)</f>
        <v>34</v>
      </c>
      <c r="E640" t="s">
        <v>1491</v>
      </c>
      <c r="F640" s="21" t="s">
        <v>8221</v>
      </c>
      <c r="G640" s="26">
        <f>VLOOKUP($E640,Data!$B$1:$O$4115,14,FALSE)</f>
        <v>19</v>
      </c>
    </row>
    <row r="641" spans="1:7" x14ac:dyDescent="0.4">
      <c r="A641" t="s">
        <v>1402</v>
      </c>
      <c r="B641" s="17" t="s">
        <v>8219</v>
      </c>
      <c r="C641" s="26">
        <f>VLOOKUP($A641,Data!$B$1:$O$4115,14,FALSE)</f>
        <v>240</v>
      </c>
      <c r="E641" t="s">
        <v>1492</v>
      </c>
      <c r="F641" s="21" t="s">
        <v>8221</v>
      </c>
      <c r="G641" s="26">
        <f>VLOOKUP($E641,Data!$B$1:$O$4115,14,FALSE)</f>
        <v>1</v>
      </c>
    </row>
    <row r="642" spans="1:7" x14ac:dyDescent="0.4">
      <c r="A642" t="s">
        <v>1403</v>
      </c>
      <c r="B642" s="17" t="s">
        <v>8219</v>
      </c>
      <c r="C642" s="26">
        <f>VLOOKUP($A642,Data!$B$1:$O$4115,14,FALSE)</f>
        <v>113</v>
      </c>
      <c r="E642" t="s">
        <v>1493</v>
      </c>
      <c r="F642" s="21" t="s">
        <v>8221</v>
      </c>
      <c r="G642" s="26">
        <f>VLOOKUP($E642,Data!$B$1:$O$4115,14,FALSE)</f>
        <v>2</v>
      </c>
    </row>
    <row r="643" spans="1:7" x14ac:dyDescent="0.4">
      <c r="A643" t="s">
        <v>1404</v>
      </c>
      <c r="B643" s="17" t="s">
        <v>8219</v>
      </c>
      <c r="C643" s="26">
        <f>VLOOKUP($A643,Data!$B$1:$O$4115,14,FALSE)</f>
        <v>66</v>
      </c>
      <c r="E643" t="s">
        <v>1494</v>
      </c>
      <c r="F643" s="21" t="s">
        <v>8221</v>
      </c>
      <c r="G643" s="26">
        <f>VLOOKUP($E643,Data!$B$1:$O$4115,14,FALSE)</f>
        <v>0</v>
      </c>
    </row>
    <row r="644" spans="1:7" x14ac:dyDescent="0.4">
      <c r="A644" t="s">
        <v>1462</v>
      </c>
      <c r="B644" s="17" t="s">
        <v>8219</v>
      </c>
      <c r="C644" s="26">
        <f>VLOOKUP($A644,Data!$B$1:$O$4115,14,FALSE)</f>
        <v>340</v>
      </c>
      <c r="E644" t="s">
        <v>1495</v>
      </c>
      <c r="F644" s="21" t="s">
        <v>8221</v>
      </c>
      <c r="G644" s="26">
        <f>VLOOKUP($E644,Data!$B$1:$O$4115,14,FALSE)</f>
        <v>11</v>
      </c>
    </row>
    <row r="645" spans="1:7" x14ac:dyDescent="0.4">
      <c r="A645" t="s">
        <v>1463</v>
      </c>
      <c r="B645" s="17" t="s">
        <v>8219</v>
      </c>
      <c r="C645" s="26">
        <f>VLOOKUP($A645,Data!$B$1:$O$4115,14,FALSE)</f>
        <v>150</v>
      </c>
      <c r="E645" t="s">
        <v>1496</v>
      </c>
      <c r="F645" s="21" t="s">
        <v>8221</v>
      </c>
      <c r="G645" s="26">
        <f>VLOOKUP($E645,Data!$B$1:$O$4115,14,FALSE)</f>
        <v>0</v>
      </c>
    </row>
    <row r="646" spans="1:7" x14ac:dyDescent="0.4">
      <c r="A646" t="s">
        <v>1464</v>
      </c>
      <c r="B646" s="17" t="s">
        <v>8219</v>
      </c>
      <c r="C646" s="26">
        <f>VLOOKUP($A646,Data!$B$1:$O$4115,14,FALSE)</f>
        <v>25</v>
      </c>
      <c r="E646" t="s">
        <v>1497</v>
      </c>
      <c r="F646" s="21" t="s">
        <v>8221</v>
      </c>
      <c r="G646" s="26">
        <f>VLOOKUP($E646,Data!$B$1:$O$4115,14,FALSE)</f>
        <v>0</v>
      </c>
    </row>
    <row r="647" spans="1:7" x14ac:dyDescent="0.4">
      <c r="A647" t="s">
        <v>1465</v>
      </c>
      <c r="B647" s="17" t="s">
        <v>8219</v>
      </c>
      <c r="C647" s="26">
        <f>VLOOKUP($A647,Data!$B$1:$O$4115,14,FALSE)</f>
        <v>234</v>
      </c>
      <c r="E647" t="s">
        <v>1498</v>
      </c>
      <c r="F647" s="21" t="s">
        <v>8221</v>
      </c>
      <c r="G647" s="26">
        <f>VLOOKUP($E647,Data!$B$1:$O$4115,14,FALSE)</f>
        <v>1</v>
      </c>
    </row>
    <row r="648" spans="1:7" x14ac:dyDescent="0.4">
      <c r="A648" t="s">
        <v>1466</v>
      </c>
      <c r="B648" s="17" t="s">
        <v>8219</v>
      </c>
      <c r="C648" s="26">
        <f>VLOOKUP($A648,Data!$B$1:$O$4115,14,FALSE)</f>
        <v>2602</v>
      </c>
      <c r="E648" t="s">
        <v>1499</v>
      </c>
      <c r="F648" s="21" t="s">
        <v>8221</v>
      </c>
      <c r="G648" s="26">
        <f>VLOOKUP($E648,Data!$B$1:$O$4115,14,FALSE)</f>
        <v>3</v>
      </c>
    </row>
    <row r="649" spans="1:7" x14ac:dyDescent="0.4">
      <c r="A649" t="s">
        <v>1467</v>
      </c>
      <c r="B649" s="17" t="s">
        <v>8219</v>
      </c>
      <c r="C649" s="26">
        <f>VLOOKUP($A649,Data!$B$1:$O$4115,14,FALSE)</f>
        <v>248</v>
      </c>
      <c r="E649" t="s">
        <v>1500</v>
      </c>
      <c r="F649" s="21" t="s">
        <v>8221</v>
      </c>
      <c r="G649" s="26">
        <f>VLOOKUP($E649,Data!$B$1:$O$4115,14,FALSE)</f>
        <v>1</v>
      </c>
    </row>
    <row r="650" spans="1:7" x14ac:dyDescent="0.4">
      <c r="A650" t="s">
        <v>1468</v>
      </c>
      <c r="B650" s="17" t="s">
        <v>8219</v>
      </c>
      <c r="C650" s="26">
        <f>VLOOKUP($A650,Data!$B$1:$O$4115,14,FALSE)</f>
        <v>600</v>
      </c>
      <c r="E650" t="s">
        <v>1501</v>
      </c>
      <c r="F650" s="21" t="s">
        <v>8221</v>
      </c>
      <c r="G650" s="26">
        <f>VLOOKUP($E650,Data!$B$1:$O$4115,14,FALSE)</f>
        <v>15</v>
      </c>
    </row>
    <row r="651" spans="1:7" x14ac:dyDescent="0.4">
      <c r="A651" t="s">
        <v>1469</v>
      </c>
      <c r="B651" s="17" t="s">
        <v>8219</v>
      </c>
      <c r="C651" s="26">
        <f>VLOOKUP($A651,Data!$B$1:$O$4115,14,FALSE)</f>
        <v>293</v>
      </c>
      <c r="E651" t="s">
        <v>1542</v>
      </c>
      <c r="F651" s="21" t="s">
        <v>8221</v>
      </c>
      <c r="G651" s="26">
        <f>VLOOKUP($E651,Data!$B$1:$O$4115,14,FALSE)</f>
        <v>2</v>
      </c>
    </row>
    <row r="652" spans="1:7" x14ac:dyDescent="0.4">
      <c r="A652" t="s">
        <v>1470</v>
      </c>
      <c r="B652" s="17" t="s">
        <v>8219</v>
      </c>
      <c r="C652" s="26">
        <f>VLOOKUP($A652,Data!$B$1:$O$4115,14,FALSE)</f>
        <v>321</v>
      </c>
      <c r="E652" t="s">
        <v>1543</v>
      </c>
      <c r="F652" s="21" t="s">
        <v>8221</v>
      </c>
      <c r="G652" s="26">
        <f>VLOOKUP($E652,Data!$B$1:$O$4115,14,FALSE)</f>
        <v>1</v>
      </c>
    </row>
    <row r="653" spans="1:7" x14ac:dyDescent="0.4">
      <c r="A653" t="s">
        <v>1471</v>
      </c>
      <c r="B653" s="17" t="s">
        <v>8219</v>
      </c>
      <c r="C653" s="26">
        <f>VLOOKUP($A653,Data!$B$1:$O$4115,14,FALSE)</f>
        <v>81</v>
      </c>
      <c r="E653" t="s">
        <v>1544</v>
      </c>
      <c r="F653" s="21" t="s">
        <v>8221</v>
      </c>
      <c r="G653" s="26">
        <f>VLOOKUP($E653,Data!$B$1:$O$4115,14,FALSE)</f>
        <v>1</v>
      </c>
    </row>
    <row r="654" spans="1:7" x14ac:dyDescent="0.4">
      <c r="A654" t="s">
        <v>1472</v>
      </c>
      <c r="B654" s="17" t="s">
        <v>8219</v>
      </c>
      <c r="C654" s="26">
        <f>VLOOKUP($A654,Data!$B$1:$O$4115,14,FALSE)</f>
        <v>343</v>
      </c>
      <c r="E654" t="s">
        <v>1545</v>
      </c>
      <c r="F654" s="21" t="s">
        <v>8221</v>
      </c>
      <c r="G654" s="26">
        <f>VLOOKUP($E654,Data!$B$1:$O$4115,14,FALSE)</f>
        <v>0</v>
      </c>
    </row>
    <row r="655" spans="1:7" x14ac:dyDescent="0.4">
      <c r="A655" t="s">
        <v>1473</v>
      </c>
      <c r="B655" s="17" t="s">
        <v>8219</v>
      </c>
      <c r="C655" s="26">
        <f>VLOOKUP($A655,Data!$B$1:$O$4115,14,FALSE)</f>
        <v>336</v>
      </c>
      <c r="E655" t="s">
        <v>1546</v>
      </c>
      <c r="F655" s="21" t="s">
        <v>8221</v>
      </c>
      <c r="G655" s="26">
        <f>VLOOKUP($E655,Data!$B$1:$O$4115,14,FALSE)</f>
        <v>1</v>
      </c>
    </row>
    <row r="656" spans="1:7" x14ac:dyDescent="0.4">
      <c r="A656" t="s">
        <v>1474</v>
      </c>
      <c r="B656" s="17" t="s">
        <v>8219</v>
      </c>
      <c r="C656" s="26">
        <f>VLOOKUP($A656,Data!$B$1:$O$4115,14,FALSE)</f>
        <v>47</v>
      </c>
      <c r="E656" t="s">
        <v>1547</v>
      </c>
      <c r="F656" s="21" t="s">
        <v>8221</v>
      </c>
      <c r="G656" s="26">
        <f>VLOOKUP($E656,Data!$B$1:$O$4115,14,FALSE)</f>
        <v>11</v>
      </c>
    </row>
    <row r="657" spans="1:7" x14ac:dyDescent="0.4">
      <c r="A657" t="s">
        <v>1475</v>
      </c>
      <c r="B657" s="17" t="s">
        <v>8219</v>
      </c>
      <c r="C657" s="26">
        <f>VLOOKUP($A657,Data!$B$1:$O$4115,14,FALSE)</f>
        <v>76</v>
      </c>
      <c r="E657" t="s">
        <v>1548</v>
      </c>
      <c r="F657" s="21" t="s">
        <v>8221</v>
      </c>
      <c r="G657" s="26">
        <f>VLOOKUP($E657,Data!$B$1:$O$4115,14,FALSE)</f>
        <v>0</v>
      </c>
    </row>
    <row r="658" spans="1:7" x14ac:dyDescent="0.4">
      <c r="A658" t="s">
        <v>1476</v>
      </c>
      <c r="B658" s="17" t="s">
        <v>8219</v>
      </c>
      <c r="C658" s="26">
        <f>VLOOKUP($A658,Data!$B$1:$O$4115,14,FALSE)</f>
        <v>441</v>
      </c>
      <c r="E658" t="s">
        <v>1549</v>
      </c>
      <c r="F658" s="21" t="s">
        <v>8221</v>
      </c>
      <c r="G658" s="26">
        <f>VLOOKUP($E658,Data!$B$1:$O$4115,14,FALSE)</f>
        <v>1</v>
      </c>
    </row>
    <row r="659" spans="1:7" x14ac:dyDescent="0.4">
      <c r="A659" t="s">
        <v>1477</v>
      </c>
      <c r="B659" s="17" t="s">
        <v>8219</v>
      </c>
      <c r="C659" s="26">
        <f>VLOOKUP($A659,Data!$B$1:$O$4115,14,FALSE)</f>
        <v>916</v>
      </c>
      <c r="E659" t="s">
        <v>1550</v>
      </c>
      <c r="F659" s="21" t="s">
        <v>8221</v>
      </c>
      <c r="G659" s="26">
        <f>VLOOKUP($E659,Data!$B$1:$O$4115,14,FALSE)</f>
        <v>6</v>
      </c>
    </row>
    <row r="660" spans="1:7" x14ac:dyDescent="0.4">
      <c r="A660" t="s">
        <v>1478</v>
      </c>
      <c r="B660" s="17" t="s">
        <v>8219</v>
      </c>
      <c r="C660" s="26">
        <f>VLOOKUP($A660,Data!$B$1:$O$4115,14,FALSE)</f>
        <v>369</v>
      </c>
      <c r="E660" t="s">
        <v>1551</v>
      </c>
      <c r="F660" s="21" t="s">
        <v>8221</v>
      </c>
      <c r="G660" s="26">
        <f>VLOOKUP($E660,Data!$B$1:$O$4115,14,FALSE)</f>
        <v>7</v>
      </c>
    </row>
    <row r="661" spans="1:7" x14ac:dyDescent="0.4">
      <c r="A661" t="s">
        <v>1479</v>
      </c>
      <c r="B661" s="17" t="s">
        <v>8219</v>
      </c>
      <c r="C661" s="26">
        <f>VLOOKUP($A661,Data!$B$1:$O$4115,14,FALSE)</f>
        <v>20242</v>
      </c>
      <c r="E661" t="s">
        <v>1552</v>
      </c>
      <c r="F661" s="21" t="s">
        <v>8221</v>
      </c>
      <c r="G661" s="26">
        <f>VLOOKUP($E661,Data!$B$1:$O$4115,14,FALSE)</f>
        <v>0</v>
      </c>
    </row>
    <row r="662" spans="1:7" x14ac:dyDescent="0.4">
      <c r="A662" t="s">
        <v>1480</v>
      </c>
      <c r="B662" s="17" t="s">
        <v>8219</v>
      </c>
      <c r="C662" s="26">
        <f>VLOOKUP($A662,Data!$B$1:$O$4115,14,FALSE)</f>
        <v>71</v>
      </c>
      <c r="E662" t="s">
        <v>1553</v>
      </c>
      <c r="F662" s="21" t="s">
        <v>8221</v>
      </c>
      <c r="G662" s="26">
        <f>VLOOKUP($E662,Data!$B$1:$O$4115,14,FALSE)</f>
        <v>16</v>
      </c>
    </row>
    <row r="663" spans="1:7" x14ac:dyDescent="0.4">
      <c r="A663" t="s">
        <v>1481</v>
      </c>
      <c r="B663" s="17" t="s">
        <v>8219</v>
      </c>
      <c r="C663" s="26">
        <f>VLOOKUP($A663,Data!$B$1:$O$4115,14,FALSE)</f>
        <v>635</v>
      </c>
      <c r="E663" t="s">
        <v>1554</v>
      </c>
      <c r="F663" s="21" t="s">
        <v>8221</v>
      </c>
      <c r="G663" s="26">
        <f>VLOOKUP($E663,Data!$B$1:$O$4115,14,FALSE)</f>
        <v>0</v>
      </c>
    </row>
    <row r="664" spans="1:7" x14ac:dyDescent="0.4">
      <c r="A664" t="s">
        <v>1502</v>
      </c>
      <c r="B664" s="17" t="s">
        <v>8219</v>
      </c>
      <c r="C664" s="26">
        <f>VLOOKUP($A664,Data!$B$1:$O$4115,14,FALSE)</f>
        <v>885</v>
      </c>
      <c r="E664" t="s">
        <v>1555</v>
      </c>
      <c r="F664" s="21" t="s">
        <v>8221</v>
      </c>
      <c r="G664" s="26">
        <f>VLOOKUP($E664,Data!$B$1:$O$4115,14,FALSE)</f>
        <v>0</v>
      </c>
    </row>
    <row r="665" spans="1:7" x14ac:dyDescent="0.4">
      <c r="A665" t="s">
        <v>1503</v>
      </c>
      <c r="B665" s="17" t="s">
        <v>8219</v>
      </c>
      <c r="C665" s="26">
        <f>VLOOKUP($A665,Data!$B$1:$O$4115,14,FALSE)</f>
        <v>329</v>
      </c>
      <c r="E665" t="s">
        <v>1556</v>
      </c>
      <c r="F665" s="21" t="s">
        <v>8221</v>
      </c>
      <c r="G665" s="26">
        <f>VLOOKUP($E665,Data!$B$1:$O$4115,14,FALSE)</f>
        <v>0</v>
      </c>
    </row>
    <row r="666" spans="1:7" x14ac:dyDescent="0.4">
      <c r="A666" t="s">
        <v>1504</v>
      </c>
      <c r="B666" s="17" t="s">
        <v>8219</v>
      </c>
      <c r="C666" s="26">
        <f>VLOOKUP($A666,Data!$B$1:$O$4115,14,FALSE)</f>
        <v>71</v>
      </c>
      <c r="E666" t="s">
        <v>1557</v>
      </c>
      <c r="F666" s="21" t="s">
        <v>8221</v>
      </c>
      <c r="G666" s="26">
        <f>VLOOKUP($E666,Data!$B$1:$O$4115,14,FALSE)</f>
        <v>12</v>
      </c>
    </row>
    <row r="667" spans="1:7" x14ac:dyDescent="0.4">
      <c r="A667" t="s">
        <v>1505</v>
      </c>
      <c r="B667" s="17" t="s">
        <v>8219</v>
      </c>
      <c r="C667" s="26">
        <f>VLOOKUP($A667,Data!$B$1:$O$4115,14,FALSE)</f>
        <v>269</v>
      </c>
      <c r="E667" t="s">
        <v>1558</v>
      </c>
      <c r="F667" s="21" t="s">
        <v>8221</v>
      </c>
      <c r="G667" s="26">
        <f>VLOOKUP($E667,Data!$B$1:$O$4115,14,FALSE)</f>
        <v>1</v>
      </c>
    </row>
    <row r="668" spans="1:7" x14ac:dyDescent="0.4">
      <c r="A668" t="s">
        <v>1506</v>
      </c>
      <c r="B668" s="17" t="s">
        <v>8219</v>
      </c>
      <c r="C668" s="26">
        <f>VLOOKUP($A668,Data!$B$1:$O$4115,14,FALSE)</f>
        <v>345</v>
      </c>
      <c r="E668" t="s">
        <v>1559</v>
      </c>
      <c r="F668" s="21" t="s">
        <v>8221</v>
      </c>
      <c r="G668" s="26">
        <f>VLOOKUP($E668,Data!$B$1:$O$4115,14,FALSE)</f>
        <v>3</v>
      </c>
    </row>
    <row r="669" spans="1:7" x14ac:dyDescent="0.4">
      <c r="A669" t="s">
        <v>1507</v>
      </c>
      <c r="B669" s="17" t="s">
        <v>8219</v>
      </c>
      <c r="C669" s="26">
        <f>VLOOKUP($A669,Data!$B$1:$O$4115,14,FALSE)</f>
        <v>43</v>
      </c>
      <c r="E669" t="s">
        <v>1560</v>
      </c>
      <c r="F669" s="21" t="s">
        <v>8221</v>
      </c>
      <c r="G669" s="26">
        <f>VLOOKUP($E669,Data!$B$1:$O$4115,14,FALSE)</f>
        <v>1</v>
      </c>
    </row>
    <row r="670" spans="1:7" x14ac:dyDescent="0.4">
      <c r="A670" t="s">
        <v>1508</v>
      </c>
      <c r="B670" s="17" t="s">
        <v>8219</v>
      </c>
      <c r="C670" s="26">
        <f>VLOOKUP($A670,Data!$B$1:$O$4115,14,FALSE)</f>
        <v>33</v>
      </c>
      <c r="E670" t="s">
        <v>1561</v>
      </c>
      <c r="F670" s="21" t="s">
        <v>8221</v>
      </c>
      <c r="G670" s="26">
        <f>VLOOKUP($E670,Data!$B$1:$O$4115,14,FALSE)</f>
        <v>4</v>
      </c>
    </row>
    <row r="671" spans="1:7" x14ac:dyDescent="0.4">
      <c r="A671" t="s">
        <v>1509</v>
      </c>
      <c r="B671" s="17" t="s">
        <v>8219</v>
      </c>
      <c r="C671" s="26">
        <f>VLOOKUP($A671,Data!$B$1:$O$4115,14,FALSE)</f>
        <v>211</v>
      </c>
      <c r="E671" t="s">
        <v>1582</v>
      </c>
      <c r="F671" s="21" t="s">
        <v>8221</v>
      </c>
      <c r="G671" s="26">
        <f>VLOOKUP($E671,Data!$B$1:$O$4115,14,FALSE)</f>
        <v>1</v>
      </c>
    </row>
    <row r="672" spans="1:7" x14ac:dyDescent="0.4">
      <c r="A672" t="s">
        <v>1510</v>
      </c>
      <c r="B672" s="17" t="s">
        <v>8219</v>
      </c>
      <c r="C672" s="26">
        <f>VLOOKUP($A672,Data!$B$1:$O$4115,14,FALSE)</f>
        <v>196</v>
      </c>
      <c r="E672" t="s">
        <v>1583</v>
      </c>
      <c r="F672" s="21" t="s">
        <v>8221</v>
      </c>
      <c r="G672" s="26">
        <f>VLOOKUP($E672,Data!$B$1:$O$4115,14,FALSE)</f>
        <v>3</v>
      </c>
    </row>
    <row r="673" spans="1:7" x14ac:dyDescent="0.4">
      <c r="A673" t="s">
        <v>1511</v>
      </c>
      <c r="B673" s="17" t="s">
        <v>8219</v>
      </c>
      <c r="C673" s="26">
        <f>VLOOKUP($A673,Data!$B$1:$O$4115,14,FALSE)</f>
        <v>405</v>
      </c>
      <c r="E673" t="s">
        <v>1584</v>
      </c>
      <c r="F673" s="21" t="s">
        <v>8221</v>
      </c>
      <c r="G673" s="26">
        <f>VLOOKUP($E673,Data!$B$1:$O$4115,14,FALSE)</f>
        <v>1</v>
      </c>
    </row>
    <row r="674" spans="1:7" x14ac:dyDescent="0.4">
      <c r="A674" t="s">
        <v>1512</v>
      </c>
      <c r="B674" s="17" t="s">
        <v>8219</v>
      </c>
      <c r="C674" s="26">
        <f>VLOOKUP($A674,Data!$B$1:$O$4115,14,FALSE)</f>
        <v>206</v>
      </c>
      <c r="E674" t="s">
        <v>1585</v>
      </c>
      <c r="F674" s="21" t="s">
        <v>8221</v>
      </c>
      <c r="G674" s="26">
        <f>VLOOKUP($E674,Data!$B$1:$O$4115,14,FALSE)</f>
        <v>0</v>
      </c>
    </row>
    <row r="675" spans="1:7" x14ac:dyDescent="0.4">
      <c r="A675" t="s">
        <v>1513</v>
      </c>
      <c r="B675" s="17" t="s">
        <v>8219</v>
      </c>
      <c r="C675" s="26">
        <f>VLOOKUP($A675,Data!$B$1:$O$4115,14,FALSE)</f>
        <v>335</v>
      </c>
      <c r="E675" t="s">
        <v>1586</v>
      </c>
      <c r="F675" s="21" t="s">
        <v>8221</v>
      </c>
      <c r="G675" s="26">
        <f>VLOOKUP($E675,Data!$B$1:$O$4115,14,FALSE)</f>
        <v>12</v>
      </c>
    </row>
    <row r="676" spans="1:7" x14ac:dyDescent="0.4">
      <c r="A676" t="s">
        <v>1514</v>
      </c>
      <c r="B676" s="17" t="s">
        <v>8219</v>
      </c>
      <c r="C676" s="26">
        <f>VLOOKUP($A676,Data!$B$1:$O$4115,14,FALSE)</f>
        <v>215</v>
      </c>
      <c r="E676" t="s">
        <v>1587</v>
      </c>
      <c r="F676" s="21" t="s">
        <v>8221</v>
      </c>
      <c r="G676" s="26">
        <f>VLOOKUP($E676,Data!$B$1:$O$4115,14,FALSE)</f>
        <v>0</v>
      </c>
    </row>
    <row r="677" spans="1:7" x14ac:dyDescent="0.4">
      <c r="A677" t="s">
        <v>1515</v>
      </c>
      <c r="B677" s="17" t="s">
        <v>8219</v>
      </c>
      <c r="C677" s="26">
        <f>VLOOKUP($A677,Data!$B$1:$O$4115,14,FALSE)</f>
        <v>176</v>
      </c>
      <c r="E677" t="s">
        <v>1588</v>
      </c>
      <c r="F677" s="21" t="s">
        <v>8221</v>
      </c>
      <c r="G677" s="26">
        <f>VLOOKUP($E677,Data!$B$1:$O$4115,14,FALSE)</f>
        <v>1</v>
      </c>
    </row>
    <row r="678" spans="1:7" x14ac:dyDescent="0.4">
      <c r="A678" t="s">
        <v>1516</v>
      </c>
      <c r="B678" s="17" t="s">
        <v>8219</v>
      </c>
      <c r="C678" s="26">
        <f>VLOOKUP($A678,Data!$B$1:$O$4115,14,FALSE)</f>
        <v>555</v>
      </c>
      <c r="E678" t="s">
        <v>1589</v>
      </c>
      <c r="F678" s="21" t="s">
        <v>8221</v>
      </c>
      <c r="G678" s="26">
        <f>VLOOKUP($E678,Data!$B$1:$O$4115,14,FALSE)</f>
        <v>0</v>
      </c>
    </row>
    <row r="679" spans="1:7" x14ac:dyDescent="0.4">
      <c r="A679" t="s">
        <v>1517</v>
      </c>
      <c r="B679" s="17" t="s">
        <v>8219</v>
      </c>
      <c r="C679" s="26">
        <f>VLOOKUP($A679,Data!$B$1:$O$4115,14,FALSE)</f>
        <v>116</v>
      </c>
      <c r="E679" t="s">
        <v>1590</v>
      </c>
      <c r="F679" s="21" t="s">
        <v>8221</v>
      </c>
      <c r="G679" s="26">
        <f>VLOOKUP($E679,Data!$B$1:$O$4115,14,FALSE)</f>
        <v>0</v>
      </c>
    </row>
    <row r="680" spans="1:7" x14ac:dyDescent="0.4">
      <c r="A680" t="s">
        <v>1518</v>
      </c>
      <c r="B680" s="17" t="s">
        <v>8219</v>
      </c>
      <c r="C680" s="26">
        <f>VLOOKUP($A680,Data!$B$1:$O$4115,14,FALSE)</f>
        <v>615</v>
      </c>
      <c r="E680" t="s">
        <v>1591</v>
      </c>
      <c r="F680" s="21" t="s">
        <v>8221</v>
      </c>
      <c r="G680" s="26">
        <f>VLOOKUP($E680,Data!$B$1:$O$4115,14,FALSE)</f>
        <v>2</v>
      </c>
    </row>
    <row r="681" spans="1:7" x14ac:dyDescent="0.4">
      <c r="A681" t="s">
        <v>1519</v>
      </c>
      <c r="B681" s="17" t="s">
        <v>8219</v>
      </c>
      <c r="C681" s="26">
        <f>VLOOKUP($A681,Data!$B$1:$O$4115,14,FALSE)</f>
        <v>236</v>
      </c>
      <c r="E681" t="s">
        <v>1592</v>
      </c>
      <c r="F681" s="21" t="s">
        <v>8221</v>
      </c>
      <c r="G681" s="26">
        <f>VLOOKUP($E681,Data!$B$1:$O$4115,14,FALSE)</f>
        <v>92</v>
      </c>
    </row>
    <row r="682" spans="1:7" x14ac:dyDescent="0.4">
      <c r="A682" t="s">
        <v>1520</v>
      </c>
      <c r="B682" s="17" t="s">
        <v>8219</v>
      </c>
      <c r="C682" s="26">
        <f>VLOOKUP($A682,Data!$B$1:$O$4115,14,FALSE)</f>
        <v>145</v>
      </c>
      <c r="E682" t="s">
        <v>1593</v>
      </c>
      <c r="F682" s="21" t="s">
        <v>8221</v>
      </c>
      <c r="G682" s="26">
        <f>VLOOKUP($E682,Data!$B$1:$O$4115,14,FALSE)</f>
        <v>0</v>
      </c>
    </row>
    <row r="683" spans="1:7" x14ac:dyDescent="0.4">
      <c r="A683" t="s">
        <v>1521</v>
      </c>
      <c r="B683" s="17" t="s">
        <v>8219</v>
      </c>
      <c r="C683" s="26">
        <f>VLOOKUP($A683,Data!$B$1:$O$4115,14,FALSE)</f>
        <v>167</v>
      </c>
      <c r="E683" t="s">
        <v>1594</v>
      </c>
      <c r="F683" s="21" t="s">
        <v>8221</v>
      </c>
      <c r="G683" s="26">
        <f>VLOOKUP($E683,Data!$B$1:$O$4115,14,FALSE)</f>
        <v>3</v>
      </c>
    </row>
    <row r="684" spans="1:7" x14ac:dyDescent="0.4">
      <c r="A684" t="s">
        <v>1522</v>
      </c>
      <c r="B684" s="17" t="s">
        <v>8219</v>
      </c>
      <c r="C684" s="26">
        <f>VLOOKUP($A684,Data!$B$1:$O$4115,14,FALSE)</f>
        <v>235</v>
      </c>
      <c r="E684" t="s">
        <v>1595</v>
      </c>
      <c r="F684" s="21" t="s">
        <v>8221</v>
      </c>
      <c r="G684" s="26">
        <f>VLOOKUP($E684,Data!$B$1:$O$4115,14,FALSE)</f>
        <v>10</v>
      </c>
    </row>
    <row r="685" spans="1:7" x14ac:dyDescent="0.4">
      <c r="A685" t="s">
        <v>1523</v>
      </c>
      <c r="B685" s="17" t="s">
        <v>8219</v>
      </c>
      <c r="C685" s="26">
        <f>VLOOKUP($A685,Data!$B$1:$O$4115,14,FALSE)</f>
        <v>452</v>
      </c>
      <c r="E685" t="s">
        <v>1596</v>
      </c>
      <c r="F685" s="21" t="s">
        <v>8221</v>
      </c>
      <c r="G685" s="26">
        <f>VLOOKUP($E685,Data!$B$1:$O$4115,14,FALSE)</f>
        <v>7</v>
      </c>
    </row>
    <row r="686" spans="1:7" x14ac:dyDescent="0.4">
      <c r="A686" t="s">
        <v>1524</v>
      </c>
      <c r="B686" s="17" t="s">
        <v>8219</v>
      </c>
      <c r="C686" s="26">
        <f>VLOOKUP($A686,Data!$B$1:$O$4115,14,FALSE)</f>
        <v>241</v>
      </c>
      <c r="E686" t="s">
        <v>1597</v>
      </c>
      <c r="F686" s="21" t="s">
        <v>8221</v>
      </c>
      <c r="G686" s="26">
        <f>VLOOKUP($E686,Data!$B$1:$O$4115,14,FALSE)</f>
        <v>3</v>
      </c>
    </row>
    <row r="687" spans="1:7" x14ac:dyDescent="0.4">
      <c r="A687" t="s">
        <v>1525</v>
      </c>
      <c r="B687" s="17" t="s">
        <v>8219</v>
      </c>
      <c r="C687" s="26">
        <f>VLOOKUP($A687,Data!$B$1:$O$4115,14,FALSE)</f>
        <v>28</v>
      </c>
      <c r="E687" t="s">
        <v>1598</v>
      </c>
      <c r="F687" s="21" t="s">
        <v>8221</v>
      </c>
      <c r="G687" s="26">
        <f>VLOOKUP($E687,Data!$B$1:$O$4115,14,FALSE)</f>
        <v>0</v>
      </c>
    </row>
    <row r="688" spans="1:7" x14ac:dyDescent="0.4">
      <c r="A688" t="s">
        <v>1526</v>
      </c>
      <c r="B688" s="17" t="s">
        <v>8219</v>
      </c>
      <c r="C688" s="26">
        <f>VLOOKUP($A688,Data!$B$1:$O$4115,14,FALSE)</f>
        <v>140</v>
      </c>
      <c r="E688" t="s">
        <v>1599</v>
      </c>
      <c r="F688" s="21" t="s">
        <v>8221</v>
      </c>
      <c r="G688" s="26">
        <f>VLOOKUP($E688,Data!$B$1:$O$4115,14,FALSE)</f>
        <v>1</v>
      </c>
    </row>
    <row r="689" spans="1:7" x14ac:dyDescent="0.4">
      <c r="A689" t="s">
        <v>1527</v>
      </c>
      <c r="B689" s="17" t="s">
        <v>8219</v>
      </c>
      <c r="C689" s="26">
        <f>VLOOKUP($A689,Data!$B$1:$O$4115,14,FALSE)</f>
        <v>280</v>
      </c>
      <c r="E689" t="s">
        <v>1600</v>
      </c>
      <c r="F689" s="21" t="s">
        <v>8221</v>
      </c>
      <c r="G689" s="26">
        <f>VLOOKUP($E689,Data!$B$1:$O$4115,14,FALSE)</f>
        <v>0</v>
      </c>
    </row>
    <row r="690" spans="1:7" x14ac:dyDescent="0.4">
      <c r="A690" t="s">
        <v>1528</v>
      </c>
      <c r="B690" s="17" t="s">
        <v>8219</v>
      </c>
      <c r="C690" s="26">
        <f>VLOOKUP($A690,Data!$B$1:$O$4115,14,FALSE)</f>
        <v>70</v>
      </c>
      <c r="E690" t="s">
        <v>1601</v>
      </c>
      <c r="F690" s="21" t="s">
        <v>8221</v>
      </c>
      <c r="G690" s="26">
        <f>VLOOKUP($E690,Data!$B$1:$O$4115,14,FALSE)</f>
        <v>9</v>
      </c>
    </row>
    <row r="691" spans="1:7" x14ac:dyDescent="0.4">
      <c r="A691" t="s">
        <v>1529</v>
      </c>
      <c r="B691" s="17" t="s">
        <v>8219</v>
      </c>
      <c r="C691" s="26">
        <f>VLOOKUP($A691,Data!$B$1:$O$4115,14,FALSE)</f>
        <v>160</v>
      </c>
      <c r="E691" t="s">
        <v>1702</v>
      </c>
      <c r="F691" s="21" t="s">
        <v>8221</v>
      </c>
      <c r="G691" s="26">
        <f>VLOOKUP($E691,Data!$B$1:$O$4115,14,FALSE)</f>
        <v>2</v>
      </c>
    </row>
    <row r="692" spans="1:7" x14ac:dyDescent="0.4">
      <c r="A692" t="s">
        <v>1530</v>
      </c>
      <c r="B692" s="17" t="s">
        <v>8219</v>
      </c>
      <c r="C692" s="26">
        <f>VLOOKUP($A692,Data!$B$1:$O$4115,14,FALSE)</f>
        <v>141</v>
      </c>
      <c r="E692" t="s">
        <v>1703</v>
      </c>
      <c r="F692" s="21" t="s">
        <v>8221</v>
      </c>
      <c r="G692" s="26">
        <f>VLOOKUP($E692,Data!$B$1:$O$4115,14,FALSE)</f>
        <v>1</v>
      </c>
    </row>
    <row r="693" spans="1:7" x14ac:dyDescent="0.4">
      <c r="A693" t="s">
        <v>1531</v>
      </c>
      <c r="B693" s="17" t="s">
        <v>8219</v>
      </c>
      <c r="C693" s="26">
        <f>VLOOKUP($A693,Data!$B$1:$O$4115,14,FALSE)</f>
        <v>874</v>
      </c>
      <c r="E693" t="s">
        <v>1704</v>
      </c>
      <c r="F693" s="21" t="s">
        <v>8221</v>
      </c>
      <c r="G693" s="26">
        <f>VLOOKUP($E693,Data!$B$1:$O$4115,14,FALSE)</f>
        <v>2</v>
      </c>
    </row>
    <row r="694" spans="1:7" x14ac:dyDescent="0.4">
      <c r="A694" t="s">
        <v>1532</v>
      </c>
      <c r="B694" s="17" t="s">
        <v>8219</v>
      </c>
      <c r="C694" s="26">
        <f>VLOOKUP($A694,Data!$B$1:$O$4115,14,FALSE)</f>
        <v>73</v>
      </c>
      <c r="E694" t="s">
        <v>1705</v>
      </c>
      <c r="F694" s="21" t="s">
        <v>8221</v>
      </c>
      <c r="G694" s="26">
        <f>VLOOKUP($E694,Data!$B$1:$O$4115,14,FALSE)</f>
        <v>11</v>
      </c>
    </row>
    <row r="695" spans="1:7" x14ac:dyDescent="0.4">
      <c r="A695" t="s">
        <v>1533</v>
      </c>
      <c r="B695" s="17" t="s">
        <v>8219</v>
      </c>
      <c r="C695" s="26">
        <f>VLOOKUP($A695,Data!$B$1:$O$4115,14,FALSE)</f>
        <v>294</v>
      </c>
      <c r="E695" t="s">
        <v>1706</v>
      </c>
      <c r="F695" s="21" t="s">
        <v>8221</v>
      </c>
      <c r="G695" s="26">
        <f>VLOOKUP($E695,Data!$B$1:$O$4115,14,FALSE)</f>
        <v>0</v>
      </c>
    </row>
    <row r="696" spans="1:7" x14ac:dyDescent="0.4">
      <c r="A696" t="s">
        <v>1534</v>
      </c>
      <c r="B696" s="17" t="s">
        <v>8219</v>
      </c>
      <c r="C696" s="26">
        <f>VLOOKUP($A696,Data!$B$1:$O$4115,14,FALSE)</f>
        <v>740</v>
      </c>
      <c r="E696" t="s">
        <v>1707</v>
      </c>
      <c r="F696" s="21" t="s">
        <v>8221</v>
      </c>
      <c r="G696" s="26">
        <f>VLOOKUP($E696,Data!$B$1:$O$4115,14,FALSE)</f>
        <v>0</v>
      </c>
    </row>
    <row r="697" spans="1:7" x14ac:dyDescent="0.4">
      <c r="A697" t="s">
        <v>1535</v>
      </c>
      <c r="B697" s="17" t="s">
        <v>8219</v>
      </c>
      <c r="C697" s="26">
        <f>VLOOKUP($A697,Data!$B$1:$O$4115,14,FALSE)</f>
        <v>369</v>
      </c>
      <c r="E697" t="s">
        <v>1708</v>
      </c>
      <c r="F697" s="21" t="s">
        <v>8221</v>
      </c>
      <c r="G697" s="26">
        <f>VLOOKUP($E697,Data!$B$1:$O$4115,14,FALSE)</f>
        <v>9</v>
      </c>
    </row>
    <row r="698" spans="1:7" x14ac:dyDescent="0.4">
      <c r="A698" t="s">
        <v>1536</v>
      </c>
      <c r="B698" s="17" t="s">
        <v>8219</v>
      </c>
      <c r="C698" s="26">
        <f>VLOOKUP($A698,Data!$B$1:$O$4115,14,FALSE)</f>
        <v>110</v>
      </c>
      <c r="E698" t="s">
        <v>1709</v>
      </c>
      <c r="F698" s="21" t="s">
        <v>8221</v>
      </c>
      <c r="G698" s="26">
        <f>VLOOKUP($E698,Data!$B$1:$O$4115,14,FALSE)</f>
        <v>0</v>
      </c>
    </row>
    <row r="699" spans="1:7" x14ac:dyDescent="0.4">
      <c r="A699" t="s">
        <v>1537</v>
      </c>
      <c r="B699" s="17" t="s">
        <v>8219</v>
      </c>
      <c r="C699" s="26">
        <f>VLOOKUP($A699,Data!$B$1:$O$4115,14,FALSE)</f>
        <v>455</v>
      </c>
      <c r="E699" t="s">
        <v>1710</v>
      </c>
      <c r="F699" s="21" t="s">
        <v>8221</v>
      </c>
      <c r="G699" s="26">
        <f>VLOOKUP($E699,Data!$B$1:$O$4115,14,FALSE)</f>
        <v>4</v>
      </c>
    </row>
    <row r="700" spans="1:7" x14ac:dyDescent="0.4">
      <c r="A700" t="s">
        <v>1538</v>
      </c>
      <c r="B700" s="17" t="s">
        <v>8219</v>
      </c>
      <c r="C700" s="26">
        <f>VLOOKUP($A700,Data!$B$1:$O$4115,14,FALSE)</f>
        <v>224</v>
      </c>
      <c r="E700" t="s">
        <v>1711</v>
      </c>
      <c r="F700" s="21" t="s">
        <v>8221</v>
      </c>
      <c r="G700" s="26">
        <f>VLOOKUP($E700,Data!$B$1:$O$4115,14,FALSE)</f>
        <v>1</v>
      </c>
    </row>
    <row r="701" spans="1:7" x14ac:dyDescent="0.4">
      <c r="A701" t="s">
        <v>1539</v>
      </c>
      <c r="B701" s="17" t="s">
        <v>8219</v>
      </c>
      <c r="C701" s="26">
        <f>VLOOKUP($A701,Data!$B$1:$O$4115,14,FALSE)</f>
        <v>46</v>
      </c>
      <c r="E701" t="s">
        <v>1712</v>
      </c>
      <c r="F701" s="21" t="s">
        <v>8221</v>
      </c>
      <c r="G701" s="26">
        <f>VLOOKUP($E701,Data!$B$1:$O$4115,14,FALSE)</f>
        <v>2</v>
      </c>
    </row>
    <row r="702" spans="1:7" x14ac:dyDescent="0.4">
      <c r="A702" t="s">
        <v>1540</v>
      </c>
      <c r="B702" s="17" t="s">
        <v>8219</v>
      </c>
      <c r="C702" s="26">
        <f>VLOOKUP($A702,Data!$B$1:$O$4115,14,FALSE)</f>
        <v>284</v>
      </c>
      <c r="E702" t="s">
        <v>1713</v>
      </c>
      <c r="F702" s="21" t="s">
        <v>8221</v>
      </c>
      <c r="G702" s="26">
        <f>VLOOKUP($E702,Data!$B$1:$O$4115,14,FALSE)</f>
        <v>0</v>
      </c>
    </row>
    <row r="703" spans="1:7" x14ac:dyDescent="0.4">
      <c r="A703" t="s">
        <v>1541</v>
      </c>
      <c r="B703" s="17" t="s">
        <v>8219</v>
      </c>
      <c r="C703" s="26">
        <f>VLOOKUP($A703,Data!$B$1:$O$4115,14,FALSE)</f>
        <v>98</v>
      </c>
      <c r="E703" t="s">
        <v>1714</v>
      </c>
      <c r="F703" s="21" t="s">
        <v>8221</v>
      </c>
      <c r="G703" s="26">
        <f>VLOOKUP($E703,Data!$B$1:$O$4115,14,FALSE)</f>
        <v>1</v>
      </c>
    </row>
    <row r="704" spans="1:7" x14ac:dyDescent="0.4">
      <c r="A704" t="s">
        <v>1602</v>
      </c>
      <c r="B704" s="17" t="s">
        <v>8219</v>
      </c>
      <c r="C704" s="26">
        <f>VLOOKUP($A704,Data!$B$1:$O$4115,14,FALSE)</f>
        <v>56</v>
      </c>
      <c r="E704" t="s">
        <v>1715</v>
      </c>
      <c r="F704" s="21" t="s">
        <v>8221</v>
      </c>
      <c r="G704" s="26">
        <f>VLOOKUP($E704,Data!$B$1:$O$4115,14,FALSE)</f>
        <v>17</v>
      </c>
    </row>
    <row r="705" spans="1:7" x14ac:dyDescent="0.4">
      <c r="A705" t="s">
        <v>1603</v>
      </c>
      <c r="B705" s="17" t="s">
        <v>8219</v>
      </c>
      <c r="C705" s="26">
        <f>VLOOKUP($A705,Data!$B$1:$O$4115,14,FALSE)</f>
        <v>32</v>
      </c>
      <c r="E705" t="s">
        <v>1716</v>
      </c>
      <c r="F705" s="21" t="s">
        <v>8221</v>
      </c>
      <c r="G705" s="26">
        <f>VLOOKUP($E705,Data!$B$1:$O$4115,14,FALSE)</f>
        <v>2</v>
      </c>
    </row>
    <row r="706" spans="1:7" x14ac:dyDescent="0.4">
      <c r="A706" t="s">
        <v>1604</v>
      </c>
      <c r="B706" s="17" t="s">
        <v>8219</v>
      </c>
      <c r="C706" s="26">
        <f>VLOOKUP($A706,Data!$B$1:$O$4115,14,FALSE)</f>
        <v>30</v>
      </c>
      <c r="E706" t="s">
        <v>1717</v>
      </c>
      <c r="F706" s="21" t="s">
        <v>8221</v>
      </c>
      <c r="G706" s="26">
        <f>VLOOKUP($E706,Data!$B$1:$O$4115,14,FALSE)</f>
        <v>3</v>
      </c>
    </row>
    <row r="707" spans="1:7" x14ac:dyDescent="0.4">
      <c r="A707" t="s">
        <v>1605</v>
      </c>
      <c r="B707" s="17" t="s">
        <v>8219</v>
      </c>
      <c r="C707" s="26">
        <f>VLOOKUP($A707,Data!$B$1:$O$4115,14,FALSE)</f>
        <v>70</v>
      </c>
      <c r="E707" t="s">
        <v>1718</v>
      </c>
      <c r="F707" s="21" t="s">
        <v>8221</v>
      </c>
      <c r="G707" s="26">
        <f>VLOOKUP($E707,Data!$B$1:$O$4115,14,FALSE)</f>
        <v>41</v>
      </c>
    </row>
    <row r="708" spans="1:7" x14ac:dyDescent="0.4">
      <c r="A708" t="s">
        <v>1606</v>
      </c>
      <c r="B708" s="17" t="s">
        <v>8219</v>
      </c>
      <c r="C708" s="26">
        <f>VLOOKUP($A708,Data!$B$1:$O$4115,14,FALSE)</f>
        <v>44</v>
      </c>
      <c r="E708" t="s">
        <v>1719</v>
      </c>
      <c r="F708" s="21" t="s">
        <v>8221</v>
      </c>
      <c r="G708" s="26">
        <f>VLOOKUP($E708,Data!$B$1:$O$4115,14,FALSE)</f>
        <v>2</v>
      </c>
    </row>
    <row r="709" spans="1:7" x14ac:dyDescent="0.4">
      <c r="A709" t="s">
        <v>1607</v>
      </c>
      <c r="B709" s="17" t="s">
        <v>8219</v>
      </c>
      <c r="C709" s="26">
        <f>VLOOKUP($A709,Data!$B$1:$O$4115,14,FALSE)</f>
        <v>92</v>
      </c>
      <c r="E709" t="s">
        <v>1720</v>
      </c>
      <c r="F709" s="21" t="s">
        <v>8221</v>
      </c>
      <c r="G709" s="26">
        <f>VLOOKUP($E709,Data!$B$1:$O$4115,14,FALSE)</f>
        <v>3</v>
      </c>
    </row>
    <row r="710" spans="1:7" x14ac:dyDescent="0.4">
      <c r="A710" t="s">
        <v>1608</v>
      </c>
      <c r="B710" s="17" t="s">
        <v>8219</v>
      </c>
      <c r="C710" s="26">
        <f>VLOOKUP($A710,Data!$B$1:$O$4115,14,FALSE)</f>
        <v>205</v>
      </c>
      <c r="E710" t="s">
        <v>1721</v>
      </c>
      <c r="F710" s="21" t="s">
        <v>8221</v>
      </c>
      <c r="G710" s="26">
        <f>VLOOKUP($E710,Data!$B$1:$O$4115,14,FALSE)</f>
        <v>8</v>
      </c>
    </row>
    <row r="711" spans="1:7" x14ac:dyDescent="0.4">
      <c r="A711" t="s">
        <v>1609</v>
      </c>
      <c r="B711" s="17" t="s">
        <v>8219</v>
      </c>
      <c r="C711" s="26">
        <f>VLOOKUP($A711,Data!$B$1:$O$4115,14,FALSE)</f>
        <v>23</v>
      </c>
      <c r="E711" t="s">
        <v>1722</v>
      </c>
      <c r="F711" s="21" t="s">
        <v>8221</v>
      </c>
      <c r="G711" s="26">
        <f>VLOOKUP($E711,Data!$B$1:$O$4115,14,FALSE)</f>
        <v>0</v>
      </c>
    </row>
    <row r="712" spans="1:7" x14ac:dyDescent="0.4">
      <c r="A712" t="s">
        <v>1610</v>
      </c>
      <c r="B712" s="17" t="s">
        <v>8219</v>
      </c>
      <c r="C712" s="26">
        <f>VLOOKUP($A712,Data!$B$1:$O$4115,14,FALSE)</f>
        <v>4</v>
      </c>
      <c r="E712" t="s">
        <v>1723</v>
      </c>
      <c r="F712" s="21" t="s">
        <v>8221</v>
      </c>
      <c r="G712" s="26">
        <f>VLOOKUP($E712,Data!$B$1:$O$4115,14,FALSE)</f>
        <v>1</v>
      </c>
    </row>
    <row r="713" spans="1:7" x14ac:dyDescent="0.4">
      <c r="A713" t="s">
        <v>1611</v>
      </c>
      <c r="B713" s="17" t="s">
        <v>8219</v>
      </c>
      <c r="C713" s="26">
        <f>VLOOKUP($A713,Data!$B$1:$O$4115,14,FALSE)</f>
        <v>112</v>
      </c>
      <c r="E713" t="s">
        <v>1724</v>
      </c>
      <c r="F713" s="21" t="s">
        <v>8221</v>
      </c>
      <c r="G713" s="26">
        <f>VLOOKUP($E713,Data!$B$1:$O$4115,14,FALSE)</f>
        <v>3</v>
      </c>
    </row>
    <row r="714" spans="1:7" x14ac:dyDescent="0.4">
      <c r="A714" t="s">
        <v>1612</v>
      </c>
      <c r="B714" s="17" t="s">
        <v>8219</v>
      </c>
      <c r="C714" s="26">
        <f>VLOOKUP($A714,Data!$B$1:$O$4115,14,FALSE)</f>
        <v>27</v>
      </c>
      <c r="E714" t="s">
        <v>1725</v>
      </c>
      <c r="F714" s="21" t="s">
        <v>8221</v>
      </c>
      <c r="G714" s="26">
        <f>VLOOKUP($E714,Data!$B$1:$O$4115,14,FALSE)</f>
        <v>4</v>
      </c>
    </row>
    <row r="715" spans="1:7" x14ac:dyDescent="0.4">
      <c r="A715" t="s">
        <v>1613</v>
      </c>
      <c r="B715" s="17" t="s">
        <v>8219</v>
      </c>
      <c r="C715" s="26">
        <f>VLOOKUP($A715,Data!$B$1:$O$4115,14,FALSE)</f>
        <v>11</v>
      </c>
      <c r="E715" t="s">
        <v>1726</v>
      </c>
      <c r="F715" s="21" t="s">
        <v>8221</v>
      </c>
      <c r="G715" s="26">
        <f>VLOOKUP($E715,Data!$B$1:$O$4115,14,FALSE)</f>
        <v>9</v>
      </c>
    </row>
    <row r="716" spans="1:7" x14ac:dyDescent="0.4">
      <c r="A716" t="s">
        <v>1614</v>
      </c>
      <c r="B716" s="17" t="s">
        <v>8219</v>
      </c>
      <c r="C716" s="26">
        <f>VLOOKUP($A716,Data!$B$1:$O$4115,14,FALSE)</f>
        <v>26</v>
      </c>
      <c r="E716" t="s">
        <v>1727</v>
      </c>
      <c r="F716" s="21" t="s">
        <v>8221</v>
      </c>
      <c r="G716" s="26">
        <f>VLOOKUP($E716,Data!$B$1:$O$4115,14,FALSE)</f>
        <v>16</v>
      </c>
    </row>
    <row r="717" spans="1:7" x14ac:dyDescent="0.4">
      <c r="A717" t="s">
        <v>1615</v>
      </c>
      <c r="B717" s="17" t="s">
        <v>8219</v>
      </c>
      <c r="C717" s="26">
        <f>VLOOKUP($A717,Data!$B$1:$O$4115,14,FALSE)</f>
        <v>77</v>
      </c>
      <c r="E717" t="s">
        <v>1728</v>
      </c>
      <c r="F717" s="21" t="s">
        <v>8221</v>
      </c>
      <c r="G717" s="26">
        <f>VLOOKUP($E717,Data!$B$1:$O$4115,14,FALSE)</f>
        <v>1</v>
      </c>
    </row>
    <row r="718" spans="1:7" x14ac:dyDescent="0.4">
      <c r="A718" t="s">
        <v>1616</v>
      </c>
      <c r="B718" s="17" t="s">
        <v>8219</v>
      </c>
      <c r="C718" s="26">
        <f>VLOOKUP($A718,Data!$B$1:$O$4115,14,FALSE)</f>
        <v>136</v>
      </c>
      <c r="E718" t="s">
        <v>1729</v>
      </c>
      <c r="F718" s="21" t="s">
        <v>8221</v>
      </c>
      <c r="G718" s="26">
        <f>VLOOKUP($E718,Data!$B$1:$O$4115,14,FALSE)</f>
        <v>7</v>
      </c>
    </row>
    <row r="719" spans="1:7" x14ac:dyDescent="0.4">
      <c r="A719" t="s">
        <v>1617</v>
      </c>
      <c r="B719" s="17" t="s">
        <v>8219</v>
      </c>
      <c r="C719" s="26">
        <f>VLOOKUP($A719,Data!$B$1:$O$4115,14,FALSE)</f>
        <v>157</v>
      </c>
      <c r="E719" t="s">
        <v>1730</v>
      </c>
      <c r="F719" s="21" t="s">
        <v>8221</v>
      </c>
      <c r="G719" s="26">
        <f>VLOOKUP($E719,Data!$B$1:$O$4115,14,FALSE)</f>
        <v>0</v>
      </c>
    </row>
    <row r="720" spans="1:7" x14ac:dyDescent="0.4">
      <c r="A720" t="s">
        <v>1618</v>
      </c>
      <c r="B720" s="17" t="s">
        <v>8219</v>
      </c>
      <c r="C720" s="26">
        <f>VLOOKUP($A720,Data!$B$1:$O$4115,14,FALSE)</f>
        <v>158</v>
      </c>
      <c r="E720" t="s">
        <v>1731</v>
      </c>
      <c r="F720" s="21" t="s">
        <v>8221</v>
      </c>
      <c r="G720" s="26">
        <f>VLOOKUP($E720,Data!$B$1:$O$4115,14,FALSE)</f>
        <v>0</v>
      </c>
    </row>
    <row r="721" spans="1:7" x14ac:dyDescent="0.4">
      <c r="A721" t="s">
        <v>1619</v>
      </c>
      <c r="B721" s="17" t="s">
        <v>8219</v>
      </c>
      <c r="C721" s="26">
        <f>VLOOKUP($A721,Data!$B$1:$O$4115,14,FALSE)</f>
        <v>27</v>
      </c>
      <c r="E721" t="s">
        <v>1732</v>
      </c>
      <c r="F721" s="21" t="s">
        <v>8221</v>
      </c>
      <c r="G721" s="26">
        <f>VLOOKUP($E721,Data!$B$1:$O$4115,14,FALSE)</f>
        <v>0</v>
      </c>
    </row>
    <row r="722" spans="1:7" x14ac:dyDescent="0.4">
      <c r="A722" t="s">
        <v>1620</v>
      </c>
      <c r="B722" s="17" t="s">
        <v>8219</v>
      </c>
      <c r="C722" s="26">
        <f>VLOOKUP($A722,Data!$B$1:$O$4115,14,FALSE)</f>
        <v>23</v>
      </c>
      <c r="E722" t="s">
        <v>1733</v>
      </c>
      <c r="F722" s="21" t="s">
        <v>8221</v>
      </c>
      <c r="G722" s="26">
        <f>VLOOKUP($E722,Data!$B$1:$O$4115,14,FALSE)</f>
        <v>0</v>
      </c>
    </row>
    <row r="723" spans="1:7" x14ac:dyDescent="0.4">
      <c r="A723" t="s">
        <v>1621</v>
      </c>
      <c r="B723" s="17" t="s">
        <v>8219</v>
      </c>
      <c r="C723" s="26">
        <f>VLOOKUP($A723,Data!$B$1:$O$4115,14,FALSE)</f>
        <v>17</v>
      </c>
      <c r="E723" t="s">
        <v>1734</v>
      </c>
      <c r="F723" s="21" t="s">
        <v>8221</v>
      </c>
      <c r="G723" s="26">
        <f>VLOOKUP($E723,Data!$B$1:$O$4115,14,FALSE)</f>
        <v>0</v>
      </c>
    </row>
    <row r="724" spans="1:7" x14ac:dyDescent="0.4">
      <c r="A724" t="s">
        <v>1622</v>
      </c>
      <c r="B724" s="17" t="s">
        <v>8219</v>
      </c>
      <c r="C724" s="26">
        <f>VLOOKUP($A724,Data!$B$1:$O$4115,14,FALSE)</f>
        <v>37</v>
      </c>
      <c r="E724" t="s">
        <v>1735</v>
      </c>
      <c r="F724" s="21" t="s">
        <v>8221</v>
      </c>
      <c r="G724" s="26">
        <f>VLOOKUP($E724,Data!$B$1:$O$4115,14,FALSE)</f>
        <v>1</v>
      </c>
    </row>
    <row r="725" spans="1:7" x14ac:dyDescent="0.4">
      <c r="A725" t="s">
        <v>1623</v>
      </c>
      <c r="B725" s="17" t="s">
        <v>8219</v>
      </c>
      <c r="C725" s="26">
        <f>VLOOKUP($A725,Data!$B$1:$O$4115,14,FALSE)</f>
        <v>65</v>
      </c>
      <c r="E725" t="s">
        <v>1736</v>
      </c>
      <c r="F725" s="21" t="s">
        <v>8221</v>
      </c>
      <c r="G725" s="26">
        <f>VLOOKUP($E725,Data!$B$1:$O$4115,14,FALSE)</f>
        <v>2</v>
      </c>
    </row>
    <row r="726" spans="1:7" x14ac:dyDescent="0.4">
      <c r="A726" t="s">
        <v>1624</v>
      </c>
      <c r="B726" s="17" t="s">
        <v>8219</v>
      </c>
      <c r="C726" s="26">
        <f>VLOOKUP($A726,Data!$B$1:$O$4115,14,FALSE)</f>
        <v>18</v>
      </c>
      <c r="E726" t="s">
        <v>1737</v>
      </c>
      <c r="F726" s="21" t="s">
        <v>8221</v>
      </c>
      <c r="G726" s="26">
        <f>VLOOKUP($E726,Data!$B$1:$O$4115,14,FALSE)</f>
        <v>1</v>
      </c>
    </row>
    <row r="727" spans="1:7" x14ac:dyDescent="0.4">
      <c r="A727" t="s">
        <v>1625</v>
      </c>
      <c r="B727" s="17" t="s">
        <v>8219</v>
      </c>
      <c r="C727" s="26">
        <f>VLOOKUP($A727,Data!$B$1:$O$4115,14,FALSE)</f>
        <v>25</v>
      </c>
      <c r="E727" t="s">
        <v>1738</v>
      </c>
      <c r="F727" s="21" t="s">
        <v>8221</v>
      </c>
      <c r="G727" s="26">
        <f>VLOOKUP($E727,Data!$B$1:$O$4115,14,FALSE)</f>
        <v>15</v>
      </c>
    </row>
    <row r="728" spans="1:7" x14ac:dyDescent="0.4">
      <c r="A728" t="s">
        <v>1626</v>
      </c>
      <c r="B728" s="17" t="s">
        <v>8219</v>
      </c>
      <c r="C728" s="26">
        <f>VLOOKUP($A728,Data!$B$1:$O$4115,14,FALSE)</f>
        <v>104</v>
      </c>
      <c r="E728" t="s">
        <v>1739</v>
      </c>
      <c r="F728" s="21" t="s">
        <v>8221</v>
      </c>
      <c r="G728" s="26">
        <f>VLOOKUP($E728,Data!$B$1:$O$4115,14,FALSE)</f>
        <v>1</v>
      </c>
    </row>
    <row r="729" spans="1:7" x14ac:dyDescent="0.4">
      <c r="A729" t="s">
        <v>1627</v>
      </c>
      <c r="B729" s="17" t="s">
        <v>8219</v>
      </c>
      <c r="C729" s="26">
        <f>VLOOKUP($A729,Data!$B$1:$O$4115,14,FALSE)</f>
        <v>108</v>
      </c>
      <c r="E729" t="s">
        <v>1740</v>
      </c>
      <c r="F729" s="21" t="s">
        <v>8221</v>
      </c>
      <c r="G729" s="26">
        <f>VLOOKUP($E729,Data!$B$1:$O$4115,14,FALSE)</f>
        <v>1</v>
      </c>
    </row>
    <row r="730" spans="1:7" x14ac:dyDescent="0.4">
      <c r="A730" t="s">
        <v>1628</v>
      </c>
      <c r="B730" s="17" t="s">
        <v>8219</v>
      </c>
      <c r="C730" s="26">
        <f>VLOOKUP($A730,Data!$B$1:$O$4115,14,FALSE)</f>
        <v>38</v>
      </c>
      <c r="E730" t="s">
        <v>1741</v>
      </c>
      <c r="F730" s="21" t="s">
        <v>8221</v>
      </c>
      <c r="G730" s="26">
        <f>VLOOKUP($E730,Data!$B$1:$O$4115,14,FALSE)</f>
        <v>0</v>
      </c>
    </row>
    <row r="731" spans="1:7" x14ac:dyDescent="0.4">
      <c r="A731" t="s">
        <v>1629</v>
      </c>
      <c r="B731" s="17" t="s">
        <v>8219</v>
      </c>
      <c r="C731" s="26">
        <f>VLOOKUP($A731,Data!$B$1:$O$4115,14,FALSE)</f>
        <v>88</v>
      </c>
      <c r="E731" t="s">
        <v>1765</v>
      </c>
      <c r="F731" s="21" t="s">
        <v>8221</v>
      </c>
      <c r="G731" s="26">
        <f>VLOOKUP($E731,Data!$B$1:$O$4115,14,FALSE)</f>
        <v>39</v>
      </c>
    </row>
    <row r="732" spans="1:7" x14ac:dyDescent="0.4">
      <c r="A732" t="s">
        <v>1630</v>
      </c>
      <c r="B732" s="17" t="s">
        <v>8219</v>
      </c>
      <c r="C732" s="26">
        <f>VLOOKUP($A732,Data!$B$1:$O$4115,14,FALSE)</f>
        <v>82</v>
      </c>
      <c r="E732" t="s">
        <v>1766</v>
      </c>
      <c r="F732" s="21" t="s">
        <v>8221</v>
      </c>
      <c r="G732" s="26">
        <f>VLOOKUP($E732,Data!$B$1:$O$4115,14,FALSE)</f>
        <v>103</v>
      </c>
    </row>
    <row r="733" spans="1:7" x14ac:dyDescent="0.4">
      <c r="A733" t="s">
        <v>1631</v>
      </c>
      <c r="B733" s="17" t="s">
        <v>8219</v>
      </c>
      <c r="C733" s="26">
        <f>VLOOKUP($A733,Data!$B$1:$O$4115,14,FALSE)</f>
        <v>126</v>
      </c>
      <c r="E733" t="s">
        <v>1767</v>
      </c>
      <c r="F733" s="21" t="s">
        <v>8221</v>
      </c>
      <c r="G733" s="26">
        <f>VLOOKUP($E733,Data!$B$1:$O$4115,14,FALSE)</f>
        <v>0</v>
      </c>
    </row>
    <row r="734" spans="1:7" x14ac:dyDescent="0.4">
      <c r="A734" t="s">
        <v>1632</v>
      </c>
      <c r="B734" s="17" t="s">
        <v>8219</v>
      </c>
      <c r="C734" s="26">
        <f>VLOOKUP($A734,Data!$B$1:$O$4115,14,FALSE)</f>
        <v>133</v>
      </c>
      <c r="E734" t="s">
        <v>1768</v>
      </c>
      <c r="F734" s="21" t="s">
        <v>8221</v>
      </c>
      <c r="G734" s="26">
        <f>VLOOKUP($E734,Data!$B$1:$O$4115,14,FALSE)</f>
        <v>39</v>
      </c>
    </row>
    <row r="735" spans="1:7" x14ac:dyDescent="0.4">
      <c r="A735" t="s">
        <v>1633</v>
      </c>
      <c r="B735" s="17" t="s">
        <v>8219</v>
      </c>
      <c r="C735" s="26">
        <f>VLOOKUP($A735,Data!$B$1:$O$4115,14,FALSE)</f>
        <v>47</v>
      </c>
      <c r="E735" t="s">
        <v>1769</v>
      </c>
      <c r="F735" s="21" t="s">
        <v>8221</v>
      </c>
      <c r="G735" s="26">
        <f>VLOOKUP($E735,Data!$B$1:$O$4115,14,FALSE)</f>
        <v>15</v>
      </c>
    </row>
    <row r="736" spans="1:7" x14ac:dyDescent="0.4">
      <c r="A736" t="s">
        <v>1634</v>
      </c>
      <c r="B736" s="17" t="s">
        <v>8219</v>
      </c>
      <c r="C736" s="26">
        <f>VLOOKUP($A736,Data!$B$1:$O$4115,14,FALSE)</f>
        <v>58</v>
      </c>
      <c r="E736" t="s">
        <v>1770</v>
      </c>
      <c r="F736" s="21" t="s">
        <v>8221</v>
      </c>
      <c r="G736" s="26">
        <f>VLOOKUP($E736,Data!$B$1:$O$4115,14,FALSE)</f>
        <v>22</v>
      </c>
    </row>
    <row r="737" spans="1:7" x14ac:dyDescent="0.4">
      <c r="A737" t="s">
        <v>1635</v>
      </c>
      <c r="B737" s="17" t="s">
        <v>8219</v>
      </c>
      <c r="C737" s="26">
        <f>VLOOKUP($A737,Data!$B$1:$O$4115,14,FALSE)</f>
        <v>32</v>
      </c>
      <c r="E737" t="s">
        <v>1771</v>
      </c>
      <c r="F737" s="21" t="s">
        <v>8221</v>
      </c>
      <c r="G737" s="26">
        <f>VLOOKUP($E737,Data!$B$1:$O$4115,14,FALSE)</f>
        <v>92</v>
      </c>
    </row>
    <row r="738" spans="1:7" x14ac:dyDescent="0.4">
      <c r="A738" t="s">
        <v>1636</v>
      </c>
      <c r="B738" s="17" t="s">
        <v>8219</v>
      </c>
      <c r="C738" s="26">
        <f>VLOOKUP($A738,Data!$B$1:$O$4115,14,FALSE)</f>
        <v>37</v>
      </c>
      <c r="E738" t="s">
        <v>1772</v>
      </c>
      <c r="F738" s="21" t="s">
        <v>8221</v>
      </c>
      <c r="G738" s="26">
        <f>VLOOKUP($E738,Data!$B$1:$O$4115,14,FALSE)</f>
        <v>25</v>
      </c>
    </row>
    <row r="739" spans="1:7" x14ac:dyDescent="0.4">
      <c r="A739" t="s">
        <v>1637</v>
      </c>
      <c r="B739" s="17" t="s">
        <v>8219</v>
      </c>
      <c r="C739" s="26">
        <f>VLOOKUP($A739,Data!$B$1:$O$4115,14,FALSE)</f>
        <v>87</v>
      </c>
      <c r="E739" t="s">
        <v>1773</v>
      </c>
      <c r="F739" s="21" t="s">
        <v>8221</v>
      </c>
      <c r="G739" s="26">
        <f>VLOOKUP($E739,Data!$B$1:$O$4115,14,FALSE)</f>
        <v>19</v>
      </c>
    </row>
    <row r="740" spans="1:7" x14ac:dyDescent="0.4">
      <c r="A740" t="s">
        <v>1638</v>
      </c>
      <c r="B740" s="17" t="s">
        <v>8219</v>
      </c>
      <c r="C740" s="26">
        <f>VLOOKUP($A740,Data!$B$1:$O$4115,14,FALSE)</f>
        <v>15</v>
      </c>
      <c r="E740" t="s">
        <v>1774</v>
      </c>
      <c r="F740" s="21" t="s">
        <v>8221</v>
      </c>
      <c r="G740" s="26">
        <f>VLOOKUP($E740,Data!$B$1:$O$4115,14,FALSE)</f>
        <v>19</v>
      </c>
    </row>
    <row r="741" spans="1:7" x14ac:dyDescent="0.4">
      <c r="A741" t="s">
        <v>1639</v>
      </c>
      <c r="B741" s="17" t="s">
        <v>8219</v>
      </c>
      <c r="C741" s="26">
        <f>VLOOKUP($A741,Data!$B$1:$O$4115,14,FALSE)</f>
        <v>27</v>
      </c>
      <c r="E741" t="s">
        <v>1775</v>
      </c>
      <c r="F741" s="21" t="s">
        <v>8221</v>
      </c>
      <c r="G741" s="26">
        <f>VLOOKUP($E741,Data!$B$1:$O$4115,14,FALSE)</f>
        <v>13</v>
      </c>
    </row>
    <row r="742" spans="1:7" x14ac:dyDescent="0.4">
      <c r="A742" t="s">
        <v>1640</v>
      </c>
      <c r="B742" s="17" t="s">
        <v>8219</v>
      </c>
      <c r="C742" s="26">
        <f>VLOOKUP($A742,Data!$B$1:$O$4115,14,FALSE)</f>
        <v>19</v>
      </c>
      <c r="E742" t="s">
        <v>1776</v>
      </c>
      <c r="F742" s="21" t="s">
        <v>8221</v>
      </c>
      <c r="G742" s="26">
        <f>VLOOKUP($E742,Data!$B$1:$O$4115,14,FALSE)</f>
        <v>124</v>
      </c>
    </row>
    <row r="743" spans="1:7" x14ac:dyDescent="0.4">
      <c r="A743" t="s">
        <v>1641</v>
      </c>
      <c r="B743" s="17" t="s">
        <v>8219</v>
      </c>
      <c r="C743" s="26">
        <f>VLOOKUP($A743,Data!$B$1:$O$4115,14,FALSE)</f>
        <v>17</v>
      </c>
      <c r="E743" t="s">
        <v>1777</v>
      </c>
      <c r="F743" s="21" t="s">
        <v>8221</v>
      </c>
      <c r="G743" s="26">
        <f>VLOOKUP($E743,Data!$B$1:$O$4115,14,FALSE)</f>
        <v>4</v>
      </c>
    </row>
    <row r="744" spans="1:7" x14ac:dyDescent="0.4">
      <c r="A744" t="s">
        <v>1642</v>
      </c>
      <c r="B744" s="17" t="s">
        <v>8219</v>
      </c>
      <c r="C744" s="26">
        <f>VLOOKUP($A744,Data!$B$1:$O$4115,14,FALSE)</f>
        <v>26</v>
      </c>
      <c r="E744" t="s">
        <v>1778</v>
      </c>
      <c r="F744" s="21" t="s">
        <v>8221</v>
      </c>
      <c r="G744" s="26">
        <f>VLOOKUP($E744,Data!$B$1:$O$4115,14,FALSE)</f>
        <v>10</v>
      </c>
    </row>
    <row r="745" spans="1:7" x14ac:dyDescent="0.4">
      <c r="A745" t="s">
        <v>1643</v>
      </c>
      <c r="B745" s="17" t="s">
        <v>8219</v>
      </c>
      <c r="C745" s="26">
        <f>VLOOKUP($A745,Data!$B$1:$O$4115,14,FALSE)</f>
        <v>28</v>
      </c>
      <c r="E745" t="s">
        <v>1779</v>
      </c>
      <c r="F745" s="21" t="s">
        <v>8221</v>
      </c>
      <c r="G745" s="26">
        <f>VLOOKUP($E745,Data!$B$1:$O$4115,14,FALSE)</f>
        <v>15</v>
      </c>
    </row>
    <row r="746" spans="1:7" x14ac:dyDescent="0.4">
      <c r="A746" t="s">
        <v>1644</v>
      </c>
      <c r="B746" s="17" t="s">
        <v>8219</v>
      </c>
      <c r="C746" s="26">
        <f>VLOOKUP($A746,Data!$B$1:$O$4115,14,FALSE)</f>
        <v>37</v>
      </c>
      <c r="E746" t="s">
        <v>1780</v>
      </c>
      <c r="F746" s="21" t="s">
        <v>8221</v>
      </c>
      <c r="G746" s="26">
        <f>VLOOKUP($E746,Data!$B$1:$O$4115,14,FALSE)</f>
        <v>38</v>
      </c>
    </row>
    <row r="747" spans="1:7" x14ac:dyDescent="0.4">
      <c r="A747" t="s">
        <v>1645</v>
      </c>
      <c r="B747" s="17" t="s">
        <v>8219</v>
      </c>
      <c r="C747" s="26">
        <f>VLOOKUP($A747,Data!$B$1:$O$4115,14,FALSE)</f>
        <v>128</v>
      </c>
      <c r="E747" t="s">
        <v>1781</v>
      </c>
      <c r="F747" s="21" t="s">
        <v>8221</v>
      </c>
      <c r="G747" s="26">
        <f>VLOOKUP($E747,Data!$B$1:$O$4115,14,FALSE)</f>
        <v>152</v>
      </c>
    </row>
    <row r="748" spans="1:7" x14ac:dyDescent="0.4">
      <c r="A748" t="s">
        <v>1646</v>
      </c>
      <c r="B748" s="17" t="s">
        <v>8219</v>
      </c>
      <c r="C748" s="26">
        <f>VLOOKUP($A748,Data!$B$1:$O$4115,14,FALSE)</f>
        <v>10</v>
      </c>
      <c r="E748" t="s">
        <v>1782</v>
      </c>
      <c r="F748" s="21" t="s">
        <v>8221</v>
      </c>
      <c r="G748" s="26">
        <f>VLOOKUP($E748,Data!$B$1:$O$4115,14,FALSE)</f>
        <v>24</v>
      </c>
    </row>
    <row r="749" spans="1:7" x14ac:dyDescent="0.4">
      <c r="A749" t="s">
        <v>1647</v>
      </c>
      <c r="B749" s="17" t="s">
        <v>8219</v>
      </c>
      <c r="C749" s="26">
        <f>VLOOKUP($A749,Data!$B$1:$O$4115,14,FALSE)</f>
        <v>83</v>
      </c>
      <c r="E749" t="s">
        <v>1783</v>
      </c>
      <c r="F749" s="21" t="s">
        <v>8221</v>
      </c>
      <c r="G749" s="26">
        <f>VLOOKUP($E749,Data!$B$1:$O$4115,14,FALSE)</f>
        <v>76</v>
      </c>
    </row>
    <row r="750" spans="1:7" x14ac:dyDescent="0.4">
      <c r="A750" t="s">
        <v>1648</v>
      </c>
      <c r="B750" s="17" t="s">
        <v>8219</v>
      </c>
      <c r="C750" s="26">
        <f>VLOOKUP($A750,Data!$B$1:$O$4115,14,FALSE)</f>
        <v>46</v>
      </c>
      <c r="E750" t="s">
        <v>1784</v>
      </c>
      <c r="F750" s="21" t="s">
        <v>8221</v>
      </c>
      <c r="G750" s="26">
        <f>VLOOKUP($E750,Data!$B$1:$O$4115,14,FALSE)</f>
        <v>185</v>
      </c>
    </row>
    <row r="751" spans="1:7" x14ac:dyDescent="0.4">
      <c r="A751" t="s">
        <v>1649</v>
      </c>
      <c r="B751" s="17" t="s">
        <v>8219</v>
      </c>
      <c r="C751" s="26">
        <f>VLOOKUP($A751,Data!$B$1:$O$4115,14,FALSE)</f>
        <v>90</v>
      </c>
      <c r="E751" t="s">
        <v>1785</v>
      </c>
      <c r="F751" s="21" t="s">
        <v>8221</v>
      </c>
      <c r="G751" s="26">
        <f>VLOOKUP($E751,Data!$B$1:$O$4115,14,FALSE)</f>
        <v>33</v>
      </c>
    </row>
    <row r="752" spans="1:7" x14ac:dyDescent="0.4">
      <c r="A752" t="s">
        <v>1650</v>
      </c>
      <c r="B752" s="17" t="s">
        <v>8219</v>
      </c>
      <c r="C752" s="26">
        <f>VLOOKUP($A752,Data!$B$1:$O$4115,14,FALSE)</f>
        <v>81</v>
      </c>
      <c r="E752" t="s">
        <v>1786</v>
      </c>
      <c r="F752" s="21" t="s">
        <v>8221</v>
      </c>
      <c r="G752" s="26">
        <f>VLOOKUP($E752,Data!$B$1:$O$4115,14,FALSE)</f>
        <v>108</v>
      </c>
    </row>
    <row r="753" spans="1:7" x14ac:dyDescent="0.4">
      <c r="A753" t="s">
        <v>1651</v>
      </c>
      <c r="B753" s="17" t="s">
        <v>8219</v>
      </c>
      <c r="C753" s="26">
        <f>VLOOKUP($A753,Data!$B$1:$O$4115,14,FALSE)</f>
        <v>32</v>
      </c>
      <c r="E753" t="s">
        <v>1787</v>
      </c>
      <c r="F753" s="21" t="s">
        <v>8221</v>
      </c>
      <c r="G753" s="26">
        <f>VLOOKUP($E753,Data!$B$1:$O$4115,14,FALSE)</f>
        <v>29</v>
      </c>
    </row>
    <row r="754" spans="1:7" x14ac:dyDescent="0.4">
      <c r="A754" t="s">
        <v>1652</v>
      </c>
      <c r="B754" s="17" t="s">
        <v>8219</v>
      </c>
      <c r="C754" s="26">
        <f>VLOOKUP($A754,Data!$B$1:$O$4115,14,FALSE)</f>
        <v>20</v>
      </c>
      <c r="E754" t="s">
        <v>1788</v>
      </c>
      <c r="F754" s="21" t="s">
        <v>8221</v>
      </c>
      <c r="G754" s="26">
        <f>VLOOKUP($E754,Data!$B$1:$O$4115,14,FALSE)</f>
        <v>24</v>
      </c>
    </row>
    <row r="755" spans="1:7" x14ac:dyDescent="0.4">
      <c r="A755" t="s">
        <v>1653</v>
      </c>
      <c r="B755" s="17" t="s">
        <v>8219</v>
      </c>
      <c r="C755" s="26">
        <f>VLOOKUP($A755,Data!$B$1:$O$4115,14,FALSE)</f>
        <v>70</v>
      </c>
      <c r="E755" t="s">
        <v>1789</v>
      </c>
      <c r="F755" s="21" t="s">
        <v>8221</v>
      </c>
      <c r="G755" s="26">
        <f>VLOOKUP($E755,Data!$B$1:$O$4115,14,FALSE)</f>
        <v>4</v>
      </c>
    </row>
    <row r="756" spans="1:7" x14ac:dyDescent="0.4">
      <c r="A756" t="s">
        <v>1654</v>
      </c>
      <c r="B756" s="17" t="s">
        <v>8219</v>
      </c>
      <c r="C756" s="26">
        <f>VLOOKUP($A756,Data!$B$1:$O$4115,14,FALSE)</f>
        <v>168</v>
      </c>
      <c r="E756" t="s">
        <v>1790</v>
      </c>
      <c r="F756" s="21" t="s">
        <v>8221</v>
      </c>
      <c r="G756" s="26">
        <f>VLOOKUP($E756,Data!$B$1:$O$4115,14,FALSE)</f>
        <v>4</v>
      </c>
    </row>
    <row r="757" spans="1:7" x14ac:dyDescent="0.4">
      <c r="A757" t="s">
        <v>1655</v>
      </c>
      <c r="B757" s="17" t="s">
        <v>8219</v>
      </c>
      <c r="C757" s="26">
        <f>VLOOKUP($A757,Data!$B$1:$O$4115,14,FALSE)</f>
        <v>34</v>
      </c>
      <c r="E757" t="s">
        <v>1791</v>
      </c>
      <c r="F757" s="21" t="s">
        <v>8221</v>
      </c>
      <c r="G757" s="26">
        <f>VLOOKUP($E757,Data!$B$1:$O$4115,14,FALSE)</f>
        <v>15</v>
      </c>
    </row>
    <row r="758" spans="1:7" x14ac:dyDescent="0.4">
      <c r="A758" t="s">
        <v>1656</v>
      </c>
      <c r="B758" s="17" t="s">
        <v>8219</v>
      </c>
      <c r="C758" s="26">
        <f>VLOOKUP($A758,Data!$B$1:$O$4115,14,FALSE)</f>
        <v>48</v>
      </c>
      <c r="E758" t="s">
        <v>1792</v>
      </c>
      <c r="F758" s="21" t="s">
        <v>8221</v>
      </c>
      <c r="G758" s="26">
        <f>VLOOKUP($E758,Data!$B$1:$O$4115,14,FALSE)</f>
        <v>4</v>
      </c>
    </row>
    <row r="759" spans="1:7" x14ac:dyDescent="0.4">
      <c r="A759" t="s">
        <v>1657</v>
      </c>
      <c r="B759" s="17" t="s">
        <v>8219</v>
      </c>
      <c r="C759" s="26">
        <f>VLOOKUP($A759,Data!$B$1:$O$4115,14,FALSE)</f>
        <v>48</v>
      </c>
      <c r="E759" t="s">
        <v>1793</v>
      </c>
      <c r="F759" s="21" t="s">
        <v>8221</v>
      </c>
      <c r="G759" s="26">
        <f>VLOOKUP($E759,Data!$B$1:$O$4115,14,FALSE)</f>
        <v>139</v>
      </c>
    </row>
    <row r="760" spans="1:7" x14ac:dyDescent="0.4">
      <c r="A760" t="s">
        <v>1658</v>
      </c>
      <c r="B760" s="17" t="s">
        <v>8219</v>
      </c>
      <c r="C760" s="26">
        <f>VLOOKUP($A760,Data!$B$1:$O$4115,14,FALSE)</f>
        <v>221</v>
      </c>
      <c r="E760" t="s">
        <v>1794</v>
      </c>
      <c r="F760" s="21" t="s">
        <v>8221</v>
      </c>
      <c r="G760" s="26">
        <f>VLOOKUP($E760,Data!$B$1:$O$4115,14,FALSE)</f>
        <v>2</v>
      </c>
    </row>
    <row r="761" spans="1:7" x14ac:dyDescent="0.4">
      <c r="A761" t="s">
        <v>1659</v>
      </c>
      <c r="B761" s="17" t="s">
        <v>8219</v>
      </c>
      <c r="C761" s="26">
        <f>VLOOKUP($A761,Data!$B$1:$O$4115,14,FALSE)</f>
        <v>107</v>
      </c>
      <c r="E761" t="s">
        <v>1795</v>
      </c>
      <c r="F761" s="21" t="s">
        <v>8221</v>
      </c>
      <c r="G761" s="26">
        <f>VLOOKUP($E761,Data!$B$1:$O$4115,14,FALSE)</f>
        <v>18</v>
      </c>
    </row>
    <row r="762" spans="1:7" x14ac:dyDescent="0.4">
      <c r="A762" t="s">
        <v>1660</v>
      </c>
      <c r="B762" s="17" t="s">
        <v>8219</v>
      </c>
      <c r="C762" s="26">
        <f>VLOOKUP($A762,Data!$B$1:$O$4115,14,FALSE)</f>
        <v>45</v>
      </c>
      <c r="E762" t="s">
        <v>1796</v>
      </c>
      <c r="F762" s="21" t="s">
        <v>8221</v>
      </c>
      <c r="G762" s="26">
        <f>VLOOKUP($E762,Data!$B$1:$O$4115,14,FALSE)</f>
        <v>81</v>
      </c>
    </row>
    <row r="763" spans="1:7" x14ac:dyDescent="0.4">
      <c r="A763" t="s">
        <v>1661</v>
      </c>
      <c r="B763" s="17" t="s">
        <v>8219</v>
      </c>
      <c r="C763" s="26">
        <f>VLOOKUP($A763,Data!$B$1:$O$4115,14,FALSE)</f>
        <v>36</v>
      </c>
      <c r="E763" t="s">
        <v>1797</v>
      </c>
      <c r="F763" s="21" t="s">
        <v>8221</v>
      </c>
      <c r="G763" s="26">
        <f>VLOOKUP($E763,Data!$B$1:$O$4115,14,FALSE)</f>
        <v>86</v>
      </c>
    </row>
    <row r="764" spans="1:7" x14ac:dyDescent="0.4">
      <c r="A764" t="s">
        <v>1662</v>
      </c>
      <c r="B764" s="17" t="s">
        <v>8219</v>
      </c>
      <c r="C764" s="26">
        <f>VLOOKUP($A764,Data!$B$1:$O$4115,14,FALSE)</f>
        <v>101</v>
      </c>
      <c r="E764" t="s">
        <v>1798</v>
      </c>
      <c r="F764" s="21" t="s">
        <v>8221</v>
      </c>
      <c r="G764" s="26">
        <f>VLOOKUP($E764,Data!$B$1:$O$4115,14,FALSE)</f>
        <v>140</v>
      </c>
    </row>
    <row r="765" spans="1:7" x14ac:dyDescent="0.4">
      <c r="A765" t="s">
        <v>1663</v>
      </c>
      <c r="B765" s="17" t="s">
        <v>8219</v>
      </c>
      <c r="C765" s="26">
        <f>VLOOKUP($A765,Data!$B$1:$O$4115,14,FALSE)</f>
        <v>62</v>
      </c>
      <c r="E765" t="s">
        <v>1799</v>
      </c>
      <c r="F765" s="21" t="s">
        <v>8221</v>
      </c>
      <c r="G765" s="26">
        <f>VLOOKUP($E765,Data!$B$1:$O$4115,14,FALSE)</f>
        <v>37</v>
      </c>
    </row>
    <row r="766" spans="1:7" x14ac:dyDescent="0.4">
      <c r="A766" t="s">
        <v>1664</v>
      </c>
      <c r="B766" s="17" t="s">
        <v>8219</v>
      </c>
      <c r="C766" s="26">
        <f>VLOOKUP($A766,Data!$B$1:$O$4115,14,FALSE)</f>
        <v>32</v>
      </c>
      <c r="E766" t="s">
        <v>1800</v>
      </c>
      <c r="F766" s="21" t="s">
        <v>8221</v>
      </c>
      <c r="G766" s="26">
        <f>VLOOKUP($E766,Data!$B$1:$O$4115,14,FALSE)</f>
        <v>6</v>
      </c>
    </row>
    <row r="767" spans="1:7" x14ac:dyDescent="0.4">
      <c r="A767" t="s">
        <v>1665</v>
      </c>
      <c r="B767" s="17" t="s">
        <v>8219</v>
      </c>
      <c r="C767" s="26">
        <f>VLOOKUP($A767,Data!$B$1:$O$4115,14,FALSE)</f>
        <v>89</v>
      </c>
      <c r="E767" t="s">
        <v>1801</v>
      </c>
      <c r="F767" s="21" t="s">
        <v>8221</v>
      </c>
      <c r="G767" s="26">
        <f>VLOOKUP($E767,Data!$B$1:$O$4115,14,FALSE)</f>
        <v>113</v>
      </c>
    </row>
    <row r="768" spans="1:7" x14ac:dyDescent="0.4">
      <c r="A768" t="s">
        <v>1666</v>
      </c>
      <c r="B768" s="17" t="s">
        <v>8219</v>
      </c>
      <c r="C768" s="26">
        <f>VLOOKUP($A768,Data!$B$1:$O$4115,14,FALSE)</f>
        <v>93</v>
      </c>
      <c r="E768" t="s">
        <v>1802</v>
      </c>
      <c r="F768" s="21" t="s">
        <v>8221</v>
      </c>
      <c r="G768" s="26">
        <f>VLOOKUP($E768,Data!$B$1:$O$4115,14,FALSE)</f>
        <v>37</v>
      </c>
    </row>
    <row r="769" spans="1:7" x14ac:dyDescent="0.4">
      <c r="A769" t="s">
        <v>1667</v>
      </c>
      <c r="B769" s="17" t="s">
        <v>8219</v>
      </c>
      <c r="C769" s="26">
        <f>VLOOKUP($A769,Data!$B$1:$O$4115,14,FALSE)</f>
        <v>98</v>
      </c>
      <c r="E769" t="s">
        <v>1803</v>
      </c>
      <c r="F769" s="21" t="s">
        <v>8221</v>
      </c>
      <c r="G769" s="26">
        <f>VLOOKUP($E769,Data!$B$1:$O$4115,14,FALSE)</f>
        <v>18</v>
      </c>
    </row>
    <row r="770" spans="1:7" x14ac:dyDescent="0.4">
      <c r="A770" t="s">
        <v>1668</v>
      </c>
      <c r="B770" s="17" t="s">
        <v>8219</v>
      </c>
      <c r="C770" s="26">
        <f>VLOOKUP($A770,Data!$B$1:$O$4115,14,FALSE)</f>
        <v>82</v>
      </c>
      <c r="E770" t="s">
        <v>1804</v>
      </c>
      <c r="F770" s="21" t="s">
        <v>8221</v>
      </c>
      <c r="G770" s="26">
        <f>VLOOKUP($E770,Data!$B$1:$O$4115,14,FALSE)</f>
        <v>75</v>
      </c>
    </row>
    <row r="771" spans="1:7" x14ac:dyDescent="0.4">
      <c r="A771" t="s">
        <v>1669</v>
      </c>
      <c r="B771" s="17" t="s">
        <v>8219</v>
      </c>
      <c r="C771" s="26">
        <f>VLOOKUP($A771,Data!$B$1:$O$4115,14,FALSE)</f>
        <v>116</v>
      </c>
      <c r="E771" t="s">
        <v>1805</v>
      </c>
      <c r="F771" s="21" t="s">
        <v>8221</v>
      </c>
      <c r="G771" s="26">
        <f>VLOOKUP($E771,Data!$B$1:$O$4115,14,FALSE)</f>
        <v>52</v>
      </c>
    </row>
    <row r="772" spans="1:7" x14ac:dyDescent="0.4">
      <c r="A772" t="s">
        <v>1670</v>
      </c>
      <c r="B772" s="17" t="s">
        <v>8219</v>
      </c>
      <c r="C772" s="26">
        <f>VLOOKUP($A772,Data!$B$1:$O$4115,14,FALSE)</f>
        <v>52</v>
      </c>
      <c r="E772" t="s">
        <v>1806</v>
      </c>
      <c r="F772" s="21" t="s">
        <v>8221</v>
      </c>
      <c r="G772" s="26">
        <f>VLOOKUP($E772,Data!$B$1:$O$4115,14,FALSE)</f>
        <v>122</v>
      </c>
    </row>
    <row r="773" spans="1:7" x14ac:dyDescent="0.4">
      <c r="A773" t="s">
        <v>1671</v>
      </c>
      <c r="B773" s="17" t="s">
        <v>8219</v>
      </c>
      <c r="C773" s="26">
        <f>VLOOKUP($A773,Data!$B$1:$O$4115,14,FALSE)</f>
        <v>23</v>
      </c>
      <c r="E773" t="s">
        <v>1807</v>
      </c>
      <c r="F773" s="21" t="s">
        <v>8221</v>
      </c>
      <c r="G773" s="26">
        <f>VLOOKUP($E773,Data!$B$1:$O$4115,14,FALSE)</f>
        <v>8</v>
      </c>
    </row>
    <row r="774" spans="1:7" x14ac:dyDescent="0.4">
      <c r="A774" t="s">
        <v>1672</v>
      </c>
      <c r="B774" s="17" t="s">
        <v>8219</v>
      </c>
      <c r="C774" s="26">
        <f>VLOOKUP($A774,Data!$B$1:$O$4115,14,FALSE)</f>
        <v>77</v>
      </c>
      <c r="E774" t="s">
        <v>1808</v>
      </c>
      <c r="F774" s="21" t="s">
        <v>8221</v>
      </c>
      <c r="G774" s="26">
        <f>VLOOKUP($E774,Data!$B$1:$O$4115,14,FALSE)</f>
        <v>8</v>
      </c>
    </row>
    <row r="775" spans="1:7" x14ac:dyDescent="0.4">
      <c r="A775" t="s">
        <v>1673</v>
      </c>
      <c r="B775" s="17" t="s">
        <v>8219</v>
      </c>
      <c r="C775" s="26">
        <f>VLOOKUP($A775,Data!$B$1:$O$4115,14,FALSE)</f>
        <v>49</v>
      </c>
      <c r="E775" t="s">
        <v>1809</v>
      </c>
      <c r="F775" s="21" t="s">
        <v>8221</v>
      </c>
      <c r="G775" s="26">
        <f>VLOOKUP($E775,Data!$B$1:$O$4115,14,FALSE)</f>
        <v>96</v>
      </c>
    </row>
    <row r="776" spans="1:7" x14ac:dyDescent="0.4">
      <c r="A776" t="s">
        <v>1674</v>
      </c>
      <c r="B776" s="17" t="s">
        <v>8219</v>
      </c>
      <c r="C776" s="26">
        <f>VLOOKUP($A776,Data!$B$1:$O$4115,14,FALSE)</f>
        <v>59</v>
      </c>
      <c r="E776" t="s">
        <v>1810</v>
      </c>
      <c r="F776" s="21" t="s">
        <v>8221</v>
      </c>
      <c r="G776" s="26">
        <f>VLOOKUP($E776,Data!$B$1:$O$4115,14,FALSE)</f>
        <v>9</v>
      </c>
    </row>
    <row r="777" spans="1:7" x14ac:dyDescent="0.4">
      <c r="A777" t="s">
        <v>1675</v>
      </c>
      <c r="B777" s="17" t="s">
        <v>8219</v>
      </c>
      <c r="C777" s="26">
        <f>VLOOKUP($A777,Data!$B$1:$O$4115,14,FALSE)</f>
        <v>113</v>
      </c>
      <c r="E777" t="s">
        <v>1811</v>
      </c>
      <c r="F777" s="21" t="s">
        <v>8221</v>
      </c>
      <c r="G777" s="26">
        <f>VLOOKUP($E777,Data!$B$1:$O$4115,14,FALSE)</f>
        <v>2</v>
      </c>
    </row>
    <row r="778" spans="1:7" x14ac:dyDescent="0.4">
      <c r="A778" t="s">
        <v>1676</v>
      </c>
      <c r="B778" s="17" t="s">
        <v>8219</v>
      </c>
      <c r="C778" s="26">
        <f>VLOOKUP($A778,Data!$B$1:$O$4115,14,FALSE)</f>
        <v>34</v>
      </c>
      <c r="E778" t="s">
        <v>1812</v>
      </c>
      <c r="F778" s="21" t="s">
        <v>8221</v>
      </c>
      <c r="G778" s="26">
        <f>VLOOKUP($E778,Data!$B$1:$O$4115,14,FALSE)</f>
        <v>26</v>
      </c>
    </row>
    <row r="779" spans="1:7" x14ac:dyDescent="0.4">
      <c r="A779" t="s">
        <v>1677</v>
      </c>
      <c r="B779" s="17" t="s">
        <v>8219</v>
      </c>
      <c r="C779" s="26">
        <f>VLOOKUP($A779,Data!$B$1:$O$4115,14,FALSE)</f>
        <v>42</v>
      </c>
      <c r="E779" t="s">
        <v>1813</v>
      </c>
      <c r="F779" s="21" t="s">
        <v>8221</v>
      </c>
      <c r="G779" s="26">
        <f>VLOOKUP($E779,Data!$B$1:$O$4115,14,FALSE)</f>
        <v>23</v>
      </c>
    </row>
    <row r="780" spans="1:7" x14ac:dyDescent="0.4">
      <c r="A780" t="s">
        <v>1678</v>
      </c>
      <c r="B780" s="17" t="s">
        <v>8219</v>
      </c>
      <c r="C780" s="26">
        <f>VLOOKUP($A780,Data!$B$1:$O$4115,14,FALSE)</f>
        <v>42</v>
      </c>
      <c r="E780" t="s">
        <v>1814</v>
      </c>
      <c r="F780" s="21" t="s">
        <v>8221</v>
      </c>
      <c r="G780" s="26">
        <f>VLOOKUP($E780,Data!$B$1:$O$4115,14,FALSE)</f>
        <v>0</v>
      </c>
    </row>
    <row r="781" spans="1:7" x14ac:dyDescent="0.4">
      <c r="A781" t="s">
        <v>1679</v>
      </c>
      <c r="B781" s="17" t="s">
        <v>8219</v>
      </c>
      <c r="C781" s="26">
        <f>VLOOKUP($A781,Data!$B$1:$O$4115,14,FALSE)</f>
        <v>49</v>
      </c>
      <c r="E781" t="s">
        <v>1815</v>
      </c>
      <c r="F781" s="21" t="s">
        <v>8221</v>
      </c>
      <c r="G781" s="26">
        <f>VLOOKUP($E781,Data!$B$1:$O$4115,14,FALSE)</f>
        <v>140</v>
      </c>
    </row>
    <row r="782" spans="1:7" x14ac:dyDescent="0.4">
      <c r="A782" t="s">
        <v>1680</v>
      </c>
      <c r="B782" s="17" t="s">
        <v>8219</v>
      </c>
      <c r="C782" s="26">
        <f>VLOOKUP($A782,Data!$B$1:$O$4115,14,FALSE)</f>
        <v>56</v>
      </c>
      <c r="E782" t="s">
        <v>1816</v>
      </c>
      <c r="F782" s="21" t="s">
        <v>8221</v>
      </c>
      <c r="G782" s="26">
        <f>VLOOKUP($E782,Data!$B$1:$O$4115,14,FALSE)</f>
        <v>0</v>
      </c>
    </row>
    <row r="783" spans="1:7" x14ac:dyDescent="0.4">
      <c r="A783" t="s">
        <v>1681</v>
      </c>
      <c r="B783" s="17" t="s">
        <v>8219</v>
      </c>
      <c r="C783" s="26">
        <f>VLOOKUP($A783,Data!$B$1:$O$4115,14,FALSE)</f>
        <v>25</v>
      </c>
      <c r="E783" t="s">
        <v>1817</v>
      </c>
      <c r="F783" s="21" t="s">
        <v>8221</v>
      </c>
      <c r="G783" s="26">
        <f>VLOOKUP($E783,Data!$B$1:$O$4115,14,FALSE)</f>
        <v>6</v>
      </c>
    </row>
    <row r="784" spans="1:7" x14ac:dyDescent="0.4">
      <c r="A784" t="s">
        <v>1742</v>
      </c>
      <c r="B784" s="17" t="s">
        <v>8219</v>
      </c>
      <c r="C784" s="26">
        <f>VLOOKUP($A784,Data!$B$1:$O$4115,14,FALSE)</f>
        <v>52</v>
      </c>
      <c r="E784" t="s">
        <v>1818</v>
      </c>
      <c r="F784" s="21" t="s">
        <v>8221</v>
      </c>
      <c r="G784" s="26">
        <f>VLOOKUP($E784,Data!$B$1:$O$4115,14,FALSE)</f>
        <v>100</v>
      </c>
    </row>
    <row r="785" spans="1:7" x14ac:dyDescent="0.4">
      <c r="A785" t="s">
        <v>1743</v>
      </c>
      <c r="B785" s="17" t="s">
        <v>8219</v>
      </c>
      <c r="C785" s="26">
        <f>VLOOKUP($A785,Data!$B$1:$O$4115,14,FALSE)</f>
        <v>34</v>
      </c>
      <c r="E785" t="s">
        <v>1819</v>
      </c>
      <c r="F785" s="21" t="s">
        <v>8221</v>
      </c>
      <c r="G785" s="26">
        <f>VLOOKUP($E785,Data!$B$1:$O$4115,14,FALSE)</f>
        <v>0</v>
      </c>
    </row>
    <row r="786" spans="1:7" x14ac:dyDescent="0.4">
      <c r="A786" t="s">
        <v>1744</v>
      </c>
      <c r="B786" s="17" t="s">
        <v>8219</v>
      </c>
      <c r="C786" s="26">
        <f>VLOOKUP($A786,Data!$B$1:$O$4115,14,FALSE)</f>
        <v>67</v>
      </c>
      <c r="E786" t="s">
        <v>1820</v>
      </c>
      <c r="F786" s="21" t="s">
        <v>8221</v>
      </c>
      <c r="G786" s="26">
        <f>VLOOKUP($E786,Data!$B$1:$O$4115,14,FALSE)</f>
        <v>4</v>
      </c>
    </row>
    <row r="787" spans="1:7" x14ac:dyDescent="0.4">
      <c r="A787" t="s">
        <v>1745</v>
      </c>
      <c r="B787" s="17" t="s">
        <v>8219</v>
      </c>
      <c r="C787" s="26">
        <f>VLOOKUP($A787,Data!$B$1:$O$4115,14,FALSE)</f>
        <v>70</v>
      </c>
      <c r="E787" t="s">
        <v>1821</v>
      </c>
      <c r="F787" s="21" t="s">
        <v>8221</v>
      </c>
      <c r="G787" s="26">
        <f>VLOOKUP($E787,Data!$B$1:$O$4115,14,FALSE)</f>
        <v>8</v>
      </c>
    </row>
    <row r="788" spans="1:7" x14ac:dyDescent="0.4">
      <c r="A788" t="s">
        <v>1746</v>
      </c>
      <c r="B788" s="17" t="s">
        <v>8219</v>
      </c>
      <c r="C788" s="26">
        <f>VLOOKUP($A788,Data!$B$1:$O$4115,14,FALSE)</f>
        <v>89</v>
      </c>
      <c r="E788" t="s">
        <v>1862</v>
      </c>
      <c r="F788" s="21" t="s">
        <v>8221</v>
      </c>
      <c r="G788" s="26">
        <f>VLOOKUP($E788,Data!$B$1:$O$4115,14,FALSE)</f>
        <v>0</v>
      </c>
    </row>
    <row r="789" spans="1:7" x14ac:dyDescent="0.4">
      <c r="A789" t="s">
        <v>1747</v>
      </c>
      <c r="B789" s="17" t="s">
        <v>8219</v>
      </c>
      <c r="C789" s="26">
        <f>VLOOKUP($A789,Data!$B$1:$O$4115,14,FALSE)</f>
        <v>107</v>
      </c>
      <c r="E789" t="s">
        <v>1863</v>
      </c>
      <c r="F789" s="21" t="s">
        <v>8221</v>
      </c>
      <c r="G789" s="26">
        <f>VLOOKUP($E789,Data!$B$1:$O$4115,14,FALSE)</f>
        <v>16</v>
      </c>
    </row>
    <row r="790" spans="1:7" x14ac:dyDescent="0.4">
      <c r="A790" t="s">
        <v>1748</v>
      </c>
      <c r="B790" s="17" t="s">
        <v>8219</v>
      </c>
      <c r="C790" s="26">
        <f>VLOOKUP($A790,Data!$B$1:$O$4115,14,FALSE)</f>
        <v>159</v>
      </c>
      <c r="E790" t="s">
        <v>1864</v>
      </c>
      <c r="F790" s="21" t="s">
        <v>8221</v>
      </c>
      <c r="G790" s="26">
        <f>VLOOKUP($E790,Data!$B$1:$O$4115,14,FALSE)</f>
        <v>2</v>
      </c>
    </row>
    <row r="791" spans="1:7" x14ac:dyDescent="0.4">
      <c r="A791" t="s">
        <v>1749</v>
      </c>
      <c r="B791" s="17" t="s">
        <v>8219</v>
      </c>
      <c r="C791" s="26">
        <f>VLOOKUP($A791,Data!$B$1:$O$4115,14,FALSE)</f>
        <v>181</v>
      </c>
      <c r="E791" t="s">
        <v>1865</v>
      </c>
      <c r="F791" s="21" t="s">
        <v>8221</v>
      </c>
      <c r="G791" s="26">
        <f>VLOOKUP($E791,Data!$B$1:$O$4115,14,FALSE)</f>
        <v>48</v>
      </c>
    </row>
    <row r="792" spans="1:7" x14ac:dyDescent="0.4">
      <c r="A792" t="s">
        <v>1750</v>
      </c>
      <c r="B792" s="17" t="s">
        <v>8219</v>
      </c>
      <c r="C792" s="26">
        <f>VLOOKUP($A792,Data!$B$1:$O$4115,14,FALSE)</f>
        <v>131</v>
      </c>
      <c r="E792" t="s">
        <v>1866</v>
      </c>
      <c r="F792" s="21" t="s">
        <v>8221</v>
      </c>
      <c r="G792" s="26">
        <f>VLOOKUP($E792,Data!$B$1:$O$4115,14,FALSE)</f>
        <v>2</v>
      </c>
    </row>
    <row r="793" spans="1:7" x14ac:dyDescent="0.4">
      <c r="A793" t="s">
        <v>1751</v>
      </c>
      <c r="B793" s="17" t="s">
        <v>8219</v>
      </c>
      <c r="C793" s="26">
        <f>VLOOKUP($A793,Data!$B$1:$O$4115,14,FALSE)</f>
        <v>125</v>
      </c>
      <c r="E793" t="s">
        <v>1867</v>
      </c>
      <c r="F793" s="21" t="s">
        <v>8221</v>
      </c>
      <c r="G793" s="26">
        <f>VLOOKUP($E793,Data!$B$1:$O$4115,14,FALSE)</f>
        <v>2</v>
      </c>
    </row>
    <row r="794" spans="1:7" x14ac:dyDescent="0.4">
      <c r="A794" t="s">
        <v>1752</v>
      </c>
      <c r="B794" s="17" t="s">
        <v>8219</v>
      </c>
      <c r="C794" s="26">
        <f>VLOOKUP($A794,Data!$B$1:$O$4115,14,FALSE)</f>
        <v>61</v>
      </c>
      <c r="E794" t="s">
        <v>1868</v>
      </c>
      <c r="F794" s="21" t="s">
        <v>8221</v>
      </c>
      <c r="G794" s="26">
        <f>VLOOKUP($E794,Data!$B$1:$O$4115,14,FALSE)</f>
        <v>1</v>
      </c>
    </row>
    <row r="795" spans="1:7" x14ac:dyDescent="0.4">
      <c r="A795" t="s">
        <v>1753</v>
      </c>
      <c r="B795" s="17" t="s">
        <v>8219</v>
      </c>
      <c r="C795" s="26">
        <f>VLOOKUP($A795,Data!$B$1:$O$4115,14,FALSE)</f>
        <v>90</v>
      </c>
      <c r="E795" t="s">
        <v>1869</v>
      </c>
      <c r="F795" s="21" t="s">
        <v>8221</v>
      </c>
      <c r="G795" s="26">
        <f>VLOOKUP($E795,Data!$B$1:$O$4115,14,FALSE)</f>
        <v>17</v>
      </c>
    </row>
    <row r="796" spans="1:7" x14ac:dyDescent="0.4">
      <c r="A796" t="s">
        <v>1754</v>
      </c>
      <c r="B796" s="17" t="s">
        <v>8219</v>
      </c>
      <c r="C796" s="26">
        <f>VLOOKUP($A796,Data!$B$1:$O$4115,14,FALSE)</f>
        <v>35</v>
      </c>
      <c r="E796" t="s">
        <v>1870</v>
      </c>
      <c r="F796" s="21" t="s">
        <v>8221</v>
      </c>
      <c r="G796" s="26">
        <f>VLOOKUP($E796,Data!$B$1:$O$4115,14,FALSE)</f>
        <v>0</v>
      </c>
    </row>
    <row r="797" spans="1:7" x14ac:dyDescent="0.4">
      <c r="A797" t="s">
        <v>1755</v>
      </c>
      <c r="B797" s="17" t="s">
        <v>8219</v>
      </c>
      <c r="C797" s="26">
        <f>VLOOKUP($A797,Data!$B$1:$O$4115,14,FALSE)</f>
        <v>90</v>
      </c>
      <c r="E797" t="s">
        <v>1871</v>
      </c>
      <c r="F797" s="21" t="s">
        <v>8221</v>
      </c>
      <c r="G797" s="26">
        <f>VLOOKUP($E797,Data!$B$1:$O$4115,14,FALSE)</f>
        <v>11</v>
      </c>
    </row>
    <row r="798" spans="1:7" x14ac:dyDescent="0.4">
      <c r="A798" t="s">
        <v>1756</v>
      </c>
      <c r="B798" s="17" t="s">
        <v>8219</v>
      </c>
      <c r="C798" s="26">
        <f>VLOOKUP($A798,Data!$B$1:$O$4115,14,FALSE)</f>
        <v>4</v>
      </c>
      <c r="E798" t="s">
        <v>1872</v>
      </c>
      <c r="F798" s="21" t="s">
        <v>8221</v>
      </c>
      <c r="G798" s="26">
        <f>VLOOKUP($E798,Data!$B$1:$O$4115,14,FALSE)</f>
        <v>95</v>
      </c>
    </row>
    <row r="799" spans="1:7" x14ac:dyDescent="0.4">
      <c r="A799" t="s">
        <v>1757</v>
      </c>
      <c r="B799" s="17" t="s">
        <v>8219</v>
      </c>
      <c r="C799" s="26">
        <f>VLOOKUP($A799,Data!$B$1:$O$4115,14,FALSE)</f>
        <v>120</v>
      </c>
      <c r="E799" t="s">
        <v>1873</v>
      </c>
      <c r="F799" s="21" t="s">
        <v>8221</v>
      </c>
      <c r="G799" s="26">
        <f>VLOOKUP($E799,Data!$B$1:$O$4115,14,FALSE)</f>
        <v>13</v>
      </c>
    </row>
    <row r="800" spans="1:7" x14ac:dyDescent="0.4">
      <c r="A800" t="s">
        <v>1758</v>
      </c>
      <c r="B800" s="17" t="s">
        <v>8219</v>
      </c>
      <c r="C800" s="26">
        <f>VLOOKUP($A800,Data!$B$1:$O$4115,14,FALSE)</f>
        <v>14</v>
      </c>
      <c r="E800" t="s">
        <v>1874</v>
      </c>
      <c r="F800" s="21" t="s">
        <v>8221</v>
      </c>
      <c r="G800" s="26">
        <f>VLOOKUP($E800,Data!$B$1:$O$4115,14,FALSE)</f>
        <v>2</v>
      </c>
    </row>
    <row r="801" spans="1:7" x14ac:dyDescent="0.4">
      <c r="A801" t="s">
        <v>1759</v>
      </c>
      <c r="B801" s="17" t="s">
        <v>8219</v>
      </c>
      <c r="C801" s="26">
        <f>VLOOKUP($A801,Data!$B$1:$O$4115,14,FALSE)</f>
        <v>27</v>
      </c>
      <c r="E801" t="s">
        <v>1875</v>
      </c>
      <c r="F801" s="21" t="s">
        <v>8221</v>
      </c>
      <c r="G801" s="26">
        <f>VLOOKUP($E801,Data!$B$1:$O$4115,14,FALSE)</f>
        <v>2</v>
      </c>
    </row>
    <row r="802" spans="1:7" x14ac:dyDescent="0.4">
      <c r="A802" t="s">
        <v>1760</v>
      </c>
      <c r="B802" s="17" t="s">
        <v>8219</v>
      </c>
      <c r="C802" s="26">
        <f>VLOOKUP($A802,Data!$B$1:$O$4115,14,FALSE)</f>
        <v>49</v>
      </c>
      <c r="E802" t="s">
        <v>1876</v>
      </c>
      <c r="F802" s="21" t="s">
        <v>8221</v>
      </c>
      <c r="G802" s="26">
        <f>VLOOKUP($E802,Data!$B$1:$O$4115,14,FALSE)</f>
        <v>3</v>
      </c>
    </row>
    <row r="803" spans="1:7" x14ac:dyDescent="0.4">
      <c r="A803" t="s">
        <v>1761</v>
      </c>
      <c r="B803" s="17" t="s">
        <v>8219</v>
      </c>
      <c r="C803" s="26">
        <f>VLOOKUP($A803,Data!$B$1:$O$4115,14,FALSE)</f>
        <v>102</v>
      </c>
      <c r="E803" t="s">
        <v>1877</v>
      </c>
      <c r="F803" s="21" t="s">
        <v>8221</v>
      </c>
      <c r="G803" s="26">
        <f>VLOOKUP($E803,Data!$B$1:$O$4115,14,FALSE)</f>
        <v>0</v>
      </c>
    </row>
    <row r="804" spans="1:7" x14ac:dyDescent="0.4">
      <c r="A804" t="s">
        <v>1762</v>
      </c>
      <c r="B804" s="17" t="s">
        <v>8219</v>
      </c>
      <c r="C804" s="26">
        <f>VLOOKUP($A804,Data!$B$1:$O$4115,14,FALSE)</f>
        <v>3</v>
      </c>
      <c r="E804" t="s">
        <v>1878</v>
      </c>
      <c r="F804" s="21" t="s">
        <v>8221</v>
      </c>
      <c r="G804" s="26">
        <f>VLOOKUP($E804,Data!$B$1:$O$4115,14,FALSE)</f>
        <v>0</v>
      </c>
    </row>
    <row r="805" spans="1:7" x14ac:dyDescent="0.4">
      <c r="A805" t="s">
        <v>1763</v>
      </c>
      <c r="B805" s="17" t="s">
        <v>8219</v>
      </c>
      <c r="C805" s="26">
        <f>VLOOKUP($A805,Data!$B$1:$O$4115,14,FALSE)</f>
        <v>25</v>
      </c>
      <c r="E805" t="s">
        <v>1879</v>
      </c>
      <c r="F805" s="21" t="s">
        <v>8221</v>
      </c>
      <c r="G805" s="26">
        <f>VLOOKUP($E805,Data!$B$1:$O$4115,14,FALSE)</f>
        <v>0</v>
      </c>
    </row>
    <row r="806" spans="1:7" x14ac:dyDescent="0.4">
      <c r="A806" t="s">
        <v>1764</v>
      </c>
      <c r="B806" s="17" t="s">
        <v>8219</v>
      </c>
      <c r="C806" s="26">
        <f>VLOOKUP($A806,Data!$B$1:$O$4115,14,FALSE)</f>
        <v>118</v>
      </c>
      <c r="E806" t="s">
        <v>1880</v>
      </c>
      <c r="F806" s="21" t="s">
        <v>8221</v>
      </c>
      <c r="G806" s="26">
        <f>VLOOKUP($E806,Data!$B$1:$O$4115,14,FALSE)</f>
        <v>2</v>
      </c>
    </row>
    <row r="807" spans="1:7" x14ac:dyDescent="0.4">
      <c r="A807" t="s">
        <v>1822</v>
      </c>
      <c r="B807" s="17" t="s">
        <v>8219</v>
      </c>
      <c r="C807" s="26">
        <f>VLOOKUP($A807,Data!$B$1:$O$4115,14,FALSE)</f>
        <v>57</v>
      </c>
      <c r="E807" t="s">
        <v>1881</v>
      </c>
      <c r="F807" s="21" t="s">
        <v>8221</v>
      </c>
      <c r="G807" s="26">
        <f>VLOOKUP($E807,Data!$B$1:$O$4115,14,FALSE)</f>
        <v>24</v>
      </c>
    </row>
    <row r="808" spans="1:7" x14ac:dyDescent="0.4">
      <c r="A808" t="s">
        <v>1823</v>
      </c>
      <c r="B808" s="17" t="s">
        <v>8219</v>
      </c>
      <c r="C808" s="26">
        <f>VLOOKUP($A808,Data!$B$1:$O$4115,14,FALSE)</f>
        <v>11</v>
      </c>
      <c r="E808" t="s">
        <v>1902</v>
      </c>
      <c r="F808" s="21" t="s">
        <v>8221</v>
      </c>
      <c r="G808" s="26">
        <f>VLOOKUP($E808,Data!$B$1:$O$4115,14,FALSE)</f>
        <v>25</v>
      </c>
    </row>
    <row r="809" spans="1:7" x14ac:dyDescent="0.4">
      <c r="A809" t="s">
        <v>1824</v>
      </c>
      <c r="B809" s="17" t="s">
        <v>8219</v>
      </c>
      <c r="C809" s="26">
        <f>VLOOKUP($A809,Data!$B$1:$O$4115,14,FALSE)</f>
        <v>33</v>
      </c>
      <c r="E809" t="s">
        <v>1903</v>
      </c>
      <c r="F809" s="21" t="s">
        <v>8221</v>
      </c>
      <c r="G809" s="26">
        <f>VLOOKUP($E809,Data!$B$1:$O$4115,14,FALSE)</f>
        <v>3</v>
      </c>
    </row>
    <row r="810" spans="1:7" x14ac:dyDescent="0.4">
      <c r="A810" t="s">
        <v>1825</v>
      </c>
      <c r="B810" s="17" t="s">
        <v>8219</v>
      </c>
      <c r="C810" s="26">
        <f>VLOOKUP($A810,Data!$B$1:$O$4115,14,FALSE)</f>
        <v>40</v>
      </c>
      <c r="E810" t="s">
        <v>1904</v>
      </c>
      <c r="F810" s="21" t="s">
        <v>8221</v>
      </c>
      <c r="G810" s="26">
        <f>VLOOKUP($E810,Data!$B$1:$O$4115,14,FALSE)</f>
        <v>41</v>
      </c>
    </row>
    <row r="811" spans="1:7" x14ac:dyDescent="0.4">
      <c r="A811" t="s">
        <v>1826</v>
      </c>
      <c r="B811" s="17" t="s">
        <v>8219</v>
      </c>
      <c r="C811" s="26">
        <f>VLOOKUP($A811,Data!$B$1:$O$4115,14,FALSE)</f>
        <v>50</v>
      </c>
      <c r="E811" t="s">
        <v>1905</v>
      </c>
      <c r="F811" s="21" t="s">
        <v>8221</v>
      </c>
      <c r="G811" s="26">
        <f>VLOOKUP($E811,Data!$B$1:$O$4115,14,FALSE)</f>
        <v>2</v>
      </c>
    </row>
    <row r="812" spans="1:7" x14ac:dyDescent="0.4">
      <c r="A812" t="s">
        <v>1827</v>
      </c>
      <c r="B812" s="17" t="s">
        <v>8219</v>
      </c>
      <c r="C812" s="26">
        <f>VLOOKUP($A812,Data!$B$1:$O$4115,14,FALSE)</f>
        <v>38</v>
      </c>
      <c r="E812" t="s">
        <v>1906</v>
      </c>
      <c r="F812" s="21" t="s">
        <v>8221</v>
      </c>
      <c r="G812" s="26">
        <f>VLOOKUP($E812,Data!$B$1:$O$4115,14,FALSE)</f>
        <v>4</v>
      </c>
    </row>
    <row r="813" spans="1:7" x14ac:dyDescent="0.4">
      <c r="A813" t="s">
        <v>1828</v>
      </c>
      <c r="B813" s="17" t="s">
        <v>8219</v>
      </c>
      <c r="C813" s="26">
        <f>VLOOKUP($A813,Data!$B$1:$O$4115,14,FALSE)</f>
        <v>96</v>
      </c>
      <c r="E813" t="s">
        <v>1907</v>
      </c>
      <c r="F813" s="21" t="s">
        <v>8221</v>
      </c>
      <c r="G813" s="26">
        <f>VLOOKUP($E813,Data!$B$1:$O$4115,14,FALSE)</f>
        <v>99</v>
      </c>
    </row>
    <row r="814" spans="1:7" x14ac:dyDescent="0.4">
      <c r="A814" t="s">
        <v>1829</v>
      </c>
      <c r="B814" s="17" t="s">
        <v>8219</v>
      </c>
      <c r="C814" s="26">
        <f>VLOOKUP($A814,Data!$B$1:$O$4115,14,FALSE)</f>
        <v>48</v>
      </c>
      <c r="E814" t="s">
        <v>1908</v>
      </c>
      <c r="F814" s="21" t="s">
        <v>8221</v>
      </c>
      <c r="G814" s="26">
        <f>VLOOKUP($E814,Data!$B$1:$O$4115,14,FALSE)</f>
        <v>4</v>
      </c>
    </row>
    <row r="815" spans="1:7" x14ac:dyDescent="0.4">
      <c r="A815" t="s">
        <v>1830</v>
      </c>
      <c r="B815" s="17" t="s">
        <v>8219</v>
      </c>
      <c r="C815" s="26">
        <f>VLOOKUP($A815,Data!$B$1:$O$4115,14,FALSE)</f>
        <v>33</v>
      </c>
      <c r="E815" t="s">
        <v>1909</v>
      </c>
      <c r="F815" s="21" t="s">
        <v>8221</v>
      </c>
      <c r="G815" s="26">
        <f>VLOOKUP($E815,Data!$B$1:$O$4115,14,FALSE)</f>
        <v>4</v>
      </c>
    </row>
    <row r="816" spans="1:7" x14ac:dyDescent="0.4">
      <c r="A816" t="s">
        <v>1831</v>
      </c>
      <c r="B816" s="17" t="s">
        <v>8219</v>
      </c>
      <c r="C816" s="26">
        <f>VLOOKUP($A816,Data!$B$1:$O$4115,14,FALSE)</f>
        <v>226</v>
      </c>
      <c r="E816" t="s">
        <v>1910</v>
      </c>
      <c r="F816" s="21" t="s">
        <v>8221</v>
      </c>
      <c r="G816" s="26">
        <f>VLOOKUP($E816,Data!$B$1:$O$4115,14,FALSE)</f>
        <v>38</v>
      </c>
    </row>
    <row r="817" spans="1:7" x14ac:dyDescent="0.4">
      <c r="A817" t="s">
        <v>1832</v>
      </c>
      <c r="B817" s="17" t="s">
        <v>8219</v>
      </c>
      <c r="C817" s="26">
        <f>VLOOKUP($A817,Data!$B$1:$O$4115,14,FALSE)</f>
        <v>14</v>
      </c>
      <c r="E817" t="s">
        <v>1911</v>
      </c>
      <c r="F817" s="21" t="s">
        <v>8221</v>
      </c>
      <c r="G817" s="26">
        <f>VLOOKUP($E817,Data!$B$1:$O$4115,14,FALSE)</f>
        <v>285</v>
      </c>
    </row>
    <row r="818" spans="1:7" x14ac:dyDescent="0.4">
      <c r="A818" t="s">
        <v>1833</v>
      </c>
      <c r="B818" s="17" t="s">
        <v>8219</v>
      </c>
      <c r="C818" s="26">
        <f>VLOOKUP($A818,Data!$B$1:$O$4115,14,FALSE)</f>
        <v>20</v>
      </c>
      <c r="E818" t="s">
        <v>1912</v>
      </c>
      <c r="F818" s="21" t="s">
        <v>8221</v>
      </c>
      <c r="G818" s="26">
        <f>VLOOKUP($E818,Data!$B$1:$O$4115,14,FALSE)</f>
        <v>1</v>
      </c>
    </row>
    <row r="819" spans="1:7" x14ac:dyDescent="0.4">
      <c r="A819" t="s">
        <v>1834</v>
      </c>
      <c r="B819" s="17" t="s">
        <v>8219</v>
      </c>
      <c r="C819" s="26">
        <f>VLOOKUP($A819,Data!$B$1:$O$4115,14,FALSE)</f>
        <v>25</v>
      </c>
      <c r="E819" t="s">
        <v>1913</v>
      </c>
      <c r="F819" s="21" t="s">
        <v>8221</v>
      </c>
      <c r="G819" s="26">
        <f>VLOOKUP($E819,Data!$B$1:$O$4115,14,FALSE)</f>
        <v>42</v>
      </c>
    </row>
    <row r="820" spans="1:7" x14ac:dyDescent="0.4">
      <c r="A820" t="s">
        <v>1835</v>
      </c>
      <c r="B820" s="17" t="s">
        <v>8219</v>
      </c>
      <c r="C820" s="26">
        <f>VLOOKUP($A820,Data!$B$1:$O$4115,14,FALSE)</f>
        <v>90</v>
      </c>
      <c r="E820" t="s">
        <v>1914</v>
      </c>
      <c r="F820" s="21" t="s">
        <v>8221</v>
      </c>
      <c r="G820" s="26">
        <f>VLOOKUP($E820,Data!$B$1:$O$4115,14,FALSE)</f>
        <v>26</v>
      </c>
    </row>
    <row r="821" spans="1:7" x14ac:dyDescent="0.4">
      <c r="A821" t="s">
        <v>1836</v>
      </c>
      <c r="B821" s="17" t="s">
        <v>8219</v>
      </c>
      <c r="C821" s="26">
        <f>VLOOKUP($A821,Data!$B$1:$O$4115,14,FALSE)</f>
        <v>11</v>
      </c>
      <c r="E821" t="s">
        <v>1915</v>
      </c>
      <c r="F821" s="21" t="s">
        <v>8221</v>
      </c>
      <c r="G821" s="26">
        <f>VLOOKUP($E821,Data!$B$1:$O$4115,14,FALSE)</f>
        <v>2</v>
      </c>
    </row>
    <row r="822" spans="1:7" x14ac:dyDescent="0.4">
      <c r="A822" t="s">
        <v>1837</v>
      </c>
      <c r="B822" s="17" t="s">
        <v>8219</v>
      </c>
      <c r="C822" s="26">
        <f>VLOOKUP($A822,Data!$B$1:$O$4115,14,FALSE)</f>
        <v>55</v>
      </c>
      <c r="E822" t="s">
        <v>1916</v>
      </c>
      <c r="F822" s="21" t="s">
        <v>8221</v>
      </c>
      <c r="G822" s="26">
        <f>VLOOKUP($E822,Data!$B$1:$O$4115,14,FALSE)</f>
        <v>4</v>
      </c>
    </row>
    <row r="823" spans="1:7" x14ac:dyDescent="0.4">
      <c r="A823" t="s">
        <v>1838</v>
      </c>
      <c r="B823" s="17" t="s">
        <v>8219</v>
      </c>
      <c r="C823" s="26">
        <f>VLOOKUP($A823,Data!$B$1:$O$4115,14,FALSE)</f>
        <v>30</v>
      </c>
      <c r="E823" t="s">
        <v>1917</v>
      </c>
      <c r="F823" s="21" t="s">
        <v>8221</v>
      </c>
      <c r="G823" s="26">
        <f>VLOOKUP($E823,Data!$B$1:$O$4115,14,FALSE)</f>
        <v>6</v>
      </c>
    </row>
    <row r="824" spans="1:7" x14ac:dyDescent="0.4">
      <c r="A824" t="s">
        <v>1839</v>
      </c>
      <c r="B824" s="17" t="s">
        <v>8219</v>
      </c>
      <c r="C824" s="26">
        <f>VLOOKUP($A824,Data!$B$1:$O$4115,14,FALSE)</f>
        <v>28</v>
      </c>
      <c r="E824" t="s">
        <v>1918</v>
      </c>
      <c r="F824" s="21" t="s">
        <v>8221</v>
      </c>
      <c r="G824" s="26">
        <f>VLOOKUP($E824,Data!$B$1:$O$4115,14,FALSE)</f>
        <v>70</v>
      </c>
    </row>
    <row r="825" spans="1:7" x14ac:dyDescent="0.4">
      <c r="A825" t="s">
        <v>1840</v>
      </c>
      <c r="B825" s="17" t="s">
        <v>8219</v>
      </c>
      <c r="C825" s="26">
        <f>VLOOKUP($A825,Data!$B$1:$O$4115,14,FALSE)</f>
        <v>45</v>
      </c>
      <c r="E825" t="s">
        <v>1919</v>
      </c>
      <c r="F825" s="21" t="s">
        <v>8221</v>
      </c>
      <c r="G825" s="26">
        <f>VLOOKUP($E825,Data!$B$1:$O$4115,14,FALSE)</f>
        <v>9</v>
      </c>
    </row>
    <row r="826" spans="1:7" x14ac:dyDescent="0.4">
      <c r="A826" t="s">
        <v>1841</v>
      </c>
      <c r="B826" s="17" t="s">
        <v>8219</v>
      </c>
      <c r="C826" s="26">
        <f>VLOOKUP($A826,Data!$B$1:$O$4115,14,FALSE)</f>
        <v>13</v>
      </c>
      <c r="E826" t="s">
        <v>1920</v>
      </c>
      <c r="F826" s="21" t="s">
        <v>8221</v>
      </c>
      <c r="G826" s="26">
        <f>VLOOKUP($E826,Data!$B$1:$O$4115,14,FALSE)</f>
        <v>8</v>
      </c>
    </row>
    <row r="827" spans="1:7" x14ac:dyDescent="0.4">
      <c r="A827" t="s">
        <v>1842</v>
      </c>
      <c r="B827" s="17" t="s">
        <v>8219</v>
      </c>
      <c r="C827" s="26">
        <f>VLOOKUP($A827,Data!$B$1:$O$4115,14,FALSE)</f>
        <v>40</v>
      </c>
      <c r="E827" t="s">
        <v>1921</v>
      </c>
      <c r="F827" s="21" t="s">
        <v>8221</v>
      </c>
      <c r="G827" s="26">
        <f>VLOOKUP($E827,Data!$B$1:$O$4115,14,FALSE)</f>
        <v>105</v>
      </c>
    </row>
    <row r="828" spans="1:7" x14ac:dyDescent="0.4">
      <c r="A828" t="s">
        <v>1843</v>
      </c>
      <c r="B828" s="17" t="s">
        <v>8219</v>
      </c>
      <c r="C828" s="26">
        <f>VLOOKUP($A828,Data!$B$1:$O$4115,14,FALSE)</f>
        <v>21</v>
      </c>
      <c r="E828" t="s">
        <v>1982</v>
      </c>
      <c r="F828" s="21" t="s">
        <v>8221</v>
      </c>
      <c r="G828" s="26">
        <f>VLOOKUP($E828,Data!$B$1:$O$4115,14,FALSE)</f>
        <v>12</v>
      </c>
    </row>
    <row r="829" spans="1:7" x14ac:dyDescent="0.4">
      <c r="A829" t="s">
        <v>1844</v>
      </c>
      <c r="B829" s="17" t="s">
        <v>8219</v>
      </c>
      <c r="C829" s="26">
        <f>VLOOKUP($A829,Data!$B$1:$O$4115,14,FALSE)</f>
        <v>134</v>
      </c>
      <c r="E829" t="s">
        <v>1983</v>
      </c>
      <c r="F829" s="21" t="s">
        <v>8221</v>
      </c>
      <c r="G829" s="26">
        <f>VLOOKUP($E829,Data!$B$1:$O$4115,14,FALSE)</f>
        <v>0</v>
      </c>
    </row>
    <row r="830" spans="1:7" x14ac:dyDescent="0.4">
      <c r="A830" t="s">
        <v>1845</v>
      </c>
      <c r="B830" s="17" t="s">
        <v>8219</v>
      </c>
      <c r="C830" s="26">
        <f>VLOOKUP($A830,Data!$B$1:$O$4115,14,FALSE)</f>
        <v>20</v>
      </c>
      <c r="E830" t="s">
        <v>1984</v>
      </c>
      <c r="F830" s="21" t="s">
        <v>8221</v>
      </c>
      <c r="G830" s="26">
        <f>VLOOKUP($E830,Data!$B$1:$O$4115,14,FALSE)</f>
        <v>16</v>
      </c>
    </row>
    <row r="831" spans="1:7" x14ac:dyDescent="0.4">
      <c r="A831" t="s">
        <v>1846</v>
      </c>
      <c r="B831" s="17" t="s">
        <v>8219</v>
      </c>
      <c r="C831" s="26">
        <f>VLOOKUP($A831,Data!$B$1:$O$4115,14,FALSE)</f>
        <v>19</v>
      </c>
      <c r="E831" t="s">
        <v>1985</v>
      </c>
      <c r="F831" s="21" t="s">
        <v>8221</v>
      </c>
      <c r="G831" s="26">
        <f>VLOOKUP($E831,Data!$B$1:$O$4115,14,FALSE)</f>
        <v>7</v>
      </c>
    </row>
    <row r="832" spans="1:7" x14ac:dyDescent="0.4">
      <c r="A832" t="s">
        <v>1847</v>
      </c>
      <c r="B832" s="17" t="s">
        <v>8219</v>
      </c>
      <c r="C832" s="26">
        <f>VLOOKUP($A832,Data!$B$1:$O$4115,14,FALSE)</f>
        <v>209</v>
      </c>
      <c r="E832" t="s">
        <v>1986</v>
      </c>
      <c r="F832" s="21" t="s">
        <v>8221</v>
      </c>
      <c r="G832" s="26">
        <f>VLOOKUP($E832,Data!$B$1:$O$4115,14,FALSE)</f>
        <v>4</v>
      </c>
    </row>
    <row r="833" spans="1:7" x14ac:dyDescent="0.4">
      <c r="A833" t="s">
        <v>1848</v>
      </c>
      <c r="B833" s="17" t="s">
        <v>8219</v>
      </c>
      <c r="C833" s="26">
        <f>VLOOKUP($A833,Data!$B$1:$O$4115,14,FALSE)</f>
        <v>38</v>
      </c>
      <c r="E833" t="s">
        <v>1987</v>
      </c>
      <c r="F833" s="21" t="s">
        <v>8221</v>
      </c>
      <c r="G833" s="26">
        <f>VLOOKUP($E833,Data!$B$1:$O$4115,14,FALSE)</f>
        <v>1</v>
      </c>
    </row>
    <row r="834" spans="1:7" x14ac:dyDescent="0.4">
      <c r="A834" t="s">
        <v>1849</v>
      </c>
      <c r="B834" s="17" t="s">
        <v>8219</v>
      </c>
      <c r="C834" s="26">
        <f>VLOOKUP($A834,Data!$B$1:$O$4115,14,FALSE)</f>
        <v>24</v>
      </c>
      <c r="E834" t="s">
        <v>1988</v>
      </c>
      <c r="F834" s="21" t="s">
        <v>8221</v>
      </c>
      <c r="G834" s="26">
        <f>VLOOKUP($E834,Data!$B$1:$O$4115,14,FALSE)</f>
        <v>28</v>
      </c>
    </row>
    <row r="835" spans="1:7" x14ac:dyDescent="0.4">
      <c r="A835" t="s">
        <v>1850</v>
      </c>
      <c r="B835" s="17" t="s">
        <v>8219</v>
      </c>
      <c r="C835" s="26">
        <f>VLOOKUP($A835,Data!$B$1:$O$4115,14,FALSE)</f>
        <v>8</v>
      </c>
      <c r="E835" t="s">
        <v>1989</v>
      </c>
      <c r="F835" s="21" t="s">
        <v>8221</v>
      </c>
      <c r="G835" s="26">
        <f>VLOOKUP($E835,Data!$B$1:$O$4115,14,FALSE)</f>
        <v>1</v>
      </c>
    </row>
    <row r="836" spans="1:7" x14ac:dyDescent="0.4">
      <c r="A836" t="s">
        <v>1851</v>
      </c>
      <c r="B836" s="17" t="s">
        <v>8219</v>
      </c>
      <c r="C836" s="26">
        <f>VLOOKUP($A836,Data!$B$1:$O$4115,14,FALSE)</f>
        <v>179</v>
      </c>
      <c r="E836" t="s">
        <v>1990</v>
      </c>
      <c r="F836" s="21" t="s">
        <v>8221</v>
      </c>
      <c r="G836" s="26">
        <f>VLOOKUP($E836,Data!$B$1:$O$4115,14,FALSE)</f>
        <v>1</v>
      </c>
    </row>
    <row r="837" spans="1:7" x14ac:dyDescent="0.4">
      <c r="A837" t="s">
        <v>1852</v>
      </c>
      <c r="B837" s="17" t="s">
        <v>8219</v>
      </c>
      <c r="C837" s="26">
        <f>VLOOKUP($A837,Data!$B$1:$O$4115,14,FALSE)</f>
        <v>26</v>
      </c>
      <c r="E837" t="s">
        <v>1991</v>
      </c>
      <c r="F837" s="21" t="s">
        <v>8221</v>
      </c>
      <c r="G837" s="26">
        <f>VLOOKUP($E837,Data!$B$1:$O$4115,14,FALSE)</f>
        <v>5</v>
      </c>
    </row>
    <row r="838" spans="1:7" x14ac:dyDescent="0.4">
      <c r="A838" t="s">
        <v>1853</v>
      </c>
      <c r="B838" s="17" t="s">
        <v>8219</v>
      </c>
      <c r="C838" s="26">
        <f>VLOOKUP($A838,Data!$B$1:$O$4115,14,FALSE)</f>
        <v>131</v>
      </c>
      <c r="E838" t="s">
        <v>1992</v>
      </c>
      <c r="F838" s="21" t="s">
        <v>8221</v>
      </c>
      <c r="G838" s="26">
        <f>VLOOKUP($E838,Data!$B$1:$O$4115,14,FALSE)</f>
        <v>3</v>
      </c>
    </row>
    <row r="839" spans="1:7" x14ac:dyDescent="0.4">
      <c r="A839" t="s">
        <v>1854</v>
      </c>
      <c r="B839" s="17" t="s">
        <v>8219</v>
      </c>
      <c r="C839" s="26">
        <f>VLOOKUP($A839,Data!$B$1:$O$4115,14,FALSE)</f>
        <v>14</v>
      </c>
      <c r="E839" t="s">
        <v>1993</v>
      </c>
      <c r="F839" s="21" t="s">
        <v>8221</v>
      </c>
      <c r="G839" s="26">
        <f>VLOOKUP($E839,Data!$B$1:$O$4115,14,FALSE)</f>
        <v>2</v>
      </c>
    </row>
    <row r="840" spans="1:7" x14ac:dyDescent="0.4">
      <c r="A840" t="s">
        <v>1855</v>
      </c>
      <c r="B840" s="17" t="s">
        <v>8219</v>
      </c>
      <c r="C840" s="26">
        <f>VLOOKUP($A840,Data!$B$1:$O$4115,14,FALSE)</f>
        <v>174</v>
      </c>
      <c r="E840" t="s">
        <v>1994</v>
      </c>
      <c r="F840" s="21" t="s">
        <v>8221</v>
      </c>
      <c r="G840" s="26">
        <f>VLOOKUP($E840,Data!$B$1:$O$4115,14,FALSE)</f>
        <v>0</v>
      </c>
    </row>
    <row r="841" spans="1:7" x14ac:dyDescent="0.4">
      <c r="A841" t="s">
        <v>1856</v>
      </c>
      <c r="B841" s="17" t="s">
        <v>8219</v>
      </c>
      <c r="C841" s="26">
        <f>VLOOKUP($A841,Data!$B$1:$O$4115,14,FALSE)</f>
        <v>191</v>
      </c>
      <c r="E841" t="s">
        <v>1995</v>
      </c>
      <c r="F841" s="21" t="s">
        <v>8221</v>
      </c>
      <c r="G841" s="26">
        <f>VLOOKUP($E841,Data!$B$1:$O$4115,14,FALSE)</f>
        <v>0</v>
      </c>
    </row>
    <row r="842" spans="1:7" x14ac:dyDescent="0.4">
      <c r="A842" t="s">
        <v>1857</v>
      </c>
      <c r="B842" s="17" t="s">
        <v>8219</v>
      </c>
      <c r="C842" s="26">
        <f>VLOOKUP($A842,Data!$B$1:$O$4115,14,FALSE)</f>
        <v>38</v>
      </c>
      <c r="E842" t="s">
        <v>1996</v>
      </c>
      <c r="F842" s="21" t="s">
        <v>8221</v>
      </c>
      <c r="G842" s="26">
        <f>VLOOKUP($E842,Data!$B$1:$O$4115,14,FALSE)</f>
        <v>3</v>
      </c>
    </row>
    <row r="843" spans="1:7" x14ac:dyDescent="0.4">
      <c r="A843" t="s">
        <v>1858</v>
      </c>
      <c r="B843" s="17" t="s">
        <v>8219</v>
      </c>
      <c r="C843" s="26">
        <f>VLOOKUP($A843,Data!$B$1:$O$4115,14,FALSE)</f>
        <v>22</v>
      </c>
      <c r="E843" t="s">
        <v>1997</v>
      </c>
      <c r="F843" s="21" t="s">
        <v>8221</v>
      </c>
      <c r="G843" s="26">
        <f>VLOOKUP($E843,Data!$B$1:$O$4115,14,FALSE)</f>
        <v>0</v>
      </c>
    </row>
    <row r="844" spans="1:7" x14ac:dyDescent="0.4">
      <c r="A844" t="s">
        <v>1859</v>
      </c>
      <c r="B844" s="17" t="s">
        <v>8219</v>
      </c>
      <c r="C844" s="26">
        <f>VLOOKUP($A844,Data!$B$1:$O$4115,14,FALSE)</f>
        <v>149</v>
      </c>
      <c r="E844" t="s">
        <v>1998</v>
      </c>
      <c r="F844" s="21" t="s">
        <v>8221</v>
      </c>
      <c r="G844" s="26">
        <f>VLOOKUP($E844,Data!$B$1:$O$4115,14,FALSE)</f>
        <v>0</v>
      </c>
    </row>
    <row r="845" spans="1:7" x14ac:dyDescent="0.4">
      <c r="A845" t="s">
        <v>1860</v>
      </c>
      <c r="B845" s="17" t="s">
        <v>8219</v>
      </c>
      <c r="C845" s="26">
        <f>VLOOKUP($A845,Data!$B$1:$O$4115,14,FALSE)</f>
        <v>56</v>
      </c>
      <c r="E845" t="s">
        <v>1999</v>
      </c>
      <c r="F845" s="21" t="s">
        <v>8221</v>
      </c>
      <c r="G845" s="26">
        <f>VLOOKUP($E845,Data!$B$1:$O$4115,14,FALSE)</f>
        <v>3</v>
      </c>
    </row>
    <row r="846" spans="1:7" x14ac:dyDescent="0.4">
      <c r="A846" t="s">
        <v>1861</v>
      </c>
      <c r="B846" s="17" t="s">
        <v>8219</v>
      </c>
      <c r="C846" s="26">
        <f>VLOOKUP($A846,Data!$B$1:$O$4115,14,FALSE)</f>
        <v>19</v>
      </c>
      <c r="E846" t="s">
        <v>2000</v>
      </c>
      <c r="F846" s="21" t="s">
        <v>8221</v>
      </c>
      <c r="G846" s="26">
        <f>VLOOKUP($E846,Data!$B$1:$O$4115,14,FALSE)</f>
        <v>7</v>
      </c>
    </row>
    <row r="847" spans="1:7" x14ac:dyDescent="0.4">
      <c r="A847" t="s">
        <v>1882</v>
      </c>
      <c r="B847" s="17" t="s">
        <v>8219</v>
      </c>
      <c r="C847" s="26">
        <f>VLOOKUP($A847,Data!$B$1:$O$4115,14,FALSE)</f>
        <v>70</v>
      </c>
      <c r="E847" t="s">
        <v>2001</v>
      </c>
      <c r="F847" s="21" t="s">
        <v>8221</v>
      </c>
      <c r="G847" s="26">
        <f>VLOOKUP($E847,Data!$B$1:$O$4115,14,FALSE)</f>
        <v>25</v>
      </c>
    </row>
    <row r="848" spans="1:7" x14ac:dyDescent="0.4">
      <c r="A848" t="s">
        <v>1883</v>
      </c>
      <c r="B848" s="17" t="s">
        <v>8219</v>
      </c>
      <c r="C848" s="26">
        <f>VLOOKUP($A848,Data!$B$1:$O$4115,14,FALSE)</f>
        <v>81</v>
      </c>
      <c r="E848" t="s">
        <v>2122</v>
      </c>
      <c r="F848" s="21" t="s">
        <v>8221</v>
      </c>
      <c r="G848" s="26">
        <f>VLOOKUP($E848,Data!$B$1:$O$4115,14,FALSE)</f>
        <v>10</v>
      </c>
    </row>
    <row r="849" spans="1:7" x14ac:dyDescent="0.4">
      <c r="A849" t="s">
        <v>1884</v>
      </c>
      <c r="B849" s="17" t="s">
        <v>8219</v>
      </c>
      <c r="C849" s="26">
        <f>VLOOKUP($A849,Data!$B$1:$O$4115,14,FALSE)</f>
        <v>32</v>
      </c>
      <c r="E849" t="s">
        <v>2123</v>
      </c>
      <c r="F849" s="21" t="s">
        <v>8221</v>
      </c>
      <c r="G849" s="26">
        <f>VLOOKUP($E849,Data!$B$1:$O$4115,14,FALSE)</f>
        <v>3</v>
      </c>
    </row>
    <row r="850" spans="1:7" x14ac:dyDescent="0.4">
      <c r="A850" t="s">
        <v>1885</v>
      </c>
      <c r="B850" s="17" t="s">
        <v>8219</v>
      </c>
      <c r="C850" s="26">
        <f>VLOOKUP($A850,Data!$B$1:$O$4115,14,FALSE)</f>
        <v>26</v>
      </c>
      <c r="E850" t="s">
        <v>2124</v>
      </c>
      <c r="F850" s="21" t="s">
        <v>8221</v>
      </c>
      <c r="G850" s="26">
        <f>VLOOKUP($E850,Data!$B$1:$O$4115,14,FALSE)</f>
        <v>5</v>
      </c>
    </row>
    <row r="851" spans="1:7" x14ac:dyDescent="0.4">
      <c r="A851" t="s">
        <v>1886</v>
      </c>
      <c r="B851" s="17" t="s">
        <v>8219</v>
      </c>
      <c r="C851" s="26">
        <f>VLOOKUP($A851,Data!$B$1:$O$4115,14,FALSE)</f>
        <v>105</v>
      </c>
      <c r="E851" t="s">
        <v>2125</v>
      </c>
      <c r="F851" s="21" t="s">
        <v>8221</v>
      </c>
      <c r="G851" s="26">
        <f>VLOOKUP($E851,Data!$B$1:$O$4115,14,FALSE)</f>
        <v>5</v>
      </c>
    </row>
    <row r="852" spans="1:7" x14ac:dyDescent="0.4">
      <c r="A852" t="s">
        <v>1887</v>
      </c>
      <c r="B852" s="17" t="s">
        <v>8219</v>
      </c>
      <c r="C852" s="26">
        <f>VLOOKUP($A852,Data!$B$1:$O$4115,14,FALSE)</f>
        <v>29</v>
      </c>
      <c r="E852" t="s">
        <v>2126</v>
      </c>
      <c r="F852" s="21" t="s">
        <v>8221</v>
      </c>
      <c r="G852" s="26">
        <f>VLOOKUP($E852,Data!$B$1:$O$4115,14,FALSE)</f>
        <v>27</v>
      </c>
    </row>
    <row r="853" spans="1:7" x14ac:dyDescent="0.4">
      <c r="A853" t="s">
        <v>1888</v>
      </c>
      <c r="B853" s="17" t="s">
        <v>8219</v>
      </c>
      <c r="C853" s="26">
        <f>VLOOKUP($A853,Data!$B$1:$O$4115,14,FALSE)</f>
        <v>8</v>
      </c>
      <c r="E853" t="s">
        <v>2127</v>
      </c>
      <c r="F853" s="21" t="s">
        <v>8221</v>
      </c>
      <c r="G853" s="26">
        <f>VLOOKUP($E853,Data!$B$1:$O$4115,14,FALSE)</f>
        <v>2</v>
      </c>
    </row>
    <row r="854" spans="1:7" x14ac:dyDescent="0.4">
      <c r="A854" t="s">
        <v>1889</v>
      </c>
      <c r="B854" s="17" t="s">
        <v>8219</v>
      </c>
      <c r="C854" s="26">
        <f>VLOOKUP($A854,Data!$B$1:$O$4115,14,FALSE)</f>
        <v>89</v>
      </c>
      <c r="E854" t="s">
        <v>2128</v>
      </c>
      <c r="F854" s="21" t="s">
        <v>8221</v>
      </c>
      <c r="G854" s="26">
        <f>VLOOKUP($E854,Data!$B$1:$O$4115,14,FALSE)</f>
        <v>236</v>
      </c>
    </row>
    <row r="855" spans="1:7" x14ac:dyDescent="0.4">
      <c r="A855" t="s">
        <v>1890</v>
      </c>
      <c r="B855" s="17" t="s">
        <v>8219</v>
      </c>
      <c r="C855" s="26">
        <f>VLOOKUP($A855,Data!$B$1:$O$4115,14,FALSE)</f>
        <v>44</v>
      </c>
      <c r="E855" t="s">
        <v>2129</v>
      </c>
      <c r="F855" s="21" t="s">
        <v>8221</v>
      </c>
      <c r="G855" s="26">
        <f>VLOOKUP($E855,Data!$B$1:$O$4115,14,FALSE)</f>
        <v>1</v>
      </c>
    </row>
    <row r="856" spans="1:7" x14ac:dyDescent="0.4">
      <c r="A856" t="s">
        <v>1891</v>
      </c>
      <c r="B856" s="17" t="s">
        <v>8219</v>
      </c>
      <c r="C856" s="26">
        <f>VLOOKUP($A856,Data!$B$1:$O$4115,14,FALSE)</f>
        <v>246</v>
      </c>
      <c r="E856" t="s">
        <v>2130</v>
      </c>
      <c r="F856" s="21" t="s">
        <v>8221</v>
      </c>
      <c r="G856" s="26">
        <f>VLOOKUP($E856,Data!$B$1:$O$4115,14,FALSE)</f>
        <v>12</v>
      </c>
    </row>
    <row r="857" spans="1:7" x14ac:dyDescent="0.4">
      <c r="A857" t="s">
        <v>1892</v>
      </c>
      <c r="B857" s="17" t="s">
        <v>8219</v>
      </c>
      <c r="C857" s="26">
        <f>VLOOKUP($A857,Data!$B$1:$O$4115,14,FALSE)</f>
        <v>120</v>
      </c>
      <c r="E857" t="s">
        <v>2131</v>
      </c>
      <c r="F857" s="21" t="s">
        <v>8221</v>
      </c>
      <c r="G857" s="26">
        <f>VLOOKUP($E857,Data!$B$1:$O$4115,14,FALSE)</f>
        <v>4</v>
      </c>
    </row>
    <row r="858" spans="1:7" x14ac:dyDescent="0.4">
      <c r="A858" t="s">
        <v>1893</v>
      </c>
      <c r="B858" s="17" t="s">
        <v>8219</v>
      </c>
      <c r="C858" s="26">
        <f>VLOOKUP($A858,Data!$B$1:$O$4115,14,FALSE)</f>
        <v>26</v>
      </c>
      <c r="E858" t="s">
        <v>2132</v>
      </c>
      <c r="F858" s="21" t="s">
        <v>8221</v>
      </c>
      <c r="G858" s="26">
        <f>VLOOKUP($E858,Data!$B$1:$O$4115,14,FALSE)</f>
        <v>3</v>
      </c>
    </row>
    <row r="859" spans="1:7" x14ac:dyDescent="0.4">
      <c r="A859" t="s">
        <v>1894</v>
      </c>
      <c r="B859" s="17" t="s">
        <v>8219</v>
      </c>
      <c r="C859" s="26">
        <f>VLOOKUP($A859,Data!$B$1:$O$4115,14,FALSE)</f>
        <v>45</v>
      </c>
      <c r="E859" t="s">
        <v>2133</v>
      </c>
      <c r="F859" s="21" t="s">
        <v>8221</v>
      </c>
      <c r="G859" s="26">
        <f>VLOOKUP($E859,Data!$B$1:$O$4115,14,FALSE)</f>
        <v>99</v>
      </c>
    </row>
    <row r="860" spans="1:7" x14ac:dyDescent="0.4">
      <c r="A860" t="s">
        <v>1895</v>
      </c>
      <c r="B860" s="17" t="s">
        <v>8219</v>
      </c>
      <c r="C860" s="26">
        <f>VLOOKUP($A860,Data!$B$1:$O$4115,14,FALSE)</f>
        <v>20</v>
      </c>
      <c r="E860" t="s">
        <v>2134</v>
      </c>
      <c r="F860" s="21" t="s">
        <v>8221</v>
      </c>
      <c r="G860" s="26">
        <f>VLOOKUP($E860,Data!$B$1:$O$4115,14,FALSE)</f>
        <v>3</v>
      </c>
    </row>
    <row r="861" spans="1:7" x14ac:dyDescent="0.4">
      <c r="A861" t="s">
        <v>1896</v>
      </c>
      <c r="B861" s="17" t="s">
        <v>8219</v>
      </c>
      <c r="C861" s="26">
        <f>VLOOKUP($A861,Data!$B$1:$O$4115,14,FALSE)</f>
        <v>47</v>
      </c>
      <c r="E861" t="s">
        <v>2135</v>
      </c>
      <c r="F861" s="21" t="s">
        <v>8221</v>
      </c>
      <c r="G861" s="26">
        <f>VLOOKUP($E861,Data!$B$1:$O$4115,14,FALSE)</f>
        <v>3</v>
      </c>
    </row>
    <row r="862" spans="1:7" x14ac:dyDescent="0.4">
      <c r="A862" t="s">
        <v>1897</v>
      </c>
      <c r="B862" s="17" t="s">
        <v>8219</v>
      </c>
      <c r="C862" s="26">
        <f>VLOOKUP($A862,Data!$B$1:$O$4115,14,FALSE)</f>
        <v>13</v>
      </c>
      <c r="E862" t="s">
        <v>2136</v>
      </c>
      <c r="F862" s="21" t="s">
        <v>8221</v>
      </c>
      <c r="G862" s="26">
        <f>VLOOKUP($E862,Data!$B$1:$O$4115,14,FALSE)</f>
        <v>22</v>
      </c>
    </row>
    <row r="863" spans="1:7" x14ac:dyDescent="0.4">
      <c r="A863" t="s">
        <v>1898</v>
      </c>
      <c r="B863" s="17" t="s">
        <v>8219</v>
      </c>
      <c r="C863" s="26">
        <f>VLOOKUP($A863,Data!$B$1:$O$4115,14,FALSE)</f>
        <v>183</v>
      </c>
      <c r="E863" t="s">
        <v>2137</v>
      </c>
      <c r="F863" s="21" t="s">
        <v>8221</v>
      </c>
      <c r="G863" s="26">
        <f>VLOOKUP($E863,Data!$B$1:$O$4115,14,FALSE)</f>
        <v>4</v>
      </c>
    </row>
    <row r="864" spans="1:7" x14ac:dyDescent="0.4">
      <c r="A864" t="s">
        <v>1899</v>
      </c>
      <c r="B864" s="17" t="s">
        <v>8219</v>
      </c>
      <c r="C864" s="26">
        <f>VLOOKUP($A864,Data!$B$1:$O$4115,14,FALSE)</f>
        <v>21</v>
      </c>
      <c r="E864" t="s">
        <v>2138</v>
      </c>
      <c r="F864" s="21" t="s">
        <v>8221</v>
      </c>
      <c r="G864" s="26">
        <f>VLOOKUP($E864,Data!$B$1:$O$4115,14,FALSE)</f>
        <v>534</v>
      </c>
    </row>
    <row r="865" spans="1:7" x14ac:dyDescent="0.4">
      <c r="A865" t="s">
        <v>1900</v>
      </c>
      <c r="B865" s="17" t="s">
        <v>8219</v>
      </c>
      <c r="C865" s="26">
        <f>VLOOKUP($A865,Data!$B$1:$O$4115,14,FALSE)</f>
        <v>42</v>
      </c>
      <c r="E865" t="s">
        <v>2139</v>
      </c>
      <c r="F865" s="21" t="s">
        <v>8221</v>
      </c>
      <c r="G865" s="26">
        <f>VLOOKUP($E865,Data!$B$1:$O$4115,14,FALSE)</f>
        <v>12</v>
      </c>
    </row>
    <row r="866" spans="1:7" x14ac:dyDescent="0.4">
      <c r="A866" t="s">
        <v>1901</v>
      </c>
      <c r="B866" s="17" t="s">
        <v>8219</v>
      </c>
      <c r="C866" s="26">
        <f>VLOOKUP($A866,Data!$B$1:$O$4115,14,FALSE)</f>
        <v>54</v>
      </c>
      <c r="E866" t="s">
        <v>2140</v>
      </c>
      <c r="F866" s="21" t="s">
        <v>8221</v>
      </c>
      <c r="G866" s="26">
        <f>VLOOKUP($E866,Data!$B$1:$O$4115,14,FALSE)</f>
        <v>56</v>
      </c>
    </row>
    <row r="867" spans="1:7" x14ac:dyDescent="0.4">
      <c r="A867" t="s">
        <v>1922</v>
      </c>
      <c r="B867" s="17" t="s">
        <v>8219</v>
      </c>
      <c r="C867" s="26">
        <f>VLOOKUP($A867,Data!$B$1:$O$4115,14,FALSE)</f>
        <v>38</v>
      </c>
      <c r="E867" t="s">
        <v>2141</v>
      </c>
      <c r="F867" s="21" t="s">
        <v>8221</v>
      </c>
      <c r="G867" s="26">
        <f>VLOOKUP($E867,Data!$B$1:$O$4115,14,FALSE)</f>
        <v>11</v>
      </c>
    </row>
    <row r="868" spans="1:7" x14ac:dyDescent="0.4">
      <c r="A868" t="s">
        <v>1923</v>
      </c>
      <c r="B868" s="17" t="s">
        <v>8219</v>
      </c>
      <c r="C868" s="26">
        <f>VLOOKUP($A868,Data!$B$1:$O$4115,14,FALSE)</f>
        <v>64</v>
      </c>
      <c r="E868" t="s">
        <v>2142</v>
      </c>
      <c r="F868" s="21" t="s">
        <v>8221</v>
      </c>
      <c r="G868" s="26">
        <f>VLOOKUP($E868,Data!$B$1:$O$4115,14,FALSE)</f>
        <v>0</v>
      </c>
    </row>
    <row r="869" spans="1:7" x14ac:dyDescent="0.4">
      <c r="A869" t="s">
        <v>1924</v>
      </c>
      <c r="B869" s="17" t="s">
        <v>8219</v>
      </c>
      <c r="C869" s="26">
        <f>VLOOKUP($A869,Data!$B$1:$O$4115,14,FALSE)</f>
        <v>13</v>
      </c>
      <c r="E869" t="s">
        <v>2143</v>
      </c>
      <c r="F869" s="21" t="s">
        <v>8221</v>
      </c>
      <c r="G869" s="26">
        <f>VLOOKUP($E869,Data!$B$1:$O$4115,14,FALSE)</f>
        <v>12</v>
      </c>
    </row>
    <row r="870" spans="1:7" x14ac:dyDescent="0.4">
      <c r="A870" t="s">
        <v>1925</v>
      </c>
      <c r="B870" s="17" t="s">
        <v>8219</v>
      </c>
      <c r="C870" s="26">
        <f>VLOOKUP($A870,Data!$B$1:$O$4115,14,FALSE)</f>
        <v>33</v>
      </c>
      <c r="E870" t="s">
        <v>2144</v>
      </c>
      <c r="F870" s="21" t="s">
        <v>8221</v>
      </c>
      <c r="G870" s="26">
        <f>VLOOKUP($E870,Data!$B$1:$O$4115,14,FALSE)</f>
        <v>5</v>
      </c>
    </row>
    <row r="871" spans="1:7" x14ac:dyDescent="0.4">
      <c r="A871" t="s">
        <v>1926</v>
      </c>
      <c r="B871" s="17" t="s">
        <v>8219</v>
      </c>
      <c r="C871" s="26">
        <f>VLOOKUP($A871,Data!$B$1:$O$4115,14,FALSE)</f>
        <v>52</v>
      </c>
      <c r="E871" t="s">
        <v>2145</v>
      </c>
      <c r="F871" s="21" t="s">
        <v>8221</v>
      </c>
      <c r="G871" s="26">
        <f>VLOOKUP($E871,Data!$B$1:$O$4115,14,FALSE)</f>
        <v>24</v>
      </c>
    </row>
    <row r="872" spans="1:7" x14ac:dyDescent="0.4">
      <c r="A872" t="s">
        <v>1927</v>
      </c>
      <c r="B872" s="17" t="s">
        <v>8219</v>
      </c>
      <c r="C872" s="26">
        <f>VLOOKUP($A872,Data!$B$1:$O$4115,14,FALSE)</f>
        <v>107</v>
      </c>
      <c r="E872" t="s">
        <v>2146</v>
      </c>
      <c r="F872" s="21" t="s">
        <v>8221</v>
      </c>
      <c r="G872" s="26">
        <f>VLOOKUP($E872,Data!$B$1:$O$4115,14,FALSE)</f>
        <v>89</v>
      </c>
    </row>
    <row r="873" spans="1:7" x14ac:dyDescent="0.4">
      <c r="A873" t="s">
        <v>1928</v>
      </c>
      <c r="B873" s="17" t="s">
        <v>8219</v>
      </c>
      <c r="C873" s="26">
        <f>VLOOKUP($A873,Data!$B$1:$O$4115,14,FALSE)</f>
        <v>11</v>
      </c>
      <c r="E873" t="s">
        <v>2147</v>
      </c>
      <c r="F873" s="21" t="s">
        <v>8221</v>
      </c>
      <c r="G873" s="26">
        <f>VLOOKUP($E873,Data!$B$1:$O$4115,14,FALSE)</f>
        <v>1</v>
      </c>
    </row>
    <row r="874" spans="1:7" x14ac:dyDescent="0.4">
      <c r="A874" t="s">
        <v>1929</v>
      </c>
      <c r="B874" s="17" t="s">
        <v>8219</v>
      </c>
      <c r="C874" s="26">
        <f>VLOOKUP($A874,Data!$B$1:$O$4115,14,FALSE)</f>
        <v>34</v>
      </c>
      <c r="E874" t="s">
        <v>2148</v>
      </c>
      <c r="F874" s="21" t="s">
        <v>8221</v>
      </c>
      <c r="G874" s="26">
        <f>VLOOKUP($E874,Data!$B$1:$O$4115,14,FALSE)</f>
        <v>55</v>
      </c>
    </row>
    <row r="875" spans="1:7" x14ac:dyDescent="0.4">
      <c r="A875" t="s">
        <v>1930</v>
      </c>
      <c r="B875" s="17" t="s">
        <v>8219</v>
      </c>
      <c r="C875" s="26">
        <f>VLOOKUP($A875,Data!$B$1:$O$4115,14,FALSE)</f>
        <v>75</v>
      </c>
      <c r="E875" t="s">
        <v>2149</v>
      </c>
      <c r="F875" s="21" t="s">
        <v>8221</v>
      </c>
      <c r="G875" s="26">
        <f>VLOOKUP($E875,Data!$B$1:$O$4115,14,FALSE)</f>
        <v>2</v>
      </c>
    </row>
    <row r="876" spans="1:7" x14ac:dyDescent="0.4">
      <c r="A876" t="s">
        <v>1931</v>
      </c>
      <c r="B876" s="17" t="s">
        <v>8219</v>
      </c>
      <c r="C876" s="26">
        <f>VLOOKUP($A876,Data!$B$1:$O$4115,14,FALSE)</f>
        <v>26</v>
      </c>
      <c r="E876" t="s">
        <v>2150</v>
      </c>
      <c r="F876" s="21" t="s">
        <v>8221</v>
      </c>
      <c r="G876" s="26">
        <f>VLOOKUP($E876,Data!$B$1:$O$4115,14,FALSE)</f>
        <v>0</v>
      </c>
    </row>
    <row r="877" spans="1:7" x14ac:dyDescent="0.4">
      <c r="A877" t="s">
        <v>1932</v>
      </c>
      <c r="B877" s="17" t="s">
        <v>8219</v>
      </c>
      <c r="C877" s="26">
        <f>VLOOKUP($A877,Data!$B$1:$O$4115,14,FALSE)</f>
        <v>50</v>
      </c>
      <c r="E877" t="s">
        <v>2151</v>
      </c>
      <c r="F877" s="21" t="s">
        <v>8221</v>
      </c>
      <c r="G877" s="26">
        <f>VLOOKUP($E877,Data!$B$1:$O$4115,14,FALSE)</f>
        <v>4</v>
      </c>
    </row>
    <row r="878" spans="1:7" x14ac:dyDescent="0.4">
      <c r="A878" t="s">
        <v>1933</v>
      </c>
      <c r="B878" s="17" t="s">
        <v>8219</v>
      </c>
      <c r="C878" s="26">
        <f>VLOOKUP($A878,Data!$B$1:$O$4115,14,FALSE)</f>
        <v>80</v>
      </c>
      <c r="E878" t="s">
        <v>2152</v>
      </c>
      <c r="F878" s="21" t="s">
        <v>8221</v>
      </c>
      <c r="G878" s="26">
        <f>VLOOKUP($E878,Data!$B$1:$O$4115,14,FALSE)</f>
        <v>6</v>
      </c>
    </row>
    <row r="879" spans="1:7" x14ac:dyDescent="0.4">
      <c r="A879" t="s">
        <v>1934</v>
      </c>
      <c r="B879" s="17" t="s">
        <v>8219</v>
      </c>
      <c r="C879" s="26">
        <f>VLOOKUP($A879,Data!$B$1:$O$4115,14,FALSE)</f>
        <v>110</v>
      </c>
      <c r="E879" t="s">
        <v>2153</v>
      </c>
      <c r="F879" s="21" t="s">
        <v>8221</v>
      </c>
      <c r="G879" s="26">
        <f>VLOOKUP($E879,Data!$B$1:$O$4115,14,FALSE)</f>
        <v>4</v>
      </c>
    </row>
    <row r="880" spans="1:7" x14ac:dyDescent="0.4">
      <c r="A880" t="s">
        <v>1935</v>
      </c>
      <c r="B880" s="17" t="s">
        <v>8219</v>
      </c>
      <c r="C880" s="26">
        <f>VLOOKUP($A880,Data!$B$1:$O$4115,14,FALSE)</f>
        <v>77</v>
      </c>
      <c r="E880" t="s">
        <v>2154</v>
      </c>
      <c r="F880" s="21" t="s">
        <v>8221</v>
      </c>
      <c r="G880" s="26">
        <f>VLOOKUP($E880,Data!$B$1:$O$4115,14,FALSE)</f>
        <v>4</v>
      </c>
    </row>
    <row r="881" spans="1:7" x14ac:dyDescent="0.4">
      <c r="A881" t="s">
        <v>1936</v>
      </c>
      <c r="B881" s="17" t="s">
        <v>8219</v>
      </c>
      <c r="C881" s="26">
        <f>VLOOKUP($A881,Data!$B$1:$O$4115,14,FALSE)</f>
        <v>50</v>
      </c>
      <c r="E881" t="s">
        <v>2155</v>
      </c>
      <c r="F881" s="21" t="s">
        <v>8221</v>
      </c>
      <c r="G881" s="26">
        <f>VLOOKUP($E881,Data!$B$1:$O$4115,14,FALSE)</f>
        <v>2</v>
      </c>
    </row>
    <row r="882" spans="1:7" x14ac:dyDescent="0.4">
      <c r="A882" t="s">
        <v>1937</v>
      </c>
      <c r="B882" s="17" t="s">
        <v>8219</v>
      </c>
      <c r="C882" s="26">
        <f>VLOOKUP($A882,Data!$B$1:$O$4115,14,FALSE)</f>
        <v>145</v>
      </c>
      <c r="E882" t="s">
        <v>2156</v>
      </c>
      <c r="F882" s="21" t="s">
        <v>8221</v>
      </c>
      <c r="G882" s="26">
        <f>VLOOKUP($E882,Data!$B$1:$O$4115,14,FALSE)</f>
        <v>5</v>
      </c>
    </row>
    <row r="883" spans="1:7" x14ac:dyDescent="0.4">
      <c r="A883" t="s">
        <v>1938</v>
      </c>
      <c r="B883" s="17" t="s">
        <v>8219</v>
      </c>
      <c r="C883" s="26">
        <f>VLOOKUP($A883,Data!$B$1:$O$4115,14,FALSE)</f>
        <v>29</v>
      </c>
      <c r="E883" t="s">
        <v>2157</v>
      </c>
      <c r="F883" s="21" t="s">
        <v>8221</v>
      </c>
      <c r="G883" s="26">
        <f>VLOOKUP($E883,Data!$B$1:$O$4115,14,FALSE)</f>
        <v>83</v>
      </c>
    </row>
    <row r="884" spans="1:7" x14ac:dyDescent="0.4">
      <c r="A884" t="s">
        <v>1939</v>
      </c>
      <c r="B884" s="17" t="s">
        <v>8219</v>
      </c>
      <c r="C884" s="26">
        <f>VLOOKUP($A884,Data!$B$1:$O$4115,14,FALSE)</f>
        <v>114</v>
      </c>
      <c r="E884" t="s">
        <v>2158</v>
      </c>
      <c r="F884" s="21" t="s">
        <v>8221</v>
      </c>
      <c r="G884" s="26">
        <f>VLOOKUP($E884,Data!$B$1:$O$4115,14,FALSE)</f>
        <v>57</v>
      </c>
    </row>
    <row r="885" spans="1:7" x14ac:dyDescent="0.4">
      <c r="A885" t="s">
        <v>1940</v>
      </c>
      <c r="B885" s="17" t="s">
        <v>8219</v>
      </c>
      <c r="C885" s="26">
        <f>VLOOKUP($A885,Data!$B$1:$O$4115,14,FALSE)</f>
        <v>96</v>
      </c>
      <c r="E885" t="s">
        <v>2159</v>
      </c>
      <c r="F885" s="21" t="s">
        <v>8221</v>
      </c>
      <c r="G885" s="26">
        <f>VLOOKUP($E885,Data!$B$1:$O$4115,14,FALSE)</f>
        <v>311</v>
      </c>
    </row>
    <row r="886" spans="1:7" x14ac:dyDescent="0.4">
      <c r="A886" t="s">
        <v>1941</v>
      </c>
      <c r="B886" s="17" t="s">
        <v>8219</v>
      </c>
      <c r="C886" s="26">
        <f>VLOOKUP($A886,Data!$B$1:$O$4115,14,FALSE)</f>
        <v>31</v>
      </c>
      <c r="E886" t="s">
        <v>2160</v>
      </c>
      <c r="F886" s="21" t="s">
        <v>8221</v>
      </c>
      <c r="G886" s="26">
        <f>VLOOKUP($E886,Data!$B$1:$O$4115,14,FALSE)</f>
        <v>2</v>
      </c>
    </row>
    <row r="887" spans="1:7" x14ac:dyDescent="0.4">
      <c r="A887" t="s">
        <v>1942</v>
      </c>
      <c r="B887" s="17" t="s">
        <v>8219</v>
      </c>
      <c r="C887" s="26">
        <f>VLOOKUP($A887,Data!$B$1:$O$4115,14,FALSE)</f>
        <v>4883</v>
      </c>
      <c r="E887" t="s">
        <v>2161</v>
      </c>
      <c r="F887" s="21" t="s">
        <v>8221</v>
      </c>
      <c r="G887" s="26">
        <f>VLOOKUP($E887,Data!$B$1:$O$4115,14,FALSE)</f>
        <v>16</v>
      </c>
    </row>
    <row r="888" spans="1:7" x14ac:dyDescent="0.4">
      <c r="A888" t="s">
        <v>1943</v>
      </c>
      <c r="B888" s="17" t="s">
        <v>8219</v>
      </c>
      <c r="C888" s="26">
        <f>VLOOKUP($A888,Data!$B$1:$O$4115,14,FALSE)</f>
        <v>95</v>
      </c>
      <c r="E888" t="s">
        <v>2402</v>
      </c>
      <c r="F888" s="21" t="s">
        <v>8221</v>
      </c>
      <c r="G888" s="26">
        <f>VLOOKUP($E888,Data!$B$1:$O$4115,14,FALSE)</f>
        <v>9</v>
      </c>
    </row>
    <row r="889" spans="1:7" x14ac:dyDescent="0.4">
      <c r="A889" t="s">
        <v>1944</v>
      </c>
      <c r="B889" s="17" t="s">
        <v>8219</v>
      </c>
      <c r="C889" s="26">
        <f>VLOOKUP($A889,Data!$B$1:$O$4115,14,FALSE)</f>
        <v>2478</v>
      </c>
      <c r="E889" t="s">
        <v>2403</v>
      </c>
      <c r="F889" s="21" t="s">
        <v>8221</v>
      </c>
      <c r="G889" s="26">
        <f>VLOOKUP($E889,Data!$B$1:$O$4115,14,FALSE)</f>
        <v>1</v>
      </c>
    </row>
    <row r="890" spans="1:7" x14ac:dyDescent="0.4">
      <c r="A890" t="s">
        <v>1945</v>
      </c>
      <c r="B890" s="17" t="s">
        <v>8219</v>
      </c>
      <c r="C890" s="26">
        <f>VLOOKUP($A890,Data!$B$1:$O$4115,14,FALSE)</f>
        <v>1789</v>
      </c>
      <c r="E890" t="s">
        <v>2404</v>
      </c>
      <c r="F890" s="21" t="s">
        <v>8221</v>
      </c>
      <c r="G890" s="26">
        <f>VLOOKUP($E890,Data!$B$1:$O$4115,14,FALSE)</f>
        <v>12</v>
      </c>
    </row>
    <row r="891" spans="1:7" x14ac:dyDescent="0.4">
      <c r="A891" t="s">
        <v>1946</v>
      </c>
      <c r="B891" s="17" t="s">
        <v>8219</v>
      </c>
      <c r="C891" s="26">
        <f>VLOOKUP($A891,Data!$B$1:$O$4115,14,FALSE)</f>
        <v>680</v>
      </c>
      <c r="E891" t="s">
        <v>2405</v>
      </c>
      <c r="F891" s="21" t="s">
        <v>8221</v>
      </c>
      <c r="G891" s="26">
        <f>VLOOKUP($E891,Data!$B$1:$O$4115,14,FALSE)</f>
        <v>0</v>
      </c>
    </row>
    <row r="892" spans="1:7" x14ac:dyDescent="0.4">
      <c r="A892" t="s">
        <v>1947</v>
      </c>
      <c r="B892" s="17" t="s">
        <v>8219</v>
      </c>
      <c r="C892" s="26">
        <f>VLOOKUP($A892,Data!$B$1:$O$4115,14,FALSE)</f>
        <v>70</v>
      </c>
      <c r="E892" t="s">
        <v>2406</v>
      </c>
      <c r="F892" s="21" t="s">
        <v>8221</v>
      </c>
      <c r="G892" s="26">
        <f>VLOOKUP($E892,Data!$B$1:$O$4115,14,FALSE)</f>
        <v>20</v>
      </c>
    </row>
    <row r="893" spans="1:7" x14ac:dyDescent="0.4">
      <c r="A893" t="s">
        <v>1948</v>
      </c>
      <c r="B893" s="17" t="s">
        <v>8219</v>
      </c>
      <c r="C893" s="26">
        <f>VLOOKUP($A893,Data!$B$1:$O$4115,14,FALSE)</f>
        <v>23</v>
      </c>
      <c r="E893" t="s">
        <v>2407</v>
      </c>
      <c r="F893" s="21" t="s">
        <v>8221</v>
      </c>
      <c r="G893" s="26">
        <f>VLOOKUP($E893,Data!$B$1:$O$4115,14,FALSE)</f>
        <v>16</v>
      </c>
    </row>
    <row r="894" spans="1:7" x14ac:dyDescent="0.4">
      <c r="A894" t="s">
        <v>1949</v>
      </c>
      <c r="B894" s="17" t="s">
        <v>8219</v>
      </c>
      <c r="C894" s="26">
        <f>VLOOKUP($A894,Data!$B$1:$O$4115,14,FALSE)</f>
        <v>4245</v>
      </c>
      <c r="E894" t="s">
        <v>2408</v>
      </c>
      <c r="F894" s="21" t="s">
        <v>8221</v>
      </c>
      <c r="G894" s="26">
        <f>VLOOKUP($E894,Data!$B$1:$O$4115,14,FALSE)</f>
        <v>33</v>
      </c>
    </row>
    <row r="895" spans="1:7" x14ac:dyDescent="0.4">
      <c r="A895" t="s">
        <v>1950</v>
      </c>
      <c r="B895" s="17" t="s">
        <v>8219</v>
      </c>
      <c r="C895" s="26">
        <f>VLOOKUP($A895,Data!$B$1:$O$4115,14,FALSE)</f>
        <v>943</v>
      </c>
      <c r="E895" t="s">
        <v>2409</v>
      </c>
      <c r="F895" s="21" t="s">
        <v>8221</v>
      </c>
      <c r="G895" s="26">
        <f>VLOOKUP($E895,Data!$B$1:$O$4115,14,FALSE)</f>
        <v>2</v>
      </c>
    </row>
    <row r="896" spans="1:7" x14ac:dyDescent="0.4">
      <c r="A896" t="s">
        <v>1951</v>
      </c>
      <c r="B896" s="17" t="s">
        <v>8219</v>
      </c>
      <c r="C896" s="26">
        <f>VLOOKUP($A896,Data!$B$1:$O$4115,14,FALSE)</f>
        <v>1876</v>
      </c>
      <c r="E896" t="s">
        <v>2410</v>
      </c>
      <c r="F896" s="21" t="s">
        <v>8221</v>
      </c>
      <c r="G896" s="26">
        <f>VLOOKUP($E896,Data!$B$1:$O$4115,14,FALSE)</f>
        <v>6</v>
      </c>
    </row>
    <row r="897" spans="1:7" x14ac:dyDescent="0.4">
      <c r="A897" t="s">
        <v>1952</v>
      </c>
      <c r="B897" s="17" t="s">
        <v>8219</v>
      </c>
      <c r="C897" s="26">
        <f>VLOOKUP($A897,Data!$B$1:$O$4115,14,FALSE)</f>
        <v>834</v>
      </c>
      <c r="E897" t="s">
        <v>2411</v>
      </c>
      <c r="F897" s="21" t="s">
        <v>8221</v>
      </c>
      <c r="G897" s="26">
        <f>VLOOKUP($E897,Data!$B$1:$O$4115,14,FALSE)</f>
        <v>0</v>
      </c>
    </row>
    <row r="898" spans="1:7" x14ac:dyDescent="0.4">
      <c r="A898" t="s">
        <v>1953</v>
      </c>
      <c r="B898" s="17" t="s">
        <v>8219</v>
      </c>
      <c r="C898" s="26">
        <f>VLOOKUP($A898,Data!$B$1:$O$4115,14,FALSE)</f>
        <v>682</v>
      </c>
      <c r="E898" t="s">
        <v>2412</v>
      </c>
      <c r="F898" s="21" t="s">
        <v>8221</v>
      </c>
      <c r="G898" s="26">
        <f>VLOOKUP($E898,Data!$B$1:$O$4115,14,FALSE)</f>
        <v>3</v>
      </c>
    </row>
    <row r="899" spans="1:7" x14ac:dyDescent="0.4">
      <c r="A899" t="s">
        <v>1954</v>
      </c>
      <c r="B899" s="17" t="s">
        <v>8219</v>
      </c>
      <c r="C899" s="26">
        <f>VLOOKUP($A899,Data!$B$1:$O$4115,14,FALSE)</f>
        <v>147</v>
      </c>
      <c r="E899" t="s">
        <v>2413</v>
      </c>
      <c r="F899" s="21" t="s">
        <v>8221</v>
      </c>
      <c r="G899" s="26">
        <f>VLOOKUP($E899,Data!$B$1:$O$4115,14,FALSE)</f>
        <v>0</v>
      </c>
    </row>
    <row r="900" spans="1:7" x14ac:dyDescent="0.4">
      <c r="A900" t="s">
        <v>1955</v>
      </c>
      <c r="B900" s="17" t="s">
        <v>8219</v>
      </c>
      <c r="C900" s="26">
        <f>VLOOKUP($A900,Data!$B$1:$O$4115,14,FALSE)</f>
        <v>415</v>
      </c>
      <c r="E900" t="s">
        <v>2414</v>
      </c>
      <c r="F900" s="21" t="s">
        <v>8221</v>
      </c>
      <c r="G900" s="26">
        <f>VLOOKUP($E900,Data!$B$1:$O$4115,14,FALSE)</f>
        <v>3</v>
      </c>
    </row>
    <row r="901" spans="1:7" x14ac:dyDescent="0.4">
      <c r="A901" t="s">
        <v>1956</v>
      </c>
      <c r="B901" s="17" t="s">
        <v>8219</v>
      </c>
      <c r="C901" s="26">
        <f>VLOOKUP($A901,Data!$B$1:$O$4115,14,FALSE)</f>
        <v>290</v>
      </c>
      <c r="E901" t="s">
        <v>2415</v>
      </c>
      <c r="F901" s="21" t="s">
        <v>8221</v>
      </c>
      <c r="G901" s="26">
        <f>VLOOKUP($E901,Data!$B$1:$O$4115,14,FALSE)</f>
        <v>13</v>
      </c>
    </row>
    <row r="902" spans="1:7" x14ac:dyDescent="0.4">
      <c r="A902" t="s">
        <v>1957</v>
      </c>
      <c r="B902" s="17" t="s">
        <v>8219</v>
      </c>
      <c r="C902" s="26">
        <f>VLOOKUP($A902,Data!$B$1:$O$4115,14,FALSE)</f>
        <v>365</v>
      </c>
      <c r="E902" t="s">
        <v>2416</v>
      </c>
      <c r="F902" s="21" t="s">
        <v>8221</v>
      </c>
      <c r="G902" s="26">
        <f>VLOOKUP($E902,Data!$B$1:$O$4115,14,FALSE)</f>
        <v>6</v>
      </c>
    </row>
    <row r="903" spans="1:7" x14ac:dyDescent="0.4">
      <c r="A903" t="s">
        <v>1958</v>
      </c>
      <c r="B903" s="17" t="s">
        <v>8219</v>
      </c>
      <c r="C903" s="26">
        <f>VLOOKUP($A903,Data!$B$1:$O$4115,14,FALSE)</f>
        <v>660</v>
      </c>
      <c r="E903" t="s">
        <v>2417</v>
      </c>
      <c r="F903" s="21" t="s">
        <v>8221</v>
      </c>
      <c r="G903" s="26">
        <f>VLOOKUP($E903,Data!$B$1:$O$4115,14,FALSE)</f>
        <v>1</v>
      </c>
    </row>
    <row r="904" spans="1:7" x14ac:dyDescent="0.4">
      <c r="A904" t="s">
        <v>1959</v>
      </c>
      <c r="B904" s="17" t="s">
        <v>8219</v>
      </c>
      <c r="C904" s="26">
        <f>VLOOKUP($A904,Data!$B$1:$O$4115,14,FALSE)</f>
        <v>1356</v>
      </c>
      <c r="E904" t="s">
        <v>2418</v>
      </c>
      <c r="F904" s="21" t="s">
        <v>8221</v>
      </c>
      <c r="G904" s="26">
        <f>VLOOKUP($E904,Data!$B$1:$O$4115,14,FALSE)</f>
        <v>0</v>
      </c>
    </row>
    <row r="905" spans="1:7" x14ac:dyDescent="0.4">
      <c r="A905" t="s">
        <v>1960</v>
      </c>
      <c r="B905" s="17" t="s">
        <v>8219</v>
      </c>
      <c r="C905" s="26">
        <f>VLOOKUP($A905,Data!$B$1:$O$4115,14,FALSE)</f>
        <v>424</v>
      </c>
      <c r="E905" t="s">
        <v>2419</v>
      </c>
      <c r="F905" s="21" t="s">
        <v>8221</v>
      </c>
      <c r="G905" s="26">
        <f>VLOOKUP($E905,Data!$B$1:$O$4115,14,FALSE)</f>
        <v>5</v>
      </c>
    </row>
    <row r="906" spans="1:7" x14ac:dyDescent="0.4">
      <c r="A906" t="s">
        <v>1961</v>
      </c>
      <c r="B906" s="17" t="s">
        <v>8219</v>
      </c>
      <c r="C906" s="26">
        <f>VLOOKUP($A906,Data!$B$1:$O$4115,14,FALSE)</f>
        <v>33</v>
      </c>
      <c r="E906" t="s">
        <v>2420</v>
      </c>
      <c r="F906" s="21" t="s">
        <v>8221</v>
      </c>
      <c r="G906" s="26">
        <f>VLOOKUP($E906,Data!$B$1:$O$4115,14,FALSE)</f>
        <v>0</v>
      </c>
    </row>
    <row r="907" spans="1:7" x14ac:dyDescent="0.4">
      <c r="A907" t="s">
        <v>1962</v>
      </c>
      <c r="B907" s="17" t="s">
        <v>8219</v>
      </c>
      <c r="C907" s="26">
        <f>VLOOKUP($A907,Data!$B$1:$O$4115,14,FALSE)</f>
        <v>1633</v>
      </c>
      <c r="E907" t="s">
        <v>2421</v>
      </c>
      <c r="F907" s="21" t="s">
        <v>8221</v>
      </c>
      <c r="G907" s="26">
        <f>VLOOKUP($E907,Data!$B$1:$O$4115,14,FALSE)</f>
        <v>36</v>
      </c>
    </row>
    <row r="908" spans="1:7" x14ac:dyDescent="0.4">
      <c r="A908" t="s">
        <v>1963</v>
      </c>
      <c r="B908" s="17" t="s">
        <v>8219</v>
      </c>
      <c r="C908" s="26">
        <f>VLOOKUP($A908,Data!$B$1:$O$4115,14,FALSE)</f>
        <v>306</v>
      </c>
      <c r="E908" t="s">
        <v>2422</v>
      </c>
      <c r="F908" s="21" t="s">
        <v>8221</v>
      </c>
      <c r="G908" s="26">
        <f>VLOOKUP($E908,Data!$B$1:$O$4115,14,FALSE)</f>
        <v>1</v>
      </c>
    </row>
    <row r="909" spans="1:7" x14ac:dyDescent="0.4">
      <c r="A909" t="s">
        <v>1964</v>
      </c>
      <c r="B909" s="17" t="s">
        <v>8219</v>
      </c>
      <c r="C909" s="26">
        <f>VLOOKUP($A909,Data!$B$1:$O$4115,14,FALSE)</f>
        <v>205</v>
      </c>
      <c r="E909" t="s">
        <v>2423</v>
      </c>
      <c r="F909" s="21" t="s">
        <v>8221</v>
      </c>
      <c r="G909" s="26">
        <f>VLOOKUP($E909,Data!$B$1:$O$4115,14,FALSE)</f>
        <v>1</v>
      </c>
    </row>
    <row r="910" spans="1:7" x14ac:dyDescent="0.4">
      <c r="A910" t="s">
        <v>1965</v>
      </c>
      <c r="B910" s="17" t="s">
        <v>8219</v>
      </c>
      <c r="C910" s="26">
        <f>VLOOKUP($A910,Data!$B$1:$O$4115,14,FALSE)</f>
        <v>1281</v>
      </c>
      <c r="E910" t="s">
        <v>2424</v>
      </c>
      <c r="F910" s="21" t="s">
        <v>8221</v>
      </c>
      <c r="G910" s="26">
        <f>VLOOKUP($E910,Data!$B$1:$O$4115,14,FALSE)</f>
        <v>1</v>
      </c>
    </row>
    <row r="911" spans="1:7" x14ac:dyDescent="0.4">
      <c r="A911" t="s">
        <v>1966</v>
      </c>
      <c r="B911" s="17" t="s">
        <v>8219</v>
      </c>
      <c r="C911" s="26">
        <f>VLOOKUP($A911,Data!$B$1:$O$4115,14,FALSE)</f>
        <v>103</v>
      </c>
      <c r="E911" t="s">
        <v>2425</v>
      </c>
      <c r="F911" s="21" t="s">
        <v>8221</v>
      </c>
      <c r="G911" s="26">
        <f>VLOOKUP($E911,Data!$B$1:$O$4115,14,FALSE)</f>
        <v>9</v>
      </c>
    </row>
    <row r="912" spans="1:7" x14ac:dyDescent="0.4">
      <c r="A912" t="s">
        <v>1967</v>
      </c>
      <c r="B912" s="17" t="s">
        <v>8219</v>
      </c>
      <c r="C912" s="26">
        <f>VLOOKUP($A912,Data!$B$1:$O$4115,14,FALSE)</f>
        <v>1513</v>
      </c>
      <c r="E912" t="s">
        <v>2426</v>
      </c>
      <c r="F912" s="21" t="s">
        <v>8221</v>
      </c>
      <c r="G912" s="26">
        <f>VLOOKUP($E912,Data!$B$1:$O$4115,14,FALSE)</f>
        <v>1</v>
      </c>
    </row>
    <row r="913" spans="1:7" x14ac:dyDescent="0.4">
      <c r="A913" t="s">
        <v>1968</v>
      </c>
      <c r="B913" s="17" t="s">
        <v>8219</v>
      </c>
      <c r="C913" s="26">
        <f>VLOOKUP($A913,Data!$B$1:$O$4115,14,FALSE)</f>
        <v>405</v>
      </c>
      <c r="E913" t="s">
        <v>2427</v>
      </c>
      <c r="F913" s="21" t="s">
        <v>8221</v>
      </c>
      <c r="G913" s="26">
        <f>VLOOKUP($E913,Data!$B$1:$O$4115,14,FALSE)</f>
        <v>0</v>
      </c>
    </row>
    <row r="914" spans="1:7" x14ac:dyDescent="0.4">
      <c r="A914" t="s">
        <v>1969</v>
      </c>
      <c r="B914" s="17" t="s">
        <v>8219</v>
      </c>
      <c r="C914" s="26">
        <f>VLOOKUP($A914,Data!$B$1:$O$4115,14,FALSE)</f>
        <v>510</v>
      </c>
      <c r="E914" t="s">
        <v>2428</v>
      </c>
      <c r="F914" s="21" t="s">
        <v>8221</v>
      </c>
      <c r="G914" s="26">
        <f>VLOOKUP($E914,Data!$B$1:$O$4115,14,FALSE)</f>
        <v>1</v>
      </c>
    </row>
    <row r="915" spans="1:7" x14ac:dyDescent="0.4">
      <c r="A915" t="s">
        <v>1970</v>
      </c>
      <c r="B915" s="17" t="s">
        <v>8219</v>
      </c>
      <c r="C915" s="26">
        <f>VLOOKUP($A915,Data!$B$1:$O$4115,14,FALSE)</f>
        <v>1887</v>
      </c>
      <c r="E915" t="s">
        <v>2429</v>
      </c>
      <c r="F915" s="21" t="s">
        <v>8221</v>
      </c>
      <c r="G915" s="26">
        <f>VLOOKUP($E915,Data!$B$1:$O$4115,14,FALSE)</f>
        <v>1</v>
      </c>
    </row>
    <row r="916" spans="1:7" x14ac:dyDescent="0.4">
      <c r="A916" t="s">
        <v>1971</v>
      </c>
      <c r="B916" s="17" t="s">
        <v>8219</v>
      </c>
      <c r="C916" s="26">
        <f>VLOOKUP($A916,Data!$B$1:$O$4115,14,FALSE)</f>
        <v>701</v>
      </c>
      <c r="E916" t="s">
        <v>2430</v>
      </c>
      <c r="F916" s="21" t="s">
        <v>8221</v>
      </c>
      <c r="G916" s="26">
        <f>VLOOKUP($E916,Data!$B$1:$O$4115,14,FALSE)</f>
        <v>4</v>
      </c>
    </row>
    <row r="917" spans="1:7" x14ac:dyDescent="0.4">
      <c r="A917" t="s">
        <v>1972</v>
      </c>
      <c r="B917" s="17" t="s">
        <v>8219</v>
      </c>
      <c r="C917" s="26">
        <f>VLOOKUP($A917,Data!$B$1:$O$4115,14,FALSE)</f>
        <v>3863</v>
      </c>
      <c r="E917" t="s">
        <v>2431</v>
      </c>
      <c r="F917" s="21" t="s">
        <v>8221</v>
      </c>
      <c r="G917" s="26">
        <f>VLOOKUP($E917,Data!$B$1:$O$4115,14,FALSE)</f>
        <v>2</v>
      </c>
    </row>
    <row r="918" spans="1:7" x14ac:dyDescent="0.4">
      <c r="A918" t="s">
        <v>1973</v>
      </c>
      <c r="B918" s="17" t="s">
        <v>8219</v>
      </c>
      <c r="C918" s="26">
        <f>VLOOKUP($A918,Data!$B$1:$O$4115,14,FALSE)</f>
        <v>238</v>
      </c>
      <c r="E918" t="s">
        <v>2432</v>
      </c>
      <c r="F918" s="21" t="s">
        <v>8221</v>
      </c>
      <c r="G918" s="26">
        <f>VLOOKUP($E918,Data!$B$1:$O$4115,14,FALSE)</f>
        <v>2</v>
      </c>
    </row>
    <row r="919" spans="1:7" x14ac:dyDescent="0.4">
      <c r="A919" t="s">
        <v>1974</v>
      </c>
      <c r="B919" s="17" t="s">
        <v>8219</v>
      </c>
      <c r="C919" s="26">
        <f>VLOOKUP($A919,Data!$B$1:$O$4115,14,FALSE)</f>
        <v>2051</v>
      </c>
      <c r="E919" t="s">
        <v>2433</v>
      </c>
      <c r="F919" s="21" t="s">
        <v>8221</v>
      </c>
      <c r="G919" s="26">
        <f>VLOOKUP($E919,Data!$B$1:$O$4115,14,FALSE)</f>
        <v>2</v>
      </c>
    </row>
    <row r="920" spans="1:7" x14ac:dyDescent="0.4">
      <c r="A920" t="s">
        <v>1975</v>
      </c>
      <c r="B920" s="17" t="s">
        <v>8219</v>
      </c>
      <c r="C920" s="26">
        <f>VLOOKUP($A920,Data!$B$1:$O$4115,14,FALSE)</f>
        <v>402</v>
      </c>
      <c r="E920" t="s">
        <v>2434</v>
      </c>
      <c r="F920" s="21" t="s">
        <v>8221</v>
      </c>
      <c r="G920" s="26">
        <f>VLOOKUP($E920,Data!$B$1:$O$4115,14,FALSE)</f>
        <v>0</v>
      </c>
    </row>
    <row r="921" spans="1:7" x14ac:dyDescent="0.4">
      <c r="A921" t="s">
        <v>1976</v>
      </c>
      <c r="B921" s="17" t="s">
        <v>8219</v>
      </c>
      <c r="C921" s="26">
        <f>VLOOKUP($A921,Data!$B$1:$O$4115,14,FALSE)</f>
        <v>253</v>
      </c>
      <c r="E921" t="s">
        <v>2435</v>
      </c>
      <c r="F921" s="21" t="s">
        <v>8221</v>
      </c>
      <c r="G921" s="26">
        <f>VLOOKUP($E921,Data!$B$1:$O$4115,14,FALSE)</f>
        <v>2</v>
      </c>
    </row>
    <row r="922" spans="1:7" x14ac:dyDescent="0.4">
      <c r="A922" t="s">
        <v>1977</v>
      </c>
      <c r="B922" s="17" t="s">
        <v>8219</v>
      </c>
      <c r="C922" s="26">
        <f>VLOOKUP($A922,Data!$B$1:$O$4115,14,FALSE)</f>
        <v>473</v>
      </c>
      <c r="E922" t="s">
        <v>2436</v>
      </c>
      <c r="F922" s="21" t="s">
        <v>8221</v>
      </c>
      <c r="G922" s="26">
        <f>VLOOKUP($E922,Data!$B$1:$O$4115,14,FALSE)</f>
        <v>4</v>
      </c>
    </row>
    <row r="923" spans="1:7" x14ac:dyDescent="0.4">
      <c r="A923" t="s">
        <v>1978</v>
      </c>
      <c r="B923" s="17" t="s">
        <v>8219</v>
      </c>
      <c r="C923" s="26">
        <f>VLOOKUP($A923,Data!$B$1:$O$4115,14,FALSE)</f>
        <v>821</v>
      </c>
      <c r="E923" t="s">
        <v>2437</v>
      </c>
      <c r="F923" s="21" t="s">
        <v>8221</v>
      </c>
      <c r="G923" s="26">
        <f>VLOOKUP($E923,Data!$B$1:$O$4115,14,FALSE)</f>
        <v>2</v>
      </c>
    </row>
    <row r="924" spans="1:7" x14ac:dyDescent="0.4">
      <c r="A924" t="s">
        <v>1979</v>
      </c>
      <c r="B924" s="17" t="s">
        <v>8219</v>
      </c>
      <c r="C924" s="26">
        <f>VLOOKUP($A924,Data!$B$1:$O$4115,14,FALSE)</f>
        <v>388</v>
      </c>
      <c r="E924" t="s">
        <v>2438</v>
      </c>
      <c r="F924" s="21" t="s">
        <v>8221</v>
      </c>
      <c r="G924" s="26">
        <f>VLOOKUP($E924,Data!$B$1:$O$4115,14,FALSE)</f>
        <v>0</v>
      </c>
    </row>
    <row r="925" spans="1:7" x14ac:dyDescent="0.4">
      <c r="A925" t="s">
        <v>1980</v>
      </c>
      <c r="B925" s="17" t="s">
        <v>8219</v>
      </c>
      <c r="C925" s="26">
        <f>VLOOKUP($A925,Data!$B$1:$O$4115,14,FALSE)</f>
        <v>813</v>
      </c>
      <c r="E925" t="s">
        <v>2439</v>
      </c>
      <c r="F925" s="21" t="s">
        <v>8221</v>
      </c>
      <c r="G925" s="26">
        <f>VLOOKUP($E925,Data!$B$1:$O$4115,14,FALSE)</f>
        <v>1</v>
      </c>
    </row>
    <row r="926" spans="1:7" x14ac:dyDescent="0.4">
      <c r="A926" t="s">
        <v>1981</v>
      </c>
      <c r="B926" s="17" t="s">
        <v>8219</v>
      </c>
      <c r="C926" s="26">
        <f>VLOOKUP($A926,Data!$B$1:$O$4115,14,FALSE)</f>
        <v>1945</v>
      </c>
      <c r="E926" t="s">
        <v>2440</v>
      </c>
      <c r="F926" s="21" t="s">
        <v>8221</v>
      </c>
      <c r="G926" s="26">
        <f>VLOOKUP($E926,Data!$B$1:$O$4115,14,FALSE)</f>
        <v>0</v>
      </c>
    </row>
    <row r="927" spans="1:7" x14ac:dyDescent="0.4">
      <c r="A927" t="s">
        <v>2002</v>
      </c>
      <c r="B927" s="17" t="s">
        <v>8219</v>
      </c>
      <c r="C927" s="26">
        <f>VLOOKUP($A927,Data!$B$1:$O$4115,14,FALSE)</f>
        <v>1637</v>
      </c>
      <c r="E927" t="s">
        <v>2441</v>
      </c>
      <c r="F927" s="21" t="s">
        <v>8221</v>
      </c>
      <c r="G927" s="26">
        <f>VLOOKUP($E927,Data!$B$1:$O$4115,14,FALSE)</f>
        <v>2</v>
      </c>
    </row>
    <row r="928" spans="1:7" x14ac:dyDescent="0.4">
      <c r="A928" t="s">
        <v>2003</v>
      </c>
      <c r="B928" s="17" t="s">
        <v>8219</v>
      </c>
      <c r="C928" s="26">
        <f>VLOOKUP($A928,Data!$B$1:$O$4115,14,FALSE)</f>
        <v>1375</v>
      </c>
      <c r="E928" t="s">
        <v>2501</v>
      </c>
      <c r="F928" s="21" t="s">
        <v>8221</v>
      </c>
      <c r="G928" s="26">
        <f>VLOOKUP($E928,Data!$B$1:$O$4115,14,FALSE)</f>
        <v>7</v>
      </c>
    </row>
    <row r="929" spans="1:7" x14ac:dyDescent="0.4">
      <c r="A929" t="s">
        <v>2004</v>
      </c>
      <c r="B929" s="17" t="s">
        <v>8219</v>
      </c>
      <c r="C929" s="26">
        <f>VLOOKUP($A929,Data!$B$1:$O$4115,14,FALSE)</f>
        <v>17</v>
      </c>
      <c r="E929" t="s">
        <v>2502</v>
      </c>
      <c r="F929" s="21" t="s">
        <v>8221</v>
      </c>
      <c r="G929" s="26">
        <f>VLOOKUP($E929,Data!$B$1:$O$4115,14,FALSE)</f>
        <v>5</v>
      </c>
    </row>
    <row r="930" spans="1:7" x14ac:dyDescent="0.4">
      <c r="A930" t="s">
        <v>2005</v>
      </c>
      <c r="B930" s="17" t="s">
        <v>8219</v>
      </c>
      <c r="C930" s="26">
        <f>VLOOKUP($A930,Data!$B$1:$O$4115,14,FALSE)</f>
        <v>354</v>
      </c>
      <c r="E930" t="s">
        <v>2503</v>
      </c>
      <c r="F930" s="21" t="s">
        <v>8221</v>
      </c>
      <c r="G930" s="26">
        <f>VLOOKUP($E930,Data!$B$1:$O$4115,14,FALSE)</f>
        <v>0</v>
      </c>
    </row>
    <row r="931" spans="1:7" x14ac:dyDescent="0.4">
      <c r="A931" t="s">
        <v>2006</v>
      </c>
      <c r="B931" s="17" t="s">
        <v>8219</v>
      </c>
      <c r="C931" s="26">
        <f>VLOOKUP($A931,Data!$B$1:$O$4115,14,FALSE)</f>
        <v>191</v>
      </c>
      <c r="E931" t="s">
        <v>2504</v>
      </c>
      <c r="F931" s="21" t="s">
        <v>8221</v>
      </c>
      <c r="G931" s="26">
        <f>VLOOKUP($E931,Data!$B$1:$O$4115,14,FALSE)</f>
        <v>0</v>
      </c>
    </row>
    <row r="932" spans="1:7" x14ac:dyDescent="0.4">
      <c r="A932" t="s">
        <v>2007</v>
      </c>
      <c r="B932" s="17" t="s">
        <v>8219</v>
      </c>
      <c r="C932" s="26">
        <f>VLOOKUP($A932,Data!$B$1:$O$4115,14,FALSE)</f>
        <v>303</v>
      </c>
      <c r="E932" t="s">
        <v>2505</v>
      </c>
      <c r="F932" s="21" t="s">
        <v>8221</v>
      </c>
      <c r="G932" s="26">
        <f>VLOOKUP($E932,Data!$B$1:$O$4115,14,FALSE)</f>
        <v>0</v>
      </c>
    </row>
    <row r="933" spans="1:7" x14ac:dyDescent="0.4">
      <c r="A933" t="s">
        <v>2008</v>
      </c>
      <c r="B933" s="17" t="s">
        <v>8219</v>
      </c>
      <c r="C933" s="26">
        <f>VLOOKUP($A933,Data!$B$1:$O$4115,14,FALSE)</f>
        <v>137</v>
      </c>
      <c r="E933" t="s">
        <v>2506</v>
      </c>
      <c r="F933" s="21" t="s">
        <v>8221</v>
      </c>
      <c r="G933" s="26">
        <f>VLOOKUP($E933,Data!$B$1:$O$4115,14,FALSE)</f>
        <v>2</v>
      </c>
    </row>
    <row r="934" spans="1:7" x14ac:dyDescent="0.4">
      <c r="A934" t="s">
        <v>2009</v>
      </c>
      <c r="B934" s="17" t="s">
        <v>8219</v>
      </c>
      <c r="C934" s="26">
        <f>VLOOKUP($A934,Data!$B$1:$O$4115,14,FALSE)</f>
        <v>41</v>
      </c>
      <c r="E934" t="s">
        <v>2507</v>
      </c>
      <c r="F934" s="21" t="s">
        <v>8221</v>
      </c>
      <c r="G934" s="26">
        <f>VLOOKUP($E934,Data!$B$1:$O$4115,14,FALSE)</f>
        <v>0</v>
      </c>
    </row>
    <row r="935" spans="1:7" x14ac:dyDescent="0.4">
      <c r="A935" t="s">
        <v>2010</v>
      </c>
      <c r="B935" s="17" t="s">
        <v>8219</v>
      </c>
      <c r="C935" s="26">
        <f>VLOOKUP($A935,Data!$B$1:$O$4115,14,FALSE)</f>
        <v>398</v>
      </c>
      <c r="E935" t="s">
        <v>2508</v>
      </c>
      <c r="F935" s="21" t="s">
        <v>8221</v>
      </c>
      <c r="G935" s="26">
        <f>VLOOKUP($E935,Data!$B$1:$O$4115,14,FALSE)</f>
        <v>0</v>
      </c>
    </row>
    <row r="936" spans="1:7" x14ac:dyDescent="0.4">
      <c r="A936" t="s">
        <v>2011</v>
      </c>
      <c r="B936" s="17" t="s">
        <v>8219</v>
      </c>
      <c r="C936" s="26">
        <f>VLOOKUP($A936,Data!$B$1:$O$4115,14,FALSE)</f>
        <v>1737</v>
      </c>
      <c r="E936" t="s">
        <v>2509</v>
      </c>
      <c r="F936" s="21" t="s">
        <v>8221</v>
      </c>
      <c r="G936" s="26">
        <f>VLOOKUP($E936,Data!$B$1:$O$4115,14,FALSE)</f>
        <v>28</v>
      </c>
    </row>
    <row r="937" spans="1:7" x14ac:dyDescent="0.4">
      <c r="A937" t="s">
        <v>2012</v>
      </c>
      <c r="B937" s="17" t="s">
        <v>8219</v>
      </c>
      <c r="C937" s="26">
        <f>VLOOKUP($A937,Data!$B$1:$O$4115,14,FALSE)</f>
        <v>971</v>
      </c>
      <c r="E937" t="s">
        <v>2510</v>
      </c>
      <c r="F937" s="21" t="s">
        <v>8221</v>
      </c>
      <c r="G937" s="26">
        <f>VLOOKUP($E937,Data!$B$1:$O$4115,14,FALSE)</f>
        <v>2</v>
      </c>
    </row>
    <row r="938" spans="1:7" x14ac:dyDescent="0.4">
      <c r="A938" t="s">
        <v>2013</v>
      </c>
      <c r="B938" s="17" t="s">
        <v>8219</v>
      </c>
      <c r="C938" s="26">
        <f>VLOOKUP($A938,Data!$B$1:$O$4115,14,FALSE)</f>
        <v>183</v>
      </c>
      <c r="E938" t="s">
        <v>2511</v>
      </c>
      <c r="F938" s="21" t="s">
        <v>8221</v>
      </c>
      <c r="G938" s="26">
        <f>VLOOKUP($E938,Data!$B$1:$O$4115,14,FALSE)</f>
        <v>0</v>
      </c>
    </row>
    <row r="939" spans="1:7" x14ac:dyDescent="0.4">
      <c r="A939" t="s">
        <v>2014</v>
      </c>
      <c r="B939" s="17" t="s">
        <v>8219</v>
      </c>
      <c r="C939" s="26">
        <f>VLOOKUP($A939,Data!$B$1:$O$4115,14,FALSE)</f>
        <v>4562</v>
      </c>
      <c r="E939" t="s">
        <v>2512</v>
      </c>
      <c r="F939" s="21" t="s">
        <v>8221</v>
      </c>
      <c r="G939" s="26">
        <f>VLOOKUP($E939,Data!$B$1:$O$4115,14,FALSE)</f>
        <v>0</v>
      </c>
    </row>
    <row r="940" spans="1:7" x14ac:dyDescent="0.4">
      <c r="A940" t="s">
        <v>2015</v>
      </c>
      <c r="B940" s="17" t="s">
        <v>8219</v>
      </c>
      <c r="C940" s="26">
        <f>VLOOKUP($A940,Data!$B$1:$O$4115,14,FALSE)</f>
        <v>26457</v>
      </c>
      <c r="E940" t="s">
        <v>2513</v>
      </c>
      <c r="F940" s="21" t="s">
        <v>8221</v>
      </c>
      <c r="G940" s="26">
        <f>VLOOKUP($E940,Data!$B$1:$O$4115,14,FALSE)</f>
        <v>0</v>
      </c>
    </row>
    <row r="941" spans="1:7" x14ac:dyDescent="0.4">
      <c r="A941" t="s">
        <v>2016</v>
      </c>
      <c r="B941" s="17" t="s">
        <v>8219</v>
      </c>
      <c r="C941" s="26">
        <f>VLOOKUP($A941,Data!$B$1:$O$4115,14,FALSE)</f>
        <v>162</v>
      </c>
      <c r="E941" t="s">
        <v>2514</v>
      </c>
      <c r="F941" s="21" t="s">
        <v>8221</v>
      </c>
      <c r="G941" s="26">
        <f>VLOOKUP($E941,Data!$B$1:$O$4115,14,FALSE)</f>
        <v>4</v>
      </c>
    </row>
    <row r="942" spans="1:7" x14ac:dyDescent="0.4">
      <c r="A942" t="s">
        <v>2017</v>
      </c>
      <c r="B942" s="17" t="s">
        <v>8219</v>
      </c>
      <c r="C942" s="26">
        <f>VLOOKUP($A942,Data!$B$1:$O$4115,14,FALSE)</f>
        <v>479</v>
      </c>
      <c r="E942" t="s">
        <v>2515</v>
      </c>
      <c r="F942" s="21" t="s">
        <v>8221</v>
      </c>
      <c r="G942" s="26">
        <f>VLOOKUP($E942,Data!$B$1:$O$4115,14,FALSE)</f>
        <v>12</v>
      </c>
    </row>
    <row r="943" spans="1:7" x14ac:dyDescent="0.4">
      <c r="A943" t="s">
        <v>2018</v>
      </c>
      <c r="B943" s="17" t="s">
        <v>8219</v>
      </c>
      <c r="C943" s="26">
        <f>VLOOKUP($A943,Data!$B$1:$O$4115,14,FALSE)</f>
        <v>426</v>
      </c>
      <c r="E943" t="s">
        <v>2516</v>
      </c>
      <c r="F943" s="21" t="s">
        <v>8221</v>
      </c>
      <c r="G943" s="26">
        <f>VLOOKUP($E943,Data!$B$1:$O$4115,14,FALSE)</f>
        <v>0</v>
      </c>
    </row>
    <row r="944" spans="1:7" x14ac:dyDescent="0.4">
      <c r="A944" t="s">
        <v>2019</v>
      </c>
      <c r="B944" s="17" t="s">
        <v>8219</v>
      </c>
      <c r="C944" s="26">
        <f>VLOOKUP($A944,Data!$B$1:$O$4115,14,FALSE)</f>
        <v>450</v>
      </c>
      <c r="E944" t="s">
        <v>2517</v>
      </c>
      <c r="F944" s="21" t="s">
        <v>8221</v>
      </c>
      <c r="G944" s="26">
        <f>VLOOKUP($E944,Data!$B$1:$O$4115,14,FALSE)</f>
        <v>33</v>
      </c>
    </row>
    <row r="945" spans="1:7" x14ac:dyDescent="0.4">
      <c r="A945" t="s">
        <v>2020</v>
      </c>
      <c r="B945" s="17" t="s">
        <v>8219</v>
      </c>
      <c r="C945" s="26">
        <f>VLOOKUP($A945,Data!$B$1:$O$4115,14,FALSE)</f>
        <v>1780</v>
      </c>
      <c r="E945" t="s">
        <v>2518</v>
      </c>
      <c r="F945" s="21" t="s">
        <v>8221</v>
      </c>
      <c r="G945" s="26">
        <f>VLOOKUP($E945,Data!$B$1:$O$4115,14,FALSE)</f>
        <v>0</v>
      </c>
    </row>
    <row r="946" spans="1:7" x14ac:dyDescent="0.4">
      <c r="A946" t="s">
        <v>2021</v>
      </c>
      <c r="B946" s="17" t="s">
        <v>8219</v>
      </c>
      <c r="C946" s="26">
        <f>VLOOKUP($A946,Data!$B$1:$O$4115,14,FALSE)</f>
        <v>122</v>
      </c>
      <c r="E946" t="s">
        <v>2519</v>
      </c>
      <c r="F946" s="21" t="s">
        <v>8221</v>
      </c>
      <c r="G946" s="26">
        <f>VLOOKUP($E946,Data!$B$1:$O$4115,14,FALSE)</f>
        <v>4</v>
      </c>
    </row>
    <row r="947" spans="1:7" x14ac:dyDescent="0.4">
      <c r="A947" t="s">
        <v>2022</v>
      </c>
      <c r="B947" s="17" t="s">
        <v>8219</v>
      </c>
      <c r="C947" s="26">
        <f>VLOOKUP($A947,Data!$B$1:$O$4115,14,FALSE)</f>
        <v>95</v>
      </c>
      <c r="E947" t="s">
        <v>2520</v>
      </c>
      <c r="F947" s="21" t="s">
        <v>8221</v>
      </c>
      <c r="G947" s="26">
        <f>VLOOKUP($E947,Data!$B$1:$O$4115,14,FALSE)</f>
        <v>0</v>
      </c>
    </row>
    <row r="948" spans="1:7" x14ac:dyDescent="0.4">
      <c r="A948" t="s">
        <v>2023</v>
      </c>
      <c r="B948" s="17" t="s">
        <v>8219</v>
      </c>
      <c r="C948" s="26">
        <f>VLOOKUP($A948,Data!$B$1:$O$4115,14,FALSE)</f>
        <v>325</v>
      </c>
      <c r="E948" t="s">
        <v>2581</v>
      </c>
      <c r="F948" s="21" t="s">
        <v>8221</v>
      </c>
      <c r="G948" s="26">
        <f>VLOOKUP($E948,Data!$B$1:$O$4115,14,FALSE)</f>
        <v>11</v>
      </c>
    </row>
    <row r="949" spans="1:7" x14ac:dyDescent="0.4">
      <c r="A949" t="s">
        <v>2024</v>
      </c>
      <c r="B949" s="17" t="s">
        <v>8219</v>
      </c>
      <c r="C949" s="26">
        <f>VLOOKUP($A949,Data!$B$1:$O$4115,14,FALSE)</f>
        <v>353</v>
      </c>
      <c r="E949" t="s">
        <v>2582</v>
      </c>
      <c r="F949" s="21" t="s">
        <v>8221</v>
      </c>
      <c r="G949" s="26">
        <f>VLOOKUP($E949,Data!$B$1:$O$4115,14,FALSE)</f>
        <v>1</v>
      </c>
    </row>
    <row r="950" spans="1:7" x14ac:dyDescent="0.4">
      <c r="A950" t="s">
        <v>2025</v>
      </c>
      <c r="B950" s="17" t="s">
        <v>8219</v>
      </c>
      <c r="C950" s="26">
        <f>VLOOKUP($A950,Data!$B$1:$O$4115,14,FALSE)</f>
        <v>105</v>
      </c>
      <c r="E950" t="s">
        <v>2583</v>
      </c>
      <c r="F950" s="21" t="s">
        <v>8221</v>
      </c>
      <c r="G950" s="26">
        <f>VLOOKUP($E950,Data!$B$1:$O$4115,14,FALSE)</f>
        <v>5</v>
      </c>
    </row>
    <row r="951" spans="1:7" x14ac:dyDescent="0.4">
      <c r="A951" t="s">
        <v>2026</v>
      </c>
      <c r="B951" s="17" t="s">
        <v>8219</v>
      </c>
      <c r="C951" s="26">
        <f>VLOOKUP($A951,Data!$B$1:$O$4115,14,FALSE)</f>
        <v>729</v>
      </c>
      <c r="E951" t="s">
        <v>2584</v>
      </c>
      <c r="F951" s="21" t="s">
        <v>8221</v>
      </c>
      <c r="G951" s="26">
        <f>VLOOKUP($E951,Data!$B$1:$O$4115,14,FALSE)</f>
        <v>0</v>
      </c>
    </row>
    <row r="952" spans="1:7" x14ac:dyDescent="0.4">
      <c r="A952" t="s">
        <v>2027</v>
      </c>
      <c r="B952" s="17" t="s">
        <v>8219</v>
      </c>
      <c r="C952" s="26">
        <f>VLOOKUP($A952,Data!$B$1:$O$4115,14,FALSE)</f>
        <v>454</v>
      </c>
      <c r="E952" t="s">
        <v>2585</v>
      </c>
      <c r="F952" s="21" t="s">
        <v>8221</v>
      </c>
      <c r="G952" s="26">
        <f>VLOOKUP($E952,Data!$B$1:$O$4115,14,FALSE)</f>
        <v>1</v>
      </c>
    </row>
    <row r="953" spans="1:7" x14ac:dyDescent="0.4">
      <c r="A953" t="s">
        <v>2028</v>
      </c>
      <c r="B953" s="17" t="s">
        <v>8219</v>
      </c>
      <c r="C953" s="26">
        <f>VLOOKUP($A953,Data!$B$1:$O$4115,14,FALSE)</f>
        <v>539</v>
      </c>
      <c r="E953" t="s">
        <v>2586</v>
      </c>
      <c r="F953" s="21" t="s">
        <v>8221</v>
      </c>
      <c r="G953" s="26">
        <f>VLOOKUP($E953,Data!$B$1:$O$4115,14,FALSE)</f>
        <v>1</v>
      </c>
    </row>
    <row r="954" spans="1:7" x14ac:dyDescent="0.4">
      <c r="A954" t="s">
        <v>2029</v>
      </c>
      <c r="B954" s="17" t="s">
        <v>8219</v>
      </c>
      <c r="C954" s="26">
        <f>VLOOKUP($A954,Data!$B$1:$O$4115,14,FALSE)</f>
        <v>79</v>
      </c>
      <c r="E954" t="s">
        <v>2587</v>
      </c>
      <c r="F954" s="21" t="s">
        <v>8221</v>
      </c>
      <c r="G954" s="26">
        <f>VLOOKUP($E954,Data!$B$1:$O$4115,14,FALSE)</f>
        <v>6</v>
      </c>
    </row>
    <row r="955" spans="1:7" x14ac:dyDescent="0.4">
      <c r="A955" t="s">
        <v>2030</v>
      </c>
      <c r="B955" s="17" t="s">
        <v>8219</v>
      </c>
      <c r="C955" s="26">
        <f>VLOOKUP($A955,Data!$B$1:$O$4115,14,FALSE)</f>
        <v>94</v>
      </c>
      <c r="E955" t="s">
        <v>2588</v>
      </c>
      <c r="F955" s="21" t="s">
        <v>8221</v>
      </c>
      <c r="G955" s="26">
        <f>VLOOKUP($E955,Data!$B$1:$O$4115,14,FALSE)</f>
        <v>8</v>
      </c>
    </row>
    <row r="956" spans="1:7" x14ac:dyDescent="0.4">
      <c r="A956" t="s">
        <v>2031</v>
      </c>
      <c r="B956" s="17" t="s">
        <v>8219</v>
      </c>
      <c r="C956" s="26">
        <f>VLOOKUP($A956,Data!$B$1:$O$4115,14,FALSE)</f>
        <v>625</v>
      </c>
      <c r="E956" t="s">
        <v>2589</v>
      </c>
      <c r="F956" s="21" t="s">
        <v>8221</v>
      </c>
      <c r="G956" s="26">
        <f>VLOOKUP($E956,Data!$B$1:$O$4115,14,FALSE)</f>
        <v>1</v>
      </c>
    </row>
    <row r="957" spans="1:7" x14ac:dyDescent="0.4">
      <c r="A957" t="s">
        <v>2032</v>
      </c>
      <c r="B957" s="17" t="s">
        <v>8219</v>
      </c>
      <c r="C957" s="26">
        <f>VLOOKUP($A957,Data!$B$1:$O$4115,14,FALSE)</f>
        <v>508</v>
      </c>
      <c r="E957" t="s">
        <v>2590</v>
      </c>
      <c r="F957" s="21" t="s">
        <v>8221</v>
      </c>
      <c r="G957" s="26">
        <f>VLOOKUP($E957,Data!$B$1:$O$4115,14,FALSE)</f>
        <v>0</v>
      </c>
    </row>
    <row r="958" spans="1:7" x14ac:dyDescent="0.4">
      <c r="A958" t="s">
        <v>2033</v>
      </c>
      <c r="B958" s="17" t="s">
        <v>8219</v>
      </c>
      <c r="C958" s="26">
        <f>VLOOKUP($A958,Data!$B$1:$O$4115,14,FALSE)</f>
        <v>531</v>
      </c>
      <c r="E958" t="s">
        <v>2591</v>
      </c>
      <c r="F958" s="21" t="s">
        <v>8221</v>
      </c>
      <c r="G958" s="26">
        <f>VLOOKUP($E958,Data!$B$1:$O$4115,14,FALSE)</f>
        <v>2</v>
      </c>
    </row>
    <row r="959" spans="1:7" x14ac:dyDescent="0.4">
      <c r="A959" t="s">
        <v>2034</v>
      </c>
      <c r="B959" s="17" t="s">
        <v>8219</v>
      </c>
      <c r="C959" s="26">
        <f>VLOOKUP($A959,Data!$B$1:$O$4115,14,FALSE)</f>
        <v>158</v>
      </c>
      <c r="E959" t="s">
        <v>2592</v>
      </c>
      <c r="F959" s="21" t="s">
        <v>8221</v>
      </c>
      <c r="G959" s="26">
        <f>VLOOKUP($E959,Data!$B$1:$O$4115,14,FALSE)</f>
        <v>1</v>
      </c>
    </row>
    <row r="960" spans="1:7" x14ac:dyDescent="0.4">
      <c r="A960" t="s">
        <v>2035</v>
      </c>
      <c r="B960" s="17" t="s">
        <v>8219</v>
      </c>
      <c r="C960" s="26">
        <f>VLOOKUP($A960,Data!$B$1:$O$4115,14,FALSE)</f>
        <v>508</v>
      </c>
      <c r="E960" t="s">
        <v>2593</v>
      </c>
      <c r="F960" s="21" t="s">
        <v>8221</v>
      </c>
      <c r="G960" s="26">
        <f>VLOOKUP($E960,Data!$B$1:$O$4115,14,FALSE)</f>
        <v>0</v>
      </c>
    </row>
    <row r="961" spans="1:7" x14ac:dyDescent="0.4">
      <c r="A961" t="s">
        <v>2036</v>
      </c>
      <c r="B961" s="17" t="s">
        <v>8219</v>
      </c>
      <c r="C961" s="26">
        <f>VLOOKUP($A961,Data!$B$1:$O$4115,14,FALSE)</f>
        <v>644</v>
      </c>
      <c r="E961" t="s">
        <v>2594</v>
      </c>
      <c r="F961" s="21" t="s">
        <v>8221</v>
      </c>
      <c r="G961" s="26">
        <f>VLOOKUP($E961,Data!$B$1:$O$4115,14,FALSE)</f>
        <v>1</v>
      </c>
    </row>
    <row r="962" spans="1:7" x14ac:dyDescent="0.4">
      <c r="A962" t="s">
        <v>2037</v>
      </c>
      <c r="B962" s="17" t="s">
        <v>8219</v>
      </c>
      <c r="C962" s="26">
        <f>VLOOKUP($A962,Data!$B$1:$O$4115,14,FALSE)</f>
        <v>848</v>
      </c>
      <c r="E962" t="s">
        <v>2595</v>
      </c>
      <c r="F962" s="21" t="s">
        <v>8221</v>
      </c>
      <c r="G962" s="26">
        <f>VLOOKUP($E962,Data!$B$1:$O$4115,14,FALSE)</f>
        <v>19</v>
      </c>
    </row>
    <row r="963" spans="1:7" x14ac:dyDescent="0.4">
      <c r="A963" t="s">
        <v>2038</v>
      </c>
      <c r="B963" s="17" t="s">
        <v>8219</v>
      </c>
      <c r="C963" s="26">
        <f>VLOOKUP($A963,Data!$B$1:$O$4115,14,FALSE)</f>
        <v>429</v>
      </c>
      <c r="E963" t="s">
        <v>2596</v>
      </c>
      <c r="F963" s="21" t="s">
        <v>8221</v>
      </c>
      <c r="G963" s="26">
        <f>VLOOKUP($E963,Data!$B$1:$O$4115,14,FALSE)</f>
        <v>27</v>
      </c>
    </row>
    <row r="964" spans="1:7" x14ac:dyDescent="0.4">
      <c r="A964" t="s">
        <v>2039</v>
      </c>
      <c r="B964" s="17" t="s">
        <v>8219</v>
      </c>
      <c r="C964" s="26">
        <f>VLOOKUP($A964,Data!$B$1:$O$4115,14,FALSE)</f>
        <v>204</v>
      </c>
      <c r="E964" t="s">
        <v>2597</v>
      </c>
      <c r="F964" s="21" t="s">
        <v>8221</v>
      </c>
      <c r="G964" s="26">
        <f>VLOOKUP($E964,Data!$B$1:$O$4115,14,FALSE)</f>
        <v>7</v>
      </c>
    </row>
    <row r="965" spans="1:7" x14ac:dyDescent="0.4">
      <c r="A965" t="s">
        <v>2040</v>
      </c>
      <c r="B965" s="17" t="s">
        <v>8219</v>
      </c>
      <c r="C965" s="26">
        <f>VLOOKUP($A965,Data!$B$1:$O$4115,14,FALSE)</f>
        <v>379</v>
      </c>
      <c r="E965" t="s">
        <v>2598</v>
      </c>
      <c r="F965" s="21" t="s">
        <v>8221</v>
      </c>
      <c r="G965" s="26">
        <f>VLOOKUP($E965,Data!$B$1:$O$4115,14,FALSE)</f>
        <v>14</v>
      </c>
    </row>
    <row r="966" spans="1:7" x14ac:dyDescent="0.4">
      <c r="A966" t="s">
        <v>2041</v>
      </c>
      <c r="B966" s="17" t="s">
        <v>8219</v>
      </c>
      <c r="C966" s="26">
        <f>VLOOKUP($A966,Data!$B$1:$O$4115,14,FALSE)</f>
        <v>271</v>
      </c>
      <c r="E966" t="s">
        <v>2599</v>
      </c>
      <c r="F966" s="21" t="s">
        <v>8221</v>
      </c>
      <c r="G966" s="26">
        <f>VLOOKUP($E966,Data!$B$1:$O$4115,14,FALSE)</f>
        <v>5</v>
      </c>
    </row>
    <row r="967" spans="1:7" x14ac:dyDescent="0.4">
      <c r="A967" t="s">
        <v>2042</v>
      </c>
      <c r="B967" s="17" t="s">
        <v>8219</v>
      </c>
      <c r="C967" s="26">
        <f>VLOOKUP($A967,Data!$B$1:$O$4115,14,FALSE)</f>
        <v>120</v>
      </c>
      <c r="E967" t="s">
        <v>2600</v>
      </c>
      <c r="F967" s="21" t="s">
        <v>8221</v>
      </c>
      <c r="G967" s="26">
        <f>VLOOKUP($E967,Data!$B$1:$O$4115,14,FALSE)</f>
        <v>30</v>
      </c>
    </row>
    <row r="968" spans="1:7" x14ac:dyDescent="0.4">
      <c r="A968" t="s">
        <v>2043</v>
      </c>
      <c r="B968" s="17" t="s">
        <v>8219</v>
      </c>
      <c r="C968" s="26">
        <f>VLOOKUP($A968,Data!$B$1:$O$4115,14,FALSE)</f>
        <v>140</v>
      </c>
      <c r="E968" t="s">
        <v>2641</v>
      </c>
      <c r="F968" s="21" t="s">
        <v>8221</v>
      </c>
      <c r="G968" s="26">
        <f>VLOOKUP($E968,Data!$B$1:$O$4115,14,FALSE)</f>
        <v>1</v>
      </c>
    </row>
    <row r="969" spans="1:7" x14ac:dyDescent="0.4">
      <c r="A969" t="s">
        <v>2044</v>
      </c>
      <c r="B969" s="17" t="s">
        <v>8219</v>
      </c>
      <c r="C969" s="26">
        <f>VLOOKUP($A969,Data!$B$1:$O$4115,14,FALSE)</f>
        <v>193</v>
      </c>
      <c r="E969" t="s">
        <v>2642</v>
      </c>
      <c r="F969" s="21" t="s">
        <v>8221</v>
      </c>
      <c r="G969" s="26">
        <f>VLOOKUP($E969,Data!$B$1:$O$4115,14,FALSE)</f>
        <v>0</v>
      </c>
    </row>
    <row r="970" spans="1:7" x14ac:dyDescent="0.4">
      <c r="A970" t="s">
        <v>2045</v>
      </c>
      <c r="B970" s="17" t="s">
        <v>8219</v>
      </c>
      <c r="C970" s="26">
        <f>VLOOKUP($A970,Data!$B$1:$O$4115,14,FALSE)</f>
        <v>180</v>
      </c>
      <c r="E970" t="s">
        <v>2670</v>
      </c>
      <c r="F970" s="21" t="s">
        <v>8221</v>
      </c>
      <c r="G970" s="26">
        <f>VLOOKUP($E970,Data!$B$1:$O$4115,14,FALSE)</f>
        <v>60</v>
      </c>
    </row>
    <row r="971" spans="1:7" x14ac:dyDescent="0.4">
      <c r="A971" t="s">
        <v>2046</v>
      </c>
      <c r="B971" s="17" t="s">
        <v>8219</v>
      </c>
      <c r="C971" s="26">
        <f>VLOOKUP($A971,Data!$B$1:$O$4115,14,FALSE)</f>
        <v>263</v>
      </c>
      <c r="E971" t="s">
        <v>2671</v>
      </c>
      <c r="F971" s="21" t="s">
        <v>8221</v>
      </c>
      <c r="G971" s="26">
        <f>VLOOKUP($E971,Data!$B$1:$O$4115,14,FALSE)</f>
        <v>84</v>
      </c>
    </row>
    <row r="972" spans="1:7" x14ac:dyDescent="0.4">
      <c r="A972" t="s">
        <v>2047</v>
      </c>
      <c r="B972" s="17" t="s">
        <v>8219</v>
      </c>
      <c r="C972" s="26">
        <f>VLOOKUP($A972,Data!$B$1:$O$4115,14,FALSE)</f>
        <v>217</v>
      </c>
      <c r="E972" t="s">
        <v>2672</v>
      </c>
      <c r="F972" s="21" t="s">
        <v>8221</v>
      </c>
      <c r="G972" s="26">
        <f>VLOOKUP($E972,Data!$B$1:$O$4115,14,FALSE)</f>
        <v>47</v>
      </c>
    </row>
    <row r="973" spans="1:7" x14ac:dyDescent="0.4">
      <c r="A973" t="s">
        <v>2048</v>
      </c>
      <c r="B973" s="17" t="s">
        <v>8219</v>
      </c>
      <c r="C973" s="26">
        <f>VLOOKUP($A973,Data!$B$1:$O$4115,14,FALSE)</f>
        <v>443</v>
      </c>
      <c r="E973" t="s">
        <v>2673</v>
      </c>
      <c r="F973" s="21" t="s">
        <v>8221</v>
      </c>
      <c r="G973" s="26">
        <f>VLOOKUP($E973,Data!$B$1:$O$4115,14,FALSE)</f>
        <v>66</v>
      </c>
    </row>
    <row r="974" spans="1:7" x14ac:dyDescent="0.4">
      <c r="A974" t="s">
        <v>2049</v>
      </c>
      <c r="B974" s="17" t="s">
        <v>8219</v>
      </c>
      <c r="C974" s="26">
        <f>VLOOKUP($A974,Data!$B$1:$O$4115,14,FALSE)</f>
        <v>1373</v>
      </c>
      <c r="E974" t="s">
        <v>2674</v>
      </c>
      <c r="F974" s="21" t="s">
        <v>8221</v>
      </c>
      <c r="G974" s="26">
        <f>VLOOKUP($E974,Data!$B$1:$O$4115,14,FALSE)</f>
        <v>171</v>
      </c>
    </row>
    <row r="975" spans="1:7" x14ac:dyDescent="0.4">
      <c r="A975" t="s">
        <v>2050</v>
      </c>
      <c r="B975" s="17" t="s">
        <v>8219</v>
      </c>
      <c r="C975" s="26">
        <f>VLOOKUP($A975,Data!$B$1:$O$4115,14,FALSE)</f>
        <v>742</v>
      </c>
      <c r="E975" t="s">
        <v>2675</v>
      </c>
      <c r="F975" s="21" t="s">
        <v>8221</v>
      </c>
      <c r="G975" s="26">
        <f>VLOOKUP($E975,Data!$B$1:$O$4115,14,FALSE)</f>
        <v>29</v>
      </c>
    </row>
    <row r="976" spans="1:7" x14ac:dyDescent="0.4">
      <c r="A976" t="s">
        <v>2051</v>
      </c>
      <c r="B976" s="17" t="s">
        <v>8219</v>
      </c>
      <c r="C976" s="26">
        <f>VLOOKUP($A976,Data!$B$1:$O$4115,14,FALSE)</f>
        <v>170</v>
      </c>
      <c r="E976" t="s">
        <v>2676</v>
      </c>
      <c r="F976" s="21" t="s">
        <v>8221</v>
      </c>
      <c r="G976" s="26">
        <f>VLOOKUP($E976,Data!$B$1:$O$4115,14,FALSE)</f>
        <v>9</v>
      </c>
    </row>
    <row r="977" spans="1:7" x14ac:dyDescent="0.4">
      <c r="A977" t="s">
        <v>2052</v>
      </c>
      <c r="B977" s="17" t="s">
        <v>8219</v>
      </c>
      <c r="C977" s="26">
        <f>VLOOKUP($A977,Data!$B$1:$O$4115,14,FALSE)</f>
        <v>242</v>
      </c>
      <c r="E977" t="s">
        <v>2677</v>
      </c>
      <c r="F977" s="21" t="s">
        <v>8221</v>
      </c>
      <c r="G977" s="26">
        <f>VLOOKUP($E977,Data!$B$1:$O$4115,14,FALSE)</f>
        <v>27</v>
      </c>
    </row>
    <row r="978" spans="1:7" x14ac:dyDescent="0.4">
      <c r="A978" t="s">
        <v>2053</v>
      </c>
      <c r="B978" s="17" t="s">
        <v>8219</v>
      </c>
      <c r="C978" s="26">
        <f>VLOOKUP($A978,Data!$B$1:$O$4115,14,FALSE)</f>
        <v>541</v>
      </c>
      <c r="E978" t="s">
        <v>2678</v>
      </c>
      <c r="F978" s="21" t="s">
        <v>8221</v>
      </c>
      <c r="G978" s="26">
        <f>VLOOKUP($E978,Data!$B$1:$O$4115,14,FALSE)</f>
        <v>2</v>
      </c>
    </row>
    <row r="979" spans="1:7" x14ac:dyDescent="0.4">
      <c r="A979" t="s">
        <v>2054</v>
      </c>
      <c r="B979" s="17" t="s">
        <v>8219</v>
      </c>
      <c r="C979" s="26">
        <f>VLOOKUP($A979,Data!$B$1:$O$4115,14,FALSE)</f>
        <v>121</v>
      </c>
      <c r="E979" t="s">
        <v>2679</v>
      </c>
      <c r="F979" s="21" t="s">
        <v>8221</v>
      </c>
      <c r="G979" s="26">
        <f>VLOOKUP($E979,Data!$B$1:$O$4115,14,FALSE)</f>
        <v>3</v>
      </c>
    </row>
    <row r="980" spans="1:7" x14ac:dyDescent="0.4">
      <c r="A980" t="s">
        <v>2055</v>
      </c>
      <c r="B980" s="17" t="s">
        <v>8219</v>
      </c>
      <c r="C980" s="26">
        <f>VLOOKUP($A980,Data!$B$1:$O$4115,14,FALSE)</f>
        <v>621</v>
      </c>
      <c r="E980" t="s">
        <v>2680</v>
      </c>
      <c r="F980" s="21" t="s">
        <v>8221</v>
      </c>
      <c r="G980" s="26">
        <f>VLOOKUP($E980,Data!$B$1:$O$4115,14,FALSE)</f>
        <v>4</v>
      </c>
    </row>
    <row r="981" spans="1:7" x14ac:dyDescent="0.4">
      <c r="A981" t="s">
        <v>2056</v>
      </c>
      <c r="B981" s="17" t="s">
        <v>8219</v>
      </c>
      <c r="C981" s="26">
        <f>VLOOKUP($A981,Data!$B$1:$O$4115,14,FALSE)</f>
        <v>101</v>
      </c>
      <c r="E981" t="s">
        <v>2681</v>
      </c>
      <c r="F981" s="21" t="s">
        <v>8221</v>
      </c>
      <c r="G981" s="26">
        <f>VLOOKUP($E981,Data!$B$1:$O$4115,14,FALSE)</f>
        <v>2</v>
      </c>
    </row>
    <row r="982" spans="1:7" x14ac:dyDescent="0.4">
      <c r="A982" t="s">
        <v>2057</v>
      </c>
      <c r="B982" s="17" t="s">
        <v>8219</v>
      </c>
      <c r="C982" s="26">
        <f>VLOOKUP($A982,Data!$B$1:$O$4115,14,FALSE)</f>
        <v>554</v>
      </c>
      <c r="E982" t="s">
        <v>2682</v>
      </c>
      <c r="F982" s="21" t="s">
        <v>8221</v>
      </c>
      <c r="G982" s="26">
        <f>VLOOKUP($E982,Data!$B$1:$O$4115,14,FALSE)</f>
        <v>20</v>
      </c>
    </row>
    <row r="983" spans="1:7" x14ac:dyDescent="0.4">
      <c r="A983" t="s">
        <v>2058</v>
      </c>
      <c r="B983" s="17" t="s">
        <v>8219</v>
      </c>
      <c r="C983" s="26">
        <f>VLOOKUP($A983,Data!$B$1:$O$4115,14,FALSE)</f>
        <v>666</v>
      </c>
      <c r="E983" t="s">
        <v>2683</v>
      </c>
      <c r="F983" s="21" t="s">
        <v>8221</v>
      </c>
      <c r="G983" s="26">
        <f>VLOOKUP($E983,Data!$B$1:$O$4115,14,FALSE)</f>
        <v>3</v>
      </c>
    </row>
    <row r="984" spans="1:7" x14ac:dyDescent="0.4">
      <c r="A984" t="s">
        <v>2059</v>
      </c>
      <c r="B984" s="17" t="s">
        <v>8219</v>
      </c>
      <c r="C984" s="26">
        <f>VLOOKUP($A984,Data!$B$1:$O$4115,14,FALSE)</f>
        <v>410</v>
      </c>
      <c r="E984" t="s">
        <v>2684</v>
      </c>
      <c r="F984" s="21" t="s">
        <v>8221</v>
      </c>
      <c r="G984" s="26">
        <f>VLOOKUP($E984,Data!$B$1:$O$4115,14,FALSE)</f>
        <v>4</v>
      </c>
    </row>
    <row r="985" spans="1:7" x14ac:dyDescent="0.4">
      <c r="A985" t="s">
        <v>2060</v>
      </c>
      <c r="B985" s="17" t="s">
        <v>8219</v>
      </c>
      <c r="C985" s="26">
        <f>VLOOKUP($A985,Data!$B$1:$O$4115,14,FALSE)</f>
        <v>375</v>
      </c>
      <c r="E985" t="s">
        <v>2685</v>
      </c>
      <c r="F985" s="21" t="s">
        <v>8221</v>
      </c>
      <c r="G985" s="26">
        <f>VLOOKUP($E985,Data!$B$1:$O$4115,14,FALSE)</f>
        <v>1</v>
      </c>
    </row>
    <row r="986" spans="1:7" x14ac:dyDescent="0.4">
      <c r="A986" t="s">
        <v>2061</v>
      </c>
      <c r="B986" s="17" t="s">
        <v>8219</v>
      </c>
      <c r="C986" s="26">
        <f>VLOOKUP($A986,Data!$B$1:$O$4115,14,FALSE)</f>
        <v>1364</v>
      </c>
      <c r="E986" t="s">
        <v>2686</v>
      </c>
      <c r="F986" s="21" t="s">
        <v>8221</v>
      </c>
      <c r="G986" s="26">
        <f>VLOOKUP($E986,Data!$B$1:$O$4115,14,FALSE)</f>
        <v>0</v>
      </c>
    </row>
    <row r="987" spans="1:7" x14ac:dyDescent="0.4">
      <c r="A987" t="s">
        <v>2062</v>
      </c>
      <c r="B987" s="17" t="s">
        <v>8219</v>
      </c>
      <c r="C987" s="26">
        <f>VLOOKUP($A987,Data!$B$1:$O$4115,14,FALSE)</f>
        <v>35</v>
      </c>
      <c r="E987" t="s">
        <v>2687</v>
      </c>
      <c r="F987" s="21" t="s">
        <v>8221</v>
      </c>
      <c r="G987" s="26">
        <f>VLOOKUP($E987,Data!$B$1:$O$4115,14,FALSE)</f>
        <v>0</v>
      </c>
    </row>
    <row r="988" spans="1:7" x14ac:dyDescent="0.4">
      <c r="A988" t="s">
        <v>2063</v>
      </c>
      <c r="B988" s="17" t="s">
        <v>8219</v>
      </c>
      <c r="C988" s="26">
        <f>VLOOKUP($A988,Data!$B$1:$O$4115,14,FALSE)</f>
        <v>203</v>
      </c>
      <c r="E988" t="s">
        <v>2688</v>
      </c>
      <c r="F988" s="21" t="s">
        <v>8221</v>
      </c>
      <c r="G988" s="26">
        <f>VLOOKUP($E988,Data!$B$1:$O$4115,14,FALSE)</f>
        <v>14</v>
      </c>
    </row>
    <row r="989" spans="1:7" x14ac:dyDescent="0.4">
      <c r="A989" t="s">
        <v>2064</v>
      </c>
      <c r="B989" s="17" t="s">
        <v>8219</v>
      </c>
      <c r="C989" s="26">
        <f>VLOOKUP($A989,Data!$B$1:$O$4115,14,FALSE)</f>
        <v>49</v>
      </c>
      <c r="E989" t="s">
        <v>2689</v>
      </c>
      <c r="F989" s="21" t="s">
        <v>8221</v>
      </c>
      <c r="G989" s="26">
        <f>VLOOKUP($E989,Data!$B$1:$O$4115,14,FALSE)</f>
        <v>1</v>
      </c>
    </row>
    <row r="990" spans="1:7" x14ac:dyDescent="0.4">
      <c r="A990" t="s">
        <v>2065</v>
      </c>
      <c r="B990" s="17" t="s">
        <v>8219</v>
      </c>
      <c r="C990" s="26">
        <f>VLOOKUP($A990,Data!$B$1:$O$4115,14,FALSE)</f>
        <v>5812</v>
      </c>
      <c r="E990" t="s">
        <v>2690</v>
      </c>
      <c r="F990" s="21" t="s">
        <v>8221</v>
      </c>
      <c r="G990" s="26">
        <f>VLOOKUP($E990,Data!$B$1:$O$4115,14,FALSE)</f>
        <v>118</v>
      </c>
    </row>
    <row r="991" spans="1:7" x14ac:dyDescent="0.4">
      <c r="A991" t="s">
        <v>2066</v>
      </c>
      <c r="B991" s="17" t="s">
        <v>8219</v>
      </c>
      <c r="C991" s="26">
        <f>VLOOKUP($A991,Data!$B$1:$O$4115,14,FALSE)</f>
        <v>1556</v>
      </c>
      <c r="E991" t="s">
        <v>2691</v>
      </c>
      <c r="F991" s="21" t="s">
        <v>8221</v>
      </c>
      <c r="G991" s="26">
        <f>VLOOKUP($E991,Data!$B$1:$O$4115,14,FALSE)</f>
        <v>2</v>
      </c>
    </row>
    <row r="992" spans="1:7" x14ac:dyDescent="0.4">
      <c r="A992" t="s">
        <v>2067</v>
      </c>
      <c r="B992" s="17" t="s">
        <v>8219</v>
      </c>
      <c r="C992" s="26">
        <f>VLOOKUP($A992,Data!$B$1:$O$4115,14,FALSE)</f>
        <v>65</v>
      </c>
      <c r="E992" t="s">
        <v>2692</v>
      </c>
      <c r="F992" s="21" t="s">
        <v>8221</v>
      </c>
      <c r="G992" s="26">
        <f>VLOOKUP($E992,Data!$B$1:$O$4115,14,FALSE)</f>
        <v>1</v>
      </c>
    </row>
    <row r="993" spans="1:7" x14ac:dyDescent="0.4">
      <c r="A993" t="s">
        <v>2068</v>
      </c>
      <c r="B993" s="17" t="s">
        <v>8219</v>
      </c>
      <c r="C993" s="26">
        <f>VLOOKUP($A993,Data!$B$1:$O$4115,14,FALSE)</f>
        <v>10</v>
      </c>
      <c r="E993" t="s">
        <v>2693</v>
      </c>
      <c r="F993" s="21" t="s">
        <v>8221</v>
      </c>
      <c r="G993" s="26">
        <f>VLOOKUP($E993,Data!$B$1:$O$4115,14,FALSE)</f>
        <v>3</v>
      </c>
    </row>
    <row r="994" spans="1:7" x14ac:dyDescent="0.4">
      <c r="A994" t="s">
        <v>2069</v>
      </c>
      <c r="B994" s="17" t="s">
        <v>8219</v>
      </c>
      <c r="C994" s="26">
        <f>VLOOKUP($A994,Data!$B$1:$O$4115,14,FALSE)</f>
        <v>76</v>
      </c>
      <c r="E994" t="s">
        <v>2694</v>
      </c>
      <c r="F994" s="21" t="s">
        <v>8221</v>
      </c>
      <c r="G994" s="26">
        <f>VLOOKUP($E994,Data!$B$1:$O$4115,14,FALSE)</f>
        <v>1</v>
      </c>
    </row>
    <row r="995" spans="1:7" x14ac:dyDescent="0.4">
      <c r="A995" t="s">
        <v>2070</v>
      </c>
      <c r="B995" s="17" t="s">
        <v>8219</v>
      </c>
      <c r="C995" s="26">
        <f>VLOOKUP($A995,Data!$B$1:$O$4115,14,FALSE)</f>
        <v>263</v>
      </c>
      <c r="E995" t="s">
        <v>2695</v>
      </c>
      <c r="F995" s="21" t="s">
        <v>8221</v>
      </c>
      <c r="G995" s="26">
        <f>VLOOKUP($E995,Data!$B$1:$O$4115,14,FALSE)</f>
        <v>3</v>
      </c>
    </row>
    <row r="996" spans="1:7" x14ac:dyDescent="0.4">
      <c r="A996" t="s">
        <v>2071</v>
      </c>
      <c r="B996" s="17" t="s">
        <v>8219</v>
      </c>
      <c r="C996" s="26">
        <f>VLOOKUP($A996,Data!$B$1:$O$4115,14,FALSE)</f>
        <v>1530</v>
      </c>
      <c r="E996" t="s">
        <v>2696</v>
      </c>
      <c r="F996" s="21" t="s">
        <v>8221</v>
      </c>
      <c r="G996" s="26">
        <f>VLOOKUP($E996,Data!$B$1:$O$4115,14,FALSE)</f>
        <v>38</v>
      </c>
    </row>
    <row r="997" spans="1:7" x14ac:dyDescent="0.4">
      <c r="A997" t="s">
        <v>2072</v>
      </c>
      <c r="B997" s="17" t="s">
        <v>8219</v>
      </c>
      <c r="C997" s="26">
        <f>VLOOKUP($A997,Data!$B$1:$O$4115,14,FALSE)</f>
        <v>278</v>
      </c>
      <c r="E997" t="s">
        <v>2697</v>
      </c>
      <c r="F997" s="21" t="s">
        <v>8221</v>
      </c>
      <c r="G997" s="26">
        <f>VLOOKUP($E997,Data!$B$1:$O$4115,14,FALSE)</f>
        <v>52</v>
      </c>
    </row>
    <row r="998" spans="1:7" x14ac:dyDescent="0.4">
      <c r="A998" t="s">
        <v>2073</v>
      </c>
      <c r="B998" s="17" t="s">
        <v>8219</v>
      </c>
      <c r="C998" s="26">
        <f>VLOOKUP($A998,Data!$B$1:$O$4115,14,FALSE)</f>
        <v>350</v>
      </c>
      <c r="E998" t="s">
        <v>2698</v>
      </c>
      <c r="F998" s="21" t="s">
        <v>8221</v>
      </c>
      <c r="G998" s="26">
        <f>VLOOKUP($E998,Data!$B$1:$O$4115,14,FALSE)</f>
        <v>2</v>
      </c>
    </row>
    <row r="999" spans="1:7" x14ac:dyDescent="0.4">
      <c r="A999" t="s">
        <v>2074</v>
      </c>
      <c r="B999" s="17" t="s">
        <v>8219</v>
      </c>
      <c r="C999" s="26">
        <f>VLOOKUP($A999,Data!$B$1:$O$4115,14,FALSE)</f>
        <v>470</v>
      </c>
      <c r="E999" t="s">
        <v>2699</v>
      </c>
      <c r="F999" s="21" t="s">
        <v>8221</v>
      </c>
      <c r="G999" s="26">
        <f>VLOOKUP($E999,Data!$B$1:$O$4115,14,FALSE)</f>
        <v>0</v>
      </c>
    </row>
    <row r="1000" spans="1:7" x14ac:dyDescent="0.4">
      <c r="A1000" t="s">
        <v>2075</v>
      </c>
      <c r="B1000" s="17" t="s">
        <v>8219</v>
      </c>
      <c r="C1000" s="26">
        <f>VLOOKUP($A1000,Data!$B$1:$O$4115,14,FALSE)</f>
        <v>3</v>
      </c>
      <c r="E1000" t="s">
        <v>2700</v>
      </c>
      <c r="F1000" s="21" t="s">
        <v>8221</v>
      </c>
      <c r="G1000" s="26">
        <f>VLOOKUP($E1000,Data!$B$1:$O$4115,14,FALSE)</f>
        <v>4</v>
      </c>
    </row>
    <row r="1001" spans="1:7" x14ac:dyDescent="0.4">
      <c r="A1001" t="s">
        <v>2076</v>
      </c>
      <c r="B1001" s="17" t="s">
        <v>8219</v>
      </c>
      <c r="C1001" s="26">
        <f>VLOOKUP($A1001,Data!$B$1:$O$4115,14,FALSE)</f>
        <v>8200</v>
      </c>
      <c r="E1001" t="s">
        <v>2741</v>
      </c>
      <c r="F1001" s="21" t="s">
        <v>8221</v>
      </c>
      <c r="G1001" s="26">
        <f>VLOOKUP($E1001,Data!$B$1:$O$4115,14,FALSE)</f>
        <v>4</v>
      </c>
    </row>
    <row r="1002" spans="1:7" x14ac:dyDescent="0.4">
      <c r="A1002" t="s">
        <v>2077</v>
      </c>
      <c r="B1002" s="17" t="s">
        <v>8219</v>
      </c>
      <c r="C1002" s="26">
        <f>VLOOKUP($A1002,Data!$B$1:$O$4115,14,FALSE)</f>
        <v>8359</v>
      </c>
      <c r="E1002" t="s">
        <v>2742</v>
      </c>
      <c r="F1002" s="21" t="s">
        <v>8221</v>
      </c>
      <c r="G1002" s="26">
        <f>VLOOKUP($E1002,Data!$B$1:$O$4115,14,FALSE)</f>
        <v>18</v>
      </c>
    </row>
    <row r="1003" spans="1:7" x14ac:dyDescent="0.4">
      <c r="A1003" t="s">
        <v>2078</v>
      </c>
      <c r="B1003" s="17" t="s">
        <v>8219</v>
      </c>
      <c r="C1003" s="26">
        <f>VLOOKUP($A1003,Data!$B$1:$O$4115,14,FALSE)</f>
        <v>188</v>
      </c>
      <c r="E1003" t="s">
        <v>2743</v>
      </c>
      <c r="F1003" s="21" t="s">
        <v>8221</v>
      </c>
      <c r="G1003" s="26">
        <f>VLOOKUP($E1003,Data!$B$1:$O$4115,14,FALSE)</f>
        <v>0</v>
      </c>
    </row>
    <row r="1004" spans="1:7" x14ac:dyDescent="0.4">
      <c r="A1004" t="s">
        <v>2079</v>
      </c>
      <c r="B1004" s="17" t="s">
        <v>8219</v>
      </c>
      <c r="C1004" s="26">
        <f>VLOOKUP($A1004,Data!$B$1:$O$4115,14,FALSE)</f>
        <v>48</v>
      </c>
      <c r="E1004" t="s">
        <v>2744</v>
      </c>
      <c r="F1004" s="21" t="s">
        <v>8221</v>
      </c>
      <c r="G1004" s="26">
        <f>VLOOKUP($E1004,Data!$B$1:$O$4115,14,FALSE)</f>
        <v>22</v>
      </c>
    </row>
    <row r="1005" spans="1:7" x14ac:dyDescent="0.4">
      <c r="A1005" t="s">
        <v>2080</v>
      </c>
      <c r="B1005" s="17" t="s">
        <v>8219</v>
      </c>
      <c r="C1005" s="26">
        <f>VLOOKUP($A1005,Data!$B$1:$O$4115,14,FALSE)</f>
        <v>607</v>
      </c>
      <c r="E1005" t="s">
        <v>2745</v>
      </c>
      <c r="F1005" s="21" t="s">
        <v>8221</v>
      </c>
      <c r="G1005" s="26">
        <f>VLOOKUP($E1005,Data!$B$1:$O$4115,14,FALSE)</f>
        <v>49</v>
      </c>
    </row>
    <row r="1006" spans="1:7" x14ac:dyDescent="0.4">
      <c r="A1006" t="s">
        <v>2081</v>
      </c>
      <c r="B1006" s="17" t="s">
        <v>8219</v>
      </c>
      <c r="C1006" s="26">
        <f>VLOOKUP($A1006,Data!$B$1:$O$4115,14,FALSE)</f>
        <v>50</v>
      </c>
      <c r="E1006" t="s">
        <v>2746</v>
      </c>
      <c r="F1006" s="21" t="s">
        <v>8221</v>
      </c>
      <c r="G1006" s="26">
        <f>VLOOKUP($E1006,Data!$B$1:$O$4115,14,FALSE)</f>
        <v>19</v>
      </c>
    </row>
    <row r="1007" spans="1:7" x14ac:dyDescent="0.4">
      <c r="A1007" t="s">
        <v>2082</v>
      </c>
      <c r="B1007" s="17" t="s">
        <v>8219</v>
      </c>
      <c r="C1007" s="26">
        <f>VLOOKUP($A1007,Data!$B$1:$O$4115,14,FALSE)</f>
        <v>55</v>
      </c>
      <c r="E1007" t="s">
        <v>2747</v>
      </c>
      <c r="F1007" s="21" t="s">
        <v>8221</v>
      </c>
      <c r="G1007" s="26">
        <f>VLOOKUP($E1007,Data!$B$1:$O$4115,14,FALSE)</f>
        <v>4</v>
      </c>
    </row>
    <row r="1008" spans="1:7" x14ac:dyDescent="0.4">
      <c r="A1008" t="s">
        <v>2083</v>
      </c>
      <c r="B1008" s="17" t="s">
        <v>8219</v>
      </c>
      <c r="C1008" s="26">
        <f>VLOOKUP($A1008,Data!$B$1:$O$4115,14,FALSE)</f>
        <v>38</v>
      </c>
      <c r="E1008" t="s">
        <v>2748</v>
      </c>
      <c r="F1008" s="21" t="s">
        <v>8221</v>
      </c>
      <c r="G1008" s="26">
        <f>VLOOKUP($E1008,Data!$B$1:$O$4115,14,FALSE)</f>
        <v>4</v>
      </c>
    </row>
    <row r="1009" spans="1:7" x14ac:dyDescent="0.4">
      <c r="A1009" t="s">
        <v>2084</v>
      </c>
      <c r="B1009" s="17" t="s">
        <v>8219</v>
      </c>
      <c r="C1009" s="26">
        <f>VLOOKUP($A1009,Data!$B$1:$O$4115,14,FALSE)</f>
        <v>25</v>
      </c>
      <c r="E1009" t="s">
        <v>2749</v>
      </c>
      <c r="F1009" s="21" t="s">
        <v>8221</v>
      </c>
      <c r="G1009" s="26">
        <f>VLOOKUP($E1009,Data!$B$1:$O$4115,14,FALSE)</f>
        <v>2</v>
      </c>
    </row>
    <row r="1010" spans="1:7" x14ac:dyDescent="0.4">
      <c r="A1010" t="s">
        <v>2085</v>
      </c>
      <c r="B1010" s="17" t="s">
        <v>8219</v>
      </c>
      <c r="C1010" s="26">
        <f>VLOOKUP($A1010,Data!$B$1:$O$4115,14,FALSE)</f>
        <v>46</v>
      </c>
      <c r="E1010" t="s">
        <v>2750</v>
      </c>
      <c r="F1010" s="21" t="s">
        <v>8221</v>
      </c>
      <c r="G1010" s="26">
        <f>VLOOKUP($E1010,Data!$B$1:$O$4115,14,FALSE)</f>
        <v>0</v>
      </c>
    </row>
    <row r="1011" spans="1:7" x14ac:dyDescent="0.4">
      <c r="A1011" t="s">
        <v>2086</v>
      </c>
      <c r="B1011" s="17" t="s">
        <v>8219</v>
      </c>
      <c r="C1011" s="26">
        <f>VLOOKUP($A1011,Data!$B$1:$O$4115,14,FALSE)</f>
        <v>83</v>
      </c>
      <c r="E1011" t="s">
        <v>2751</v>
      </c>
      <c r="F1011" s="21" t="s">
        <v>8221</v>
      </c>
      <c r="G1011" s="26">
        <f>VLOOKUP($E1011,Data!$B$1:$O$4115,14,FALSE)</f>
        <v>0</v>
      </c>
    </row>
    <row r="1012" spans="1:7" x14ac:dyDescent="0.4">
      <c r="A1012" t="s">
        <v>2087</v>
      </c>
      <c r="B1012" s="17" t="s">
        <v>8219</v>
      </c>
      <c r="C1012" s="26">
        <f>VLOOKUP($A1012,Data!$B$1:$O$4115,14,FALSE)</f>
        <v>35</v>
      </c>
      <c r="E1012" t="s">
        <v>2752</v>
      </c>
      <c r="F1012" s="21" t="s">
        <v>8221</v>
      </c>
      <c r="G1012" s="26">
        <f>VLOOKUP($E1012,Data!$B$1:$O$4115,14,FALSE)</f>
        <v>14</v>
      </c>
    </row>
    <row r="1013" spans="1:7" x14ac:dyDescent="0.4">
      <c r="A1013" t="s">
        <v>2088</v>
      </c>
      <c r="B1013" s="17" t="s">
        <v>8219</v>
      </c>
      <c r="C1013" s="26">
        <f>VLOOKUP($A1013,Data!$B$1:$O$4115,14,FALSE)</f>
        <v>25</v>
      </c>
      <c r="E1013" t="s">
        <v>2753</v>
      </c>
      <c r="F1013" s="21" t="s">
        <v>8221</v>
      </c>
      <c r="G1013" s="26">
        <f>VLOOKUP($E1013,Data!$B$1:$O$4115,14,FALSE)</f>
        <v>8</v>
      </c>
    </row>
    <row r="1014" spans="1:7" x14ac:dyDescent="0.4">
      <c r="A1014" t="s">
        <v>2089</v>
      </c>
      <c r="B1014" s="17" t="s">
        <v>8219</v>
      </c>
      <c r="C1014" s="26">
        <f>VLOOKUP($A1014,Data!$B$1:$O$4115,14,FALSE)</f>
        <v>75</v>
      </c>
      <c r="E1014" t="s">
        <v>2754</v>
      </c>
      <c r="F1014" s="21" t="s">
        <v>8221</v>
      </c>
      <c r="G1014" s="26">
        <f>VLOOKUP($E1014,Data!$B$1:$O$4115,14,FALSE)</f>
        <v>0</v>
      </c>
    </row>
    <row r="1015" spans="1:7" x14ac:dyDescent="0.4">
      <c r="A1015" t="s">
        <v>2090</v>
      </c>
      <c r="B1015" s="17" t="s">
        <v>8219</v>
      </c>
      <c r="C1015" s="26">
        <f>VLOOKUP($A1015,Data!$B$1:$O$4115,14,FALSE)</f>
        <v>62</v>
      </c>
      <c r="E1015" t="s">
        <v>2755</v>
      </c>
      <c r="F1015" s="21" t="s">
        <v>8221</v>
      </c>
      <c r="G1015" s="26">
        <f>VLOOKUP($E1015,Data!$B$1:$O$4115,14,FALSE)</f>
        <v>15</v>
      </c>
    </row>
    <row r="1016" spans="1:7" x14ac:dyDescent="0.4">
      <c r="A1016" t="s">
        <v>2091</v>
      </c>
      <c r="B1016" s="17" t="s">
        <v>8219</v>
      </c>
      <c r="C1016" s="26">
        <f>VLOOKUP($A1016,Data!$B$1:$O$4115,14,FALSE)</f>
        <v>160</v>
      </c>
      <c r="E1016" t="s">
        <v>2756</v>
      </c>
      <c r="F1016" s="21" t="s">
        <v>8221</v>
      </c>
      <c r="G1016" s="26">
        <f>VLOOKUP($E1016,Data!$B$1:$O$4115,14,FALSE)</f>
        <v>33</v>
      </c>
    </row>
    <row r="1017" spans="1:7" x14ac:dyDescent="0.4">
      <c r="A1017" t="s">
        <v>2092</v>
      </c>
      <c r="B1017" s="17" t="s">
        <v>8219</v>
      </c>
      <c r="C1017" s="26">
        <f>VLOOKUP($A1017,Data!$B$1:$O$4115,14,FALSE)</f>
        <v>246</v>
      </c>
      <c r="E1017" t="s">
        <v>2757</v>
      </c>
      <c r="F1017" s="21" t="s">
        <v>8221</v>
      </c>
      <c r="G1017" s="26">
        <f>VLOOKUP($E1017,Data!$B$1:$O$4115,14,FALSE)</f>
        <v>2</v>
      </c>
    </row>
    <row r="1018" spans="1:7" x14ac:dyDescent="0.4">
      <c r="A1018" t="s">
        <v>2093</v>
      </c>
      <c r="B1018" s="17" t="s">
        <v>8219</v>
      </c>
      <c r="C1018" s="26">
        <f>VLOOKUP($A1018,Data!$B$1:$O$4115,14,FALSE)</f>
        <v>55</v>
      </c>
      <c r="E1018" t="s">
        <v>2758</v>
      </c>
      <c r="F1018" s="21" t="s">
        <v>8221</v>
      </c>
      <c r="G1018" s="26">
        <f>VLOOKUP($E1018,Data!$B$1:$O$4115,14,FALSE)</f>
        <v>6</v>
      </c>
    </row>
    <row r="1019" spans="1:7" x14ac:dyDescent="0.4">
      <c r="A1019" t="s">
        <v>2094</v>
      </c>
      <c r="B1019" s="17" t="s">
        <v>8219</v>
      </c>
      <c r="C1019" s="26">
        <f>VLOOKUP($A1019,Data!$B$1:$O$4115,14,FALSE)</f>
        <v>23</v>
      </c>
      <c r="E1019" t="s">
        <v>2759</v>
      </c>
      <c r="F1019" s="21" t="s">
        <v>8221</v>
      </c>
      <c r="G1019" s="26">
        <f>VLOOKUP($E1019,Data!$B$1:$O$4115,14,FALSE)</f>
        <v>2</v>
      </c>
    </row>
    <row r="1020" spans="1:7" x14ac:dyDescent="0.4">
      <c r="A1020" t="s">
        <v>2095</v>
      </c>
      <c r="B1020" s="17" t="s">
        <v>8219</v>
      </c>
      <c r="C1020" s="26">
        <f>VLOOKUP($A1020,Data!$B$1:$O$4115,14,FALSE)</f>
        <v>72</v>
      </c>
      <c r="E1020" t="s">
        <v>2760</v>
      </c>
      <c r="F1020" s="21" t="s">
        <v>8221</v>
      </c>
      <c r="G1020" s="26">
        <f>VLOOKUP($E1020,Data!$B$1:$O$4115,14,FALSE)</f>
        <v>0</v>
      </c>
    </row>
    <row r="1021" spans="1:7" x14ac:dyDescent="0.4">
      <c r="A1021" t="s">
        <v>2096</v>
      </c>
      <c r="B1021" s="17" t="s">
        <v>8219</v>
      </c>
      <c r="C1021" s="26">
        <f>VLOOKUP($A1021,Data!$B$1:$O$4115,14,FALSE)</f>
        <v>22</v>
      </c>
      <c r="E1021" t="s">
        <v>2761</v>
      </c>
      <c r="F1021" s="21" t="s">
        <v>8221</v>
      </c>
      <c r="G1021" s="26">
        <f>VLOOKUP($E1021,Data!$B$1:$O$4115,14,FALSE)</f>
        <v>4</v>
      </c>
    </row>
    <row r="1022" spans="1:7" x14ac:dyDescent="0.4">
      <c r="A1022" t="s">
        <v>2097</v>
      </c>
      <c r="B1022" s="17" t="s">
        <v>8219</v>
      </c>
      <c r="C1022" s="26">
        <f>VLOOKUP($A1022,Data!$B$1:$O$4115,14,FALSE)</f>
        <v>14</v>
      </c>
      <c r="E1022" t="s">
        <v>2762</v>
      </c>
      <c r="F1022" s="21" t="s">
        <v>8221</v>
      </c>
      <c r="G1022" s="26">
        <f>VLOOKUP($E1022,Data!$B$1:$O$4115,14,FALSE)</f>
        <v>1</v>
      </c>
    </row>
    <row r="1023" spans="1:7" x14ac:dyDescent="0.4">
      <c r="A1023" t="s">
        <v>2098</v>
      </c>
      <c r="B1023" s="17" t="s">
        <v>8219</v>
      </c>
      <c r="C1023" s="26">
        <f>VLOOKUP($A1023,Data!$B$1:$O$4115,14,FALSE)</f>
        <v>38</v>
      </c>
      <c r="E1023" t="s">
        <v>2763</v>
      </c>
      <c r="F1023" s="21" t="s">
        <v>8221</v>
      </c>
      <c r="G1023" s="26">
        <f>VLOOKUP($E1023,Data!$B$1:$O$4115,14,FALSE)</f>
        <v>3</v>
      </c>
    </row>
    <row r="1024" spans="1:7" x14ac:dyDescent="0.4">
      <c r="A1024" t="s">
        <v>2099</v>
      </c>
      <c r="B1024" s="17" t="s">
        <v>8219</v>
      </c>
      <c r="C1024" s="26">
        <f>VLOOKUP($A1024,Data!$B$1:$O$4115,14,FALSE)</f>
        <v>32</v>
      </c>
      <c r="E1024" t="s">
        <v>2764</v>
      </c>
      <c r="F1024" s="21" t="s">
        <v>8221</v>
      </c>
      <c r="G1024" s="26">
        <f>VLOOKUP($E1024,Data!$B$1:$O$4115,14,FALSE)</f>
        <v>4</v>
      </c>
    </row>
    <row r="1025" spans="1:7" x14ac:dyDescent="0.4">
      <c r="A1025" t="s">
        <v>2100</v>
      </c>
      <c r="B1025" s="17" t="s">
        <v>8219</v>
      </c>
      <c r="C1025" s="26">
        <f>VLOOKUP($A1025,Data!$B$1:$O$4115,14,FALSE)</f>
        <v>63</v>
      </c>
      <c r="E1025" t="s">
        <v>2765</v>
      </c>
      <c r="F1025" s="21" t="s">
        <v>8221</v>
      </c>
      <c r="G1025" s="26">
        <f>VLOOKUP($E1025,Data!$B$1:$O$4115,14,FALSE)</f>
        <v>0</v>
      </c>
    </row>
    <row r="1026" spans="1:7" x14ac:dyDescent="0.4">
      <c r="A1026" t="s">
        <v>2101</v>
      </c>
      <c r="B1026" s="17" t="s">
        <v>8219</v>
      </c>
      <c r="C1026" s="26">
        <f>VLOOKUP($A1026,Data!$B$1:$O$4115,14,FALSE)</f>
        <v>27</v>
      </c>
      <c r="E1026" t="s">
        <v>2766</v>
      </c>
      <c r="F1026" s="21" t="s">
        <v>8221</v>
      </c>
      <c r="G1026" s="26">
        <f>VLOOKUP($E1026,Data!$B$1:$O$4115,14,FALSE)</f>
        <v>4</v>
      </c>
    </row>
    <row r="1027" spans="1:7" x14ac:dyDescent="0.4">
      <c r="A1027" t="s">
        <v>2102</v>
      </c>
      <c r="B1027" s="17" t="s">
        <v>8219</v>
      </c>
      <c r="C1027" s="26">
        <f>VLOOKUP($A1027,Data!$B$1:$O$4115,14,FALSE)</f>
        <v>44</v>
      </c>
      <c r="E1027" t="s">
        <v>2767</v>
      </c>
      <c r="F1027" s="21" t="s">
        <v>8221</v>
      </c>
      <c r="G1027" s="26">
        <f>VLOOKUP($E1027,Data!$B$1:$O$4115,14,FALSE)</f>
        <v>3</v>
      </c>
    </row>
    <row r="1028" spans="1:7" x14ac:dyDescent="0.4">
      <c r="A1028" t="s">
        <v>2103</v>
      </c>
      <c r="B1028" s="17" t="s">
        <v>8219</v>
      </c>
      <c r="C1028" s="26">
        <f>VLOOKUP($A1028,Data!$B$1:$O$4115,14,FALSE)</f>
        <v>38</v>
      </c>
      <c r="E1028" t="s">
        <v>2768</v>
      </c>
      <c r="F1028" s="21" t="s">
        <v>8221</v>
      </c>
      <c r="G1028" s="26">
        <f>VLOOKUP($E1028,Data!$B$1:$O$4115,14,FALSE)</f>
        <v>34</v>
      </c>
    </row>
    <row r="1029" spans="1:7" x14ac:dyDescent="0.4">
      <c r="A1029" t="s">
        <v>2104</v>
      </c>
      <c r="B1029" s="17" t="s">
        <v>8219</v>
      </c>
      <c r="C1029" s="26">
        <f>VLOOKUP($A1029,Data!$B$1:$O$4115,14,FALSE)</f>
        <v>115</v>
      </c>
      <c r="E1029" t="s">
        <v>2769</v>
      </c>
      <c r="F1029" s="21" t="s">
        <v>8221</v>
      </c>
      <c r="G1029" s="26">
        <f>VLOOKUP($E1029,Data!$B$1:$O$4115,14,FALSE)</f>
        <v>2</v>
      </c>
    </row>
    <row r="1030" spans="1:7" x14ac:dyDescent="0.4">
      <c r="A1030" t="s">
        <v>2105</v>
      </c>
      <c r="B1030" s="17" t="s">
        <v>8219</v>
      </c>
      <c r="C1030" s="26">
        <f>VLOOKUP($A1030,Data!$B$1:$O$4115,14,FALSE)</f>
        <v>37</v>
      </c>
      <c r="E1030" t="s">
        <v>2770</v>
      </c>
      <c r="F1030" s="21" t="s">
        <v>8221</v>
      </c>
      <c r="G1030" s="26">
        <f>VLOOKUP($E1030,Data!$B$1:$O$4115,14,FALSE)</f>
        <v>33</v>
      </c>
    </row>
    <row r="1031" spans="1:7" x14ac:dyDescent="0.4">
      <c r="A1031" t="s">
        <v>2106</v>
      </c>
      <c r="B1031" s="17" t="s">
        <v>8219</v>
      </c>
      <c r="C1031" s="26">
        <f>VLOOKUP($A1031,Data!$B$1:$O$4115,14,FALSE)</f>
        <v>99</v>
      </c>
      <c r="E1031" t="s">
        <v>2771</v>
      </c>
      <c r="F1031" s="21" t="s">
        <v>8221</v>
      </c>
      <c r="G1031" s="26">
        <f>VLOOKUP($E1031,Data!$B$1:$O$4115,14,FALSE)</f>
        <v>0</v>
      </c>
    </row>
    <row r="1032" spans="1:7" x14ac:dyDescent="0.4">
      <c r="A1032" t="s">
        <v>2107</v>
      </c>
      <c r="B1032" s="17" t="s">
        <v>8219</v>
      </c>
      <c r="C1032" s="26">
        <f>VLOOKUP($A1032,Data!$B$1:$O$4115,14,FALSE)</f>
        <v>44</v>
      </c>
      <c r="E1032" t="s">
        <v>2772</v>
      </c>
      <c r="F1032" s="21" t="s">
        <v>8221</v>
      </c>
      <c r="G1032" s="26">
        <f>VLOOKUP($E1032,Data!$B$1:$O$4115,14,FALSE)</f>
        <v>0</v>
      </c>
    </row>
    <row r="1033" spans="1:7" x14ac:dyDescent="0.4">
      <c r="A1033" t="s">
        <v>2108</v>
      </c>
      <c r="B1033" s="17" t="s">
        <v>8219</v>
      </c>
      <c r="C1033" s="26">
        <f>VLOOKUP($A1033,Data!$B$1:$O$4115,14,FALSE)</f>
        <v>58</v>
      </c>
      <c r="E1033" t="s">
        <v>2773</v>
      </c>
      <c r="F1033" s="21" t="s">
        <v>8221</v>
      </c>
      <c r="G1033" s="26">
        <f>VLOOKUP($E1033,Data!$B$1:$O$4115,14,FALSE)</f>
        <v>1</v>
      </c>
    </row>
    <row r="1034" spans="1:7" x14ac:dyDescent="0.4">
      <c r="A1034" t="s">
        <v>2109</v>
      </c>
      <c r="B1034" s="17" t="s">
        <v>8219</v>
      </c>
      <c r="C1034" s="26">
        <f>VLOOKUP($A1034,Data!$B$1:$O$4115,14,FALSE)</f>
        <v>191</v>
      </c>
      <c r="E1034" t="s">
        <v>2774</v>
      </c>
      <c r="F1034" s="21" t="s">
        <v>8221</v>
      </c>
      <c r="G1034" s="26">
        <f>VLOOKUP($E1034,Data!$B$1:$O$4115,14,FALSE)</f>
        <v>13</v>
      </c>
    </row>
    <row r="1035" spans="1:7" x14ac:dyDescent="0.4">
      <c r="A1035" t="s">
        <v>2110</v>
      </c>
      <c r="B1035" s="17" t="s">
        <v>8219</v>
      </c>
      <c r="C1035" s="26">
        <f>VLOOKUP($A1035,Data!$B$1:$O$4115,14,FALSE)</f>
        <v>40</v>
      </c>
      <c r="E1035" t="s">
        <v>2775</v>
      </c>
      <c r="F1035" s="21" t="s">
        <v>8221</v>
      </c>
      <c r="G1035" s="26">
        <f>VLOOKUP($E1035,Data!$B$1:$O$4115,14,FALSE)</f>
        <v>2</v>
      </c>
    </row>
    <row r="1036" spans="1:7" x14ac:dyDescent="0.4">
      <c r="A1036" t="s">
        <v>2111</v>
      </c>
      <c r="B1036" s="17" t="s">
        <v>8219</v>
      </c>
      <c r="C1036" s="26">
        <f>VLOOKUP($A1036,Data!$B$1:$O$4115,14,FALSE)</f>
        <v>38</v>
      </c>
      <c r="E1036" t="s">
        <v>2776</v>
      </c>
      <c r="F1036" s="21" t="s">
        <v>8221</v>
      </c>
      <c r="G1036" s="26">
        <f>VLOOKUP($E1036,Data!$B$1:$O$4115,14,FALSE)</f>
        <v>36</v>
      </c>
    </row>
    <row r="1037" spans="1:7" x14ac:dyDescent="0.4">
      <c r="A1037" t="s">
        <v>2112</v>
      </c>
      <c r="B1037" s="17" t="s">
        <v>8219</v>
      </c>
      <c r="C1037" s="26">
        <f>VLOOKUP($A1037,Data!$B$1:$O$4115,14,FALSE)</f>
        <v>39</v>
      </c>
      <c r="E1037" t="s">
        <v>2777</v>
      </c>
      <c r="F1037" s="21" t="s">
        <v>8221</v>
      </c>
      <c r="G1037" s="26">
        <f>VLOOKUP($E1037,Data!$B$1:$O$4115,14,FALSE)</f>
        <v>1</v>
      </c>
    </row>
    <row r="1038" spans="1:7" x14ac:dyDescent="0.4">
      <c r="A1038" t="s">
        <v>2113</v>
      </c>
      <c r="B1038" s="17" t="s">
        <v>8219</v>
      </c>
      <c r="C1038" s="26">
        <f>VLOOKUP($A1038,Data!$B$1:$O$4115,14,FALSE)</f>
        <v>11</v>
      </c>
      <c r="E1038" t="s">
        <v>2778</v>
      </c>
      <c r="F1038" s="21" t="s">
        <v>8221</v>
      </c>
      <c r="G1038" s="26">
        <f>VLOOKUP($E1038,Data!$B$1:$O$4115,14,FALSE)</f>
        <v>15</v>
      </c>
    </row>
    <row r="1039" spans="1:7" x14ac:dyDescent="0.4">
      <c r="A1039" t="s">
        <v>2114</v>
      </c>
      <c r="B1039" s="17" t="s">
        <v>8219</v>
      </c>
      <c r="C1039" s="26">
        <f>VLOOKUP($A1039,Data!$B$1:$O$4115,14,FALSE)</f>
        <v>107</v>
      </c>
      <c r="E1039" t="s">
        <v>2779</v>
      </c>
      <c r="F1039" s="21" t="s">
        <v>8221</v>
      </c>
      <c r="G1039" s="26">
        <f>VLOOKUP($E1039,Data!$B$1:$O$4115,14,FALSE)</f>
        <v>1</v>
      </c>
    </row>
    <row r="1040" spans="1:7" x14ac:dyDescent="0.4">
      <c r="A1040" t="s">
        <v>2115</v>
      </c>
      <c r="B1040" s="17" t="s">
        <v>8219</v>
      </c>
      <c r="C1040" s="26">
        <f>VLOOKUP($A1040,Data!$B$1:$O$4115,14,FALSE)</f>
        <v>147</v>
      </c>
      <c r="E1040" t="s">
        <v>2780</v>
      </c>
      <c r="F1040" s="21" t="s">
        <v>8221</v>
      </c>
      <c r="G1040" s="26">
        <f>VLOOKUP($E1040,Data!$B$1:$O$4115,14,FALSE)</f>
        <v>0</v>
      </c>
    </row>
    <row r="1041" spans="1:7" x14ac:dyDescent="0.4">
      <c r="A1041" t="s">
        <v>2116</v>
      </c>
      <c r="B1041" s="17" t="s">
        <v>8219</v>
      </c>
      <c r="C1041" s="26">
        <f>VLOOKUP($A1041,Data!$B$1:$O$4115,14,FALSE)</f>
        <v>36</v>
      </c>
      <c r="E1041" t="s">
        <v>2841</v>
      </c>
      <c r="F1041" s="21" t="s">
        <v>8221</v>
      </c>
      <c r="G1041" s="26">
        <f>VLOOKUP($E1041,Data!$B$1:$O$4115,14,FALSE)</f>
        <v>1</v>
      </c>
    </row>
    <row r="1042" spans="1:7" x14ac:dyDescent="0.4">
      <c r="A1042" t="s">
        <v>2117</v>
      </c>
      <c r="B1042" s="17" t="s">
        <v>8219</v>
      </c>
      <c r="C1042" s="26">
        <f>VLOOKUP($A1042,Data!$B$1:$O$4115,14,FALSE)</f>
        <v>92</v>
      </c>
      <c r="E1042" t="s">
        <v>2842</v>
      </c>
      <c r="F1042" s="21" t="s">
        <v>8221</v>
      </c>
      <c r="G1042" s="26">
        <f>VLOOKUP($E1042,Data!$B$1:$O$4115,14,FALSE)</f>
        <v>0</v>
      </c>
    </row>
    <row r="1043" spans="1:7" x14ac:dyDescent="0.4">
      <c r="A1043" t="s">
        <v>2118</v>
      </c>
      <c r="B1043" s="17" t="s">
        <v>8219</v>
      </c>
      <c r="C1043" s="26">
        <f>VLOOKUP($A1043,Data!$B$1:$O$4115,14,FALSE)</f>
        <v>35</v>
      </c>
      <c r="E1043" t="s">
        <v>2843</v>
      </c>
      <c r="F1043" s="21" t="s">
        <v>8221</v>
      </c>
      <c r="G1043" s="26">
        <f>VLOOKUP($E1043,Data!$B$1:$O$4115,14,FALSE)</f>
        <v>0</v>
      </c>
    </row>
    <row r="1044" spans="1:7" x14ac:dyDescent="0.4">
      <c r="A1044" t="s">
        <v>2119</v>
      </c>
      <c r="B1044" s="17" t="s">
        <v>8219</v>
      </c>
      <c r="C1044" s="26">
        <f>VLOOKUP($A1044,Data!$B$1:$O$4115,14,FALSE)</f>
        <v>17</v>
      </c>
      <c r="E1044" t="s">
        <v>2844</v>
      </c>
      <c r="F1044" s="21" t="s">
        <v>8221</v>
      </c>
      <c r="G1044" s="26">
        <f>VLOOKUP($E1044,Data!$B$1:$O$4115,14,FALSE)</f>
        <v>1</v>
      </c>
    </row>
    <row r="1045" spans="1:7" x14ac:dyDescent="0.4">
      <c r="A1045" t="s">
        <v>2120</v>
      </c>
      <c r="B1045" s="17" t="s">
        <v>8219</v>
      </c>
      <c r="C1045" s="26">
        <f>VLOOKUP($A1045,Data!$B$1:$O$4115,14,FALSE)</f>
        <v>22</v>
      </c>
      <c r="E1045" t="s">
        <v>2845</v>
      </c>
      <c r="F1045" s="21" t="s">
        <v>8221</v>
      </c>
      <c r="G1045" s="26">
        <f>VLOOKUP($E1045,Data!$B$1:$O$4115,14,FALSE)</f>
        <v>39</v>
      </c>
    </row>
    <row r="1046" spans="1:7" x14ac:dyDescent="0.4">
      <c r="A1046" t="s">
        <v>2121</v>
      </c>
      <c r="B1046" s="17" t="s">
        <v>8219</v>
      </c>
      <c r="C1046" s="26">
        <f>VLOOKUP($A1046,Data!$B$1:$O$4115,14,FALSE)</f>
        <v>69</v>
      </c>
      <c r="E1046" t="s">
        <v>2846</v>
      </c>
      <c r="F1046" s="21" t="s">
        <v>8221</v>
      </c>
      <c r="G1046" s="26">
        <f>VLOOKUP($E1046,Data!$B$1:$O$4115,14,FALSE)</f>
        <v>0</v>
      </c>
    </row>
    <row r="1047" spans="1:7" x14ac:dyDescent="0.4">
      <c r="A1047" t="s">
        <v>2162</v>
      </c>
      <c r="B1047" s="17" t="s">
        <v>8219</v>
      </c>
      <c r="C1047" s="26">
        <f>VLOOKUP($A1047,Data!$B$1:$O$4115,14,FALSE)</f>
        <v>13</v>
      </c>
      <c r="E1047" t="s">
        <v>2847</v>
      </c>
      <c r="F1047" s="21" t="s">
        <v>8221</v>
      </c>
      <c r="G1047" s="26">
        <f>VLOOKUP($E1047,Data!$B$1:$O$4115,14,FALSE)</f>
        <v>0</v>
      </c>
    </row>
    <row r="1048" spans="1:7" x14ac:dyDescent="0.4">
      <c r="A1048" t="s">
        <v>2163</v>
      </c>
      <c r="B1048" s="17" t="s">
        <v>8219</v>
      </c>
      <c r="C1048" s="26">
        <f>VLOOKUP($A1048,Data!$B$1:$O$4115,14,FALSE)</f>
        <v>58</v>
      </c>
      <c r="E1048" t="s">
        <v>2848</v>
      </c>
      <c r="F1048" s="21" t="s">
        <v>8221</v>
      </c>
      <c r="G1048" s="26">
        <f>VLOOKUP($E1048,Data!$B$1:$O$4115,14,FALSE)</f>
        <v>3</v>
      </c>
    </row>
    <row r="1049" spans="1:7" x14ac:dyDescent="0.4">
      <c r="A1049" t="s">
        <v>2164</v>
      </c>
      <c r="B1049" s="17" t="s">
        <v>8219</v>
      </c>
      <c r="C1049" s="26">
        <f>VLOOKUP($A1049,Data!$B$1:$O$4115,14,FALSE)</f>
        <v>44</v>
      </c>
      <c r="E1049" t="s">
        <v>2849</v>
      </c>
      <c r="F1049" s="21" t="s">
        <v>8221</v>
      </c>
      <c r="G1049" s="26">
        <f>VLOOKUP($E1049,Data!$B$1:$O$4115,14,FALSE)</f>
        <v>1</v>
      </c>
    </row>
    <row r="1050" spans="1:7" x14ac:dyDescent="0.4">
      <c r="A1050" t="s">
        <v>2165</v>
      </c>
      <c r="B1050" s="17" t="s">
        <v>8219</v>
      </c>
      <c r="C1050" s="26">
        <f>VLOOKUP($A1050,Data!$B$1:$O$4115,14,FALSE)</f>
        <v>83</v>
      </c>
      <c r="E1050" t="s">
        <v>2850</v>
      </c>
      <c r="F1050" s="21" t="s">
        <v>8221</v>
      </c>
      <c r="G1050" s="26">
        <f>VLOOKUP($E1050,Data!$B$1:$O$4115,14,FALSE)</f>
        <v>13</v>
      </c>
    </row>
    <row r="1051" spans="1:7" x14ac:dyDescent="0.4">
      <c r="A1051" t="s">
        <v>2166</v>
      </c>
      <c r="B1051" s="17" t="s">
        <v>8219</v>
      </c>
      <c r="C1051" s="26">
        <f>VLOOKUP($A1051,Data!$B$1:$O$4115,14,FALSE)</f>
        <v>117</v>
      </c>
      <c r="E1051" t="s">
        <v>2851</v>
      </c>
      <c r="F1051" s="21" t="s">
        <v>8221</v>
      </c>
      <c r="G1051" s="26">
        <f>VLOOKUP($E1051,Data!$B$1:$O$4115,14,FALSE)</f>
        <v>0</v>
      </c>
    </row>
    <row r="1052" spans="1:7" x14ac:dyDescent="0.4">
      <c r="A1052" t="s">
        <v>2167</v>
      </c>
      <c r="B1052" s="17" t="s">
        <v>8219</v>
      </c>
      <c r="C1052" s="26">
        <f>VLOOKUP($A1052,Data!$B$1:$O$4115,14,FALSE)</f>
        <v>32</v>
      </c>
      <c r="E1052" t="s">
        <v>2852</v>
      </c>
      <c r="F1052" s="21" t="s">
        <v>8221</v>
      </c>
      <c r="G1052" s="26">
        <f>VLOOKUP($E1052,Data!$B$1:$O$4115,14,FALSE)</f>
        <v>6</v>
      </c>
    </row>
    <row r="1053" spans="1:7" x14ac:dyDescent="0.4">
      <c r="A1053" t="s">
        <v>2168</v>
      </c>
      <c r="B1053" s="17" t="s">
        <v>8219</v>
      </c>
      <c r="C1053" s="26">
        <f>VLOOKUP($A1053,Data!$B$1:$O$4115,14,FALSE)</f>
        <v>8</v>
      </c>
      <c r="E1053" t="s">
        <v>2853</v>
      </c>
      <c r="F1053" s="21" t="s">
        <v>8221</v>
      </c>
      <c r="G1053" s="26">
        <f>VLOOKUP($E1053,Data!$B$1:$O$4115,14,FALSE)</f>
        <v>0</v>
      </c>
    </row>
    <row r="1054" spans="1:7" x14ac:dyDescent="0.4">
      <c r="A1054" t="s">
        <v>2169</v>
      </c>
      <c r="B1054" s="17" t="s">
        <v>8219</v>
      </c>
      <c r="C1054" s="26">
        <f>VLOOKUP($A1054,Data!$B$1:$O$4115,14,FALSE)</f>
        <v>340</v>
      </c>
      <c r="E1054" t="s">
        <v>2854</v>
      </c>
      <c r="F1054" s="21" t="s">
        <v>8221</v>
      </c>
      <c r="G1054" s="26">
        <f>VLOOKUP($E1054,Data!$B$1:$O$4115,14,FALSE)</f>
        <v>14</v>
      </c>
    </row>
    <row r="1055" spans="1:7" x14ac:dyDescent="0.4">
      <c r="A1055" t="s">
        <v>2170</v>
      </c>
      <c r="B1055" s="17" t="s">
        <v>8219</v>
      </c>
      <c r="C1055" s="26">
        <f>VLOOKUP($A1055,Data!$B$1:$O$4115,14,FALSE)</f>
        <v>7</v>
      </c>
      <c r="E1055" t="s">
        <v>2855</v>
      </c>
      <c r="F1055" s="21" t="s">
        <v>8221</v>
      </c>
      <c r="G1055" s="26">
        <f>VLOOKUP($E1055,Data!$B$1:$O$4115,14,FALSE)</f>
        <v>5</v>
      </c>
    </row>
    <row r="1056" spans="1:7" x14ac:dyDescent="0.4">
      <c r="A1056" t="s">
        <v>2171</v>
      </c>
      <c r="B1056" s="17" t="s">
        <v>8219</v>
      </c>
      <c r="C1056" s="26">
        <f>VLOOKUP($A1056,Data!$B$1:$O$4115,14,FALSE)</f>
        <v>19</v>
      </c>
      <c r="E1056" t="s">
        <v>2856</v>
      </c>
      <c r="F1056" s="21" t="s">
        <v>8221</v>
      </c>
      <c r="G1056" s="26">
        <f>VLOOKUP($E1056,Data!$B$1:$O$4115,14,FALSE)</f>
        <v>6</v>
      </c>
    </row>
    <row r="1057" spans="1:7" x14ac:dyDescent="0.4">
      <c r="A1057" t="s">
        <v>2172</v>
      </c>
      <c r="B1057" s="17" t="s">
        <v>8219</v>
      </c>
      <c r="C1057" s="26">
        <f>VLOOKUP($A1057,Data!$B$1:$O$4115,14,FALSE)</f>
        <v>47</v>
      </c>
      <c r="E1057" t="s">
        <v>2857</v>
      </c>
      <c r="F1057" s="21" t="s">
        <v>8221</v>
      </c>
      <c r="G1057" s="26">
        <f>VLOOKUP($E1057,Data!$B$1:$O$4115,14,FALSE)</f>
        <v>15</v>
      </c>
    </row>
    <row r="1058" spans="1:7" x14ac:dyDescent="0.4">
      <c r="A1058" t="s">
        <v>2173</v>
      </c>
      <c r="B1058" s="17" t="s">
        <v>8219</v>
      </c>
      <c r="C1058" s="26">
        <f>VLOOKUP($A1058,Data!$B$1:$O$4115,14,FALSE)</f>
        <v>13</v>
      </c>
      <c r="E1058" t="s">
        <v>2858</v>
      </c>
      <c r="F1058" s="21" t="s">
        <v>8221</v>
      </c>
      <c r="G1058" s="26">
        <f>VLOOKUP($E1058,Data!$B$1:$O$4115,14,FALSE)</f>
        <v>0</v>
      </c>
    </row>
    <row r="1059" spans="1:7" x14ac:dyDescent="0.4">
      <c r="A1059" t="s">
        <v>2174</v>
      </c>
      <c r="B1059" s="17" t="s">
        <v>8219</v>
      </c>
      <c r="C1059" s="26">
        <f>VLOOKUP($A1059,Data!$B$1:$O$4115,14,FALSE)</f>
        <v>90</v>
      </c>
      <c r="E1059" t="s">
        <v>2859</v>
      </c>
      <c r="F1059" s="21" t="s">
        <v>8221</v>
      </c>
      <c r="G1059" s="26">
        <f>VLOOKUP($E1059,Data!$B$1:$O$4115,14,FALSE)</f>
        <v>1</v>
      </c>
    </row>
    <row r="1060" spans="1:7" x14ac:dyDescent="0.4">
      <c r="A1060" t="s">
        <v>2175</v>
      </c>
      <c r="B1060" s="17" t="s">
        <v>8219</v>
      </c>
      <c r="C1060" s="26">
        <f>VLOOKUP($A1060,Data!$B$1:$O$4115,14,FALSE)</f>
        <v>63</v>
      </c>
      <c r="E1060" t="s">
        <v>2860</v>
      </c>
      <c r="F1060" s="21" t="s">
        <v>8221</v>
      </c>
      <c r="G1060" s="26">
        <f>VLOOKUP($E1060,Data!$B$1:$O$4115,14,FALSE)</f>
        <v>9</v>
      </c>
    </row>
    <row r="1061" spans="1:7" x14ac:dyDescent="0.4">
      <c r="A1061" t="s">
        <v>2176</v>
      </c>
      <c r="B1061" s="17" t="s">
        <v>8219</v>
      </c>
      <c r="C1061" s="26">
        <f>VLOOKUP($A1061,Data!$B$1:$O$4115,14,FALSE)</f>
        <v>26</v>
      </c>
      <c r="E1061" t="s">
        <v>2861</v>
      </c>
      <c r="F1061" s="21" t="s">
        <v>8221</v>
      </c>
      <c r="G1061" s="26">
        <f>VLOOKUP($E1061,Data!$B$1:$O$4115,14,FALSE)</f>
        <v>3</v>
      </c>
    </row>
    <row r="1062" spans="1:7" x14ac:dyDescent="0.4">
      <c r="A1062" t="s">
        <v>2177</v>
      </c>
      <c r="B1062" s="17" t="s">
        <v>8219</v>
      </c>
      <c r="C1062" s="26">
        <f>VLOOKUP($A1062,Data!$B$1:$O$4115,14,FALSE)</f>
        <v>71</v>
      </c>
      <c r="E1062" t="s">
        <v>2862</v>
      </c>
      <c r="F1062" s="21" t="s">
        <v>8221</v>
      </c>
      <c r="G1062" s="26">
        <f>VLOOKUP($E1062,Data!$B$1:$O$4115,14,FALSE)</f>
        <v>3</v>
      </c>
    </row>
    <row r="1063" spans="1:7" x14ac:dyDescent="0.4">
      <c r="A1063" t="s">
        <v>2178</v>
      </c>
      <c r="B1063" s="17" t="s">
        <v>8219</v>
      </c>
      <c r="C1063" s="26">
        <v>38</v>
      </c>
      <c r="E1063" t="s">
        <v>2863</v>
      </c>
      <c r="F1063" s="21" t="s">
        <v>8221</v>
      </c>
      <c r="G1063" s="26">
        <f>VLOOKUP($E1063,Data!$B$1:$O$4115,14,FALSE)</f>
        <v>1</v>
      </c>
    </row>
    <row r="1064" spans="1:7" x14ac:dyDescent="0.4">
      <c r="A1064" t="s">
        <v>2179</v>
      </c>
      <c r="B1064" s="17" t="s">
        <v>8219</v>
      </c>
      <c r="C1064" s="26">
        <f>VLOOKUP($A1064,Data!$B$1:$O$4115,14,FALSE)</f>
        <v>859</v>
      </c>
      <c r="E1064" t="s">
        <v>2864</v>
      </c>
      <c r="F1064" s="21" t="s">
        <v>8221</v>
      </c>
      <c r="G1064" s="26">
        <f>VLOOKUP($E1064,Data!$B$1:$O$4115,14,FALSE)</f>
        <v>3</v>
      </c>
    </row>
    <row r="1065" spans="1:7" x14ac:dyDescent="0.4">
      <c r="A1065" t="s">
        <v>2180</v>
      </c>
      <c r="B1065" s="17" t="s">
        <v>8219</v>
      </c>
      <c r="C1065" s="26">
        <f>VLOOKUP($A1065,Data!$B$1:$O$4115,14,FALSE)</f>
        <v>21</v>
      </c>
      <c r="E1065" t="s">
        <v>2865</v>
      </c>
      <c r="F1065" s="21" t="s">
        <v>8221</v>
      </c>
      <c r="G1065" s="26">
        <f>VLOOKUP($E1065,Data!$B$1:$O$4115,14,FALSE)</f>
        <v>0</v>
      </c>
    </row>
    <row r="1066" spans="1:7" x14ac:dyDescent="0.4">
      <c r="A1066" t="s">
        <v>2181</v>
      </c>
      <c r="B1066" s="17" t="s">
        <v>8219</v>
      </c>
      <c r="C1066" s="26">
        <f>VLOOKUP($A1066,Data!$B$1:$O$4115,14,FALSE)</f>
        <v>78</v>
      </c>
      <c r="E1066" t="s">
        <v>2866</v>
      </c>
      <c r="F1066" s="21" t="s">
        <v>8221</v>
      </c>
      <c r="G1066" s="26">
        <f>VLOOKUP($E1066,Data!$B$1:$O$4115,14,FALSE)</f>
        <v>2</v>
      </c>
    </row>
    <row r="1067" spans="1:7" x14ac:dyDescent="0.4">
      <c r="A1067" t="s">
        <v>2182</v>
      </c>
      <c r="B1067" s="17" t="s">
        <v>8219</v>
      </c>
      <c r="C1067" s="26">
        <f>VLOOKUP($A1067,Data!$B$1:$O$4115,14,FALSE)</f>
        <v>53</v>
      </c>
      <c r="E1067" t="s">
        <v>2867</v>
      </c>
      <c r="F1067" s="21" t="s">
        <v>8221</v>
      </c>
      <c r="G1067" s="26">
        <f>VLOOKUP($E1067,Data!$B$1:$O$4115,14,FALSE)</f>
        <v>10</v>
      </c>
    </row>
    <row r="1068" spans="1:7" x14ac:dyDescent="0.4">
      <c r="A1068" t="s">
        <v>2183</v>
      </c>
      <c r="B1068" s="17" t="s">
        <v>8219</v>
      </c>
      <c r="C1068" s="26">
        <f>VLOOKUP($A1068,Data!$B$1:$O$4115,14,FALSE)</f>
        <v>356</v>
      </c>
      <c r="E1068" t="s">
        <v>2868</v>
      </c>
      <c r="F1068" s="21" t="s">
        <v>8221</v>
      </c>
      <c r="G1068" s="26">
        <f>VLOOKUP($E1068,Data!$B$1:$O$4115,14,FALSE)</f>
        <v>60</v>
      </c>
    </row>
    <row r="1069" spans="1:7" x14ac:dyDescent="0.4">
      <c r="A1069" t="s">
        <v>2184</v>
      </c>
      <c r="B1069" s="17" t="s">
        <v>8219</v>
      </c>
      <c r="C1069" s="26">
        <f>VLOOKUP($A1069,Data!$B$1:$O$4115,14,FALSE)</f>
        <v>279</v>
      </c>
      <c r="E1069" t="s">
        <v>2869</v>
      </c>
      <c r="F1069" s="21" t="s">
        <v>8221</v>
      </c>
      <c r="G1069" s="26">
        <f>VLOOKUP($E1069,Data!$B$1:$O$4115,14,FALSE)</f>
        <v>5</v>
      </c>
    </row>
    <row r="1070" spans="1:7" x14ac:dyDescent="0.4">
      <c r="A1070" t="s">
        <v>2185</v>
      </c>
      <c r="B1070" s="17" t="s">
        <v>8219</v>
      </c>
      <c r="C1070" s="26">
        <f>VLOOKUP($A1070,Data!$B$1:$O$4115,14,FALSE)</f>
        <v>266</v>
      </c>
      <c r="E1070" t="s">
        <v>2870</v>
      </c>
      <c r="F1070" s="21" t="s">
        <v>8221</v>
      </c>
      <c r="G1070" s="26">
        <f>VLOOKUP($E1070,Data!$B$1:$O$4115,14,FALSE)</f>
        <v>9</v>
      </c>
    </row>
    <row r="1071" spans="1:7" x14ac:dyDescent="0.4">
      <c r="A1071" t="s">
        <v>2186</v>
      </c>
      <c r="B1071" s="17" t="s">
        <v>8219</v>
      </c>
      <c r="C1071" s="26">
        <f>VLOOKUP($A1071,Data!$B$1:$O$4115,14,FALSE)</f>
        <v>623</v>
      </c>
      <c r="E1071" t="s">
        <v>2871</v>
      </c>
      <c r="F1071" s="21" t="s">
        <v>8221</v>
      </c>
      <c r="G1071" s="26">
        <f>VLOOKUP($E1071,Data!$B$1:$O$4115,14,FALSE)</f>
        <v>13</v>
      </c>
    </row>
    <row r="1072" spans="1:7" x14ac:dyDescent="0.4">
      <c r="A1072" t="s">
        <v>2187</v>
      </c>
      <c r="B1072" s="17" t="s">
        <v>8219</v>
      </c>
      <c r="C1072" s="26">
        <f>VLOOKUP($A1072,Data!$B$1:$O$4115,14,FALSE)</f>
        <v>392</v>
      </c>
      <c r="E1072" t="s">
        <v>2872</v>
      </c>
      <c r="F1072" s="21" t="s">
        <v>8221</v>
      </c>
      <c r="G1072" s="26">
        <f>VLOOKUP($E1072,Data!$B$1:$O$4115,14,FALSE)</f>
        <v>0</v>
      </c>
    </row>
    <row r="1073" spans="1:7" x14ac:dyDescent="0.4">
      <c r="A1073" t="s">
        <v>2188</v>
      </c>
      <c r="B1073" s="17" t="s">
        <v>8219</v>
      </c>
      <c r="C1073" s="26">
        <f>VLOOKUP($A1073,Data!$B$1:$O$4115,14,FALSE)</f>
        <v>3562</v>
      </c>
      <c r="E1073" t="s">
        <v>2873</v>
      </c>
      <c r="F1073" s="21" t="s">
        <v>8221</v>
      </c>
      <c r="G1073" s="26">
        <f>VLOOKUP($E1073,Data!$B$1:$O$4115,14,FALSE)</f>
        <v>8</v>
      </c>
    </row>
    <row r="1074" spans="1:7" x14ac:dyDescent="0.4">
      <c r="A1074" t="s">
        <v>2189</v>
      </c>
      <c r="B1074" s="17" t="s">
        <v>8219</v>
      </c>
      <c r="C1074" s="26">
        <f>VLOOKUP($A1074,Data!$B$1:$O$4115,14,FALSE)</f>
        <v>514</v>
      </c>
      <c r="E1074" t="s">
        <v>2874</v>
      </c>
      <c r="F1074" s="21" t="s">
        <v>8221</v>
      </c>
      <c r="G1074" s="26">
        <f>VLOOKUP($E1074,Data!$B$1:$O$4115,14,FALSE)</f>
        <v>3</v>
      </c>
    </row>
    <row r="1075" spans="1:7" x14ac:dyDescent="0.4">
      <c r="A1075" t="s">
        <v>2190</v>
      </c>
      <c r="B1075" s="17" t="s">
        <v>8219</v>
      </c>
      <c r="C1075" s="26">
        <f>VLOOKUP($A1075,Data!$B$1:$O$4115,14,FALSE)</f>
        <v>88</v>
      </c>
      <c r="E1075" t="s">
        <v>2875</v>
      </c>
      <c r="F1075" s="21" t="s">
        <v>8221</v>
      </c>
      <c r="G1075" s="26">
        <f>VLOOKUP($E1075,Data!$B$1:$O$4115,14,FALSE)</f>
        <v>3</v>
      </c>
    </row>
    <row r="1076" spans="1:7" x14ac:dyDescent="0.4">
      <c r="A1076" t="s">
        <v>2191</v>
      </c>
      <c r="B1076" s="17" t="s">
        <v>8219</v>
      </c>
      <c r="C1076" s="26">
        <f>VLOOKUP($A1076,Data!$B$1:$O$4115,14,FALSE)</f>
        <v>537</v>
      </c>
      <c r="E1076" t="s">
        <v>2876</v>
      </c>
      <c r="F1076" s="21" t="s">
        <v>8221</v>
      </c>
      <c r="G1076" s="26">
        <f>VLOOKUP($E1076,Data!$B$1:$O$4115,14,FALSE)</f>
        <v>0</v>
      </c>
    </row>
    <row r="1077" spans="1:7" x14ac:dyDescent="0.4">
      <c r="A1077" t="s">
        <v>2192</v>
      </c>
      <c r="B1077" s="17" t="s">
        <v>8219</v>
      </c>
      <c r="C1077" s="26">
        <f>VLOOKUP($A1077,Data!$B$1:$O$4115,14,FALSE)</f>
        <v>25</v>
      </c>
      <c r="E1077" t="s">
        <v>2877</v>
      </c>
      <c r="F1077" s="21" t="s">
        <v>8221</v>
      </c>
      <c r="G1077" s="26">
        <f>VLOOKUP($E1077,Data!$B$1:$O$4115,14,FALSE)</f>
        <v>6</v>
      </c>
    </row>
    <row r="1078" spans="1:7" x14ac:dyDescent="0.4">
      <c r="A1078" t="s">
        <v>2193</v>
      </c>
      <c r="B1078" s="17" t="s">
        <v>8219</v>
      </c>
      <c r="C1078" s="26">
        <f>VLOOKUP($A1078,Data!$B$1:$O$4115,14,FALSE)</f>
        <v>3238</v>
      </c>
      <c r="E1078" t="s">
        <v>2878</v>
      </c>
      <c r="F1078" s="21" t="s">
        <v>8221</v>
      </c>
      <c r="G1078" s="26">
        <f>VLOOKUP($E1078,Data!$B$1:$O$4115,14,FALSE)</f>
        <v>4</v>
      </c>
    </row>
    <row r="1079" spans="1:7" x14ac:dyDescent="0.4">
      <c r="A1079" t="s">
        <v>2194</v>
      </c>
      <c r="B1079" s="17" t="s">
        <v>8219</v>
      </c>
      <c r="C1079" s="26">
        <f>VLOOKUP($A1079,Data!$B$1:$O$4115,14,FALSE)</f>
        <v>897</v>
      </c>
      <c r="E1079" t="s">
        <v>2879</v>
      </c>
      <c r="F1079" s="21" t="s">
        <v>8221</v>
      </c>
      <c r="G1079" s="26">
        <f>VLOOKUP($E1079,Data!$B$1:$O$4115,14,FALSE)</f>
        <v>1</v>
      </c>
    </row>
    <row r="1080" spans="1:7" x14ac:dyDescent="0.4">
      <c r="A1080" t="s">
        <v>2195</v>
      </c>
      <c r="B1080" s="17" t="s">
        <v>8219</v>
      </c>
      <c r="C1080" s="26">
        <f>VLOOKUP($A1080,Data!$B$1:$O$4115,14,FALSE)</f>
        <v>878</v>
      </c>
      <c r="E1080" t="s">
        <v>2880</v>
      </c>
      <c r="F1080" s="21" t="s">
        <v>8221</v>
      </c>
      <c r="G1080" s="26">
        <f>VLOOKUP($E1080,Data!$B$1:$O$4115,14,FALSE)</f>
        <v>29</v>
      </c>
    </row>
    <row r="1081" spans="1:7" x14ac:dyDescent="0.4">
      <c r="A1081" t="s">
        <v>2196</v>
      </c>
      <c r="B1081" s="17" t="s">
        <v>8219</v>
      </c>
      <c r="C1081" s="26">
        <f>VLOOKUP($A1081,Data!$B$1:$O$4115,14,FALSE)</f>
        <v>115</v>
      </c>
      <c r="E1081" t="s">
        <v>2881</v>
      </c>
      <c r="F1081" s="21" t="s">
        <v>8221</v>
      </c>
      <c r="G1081" s="26">
        <f>VLOOKUP($E1081,Data!$B$1:$O$4115,14,FALSE)</f>
        <v>0</v>
      </c>
    </row>
    <row r="1082" spans="1:7" x14ac:dyDescent="0.4">
      <c r="A1082" t="s">
        <v>2197</v>
      </c>
      <c r="B1082" s="17" t="s">
        <v>8219</v>
      </c>
      <c r="C1082" s="26">
        <f>VLOOKUP($A1082,Data!$B$1:$O$4115,14,FALSE)</f>
        <v>234</v>
      </c>
      <c r="E1082" t="s">
        <v>2882</v>
      </c>
      <c r="F1082" s="21" t="s">
        <v>8221</v>
      </c>
      <c r="G1082" s="26">
        <f>VLOOKUP($E1082,Data!$B$1:$O$4115,14,FALSE)</f>
        <v>4</v>
      </c>
    </row>
    <row r="1083" spans="1:7" x14ac:dyDescent="0.4">
      <c r="A1083" t="s">
        <v>2198</v>
      </c>
      <c r="B1083" s="17" t="s">
        <v>8219</v>
      </c>
      <c r="C1083" s="26">
        <f>VLOOKUP($A1083,Data!$B$1:$O$4115,14,FALSE)</f>
        <v>4330</v>
      </c>
      <c r="E1083" t="s">
        <v>2883</v>
      </c>
      <c r="F1083" s="21" t="s">
        <v>8221</v>
      </c>
      <c r="G1083" s="26">
        <f>VLOOKUP($E1083,Data!$B$1:$O$4115,14,FALSE)</f>
        <v>5</v>
      </c>
    </row>
    <row r="1084" spans="1:7" x14ac:dyDescent="0.4">
      <c r="A1084" t="s">
        <v>2199</v>
      </c>
      <c r="B1084" s="17" t="s">
        <v>8219</v>
      </c>
      <c r="C1084" s="26">
        <f>VLOOKUP($A1084,Data!$B$1:$O$4115,14,FALSE)</f>
        <v>651</v>
      </c>
      <c r="E1084" t="s">
        <v>2884</v>
      </c>
      <c r="F1084" s="21" t="s">
        <v>8221</v>
      </c>
      <c r="G1084" s="26">
        <f>VLOOKUP($E1084,Data!$B$1:$O$4115,14,FALSE)</f>
        <v>4</v>
      </c>
    </row>
    <row r="1085" spans="1:7" x14ac:dyDescent="0.4">
      <c r="A1085" t="s">
        <v>2200</v>
      </c>
      <c r="B1085" s="17" t="s">
        <v>8219</v>
      </c>
      <c r="C1085" s="26">
        <f>VLOOKUP($A1085,Data!$B$1:$O$4115,14,FALSE)</f>
        <v>251</v>
      </c>
      <c r="E1085" t="s">
        <v>2885</v>
      </c>
      <c r="F1085" s="21" t="s">
        <v>8221</v>
      </c>
      <c r="G1085" s="26">
        <f>VLOOKUP($E1085,Data!$B$1:$O$4115,14,FALSE)</f>
        <v>5</v>
      </c>
    </row>
    <row r="1086" spans="1:7" x14ac:dyDescent="0.4">
      <c r="A1086" t="s">
        <v>2201</v>
      </c>
      <c r="B1086" s="17" t="s">
        <v>8219</v>
      </c>
      <c r="C1086" s="26">
        <f>VLOOKUP($A1086,Data!$B$1:$O$4115,14,FALSE)</f>
        <v>263</v>
      </c>
      <c r="E1086" t="s">
        <v>2886</v>
      </c>
      <c r="F1086" s="21" t="s">
        <v>8221</v>
      </c>
      <c r="G1086" s="26">
        <f>VLOOKUP($E1086,Data!$B$1:$O$4115,14,FALSE)</f>
        <v>1</v>
      </c>
    </row>
    <row r="1087" spans="1:7" x14ac:dyDescent="0.4">
      <c r="A1087" t="s">
        <v>2202</v>
      </c>
      <c r="B1087" s="17" t="s">
        <v>8219</v>
      </c>
      <c r="C1087" s="26">
        <f>VLOOKUP($A1087,Data!$B$1:$O$4115,14,FALSE)</f>
        <v>28</v>
      </c>
      <c r="E1087" t="s">
        <v>2887</v>
      </c>
      <c r="F1087" s="21" t="s">
        <v>8221</v>
      </c>
      <c r="G1087" s="26">
        <f>VLOOKUP($E1087,Data!$B$1:$O$4115,14,FALSE)</f>
        <v>1</v>
      </c>
    </row>
    <row r="1088" spans="1:7" x14ac:dyDescent="0.4">
      <c r="A1088" t="s">
        <v>2203</v>
      </c>
      <c r="B1088" s="17" t="s">
        <v>8219</v>
      </c>
      <c r="C1088" s="26">
        <f>VLOOKUP($A1088,Data!$B$1:$O$4115,14,FALSE)</f>
        <v>721</v>
      </c>
      <c r="E1088" t="s">
        <v>2888</v>
      </c>
      <c r="F1088" s="21" t="s">
        <v>8221</v>
      </c>
      <c r="G1088" s="26">
        <f>VLOOKUP($E1088,Data!$B$1:$O$4115,14,FALSE)</f>
        <v>0</v>
      </c>
    </row>
    <row r="1089" spans="1:7" x14ac:dyDescent="0.4">
      <c r="A1089" t="s">
        <v>2204</v>
      </c>
      <c r="B1089" s="17" t="s">
        <v>8219</v>
      </c>
      <c r="C1089" s="26">
        <f>VLOOKUP($A1089,Data!$B$1:$O$4115,14,FALSE)</f>
        <v>50</v>
      </c>
      <c r="E1089" t="s">
        <v>2889</v>
      </c>
      <c r="F1089" s="21" t="s">
        <v>8221</v>
      </c>
      <c r="G1089" s="26">
        <f>VLOOKUP($E1089,Data!$B$1:$O$4115,14,FALSE)</f>
        <v>14</v>
      </c>
    </row>
    <row r="1090" spans="1:7" x14ac:dyDescent="0.4">
      <c r="A1090" t="s">
        <v>2205</v>
      </c>
      <c r="B1090" s="17" t="s">
        <v>8219</v>
      </c>
      <c r="C1090" s="26">
        <f>VLOOKUP($A1090,Data!$B$1:$O$4115,14,FALSE)</f>
        <v>73</v>
      </c>
      <c r="E1090" t="s">
        <v>2890</v>
      </c>
      <c r="F1090" s="21" t="s">
        <v>8221</v>
      </c>
      <c r="G1090" s="26">
        <f>VLOOKUP($E1090,Data!$B$1:$O$4115,14,FALSE)</f>
        <v>3</v>
      </c>
    </row>
    <row r="1091" spans="1:7" x14ac:dyDescent="0.4">
      <c r="A1091" t="s">
        <v>2206</v>
      </c>
      <c r="B1091" s="17" t="s">
        <v>8219</v>
      </c>
      <c r="C1091" s="26">
        <f>VLOOKUP($A1091,Data!$B$1:$O$4115,14,FALSE)</f>
        <v>27</v>
      </c>
      <c r="E1091" t="s">
        <v>2891</v>
      </c>
      <c r="F1091" s="21" t="s">
        <v>8221</v>
      </c>
      <c r="G1091" s="26">
        <f>VLOOKUP($E1091,Data!$B$1:$O$4115,14,FALSE)</f>
        <v>10</v>
      </c>
    </row>
    <row r="1092" spans="1:7" x14ac:dyDescent="0.4">
      <c r="A1092" t="s">
        <v>2207</v>
      </c>
      <c r="B1092" s="17" t="s">
        <v>8219</v>
      </c>
      <c r="C1092" s="26">
        <f>VLOOKUP($A1092,Data!$B$1:$O$4115,14,FALSE)</f>
        <v>34</v>
      </c>
      <c r="E1092" t="s">
        <v>2892</v>
      </c>
      <c r="F1092" s="21" t="s">
        <v>8221</v>
      </c>
      <c r="G1092" s="26">
        <f>VLOOKUP($E1092,Data!$B$1:$O$4115,14,FALSE)</f>
        <v>17</v>
      </c>
    </row>
    <row r="1093" spans="1:7" x14ac:dyDescent="0.4">
      <c r="A1093" t="s">
        <v>2208</v>
      </c>
      <c r="B1093" s="17" t="s">
        <v>8219</v>
      </c>
      <c r="C1093" s="26">
        <f>VLOOKUP($A1093,Data!$B$1:$O$4115,14,FALSE)</f>
        <v>7</v>
      </c>
      <c r="E1093" t="s">
        <v>2893</v>
      </c>
      <c r="F1093" s="21" t="s">
        <v>8221</v>
      </c>
      <c r="G1093" s="26">
        <f>VLOOKUP($E1093,Data!$B$1:$O$4115,14,FALSE)</f>
        <v>2</v>
      </c>
    </row>
    <row r="1094" spans="1:7" x14ac:dyDescent="0.4">
      <c r="A1094" t="s">
        <v>2209</v>
      </c>
      <c r="B1094" s="17" t="s">
        <v>8219</v>
      </c>
      <c r="C1094" s="26">
        <f>VLOOKUP($A1094,Data!$B$1:$O$4115,14,FALSE)</f>
        <v>24</v>
      </c>
      <c r="E1094" t="s">
        <v>2894</v>
      </c>
      <c r="F1094" s="21" t="s">
        <v>8221</v>
      </c>
      <c r="G1094" s="26">
        <f>VLOOKUP($E1094,Data!$B$1:$O$4115,14,FALSE)</f>
        <v>0</v>
      </c>
    </row>
    <row r="1095" spans="1:7" x14ac:dyDescent="0.4">
      <c r="A1095" t="s">
        <v>2210</v>
      </c>
      <c r="B1095" s="17" t="s">
        <v>8219</v>
      </c>
      <c r="C1095" s="26">
        <f>VLOOKUP($A1095,Data!$B$1:$O$4115,14,FALSE)</f>
        <v>15</v>
      </c>
      <c r="E1095" t="s">
        <v>2895</v>
      </c>
      <c r="F1095" s="21" t="s">
        <v>8221</v>
      </c>
      <c r="G1095" s="26">
        <f>VLOOKUP($E1095,Data!$B$1:$O$4115,14,FALSE)</f>
        <v>4</v>
      </c>
    </row>
    <row r="1096" spans="1:7" x14ac:dyDescent="0.4">
      <c r="A1096" t="s">
        <v>2211</v>
      </c>
      <c r="B1096" s="17" t="s">
        <v>8219</v>
      </c>
      <c r="C1096" s="26">
        <f>VLOOKUP($A1096,Data!$B$1:$O$4115,14,FALSE)</f>
        <v>72</v>
      </c>
      <c r="E1096" t="s">
        <v>2896</v>
      </c>
      <c r="F1096" s="21" t="s">
        <v>8221</v>
      </c>
      <c r="G1096" s="26">
        <f>VLOOKUP($E1096,Data!$B$1:$O$4115,14,FALSE)</f>
        <v>12</v>
      </c>
    </row>
    <row r="1097" spans="1:7" x14ac:dyDescent="0.4">
      <c r="A1097" t="s">
        <v>2212</v>
      </c>
      <c r="B1097" s="17" t="s">
        <v>8219</v>
      </c>
      <c r="C1097" s="26">
        <f>VLOOKUP($A1097,Data!$B$1:$O$4115,14,FALSE)</f>
        <v>120</v>
      </c>
      <c r="E1097" t="s">
        <v>2897</v>
      </c>
      <c r="F1097" s="21" t="s">
        <v>8221</v>
      </c>
      <c r="G1097" s="26">
        <f>VLOOKUP($E1097,Data!$B$1:$O$4115,14,FALSE)</f>
        <v>3</v>
      </c>
    </row>
    <row r="1098" spans="1:7" x14ac:dyDescent="0.4">
      <c r="A1098" t="s">
        <v>2213</v>
      </c>
      <c r="B1098" s="17" t="s">
        <v>8219</v>
      </c>
      <c r="C1098" s="26">
        <f>VLOOKUP($A1098,Data!$B$1:$O$4115,14,FALSE)</f>
        <v>123</v>
      </c>
      <c r="E1098" t="s">
        <v>2898</v>
      </c>
      <c r="F1098" s="21" t="s">
        <v>8221</v>
      </c>
      <c r="G1098" s="26">
        <f>VLOOKUP($E1098,Data!$B$1:$O$4115,14,FALSE)</f>
        <v>12</v>
      </c>
    </row>
    <row r="1099" spans="1:7" x14ac:dyDescent="0.4">
      <c r="A1099" t="s">
        <v>2214</v>
      </c>
      <c r="B1099" s="17" t="s">
        <v>8219</v>
      </c>
      <c r="C1099" s="26">
        <v>1</v>
      </c>
      <c r="E1099" t="s">
        <v>2899</v>
      </c>
      <c r="F1099" s="21" t="s">
        <v>8221</v>
      </c>
      <c r="G1099" s="26">
        <f>VLOOKUP($E1099,Data!$B$1:$O$4115,14,FALSE)</f>
        <v>0</v>
      </c>
    </row>
    <row r="1100" spans="1:7" x14ac:dyDescent="0.4">
      <c r="A1100" t="s">
        <v>2215</v>
      </c>
      <c r="B1100" s="17" t="s">
        <v>8219</v>
      </c>
      <c r="C1100" s="26">
        <f>VLOOKUP($A1100,Data!$B$1:$O$4115,14,FALSE)</f>
        <v>24</v>
      </c>
      <c r="E1100" t="s">
        <v>2900</v>
      </c>
      <c r="F1100" s="21" t="s">
        <v>8221</v>
      </c>
      <c r="G1100" s="26">
        <f>VLOOKUP($E1100,Data!$B$1:$O$4115,14,FALSE)</f>
        <v>7</v>
      </c>
    </row>
    <row r="1101" spans="1:7" x14ac:dyDescent="0.4">
      <c r="A1101" t="s">
        <v>2216</v>
      </c>
      <c r="B1101" s="17" t="s">
        <v>8219</v>
      </c>
      <c r="C1101" s="26">
        <f>VLOOKUP($A1101,Data!$B$1:$O$4115,14,FALSE)</f>
        <v>33</v>
      </c>
      <c r="E1101" t="s">
        <v>2901</v>
      </c>
      <c r="F1101" s="21" t="s">
        <v>8221</v>
      </c>
      <c r="G1101" s="26">
        <f>VLOOKUP($E1101,Data!$B$1:$O$4115,14,FALSE)</f>
        <v>2</v>
      </c>
    </row>
    <row r="1102" spans="1:7" x14ac:dyDescent="0.4">
      <c r="A1102" t="s">
        <v>2217</v>
      </c>
      <c r="B1102" s="17" t="s">
        <v>8219</v>
      </c>
      <c r="C1102" s="26">
        <f>VLOOKUP($A1102,Data!$B$1:$O$4115,14,FALSE)</f>
        <v>14</v>
      </c>
      <c r="E1102" t="s">
        <v>2902</v>
      </c>
      <c r="F1102" s="21" t="s">
        <v>8221</v>
      </c>
      <c r="G1102" s="26">
        <f>VLOOKUP($E1102,Data!$B$1:$O$4115,14,FALSE)</f>
        <v>1</v>
      </c>
    </row>
    <row r="1103" spans="1:7" x14ac:dyDescent="0.4">
      <c r="A1103" t="s">
        <v>2218</v>
      </c>
      <c r="B1103" s="17" t="s">
        <v>8219</v>
      </c>
      <c r="C1103" s="26">
        <f>VLOOKUP($A1103,Data!$B$1:$O$4115,14,FALSE)</f>
        <v>9</v>
      </c>
      <c r="E1103" t="s">
        <v>2903</v>
      </c>
      <c r="F1103" s="21" t="s">
        <v>8221</v>
      </c>
      <c r="G1103" s="26">
        <f>VLOOKUP($E1103,Data!$B$1:$O$4115,14,FALSE)</f>
        <v>4</v>
      </c>
    </row>
    <row r="1104" spans="1:7" x14ac:dyDescent="0.4">
      <c r="A1104" t="s">
        <v>2219</v>
      </c>
      <c r="B1104" s="17" t="s">
        <v>8219</v>
      </c>
      <c r="C1104" s="26">
        <f>VLOOKUP($A1104,Data!$B$1:$O$4115,14,FALSE)</f>
        <v>76</v>
      </c>
      <c r="E1104" t="s">
        <v>2904</v>
      </c>
      <c r="F1104" s="21" t="s">
        <v>8221</v>
      </c>
      <c r="G1104" s="26">
        <f>VLOOKUP($E1104,Data!$B$1:$O$4115,14,FALSE)</f>
        <v>4</v>
      </c>
    </row>
    <row r="1105" spans="1:7" x14ac:dyDescent="0.4">
      <c r="A1105" t="s">
        <v>2220</v>
      </c>
      <c r="B1105" s="17" t="s">
        <v>8219</v>
      </c>
      <c r="C1105" s="26">
        <f>VLOOKUP($A1105,Data!$B$1:$O$4115,14,FALSE)</f>
        <v>19</v>
      </c>
      <c r="E1105" t="s">
        <v>2905</v>
      </c>
      <c r="F1105" s="21" t="s">
        <v>8221</v>
      </c>
      <c r="G1105" s="26">
        <f>VLOOKUP($E1105,Data!$B$1:$O$4115,14,FALSE)</f>
        <v>17</v>
      </c>
    </row>
    <row r="1106" spans="1:7" x14ac:dyDescent="0.4">
      <c r="A1106" t="s">
        <v>2221</v>
      </c>
      <c r="B1106" s="17" t="s">
        <v>8219</v>
      </c>
      <c r="C1106" s="26">
        <f>VLOOKUP($A1106,Data!$B$1:$O$4115,14,FALSE)</f>
        <v>69</v>
      </c>
      <c r="E1106" t="s">
        <v>2906</v>
      </c>
      <c r="F1106" s="21" t="s">
        <v>8221</v>
      </c>
      <c r="G1106" s="26">
        <f>VLOOKUP($E1106,Data!$B$1:$O$4115,14,FALSE)</f>
        <v>7</v>
      </c>
    </row>
    <row r="1107" spans="1:7" x14ac:dyDescent="0.4">
      <c r="A1107" t="s">
        <v>2222</v>
      </c>
      <c r="B1107" s="17" t="s">
        <v>8219</v>
      </c>
      <c r="C1107" s="26">
        <f>VLOOKUP($A1107,Data!$B$1:$O$4115,14,FALSE)</f>
        <v>218</v>
      </c>
      <c r="E1107" t="s">
        <v>2907</v>
      </c>
      <c r="F1107" s="21" t="s">
        <v>8221</v>
      </c>
      <c r="G1107" s="26">
        <f>VLOOKUP($E1107,Data!$B$1:$O$4115,14,FALSE)</f>
        <v>2</v>
      </c>
    </row>
    <row r="1108" spans="1:7" x14ac:dyDescent="0.4">
      <c r="A1108" t="s">
        <v>2223</v>
      </c>
      <c r="B1108" s="17" t="s">
        <v>8219</v>
      </c>
      <c r="C1108" s="26">
        <f>VLOOKUP($A1108,Data!$B$1:$O$4115,14,FALSE)</f>
        <v>30</v>
      </c>
      <c r="E1108" t="s">
        <v>2908</v>
      </c>
      <c r="F1108" s="21" t="s">
        <v>8221</v>
      </c>
      <c r="G1108" s="26">
        <f>VLOOKUP($E1108,Data!$B$1:$O$4115,14,FALSE)</f>
        <v>5</v>
      </c>
    </row>
    <row r="1109" spans="1:7" x14ac:dyDescent="0.4">
      <c r="A1109" t="s">
        <v>2224</v>
      </c>
      <c r="B1109" s="17" t="s">
        <v>8219</v>
      </c>
      <c r="C1109" s="26">
        <f>VLOOKUP($A1109,Data!$B$1:$O$4115,14,FALSE)</f>
        <v>100</v>
      </c>
      <c r="E1109" t="s">
        <v>2909</v>
      </c>
      <c r="F1109" s="21" t="s">
        <v>8221</v>
      </c>
      <c r="G1109" s="26">
        <f>VLOOKUP($E1109,Data!$B$1:$O$4115,14,FALSE)</f>
        <v>1</v>
      </c>
    </row>
    <row r="1110" spans="1:7" x14ac:dyDescent="0.4">
      <c r="A1110" t="s">
        <v>2225</v>
      </c>
      <c r="B1110" s="17" t="s">
        <v>8219</v>
      </c>
      <c r="C1110" s="26">
        <f>VLOOKUP($A1110,Data!$B$1:$O$4115,14,FALSE)</f>
        <v>296</v>
      </c>
      <c r="E1110" t="s">
        <v>2910</v>
      </c>
      <c r="F1110" s="21" t="s">
        <v>8221</v>
      </c>
      <c r="G1110" s="26">
        <f>VLOOKUP($E1110,Data!$B$1:$O$4115,14,FALSE)</f>
        <v>1</v>
      </c>
    </row>
    <row r="1111" spans="1:7" x14ac:dyDescent="0.4">
      <c r="A1111" t="s">
        <v>2226</v>
      </c>
      <c r="B1111" s="17" t="s">
        <v>8219</v>
      </c>
      <c r="C1111" s="26">
        <f>VLOOKUP($A1111,Data!$B$1:$O$4115,14,FALSE)</f>
        <v>1204</v>
      </c>
      <c r="E1111" t="s">
        <v>2911</v>
      </c>
      <c r="F1111" s="21" t="s">
        <v>8221</v>
      </c>
      <c r="G1111" s="26">
        <f>VLOOKUP($E1111,Data!$B$1:$O$4115,14,FALSE)</f>
        <v>14</v>
      </c>
    </row>
    <row r="1112" spans="1:7" x14ac:dyDescent="0.4">
      <c r="A1112" t="s">
        <v>2227</v>
      </c>
      <c r="B1112" s="17" t="s">
        <v>8219</v>
      </c>
      <c r="C1112" s="26">
        <f>VLOOKUP($A1112,Data!$B$1:$O$4115,14,FALSE)</f>
        <v>321</v>
      </c>
      <c r="E1112" t="s">
        <v>2912</v>
      </c>
      <c r="F1112" s="21" t="s">
        <v>8221</v>
      </c>
      <c r="G1112" s="26">
        <f>VLOOKUP($E1112,Data!$B$1:$O$4115,14,FALSE)</f>
        <v>26</v>
      </c>
    </row>
    <row r="1113" spans="1:7" x14ac:dyDescent="0.4">
      <c r="A1113" t="s">
        <v>2228</v>
      </c>
      <c r="B1113" s="17" t="s">
        <v>8219</v>
      </c>
      <c r="C1113" s="26">
        <f>VLOOKUP($A1113,Data!$B$1:$O$4115,14,FALSE)</f>
        <v>301</v>
      </c>
      <c r="E1113" t="s">
        <v>2913</v>
      </c>
      <c r="F1113" s="21" t="s">
        <v>8221</v>
      </c>
      <c r="G1113" s="26">
        <f>VLOOKUP($E1113,Data!$B$1:$O$4115,14,FALSE)</f>
        <v>2</v>
      </c>
    </row>
    <row r="1114" spans="1:7" x14ac:dyDescent="0.4">
      <c r="A1114" t="s">
        <v>2229</v>
      </c>
      <c r="B1114" s="17" t="s">
        <v>8219</v>
      </c>
      <c r="C1114" s="26">
        <f>VLOOKUP($A1114,Data!$B$1:$O$4115,14,FALSE)</f>
        <v>144</v>
      </c>
      <c r="E1114" t="s">
        <v>2914</v>
      </c>
      <c r="F1114" s="21" t="s">
        <v>8221</v>
      </c>
      <c r="G1114" s="26">
        <f>VLOOKUP($E1114,Data!$B$1:$O$4115,14,FALSE)</f>
        <v>1</v>
      </c>
    </row>
    <row r="1115" spans="1:7" x14ac:dyDescent="0.4">
      <c r="A1115" t="s">
        <v>2230</v>
      </c>
      <c r="B1115" s="17" t="s">
        <v>8219</v>
      </c>
      <c r="C1115" s="26">
        <f>VLOOKUP($A1115,Data!$B$1:$O$4115,14,FALSE)</f>
        <v>539</v>
      </c>
      <c r="E1115" t="s">
        <v>2915</v>
      </c>
      <c r="F1115" s="21" t="s">
        <v>8221</v>
      </c>
      <c r="G1115" s="26">
        <f>VLOOKUP($E1115,Data!$B$1:$O$4115,14,FALSE)</f>
        <v>3</v>
      </c>
    </row>
    <row r="1116" spans="1:7" x14ac:dyDescent="0.4">
      <c r="A1116" t="s">
        <v>2231</v>
      </c>
      <c r="B1116" s="17" t="s">
        <v>8219</v>
      </c>
      <c r="C1116" s="26">
        <f>VLOOKUP($A1116,Data!$B$1:$O$4115,14,FALSE)</f>
        <v>498</v>
      </c>
      <c r="E1116" t="s">
        <v>2916</v>
      </c>
      <c r="F1116" s="21" t="s">
        <v>8221</v>
      </c>
      <c r="G1116" s="26">
        <f>VLOOKUP($E1116,Data!$B$1:$O$4115,14,FALSE)</f>
        <v>7</v>
      </c>
    </row>
    <row r="1117" spans="1:7" x14ac:dyDescent="0.4">
      <c r="A1117" t="s">
        <v>2232</v>
      </c>
      <c r="B1117" s="17" t="s">
        <v>8219</v>
      </c>
      <c r="C1117" s="26">
        <f>VLOOKUP($A1117,Data!$B$1:$O$4115,14,FALSE)</f>
        <v>1113</v>
      </c>
      <c r="E1117" t="s">
        <v>2917</v>
      </c>
      <c r="F1117" s="21" t="s">
        <v>8221</v>
      </c>
      <c r="G1117" s="26">
        <f>VLOOKUP($E1117,Data!$B$1:$O$4115,14,FALSE)</f>
        <v>9</v>
      </c>
    </row>
    <row r="1118" spans="1:7" x14ac:dyDescent="0.4">
      <c r="A1118" t="s">
        <v>2233</v>
      </c>
      <c r="B1118" s="17" t="s">
        <v>8219</v>
      </c>
      <c r="C1118" s="26">
        <f>VLOOKUP($A1118,Data!$B$1:$O$4115,14,FALSE)</f>
        <v>988</v>
      </c>
      <c r="E1118" t="s">
        <v>2918</v>
      </c>
      <c r="F1118" s="21" t="s">
        <v>8221</v>
      </c>
      <c r="G1118" s="26">
        <f>VLOOKUP($E1118,Data!$B$1:$O$4115,14,FALSE)</f>
        <v>20</v>
      </c>
    </row>
    <row r="1119" spans="1:7" x14ac:dyDescent="0.4">
      <c r="A1119" t="s">
        <v>2234</v>
      </c>
      <c r="B1119" s="17" t="s">
        <v>8219</v>
      </c>
      <c r="C1119" s="26">
        <f>VLOOKUP($A1119,Data!$B$1:$O$4115,14,FALSE)</f>
        <v>391</v>
      </c>
      <c r="E1119" t="s">
        <v>2919</v>
      </c>
      <c r="F1119" s="21" t="s">
        <v>8221</v>
      </c>
      <c r="G1119" s="26">
        <f>VLOOKUP($E1119,Data!$B$1:$O$4115,14,FALSE)</f>
        <v>6</v>
      </c>
    </row>
    <row r="1120" spans="1:7" x14ac:dyDescent="0.4">
      <c r="A1120" t="s">
        <v>2235</v>
      </c>
      <c r="B1120" s="17" t="s">
        <v>8219</v>
      </c>
      <c r="C1120" s="26">
        <f>VLOOKUP($A1120,Data!$B$1:$O$4115,14,FALSE)</f>
        <v>28</v>
      </c>
      <c r="E1120" t="s">
        <v>2920</v>
      </c>
      <c r="F1120" s="21" t="s">
        <v>8221</v>
      </c>
      <c r="G1120" s="26">
        <f>VLOOKUP($E1120,Data!$B$1:$O$4115,14,FALSE)</f>
        <v>13</v>
      </c>
    </row>
    <row r="1121" spans="1:7" x14ac:dyDescent="0.4">
      <c r="A1121" t="s">
        <v>2236</v>
      </c>
      <c r="B1121" s="17" t="s">
        <v>8219</v>
      </c>
      <c r="C1121" s="26">
        <f>VLOOKUP($A1121,Data!$B$1:$O$4115,14,FALSE)</f>
        <v>147</v>
      </c>
      <c r="E1121" t="s">
        <v>2941</v>
      </c>
      <c r="F1121" s="21" t="s">
        <v>8221</v>
      </c>
      <c r="G1121" s="26">
        <f>VLOOKUP($E1121,Data!$B$1:$O$4115,14,FALSE)</f>
        <v>1</v>
      </c>
    </row>
    <row r="1122" spans="1:7" x14ac:dyDescent="0.4">
      <c r="A1122" t="s">
        <v>2237</v>
      </c>
      <c r="B1122" s="17" t="s">
        <v>8219</v>
      </c>
      <c r="C1122" s="26">
        <f>VLOOKUP($A1122,Data!$B$1:$O$4115,14,FALSE)</f>
        <v>680</v>
      </c>
      <c r="E1122" t="s">
        <v>2942</v>
      </c>
      <c r="F1122" s="21" t="s">
        <v>8221</v>
      </c>
      <c r="G1122" s="26">
        <f>VLOOKUP($E1122,Data!$B$1:$O$4115,14,FALSE)</f>
        <v>202</v>
      </c>
    </row>
    <row r="1123" spans="1:7" x14ac:dyDescent="0.4">
      <c r="A1123" t="s">
        <v>2238</v>
      </c>
      <c r="B1123" s="17" t="s">
        <v>8219</v>
      </c>
      <c r="C1123" s="26">
        <f>VLOOKUP($A1123,Data!$B$1:$O$4115,14,FALSE)</f>
        <v>983</v>
      </c>
      <c r="E1123" t="s">
        <v>2943</v>
      </c>
      <c r="F1123" s="21" t="s">
        <v>8221</v>
      </c>
      <c r="G1123" s="26">
        <f>VLOOKUP($E1123,Data!$B$1:$O$4115,14,FALSE)</f>
        <v>0</v>
      </c>
    </row>
    <row r="1124" spans="1:7" x14ac:dyDescent="0.4">
      <c r="A1124" t="s">
        <v>2239</v>
      </c>
      <c r="B1124" s="17" t="s">
        <v>8219</v>
      </c>
      <c r="C1124" s="26">
        <f>VLOOKUP($A1124,Data!$B$1:$O$4115,14,FALSE)</f>
        <v>79</v>
      </c>
      <c r="E1124" t="s">
        <v>2944</v>
      </c>
      <c r="F1124" s="21" t="s">
        <v>8221</v>
      </c>
      <c r="G1124" s="26">
        <f>VLOOKUP($E1124,Data!$B$1:$O$4115,14,FALSE)</f>
        <v>1</v>
      </c>
    </row>
    <row r="1125" spans="1:7" x14ac:dyDescent="0.4">
      <c r="A1125" t="s">
        <v>2240</v>
      </c>
      <c r="B1125" s="17" t="s">
        <v>8219</v>
      </c>
      <c r="C1125" s="26">
        <f>VLOOKUP($A1125,Data!$B$1:$O$4115,14,FALSE)</f>
        <v>426</v>
      </c>
      <c r="E1125" t="s">
        <v>2945</v>
      </c>
      <c r="F1125" s="21" t="s">
        <v>8221</v>
      </c>
      <c r="G1125" s="26">
        <f>VLOOKUP($E1125,Data!$B$1:$O$4115,14,FALSE)</f>
        <v>0</v>
      </c>
    </row>
    <row r="1126" spans="1:7" x14ac:dyDescent="0.4">
      <c r="A1126" t="s">
        <v>2241</v>
      </c>
      <c r="B1126" s="17" t="s">
        <v>8219</v>
      </c>
      <c r="C1126" s="26">
        <f>VLOOKUP($A1126,Data!$B$1:$O$4115,14,FALSE)</f>
        <v>96</v>
      </c>
      <c r="E1126" t="s">
        <v>2946</v>
      </c>
      <c r="F1126" s="21" t="s">
        <v>8221</v>
      </c>
      <c r="G1126" s="26">
        <f>VLOOKUP($E1126,Data!$B$1:$O$4115,14,FALSE)</f>
        <v>2</v>
      </c>
    </row>
    <row r="1127" spans="1:7" x14ac:dyDescent="0.4">
      <c r="A1127" t="s">
        <v>2242</v>
      </c>
      <c r="B1127" s="17" t="s">
        <v>8219</v>
      </c>
      <c r="C1127" s="26">
        <f>VLOOKUP($A1127,Data!$B$1:$O$4115,14,FALSE)</f>
        <v>163</v>
      </c>
      <c r="E1127" t="s">
        <v>2947</v>
      </c>
      <c r="F1127" s="21" t="s">
        <v>8221</v>
      </c>
      <c r="G1127" s="26">
        <f>VLOOKUP($E1127,Data!$B$1:$O$4115,14,FALSE)</f>
        <v>13</v>
      </c>
    </row>
    <row r="1128" spans="1:7" x14ac:dyDescent="0.4">
      <c r="A1128" t="s">
        <v>2243</v>
      </c>
      <c r="B1128" s="17" t="s">
        <v>8219</v>
      </c>
      <c r="C1128" s="26">
        <f>VLOOKUP($A1128,Data!$B$1:$O$4115,14,FALSE)</f>
        <v>2525</v>
      </c>
      <c r="E1128" t="s">
        <v>2948</v>
      </c>
      <c r="F1128" s="21" t="s">
        <v>8221</v>
      </c>
      <c r="G1128" s="26">
        <f>VLOOKUP($E1128,Data!$B$1:$O$4115,14,FALSE)</f>
        <v>9</v>
      </c>
    </row>
    <row r="1129" spans="1:7" x14ac:dyDescent="0.4">
      <c r="A1129" t="s">
        <v>2244</v>
      </c>
      <c r="B1129" s="17" t="s">
        <v>8219</v>
      </c>
      <c r="C1129" s="26">
        <f>VLOOKUP($A1129,Data!$B$1:$O$4115,14,FALSE)</f>
        <v>2035</v>
      </c>
      <c r="E1129" t="s">
        <v>2949</v>
      </c>
      <c r="F1129" s="21" t="s">
        <v>8221</v>
      </c>
      <c r="G1129" s="26">
        <f>VLOOKUP($E1129,Data!$B$1:$O$4115,14,FALSE)</f>
        <v>2</v>
      </c>
    </row>
    <row r="1130" spans="1:7" x14ac:dyDescent="0.4">
      <c r="A1130" t="s">
        <v>2245</v>
      </c>
      <c r="B1130" s="17" t="s">
        <v>8219</v>
      </c>
      <c r="C1130" s="26">
        <f>VLOOKUP($A1130,Data!$B$1:$O$4115,14,FALSE)</f>
        <v>290</v>
      </c>
      <c r="E1130" t="s">
        <v>2950</v>
      </c>
      <c r="F1130" s="21" t="s">
        <v>8221</v>
      </c>
      <c r="G1130" s="26">
        <f>VLOOKUP($E1130,Data!$B$1:$O$4115,14,FALSE)</f>
        <v>0</v>
      </c>
    </row>
    <row r="1131" spans="1:7" x14ac:dyDescent="0.4">
      <c r="A1131" t="s">
        <v>2246</v>
      </c>
      <c r="B1131" s="17" t="s">
        <v>8219</v>
      </c>
      <c r="C1131" s="26">
        <f>VLOOKUP($A1131,Data!$B$1:$O$4115,14,FALSE)</f>
        <v>1980</v>
      </c>
      <c r="E1131" t="s">
        <v>3051</v>
      </c>
      <c r="F1131" s="21" t="s">
        <v>8221</v>
      </c>
      <c r="G1131" s="26">
        <f>VLOOKUP($E1131,Data!$B$1:$O$4115,14,FALSE)</f>
        <v>35</v>
      </c>
    </row>
    <row r="1132" spans="1:7" x14ac:dyDescent="0.4">
      <c r="A1132" t="s">
        <v>2247</v>
      </c>
      <c r="B1132" s="17" t="s">
        <v>8219</v>
      </c>
      <c r="C1132" s="26">
        <f>VLOOKUP($A1132,Data!$B$1:$O$4115,14,FALSE)</f>
        <v>57</v>
      </c>
      <c r="E1132" t="s">
        <v>3052</v>
      </c>
      <c r="F1132" s="21" t="s">
        <v>8221</v>
      </c>
      <c r="G1132" s="26">
        <f>VLOOKUP($E1132,Data!$B$1:$O$4115,14,FALSE)</f>
        <v>2</v>
      </c>
    </row>
    <row r="1133" spans="1:7" x14ac:dyDescent="0.4">
      <c r="A1133" t="s">
        <v>2248</v>
      </c>
      <c r="B1133" s="17" t="s">
        <v>8219</v>
      </c>
      <c r="C1133" s="26">
        <f>VLOOKUP($A1133,Data!$B$1:$O$4115,14,FALSE)</f>
        <v>380</v>
      </c>
      <c r="E1133" t="s">
        <v>3053</v>
      </c>
      <c r="F1133" s="21" t="s">
        <v>8221</v>
      </c>
      <c r="G1133" s="26">
        <f>VLOOKUP($E1133,Data!$B$1:$O$4115,14,FALSE)</f>
        <v>3</v>
      </c>
    </row>
    <row r="1134" spans="1:7" x14ac:dyDescent="0.4">
      <c r="A1134" t="s">
        <v>2249</v>
      </c>
      <c r="B1134" s="17" t="s">
        <v>8219</v>
      </c>
      <c r="C1134" s="26">
        <f>VLOOKUP($A1134,Data!$B$1:$O$4115,14,FALSE)</f>
        <v>128</v>
      </c>
      <c r="E1134" t="s">
        <v>3054</v>
      </c>
      <c r="F1134" s="21" t="s">
        <v>8221</v>
      </c>
      <c r="G1134" s="26">
        <f>VLOOKUP($E1134,Data!$B$1:$O$4115,14,FALSE)</f>
        <v>0</v>
      </c>
    </row>
    <row r="1135" spans="1:7" x14ac:dyDescent="0.4">
      <c r="A1135" t="s">
        <v>2250</v>
      </c>
      <c r="B1135" s="17" t="s">
        <v>8219</v>
      </c>
      <c r="C1135" s="26">
        <f>VLOOKUP($A1135,Data!$B$1:$O$4115,14,FALSE)</f>
        <v>180</v>
      </c>
      <c r="E1135" t="s">
        <v>3055</v>
      </c>
      <c r="F1135" s="21" t="s">
        <v>8221</v>
      </c>
      <c r="G1135" s="26">
        <f>VLOOKUP($E1135,Data!$B$1:$O$4115,14,FALSE)</f>
        <v>1</v>
      </c>
    </row>
    <row r="1136" spans="1:7" x14ac:dyDescent="0.4">
      <c r="A1136" t="s">
        <v>2251</v>
      </c>
      <c r="B1136" s="17" t="s">
        <v>8219</v>
      </c>
      <c r="C1136" s="26">
        <f>VLOOKUP($A1136,Data!$B$1:$O$4115,14,FALSE)</f>
        <v>571</v>
      </c>
      <c r="E1136" t="s">
        <v>3056</v>
      </c>
      <c r="F1136" s="21" t="s">
        <v>8221</v>
      </c>
      <c r="G1136" s="26">
        <f>VLOOKUP($E1136,Data!$B$1:$O$4115,14,FALSE)</f>
        <v>0</v>
      </c>
    </row>
    <row r="1137" spans="1:7" x14ac:dyDescent="0.4">
      <c r="A1137" t="s">
        <v>2252</v>
      </c>
      <c r="B1137" s="17" t="s">
        <v>8219</v>
      </c>
      <c r="C1137" s="26">
        <f>VLOOKUP($A1137,Data!$B$1:$O$4115,14,FALSE)</f>
        <v>480</v>
      </c>
      <c r="E1137" t="s">
        <v>3057</v>
      </c>
      <c r="F1137" s="21" t="s">
        <v>8221</v>
      </c>
      <c r="G1137" s="26">
        <f>VLOOKUP($E1137,Data!$B$1:$O$4115,14,FALSE)</f>
        <v>0</v>
      </c>
    </row>
    <row r="1138" spans="1:7" x14ac:dyDescent="0.4">
      <c r="A1138" t="s">
        <v>2253</v>
      </c>
      <c r="B1138" s="17" t="s">
        <v>8219</v>
      </c>
      <c r="C1138" s="26">
        <f>VLOOKUP($A1138,Data!$B$1:$O$4115,14,FALSE)</f>
        <v>249</v>
      </c>
      <c r="E1138" t="s">
        <v>3058</v>
      </c>
      <c r="F1138" s="21" t="s">
        <v>8221</v>
      </c>
      <c r="G1138" s="26">
        <f>VLOOKUP($E1138,Data!$B$1:$O$4115,14,FALSE)</f>
        <v>3</v>
      </c>
    </row>
    <row r="1139" spans="1:7" x14ac:dyDescent="0.4">
      <c r="A1139" t="s">
        <v>2254</v>
      </c>
      <c r="B1139" s="17" t="s">
        <v>8219</v>
      </c>
      <c r="C1139" s="26">
        <f>VLOOKUP($A1139,Data!$B$1:$O$4115,14,FALSE)</f>
        <v>84</v>
      </c>
      <c r="E1139" t="s">
        <v>3059</v>
      </c>
      <c r="F1139" s="21" t="s">
        <v>8221</v>
      </c>
      <c r="G1139" s="26">
        <f>VLOOKUP($E1139,Data!$B$1:$O$4115,14,FALSE)</f>
        <v>11</v>
      </c>
    </row>
    <row r="1140" spans="1:7" x14ac:dyDescent="0.4">
      <c r="A1140" t="s">
        <v>2255</v>
      </c>
      <c r="B1140" s="17" t="s">
        <v>8219</v>
      </c>
      <c r="C1140" s="26">
        <f>VLOOKUP($A1140,Data!$B$1:$O$4115,14,FALSE)</f>
        <v>197</v>
      </c>
      <c r="E1140" t="s">
        <v>3060</v>
      </c>
      <c r="F1140" s="21" t="s">
        <v>8221</v>
      </c>
      <c r="G1140" s="26">
        <f>VLOOKUP($E1140,Data!$B$1:$O$4115,14,FALSE)</f>
        <v>6</v>
      </c>
    </row>
    <row r="1141" spans="1:7" x14ac:dyDescent="0.4">
      <c r="A1141" t="s">
        <v>2256</v>
      </c>
      <c r="B1141" s="17" t="s">
        <v>8219</v>
      </c>
      <c r="C1141" s="26">
        <f>VLOOKUP($A1141,Data!$B$1:$O$4115,14,FALSE)</f>
        <v>271</v>
      </c>
      <c r="E1141" t="s">
        <v>3061</v>
      </c>
      <c r="F1141" s="21" t="s">
        <v>8221</v>
      </c>
      <c r="G1141" s="26">
        <f>VLOOKUP($E1141,Data!$B$1:$O$4115,14,FALSE)</f>
        <v>0</v>
      </c>
    </row>
    <row r="1142" spans="1:7" x14ac:dyDescent="0.4">
      <c r="A1142" t="s">
        <v>2257</v>
      </c>
      <c r="B1142" s="17" t="s">
        <v>8219</v>
      </c>
      <c r="C1142" s="26">
        <f>VLOOKUP($A1142,Data!$B$1:$O$4115,14,FALSE)</f>
        <v>50</v>
      </c>
      <c r="E1142" t="s">
        <v>3062</v>
      </c>
      <c r="F1142" s="21" t="s">
        <v>8221</v>
      </c>
      <c r="G1142" s="26">
        <f>VLOOKUP($E1142,Data!$B$1:$O$4115,14,FALSE)</f>
        <v>67</v>
      </c>
    </row>
    <row r="1143" spans="1:7" x14ac:dyDescent="0.4">
      <c r="A1143" t="s">
        <v>2258</v>
      </c>
      <c r="B1143" s="17" t="s">
        <v>8219</v>
      </c>
      <c r="C1143" s="26">
        <f>VLOOKUP($A1143,Data!$B$1:$O$4115,14,FALSE)</f>
        <v>169</v>
      </c>
      <c r="E1143" t="s">
        <v>3063</v>
      </c>
      <c r="F1143" s="21" t="s">
        <v>8221</v>
      </c>
      <c r="G1143" s="26">
        <f>VLOOKUP($E1143,Data!$B$1:$O$4115,14,FALSE)</f>
        <v>23</v>
      </c>
    </row>
    <row r="1144" spans="1:7" x14ac:dyDescent="0.4">
      <c r="A1144" t="s">
        <v>2259</v>
      </c>
      <c r="B1144" s="17" t="s">
        <v>8219</v>
      </c>
      <c r="C1144" s="26">
        <f>VLOOKUP($A1144,Data!$B$1:$O$4115,14,FALSE)</f>
        <v>205</v>
      </c>
      <c r="E1144" t="s">
        <v>3064</v>
      </c>
      <c r="F1144" s="21" t="s">
        <v>8221</v>
      </c>
      <c r="G1144" s="26">
        <f>VLOOKUP($E1144,Data!$B$1:$O$4115,14,FALSE)</f>
        <v>72</v>
      </c>
    </row>
    <row r="1145" spans="1:7" x14ac:dyDescent="0.4">
      <c r="A1145" t="s">
        <v>2260</v>
      </c>
      <c r="B1145" s="17" t="s">
        <v>8219</v>
      </c>
      <c r="C1145" s="26">
        <f>VLOOKUP($A1145,Data!$B$1:$O$4115,14,FALSE)</f>
        <v>206</v>
      </c>
      <c r="E1145" t="s">
        <v>3065</v>
      </c>
      <c r="F1145" s="21" t="s">
        <v>8221</v>
      </c>
      <c r="G1145" s="26">
        <f>VLOOKUP($E1145,Data!$B$1:$O$4115,14,FALSE)</f>
        <v>2</v>
      </c>
    </row>
    <row r="1146" spans="1:7" x14ac:dyDescent="0.4">
      <c r="A1146" t="s">
        <v>2261</v>
      </c>
      <c r="B1146" s="17" t="s">
        <v>8219</v>
      </c>
      <c r="C1146" s="26">
        <f>VLOOKUP($A1146,Data!$B$1:$O$4115,14,FALSE)</f>
        <v>84</v>
      </c>
      <c r="E1146" t="s">
        <v>3066</v>
      </c>
      <c r="F1146" s="21" t="s">
        <v>8221</v>
      </c>
      <c r="G1146" s="26">
        <f>VLOOKUP($E1146,Data!$B$1:$O$4115,14,FALSE)</f>
        <v>15</v>
      </c>
    </row>
    <row r="1147" spans="1:7" x14ac:dyDescent="0.4">
      <c r="A1147" t="s">
        <v>2262</v>
      </c>
      <c r="B1147" s="17" t="s">
        <v>8219</v>
      </c>
      <c r="C1147" s="26">
        <f>VLOOKUP($A1147,Data!$B$1:$O$4115,14,FALSE)</f>
        <v>210</v>
      </c>
      <c r="E1147" t="s">
        <v>3067</v>
      </c>
      <c r="F1147" s="21" t="s">
        <v>8221</v>
      </c>
      <c r="G1147" s="26">
        <f>VLOOKUP($E1147,Data!$B$1:$O$4115,14,FALSE)</f>
        <v>1</v>
      </c>
    </row>
    <row r="1148" spans="1:7" x14ac:dyDescent="0.4">
      <c r="A1148" t="s">
        <v>2263</v>
      </c>
      <c r="B1148" s="17" t="s">
        <v>8219</v>
      </c>
      <c r="C1148" s="26">
        <f>VLOOKUP($A1148,Data!$B$1:$O$4115,14,FALSE)</f>
        <v>181</v>
      </c>
      <c r="E1148" t="s">
        <v>3068</v>
      </c>
      <c r="F1148" s="21" t="s">
        <v>8221</v>
      </c>
      <c r="G1148" s="26">
        <f>VLOOKUP($E1148,Data!$B$1:$O$4115,14,FALSE)</f>
        <v>2</v>
      </c>
    </row>
    <row r="1149" spans="1:7" x14ac:dyDescent="0.4">
      <c r="A1149" t="s">
        <v>2264</v>
      </c>
      <c r="B1149" s="17" t="s">
        <v>8219</v>
      </c>
      <c r="C1149" s="26">
        <f>VLOOKUP($A1149,Data!$B$1:$O$4115,14,FALSE)</f>
        <v>60</v>
      </c>
      <c r="E1149" t="s">
        <v>3069</v>
      </c>
      <c r="F1149" s="21" t="s">
        <v>8221</v>
      </c>
      <c r="G1149" s="26">
        <f>VLOOKUP($E1149,Data!$B$1:$O$4115,14,FALSE)</f>
        <v>7</v>
      </c>
    </row>
    <row r="1150" spans="1:7" x14ac:dyDescent="0.4">
      <c r="A1150" t="s">
        <v>2265</v>
      </c>
      <c r="B1150" s="17" t="s">
        <v>8219</v>
      </c>
      <c r="C1150" s="26">
        <f>VLOOKUP($A1150,Data!$B$1:$O$4115,14,FALSE)</f>
        <v>445</v>
      </c>
      <c r="E1150" t="s">
        <v>3070</v>
      </c>
      <c r="F1150" s="21" t="s">
        <v>8221</v>
      </c>
      <c r="G1150" s="26">
        <f>VLOOKUP($E1150,Data!$B$1:$O$4115,14,FALSE)</f>
        <v>16</v>
      </c>
    </row>
    <row r="1151" spans="1:7" x14ac:dyDescent="0.4">
      <c r="A1151" t="s">
        <v>2266</v>
      </c>
      <c r="B1151" s="17" t="s">
        <v>8219</v>
      </c>
      <c r="C1151" s="26">
        <f>VLOOKUP($A1151,Data!$B$1:$O$4115,14,FALSE)</f>
        <v>17</v>
      </c>
      <c r="E1151" t="s">
        <v>3071</v>
      </c>
      <c r="F1151" s="21" t="s">
        <v>8221</v>
      </c>
      <c r="G1151" s="26">
        <f>VLOOKUP($E1151,Data!$B$1:$O$4115,14,FALSE)</f>
        <v>117</v>
      </c>
    </row>
    <row r="1152" spans="1:7" x14ac:dyDescent="0.4">
      <c r="A1152" t="s">
        <v>2267</v>
      </c>
      <c r="B1152" s="17" t="s">
        <v>8219</v>
      </c>
      <c r="C1152" s="26">
        <f>VLOOKUP($A1152,Data!$B$1:$O$4115,14,FALSE)</f>
        <v>194</v>
      </c>
      <c r="E1152" t="s">
        <v>3072</v>
      </c>
      <c r="F1152" s="21" t="s">
        <v>8221</v>
      </c>
      <c r="G1152" s="26">
        <f>VLOOKUP($E1152,Data!$B$1:$O$4115,14,FALSE)</f>
        <v>2</v>
      </c>
    </row>
    <row r="1153" spans="1:7" x14ac:dyDescent="0.4">
      <c r="A1153" t="s">
        <v>2268</v>
      </c>
      <c r="B1153" s="17" t="s">
        <v>8219</v>
      </c>
      <c r="C1153" s="26">
        <f>VLOOKUP($A1153,Data!$B$1:$O$4115,14,FALSE)</f>
        <v>404</v>
      </c>
      <c r="E1153" t="s">
        <v>3073</v>
      </c>
      <c r="F1153" s="21" t="s">
        <v>8221</v>
      </c>
      <c r="G1153" s="26">
        <f>VLOOKUP($E1153,Data!$B$1:$O$4115,14,FALSE)</f>
        <v>7</v>
      </c>
    </row>
    <row r="1154" spans="1:7" x14ac:dyDescent="0.4">
      <c r="A1154" t="s">
        <v>2269</v>
      </c>
      <c r="B1154" s="17" t="s">
        <v>8219</v>
      </c>
      <c r="C1154" s="26">
        <f>VLOOKUP($A1154,Data!$B$1:$O$4115,14,FALSE)</f>
        <v>194</v>
      </c>
      <c r="E1154" t="s">
        <v>3074</v>
      </c>
      <c r="F1154" s="21" t="s">
        <v>8221</v>
      </c>
      <c r="G1154" s="26">
        <f>VLOOKUP($E1154,Data!$B$1:$O$4115,14,FALSE)</f>
        <v>3</v>
      </c>
    </row>
    <row r="1155" spans="1:7" x14ac:dyDescent="0.4">
      <c r="A1155" t="s">
        <v>2270</v>
      </c>
      <c r="B1155" s="17" t="s">
        <v>8219</v>
      </c>
      <c r="C1155" s="26">
        <f>VLOOKUP($A1155,Data!$B$1:$O$4115,14,FALSE)</f>
        <v>902</v>
      </c>
      <c r="E1155" t="s">
        <v>3075</v>
      </c>
      <c r="F1155" s="21" t="s">
        <v>8221</v>
      </c>
      <c r="G1155" s="26">
        <f>VLOOKUP($E1155,Data!$B$1:$O$4115,14,FALSE)</f>
        <v>20</v>
      </c>
    </row>
    <row r="1156" spans="1:7" x14ac:dyDescent="0.4">
      <c r="A1156" t="s">
        <v>2271</v>
      </c>
      <c r="B1156" s="17" t="s">
        <v>8219</v>
      </c>
      <c r="C1156" s="26">
        <f>VLOOKUP($A1156,Data!$B$1:$O$4115,14,FALSE)</f>
        <v>1670</v>
      </c>
      <c r="E1156" t="s">
        <v>3076</v>
      </c>
      <c r="F1156" s="21" t="s">
        <v>8221</v>
      </c>
      <c r="G1156" s="26">
        <f>VLOOKUP($E1156,Data!$B$1:$O$4115,14,FALSE)</f>
        <v>50</v>
      </c>
    </row>
    <row r="1157" spans="1:7" x14ac:dyDescent="0.4">
      <c r="A1157" t="s">
        <v>2272</v>
      </c>
      <c r="B1157" s="17" t="s">
        <v>8219</v>
      </c>
      <c r="C1157" s="26">
        <f>VLOOKUP($A1157,Data!$B$1:$O$4115,14,FALSE)</f>
        <v>1328</v>
      </c>
      <c r="E1157" t="s">
        <v>3077</v>
      </c>
      <c r="F1157" s="21" t="s">
        <v>8221</v>
      </c>
      <c r="G1157" s="26">
        <f>VLOOKUP($E1157,Data!$B$1:$O$4115,14,FALSE)</f>
        <v>2</v>
      </c>
    </row>
    <row r="1158" spans="1:7" x14ac:dyDescent="0.4">
      <c r="A1158" t="s">
        <v>2273</v>
      </c>
      <c r="B1158" s="17" t="s">
        <v>8219</v>
      </c>
      <c r="C1158" s="26">
        <f>VLOOKUP($A1158,Data!$B$1:$O$4115,14,FALSE)</f>
        <v>944</v>
      </c>
      <c r="E1158" t="s">
        <v>3078</v>
      </c>
      <c r="F1158" s="21" t="s">
        <v>8221</v>
      </c>
      <c r="G1158" s="26">
        <f>VLOOKUP($E1158,Data!$B$1:$O$4115,14,FALSE)</f>
        <v>3</v>
      </c>
    </row>
    <row r="1159" spans="1:7" x14ac:dyDescent="0.4">
      <c r="A1159" t="s">
        <v>2274</v>
      </c>
      <c r="B1159" s="17" t="s">
        <v>8219</v>
      </c>
      <c r="C1159" s="26">
        <f>VLOOKUP($A1159,Data!$B$1:$O$4115,14,FALSE)</f>
        <v>147</v>
      </c>
      <c r="E1159" t="s">
        <v>3079</v>
      </c>
      <c r="F1159" s="21" t="s">
        <v>8221</v>
      </c>
      <c r="G1159" s="26">
        <f>VLOOKUP($E1159,Data!$B$1:$O$4115,14,FALSE)</f>
        <v>27</v>
      </c>
    </row>
    <row r="1160" spans="1:7" x14ac:dyDescent="0.4">
      <c r="A1160" t="s">
        <v>2275</v>
      </c>
      <c r="B1160" s="17" t="s">
        <v>8219</v>
      </c>
      <c r="C1160" s="26">
        <f>VLOOKUP($A1160,Data!$B$1:$O$4115,14,FALSE)</f>
        <v>99</v>
      </c>
      <c r="E1160" t="s">
        <v>3080</v>
      </c>
      <c r="F1160" s="21" t="s">
        <v>8221</v>
      </c>
      <c r="G1160" s="26">
        <f>VLOOKUP($E1160,Data!$B$1:$O$4115,14,FALSE)</f>
        <v>7</v>
      </c>
    </row>
    <row r="1161" spans="1:7" x14ac:dyDescent="0.4">
      <c r="A1161" t="s">
        <v>2276</v>
      </c>
      <c r="B1161" s="17" t="s">
        <v>8219</v>
      </c>
      <c r="C1161" s="26">
        <f>VLOOKUP($A1161,Data!$B$1:$O$4115,14,FALSE)</f>
        <v>79</v>
      </c>
      <c r="E1161" t="s">
        <v>3081</v>
      </c>
      <c r="F1161" s="21" t="s">
        <v>8221</v>
      </c>
      <c r="G1161" s="26">
        <v>5</v>
      </c>
    </row>
    <row r="1162" spans="1:7" x14ac:dyDescent="0.4">
      <c r="A1162" t="s">
        <v>2277</v>
      </c>
      <c r="B1162" s="17" t="s">
        <v>8219</v>
      </c>
      <c r="C1162" s="26">
        <f>VLOOKUP($A1162,Data!$B$1:$O$4115,14,FALSE)</f>
        <v>75</v>
      </c>
      <c r="E1162" t="s">
        <v>3082</v>
      </c>
      <c r="F1162" s="21" t="s">
        <v>8221</v>
      </c>
      <c r="G1162" s="26">
        <f>VLOOKUP($E1162,Data!$B$1:$O$4115,14,FALSE)</f>
        <v>0</v>
      </c>
    </row>
    <row r="1163" spans="1:7" x14ac:dyDescent="0.4">
      <c r="A1163" t="s">
        <v>2278</v>
      </c>
      <c r="B1163" s="17" t="s">
        <v>8219</v>
      </c>
      <c r="C1163" s="26">
        <f>VLOOKUP($A1163,Data!$B$1:$O$4115,14,FALSE)</f>
        <v>207</v>
      </c>
      <c r="E1163" t="s">
        <v>3083</v>
      </c>
      <c r="F1163" s="21" t="s">
        <v>8221</v>
      </c>
      <c r="G1163" s="26">
        <f>VLOOKUP($E1163,Data!$B$1:$O$4115,14,FALSE)</f>
        <v>3</v>
      </c>
    </row>
    <row r="1164" spans="1:7" x14ac:dyDescent="0.4">
      <c r="A1164" t="s">
        <v>2279</v>
      </c>
      <c r="B1164" s="17" t="s">
        <v>8219</v>
      </c>
      <c r="C1164" s="26">
        <f>VLOOKUP($A1164,Data!$B$1:$O$4115,14,FALSE)</f>
        <v>102</v>
      </c>
      <c r="E1164" t="s">
        <v>3084</v>
      </c>
      <c r="F1164" s="21" t="s">
        <v>8221</v>
      </c>
      <c r="G1164" s="26">
        <f>VLOOKUP($E1164,Data!$B$1:$O$4115,14,FALSE)</f>
        <v>6</v>
      </c>
    </row>
    <row r="1165" spans="1:7" x14ac:dyDescent="0.4">
      <c r="A1165" t="s">
        <v>2280</v>
      </c>
      <c r="B1165" s="17" t="s">
        <v>8219</v>
      </c>
      <c r="C1165" s="26">
        <f>VLOOKUP($A1165,Data!$B$1:$O$4115,14,FALSE)</f>
        <v>32</v>
      </c>
      <c r="E1165" t="s">
        <v>3085</v>
      </c>
      <c r="F1165" s="21" t="s">
        <v>8221</v>
      </c>
      <c r="G1165" s="26">
        <f>VLOOKUP($E1165,Data!$B$1:$O$4115,14,FALSE)</f>
        <v>9</v>
      </c>
    </row>
    <row r="1166" spans="1:7" x14ac:dyDescent="0.4">
      <c r="A1166" t="s">
        <v>2281</v>
      </c>
      <c r="B1166" s="17" t="s">
        <v>8219</v>
      </c>
      <c r="C1166" s="26">
        <f>VLOOKUP($A1166,Data!$B$1:$O$4115,14,FALSE)</f>
        <v>480</v>
      </c>
      <c r="E1166" t="s">
        <v>3086</v>
      </c>
      <c r="F1166" s="21" t="s">
        <v>8221</v>
      </c>
      <c r="G1166" s="26">
        <f>VLOOKUP($E1166,Data!$B$1:$O$4115,14,FALSE)</f>
        <v>3</v>
      </c>
    </row>
    <row r="1167" spans="1:7" x14ac:dyDescent="0.4">
      <c r="A1167" t="s">
        <v>2282</v>
      </c>
      <c r="B1167" s="17" t="s">
        <v>8219</v>
      </c>
      <c r="C1167" s="26">
        <f>VLOOKUP($A1167,Data!$B$1:$O$4115,14,FALSE)</f>
        <v>11</v>
      </c>
      <c r="E1167" t="s">
        <v>3087</v>
      </c>
      <c r="F1167" s="21" t="s">
        <v>8221</v>
      </c>
      <c r="G1167" s="26">
        <f>VLOOKUP($E1167,Data!$B$1:$O$4115,14,FALSE)</f>
        <v>2</v>
      </c>
    </row>
    <row r="1168" spans="1:7" x14ac:dyDescent="0.4">
      <c r="A1168" t="s">
        <v>2283</v>
      </c>
      <c r="B1168" s="17" t="s">
        <v>8219</v>
      </c>
      <c r="C1168" s="26">
        <f>VLOOKUP($A1168,Data!$B$1:$O$4115,14,FALSE)</f>
        <v>12</v>
      </c>
      <c r="E1168" t="s">
        <v>3088</v>
      </c>
      <c r="F1168" s="21" t="s">
        <v>8221</v>
      </c>
      <c r="G1168" s="26">
        <f>VLOOKUP($E1168,Data!$B$1:$O$4115,14,FALSE)</f>
        <v>3</v>
      </c>
    </row>
    <row r="1169" spans="1:7" x14ac:dyDescent="0.4">
      <c r="A1169" t="s">
        <v>2284</v>
      </c>
      <c r="B1169" s="17" t="s">
        <v>8219</v>
      </c>
      <c r="C1169" s="26">
        <f>VLOOKUP($A1169,Data!$B$1:$O$4115,14,FALSE)</f>
        <v>48</v>
      </c>
      <c r="E1169" t="s">
        <v>3089</v>
      </c>
      <c r="F1169" s="21" t="s">
        <v>8221</v>
      </c>
      <c r="G1169" s="26">
        <f>VLOOKUP($E1169,Data!$B$1:$O$4115,14,FALSE)</f>
        <v>45</v>
      </c>
    </row>
    <row r="1170" spans="1:7" x14ac:dyDescent="0.4">
      <c r="A1170" t="s">
        <v>2285</v>
      </c>
      <c r="B1170" s="17" t="s">
        <v>8219</v>
      </c>
      <c r="C1170" s="26">
        <f>VLOOKUP($A1170,Data!$B$1:$O$4115,14,FALSE)</f>
        <v>59</v>
      </c>
      <c r="E1170" t="s">
        <v>3090</v>
      </c>
      <c r="F1170" s="21" t="s">
        <v>8221</v>
      </c>
      <c r="G1170" s="26">
        <f>VLOOKUP($E1170,Data!$B$1:$O$4115,14,FALSE)</f>
        <v>9</v>
      </c>
    </row>
    <row r="1171" spans="1:7" x14ac:dyDescent="0.4">
      <c r="A1171" t="s">
        <v>2286</v>
      </c>
      <c r="B1171" s="17" t="s">
        <v>8219</v>
      </c>
      <c r="C1171" s="26">
        <f>VLOOKUP($A1171,Data!$B$1:$O$4115,14,FALSE)</f>
        <v>79</v>
      </c>
      <c r="E1171" t="s">
        <v>3091</v>
      </c>
      <c r="F1171" s="21" t="s">
        <v>8221</v>
      </c>
      <c r="G1171" s="26">
        <f>VLOOKUP($E1171,Data!$B$1:$O$4115,14,FALSE)</f>
        <v>9</v>
      </c>
    </row>
    <row r="1172" spans="1:7" x14ac:dyDescent="0.4">
      <c r="A1172" t="s">
        <v>2287</v>
      </c>
      <c r="B1172" s="17" t="s">
        <v>8219</v>
      </c>
      <c r="C1172" s="26">
        <f>VLOOKUP($A1172,Data!$B$1:$O$4115,14,FALSE)</f>
        <v>14</v>
      </c>
      <c r="E1172" t="s">
        <v>3092</v>
      </c>
      <c r="F1172" s="21" t="s">
        <v>8221</v>
      </c>
      <c r="G1172" s="26">
        <f>VLOOKUP($E1172,Data!$B$1:$O$4115,14,FALSE)</f>
        <v>21</v>
      </c>
    </row>
    <row r="1173" spans="1:7" x14ac:dyDescent="0.4">
      <c r="A1173" t="s">
        <v>2288</v>
      </c>
      <c r="B1173" s="17" t="s">
        <v>8219</v>
      </c>
      <c r="C1173" s="26">
        <f>VLOOKUP($A1173,Data!$B$1:$O$4115,14,FALSE)</f>
        <v>106</v>
      </c>
      <c r="E1173" t="s">
        <v>3093</v>
      </c>
      <c r="F1173" s="21" t="s">
        <v>8221</v>
      </c>
      <c r="G1173" s="26">
        <f>VLOOKUP($E1173,Data!$B$1:$O$4115,14,FALSE)</f>
        <v>17</v>
      </c>
    </row>
    <row r="1174" spans="1:7" x14ac:dyDescent="0.4">
      <c r="A1174" t="s">
        <v>2289</v>
      </c>
      <c r="B1174" s="17" t="s">
        <v>8219</v>
      </c>
      <c r="C1174" s="26">
        <f>VLOOKUP($A1174,Data!$B$1:$O$4115,14,FALSE)</f>
        <v>25</v>
      </c>
      <c r="E1174" t="s">
        <v>3094</v>
      </c>
      <c r="F1174" s="21" t="s">
        <v>8221</v>
      </c>
      <c r="G1174" s="26">
        <f>VLOOKUP($E1174,Data!$B$1:$O$4115,14,FALSE)</f>
        <v>1</v>
      </c>
    </row>
    <row r="1175" spans="1:7" x14ac:dyDescent="0.4">
      <c r="A1175" t="s">
        <v>2290</v>
      </c>
      <c r="B1175" s="17" t="s">
        <v>8219</v>
      </c>
      <c r="C1175" s="26">
        <f>VLOOKUP($A1175,Data!$B$1:$O$4115,14,FALSE)</f>
        <v>25</v>
      </c>
      <c r="E1175" t="s">
        <v>3095</v>
      </c>
      <c r="F1175" s="21" t="s">
        <v>8221</v>
      </c>
      <c r="G1175" s="26">
        <f>VLOOKUP($E1175,Data!$B$1:$O$4115,14,FALSE)</f>
        <v>1</v>
      </c>
    </row>
    <row r="1176" spans="1:7" x14ac:dyDescent="0.4">
      <c r="A1176" t="s">
        <v>2291</v>
      </c>
      <c r="B1176" s="17" t="s">
        <v>8219</v>
      </c>
      <c r="C1176" s="26">
        <f>VLOOKUP($A1176,Data!$B$1:$O$4115,14,FALSE)</f>
        <v>29</v>
      </c>
      <c r="E1176" t="s">
        <v>3096</v>
      </c>
      <c r="F1176" s="21" t="s">
        <v>8221</v>
      </c>
      <c r="G1176" s="26">
        <f>VLOOKUP($E1176,Data!$B$1:$O$4115,14,FALSE)</f>
        <v>14</v>
      </c>
    </row>
    <row r="1177" spans="1:7" x14ac:dyDescent="0.4">
      <c r="A1177" t="s">
        <v>2292</v>
      </c>
      <c r="B1177" s="17" t="s">
        <v>8219</v>
      </c>
      <c r="C1177" s="26">
        <f>VLOOKUP($A1177,Data!$B$1:$O$4115,14,FALSE)</f>
        <v>43</v>
      </c>
      <c r="E1177" t="s">
        <v>3097</v>
      </c>
      <c r="F1177" s="21" t="s">
        <v>8221</v>
      </c>
      <c r="G1177" s="26">
        <f>VLOOKUP($E1177,Data!$B$1:$O$4115,14,FALSE)</f>
        <v>42</v>
      </c>
    </row>
    <row r="1178" spans="1:7" x14ac:dyDescent="0.4">
      <c r="A1178" t="s">
        <v>2293</v>
      </c>
      <c r="B1178" s="17" t="s">
        <v>8219</v>
      </c>
      <c r="C1178" s="26">
        <f>VLOOKUP($A1178,Data!$B$1:$O$4115,14,FALSE)</f>
        <v>46</v>
      </c>
      <c r="E1178" t="s">
        <v>3098</v>
      </c>
      <c r="F1178" s="21" t="s">
        <v>8221</v>
      </c>
      <c r="G1178" s="26">
        <f>VLOOKUP($E1178,Data!$B$1:$O$4115,14,FALSE)</f>
        <v>27</v>
      </c>
    </row>
    <row r="1179" spans="1:7" x14ac:dyDescent="0.4">
      <c r="A1179" t="s">
        <v>2294</v>
      </c>
      <c r="B1179" s="17" t="s">
        <v>8219</v>
      </c>
      <c r="C1179" s="26">
        <f>VLOOKUP($A1179,Data!$B$1:$O$4115,14,FALSE)</f>
        <v>27</v>
      </c>
      <c r="E1179" t="s">
        <v>3099</v>
      </c>
      <c r="F1179" s="21" t="s">
        <v>8221</v>
      </c>
      <c r="G1179" s="26">
        <f>VLOOKUP($E1179,Data!$B$1:$O$4115,14,FALSE)</f>
        <v>5</v>
      </c>
    </row>
    <row r="1180" spans="1:7" x14ac:dyDescent="0.4">
      <c r="A1180" t="s">
        <v>2295</v>
      </c>
      <c r="B1180" s="17" t="s">
        <v>8219</v>
      </c>
      <c r="C1180" s="26">
        <f>VLOOKUP($A1180,Data!$B$1:$O$4115,14,FALSE)</f>
        <v>112</v>
      </c>
      <c r="E1180" t="s">
        <v>3100</v>
      </c>
      <c r="F1180" s="21" t="s">
        <v>8221</v>
      </c>
      <c r="G1180" s="26">
        <f>VLOOKUP($E1180,Data!$B$1:$O$4115,14,FALSE)</f>
        <v>13</v>
      </c>
    </row>
    <row r="1181" spans="1:7" x14ac:dyDescent="0.4">
      <c r="A1181" t="s">
        <v>2296</v>
      </c>
      <c r="B1181" s="17" t="s">
        <v>8219</v>
      </c>
      <c r="C1181" s="26">
        <f>VLOOKUP($A1181,Data!$B$1:$O$4115,14,FALSE)</f>
        <v>34</v>
      </c>
      <c r="E1181" t="s">
        <v>3101</v>
      </c>
      <c r="F1181" s="21" t="s">
        <v>8221</v>
      </c>
      <c r="G1181" s="26">
        <f>VLOOKUP($E1181,Data!$B$1:$O$4115,14,FALSE)</f>
        <v>12</v>
      </c>
    </row>
    <row r="1182" spans="1:7" x14ac:dyDescent="0.4">
      <c r="A1182" t="s">
        <v>2297</v>
      </c>
      <c r="B1182" s="17" t="s">
        <v>8219</v>
      </c>
      <c r="C1182" s="26">
        <f>VLOOKUP($A1182,Data!$B$1:$O$4115,14,FALSE)</f>
        <v>145</v>
      </c>
      <c r="E1182" t="s">
        <v>3102</v>
      </c>
      <c r="F1182" s="21" t="s">
        <v>8221</v>
      </c>
      <c r="G1182" s="26">
        <f>VLOOKUP($E1182,Data!$B$1:$O$4115,14,FALSE)</f>
        <v>90</v>
      </c>
    </row>
    <row r="1183" spans="1:7" x14ac:dyDescent="0.4">
      <c r="A1183" t="s">
        <v>2298</v>
      </c>
      <c r="B1183" s="17" t="s">
        <v>8219</v>
      </c>
      <c r="C1183" s="26">
        <f>VLOOKUP($A1183,Data!$B$1:$O$4115,14,FALSE)</f>
        <v>19</v>
      </c>
      <c r="E1183" t="s">
        <v>3103</v>
      </c>
      <c r="F1183" s="21" t="s">
        <v>8221</v>
      </c>
      <c r="G1183" s="26">
        <f>VLOOKUP($E1183,Data!$B$1:$O$4115,14,FALSE)</f>
        <v>2</v>
      </c>
    </row>
    <row r="1184" spans="1:7" x14ac:dyDescent="0.4">
      <c r="A1184" t="s">
        <v>2299</v>
      </c>
      <c r="B1184" s="17" t="s">
        <v>8219</v>
      </c>
      <c r="C1184" s="26">
        <f>VLOOKUP($A1184,Data!$B$1:$O$4115,14,FALSE)</f>
        <v>288</v>
      </c>
      <c r="E1184" t="s">
        <v>3104</v>
      </c>
      <c r="F1184" s="21" t="s">
        <v>8221</v>
      </c>
      <c r="G1184" s="26">
        <f>VLOOKUP($E1184,Data!$B$1:$O$4115,14,FALSE)</f>
        <v>5</v>
      </c>
    </row>
    <row r="1185" spans="1:7" x14ac:dyDescent="0.4">
      <c r="A1185" t="s">
        <v>2300</v>
      </c>
      <c r="B1185" s="17" t="s">
        <v>8219</v>
      </c>
      <c r="C1185" s="26">
        <f>VLOOKUP($A1185,Data!$B$1:$O$4115,14,FALSE)</f>
        <v>14</v>
      </c>
      <c r="E1185" t="s">
        <v>3105</v>
      </c>
      <c r="F1185" s="21" t="s">
        <v>8221</v>
      </c>
      <c r="G1185" s="26">
        <f>VLOOKUP($E1185,Data!$B$1:$O$4115,14,FALSE)</f>
        <v>31</v>
      </c>
    </row>
    <row r="1186" spans="1:7" x14ac:dyDescent="0.4">
      <c r="A1186" t="s">
        <v>2301</v>
      </c>
      <c r="B1186" s="17" t="s">
        <v>8219</v>
      </c>
      <c r="C1186" s="26">
        <f>VLOOKUP($A1186,Data!$B$1:$O$4115,14,FALSE)</f>
        <v>7</v>
      </c>
      <c r="E1186" t="s">
        <v>3106</v>
      </c>
      <c r="F1186" s="21" t="s">
        <v>8221</v>
      </c>
      <c r="G1186" s="26">
        <f>VLOOKUP($E1186,Data!$B$1:$O$4115,14,FALSE)</f>
        <v>4</v>
      </c>
    </row>
    <row r="1187" spans="1:7" x14ac:dyDescent="0.4">
      <c r="A1187" t="s">
        <v>2302</v>
      </c>
      <c r="B1187" s="17" t="s">
        <v>8219</v>
      </c>
      <c r="C1187" s="26">
        <f>VLOOKUP($A1187,Data!$B$1:$O$4115,14,FALSE)</f>
        <v>211</v>
      </c>
      <c r="E1187" t="s">
        <v>3107</v>
      </c>
      <c r="F1187" s="21" t="s">
        <v>8221</v>
      </c>
      <c r="G1187" s="26">
        <f>VLOOKUP($E1187,Data!$B$1:$O$4115,14,FALSE)</f>
        <v>29</v>
      </c>
    </row>
    <row r="1188" spans="1:7" x14ac:dyDescent="0.4">
      <c r="A1188" t="s">
        <v>2303</v>
      </c>
      <c r="B1188" s="17" t="s">
        <v>8219</v>
      </c>
      <c r="C1188" s="26">
        <f>VLOOKUP($A1188,Data!$B$1:$O$4115,14,FALSE)</f>
        <v>85</v>
      </c>
      <c r="E1188" t="s">
        <v>3108</v>
      </c>
      <c r="F1188" s="21" t="s">
        <v>8221</v>
      </c>
      <c r="G1188" s="26">
        <f>VLOOKUP($E1188,Data!$B$1:$O$4115,14,FALSE)</f>
        <v>2</v>
      </c>
    </row>
    <row r="1189" spans="1:7" x14ac:dyDescent="0.4">
      <c r="A1189" t="s">
        <v>2304</v>
      </c>
      <c r="B1189" s="17" t="s">
        <v>8219</v>
      </c>
      <c r="C1189" s="26">
        <f>VLOOKUP($A1189,Data!$B$1:$O$4115,14,FALSE)</f>
        <v>103</v>
      </c>
      <c r="E1189" t="s">
        <v>3109</v>
      </c>
      <c r="F1189" s="21" t="s">
        <v>8221</v>
      </c>
      <c r="G1189" s="26">
        <f>VLOOKUP($E1189,Data!$B$1:$O$4115,14,FALSE)</f>
        <v>114</v>
      </c>
    </row>
    <row r="1190" spans="1:7" x14ac:dyDescent="0.4">
      <c r="A1190" t="s">
        <v>2305</v>
      </c>
      <c r="B1190" s="17" t="s">
        <v>8219</v>
      </c>
      <c r="C1190" s="26">
        <f>VLOOKUP($A1190,Data!$B$1:$O$4115,14,FALSE)</f>
        <v>113</v>
      </c>
      <c r="E1190" t="s">
        <v>3110</v>
      </c>
      <c r="F1190" s="21" t="s">
        <v>8221</v>
      </c>
      <c r="G1190" s="26">
        <f>VLOOKUP($E1190,Data!$B$1:$O$4115,14,FALSE)</f>
        <v>1</v>
      </c>
    </row>
    <row r="1191" spans="1:7" x14ac:dyDescent="0.4">
      <c r="A1191" t="s">
        <v>2306</v>
      </c>
      <c r="B1191" s="17" t="s">
        <v>8219</v>
      </c>
      <c r="C1191" s="26">
        <f>VLOOKUP($A1191,Data!$B$1:$O$4115,14,FALSE)</f>
        <v>167</v>
      </c>
      <c r="E1191" t="s">
        <v>3111</v>
      </c>
      <c r="F1191" s="21" t="s">
        <v>8221</v>
      </c>
      <c r="G1191" s="26">
        <f>VLOOKUP($E1191,Data!$B$1:$O$4115,14,FALSE)</f>
        <v>76</v>
      </c>
    </row>
    <row r="1192" spans="1:7" x14ac:dyDescent="0.4">
      <c r="A1192" t="s">
        <v>2307</v>
      </c>
      <c r="B1192" s="17" t="s">
        <v>8219</v>
      </c>
      <c r="C1192" s="26">
        <f>VLOOKUP($A1192,Data!$B$1:$O$4115,14,FALSE)</f>
        <v>73</v>
      </c>
      <c r="E1192" t="s">
        <v>3112</v>
      </c>
      <c r="F1192" s="21" t="s">
        <v>8221</v>
      </c>
      <c r="G1192" s="26">
        <f>VLOOKUP($E1192,Data!$B$1:$O$4115,14,FALSE)</f>
        <v>9</v>
      </c>
    </row>
    <row r="1193" spans="1:7" x14ac:dyDescent="0.4">
      <c r="A1193" t="s">
        <v>2308</v>
      </c>
      <c r="B1193" s="17" t="s">
        <v>8219</v>
      </c>
      <c r="C1193" s="26">
        <f>VLOOKUP($A1193,Data!$B$1:$O$4115,14,FALSE)</f>
        <v>75</v>
      </c>
      <c r="E1193" t="s">
        <v>3113</v>
      </c>
      <c r="F1193" s="21" t="s">
        <v>8221</v>
      </c>
      <c r="G1193" s="26">
        <f>VLOOKUP($E1193,Data!$B$1:$O$4115,14,FALSE)</f>
        <v>37</v>
      </c>
    </row>
    <row r="1194" spans="1:7" x14ac:dyDescent="0.4">
      <c r="A1194" t="s">
        <v>2309</v>
      </c>
      <c r="B1194" s="17" t="s">
        <v>8219</v>
      </c>
      <c r="C1194" s="26">
        <f>VLOOKUP($A1194,Data!$B$1:$O$4115,14,FALSE)</f>
        <v>614</v>
      </c>
      <c r="E1194" t="s">
        <v>3114</v>
      </c>
      <c r="F1194" s="21" t="s">
        <v>8221</v>
      </c>
      <c r="G1194" s="26">
        <f>VLOOKUP($E1194,Data!$B$1:$O$4115,14,FALSE)</f>
        <v>0</v>
      </c>
    </row>
    <row r="1195" spans="1:7" x14ac:dyDescent="0.4">
      <c r="A1195" t="s">
        <v>2310</v>
      </c>
      <c r="B1195" s="17" t="s">
        <v>8219</v>
      </c>
      <c r="C1195" s="26">
        <f>VLOOKUP($A1195,Data!$B$1:$O$4115,14,FALSE)</f>
        <v>107</v>
      </c>
      <c r="E1195" t="s">
        <v>3115</v>
      </c>
      <c r="F1195" s="21" t="s">
        <v>8221</v>
      </c>
      <c r="G1195" s="26">
        <f>VLOOKUP($E1195,Data!$B$1:$O$4115,14,FALSE)</f>
        <v>1</v>
      </c>
    </row>
    <row r="1196" spans="1:7" x14ac:dyDescent="0.4">
      <c r="A1196" t="s">
        <v>2311</v>
      </c>
      <c r="B1196" s="17" t="s">
        <v>8219</v>
      </c>
      <c r="C1196" s="26">
        <f>VLOOKUP($A1196,Data!$B$1:$O$4115,14,FALSE)</f>
        <v>1224</v>
      </c>
      <c r="E1196" t="s">
        <v>3116</v>
      </c>
      <c r="F1196" s="21" t="s">
        <v>8221</v>
      </c>
      <c r="G1196" s="26">
        <f>VLOOKUP($E1196,Data!$B$1:$O$4115,14,FALSE)</f>
        <v>10</v>
      </c>
    </row>
    <row r="1197" spans="1:7" x14ac:dyDescent="0.4">
      <c r="A1197" t="s">
        <v>2312</v>
      </c>
      <c r="B1197" s="17" t="s">
        <v>8219</v>
      </c>
      <c r="C1197" s="26">
        <f>VLOOKUP($A1197,Data!$B$1:$O$4115,14,FALSE)</f>
        <v>104</v>
      </c>
      <c r="E1197" t="s">
        <v>3117</v>
      </c>
      <c r="F1197" s="21" t="s">
        <v>8221</v>
      </c>
      <c r="G1197" s="26">
        <f>VLOOKUP($E1197,Data!$B$1:$O$4115,14,FALSE)</f>
        <v>1</v>
      </c>
    </row>
    <row r="1198" spans="1:7" x14ac:dyDescent="0.4">
      <c r="A1198" t="s">
        <v>2313</v>
      </c>
      <c r="B1198" s="17" t="s">
        <v>8219</v>
      </c>
      <c r="C1198" s="26">
        <f>VLOOKUP($A1198,Data!$B$1:$O$4115,14,FALSE)</f>
        <v>79</v>
      </c>
      <c r="E1198" t="s">
        <v>3118</v>
      </c>
      <c r="F1198" s="21" t="s">
        <v>8221</v>
      </c>
      <c r="G1198" s="26">
        <f>VLOOKUP($E1198,Data!$B$1:$O$4115,14,FALSE)</f>
        <v>2</v>
      </c>
    </row>
    <row r="1199" spans="1:7" x14ac:dyDescent="0.4">
      <c r="A1199" t="s">
        <v>2314</v>
      </c>
      <c r="B1199" s="17" t="s">
        <v>8219</v>
      </c>
      <c r="C1199" s="26">
        <f>VLOOKUP($A1199,Data!$B$1:$O$4115,14,FALSE)</f>
        <v>157</v>
      </c>
      <c r="E1199" t="s">
        <v>3119</v>
      </c>
      <c r="F1199" s="21" t="s">
        <v>8221</v>
      </c>
      <c r="G1199" s="26">
        <f>VLOOKUP($E1199,Data!$B$1:$O$4115,14,FALSE)</f>
        <v>1</v>
      </c>
    </row>
    <row r="1200" spans="1:7" x14ac:dyDescent="0.4">
      <c r="A1200" t="s">
        <v>2315</v>
      </c>
      <c r="B1200" s="17" t="s">
        <v>8219</v>
      </c>
      <c r="C1200" s="26">
        <f>VLOOKUP($A1200,Data!$B$1:$O$4115,14,FALSE)</f>
        <v>50</v>
      </c>
      <c r="E1200" t="s">
        <v>3120</v>
      </c>
      <c r="F1200" s="21" t="s">
        <v>8221</v>
      </c>
      <c r="G1200" s="26">
        <f>VLOOKUP($E1200,Data!$B$1:$O$4115,14,FALSE)</f>
        <v>10</v>
      </c>
    </row>
    <row r="1201" spans="1:7" x14ac:dyDescent="0.4">
      <c r="A1201" t="s">
        <v>2316</v>
      </c>
      <c r="B1201" s="17" t="s">
        <v>8219</v>
      </c>
      <c r="C1201" s="26">
        <f>VLOOKUP($A1201,Data!$B$1:$O$4115,14,FALSE)</f>
        <v>64</v>
      </c>
      <c r="E1201" t="s">
        <v>3188</v>
      </c>
      <c r="F1201" s="21" t="s">
        <v>8221</v>
      </c>
      <c r="G1201" s="26">
        <f>VLOOKUP($E1201,Data!$B$1:$O$4115,14,FALSE)</f>
        <v>9</v>
      </c>
    </row>
    <row r="1202" spans="1:7" x14ac:dyDescent="0.4">
      <c r="A1202" t="s">
        <v>2317</v>
      </c>
      <c r="B1202" s="17" t="s">
        <v>8219</v>
      </c>
      <c r="C1202" s="26">
        <f>VLOOKUP($A1202,Data!$B$1:$O$4115,14,FALSE)</f>
        <v>200</v>
      </c>
      <c r="E1202" t="s">
        <v>3189</v>
      </c>
      <c r="F1202" s="21" t="s">
        <v>8221</v>
      </c>
      <c r="G1202" s="26">
        <f>VLOOKUP($E1202,Data!$B$1:$O$4115,14,FALSE)</f>
        <v>19</v>
      </c>
    </row>
    <row r="1203" spans="1:7" x14ac:dyDescent="0.4">
      <c r="A1203" t="s">
        <v>2318</v>
      </c>
      <c r="B1203" s="17" t="s">
        <v>8219</v>
      </c>
      <c r="C1203" s="26">
        <f>VLOOKUP($A1203,Data!$B$1:$O$4115,14,FALSE)</f>
        <v>22</v>
      </c>
      <c r="E1203" t="s">
        <v>3190</v>
      </c>
      <c r="F1203" s="21" t="s">
        <v>8221</v>
      </c>
      <c r="G1203" s="26">
        <f>VLOOKUP($E1203,Data!$B$1:$O$4115,14,FALSE)</f>
        <v>0</v>
      </c>
    </row>
    <row r="1204" spans="1:7" x14ac:dyDescent="0.4">
      <c r="A1204" t="s">
        <v>2319</v>
      </c>
      <c r="B1204" s="17" t="s">
        <v>8219</v>
      </c>
      <c r="C1204" s="26">
        <f>VLOOKUP($A1204,Data!$B$1:$O$4115,14,FALSE)</f>
        <v>163</v>
      </c>
      <c r="E1204" t="s">
        <v>3191</v>
      </c>
      <c r="F1204" s="21" t="s">
        <v>8221</v>
      </c>
      <c r="G1204" s="26">
        <f>VLOOKUP($E1204,Data!$B$1:$O$4115,14,FALSE)</f>
        <v>4</v>
      </c>
    </row>
    <row r="1205" spans="1:7" x14ac:dyDescent="0.4">
      <c r="A1205" t="s">
        <v>2320</v>
      </c>
      <c r="B1205" s="17" t="s">
        <v>8219</v>
      </c>
      <c r="C1205" s="26">
        <f>VLOOKUP($A1205,Data!$B$1:$O$4115,14,FALSE)</f>
        <v>77</v>
      </c>
      <c r="E1205" t="s">
        <v>3192</v>
      </c>
      <c r="F1205" s="21" t="s">
        <v>8221</v>
      </c>
      <c r="G1205" s="26">
        <f>VLOOKUP($E1205,Data!$B$1:$O$4115,14,FALSE)</f>
        <v>8</v>
      </c>
    </row>
    <row r="1206" spans="1:7" x14ac:dyDescent="0.4">
      <c r="A1206" t="s">
        <v>2321</v>
      </c>
      <c r="B1206" s="17" t="s">
        <v>8219</v>
      </c>
      <c r="C1206" s="26">
        <f>VLOOKUP($A1206,Data!$B$1:$O$4115,14,FALSE)</f>
        <v>89</v>
      </c>
      <c r="E1206" t="s">
        <v>3193</v>
      </c>
      <c r="F1206" s="21" t="s">
        <v>8221</v>
      </c>
      <c r="G1206" s="26">
        <f>VLOOKUP($E1206,Data!$B$1:$O$4115,14,FALSE)</f>
        <v>24</v>
      </c>
    </row>
    <row r="1207" spans="1:7" x14ac:dyDescent="0.4">
      <c r="A1207" t="s">
        <v>2328</v>
      </c>
      <c r="B1207" s="17" t="s">
        <v>8219</v>
      </c>
      <c r="C1207" s="26">
        <f>VLOOKUP($A1207,Data!$B$1:$O$4115,14,FALSE)</f>
        <v>3355</v>
      </c>
      <c r="E1207" t="s">
        <v>3194</v>
      </c>
      <c r="F1207" s="21" t="s">
        <v>8221</v>
      </c>
      <c r="G1207" s="26">
        <f>VLOOKUP($E1207,Data!$B$1:$O$4115,14,FALSE)</f>
        <v>0</v>
      </c>
    </row>
    <row r="1208" spans="1:7" x14ac:dyDescent="0.4">
      <c r="A1208" t="s">
        <v>2329</v>
      </c>
      <c r="B1208" s="17" t="s">
        <v>8219</v>
      </c>
      <c r="C1208" s="26">
        <f>VLOOKUP($A1208,Data!$B$1:$O$4115,14,FALSE)</f>
        <v>537</v>
      </c>
      <c r="E1208" t="s">
        <v>3195</v>
      </c>
      <c r="F1208" s="21" t="s">
        <v>8221</v>
      </c>
      <c r="G1208" s="26">
        <f>VLOOKUP($E1208,Data!$B$1:$O$4115,14,FALSE)</f>
        <v>39</v>
      </c>
    </row>
    <row r="1209" spans="1:7" x14ac:dyDescent="0.4">
      <c r="A1209" t="s">
        <v>2330</v>
      </c>
      <c r="B1209" s="17" t="s">
        <v>8219</v>
      </c>
      <c r="C1209" s="26">
        <f>VLOOKUP($A1209,Data!$B$1:$O$4115,14,FALSE)</f>
        <v>125</v>
      </c>
      <c r="E1209" t="s">
        <v>3196</v>
      </c>
      <c r="F1209" s="21" t="s">
        <v>8221</v>
      </c>
      <c r="G1209" s="26">
        <f>VLOOKUP($E1209,Data!$B$1:$O$4115,14,FALSE)</f>
        <v>6</v>
      </c>
    </row>
    <row r="1210" spans="1:7" x14ac:dyDescent="0.4">
      <c r="A1210" t="s">
        <v>2331</v>
      </c>
      <c r="B1210" s="17" t="s">
        <v>8219</v>
      </c>
      <c r="C1210" s="26">
        <f>VLOOKUP($A1210,Data!$B$1:$O$4115,14,FALSE)</f>
        <v>163</v>
      </c>
      <c r="E1210" t="s">
        <v>3197</v>
      </c>
      <c r="F1210" s="21" t="s">
        <v>8221</v>
      </c>
      <c r="G1210" s="26">
        <f>VLOOKUP($E1210,Data!$B$1:$O$4115,14,FALSE)</f>
        <v>4</v>
      </c>
    </row>
    <row r="1211" spans="1:7" x14ac:dyDescent="0.4">
      <c r="A1211" t="s">
        <v>2332</v>
      </c>
      <c r="B1211" s="17" t="s">
        <v>8219</v>
      </c>
      <c r="C1211" s="26">
        <f>VLOOKUP($A1211,Data!$B$1:$O$4115,14,FALSE)</f>
        <v>283</v>
      </c>
      <c r="E1211" t="s">
        <v>3198</v>
      </c>
      <c r="F1211" s="21" t="s">
        <v>8221</v>
      </c>
      <c r="G1211" s="26">
        <f>VLOOKUP($E1211,Data!$B$1:$O$4115,14,FALSE)</f>
        <v>3</v>
      </c>
    </row>
    <row r="1212" spans="1:7" x14ac:dyDescent="0.4">
      <c r="A1212" t="s">
        <v>2333</v>
      </c>
      <c r="B1212" s="17" t="s">
        <v>8219</v>
      </c>
      <c r="C1212" s="26">
        <f>VLOOKUP($A1212,Data!$B$1:$O$4115,14,FALSE)</f>
        <v>352</v>
      </c>
      <c r="E1212" t="s">
        <v>3199</v>
      </c>
      <c r="F1212" s="21" t="s">
        <v>8221</v>
      </c>
      <c r="G1212" s="26">
        <f>VLOOKUP($E1212,Data!$B$1:$O$4115,14,FALSE)</f>
        <v>53</v>
      </c>
    </row>
    <row r="1213" spans="1:7" x14ac:dyDescent="0.4">
      <c r="A1213" t="s">
        <v>2334</v>
      </c>
      <c r="B1213" s="17" t="s">
        <v>8219</v>
      </c>
      <c r="C1213" s="26">
        <f>VLOOKUP($A1213,Data!$B$1:$O$4115,14,FALSE)</f>
        <v>94</v>
      </c>
      <c r="E1213" t="s">
        <v>3200</v>
      </c>
      <c r="F1213" s="21" t="s">
        <v>8221</v>
      </c>
      <c r="G1213" s="26">
        <f>VLOOKUP($E1213,Data!$B$1:$O$4115,14,FALSE)</f>
        <v>1</v>
      </c>
    </row>
    <row r="1214" spans="1:7" x14ac:dyDescent="0.4">
      <c r="A1214" t="s">
        <v>2335</v>
      </c>
      <c r="B1214" s="17" t="s">
        <v>8219</v>
      </c>
      <c r="C1214" s="26">
        <f>VLOOKUP($A1214,Data!$B$1:$O$4115,14,FALSE)</f>
        <v>67</v>
      </c>
      <c r="E1214" t="s">
        <v>3201</v>
      </c>
      <c r="F1214" s="21" t="s">
        <v>8221</v>
      </c>
      <c r="G1214" s="26">
        <f>VLOOKUP($E1214,Data!$B$1:$O$4115,14,FALSE)</f>
        <v>2</v>
      </c>
    </row>
    <row r="1215" spans="1:7" x14ac:dyDescent="0.4">
      <c r="A1215" t="s">
        <v>2336</v>
      </c>
      <c r="B1215" s="17" t="s">
        <v>8219</v>
      </c>
      <c r="C1215" s="26">
        <f>VLOOKUP($A1215,Data!$B$1:$O$4115,14,FALSE)</f>
        <v>221</v>
      </c>
      <c r="E1215" t="s">
        <v>3202</v>
      </c>
      <c r="F1215" s="21" t="s">
        <v>8221</v>
      </c>
      <c r="G1215" s="26">
        <f>VLOOKUP($E1215,Data!$B$1:$O$4115,14,FALSE)</f>
        <v>25</v>
      </c>
    </row>
    <row r="1216" spans="1:7" x14ac:dyDescent="0.4">
      <c r="A1216" t="s">
        <v>2337</v>
      </c>
      <c r="B1216" s="17" t="s">
        <v>8219</v>
      </c>
      <c r="C1216" s="26">
        <f>VLOOKUP($A1216,Data!$B$1:$O$4115,14,FALSE)</f>
        <v>2165</v>
      </c>
      <c r="E1216" t="s">
        <v>3203</v>
      </c>
      <c r="F1216" s="21" t="s">
        <v>8221</v>
      </c>
      <c r="G1216" s="26">
        <f>VLOOKUP($E1216,Data!$B$1:$O$4115,14,FALSE)</f>
        <v>6</v>
      </c>
    </row>
    <row r="1217" spans="1:7" x14ac:dyDescent="0.4">
      <c r="A1217" t="s">
        <v>2338</v>
      </c>
      <c r="B1217" s="17" t="s">
        <v>8219</v>
      </c>
      <c r="C1217" s="26">
        <f>VLOOKUP($A1217,Data!$B$1:$O$4115,14,FALSE)</f>
        <v>179</v>
      </c>
      <c r="E1217" t="s">
        <v>3204</v>
      </c>
      <c r="F1217" s="21" t="s">
        <v>8221</v>
      </c>
      <c r="G1217" s="26">
        <f>VLOOKUP($E1217,Data!$B$1:$O$4115,14,FALSE)</f>
        <v>0</v>
      </c>
    </row>
    <row r="1218" spans="1:7" x14ac:dyDescent="0.4">
      <c r="A1218" t="s">
        <v>2339</v>
      </c>
      <c r="B1218" s="17" t="s">
        <v>8219</v>
      </c>
      <c r="C1218" s="26">
        <f>VLOOKUP($A1218,Data!$B$1:$O$4115,14,FALSE)</f>
        <v>123</v>
      </c>
      <c r="E1218" t="s">
        <v>3205</v>
      </c>
      <c r="F1218" s="21" t="s">
        <v>8221</v>
      </c>
      <c r="G1218" s="26">
        <f>VLOOKUP($E1218,Data!$B$1:$O$4115,14,FALSE)</f>
        <v>12</v>
      </c>
    </row>
    <row r="1219" spans="1:7" x14ac:dyDescent="0.4">
      <c r="A1219" t="s">
        <v>2340</v>
      </c>
      <c r="B1219" s="17" t="s">
        <v>8219</v>
      </c>
      <c r="C1219" s="26">
        <f>VLOOKUP($A1219,Data!$B$1:$O$4115,14,FALSE)</f>
        <v>1104</v>
      </c>
      <c r="E1219" t="s">
        <v>3206</v>
      </c>
      <c r="F1219" s="21" t="s">
        <v>8221</v>
      </c>
      <c r="G1219" s="26">
        <f>VLOOKUP($E1219,Data!$B$1:$O$4115,14,FALSE)</f>
        <v>0</v>
      </c>
    </row>
    <row r="1220" spans="1:7" x14ac:dyDescent="0.4">
      <c r="A1220" t="s">
        <v>2341</v>
      </c>
      <c r="B1220" s="17" t="s">
        <v>8219</v>
      </c>
      <c r="C1220" s="26">
        <f>VLOOKUP($A1220,Data!$B$1:$O$4115,14,FALSE)</f>
        <v>403</v>
      </c>
      <c r="E1220" t="s">
        <v>3207</v>
      </c>
      <c r="F1220" s="21" t="s">
        <v>8221</v>
      </c>
      <c r="G1220" s="26">
        <f>VLOOKUP($E1220,Data!$B$1:$O$4115,14,FALSE)</f>
        <v>36</v>
      </c>
    </row>
    <row r="1221" spans="1:7" x14ac:dyDescent="0.4">
      <c r="A1221" t="s">
        <v>2442</v>
      </c>
      <c r="B1221" s="17" t="s">
        <v>8219</v>
      </c>
      <c r="C1221" s="26">
        <f>VLOOKUP($A1221,Data!$B$1:$O$4115,14,FALSE)</f>
        <v>109</v>
      </c>
      <c r="E1221" t="s">
        <v>3626</v>
      </c>
      <c r="F1221" s="21" t="s">
        <v>8221</v>
      </c>
      <c r="G1221" s="26">
        <f>VLOOKUP($E1221,Data!$B$1:$O$4115,14,FALSE)</f>
        <v>0</v>
      </c>
    </row>
    <row r="1222" spans="1:7" x14ac:dyDescent="0.4">
      <c r="A1222" t="s">
        <v>2443</v>
      </c>
      <c r="B1222" s="17" t="s">
        <v>8219</v>
      </c>
      <c r="C1222" s="26">
        <f>VLOOKUP($A1222,Data!$B$1:$O$4115,14,FALSE)</f>
        <v>372</v>
      </c>
      <c r="E1222" t="s">
        <v>3627</v>
      </c>
      <c r="F1222" s="21" t="s">
        <v>8221</v>
      </c>
      <c r="G1222" s="26">
        <f>VLOOKUP($E1222,Data!$B$1:$O$4115,14,FALSE)</f>
        <v>2</v>
      </c>
    </row>
    <row r="1223" spans="1:7" x14ac:dyDescent="0.4">
      <c r="A1223" t="s">
        <v>2444</v>
      </c>
      <c r="B1223" s="17" t="s">
        <v>8219</v>
      </c>
      <c r="C1223" s="26">
        <f>VLOOKUP($A1223,Data!$B$1:$O$4115,14,FALSE)</f>
        <v>311</v>
      </c>
      <c r="E1223" t="s">
        <v>3628</v>
      </c>
      <c r="F1223" s="21" t="s">
        <v>8221</v>
      </c>
      <c r="G1223" s="26">
        <f>VLOOKUP($E1223,Data!$B$1:$O$4115,14,FALSE)</f>
        <v>1</v>
      </c>
    </row>
    <row r="1224" spans="1:7" x14ac:dyDescent="0.4">
      <c r="A1224" t="s">
        <v>2445</v>
      </c>
      <c r="B1224" s="17" t="s">
        <v>8219</v>
      </c>
      <c r="C1224" s="26">
        <f>VLOOKUP($A1224,Data!$B$1:$O$4115,14,FALSE)</f>
        <v>61</v>
      </c>
      <c r="E1224" t="s">
        <v>3629</v>
      </c>
      <c r="F1224" s="21" t="s">
        <v>8221</v>
      </c>
      <c r="G1224" s="26">
        <f>VLOOKUP($E1224,Data!$B$1:$O$4115,14,FALSE)</f>
        <v>59</v>
      </c>
    </row>
    <row r="1225" spans="1:7" x14ac:dyDescent="0.4">
      <c r="A1225" t="s">
        <v>2446</v>
      </c>
      <c r="B1225" s="17" t="s">
        <v>8219</v>
      </c>
      <c r="C1225" s="26">
        <f>VLOOKUP($A1225,Data!$B$1:$O$4115,14,FALSE)</f>
        <v>115</v>
      </c>
      <c r="E1225" t="s">
        <v>3630</v>
      </c>
      <c r="F1225" s="21" t="s">
        <v>8221</v>
      </c>
      <c r="G1225" s="26">
        <f>VLOOKUP($E1225,Data!$B$1:$O$4115,14,FALSE)</f>
        <v>1</v>
      </c>
    </row>
    <row r="1226" spans="1:7" x14ac:dyDescent="0.4">
      <c r="A1226" t="s">
        <v>2447</v>
      </c>
      <c r="B1226" s="17" t="s">
        <v>8219</v>
      </c>
      <c r="C1226" s="26">
        <f>VLOOKUP($A1226,Data!$B$1:$O$4115,14,FALSE)</f>
        <v>111</v>
      </c>
      <c r="E1226" t="s">
        <v>3631</v>
      </c>
      <c r="F1226" s="21" t="s">
        <v>8221</v>
      </c>
      <c r="G1226" s="26">
        <f>VLOOKUP($E1226,Data!$B$1:$O$4115,14,FALSE)</f>
        <v>31</v>
      </c>
    </row>
    <row r="1227" spans="1:7" x14ac:dyDescent="0.4">
      <c r="A1227" t="s">
        <v>2448</v>
      </c>
      <c r="B1227" s="17" t="s">
        <v>8219</v>
      </c>
      <c r="C1227" s="26">
        <f>VLOOKUP($A1227,Data!$B$1:$O$4115,14,FALSE)</f>
        <v>337</v>
      </c>
      <c r="E1227" t="s">
        <v>3632</v>
      </c>
      <c r="F1227" s="21" t="s">
        <v>8221</v>
      </c>
      <c r="G1227" s="26">
        <f>VLOOKUP($E1227,Data!$B$1:$O$4115,14,FALSE)</f>
        <v>18</v>
      </c>
    </row>
    <row r="1228" spans="1:7" x14ac:dyDescent="0.4">
      <c r="A1228" t="s">
        <v>2449</v>
      </c>
      <c r="B1228" s="17" t="s">
        <v>8219</v>
      </c>
      <c r="C1228" s="26">
        <f>VLOOKUP($A1228,Data!$B$1:$O$4115,14,FALSE)</f>
        <v>9</v>
      </c>
      <c r="E1228" t="s">
        <v>3633</v>
      </c>
      <c r="F1228" s="21" t="s">
        <v>8221</v>
      </c>
      <c r="G1228" s="26">
        <f>VLOOKUP($E1228,Data!$B$1:$O$4115,14,FALSE)</f>
        <v>10</v>
      </c>
    </row>
    <row r="1229" spans="1:7" x14ac:dyDescent="0.4">
      <c r="A1229" t="s">
        <v>2450</v>
      </c>
      <c r="B1229" s="17" t="s">
        <v>8219</v>
      </c>
      <c r="C1229" s="26">
        <f>VLOOKUP($A1229,Data!$B$1:$O$4115,14,FALSE)</f>
        <v>120</v>
      </c>
      <c r="E1229" t="s">
        <v>3634</v>
      </c>
      <c r="F1229" s="21" t="s">
        <v>8221</v>
      </c>
      <c r="G1229" s="26">
        <f>VLOOKUP($E1229,Data!$B$1:$O$4115,14,FALSE)</f>
        <v>0</v>
      </c>
    </row>
    <row r="1230" spans="1:7" x14ac:dyDescent="0.4">
      <c r="A1230" t="s">
        <v>2451</v>
      </c>
      <c r="B1230" s="17" t="s">
        <v>8219</v>
      </c>
      <c r="C1230" s="26">
        <f>VLOOKUP($A1230,Data!$B$1:$O$4115,14,FALSE)</f>
        <v>102</v>
      </c>
      <c r="E1230" t="s">
        <v>3635</v>
      </c>
      <c r="F1230" s="21" t="s">
        <v>8221</v>
      </c>
      <c r="G1230" s="26">
        <f>VLOOKUP($E1230,Data!$B$1:$O$4115,14,FALSE)</f>
        <v>14</v>
      </c>
    </row>
    <row r="1231" spans="1:7" x14ac:dyDescent="0.4">
      <c r="A1231" t="s">
        <v>2452</v>
      </c>
      <c r="B1231" s="17" t="s">
        <v>8219</v>
      </c>
      <c r="C1231" s="26">
        <f>VLOOKUP($A1231,Data!$B$1:$O$4115,14,FALSE)</f>
        <v>186</v>
      </c>
      <c r="E1231" t="s">
        <v>3636</v>
      </c>
      <c r="F1231" s="21" t="s">
        <v>8221</v>
      </c>
      <c r="G1231" s="26">
        <f>VLOOKUP($E1231,Data!$B$1:$O$4115,14,FALSE)</f>
        <v>2</v>
      </c>
    </row>
    <row r="1232" spans="1:7" x14ac:dyDescent="0.4">
      <c r="A1232" t="s">
        <v>2453</v>
      </c>
      <c r="B1232" s="17" t="s">
        <v>8219</v>
      </c>
      <c r="C1232" s="26">
        <f>VLOOKUP($A1232,Data!$B$1:$O$4115,14,FALSE)</f>
        <v>15</v>
      </c>
      <c r="E1232" t="s">
        <v>3637</v>
      </c>
      <c r="F1232" s="21" t="s">
        <v>8221</v>
      </c>
      <c r="G1232" s="26">
        <f>VLOOKUP($E1232,Data!$B$1:$O$4115,14,FALSE)</f>
        <v>1</v>
      </c>
    </row>
    <row r="1233" spans="1:7" x14ac:dyDescent="0.4">
      <c r="A1233" t="s">
        <v>2454</v>
      </c>
      <c r="B1233" s="17" t="s">
        <v>8219</v>
      </c>
      <c r="C1233" s="26">
        <f>VLOOKUP($A1233,Data!$B$1:$O$4115,14,FALSE)</f>
        <v>67</v>
      </c>
      <c r="E1233" t="s">
        <v>3638</v>
      </c>
      <c r="F1233" s="21" t="s">
        <v>8221</v>
      </c>
      <c r="G1233" s="26">
        <f>VLOOKUP($E1233,Data!$B$1:$O$4115,14,FALSE)</f>
        <v>3</v>
      </c>
    </row>
    <row r="1234" spans="1:7" x14ac:dyDescent="0.4">
      <c r="A1234" t="s">
        <v>2455</v>
      </c>
      <c r="B1234" s="17" t="s">
        <v>8219</v>
      </c>
      <c r="C1234" s="26">
        <f>VLOOKUP($A1234,Data!$B$1:$O$4115,14,FALSE)</f>
        <v>130</v>
      </c>
      <c r="E1234" t="s">
        <v>3639</v>
      </c>
      <c r="F1234" s="21" t="s">
        <v>8221</v>
      </c>
      <c r="G1234" s="26">
        <f>VLOOKUP($E1234,Data!$B$1:$O$4115,14,FALSE)</f>
        <v>0</v>
      </c>
    </row>
    <row r="1235" spans="1:7" x14ac:dyDescent="0.4">
      <c r="A1235" t="s">
        <v>2456</v>
      </c>
      <c r="B1235" s="17" t="s">
        <v>8219</v>
      </c>
      <c r="C1235" s="26">
        <f>VLOOKUP($A1235,Data!$B$1:$O$4115,14,FALSE)</f>
        <v>16</v>
      </c>
      <c r="E1235" t="s">
        <v>3640</v>
      </c>
      <c r="F1235" s="21" t="s">
        <v>8221</v>
      </c>
      <c r="G1235" s="26">
        <f>VLOOKUP($E1235,Data!$B$1:$O$4115,14,FALSE)</f>
        <v>2</v>
      </c>
    </row>
    <row r="1236" spans="1:7" x14ac:dyDescent="0.4">
      <c r="A1236" t="s">
        <v>2457</v>
      </c>
      <c r="B1236" s="17" t="s">
        <v>8219</v>
      </c>
      <c r="C1236" s="26">
        <f>VLOOKUP($A1236,Data!$B$1:$O$4115,14,FALSE)</f>
        <v>67</v>
      </c>
      <c r="E1236" t="s">
        <v>3641</v>
      </c>
      <c r="F1236" s="21" t="s">
        <v>8221</v>
      </c>
      <c r="G1236" s="26">
        <f>VLOOKUP($E1236,Data!$B$1:$O$4115,14,FALSE)</f>
        <v>0</v>
      </c>
    </row>
    <row r="1237" spans="1:7" x14ac:dyDescent="0.4">
      <c r="A1237" t="s">
        <v>2458</v>
      </c>
      <c r="B1237" s="17" t="s">
        <v>8219</v>
      </c>
      <c r="C1237" s="26">
        <f>VLOOKUP($A1237,Data!$B$1:$O$4115,14,FALSE)</f>
        <v>124</v>
      </c>
      <c r="E1237" t="s">
        <v>3642</v>
      </c>
      <c r="F1237" s="21" t="s">
        <v>8221</v>
      </c>
      <c r="G1237" s="26">
        <f>VLOOKUP($E1237,Data!$B$1:$O$4115,14,FALSE)</f>
        <v>12</v>
      </c>
    </row>
    <row r="1238" spans="1:7" x14ac:dyDescent="0.4">
      <c r="A1238" t="s">
        <v>2459</v>
      </c>
      <c r="B1238" s="17" t="s">
        <v>8219</v>
      </c>
      <c r="C1238" s="26">
        <f>VLOOKUP($A1238,Data!$B$1:$O$4115,14,FALSE)</f>
        <v>80</v>
      </c>
      <c r="E1238" t="s">
        <v>3643</v>
      </c>
      <c r="F1238" s="21" t="s">
        <v>8221</v>
      </c>
      <c r="G1238" s="26">
        <f>VLOOKUP($E1238,Data!$B$1:$O$4115,14,FALSE)</f>
        <v>1</v>
      </c>
    </row>
    <row r="1239" spans="1:7" x14ac:dyDescent="0.4">
      <c r="A1239" t="s">
        <v>2460</v>
      </c>
      <c r="B1239" s="17" t="s">
        <v>8219</v>
      </c>
      <c r="C1239" s="26">
        <f>VLOOKUP($A1239,Data!$B$1:$O$4115,14,FALSE)</f>
        <v>282</v>
      </c>
      <c r="E1239" t="s">
        <v>3644</v>
      </c>
      <c r="F1239" s="21" t="s">
        <v>8221</v>
      </c>
      <c r="G1239" s="26">
        <f>VLOOKUP($E1239,Data!$B$1:$O$4115,14,FALSE)</f>
        <v>8</v>
      </c>
    </row>
    <row r="1240" spans="1:7" x14ac:dyDescent="0.4">
      <c r="A1240" t="s">
        <v>2461</v>
      </c>
      <c r="B1240" s="17" t="s">
        <v>8219</v>
      </c>
      <c r="C1240" s="26">
        <f>VLOOKUP($A1240,Data!$B$1:$O$4115,14,FALSE)</f>
        <v>68</v>
      </c>
      <c r="E1240" t="s">
        <v>3645</v>
      </c>
      <c r="F1240" s="21" t="s">
        <v>8221</v>
      </c>
      <c r="G1240" s="26">
        <f>VLOOKUP($E1240,Data!$B$1:$O$4115,14,FALSE)</f>
        <v>2</v>
      </c>
    </row>
    <row r="1241" spans="1:7" x14ac:dyDescent="0.4">
      <c r="A1241" t="s">
        <v>2462</v>
      </c>
      <c r="B1241" s="17" t="s">
        <v>8219</v>
      </c>
      <c r="C1241" s="26">
        <f>VLOOKUP($A1241,Data!$B$1:$O$4115,14,FALSE)</f>
        <v>86</v>
      </c>
      <c r="E1241" t="s">
        <v>3725</v>
      </c>
      <c r="F1241" s="21" t="s">
        <v>8221</v>
      </c>
      <c r="G1241" s="26">
        <f>VLOOKUP($E1241,Data!$B$1:$O$4115,14,FALSE)</f>
        <v>31</v>
      </c>
    </row>
    <row r="1242" spans="1:7" x14ac:dyDescent="0.4">
      <c r="A1242" t="s">
        <v>2463</v>
      </c>
      <c r="B1242" s="17" t="s">
        <v>8219</v>
      </c>
      <c r="C1242" s="26">
        <f>VLOOKUP($A1242,Data!$B$1:$O$4115,14,FALSE)</f>
        <v>115</v>
      </c>
      <c r="E1242" t="s">
        <v>3726</v>
      </c>
      <c r="F1242" s="21" t="s">
        <v>8221</v>
      </c>
      <c r="G1242" s="26">
        <f>VLOOKUP($E1242,Data!$B$1:$O$4115,14,FALSE)</f>
        <v>5</v>
      </c>
    </row>
    <row r="1243" spans="1:7" x14ac:dyDescent="0.4">
      <c r="A1243" t="s">
        <v>2464</v>
      </c>
      <c r="B1243" s="17" t="s">
        <v>8219</v>
      </c>
      <c r="C1243" s="26">
        <f>VLOOKUP($A1243,Data!$B$1:$O$4115,14,FALSE)</f>
        <v>75</v>
      </c>
      <c r="E1243" t="s">
        <v>3727</v>
      </c>
      <c r="F1243" s="21" t="s">
        <v>8221</v>
      </c>
      <c r="G1243" s="26">
        <f>VLOOKUP($E1243,Data!$B$1:$O$4115,14,FALSE)</f>
        <v>1</v>
      </c>
    </row>
    <row r="1244" spans="1:7" x14ac:dyDescent="0.4">
      <c r="A1244" t="s">
        <v>2465</v>
      </c>
      <c r="B1244" s="17" t="s">
        <v>8219</v>
      </c>
      <c r="C1244" s="26">
        <f>VLOOKUP($A1244,Data!$B$1:$O$4115,14,FALSE)</f>
        <v>43</v>
      </c>
      <c r="E1244" t="s">
        <v>3728</v>
      </c>
      <c r="F1244" s="21" t="s">
        <v>8221</v>
      </c>
      <c r="G1244" s="26">
        <f>VLOOKUP($E1244,Data!$B$1:$O$4115,14,FALSE)</f>
        <v>12</v>
      </c>
    </row>
    <row r="1245" spans="1:7" x14ac:dyDescent="0.4">
      <c r="A1245" t="s">
        <v>2466</v>
      </c>
      <c r="B1245" s="17" t="s">
        <v>8219</v>
      </c>
      <c r="C1245" s="26">
        <f>VLOOKUP($A1245,Data!$B$1:$O$4115,14,FALSE)</f>
        <v>48</v>
      </c>
      <c r="E1245" t="s">
        <v>3729</v>
      </c>
      <c r="F1245" s="21" t="s">
        <v>8221</v>
      </c>
      <c r="G1245" s="26">
        <f>VLOOKUP($E1245,Data!$B$1:$O$4115,14,FALSE)</f>
        <v>4</v>
      </c>
    </row>
    <row r="1246" spans="1:7" x14ac:dyDescent="0.4">
      <c r="A1246" t="s">
        <v>2467</v>
      </c>
      <c r="B1246" s="17" t="s">
        <v>8219</v>
      </c>
      <c r="C1246" s="26">
        <f>VLOOKUP($A1246,Data!$B$1:$O$4115,14,FALSE)</f>
        <v>52</v>
      </c>
      <c r="E1246" t="s">
        <v>3730</v>
      </c>
      <c r="F1246" s="21" t="s">
        <v>8221</v>
      </c>
      <c r="G1246" s="26">
        <f>VLOOKUP($E1246,Data!$B$1:$O$4115,14,FALSE)</f>
        <v>0</v>
      </c>
    </row>
    <row r="1247" spans="1:7" x14ac:dyDescent="0.4">
      <c r="A1247" t="s">
        <v>2468</v>
      </c>
      <c r="B1247" s="17" t="s">
        <v>8219</v>
      </c>
      <c r="C1247" s="26">
        <f>VLOOKUP($A1247,Data!$B$1:$O$4115,14,FALSE)</f>
        <v>43</v>
      </c>
      <c r="E1247" t="s">
        <v>3731</v>
      </c>
      <c r="F1247" s="21" t="s">
        <v>8221</v>
      </c>
      <c r="G1247" s="26">
        <f>VLOOKUP($E1247,Data!$B$1:$O$4115,14,FALSE)</f>
        <v>7</v>
      </c>
    </row>
    <row r="1248" spans="1:7" x14ac:dyDescent="0.4">
      <c r="A1248" t="s">
        <v>2469</v>
      </c>
      <c r="B1248" s="17" t="s">
        <v>8219</v>
      </c>
      <c r="C1248" s="26">
        <f>VLOOKUP($A1248,Data!$B$1:$O$4115,14,FALSE)</f>
        <v>58</v>
      </c>
      <c r="E1248" t="s">
        <v>3732</v>
      </c>
      <c r="F1248" s="21" t="s">
        <v>8221</v>
      </c>
      <c r="G1248" s="26">
        <f>VLOOKUP($E1248,Data!$B$1:$O$4115,14,FALSE)</f>
        <v>2</v>
      </c>
    </row>
    <row r="1249" spans="1:7" x14ac:dyDescent="0.4">
      <c r="A1249" t="s">
        <v>2470</v>
      </c>
      <c r="B1249" s="17" t="s">
        <v>8219</v>
      </c>
      <c r="C1249" s="26">
        <f>VLOOKUP($A1249,Data!$B$1:$O$4115,14,FALSE)</f>
        <v>47</v>
      </c>
      <c r="E1249" t="s">
        <v>3733</v>
      </c>
      <c r="F1249" s="21" t="s">
        <v>8221</v>
      </c>
      <c r="G1249" s="26">
        <f>VLOOKUP($E1249,Data!$B$1:$O$4115,14,FALSE)</f>
        <v>1</v>
      </c>
    </row>
    <row r="1250" spans="1:7" x14ac:dyDescent="0.4">
      <c r="A1250" t="s">
        <v>2471</v>
      </c>
      <c r="B1250" s="17" t="s">
        <v>8219</v>
      </c>
      <c r="C1250" s="26">
        <f>VLOOKUP($A1250,Data!$B$1:$O$4115,14,FALSE)</f>
        <v>36</v>
      </c>
      <c r="E1250" t="s">
        <v>3734</v>
      </c>
      <c r="F1250" s="21" t="s">
        <v>8221</v>
      </c>
      <c r="G1250" s="26">
        <f>VLOOKUP($E1250,Data!$B$1:$O$4115,14,FALSE)</f>
        <v>57</v>
      </c>
    </row>
    <row r="1251" spans="1:7" x14ac:dyDescent="0.4">
      <c r="A1251" t="s">
        <v>2472</v>
      </c>
      <c r="B1251" s="17" t="s">
        <v>8219</v>
      </c>
      <c r="C1251" s="26">
        <f>VLOOKUP($A1251,Data!$B$1:$O$4115,14,FALSE)</f>
        <v>17</v>
      </c>
      <c r="E1251" t="s">
        <v>3735</v>
      </c>
      <c r="F1251" s="21" t="s">
        <v>8221</v>
      </c>
      <c r="G1251" s="26">
        <f>VLOOKUP($E1251,Data!$B$1:$O$4115,14,FALSE)</f>
        <v>6</v>
      </c>
    </row>
    <row r="1252" spans="1:7" x14ac:dyDescent="0.4">
      <c r="A1252" t="s">
        <v>2473</v>
      </c>
      <c r="B1252" s="17" t="s">
        <v>8219</v>
      </c>
      <c r="C1252" s="26">
        <f>VLOOKUP($A1252,Data!$B$1:$O$4115,14,FALSE)</f>
        <v>104</v>
      </c>
      <c r="E1252" t="s">
        <v>3736</v>
      </c>
      <c r="F1252" s="21" t="s">
        <v>8221</v>
      </c>
      <c r="G1252" s="26">
        <f>VLOOKUP($E1252,Data!$B$1:$O$4115,14,FALSE)</f>
        <v>8</v>
      </c>
    </row>
    <row r="1253" spans="1:7" x14ac:dyDescent="0.4">
      <c r="A1253" t="s">
        <v>2474</v>
      </c>
      <c r="B1253" s="17" t="s">
        <v>8219</v>
      </c>
      <c r="C1253" s="26">
        <f>VLOOKUP($A1253,Data!$B$1:$O$4115,14,FALSE)</f>
        <v>47</v>
      </c>
      <c r="E1253" t="s">
        <v>3737</v>
      </c>
      <c r="F1253" s="21" t="s">
        <v>8221</v>
      </c>
      <c r="G1253" s="26">
        <f>VLOOKUP($E1253,Data!$B$1:$O$4115,14,FALSE)</f>
        <v>14</v>
      </c>
    </row>
    <row r="1254" spans="1:7" x14ac:dyDescent="0.4">
      <c r="A1254" t="s">
        <v>2475</v>
      </c>
      <c r="B1254" s="17" t="s">
        <v>8219</v>
      </c>
      <c r="C1254" s="26">
        <f>VLOOKUP($A1254,Data!$B$1:$O$4115,14,FALSE)</f>
        <v>38</v>
      </c>
      <c r="E1254" t="s">
        <v>3738</v>
      </c>
      <c r="F1254" s="21" t="s">
        <v>8221</v>
      </c>
      <c r="G1254" s="26">
        <f>VLOOKUP($E1254,Data!$B$1:$O$4115,14,FALSE)</f>
        <v>0</v>
      </c>
    </row>
    <row r="1255" spans="1:7" x14ac:dyDescent="0.4">
      <c r="A1255" t="s">
        <v>2476</v>
      </c>
      <c r="B1255" s="17" t="s">
        <v>8219</v>
      </c>
      <c r="C1255" s="26">
        <f>VLOOKUP($A1255,Data!$B$1:$O$4115,14,FALSE)</f>
        <v>81</v>
      </c>
      <c r="E1255" t="s">
        <v>3739</v>
      </c>
      <c r="F1255" s="21" t="s">
        <v>8221</v>
      </c>
      <c r="G1255" s="26">
        <f>VLOOKUP($E1255,Data!$B$1:$O$4115,14,FALSE)</f>
        <v>4</v>
      </c>
    </row>
    <row r="1256" spans="1:7" x14ac:dyDescent="0.4">
      <c r="A1256" t="s">
        <v>2477</v>
      </c>
      <c r="B1256" s="17" t="s">
        <v>8219</v>
      </c>
      <c r="C1256" s="26">
        <f>VLOOKUP($A1256,Data!$B$1:$O$4115,14,FALSE)</f>
        <v>55</v>
      </c>
      <c r="E1256" t="s">
        <v>3740</v>
      </c>
      <c r="F1256" s="21" t="s">
        <v>8221</v>
      </c>
      <c r="G1256" s="26">
        <f>VLOOKUP($E1256,Data!$B$1:$O$4115,14,FALSE)</f>
        <v>0</v>
      </c>
    </row>
    <row r="1257" spans="1:7" x14ac:dyDescent="0.4">
      <c r="A1257" t="s">
        <v>824</v>
      </c>
      <c r="B1257" s="17" t="s">
        <v>8219</v>
      </c>
      <c r="C1257" s="26">
        <f>VLOOKUP($A1257,Data!$B$1:$O$4115,14,FALSE)</f>
        <v>33</v>
      </c>
      <c r="E1257" t="s">
        <v>3741</v>
      </c>
      <c r="F1257" s="21" t="s">
        <v>8221</v>
      </c>
      <c r="G1257" s="26">
        <f>VLOOKUP($E1257,Data!$B$1:$O$4115,14,FALSE)</f>
        <v>0</v>
      </c>
    </row>
    <row r="1258" spans="1:7" x14ac:dyDescent="0.4">
      <c r="A1258" t="s">
        <v>2478</v>
      </c>
      <c r="B1258" s="17" t="s">
        <v>8219</v>
      </c>
      <c r="C1258" s="26">
        <f>VLOOKUP($A1258,Data!$B$1:$O$4115,14,FALSE)</f>
        <v>79</v>
      </c>
      <c r="E1258" t="s">
        <v>3742</v>
      </c>
      <c r="F1258" s="21" t="s">
        <v>8221</v>
      </c>
      <c r="G1258" s="26">
        <f>VLOOKUP($E1258,Data!$B$1:$O$4115,14,FALSE)</f>
        <v>1</v>
      </c>
    </row>
    <row r="1259" spans="1:7" x14ac:dyDescent="0.4">
      <c r="A1259" t="s">
        <v>2479</v>
      </c>
      <c r="B1259" s="17" t="s">
        <v>8219</v>
      </c>
      <c r="C1259" s="26">
        <f>VLOOKUP($A1259,Data!$B$1:$O$4115,14,FALSE)</f>
        <v>16</v>
      </c>
      <c r="E1259" t="s">
        <v>3743</v>
      </c>
      <c r="F1259" s="21" t="s">
        <v>8221</v>
      </c>
      <c r="G1259" s="26">
        <f>VLOOKUP($E1259,Data!$B$1:$O$4115,14,FALSE)</f>
        <v>1</v>
      </c>
    </row>
    <row r="1260" spans="1:7" x14ac:dyDescent="0.4">
      <c r="A1260" t="s">
        <v>2480</v>
      </c>
      <c r="B1260" s="17" t="s">
        <v>8219</v>
      </c>
      <c r="C1260" s="26">
        <f>VLOOKUP($A1260,Data!$B$1:$O$4115,14,FALSE)</f>
        <v>8</v>
      </c>
      <c r="E1260" t="s">
        <v>3744</v>
      </c>
      <c r="F1260" s="21" t="s">
        <v>8221</v>
      </c>
      <c r="G1260" s="26">
        <f>VLOOKUP($E1260,Data!$B$1:$O$4115,14,FALSE)</f>
        <v>1</v>
      </c>
    </row>
    <row r="1261" spans="1:7" x14ac:dyDescent="0.4">
      <c r="A1261" t="s">
        <v>2481</v>
      </c>
      <c r="B1261" s="17" t="s">
        <v>8219</v>
      </c>
      <c r="C1261" s="26">
        <f>VLOOKUP($A1261,Data!$B$1:$O$4115,14,FALSE)</f>
        <v>95</v>
      </c>
      <c r="E1261" t="s">
        <v>3785</v>
      </c>
      <c r="F1261" s="21" t="s">
        <v>8221</v>
      </c>
      <c r="G1261" s="26">
        <f>VLOOKUP($E1261,Data!$B$1:$O$4115,14,FALSE)</f>
        <v>1</v>
      </c>
    </row>
    <row r="1262" spans="1:7" x14ac:dyDescent="0.4">
      <c r="A1262" t="s">
        <v>2482</v>
      </c>
      <c r="B1262" s="17" t="s">
        <v>8219</v>
      </c>
      <c r="C1262" s="26">
        <f>VLOOKUP($A1262,Data!$B$1:$O$4115,14,FALSE)</f>
        <v>25</v>
      </c>
      <c r="E1262" t="s">
        <v>3786</v>
      </c>
      <c r="F1262" s="21" t="s">
        <v>8221</v>
      </c>
      <c r="G1262" s="26">
        <f>VLOOKUP($E1262,Data!$B$1:$O$4115,14,FALSE)</f>
        <v>4</v>
      </c>
    </row>
    <row r="1263" spans="1:7" x14ac:dyDescent="0.4">
      <c r="A1263" t="s">
        <v>2483</v>
      </c>
      <c r="B1263" s="17" t="s">
        <v>8219</v>
      </c>
      <c r="C1263" s="26">
        <f>VLOOKUP($A1263,Data!$B$1:$O$4115,14,FALSE)</f>
        <v>19</v>
      </c>
      <c r="E1263" t="s">
        <v>3787</v>
      </c>
      <c r="F1263" s="21" t="s">
        <v>8221</v>
      </c>
      <c r="G1263" s="26">
        <f>VLOOKUP($E1263,Data!$B$1:$O$4115,14,FALSE)</f>
        <v>0</v>
      </c>
    </row>
    <row r="1264" spans="1:7" x14ac:dyDescent="0.4">
      <c r="A1264" t="s">
        <v>2484</v>
      </c>
      <c r="B1264" s="17" t="s">
        <v>8219</v>
      </c>
      <c r="C1264" s="26">
        <f>VLOOKUP($A1264,Data!$B$1:$O$4115,14,FALSE)</f>
        <v>90</v>
      </c>
      <c r="E1264" t="s">
        <v>3788</v>
      </c>
      <c r="F1264" s="21" t="s">
        <v>8221</v>
      </c>
      <c r="G1264" s="26">
        <f>VLOOKUP($E1264,Data!$B$1:$O$4115,14,FALSE)</f>
        <v>0</v>
      </c>
    </row>
    <row r="1265" spans="1:7" x14ac:dyDescent="0.4">
      <c r="A1265" t="s">
        <v>2485</v>
      </c>
      <c r="B1265" s="17" t="s">
        <v>8219</v>
      </c>
      <c r="C1265" s="26">
        <f>VLOOKUP($A1265,Data!$B$1:$O$4115,14,FALSE)</f>
        <v>41</v>
      </c>
      <c r="E1265" t="s">
        <v>3789</v>
      </c>
      <c r="F1265" s="21" t="s">
        <v>8221</v>
      </c>
      <c r="G1265" s="26">
        <f>VLOOKUP($E1265,Data!$B$1:$O$4115,14,FALSE)</f>
        <v>2</v>
      </c>
    </row>
    <row r="1266" spans="1:7" x14ac:dyDescent="0.4">
      <c r="A1266" t="s">
        <v>2486</v>
      </c>
      <c r="B1266" s="17" t="s">
        <v>8219</v>
      </c>
      <c r="C1266" s="26">
        <f>VLOOKUP($A1266,Data!$B$1:$O$4115,14,FALSE)</f>
        <v>30</v>
      </c>
      <c r="E1266" t="s">
        <v>3790</v>
      </c>
      <c r="F1266" s="21" t="s">
        <v>8221</v>
      </c>
      <c r="G1266" s="26">
        <f>VLOOKUP($E1266,Data!$B$1:$O$4115,14,FALSE)</f>
        <v>24</v>
      </c>
    </row>
    <row r="1267" spans="1:7" x14ac:dyDescent="0.4">
      <c r="A1267" t="s">
        <v>2487</v>
      </c>
      <c r="B1267" s="17" t="s">
        <v>8219</v>
      </c>
      <c r="C1267" s="26">
        <f>VLOOKUP($A1267,Data!$B$1:$O$4115,14,FALSE)</f>
        <v>38</v>
      </c>
      <c r="E1267" t="s">
        <v>3791</v>
      </c>
      <c r="F1267" s="21" t="s">
        <v>8221</v>
      </c>
      <c r="G1267" s="26">
        <f>VLOOKUP($E1267,Data!$B$1:$O$4115,14,FALSE)</f>
        <v>1</v>
      </c>
    </row>
    <row r="1268" spans="1:7" x14ac:dyDescent="0.4">
      <c r="A1268" t="s">
        <v>2488</v>
      </c>
      <c r="B1268" s="17" t="s">
        <v>8219</v>
      </c>
      <c r="C1268" s="26">
        <f>VLOOKUP($A1268,Data!$B$1:$O$4115,14,FALSE)</f>
        <v>65</v>
      </c>
      <c r="E1268" t="s">
        <v>3792</v>
      </c>
      <c r="F1268" s="21" t="s">
        <v>8221</v>
      </c>
      <c r="G1268" s="26">
        <f>VLOOKUP($E1268,Data!$B$1:$O$4115,14,FALSE)</f>
        <v>2</v>
      </c>
    </row>
    <row r="1269" spans="1:7" x14ac:dyDescent="0.4">
      <c r="A1269" t="s">
        <v>2489</v>
      </c>
      <c r="B1269" s="17" t="s">
        <v>8219</v>
      </c>
      <c r="C1269" s="26">
        <f>VLOOKUP($A1269,Data!$B$1:$O$4115,14,FALSE)</f>
        <v>75</v>
      </c>
      <c r="E1269" t="s">
        <v>3793</v>
      </c>
      <c r="F1269" s="21" t="s">
        <v>8221</v>
      </c>
      <c r="G1269" s="26">
        <f>VLOOKUP($E1269,Data!$B$1:$O$4115,14,FALSE)</f>
        <v>1</v>
      </c>
    </row>
    <row r="1270" spans="1:7" x14ac:dyDescent="0.4">
      <c r="A1270" t="s">
        <v>2490</v>
      </c>
      <c r="B1270" s="17" t="s">
        <v>8219</v>
      </c>
      <c r="C1270" s="26">
        <f>VLOOKUP($A1270,Data!$B$1:$O$4115,14,FALSE)</f>
        <v>16</v>
      </c>
      <c r="E1270" t="s">
        <v>3794</v>
      </c>
      <c r="F1270" s="21" t="s">
        <v>8221</v>
      </c>
      <c r="G1270" s="26">
        <f>VLOOKUP($E1270,Data!$B$1:$O$4115,14,FALSE)</f>
        <v>37</v>
      </c>
    </row>
    <row r="1271" spans="1:7" x14ac:dyDescent="0.4">
      <c r="A1271" t="s">
        <v>2491</v>
      </c>
      <c r="B1271" s="17" t="s">
        <v>8219</v>
      </c>
      <c r="C1271" s="26">
        <f>VLOOKUP($A1271,Data!$B$1:$O$4115,14,FALSE)</f>
        <v>10</v>
      </c>
      <c r="E1271" t="s">
        <v>3795</v>
      </c>
      <c r="F1271" s="21" t="s">
        <v>8221</v>
      </c>
      <c r="G1271" s="26">
        <f>VLOOKUP($E1271,Data!$B$1:$O$4115,14,FALSE)</f>
        <v>5</v>
      </c>
    </row>
    <row r="1272" spans="1:7" x14ac:dyDescent="0.4">
      <c r="A1272" t="s">
        <v>2492</v>
      </c>
      <c r="B1272" s="17" t="s">
        <v>8219</v>
      </c>
      <c r="C1272" s="26">
        <f>VLOOKUP($A1272,Data!$B$1:$O$4115,14,FALSE)</f>
        <v>27</v>
      </c>
      <c r="E1272" t="s">
        <v>3796</v>
      </c>
      <c r="F1272" s="21" t="s">
        <v>8221</v>
      </c>
      <c r="G1272" s="26">
        <f>VLOOKUP($E1272,Data!$B$1:$O$4115,14,FALSE)</f>
        <v>4</v>
      </c>
    </row>
    <row r="1273" spans="1:7" x14ac:dyDescent="0.4">
      <c r="A1273" t="s">
        <v>2493</v>
      </c>
      <c r="B1273" s="17" t="s">
        <v>8219</v>
      </c>
      <c r="C1273" s="26">
        <f>VLOOKUP($A1273,Data!$B$1:$O$4115,14,FALSE)</f>
        <v>259</v>
      </c>
      <c r="E1273" t="s">
        <v>3797</v>
      </c>
      <c r="F1273" s="21" t="s">
        <v>8221</v>
      </c>
      <c r="G1273" s="26">
        <v>16</v>
      </c>
    </row>
    <row r="1274" spans="1:7" x14ac:dyDescent="0.4">
      <c r="A1274" t="s">
        <v>2494</v>
      </c>
      <c r="B1274" s="17" t="s">
        <v>8219</v>
      </c>
      <c r="C1274" s="26">
        <f>VLOOKUP($A1274,Data!$B$1:$O$4115,14,FALSE)</f>
        <v>39</v>
      </c>
      <c r="E1274" t="s">
        <v>3798</v>
      </c>
      <c r="F1274" s="21" t="s">
        <v>8221</v>
      </c>
      <c r="G1274" s="26">
        <f>VLOOKUP($E1274,Data!$B$1:$O$4115,14,FALSE)</f>
        <v>9</v>
      </c>
    </row>
    <row r="1275" spans="1:7" x14ac:dyDescent="0.4">
      <c r="A1275" t="s">
        <v>2495</v>
      </c>
      <c r="B1275" s="17" t="s">
        <v>8219</v>
      </c>
      <c r="C1275" s="26">
        <f>VLOOKUP($A1275,Data!$B$1:$O$4115,14,FALSE)</f>
        <v>42</v>
      </c>
      <c r="E1275" t="s">
        <v>3799</v>
      </c>
      <c r="F1275" s="21" t="s">
        <v>8221</v>
      </c>
      <c r="G1275" s="26">
        <f>VLOOKUP($E1275,Data!$B$1:$O$4115,14,FALSE)</f>
        <v>0</v>
      </c>
    </row>
    <row r="1276" spans="1:7" x14ac:dyDescent="0.4">
      <c r="A1276" t="s">
        <v>2496</v>
      </c>
      <c r="B1276" s="17" t="s">
        <v>8219</v>
      </c>
      <c r="C1276" s="26">
        <f>VLOOKUP($A1276,Data!$B$1:$O$4115,14,FALSE)</f>
        <v>10</v>
      </c>
      <c r="E1276" t="s">
        <v>3800</v>
      </c>
      <c r="F1276" s="21" t="s">
        <v>8221</v>
      </c>
      <c r="G1276" s="26">
        <f>VLOOKUP($E1276,Data!$B$1:$O$4115,14,FALSE)</f>
        <v>40</v>
      </c>
    </row>
    <row r="1277" spans="1:7" x14ac:dyDescent="0.4">
      <c r="A1277" t="s">
        <v>2497</v>
      </c>
      <c r="B1277" s="17" t="s">
        <v>8219</v>
      </c>
      <c r="C1277" s="26">
        <f>VLOOKUP($A1277,Data!$B$1:$O$4115,14,FALSE)</f>
        <v>56</v>
      </c>
      <c r="E1277" t="s">
        <v>3801</v>
      </c>
      <c r="F1277" s="21" t="s">
        <v>8221</v>
      </c>
      <c r="G1277" s="26">
        <f>VLOOKUP($E1277,Data!$B$1:$O$4115,14,FALSE)</f>
        <v>0</v>
      </c>
    </row>
    <row r="1278" spans="1:7" x14ac:dyDescent="0.4">
      <c r="A1278" t="s">
        <v>2498</v>
      </c>
      <c r="B1278" s="17" t="s">
        <v>8219</v>
      </c>
      <c r="C1278" s="26">
        <f>VLOOKUP($A1278,Data!$B$1:$O$4115,14,FALSE)</f>
        <v>20</v>
      </c>
      <c r="E1278" t="s">
        <v>3802</v>
      </c>
      <c r="F1278" s="21" t="s">
        <v>8221</v>
      </c>
      <c r="G1278" s="26">
        <f>VLOOKUP($E1278,Data!$B$1:$O$4115,14,FALSE)</f>
        <v>2</v>
      </c>
    </row>
    <row r="1279" spans="1:7" x14ac:dyDescent="0.4">
      <c r="A1279" t="s">
        <v>2499</v>
      </c>
      <c r="B1279" s="17" t="s">
        <v>8219</v>
      </c>
      <c r="C1279" s="26">
        <f>VLOOKUP($A1279,Data!$B$1:$O$4115,14,FALSE)</f>
        <v>170</v>
      </c>
      <c r="E1279" t="s">
        <v>3803</v>
      </c>
      <c r="F1279" s="21" t="s">
        <v>8221</v>
      </c>
      <c r="G1279" s="26">
        <f>VLOOKUP($E1279,Data!$B$1:$O$4115,14,FALSE)</f>
        <v>1</v>
      </c>
    </row>
    <row r="1280" spans="1:7" x14ac:dyDescent="0.4">
      <c r="A1280" t="s">
        <v>2500</v>
      </c>
      <c r="B1280" s="17" t="s">
        <v>8219</v>
      </c>
      <c r="C1280" s="26">
        <f>VLOOKUP($A1280,Data!$B$1:$O$4115,14,FALSE)</f>
        <v>29</v>
      </c>
      <c r="E1280" t="s">
        <v>3804</v>
      </c>
      <c r="F1280" s="21" t="s">
        <v>8221</v>
      </c>
      <c r="G1280" s="26">
        <f>VLOOKUP($E1280,Data!$B$1:$O$4115,14,FALSE)</f>
        <v>9</v>
      </c>
    </row>
    <row r="1281" spans="1:7" x14ac:dyDescent="0.4">
      <c r="A1281" t="s">
        <v>2521</v>
      </c>
      <c r="B1281" s="17" t="s">
        <v>8219</v>
      </c>
      <c r="C1281" s="26">
        <f>VLOOKUP($A1281,Data!$B$1:$O$4115,14,FALSE)</f>
        <v>132</v>
      </c>
      <c r="E1281" t="s">
        <v>3838</v>
      </c>
      <c r="F1281" s="21" t="s">
        <v>8221</v>
      </c>
      <c r="G1281" s="26">
        <f>VLOOKUP($E1281,Data!$B$1:$O$4115,14,FALSE)</f>
        <v>34</v>
      </c>
    </row>
    <row r="1282" spans="1:7" x14ac:dyDescent="0.4">
      <c r="A1282" t="s">
        <v>2522</v>
      </c>
      <c r="B1282" s="17" t="s">
        <v>8219</v>
      </c>
      <c r="C1282" s="26">
        <f>VLOOKUP($A1282,Data!$B$1:$O$4115,14,FALSE)</f>
        <v>27</v>
      </c>
      <c r="E1282" t="s">
        <v>3839</v>
      </c>
      <c r="F1282" s="21" t="s">
        <v>8221</v>
      </c>
      <c r="G1282" s="26">
        <f>VLOOKUP($E1282,Data!$B$1:$O$4115,14,FALSE)</f>
        <v>23</v>
      </c>
    </row>
    <row r="1283" spans="1:7" x14ac:dyDescent="0.4">
      <c r="A1283" t="s">
        <v>2523</v>
      </c>
      <c r="B1283" s="17" t="s">
        <v>8219</v>
      </c>
      <c r="C1283" s="26">
        <f>VLOOKUP($A1283,Data!$B$1:$O$4115,14,FALSE)</f>
        <v>26</v>
      </c>
      <c r="E1283" t="s">
        <v>3840</v>
      </c>
      <c r="F1283" s="21" t="s">
        <v>8221</v>
      </c>
      <c r="G1283" s="26">
        <f>VLOOKUP($E1283,Data!$B$1:$O$4115,14,FALSE)</f>
        <v>19</v>
      </c>
    </row>
    <row r="1284" spans="1:7" x14ac:dyDescent="0.4">
      <c r="A1284" t="s">
        <v>2524</v>
      </c>
      <c r="B1284" s="17" t="s">
        <v>8219</v>
      </c>
      <c r="C1284" s="26">
        <f>VLOOKUP($A1284,Data!$B$1:$O$4115,14,FALSE)</f>
        <v>43</v>
      </c>
      <c r="E1284" t="s">
        <v>3841</v>
      </c>
      <c r="F1284" s="21" t="s">
        <v>8221</v>
      </c>
      <c r="G1284" s="26">
        <f>VLOOKUP($E1284,Data!$B$1:$O$4115,14,FALSE)</f>
        <v>50</v>
      </c>
    </row>
    <row r="1285" spans="1:7" x14ac:dyDescent="0.4">
      <c r="A1285" t="s">
        <v>2525</v>
      </c>
      <c r="B1285" s="17" t="s">
        <v>8219</v>
      </c>
      <c r="C1285" s="26">
        <f>VLOOKUP($A1285,Data!$B$1:$O$4115,14,FALSE)</f>
        <v>80</v>
      </c>
      <c r="E1285" t="s">
        <v>3842</v>
      </c>
      <c r="F1285" s="21" t="s">
        <v>8221</v>
      </c>
      <c r="G1285" s="26">
        <f>VLOOKUP($E1285,Data!$B$1:$O$4115,14,FALSE)</f>
        <v>12</v>
      </c>
    </row>
    <row r="1286" spans="1:7" x14ac:dyDescent="0.4">
      <c r="A1286" t="s">
        <v>2526</v>
      </c>
      <c r="B1286" s="17" t="s">
        <v>8219</v>
      </c>
      <c r="C1286" s="26">
        <f>VLOOKUP($A1286,Data!$B$1:$O$4115,14,FALSE)</f>
        <v>33</v>
      </c>
      <c r="E1286" t="s">
        <v>3843</v>
      </c>
      <c r="F1286" s="21" t="s">
        <v>8221</v>
      </c>
      <c r="G1286" s="26">
        <f>VLOOKUP($E1286,Data!$B$1:$O$4115,14,FALSE)</f>
        <v>8</v>
      </c>
    </row>
    <row r="1287" spans="1:7" x14ac:dyDescent="0.4">
      <c r="A1287" t="s">
        <v>2527</v>
      </c>
      <c r="B1287" s="17" t="s">
        <v>8219</v>
      </c>
      <c r="C1287" s="26">
        <f>VLOOKUP($A1287,Data!$B$1:$O$4115,14,FALSE)</f>
        <v>71</v>
      </c>
      <c r="E1287" t="s">
        <v>3844</v>
      </c>
      <c r="F1287" s="21" t="s">
        <v>8221</v>
      </c>
      <c r="G1287" s="26">
        <f>VLOOKUP($E1287,Data!$B$1:$O$4115,14,FALSE)</f>
        <v>9</v>
      </c>
    </row>
    <row r="1288" spans="1:7" x14ac:dyDescent="0.4">
      <c r="A1288" t="s">
        <v>2528</v>
      </c>
      <c r="B1288" s="17" t="s">
        <v>8219</v>
      </c>
      <c r="C1288" s="26">
        <f>VLOOKUP($A1288,Data!$B$1:$O$4115,14,FALSE)</f>
        <v>81</v>
      </c>
      <c r="E1288" t="s">
        <v>3845</v>
      </c>
      <c r="F1288" s="21" t="s">
        <v>8221</v>
      </c>
      <c r="G1288" s="26">
        <f>VLOOKUP($E1288,Data!$B$1:$O$4115,14,FALSE)</f>
        <v>43</v>
      </c>
    </row>
    <row r="1289" spans="1:7" x14ac:dyDescent="0.4">
      <c r="A1289" t="s">
        <v>2529</v>
      </c>
      <c r="B1289" s="17" t="s">
        <v>8219</v>
      </c>
      <c r="C1289" s="26">
        <f>VLOOKUP($A1289,Data!$B$1:$O$4115,14,FALSE)</f>
        <v>76</v>
      </c>
      <c r="E1289" t="s">
        <v>3846</v>
      </c>
      <c r="F1289" s="21" t="s">
        <v>8221</v>
      </c>
      <c r="G1289" s="26">
        <f>VLOOKUP($E1289,Data!$B$1:$O$4115,14,FALSE)</f>
        <v>28</v>
      </c>
    </row>
    <row r="1290" spans="1:7" x14ac:dyDescent="0.4">
      <c r="A1290" t="s">
        <v>2530</v>
      </c>
      <c r="B1290" s="17" t="s">
        <v>8219</v>
      </c>
      <c r="C1290" s="26">
        <f>VLOOKUP($A1290,Data!$B$1:$O$4115,14,FALSE)</f>
        <v>48</v>
      </c>
      <c r="E1290" t="s">
        <v>3847</v>
      </c>
      <c r="F1290" s="21" t="s">
        <v>8221</v>
      </c>
      <c r="G1290" s="26">
        <f>VLOOKUP($E1290,Data!$B$1:$O$4115,14,FALSE)</f>
        <v>4</v>
      </c>
    </row>
    <row r="1291" spans="1:7" x14ac:dyDescent="0.4">
      <c r="A1291" t="s">
        <v>2531</v>
      </c>
      <c r="B1291" s="17" t="s">
        <v>8219</v>
      </c>
      <c r="C1291" s="26">
        <f>VLOOKUP($A1291,Data!$B$1:$O$4115,14,FALSE)</f>
        <v>61</v>
      </c>
      <c r="E1291" t="s">
        <v>3848</v>
      </c>
      <c r="F1291" s="21" t="s">
        <v>8221</v>
      </c>
      <c r="G1291" s="26">
        <f>VLOOKUP($E1291,Data!$B$1:$O$4115,14,FALSE)</f>
        <v>24</v>
      </c>
    </row>
    <row r="1292" spans="1:7" x14ac:dyDescent="0.4">
      <c r="A1292" t="s">
        <v>2532</v>
      </c>
      <c r="B1292" s="17" t="s">
        <v>8219</v>
      </c>
      <c r="C1292" s="26">
        <f>VLOOKUP($A1292,Data!$B$1:$O$4115,14,FALSE)</f>
        <v>60</v>
      </c>
      <c r="E1292" t="s">
        <v>3849</v>
      </c>
      <c r="F1292" s="21" t="s">
        <v>8221</v>
      </c>
      <c r="G1292" s="26">
        <f>VLOOKUP($E1292,Data!$B$1:$O$4115,14,FALSE)</f>
        <v>2</v>
      </c>
    </row>
    <row r="1293" spans="1:7" x14ac:dyDescent="0.4">
      <c r="A1293" t="s">
        <v>2533</v>
      </c>
      <c r="B1293" s="17" t="s">
        <v>8219</v>
      </c>
      <c r="C1293" s="26">
        <f>VLOOKUP($A1293,Data!$B$1:$O$4115,14,FALSE)</f>
        <v>136</v>
      </c>
      <c r="E1293" t="s">
        <v>3850</v>
      </c>
      <c r="F1293" s="21" t="s">
        <v>8221</v>
      </c>
      <c r="G1293" s="26">
        <f>VLOOKUP($E1293,Data!$B$1:$O$4115,14,FALSE)</f>
        <v>2</v>
      </c>
    </row>
    <row r="1294" spans="1:7" x14ac:dyDescent="0.4">
      <c r="A1294" t="s">
        <v>2534</v>
      </c>
      <c r="B1294" s="17" t="s">
        <v>8219</v>
      </c>
      <c r="C1294" s="26">
        <f>VLOOKUP($A1294,Data!$B$1:$O$4115,14,FALSE)</f>
        <v>14</v>
      </c>
      <c r="E1294" t="s">
        <v>3851</v>
      </c>
      <c r="F1294" s="21" t="s">
        <v>8221</v>
      </c>
      <c r="G1294" s="26">
        <f>VLOOKUP($E1294,Data!$B$1:$O$4115,14,FALSE)</f>
        <v>20</v>
      </c>
    </row>
    <row r="1295" spans="1:7" x14ac:dyDescent="0.4">
      <c r="A1295" t="s">
        <v>2535</v>
      </c>
      <c r="B1295" s="17" t="s">
        <v>8219</v>
      </c>
      <c r="C1295" s="26">
        <f>VLOOKUP($A1295,Data!$B$1:$O$4115,14,FALSE)</f>
        <v>78</v>
      </c>
      <c r="E1295" t="s">
        <v>3852</v>
      </c>
      <c r="F1295" s="21" t="s">
        <v>8221</v>
      </c>
      <c r="G1295" s="26">
        <f>VLOOKUP($E1295,Data!$B$1:$O$4115,14,FALSE)</f>
        <v>1</v>
      </c>
    </row>
    <row r="1296" spans="1:7" x14ac:dyDescent="0.4">
      <c r="A1296" t="s">
        <v>2536</v>
      </c>
      <c r="B1296" s="17" t="s">
        <v>8219</v>
      </c>
      <c r="C1296" s="26">
        <f>VLOOKUP($A1296,Data!$B$1:$O$4115,14,FALSE)</f>
        <v>4</v>
      </c>
      <c r="E1296" t="s">
        <v>3853</v>
      </c>
      <c r="F1296" s="21" t="s">
        <v>8221</v>
      </c>
      <c r="G1296" s="26">
        <f>VLOOKUP($E1296,Data!$B$1:$O$4115,14,FALSE)</f>
        <v>1</v>
      </c>
    </row>
    <row r="1297" spans="1:7" x14ac:dyDescent="0.4">
      <c r="A1297" t="s">
        <v>2537</v>
      </c>
      <c r="B1297" s="17" t="s">
        <v>8219</v>
      </c>
      <c r="C1297" s="26">
        <f>VLOOKUP($A1297,Data!$B$1:$O$4115,14,FALSE)</f>
        <v>11</v>
      </c>
      <c r="E1297" t="s">
        <v>3854</v>
      </c>
      <c r="F1297" s="21" t="s">
        <v>8221</v>
      </c>
      <c r="G1297" s="26">
        <f>VLOOKUP($E1297,Data!$B$1:$O$4115,14,FALSE)</f>
        <v>4</v>
      </c>
    </row>
    <row r="1298" spans="1:7" x14ac:dyDescent="0.4">
      <c r="A1298" t="s">
        <v>2538</v>
      </c>
      <c r="B1298" s="17" t="s">
        <v>8219</v>
      </c>
      <c r="C1298" s="26">
        <f>VLOOKUP($A1298,Data!$B$1:$O$4115,14,FALSE)</f>
        <v>185</v>
      </c>
      <c r="E1298" t="s">
        <v>3855</v>
      </c>
      <c r="F1298" s="21" t="s">
        <v>8221</v>
      </c>
      <c r="G1298" s="26">
        <f>VLOOKUP($E1298,Data!$B$1:$O$4115,14,FALSE)</f>
        <v>1</v>
      </c>
    </row>
    <row r="1299" spans="1:7" x14ac:dyDescent="0.4">
      <c r="A1299" t="s">
        <v>2539</v>
      </c>
      <c r="B1299" s="17" t="s">
        <v>8219</v>
      </c>
      <c r="C1299" s="26">
        <f>VLOOKUP($A1299,Data!$B$1:$O$4115,14,FALSE)</f>
        <v>59</v>
      </c>
      <c r="E1299" t="s">
        <v>3856</v>
      </c>
      <c r="F1299" s="21" t="s">
        <v>8221</v>
      </c>
      <c r="G1299" s="26">
        <f>VLOOKUP($E1299,Data!$B$1:$O$4115,14,FALSE)</f>
        <v>1</v>
      </c>
    </row>
    <row r="1300" spans="1:7" x14ac:dyDescent="0.4">
      <c r="A1300" t="s">
        <v>2540</v>
      </c>
      <c r="B1300" s="17" t="s">
        <v>8219</v>
      </c>
      <c r="C1300" s="26">
        <f>VLOOKUP($A1300,Data!$B$1:$O$4115,14,FALSE)</f>
        <v>27</v>
      </c>
      <c r="E1300" t="s">
        <v>3857</v>
      </c>
      <c r="F1300" s="21" t="s">
        <v>8221</v>
      </c>
      <c r="G1300" s="26">
        <f>VLOOKUP($E1300,Data!$B$1:$O$4115,14,FALSE)</f>
        <v>13</v>
      </c>
    </row>
    <row r="1301" spans="1:7" x14ac:dyDescent="0.4">
      <c r="A1301" t="s">
        <v>2541</v>
      </c>
      <c r="B1301" s="17" t="s">
        <v>8219</v>
      </c>
      <c r="C1301" s="26">
        <f>VLOOKUP($A1301,Data!$B$1:$O$4115,14,FALSE)</f>
        <v>63</v>
      </c>
      <c r="E1301" t="s">
        <v>3858</v>
      </c>
      <c r="F1301" s="21" t="s">
        <v>8221</v>
      </c>
      <c r="G1301" s="26">
        <f>VLOOKUP($E1301,Data!$B$1:$O$4115,14,FALSE)</f>
        <v>1</v>
      </c>
    </row>
    <row r="1302" spans="1:7" x14ac:dyDescent="0.4">
      <c r="A1302" t="s">
        <v>2542</v>
      </c>
      <c r="B1302" s="17" t="s">
        <v>8219</v>
      </c>
      <c r="C1302" s="26">
        <f>VLOOKUP($A1302,Data!$B$1:$O$4115,14,FALSE)</f>
        <v>13</v>
      </c>
      <c r="E1302" t="s">
        <v>3859</v>
      </c>
      <c r="F1302" s="21" t="s">
        <v>8221</v>
      </c>
      <c r="G1302" s="26">
        <f>VLOOKUP($E1302,Data!$B$1:$O$4115,14,FALSE)</f>
        <v>1</v>
      </c>
    </row>
    <row r="1303" spans="1:7" x14ac:dyDescent="0.4">
      <c r="A1303" t="s">
        <v>2543</v>
      </c>
      <c r="B1303" s="17" t="s">
        <v>8219</v>
      </c>
      <c r="C1303" s="26">
        <f>VLOOKUP($A1303,Data!$B$1:$O$4115,14,FALSE)</f>
        <v>13</v>
      </c>
      <c r="E1303" t="s">
        <v>3860</v>
      </c>
      <c r="F1303" s="21" t="s">
        <v>8221</v>
      </c>
      <c r="G1303" s="26">
        <f>VLOOKUP($E1303,Data!$B$1:$O$4115,14,FALSE)</f>
        <v>0</v>
      </c>
    </row>
    <row r="1304" spans="1:7" x14ac:dyDescent="0.4">
      <c r="A1304" t="s">
        <v>2544</v>
      </c>
      <c r="B1304" s="17" t="s">
        <v>8219</v>
      </c>
      <c r="C1304" s="26">
        <f>VLOOKUP($A1304,Data!$B$1:$O$4115,14,FALSE)</f>
        <v>57</v>
      </c>
      <c r="E1304" t="s">
        <v>3861</v>
      </c>
      <c r="F1304" s="21" t="s">
        <v>8221</v>
      </c>
      <c r="G1304" s="26">
        <f>VLOOKUP($E1304,Data!$B$1:$O$4115,14,FALSE)</f>
        <v>3</v>
      </c>
    </row>
    <row r="1305" spans="1:7" x14ac:dyDescent="0.4">
      <c r="A1305" t="s">
        <v>2545</v>
      </c>
      <c r="B1305" s="17" t="s">
        <v>8219</v>
      </c>
      <c r="C1305" s="26">
        <f>VLOOKUP($A1305,Data!$B$1:$O$4115,14,FALSE)</f>
        <v>61</v>
      </c>
      <c r="E1305" t="s">
        <v>3862</v>
      </c>
      <c r="F1305" s="21" t="s">
        <v>8221</v>
      </c>
      <c r="G1305" s="26">
        <f>VLOOKUP($E1305,Data!$B$1:$O$4115,14,FALSE)</f>
        <v>14</v>
      </c>
    </row>
    <row r="1306" spans="1:7" x14ac:dyDescent="0.4">
      <c r="A1306" t="s">
        <v>2546</v>
      </c>
      <c r="B1306" s="17" t="s">
        <v>8219</v>
      </c>
      <c r="C1306" s="26">
        <f>VLOOKUP($A1306,Data!$B$1:$O$4115,14,FALSE)</f>
        <v>65</v>
      </c>
      <c r="E1306" t="s">
        <v>3863</v>
      </c>
      <c r="F1306" s="21" t="s">
        <v>8221</v>
      </c>
      <c r="G1306" s="26">
        <f>VLOOKUP($E1306,Data!$B$1:$O$4115,14,FALSE)</f>
        <v>2</v>
      </c>
    </row>
    <row r="1307" spans="1:7" x14ac:dyDescent="0.4">
      <c r="A1307" t="s">
        <v>2547</v>
      </c>
      <c r="B1307" s="17" t="s">
        <v>8219</v>
      </c>
      <c r="C1307" s="26">
        <f>VLOOKUP($A1307,Data!$B$1:$O$4115,14,FALSE)</f>
        <v>134</v>
      </c>
      <c r="E1307" t="s">
        <v>3864</v>
      </c>
      <c r="F1307" s="21" t="s">
        <v>8221</v>
      </c>
      <c r="G1307" s="26">
        <f>VLOOKUP($E1307,Data!$B$1:$O$4115,14,FALSE)</f>
        <v>5</v>
      </c>
    </row>
    <row r="1308" spans="1:7" x14ac:dyDescent="0.4">
      <c r="A1308" t="s">
        <v>2548</v>
      </c>
      <c r="B1308" s="17" t="s">
        <v>8219</v>
      </c>
      <c r="C1308" s="26">
        <f>VLOOKUP($A1308,Data!$B$1:$O$4115,14,FALSE)</f>
        <v>37</v>
      </c>
      <c r="E1308" t="s">
        <v>3885</v>
      </c>
      <c r="F1308" s="21" t="s">
        <v>8221</v>
      </c>
      <c r="G1308" s="26">
        <f>VLOOKUP($E1308,Data!$B$1:$O$4115,14,FALSE)</f>
        <v>14</v>
      </c>
    </row>
    <row r="1309" spans="1:7" x14ac:dyDescent="0.4">
      <c r="A1309" t="s">
        <v>2549</v>
      </c>
      <c r="B1309" s="17" t="s">
        <v>8219</v>
      </c>
      <c r="C1309" s="26">
        <f>VLOOKUP($A1309,Data!$B$1:$O$4115,14,FALSE)</f>
        <v>37</v>
      </c>
      <c r="E1309" t="s">
        <v>3886</v>
      </c>
      <c r="F1309" s="21" t="s">
        <v>8221</v>
      </c>
      <c r="G1309" s="26">
        <f>VLOOKUP($E1309,Data!$B$1:$O$4115,14,FALSE)</f>
        <v>9</v>
      </c>
    </row>
    <row r="1310" spans="1:7" x14ac:dyDescent="0.4">
      <c r="A1310" t="s">
        <v>2550</v>
      </c>
      <c r="B1310" s="17" t="s">
        <v>8219</v>
      </c>
      <c r="C1310" s="26">
        <f>VLOOKUP($A1310,Data!$B$1:$O$4115,14,FALSE)</f>
        <v>150</v>
      </c>
      <c r="E1310" t="s">
        <v>3887</v>
      </c>
      <c r="F1310" s="21" t="s">
        <v>8221</v>
      </c>
      <c r="G1310" s="26">
        <f>VLOOKUP($E1310,Data!$B$1:$O$4115,14,FALSE)</f>
        <v>8</v>
      </c>
    </row>
    <row r="1311" spans="1:7" x14ac:dyDescent="0.4">
      <c r="A1311" t="s">
        <v>2551</v>
      </c>
      <c r="B1311" s="17" t="s">
        <v>8219</v>
      </c>
      <c r="C1311" s="26">
        <f>VLOOKUP($A1311,Data!$B$1:$O$4115,14,FALSE)</f>
        <v>56</v>
      </c>
      <c r="E1311" t="s">
        <v>3888</v>
      </c>
      <c r="F1311" s="21" t="s">
        <v>8221</v>
      </c>
      <c r="G1311" s="26">
        <f>VLOOKUP($E1311,Data!$B$1:$O$4115,14,FALSE)</f>
        <v>7</v>
      </c>
    </row>
    <row r="1312" spans="1:7" x14ac:dyDescent="0.4">
      <c r="A1312" t="s">
        <v>2552</v>
      </c>
      <c r="B1312" s="17" t="s">
        <v>8219</v>
      </c>
      <c r="C1312" s="26">
        <f>VLOOKUP($A1312,Data!$B$1:$O$4115,14,FALSE)</f>
        <v>18</v>
      </c>
      <c r="E1312" t="s">
        <v>3889</v>
      </c>
      <c r="F1312" s="21" t="s">
        <v>8221</v>
      </c>
      <c r="G1312" s="26">
        <f>VLOOKUP($E1312,Data!$B$1:$O$4115,14,FALSE)</f>
        <v>0</v>
      </c>
    </row>
    <row r="1313" spans="1:7" x14ac:dyDescent="0.4">
      <c r="A1313" t="s">
        <v>2553</v>
      </c>
      <c r="B1313" s="17" t="s">
        <v>8219</v>
      </c>
      <c r="C1313" s="26">
        <f>VLOOKUP($A1313,Data!$B$1:$O$4115,14,FALSE)</f>
        <v>60</v>
      </c>
      <c r="E1313" t="s">
        <v>3890</v>
      </c>
      <c r="F1313" s="21" t="s">
        <v>8221</v>
      </c>
      <c r="G1313" s="26">
        <f>VLOOKUP($E1313,Data!$B$1:$O$4115,14,FALSE)</f>
        <v>84</v>
      </c>
    </row>
    <row r="1314" spans="1:7" x14ac:dyDescent="0.4">
      <c r="A1314" t="s">
        <v>2554</v>
      </c>
      <c r="B1314" s="17" t="s">
        <v>8219</v>
      </c>
      <c r="C1314" s="26">
        <f>VLOOKUP($A1314,Data!$B$1:$O$4115,14,FALSE)</f>
        <v>67</v>
      </c>
      <c r="E1314" t="s">
        <v>3891</v>
      </c>
      <c r="F1314" s="21" t="s">
        <v>8221</v>
      </c>
      <c r="G1314" s="26">
        <f>VLOOKUP($E1314,Data!$B$1:$O$4115,14,FALSE)</f>
        <v>11</v>
      </c>
    </row>
    <row r="1315" spans="1:7" x14ac:dyDescent="0.4">
      <c r="A1315" t="s">
        <v>2555</v>
      </c>
      <c r="B1315" s="17" t="s">
        <v>8219</v>
      </c>
      <c r="C1315" s="26">
        <f>VLOOKUP($A1315,Data!$B$1:$O$4115,14,FALSE)</f>
        <v>35</v>
      </c>
      <c r="E1315" t="s">
        <v>3892</v>
      </c>
      <c r="F1315" s="21" t="s">
        <v>8221</v>
      </c>
      <c r="G1315" s="26">
        <f>VLOOKUP($E1315,Data!$B$1:$O$4115,14,FALSE)</f>
        <v>1</v>
      </c>
    </row>
    <row r="1316" spans="1:7" x14ac:dyDescent="0.4">
      <c r="A1316" t="s">
        <v>2556</v>
      </c>
      <c r="B1316" s="17" t="s">
        <v>8219</v>
      </c>
      <c r="C1316" s="26">
        <f>VLOOKUP($A1316,Data!$B$1:$O$4115,14,FALSE)</f>
        <v>34</v>
      </c>
      <c r="E1316" t="s">
        <v>3893</v>
      </c>
      <c r="F1316" s="21" t="s">
        <v>8221</v>
      </c>
      <c r="G1316" s="26">
        <f>VLOOKUP($E1316,Data!$B$1:$O$4115,14,FALSE)</f>
        <v>4</v>
      </c>
    </row>
    <row r="1317" spans="1:7" x14ac:dyDescent="0.4">
      <c r="A1317" t="s">
        <v>2557</v>
      </c>
      <c r="B1317" s="17" t="s">
        <v>8219</v>
      </c>
      <c r="C1317" s="26">
        <f>VLOOKUP($A1317,Data!$B$1:$O$4115,14,FALSE)</f>
        <v>36</v>
      </c>
      <c r="E1317" t="s">
        <v>3894</v>
      </c>
      <c r="F1317" s="21" t="s">
        <v>8221</v>
      </c>
      <c r="G1317" s="26">
        <f>VLOOKUP($E1317,Data!$B$1:$O$4115,14,FALSE)</f>
        <v>10</v>
      </c>
    </row>
    <row r="1318" spans="1:7" x14ac:dyDescent="0.4">
      <c r="A1318" t="s">
        <v>2558</v>
      </c>
      <c r="B1318" s="17" t="s">
        <v>8219</v>
      </c>
      <c r="C1318" s="26">
        <f>VLOOKUP($A1318,Data!$B$1:$O$4115,14,FALSE)</f>
        <v>18</v>
      </c>
      <c r="E1318" t="s">
        <v>3895</v>
      </c>
      <c r="F1318" s="21" t="s">
        <v>8221</v>
      </c>
      <c r="G1318" s="26">
        <f>VLOOKUP($E1318,Data!$B$1:$O$4115,14,FALSE)</f>
        <v>16</v>
      </c>
    </row>
    <row r="1319" spans="1:7" x14ac:dyDescent="0.4">
      <c r="A1319" t="s">
        <v>2559</v>
      </c>
      <c r="B1319" s="17" t="s">
        <v>8219</v>
      </c>
      <c r="C1319" s="26">
        <f>VLOOKUP($A1319,Data!$B$1:$O$4115,14,FALSE)</f>
        <v>25</v>
      </c>
      <c r="E1319" t="s">
        <v>3896</v>
      </c>
      <c r="F1319" s="21" t="s">
        <v>8221</v>
      </c>
      <c r="G1319" s="26">
        <f>VLOOKUP($E1319,Data!$B$1:$O$4115,14,FALSE)</f>
        <v>2</v>
      </c>
    </row>
    <row r="1320" spans="1:7" x14ac:dyDescent="0.4">
      <c r="A1320" t="s">
        <v>2560</v>
      </c>
      <c r="B1320" s="17" t="s">
        <v>8219</v>
      </c>
      <c r="C1320" s="26">
        <f>VLOOKUP($A1320,Data!$B$1:$O$4115,14,FALSE)</f>
        <v>21</v>
      </c>
      <c r="E1320" t="s">
        <v>3897</v>
      </c>
      <c r="F1320" s="21" t="s">
        <v>8221</v>
      </c>
      <c r="G1320" s="26">
        <f>VLOOKUP($E1320,Data!$B$1:$O$4115,14,FALSE)</f>
        <v>5</v>
      </c>
    </row>
    <row r="1321" spans="1:7" x14ac:dyDescent="0.4">
      <c r="A1321" t="s">
        <v>2601</v>
      </c>
      <c r="B1321" s="17" t="s">
        <v>8219</v>
      </c>
      <c r="C1321" s="26">
        <f>VLOOKUP($A1321,Data!$B$1:$O$4115,14,FALSE)</f>
        <v>151</v>
      </c>
      <c r="E1321" t="s">
        <v>3898</v>
      </c>
      <c r="F1321" s="21" t="s">
        <v>8221</v>
      </c>
      <c r="G1321" s="26">
        <f>VLOOKUP($E1321,Data!$B$1:$O$4115,14,FALSE)</f>
        <v>1</v>
      </c>
    </row>
    <row r="1322" spans="1:7" x14ac:dyDescent="0.4">
      <c r="A1322" t="s">
        <v>2602</v>
      </c>
      <c r="B1322" s="17" t="s">
        <v>8219</v>
      </c>
      <c r="C1322" s="26">
        <f>VLOOKUP($A1322,Data!$B$1:$O$4115,14,FALSE)</f>
        <v>489</v>
      </c>
      <c r="E1322" t="s">
        <v>3899</v>
      </c>
      <c r="F1322" s="21" t="s">
        <v>8221</v>
      </c>
      <c r="G1322" s="26">
        <f>VLOOKUP($E1322,Data!$B$1:$O$4115,14,FALSE)</f>
        <v>31</v>
      </c>
    </row>
    <row r="1323" spans="1:7" x14ac:dyDescent="0.4">
      <c r="A1323" t="s">
        <v>2603</v>
      </c>
      <c r="B1323" s="17" t="s">
        <v>8219</v>
      </c>
      <c r="C1323" s="26">
        <f>VLOOKUP($A1323,Data!$B$1:$O$4115,14,FALSE)</f>
        <v>50</v>
      </c>
      <c r="E1323" t="s">
        <v>3900</v>
      </c>
      <c r="F1323" s="21" t="s">
        <v>8221</v>
      </c>
      <c r="G1323" s="26">
        <f>VLOOKUP($E1323,Data!$B$1:$O$4115,14,FALSE)</f>
        <v>0</v>
      </c>
    </row>
    <row r="1324" spans="1:7" x14ac:dyDescent="0.4">
      <c r="A1324" t="s">
        <v>2604</v>
      </c>
      <c r="B1324" s="17" t="s">
        <v>8219</v>
      </c>
      <c r="C1324" s="26">
        <f>VLOOKUP($A1324,Data!$B$1:$O$4115,14,FALSE)</f>
        <v>321</v>
      </c>
      <c r="E1324" t="s">
        <v>3901</v>
      </c>
      <c r="F1324" s="21" t="s">
        <v>8221</v>
      </c>
      <c r="G1324" s="26">
        <f>VLOOKUP($E1324,Data!$B$1:$O$4115,14,FALSE)</f>
        <v>2</v>
      </c>
    </row>
    <row r="1325" spans="1:7" x14ac:dyDescent="0.4">
      <c r="A1325" t="s">
        <v>2605</v>
      </c>
      <c r="B1325" s="17" t="s">
        <v>8219</v>
      </c>
      <c r="C1325" s="26">
        <f>VLOOKUP($A1325,Data!$B$1:$O$4115,14,FALSE)</f>
        <v>1762</v>
      </c>
      <c r="E1325" t="s">
        <v>3902</v>
      </c>
      <c r="F1325" s="21" t="s">
        <v>8221</v>
      </c>
      <c r="G1325" s="26">
        <f>VLOOKUP($E1325,Data!$B$1:$O$4115,14,FALSE)</f>
        <v>7</v>
      </c>
    </row>
    <row r="1326" spans="1:7" x14ac:dyDescent="0.4">
      <c r="A1326" t="s">
        <v>2606</v>
      </c>
      <c r="B1326" s="17" t="s">
        <v>8219</v>
      </c>
      <c r="C1326" s="26">
        <f>VLOOKUP($A1326,Data!$B$1:$O$4115,14,FALSE)</f>
        <v>385</v>
      </c>
      <c r="E1326" t="s">
        <v>3903</v>
      </c>
      <c r="F1326" s="21" t="s">
        <v>8221</v>
      </c>
      <c r="G1326" s="26">
        <f>VLOOKUP($E1326,Data!$B$1:$O$4115,14,FALSE)</f>
        <v>16</v>
      </c>
    </row>
    <row r="1327" spans="1:7" x14ac:dyDescent="0.4">
      <c r="A1327" t="s">
        <v>2607</v>
      </c>
      <c r="B1327" s="17" t="s">
        <v>8219</v>
      </c>
      <c r="C1327" s="26">
        <f>VLOOKUP($A1327,Data!$B$1:$O$4115,14,FALSE)</f>
        <v>398</v>
      </c>
      <c r="E1327" t="s">
        <v>3904</v>
      </c>
      <c r="F1327" s="21" t="s">
        <v>8221</v>
      </c>
      <c r="G1327" s="26">
        <f>VLOOKUP($E1327,Data!$B$1:$O$4115,14,FALSE)</f>
        <v>4</v>
      </c>
    </row>
    <row r="1328" spans="1:7" x14ac:dyDescent="0.4">
      <c r="A1328" t="s">
        <v>2608</v>
      </c>
      <c r="B1328" s="17" t="s">
        <v>8219</v>
      </c>
      <c r="C1328" s="26">
        <f>VLOOKUP($A1328,Data!$B$1:$O$4115,14,FALSE)</f>
        <v>304</v>
      </c>
      <c r="E1328" t="s">
        <v>3905</v>
      </c>
      <c r="F1328" s="21" t="s">
        <v>8221</v>
      </c>
      <c r="G1328" s="26">
        <f>VLOOKUP($E1328,Data!$B$1:$O$4115,14,FALSE)</f>
        <v>4</v>
      </c>
    </row>
    <row r="1329" spans="1:7" x14ac:dyDescent="0.4">
      <c r="A1329" t="s">
        <v>2609</v>
      </c>
      <c r="B1329" s="17" t="s">
        <v>8219</v>
      </c>
      <c r="C1329" s="26">
        <f>VLOOKUP($A1329,Data!$B$1:$O$4115,14,FALSE)</f>
        <v>676</v>
      </c>
      <c r="E1329" t="s">
        <v>3906</v>
      </c>
      <c r="F1329" s="21" t="s">
        <v>8221</v>
      </c>
      <c r="G1329" s="26">
        <f>VLOOKUP($E1329,Data!$B$1:$O$4115,14,FALSE)</f>
        <v>4</v>
      </c>
    </row>
    <row r="1330" spans="1:7" x14ac:dyDescent="0.4">
      <c r="A1330" t="s">
        <v>2610</v>
      </c>
      <c r="B1330" s="17" t="s">
        <v>8219</v>
      </c>
      <c r="C1330" s="26">
        <f>VLOOKUP($A1330,Data!$B$1:$O$4115,14,FALSE)</f>
        <v>577</v>
      </c>
      <c r="E1330" t="s">
        <v>3907</v>
      </c>
      <c r="F1330" s="21" t="s">
        <v>8221</v>
      </c>
      <c r="G1330" s="26">
        <f>VLOOKUP($E1330,Data!$B$1:$O$4115,14,FALSE)</f>
        <v>3</v>
      </c>
    </row>
    <row r="1331" spans="1:7" x14ac:dyDescent="0.4">
      <c r="A1331" t="s">
        <v>2611</v>
      </c>
      <c r="B1331" s="17" t="s">
        <v>8219</v>
      </c>
      <c r="C1331" s="26">
        <f>VLOOKUP($A1331,Data!$B$1:$O$4115,14,FALSE)</f>
        <v>3663</v>
      </c>
      <c r="E1331" t="s">
        <v>3908</v>
      </c>
      <c r="F1331" s="21" t="s">
        <v>8221</v>
      </c>
      <c r="G1331" s="26">
        <f>VLOOKUP($E1331,Data!$B$1:$O$4115,14,FALSE)</f>
        <v>36</v>
      </c>
    </row>
    <row r="1332" spans="1:7" x14ac:dyDescent="0.4">
      <c r="A1332" t="s">
        <v>2612</v>
      </c>
      <c r="B1332" s="17" t="s">
        <v>8219</v>
      </c>
      <c r="C1332" s="26">
        <f>VLOOKUP($A1332,Data!$B$1:$O$4115,14,FALSE)</f>
        <v>294</v>
      </c>
      <c r="E1332" t="s">
        <v>3909</v>
      </c>
      <c r="F1332" s="21" t="s">
        <v>8221</v>
      </c>
      <c r="G1332" s="26">
        <f>VLOOKUP($E1332,Data!$B$1:$O$4115,14,FALSE)</f>
        <v>1</v>
      </c>
    </row>
    <row r="1333" spans="1:7" x14ac:dyDescent="0.4">
      <c r="A1333" t="s">
        <v>2613</v>
      </c>
      <c r="B1333" s="17" t="s">
        <v>8219</v>
      </c>
      <c r="C1333" s="26">
        <f>VLOOKUP($A1333,Data!$B$1:$O$4115,14,FALSE)</f>
        <v>28</v>
      </c>
      <c r="E1333" t="s">
        <v>3910</v>
      </c>
      <c r="F1333" s="21" t="s">
        <v>8221</v>
      </c>
      <c r="G1333" s="26">
        <f>VLOOKUP($E1333,Data!$B$1:$O$4115,14,FALSE)</f>
        <v>7</v>
      </c>
    </row>
    <row r="1334" spans="1:7" x14ac:dyDescent="0.4">
      <c r="A1334" t="s">
        <v>2614</v>
      </c>
      <c r="B1334" s="17" t="s">
        <v>8219</v>
      </c>
      <c r="C1334" s="26">
        <f>VLOOKUP($A1334,Data!$B$1:$O$4115,14,FALSE)</f>
        <v>100</v>
      </c>
      <c r="E1334" t="s">
        <v>3911</v>
      </c>
      <c r="F1334" s="21" t="s">
        <v>8221</v>
      </c>
      <c r="G1334" s="26">
        <f>VLOOKUP($E1334,Data!$B$1:$O$4115,14,FALSE)</f>
        <v>27</v>
      </c>
    </row>
    <row r="1335" spans="1:7" x14ac:dyDescent="0.4">
      <c r="A1335" t="s">
        <v>2615</v>
      </c>
      <c r="B1335" s="17" t="s">
        <v>8219</v>
      </c>
      <c r="C1335" s="26">
        <f>VLOOKUP($A1335,Data!$B$1:$O$4115,14,FALSE)</f>
        <v>72</v>
      </c>
      <c r="E1335" t="s">
        <v>3912</v>
      </c>
      <c r="F1335" s="21" t="s">
        <v>8221</v>
      </c>
      <c r="G1335" s="26">
        <f>VLOOKUP($E1335,Data!$B$1:$O$4115,14,FALSE)</f>
        <v>1</v>
      </c>
    </row>
    <row r="1336" spans="1:7" x14ac:dyDescent="0.4">
      <c r="A1336" t="s">
        <v>2616</v>
      </c>
      <c r="B1336" s="17" t="s">
        <v>8219</v>
      </c>
      <c r="C1336" s="26">
        <f>VLOOKUP($A1336,Data!$B$1:$O$4115,14,FALSE)</f>
        <v>238</v>
      </c>
      <c r="E1336" t="s">
        <v>3913</v>
      </c>
      <c r="F1336" s="21" t="s">
        <v>8221</v>
      </c>
      <c r="G1336" s="26">
        <f>VLOOKUP($E1336,Data!$B$1:$O$4115,14,FALSE)</f>
        <v>0</v>
      </c>
    </row>
    <row r="1337" spans="1:7" x14ac:dyDescent="0.4">
      <c r="A1337" t="s">
        <v>2617</v>
      </c>
      <c r="B1337" s="17" t="s">
        <v>8219</v>
      </c>
      <c r="C1337" s="26">
        <f>VLOOKUP($A1337,Data!$B$1:$O$4115,14,FALSE)</f>
        <v>159</v>
      </c>
      <c r="E1337" t="s">
        <v>3914</v>
      </c>
      <c r="F1337" s="21" t="s">
        <v>8221</v>
      </c>
      <c r="G1337" s="26">
        <f>VLOOKUP($E1337,Data!$B$1:$O$4115,14,FALSE)</f>
        <v>1</v>
      </c>
    </row>
    <row r="1338" spans="1:7" x14ac:dyDescent="0.4">
      <c r="A1338" t="s">
        <v>2618</v>
      </c>
      <c r="B1338" s="17" t="s">
        <v>8219</v>
      </c>
      <c r="C1338" s="26">
        <f>VLOOKUP($A1338,Data!$B$1:$O$4115,14,FALSE)</f>
        <v>77</v>
      </c>
      <c r="E1338" t="s">
        <v>3915</v>
      </c>
      <c r="F1338" s="21" t="s">
        <v>8221</v>
      </c>
      <c r="G1338" s="26">
        <f>VLOOKUP($E1338,Data!$B$1:$O$4115,14,FALSE)</f>
        <v>3</v>
      </c>
    </row>
    <row r="1339" spans="1:7" x14ac:dyDescent="0.4">
      <c r="A1339" t="s">
        <v>2619</v>
      </c>
      <c r="B1339" s="17" t="s">
        <v>8219</v>
      </c>
      <c r="C1339" s="26">
        <f>VLOOKUP($A1339,Data!$B$1:$O$4115,14,FALSE)</f>
        <v>53</v>
      </c>
      <c r="E1339" t="s">
        <v>3916</v>
      </c>
      <c r="F1339" s="21" t="s">
        <v>8221</v>
      </c>
      <c r="G1339" s="26">
        <f>VLOOKUP($E1339,Data!$B$1:$O$4115,14,FALSE)</f>
        <v>3</v>
      </c>
    </row>
    <row r="1340" spans="1:7" x14ac:dyDescent="0.4">
      <c r="A1340" t="s">
        <v>2620</v>
      </c>
      <c r="B1340" s="17" t="s">
        <v>8219</v>
      </c>
      <c r="C1340" s="26">
        <f>VLOOKUP($A1340,Data!$B$1:$O$4115,14,FALSE)</f>
        <v>1251</v>
      </c>
      <c r="E1340" t="s">
        <v>3917</v>
      </c>
      <c r="F1340" s="21" t="s">
        <v>8221</v>
      </c>
      <c r="G1340" s="26">
        <f>VLOOKUP($E1340,Data!$B$1:$O$4115,14,FALSE)</f>
        <v>3</v>
      </c>
    </row>
    <row r="1341" spans="1:7" x14ac:dyDescent="0.4">
      <c r="A1341" t="s">
        <v>2621</v>
      </c>
      <c r="B1341" s="17" t="s">
        <v>8219</v>
      </c>
      <c r="C1341" s="26">
        <f>VLOOKUP($A1341,Data!$B$1:$O$4115,14,FALSE)</f>
        <v>465</v>
      </c>
      <c r="E1341" t="s">
        <v>3918</v>
      </c>
      <c r="F1341" s="21" t="s">
        <v>8221</v>
      </c>
      <c r="G1341" s="26">
        <f>VLOOKUP($E1341,Data!$B$1:$O$4115,14,FALSE)</f>
        <v>0</v>
      </c>
    </row>
    <row r="1342" spans="1:7" x14ac:dyDescent="0.4">
      <c r="A1342" t="s">
        <v>2622</v>
      </c>
      <c r="B1342" s="17" t="s">
        <v>8219</v>
      </c>
      <c r="C1342" s="26">
        <f>VLOOKUP($A1342,Data!$B$1:$O$4115,14,FALSE)</f>
        <v>74</v>
      </c>
      <c r="E1342" t="s">
        <v>3919</v>
      </c>
      <c r="F1342" s="21" t="s">
        <v>8221</v>
      </c>
      <c r="G1342" s="26">
        <f>VLOOKUP($E1342,Data!$B$1:$O$4115,14,FALSE)</f>
        <v>6</v>
      </c>
    </row>
    <row r="1343" spans="1:7" x14ac:dyDescent="0.4">
      <c r="A1343" t="s">
        <v>2623</v>
      </c>
      <c r="B1343" s="17" t="s">
        <v>8219</v>
      </c>
      <c r="C1343" s="26">
        <f>VLOOKUP($A1343,Data!$B$1:$O$4115,14,FALSE)</f>
        <v>62</v>
      </c>
      <c r="E1343" t="s">
        <v>3920</v>
      </c>
      <c r="F1343" s="21" t="s">
        <v>8221</v>
      </c>
      <c r="G1343" s="26">
        <f>VLOOKUP($E1343,Data!$B$1:$O$4115,14,FALSE)</f>
        <v>17</v>
      </c>
    </row>
    <row r="1344" spans="1:7" x14ac:dyDescent="0.4">
      <c r="A1344" t="s">
        <v>2624</v>
      </c>
      <c r="B1344" s="17" t="s">
        <v>8219</v>
      </c>
      <c r="C1344" s="26">
        <f>VLOOKUP($A1344,Data!$B$1:$O$4115,14,FALSE)</f>
        <v>3468</v>
      </c>
      <c r="E1344" t="s">
        <v>3921</v>
      </c>
      <c r="F1344" s="21" t="s">
        <v>8221</v>
      </c>
      <c r="G1344" s="26">
        <f>VLOOKUP($E1344,Data!$B$1:$O$4115,14,FALSE)</f>
        <v>40</v>
      </c>
    </row>
    <row r="1345" spans="1:7" x14ac:dyDescent="0.4">
      <c r="A1345" t="s">
        <v>2625</v>
      </c>
      <c r="B1345" s="17" t="s">
        <v>8219</v>
      </c>
      <c r="C1345" s="26">
        <f>VLOOKUP($A1345,Data!$B$1:$O$4115,14,FALSE)</f>
        <v>52</v>
      </c>
      <c r="E1345" t="s">
        <v>3922</v>
      </c>
      <c r="F1345" s="21" t="s">
        <v>8221</v>
      </c>
      <c r="G1345" s="26">
        <f>VLOOKUP($E1345,Data!$B$1:$O$4115,14,FALSE)</f>
        <v>3</v>
      </c>
    </row>
    <row r="1346" spans="1:7" x14ac:dyDescent="0.4">
      <c r="A1346" t="s">
        <v>2626</v>
      </c>
      <c r="B1346" s="17" t="s">
        <v>8219</v>
      </c>
      <c r="C1346" s="26">
        <f>VLOOKUP($A1346,Data!$B$1:$O$4115,14,FALSE)</f>
        <v>50</v>
      </c>
      <c r="E1346" t="s">
        <v>3923</v>
      </c>
      <c r="F1346" s="21" t="s">
        <v>8221</v>
      </c>
      <c r="G1346" s="26">
        <f>VLOOKUP($E1346,Data!$B$1:$O$4115,14,FALSE)</f>
        <v>1</v>
      </c>
    </row>
    <row r="1347" spans="1:7" x14ac:dyDescent="0.4">
      <c r="A1347" t="s">
        <v>2627</v>
      </c>
      <c r="B1347" s="17" t="s">
        <v>8219</v>
      </c>
      <c r="C1347" s="26">
        <f>VLOOKUP($A1347,Data!$B$1:$O$4115,14,FALSE)</f>
        <v>45</v>
      </c>
      <c r="E1347" t="s">
        <v>3924</v>
      </c>
      <c r="F1347" s="21" t="s">
        <v>8221</v>
      </c>
      <c r="G1347" s="26">
        <f>VLOOKUP($E1347,Data!$B$1:$O$4115,14,FALSE)</f>
        <v>2</v>
      </c>
    </row>
    <row r="1348" spans="1:7" x14ac:dyDescent="0.4">
      <c r="A1348" t="s">
        <v>2628</v>
      </c>
      <c r="B1348" s="17" t="s">
        <v>8219</v>
      </c>
      <c r="C1348" s="26">
        <f>VLOOKUP($A1348,Data!$B$1:$O$4115,14,FALSE)</f>
        <v>21</v>
      </c>
      <c r="E1348" t="s">
        <v>3925</v>
      </c>
      <c r="F1348" s="21" t="s">
        <v>8221</v>
      </c>
      <c r="G1348" s="26">
        <f>VLOOKUP($E1348,Data!$B$1:$O$4115,14,FALSE)</f>
        <v>7</v>
      </c>
    </row>
    <row r="1349" spans="1:7" x14ac:dyDescent="0.4">
      <c r="A1349" t="s">
        <v>2629</v>
      </c>
      <c r="B1349" s="17" t="s">
        <v>8219</v>
      </c>
      <c r="C1349" s="26">
        <f>VLOOKUP($A1349,Data!$B$1:$O$4115,14,FALSE)</f>
        <v>100</v>
      </c>
      <c r="E1349" t="s">
        <v>3926</v>
      </c>
      <c r="F1349" s="21" t="s">
        <v>8221</v>
      </c>
      <c r="G1349" s="26">
        <f>VLOOKUP($E1349,Data!$B$1:$O$4115,14,FALSE)</f>
        <v>14</v>
      </c>
    </row>
    <row r="1350" spans="1:7" x14ac:dyDescent="0.4">
      <c r="A1350" t="s">
        <v>2630</v>
      </c>
      <c r="B1350" s="17" t="s">
        <v>8219</v>
      </c>
      <c r="C1350" s="26">
        <f>VLOOKUP($A1350,Data!$B$1:$O$4115,14,FALSE)</f>
        <v>81</v>
      </c>
      <c r="E1350" t="s">
        <v>3927</v>
      </c>
      <c r="F1350" s="21" t="s">
        <v>8221</v>
      </c>
      <c r="G1350" s="26">
        <f>VLOOKUP($E1350,Data!$B$1:$O$4115,14,FALSE)</f>
        <v>0</v>
      </c>
    </row>
    <row r="1351" spans="1:7" x14ac:dyDescent="0.4">
      <c r="A1351" t="s">
        <v>2631</v>
      </c>
      <c r="B1351" s="17" t="s">
        <v>8219</v>
      </c>
      <c r="C1351" s="26">
        <f>VLOOKUP($A1351,Data!$B$1:$O$4115,14,FALSE)</f>
        <v>286</v>
      </c>
      <c r="E1351" t="s">
        <v>3928</v>
      </c>
      <c r="F1351" s="21" t="s">
        <v>8221</v>
      </c>
      <c r="G1351" s="26">
        <f>VLOOKUP($E1351,Data!$B$1:$O$4115,14,FALSE)</f>
        <v>0</v>
      </c>
    </row>
    <row r="1352" spans="1:7" x14ac:dyDescent="0.4">
      <c r="A1352" t="s">
        <v>2632</v>
      </c>
      <c r="B1352" s="17" t="s">
        <v>8219</v>
      </c>
      <c r="C1352" s="26">
        <f>VLOOKUP($A1352,Data!$B$1:$O$4115,14,FALSE)</f>
        <v>42</v>
      </c>
      <c r="E1352" t="s">
        <v>3929</v>
      </c>
      <c r="F1352" s="21" t="s">
        <v>8221</v>
      </c>
      <c r="G1352" s="26">
        <f>VLOOKUP($E1352,Data!$B$1:$O$4115,14,FALSE)</f>
        <v>1</v>
      </c>
    </row>
    <row r="1353" spans="1:7" x14ac:dyDescent="0.4">
      <c r="A1353" t="s">
        <v>2633</v>
      </c>
      <c r="B1353" s="17" t="s">
        <v>8219</v>
      </c>
      <c r="C1353" s="26">
        <f>VLOOKUP($A1353,Data!$B$1:$O$4115,14,FALSE)</f>
        <v>199</v>
      </c>
      <c r="E1353" t="s">
        <v>3930</v>
      </c>
      <c r="F1353" s="21" t="s">
        <v>8221</v>
      </c>
      <c r="G1353" s="26">
        <f>VLOOKUP($E1353,Data!$B$1:$O$4115,14,FALSE)</f>
        <v>12</v>
      </c>
    </row>
    <row r="1354" spans="1:7" x14ac:dyDescent="0.4">
      <c r="A1354" t="s">
        <v>2634</v>
      </c>
      <c r="B1354" s="17" t="s">
        <v>8219</v>
      </c>
      <c r="C1354" s="26">
        <f>VLOOKUP($A1354,Data!$B$1:$O$4115,14,FALSE)</f>
        <v>25</v>
      </c>
      <c r="E1354" t="s">
        <v>3931</v>
      </c>
      <c r="F1354" s="21" t="s">
        <v>8221</v>
      </c>
      <c r="G1354" s="26">
        <f>VLOOKUP($E1354,Data!$B$1:$O$4115,14,FALSE)</f>
        <v>12</v>
      </c>
    </row>
    <row r="1355" spans="1:7" x14ac:dyDescent="0.4">
      <c r="A1355" t="s">
        <v>2635</v>
      </c>
      <c r="B1355" s="17" t="s">
        <v>8219</v>
      </c>
      <c r="C1355" s="26">
        <f>VLOOKUP($A1355,Data!$B$1:$O$4115,14,FALSE)</f>
        <v>84</v>
      </c>
      <c r="E1355" t="s">
        <v>3932</v>
      </c>
      <c r="F1355" s="21" t="s">
        <v>8221</v>
      </c>
      <c r="G1355" s="26">
        <f>VLOOKUP($E1355,Data!$B$1:$O$4115,14,FALSE)</f>
        <v>23</v>
      </c>
    </row>
    <row r="1356" spans="1:7" x14ac:dyDescent="0.4">
      <c r="A1356" t="s">
        <v>2636</v>
      </c>
      <c r="B1356" s="17" t="s">
        <v>8219</v>
      </c>
      <c r="C1356" s="26">
        <f>VLOOKUP($A1356,Data!$B$1:$O$4115,14,FALSE)</f>
        <v>50</v>
      </c>
      <c r="E1356" t="s">
        <v>3933</v>
      </c>
      <c r="F1356" s="21" t="s">
        <v>8221</v>
      </c>
      <c r="G1356" s="26">
        <f>VLOOKUP($E1356,Data!$B$1:$O$4115,14,FALSE)</f>
        <v>0</v>
      </c>
    </row>
    <row r="1357" spans="1:7" x14ac:dyDescent="0.4">
      <c r="A1357" t="s">
        <v>2637</v>
      </c>
      <c r="B1357" s="17" t="s">
        <v>8219</v>
      </c>
      <c r="C1357" s="26">
        <f>VLOOKUP($A1357,Data!$B$1:$O$4115,14,FALSE)</f>
        <v>26</v>
      </c>
      <c r="E1357" t="s">
        <v>3934</v>
      </c>
      <c r="F1357" s="21" t="s">
        <v>8221</v>
      </c>
      <c r="G1357" s="26">
        <f>VLOOKUP($E1357,Data!$B$1:$O$4115,14,FALSE)</f>
        <v>10</v>
      </c>
    </row>
    <row r="1358" spans="1:7" x14ac:dyDescent="0.4">
      <c r="A1358" t="s">
        <v>2638</v>
      </c>
      <c r="B1358" s="17" t="s">
        <v>8219</v>
      </c>
      <c r="C1358" s="26">
        <f>VLOOKUP($A1358,Data!$B$1:$O$4115,14,FALSE)</f>
        <v>14</v>
      </c>
      <c r="E1358" t="s">
        <v>3935</v>
      </c>
      <c r="F1358" s="21" t="s">
        <v>8221</v>
      </c>
      <c r="G1358" s="26">
        <f>VLOOKUP($E1358,Data!$B$1:$O$4115,14,FALSE)</f>
        <v>5</v>
      </c>
    </row>
    <row r="1359" spans="1:7" x14ac:dyDescent="0.4">
      <c r="A1359" t="s">
        <v>2639</v>
      </c>
      <c r="B1359" s="17" t="s">
        <v>8219</v>
      </c>
      <c r="C1359" s="26">
        <f>VLOOKUP($A1359,Data!$B$1:$O$4115,14,FALSE)</f>
        <v>49</v>
      </c>
      <c r="E1359" t="s">
        <v>3936</v>
      </c>
      <c r="F1359" s="21" t="s">
        <v>8221</v>
      </c>
      <c r="G1359" s="26">
        <f>VLOOKUP($E1359,Data!$B$1:$O$4115,14,FALSE)</f>
        <v>1</v>
      </c>
    </row>
    <row r="1360" spans="1:7" x14ac:dyDescent="0.4">
      <c r="A1360" t="s">
        <v>2640</v>
      </c>
      <c r="B1360" s="17" t="s">
        <v>8219</v>
      </c>
      <c r="C1360" s="26">
        <f>VLOOKUP($A1360,Data!$B$1:$O$4115,14,FALSE)</f>
        <v>69</v>
      </c>
      <c r="E1360" t="s">
        <v>3937</v>
      </c>
      <c r="F1360" s="21" t="s">
        <v>8221</v>
      </c>
      <c r="G1360" s="26">
        <f>VLOOKUP($E1360,Data!$B$1:$O$4115,14,FALSE)</f>
        <v>2</v>
      </c>
    </row>
    <row r="1361" spans="1:7" x14ac:dyDescent="0.4">
      <c r="A1361" t="s">
        <v>2661</v>
      </c>
      <c r="B1361" s="17" t="s">
        <v>8219</v>
      </c>
      <c r="C1361" s="26">
        <f>VLOOKUP($A1361,Data!$B$1:$O$4115,14,FALSE)</f>
        <v>60</v>
      </c>
      <c r="E1361" t="s">
        <v>3938</v>
      </c>
      <c r="F1361" s="21" t="s">
        <v>8221</v>
      </c>
      <c r="G1361" s="26">
        <f>VLOOKUP($E1361,Data!$B$1:$O$4115,14,FALSE)</f>
        <v>2</v>
      </c>
    </row>
    <row r="1362" spans="1:7" x14ac:dyDescent="0.4">
      <c r="A1362" t="s">
        <v>2662</v>
      </c>
      <c r="B1362" s="17" t="s">
        <v>8219</v>
      </c>
      <c r="C1362" s="26">
        <f>VLOOKUP($A1362,Data!$B$1:$O$4115,14,FALSE)</f>
        <v>80</v>
      </c>
      <c r="E1362" t="s">
        <v>3939</v>
      </c>
      <c r="F1362" s="21" t="s">
        <v>8221</v>
      </c>
      <c r="G1362" s="26">
        <f>VLOOKUP($E1362,Data!$B$1:$O$4115,14,FALSE)</f>
        <v>0</v>
      </c>
    </row>
    <row r="1363" spans="1:7" x14ac:dyDescent="0.4">
      <c r="A1363" t="s">
        <v>2663</v>
      </c>
      <c r="B1363" s="17" t="s">
        <v>8219</v>
      </c>
      <c r="C1363" s="26">
        <f>VLOOKUP($A1363,Data!$B$1:$O$4115,14,FALSE)</f>
        <v>56</v>
      </c>
      <c r="E1363" t="s">
        <v>3940</v>
      </c>
      <c r="F1363" s="21" t="s">
        <v>8221</v>
      </c>
      <c r="G1363" s="26">
        <f>VLOOKUP($E1363,Data!$B$1:$O$4115,14,FALSE)</f>
        <v>13</v>
      </c>
    </row>
    <row r="1364" spans="1:7" x14ac:dyDescent="0.4">
      <c r="A1364" t="s">
        <v>2664</v>
      </c>
      <c r="B1364" s="17" t="s">
        <v>8219</v>
      </c>
      <c r="C1364" s="26">
        <f>VLOOKUP($A1364,Data!$B$1:$O$4115,14,FALSE)</f>
        <v>104</v>
      </c>
      <c r="E1364" t="s">
        <v>3941</v>
      </c>
      <c r="F1364" s="21" t="s">
        <v>8221</v>
      </c>
      <c r="G1364" s="26">
        <f>VLOOKUP($E1364,Data!$B$1:$O$4115,14,FALSE)</f>
        <v>0</v>
      </c>
    </row>
    <row r="1365" spans="1:7" x14ac:dyDescent="0.4">
      <c r="A1365" t="s">
        <v>2665</v>
      </c>
      <c r="B1365" s="17" t="s">
        <v>8219</v>
      </c>
      <c r="C1365" s="26">
        <f>VLOOKUP($A1365,Data!$B$1:$O$4115,14,FALSE)</f>
        <v>46</v>
      </c>
      <c r="E1365" t="s">
        <v>3942</v>
      </c>
      <c r="F1365" s="21" t="s">
        <v>8221</v>
      </c>
      <c r="G1365" s="26">
        <f>VLOOKUP($E1365,Data!$B$1:$O$4115,14,FALSE)</f>
        <v>1</v>
      </c>
    </row>
    <row r="1366" spans="1:7" x14ac:dyDescent="0.4">
      <c r="A1366" t="s">
        <v>2666</v>
      </c>
      <c r="B1366" s="17" t="s">
        <v>8219</v>
      </c>
      <c r="C1366" s="26">
        <f>VLOOKUP($A1366,Data!$B$1:$O$4115,14,FALSE)</f>
        <v>206</v>
      </c>
      <c r="E1366" t="s">
        <v>3943</v>
      </c>
      <c r="F1366" s="21" t="s">
        <v>8221</v>
      </c>
      <c r="G1366" s="26">
        <f>VLOOKUP($E1366,Data!$B$1:$O$4115,14,FALSE)</f>
        <v>5</v>
      </c>
    </row>
    <row r="1367" spans="1:7" x14ac:dyDescent="0.4">
      <c r="A1367" t="s">
        <v>2667</v>
      </c>
      <c r="B1367" s="17" t="s">
        <v>8219</v>
      </c>
      <c r="C1367" s="26">
        <f>VLOOKUP($A1367,Data!$B$1:$O$4115,14,FALSE)</f>
        <v>18</v>
      </c>
      <c r="E1367" t="s">
        <v>3944</v>
      </c>
      <c r="F1367" s="21" t="s">
        <v>8221</v>
      </c>
      <c r="G1367" s="26">
        <f>VLOOKUP($E1367,Data!$B$1:$O$4115,14,FALSE)</f>
        <v>2</v>
      </c>
    </row>
    <row r="1368" spans="1:7" x14ac:dyDescent="0.4">
      <c r="A1368" t="s">
        <v>2668</v>
      </c>
      <c r="B1368" s="17" t="s">
        <v>8219</v>
      </c>
      <c r="C1368" s="26">
        <f>VLOOKUP($A1368,Data!$B$1:$O$4115,14,FALSE)</f>
        <v>28</v>
      </c>
      <c r="E1368" t="s">
        <v>3945</v>
      </c>
      <c r="F1368" s="21" t="s">
        <v>8221</v>
      </c>
      <c r="G1368" s="26">
        <f>VLOOKUP($E1368,Data!$B$1:$O$4115,14,FALSE)</f>
        <v>0</v>
      </c>
    </row>
    <row r="1369" spans="1:7" x14ac:dyDescent="0.4">
      <c r="A1369" t="s">
        <v>2669</v>
      </c>
      <c r="B1369" s="17" t="s">
        <v>8219</v>
      </c>
      <c r="C1369" s="26">
        <f>VLOOKUP($A1369,Data!$B$1:$O$4115,14,FALSE)</f>
        <v>11</v>
      </c>
      <c r="E1369" t="s">
        <v>3946</v>
      </c>
      <c r="F1369" s="21" t="s">
        <v>8221</v>
      </c>
      <c r="G1369" s="26">
        <f>VLOOKUP($E1369,Data!$B$1:$O$4115,14,FALSE)</f>
        <v>32</v>
      </c>
    </row>
    <row r="1370" spans="1:7" x14ac:dyDescent="0.4">
      <c r="A1370" t="s">
        <v>2706</v>
      </c>
      <c r="B1370" s="17" t="s">
        <v>8219</v>
      </c>
      <c r="C1370" s="26">
        <f>VLOOKUP($A1370,Data!$B$1:$O$4115,14,FALSE)</f>
        <v>263</v>
      </c>
      <c r="E1370" t="s">
        <v>3947</v>
      </c>
      <c r="F1370" s="21" t="s">
        <v>8221</v>
      </c>
      <c r="G1370" s="26">
        <f>VLOOKUP($E1370,Data!$B$1:$O$4115,14,FALSE)</f>
        <v>1</v>
      </c>
    </row>
    <row r="1371" spans="1:7" x14ac:dyDescent="0.4">
      <c r="A1371" t="s">
        <v>2707</v>
      </c>
      <c r="B1371" s="17" t="s">
        <v>8219</v>
      </c>
      <c r="C1371" s="26">
        <f>VLOOKUP($A1371,Data!$B$1:$O$4115,14,FALSE)</f>
        <v>394</v>
      </c>
      <c r="E1371" t="s">
        <v>3948</v>
      </c>
      <c r="F1371" s="21" t="s">
        <v>8221</v>
      </c>
      <c r="G1371" s="26">
        <f>VLOOKUP($E1371,Data!$B$1:$O$4115,14,FALSE)</f>
        <v>1</v>
      </c>
    </row>
    <row r="1372" spans="1:7" x14ac:dyDescent="0.4">
      <c r="A1372" t="s">
        <v>2708</v>
      </c>
      <c r="B1372" s="17" t="s">
        <v>8219</v>
      </c>
      <c r="C1372" s="26">
        <f>VLOOKUP($A1372,Data!$B$1:$O$4115,14,FALSE)</f>
        <v>1049</v>
      </c>
      <c r="E1372" t="s">
        <v>3949</v>
      </c>
      <c r="F1372" s="21" t="s">
        <v>8221</v>
      </c>
      <c r="G1372" s="26">
        <f>VLOOKUP($E1372,Data!$B$1:$O$4115,14,FALSE)</f>
        <v>1</v>
      </c>
    </row>
    <row r="1373" spans="1:7" x14ac:dyDescent="0.4">
      <c r="A1373" t="s">
        <v>2709</v>
      </c>
      <c r="B1373" s="17" t="s">
        <v>8219</v>
      </c>
      <c r="C1373" s="26">
        <f>VLOOKUP($A1373,Data!$B$1:$O$4115,14,FALSE)</f>
        <v>308</v>
      </c>
      <c r="E1373" t="s">
        <v>3950</v>
      </c>
      <c r="F1373" s="21" t="s">
        <v>8221</v>
      </c>
      <c r="G1373" s="26">
        <f>VLOOKUP($E1373,Data!$B$1:$O$4115,14,FALSE)</f>
        <v>0</v>
      </c>
    </row>
    <row r="1374" spans="1:7" x14ac:dyDescent="0.4">
      <c r="A1374" t="s">
        <v>2710</v>
      </c>
      <c r="B1374" s="17" t="s">
        <v>8219</v>
      </c>
      <c r="C1374" s="26">
        <f>VLOOKUP($A1374,Data!$B$1:$O$4115,14,FALSE)</f>
        <v>1088</v>
      </c>
      <c r="E1374" t="s">
        <v>3951</v>
      </c>
      <c r="F1374" s="21" t="s">
        <v>8221</v>
      </c>
      <c r="G1374" s="26">
        <f>VLOOKUP($E1374,Data!$B$1:$O$4115,14,FALSE)</f>
        <v>0</v>
      </c>
    </row>
    <row r="1375" spans="1:7" x14ac:dyDescent="0.4">
      <c r="A1375" t="s">
        <v>2711</v>
      </c>
      <c r="B1375" s="17" t="s">
        <v>8219</v>
      </c>
      <c r="C1375" s="26">
        <f>VLOOKUP($A1375,Data!$B$1:$O$4115,14,FALSE)</f>
        <v>73</v>
      </c>
      <c r="E1375" t="s">
        <v>3952</v>
      </c>
      <c r="F1375" s="21" t="s">
        <v>8221</v>
      </c>
      <c r="G1375" s="26">
        <f>VLOOKUP($E1375,Data!$B$1:$O$4115,14,FALSE)</f>
        <v>8</v>
      </c>
    </row>
    <row r="1376" spans="1:7" x14ac:dyDescent="0.4">
      <c r="A1376" t="s">
        <v>2712</v>
      </c>
      <c r="B1376" s="17" t="s">
        <v>8219</v>
      </c>
      <c r="C1376" s="26">
        <f>VLOOKUP($A1376,Data!$B$1:$O$4115,14,FALSE)</f>
        <v>143</v>
      </c>
      <c r="E1376" t="s">
        <v>3953</v>
      </c>
      <c r="F1376" s="21" t="s">
        <v>8221</v>
      </c>
      <c r="G1376" s="26">
        <f>VLOOKUP($E1376,Data!$B$1:$O$4115,14,FALSE)</f>
        <v>0</v>
      </c>
    </row>
    <row r="1377" spans="1:7" x14ac:dyDescent="0.4">
      <c r="A1377" t="s">
        <v>2713</v>
      </c>
      <c r="B1377" s="17" t="s">
        <v>8219</v>
      </c>
      <c r="C1377" s="26">
        <f>VLOOKUP($A1377,Data!$B$1:$O$4115,14,FALSE)</f>
        <v>1420</v>
      </c>
      <c r="E1377" t="s">
        <v>3954</v>
      </c>
      <c r="F1377" s="21" t="s">
        <v>8221</v>
      </c>
      <c r="G1377" s="26">
        <f>VLOOKUP($E1377,Data!$B$1:$O$4115,14,FALSE)</f>
        <v>1</v>
      </c>
    </row>
    <row r="1378" spans="1:7" x14ac:dyDescent="0.4">
      <c r="A1378" t="s">
        <v>2714</v>
      </c>
      <c r="B1378" s="17" t="s">
        <v>8219</v>
      </c>
      <c r="C1378" s="26">
        <f>VLOOKUP($A1378,Data!$B$1:$O$4115,14,FALSE)</f>
        <v>305</v>
      </c>
      <c r="E1378" t="s">
        <v>3955</v>
      </c>
      <c r="F1378" s="21" t="s">
        <v>8221</v>
      </c>
      <c r="G1378" s="26">
        <f>VLOOKUP($E1378,Data!$B$1:$O$4115,14,FALSE)</f>
        <v>16</v>
      </c>
    </row>
    <row r="1379" spans="1:7" x14ac:dyDescent="0.4">
      <c r="A1379" t="s">
        <v>2715</v>
      </c>
      <c r="B1379" s="17" t="s">
        <v>8219</v>
      </c>
      <c r="C1379" s="26">
        <f>VLOOKUP($A1379,Data!$B$1:$O$4115,14,FALSE)</f>
        <v>551</v>
      </c>
      <c r="E1379" t="s">
        <v>3956</v>
      </c>
      <c r="F1379" s="21" t="s">
        <v>8221</v>
      </c>
      <c r="G1379" s="26">
        <f>VLOOKUP($E1379,Data!$B$1:$O$4115,14,FALSE)</f>
        <v>12</v>
      </c>
    </row>
    <row r="1380" spans="1:7" x14ac:dyDescent="0.4">
      <c r="A1380" t="s">
        <v>2716</v>
      </c>
      <c r="B1380" s="17" t="s">
        <v>8219</v>
      </c>
      <c r="C1380" s="26">
        <f>VLOOKUP($A1380,Data!$B$1:$O$4115,14,FALSE)</f>
        <v>187</v>
      </c>
      <c r="E1380" t="s">
        <v>3957</v>
      </c>
      <c r="F1380" s="21" t="s">
        <v>8221</v>
      </c>
      <c r="G1380" s="26">
        <f>VLOOKUP($E1380,Data!$B$1:$O$4115,14,FALSE)</f>
        <v>4</v>
      </c>
    </row>
    <row r="1381" spans="1:7" x14ac:dyDescent="0.4">
      <c r="A1381" t="s">
        <v>2717</v>
      </c>
      <c r="B1381" s="17" t="s">
        <v>8219</v>
      </c>
      <c r="C1381" s="26">
        <f>VLOOKUP($A1381,Data!$B$1:$O$4115,14,FALSE)</f>
        <v>325</v>
      </c>
      <c r="E1381" t="s">
        <v>3958</v>
      </c>
      <c r="F1381" s="21" t="s">
        <v>8221</v>
      </c>
      <c r="G1381" s="26">
        <f>VLOOKUP($E1381,Data!$B$1:$O$4115,14,FALSE)</f>
        <v>2</v>
      </c>
    </row>
    <row r="1382" spans="1:7" x14ac:dyDescent="0.4">
      <c r="A1382" t="s">
        <v>2718</v>
      </c>
      <c r="B1382" s="17" t="s">
        <v>8219</v>
      </c>
      <c r="C1382" s="26">
        <f>VLOOKUP($A1382,Data!$B$1:$O$4115,14,FALSE)</f>
        <v>148</v>
      </c>
      <c r="E1382" t="s">
        <v>3959</v>
      </c>
      <c r="F1382" s="21" t="s">
        <v>8221</v>
      </c>
      <c r="G1382" s="26">
        <f>VLOOKUP($E1382,Data!$B$1:$O$4115,14,FALSE)</f>
        <v>3</v>
      </c>
    </row>
    <row r="1383" spans="1:7" x14ac:dyDescent="0.4">
      <c r="A1383" t="s">
        <v>2719</v>
      </c>
      <c r="B1383" s="17" t="s">
        <v>8219</v>
      </c>
      <c r="C1383" s="26">
        <f>VLOOKUP($A1383,Data!$B$1:$O$4115,14,FALSE)</f>
        <v>69</v>
      </c>
      <c r="E1383" t="s">
        <v>3960</v>
      </c>
      <c r="F1383" s="21" t="s">
        <v>8221</v>
      </c>
      <c r="G1383" s="26">
        <f>VLOOKUP($E1383,Data!$B$1:$O$4115,14,FALSE)</f>
        <v>0</v>
      </c>
    </row>
    <row r="1384" spans="1:7" x14ac:dyDescent="0.4">
      <c r="A1384" t="s">
        <v>2720</v>
      </c>
      <c r="B1384" s="17" t="s">
        <v>8219</v>
      </c>
      <c r="C1384" s="26">
        <f>VLOOKUP($A1384,Data!$B$1:$O$4115,14,FALSE)</f>
        <v>173</v>
      </c>
      <c r="E1384" t="s">
        <v>3961</v>
      </c>
      <c r="F1384" s="21" t="s">
        <v>8221</v>
      </c>
      <c r="G1384" s="26">
        <f>VLOOKUP($E1384,Data!$B$1:$O$4115,14,FALSE)</f>
        <v>3</v>
      </c>
    </row>
    <row r="1385" spans="1:7" x14ac:dyDescent="0.4">
      <c r="A1385" t="s">
        <v>2721</v>
      </c>
      <c r="B1385" s="17" t="s">
        <v>8219</v>
      </c>
      <c r="C1385" s="26">
        <f>VLOOKUP($A1385,Data!$B$1:$O$4115,14,FALSE)</f>
        <v>269</v>
      </c>
      <c r="E1385" t="s">
        <v>3962</v>
      </c>
      <c r="F1385" s="21" t="s">
        <v>8221</v>
      </c>
      <c r="G1385" s="26">
        <f>VLOOKUP($E1385,Data!$B$1:$O$4115,14,FALSE)</f>
        <v>4</v>
      </c>
    </row>
    <row r="1386" spans="1:7" x14ac:dyDescent="0.4">
      <c r="A1386" t="s">
        <v>2722</v>
      </c>
      <c r="B1386" s="17" t="s">
        <v>8219</v>
      </c>
      <c r="C1386" s="26">
        <f>VLOOKUP($A1386,Data!$B$1:$O$4115,14,FALSE)</f>
        <v>185</v>
      </c>
      <c r="E1386" t="s">
        <v>3963</v>
      </c>
      <c r="F1386" s="21" t="s">
        <v>8221</v>
      </c>
      <c r="G1386" s="26">
        <f>VLOOKUP($E1386,Data!$B$1:$O$4115,14,FALSE)</f>
        <v>2</v>
      </c>
    </row>
    <row r="1387" spans="1:7" x14ac:dyDescent="0.4">
      <c r="A1387" t="s">
        <v>2723</v>
      </c>
      <c r="B1387" s="17" t="s">
        <v>8219</v>
      </c>
      <c r="C1387" s="26">
        <f>VLOOKUP($A1387,Data!$B$1:$O$4115,14,FALSE)</f>
        <v>176</v>
      </c>
      <c r="E1387" t="s">
        <v>3964</v>
      </c>
      <c r="F1387" s="21" t="s">
        <v>8221</v>
      </c>
      <c r="G1387" s="26">
        <f>VLOOKUP($E1387,Data!$B$1:$O$4115,14,FALSE)</f>
        <v>10</v>
      </c>
    </row>
    <row r="1388" spans="1:7" x14ac:dyDescent="0.4">
      <c r="A1388" t="s">
        <v>2724</v>
      </c>
      <c r="B1388" s="17" t="s">
        <v>8219</v>
      </c>
      <c r="C1388" s="26">
        <f>VLOOKUP($A1388,Data!$B$1:$O$4115,14,FALSE)</f>
        <v>1019</v>
      </c>
      <c r="E1388" t="s">
        <v>3965</v>
      </c>
      <c r="F1388" s="21" t="s">
        <v>8221</v>
      </c>
      <c r="G1388" s="26">
        <f>VLOOKUP($E1388,Data!$B$1:$O$4115,14,FALSE)</f>
        <v>11</v>
      </c>
    </row>
    <row r="1389" spans="1:7" x14ac:dyDescent="0.4">
      <c r="A1389" t="s">
        <v>2725</v>
      </c>
      <c r="B1389" s="17" t="s">
        <v>8219</v>
      </c>
      <c r="C1389" s="26">
        <f>VLOOKUP($A1389,Data!$B$1:$O$4115,14,FALSE)</f>
        <v>113</v>
      </c>
      <c r="E1389" t="s">
        <v>3966</v>
      </c>
      <c r="F1389" s="21" t="s">
        <v>8221</v>
      </c>
      <c r="G1389" s="26">
        <f>VLOOKUP($E1389,Data!$B$1:$O$4115,14,FALSE)</f>
        <v>6</v>
      </c>
    </row>
    <row r="1390" spans="1:7" x14ac:dyDescent="0.4">
      <c r="A1390" t="s">
        <v>2726</v>
      </c>
      <c r="B1390" s="17" t="s">
        <v>8219</v>
      </c>
      <c r="C1390" s="26">
        <f>VLOOKUP($A1390,Data!$B$1:$O$4115,14,FALSE)</f>
        <v>404</v>
      </c>
      <c r="E1390" t="s">
        <v>3967</v>
      </c>
      <c r="F1390" s="21" t="s">
        <v>8221</v>
      </c>
      <c r="G1390" s="26">
        <f>VLOOKUP($E1390,Data!$B$1:$O$4115,14,FALSE)</f>
        <v>2</v>
      </c>
    </row>
    <row r="1391" spans="1:7" x14ac:dyDescent="0.4">
      <c r="A1391" t="s">
        <v>2727</v>
      </c>
      <c r="B1391" s="17" t="s">
        <v>8219</v>
      </c>
      <c r="C1391" s="26">
        <f>VLOOKUP($A1391,Data!$B$1:$O$4115,14,FALSE)</f>
        <v>707</v>
      </c>
      <c r="E1391" t="s">
        <v>3968</v>
      </c>
      <c r="F1391" s="21" t="s">
        <v>8221</v>
      </c>
      <c r="G1391" s="26">
        <f>VLOOKUP($E1391,Data!$B$1:$O$4115,14,FALSE)</f>
        <v>6</v>
      </c>
    </row>
    <row r="1392" spans="1:7" x14ac:dyDescent="0.4">
      <c r="A1392" t="s">
        <v>2728</v>
      </c>
      <c r="B1392" s="17" t="s">
        <v>8219</v>
      </c>
      <c r="C1392" s="26">
        <f>VLOOKUP($A1392,Data!$B$1:$O$4115,14,FALSE)</f>
        <v>392</v>
      </c>
      <c r="E1392" t="s">
        <v>3969</v>
      </c>
      <c r="F1392" s="21" t="s">
        <v>8221</v>
      </c>
      <c r="G1392" s="26">
        <f>VLOOKUP($E1392,Data!$B$1:$O$4115,14,FALSE)</f>
        <v>8</v>
      </c>
    </row>
    <row r="1393" spans="1:7" x14ac:dyDescent="0.4">
      <c r="A1393" t="s">
        <v>2729</v>
      </c>
      <c r="B1393" s="17" t="s">
        <v>8219</v>
      </c>
      <c r="C1393" s="26">
        <f>VLOOKUP($A1393,Data!$B$1:$O$4115,14,FALSE)</f>
        <v>23</v>
      </c>
      <c r="E1393" t="s">
        <v>3970</v>
      </c>
      <c r="F1393" s="21" t="s">
        <v>8221</v>
      </c>
      <c r="G1393" s="26">
        <f>VLOOKUP($E1393,Data!$B$1:$O$4115,14,FALSE)</f>
        <v>37</v>
      </c>
    </row>
    <row r="1394" spans="1:7" x14ac:dyDescent="0.4">
      <c r="A1394" t="s">
        <v>2730</v>
      </c>
      <c r="B1394" s="17" t="s">
        <v>8219</v>
      </c>
      <c r="C1394" s="26">
        <f>VLOOKUP($A1394,Data!$B$1:$O$4115,14,FALSE)</f>
        <v>682</v>
      </c>
      <c r="E1394" t="s">
        <v>3971</v>
      </c>
      <c r="F1394" s="21" t="s">
        <v>8221</v>
      </c>
      <c r="G1394" s="26">
        <f>VLOOKUP($E1394,Data!$B$1:$O$4115,14,FALSE)</f>
        <v>11</v>
      </c>
    </row>
    <row r="1395" spans="1:7" x14ac:dyDescent="0.4">
      <c r="A1395" t="s">
        <v>2731</v>
      </c>
      <c r="B1395" s="17" t="s">
        <v>8219</v>
      </c>
      <c r="C1395" s="26">
        <f>VLOOKUP($A1395,Data!$B$1:$O$4115,14,FALSE)</f>
        <v>37</v>
      </c>
      <c r="E1395" t="s">
        <v>3972</v>
      </c>
      <c r="F1395" s="21" t="s">
        <v>8221</v>
      </c>
      <c r="G1395" s="26">
        <f>VLOOKUP($E1395,Data!$B$1:$O$4115,14,FALSE)</f>
        <v>0</v>
      </c>
    </row>
    <row r="1396" spans="1:7" x14ac:dyDescent="0.4">
      <c r="A1396" t="s">
        <v>2732</v>
      </c>
      <c r="B1396" s="17" t="s">
        <v>8219</v>
      </c>
      <c r="C1396" s="26">
        <f>VLOOKUP($A1396,Data!$B$1:$O$4115,14,FALSE)</f>
        <v>146</v>
      </c>
      <c r="E1396" t="s">
        <v>3973</v>
      </c>
      <c r="F1396" s="21" t="s">
        <v>8221</v>
      </c>
      <c r="G1396" s="26">
        <f>VLOOKUP($E1396,Data!$B$1:$O$4115,14,FALSE)</f>
        <v>10</v>
      </c>
    </row>
    <row r="1397" spans="1:7" x14ac:dyDescent="0.4">
      <c r="A1397" t="s">
        <v>2733</v>
      </c>
      <c r="B1397" s="17" t="s">
        <v>8219</v>
      </c>
      <c r="C1397" s="26">
        <f>VLOOKUP($A1397,Data!$B$1:$O$4115,14,FALSE)</f>
        <v>119</v>
      </c>
      <c r="E1397" t="s">
        <v>3974</v>
      </c>
      <c r="F1397" s="21" t="s">
        <v>8221</v>
      </c>
      <c r="G1397" s="26">
        <f>VLOOKUP($E1397,Data!$B$1:$O$4115,14,FALSE)</f>
        <v>6</v>
      </c>
    </row>
    <row r="1398" spans="1:7" x14ac:dyDescent="0.4">
      <c r="A1398" t="s">
        <v>2734</v>
      </c>
      <c r="B1398" s="17" t="s">
        <v>8219</v>
      </c>
      <c r="C1398" s="26">
        <f>VLOOKUP($A1398,Data!$B$1:$O$4115,14,FALSE)</f>
        <v>163</v>
      </c>
      <c r="E1398" t="s">
        <v>3975</v>
      </c>
      <c r="F1398" s="21" t="s">
        <v>8221</v>
      </c>
      <c r="G1398" s="26">
        <f>VLOOKUP($E1398,Data!$B$1:$O$4115,14,FALSE)</f>
        <v>8</v>
      </c>
    </row>
    <row r="1399" spans="1:7" x14ac:dyDescent="0.4">
      <c r="A1399" t="s">
        <v>2735</v>
      </c>
      <c r="B1399" s="17" t="s">
        <v>8219</v>
      </c>
      <c r="C1399" s="26">
        <f>VLOOKUP($A1399,Data!$B$1:$O$4115,14,FALSE)</f>
        <v>339</v>
      </c>
      <c r="E1399" t="s">
        <v>3976</v>
      </c>
      <c r="F1399" s="21" t="s">
        <v>8221</v>
      </c>
      <c r="G1399" s="26">
        <f>VLOOKUP($E1399,Data!$B$1:$O$4115,14,FALSE)</f>
        <v>6</v>
      </c>
    </row>
    <row r="1400" spans="1:7" x14ac:dyDescent="0.4">
      <c r="A1400" t="s">
        <v>2736</v>
      </c>
      <c r="B1400" s="17" t="s">
        <v>8219</v>
      </c>
      <c r="C1400" s="26">
        <f>VLOOKUP($A1400,Data!$B$1:$O$4115,14,FALSE)</f>
        <v>58</v>
      </c>
      <c r="E1400" t="s">
        <v>3977</v>
      </c>
      <c r="F1400" s="21" t="s">
        <v>8221</v>
      </c>
      <c r="G1400" s="26">
        <f>VLOOKUP($E1400,Data!$B$1:$O$4115,14,FALSE)</f>
        <v>7</v>
      </c>
    </row>
    <row r="1401" spans="1:7" x14ac:dyDescent="0.4">
      <c r="A1401" t="s">
        <v>2737</v>
      </c>
      <c r="B1401" s="17" t="s">
        <v>8219</v>
      </c>
      <c r="C1401" s="26">
        <f>VLOOKUP($A1401,Data!$B$1:$O$4115,14,FALSE)</f>
        <v>456</v>
      </c>
      <c r="E1401" t="s">
        <v>3358</v>
      </c>
      <c r="F1401" s="21" t="s">
        <v>8221</v>
      </c>
      <c r="G1401" s="26">
        <f>VLOOKUP($E1401,Data!$B$1:$O$4115,14,FALSE)</f>
        <v>23</v>
      </c>
    </row>
    <row r="1402" spans="1:7" x14ac:dyDescent="0.4">
      <c r="A1402" t="s">
        <v>2738</v>
      </c>
      <c r="B1402" s="17" t="s">
        <v>8219</v>
      </c>
      <c r="C1402" s="26">
        <f>VLOOKUP($A1402,Data!$B$1:$O$4115,14,FALSE)</f>
        <v>15</v>
      </c>
      <c r="E1402" t="s">
        <v>3978</v>
      </c>
      <c r="F1402" s="21" t="s">
        <v>8221</v>
      </c>
      <c r="G1402" s="26">
        <f>VLOOKUP($E1402,Data!$B$1:$O$4115,14,FALSE)</f>
        <v>5</v>
      </c>
    </row>
    <row r="1403" spans="1:7" x14ac:dyDescent="0.4">
      <c r="A1403" t="s">
        <v>2739</v>
      </c>
      <c r="B1403" s="17" t="s">
        <v>8219</v>
      </c>
      <c r="C1403" s="26">
        <f>VLOOKUP($A1403,Data!$B$1:$O$4115,14,FALSE)</f>
        <v>191</v>
      </c>
      <c r="E1403" t="s">
        <v>3979</v>
      </c>
      <c r="F1403" s="21" t="s">
        <v>8221</v>
      </c>
      <c r="G1403" s="26">
        <f>VLOOKUP($E1403,Data!$B$1:$O$4115,14,FALSE)</f>
        <v>46</v>
      </c>
    </row>
    <row r="1404" spans="1:7" x14ac:dyDescent="0.4">
      <c r="A1404" t="s">
        <v>2740</v>
      </c>
      <c r="B1404" s="17" t="s">
        <v>8219</v>
      </c>
      <c r="C1404" s="26">
        <f>VLOOKUP($A1404,Data!$B$1:$O$4115,14,FALSE)</f>
        <v>17</v>
      </c>
      <c r="E1404" t="s">
        <v>3980</v>
      </c>
      <c r="F1404" s="21" t="s">
        <v>8221</v>
      </c>
      <c r="G1404" s="26">
        <f>VLOOKUP($E1404,Data!$B$1:$O$4115,14,FALSE)</f>
        <v>10</v>
      </c>
    </row>
    <row r="1405" spans="1:7" x14ac:dyDescent="0.4">
      <c r="A1405" t="s">
        <v>2781</v>
      </c>
      <c r="B1405" s="17" t="s">
        <v>8219</v>
      </c>
      <c r="C1405" s="26">
        <f>VLOOKUP($A1405,Data!$B$1:$O$4115,14,FALSE)</f>
        <v>28</v>
      </c>
      <c r="E1405" t="s">
        <v>3981</v>
      </c>
      <c r="F1405" s="21" t="s">
        <v>8221</v>
      </c>
      <c r="G1405" s="26">
        <f>VLOOKUP($E1405,Data!$B$1:$O$4115,14,FALSE)</f>
        <v>19</v>
      </c>
    </row>
    <row r="1406" spans="1:7" x14ac:dyDescent="0.4">
      <c r="A1406" t="s">
        <v>2782</v>
      </c>
      <c r="B1406" s="17" t="s">
        <v>8219</v>
      </c>
      <c r="C1406" s="26">
        <f>VLOOKUP($A1406,Data!$B$1:$O$4115,14,FALSE)</f>
        <v>18</v>
      </c>
      <c r="E1406" t="s">
        <v>3982</v>
      </c>
      <c r="F1406" s="21" t="s">
        <v>8221</v>
      </c>
      <c r="G1406" s="26">
        <f>VLOOKUP($E1406,Data!$B$1:$O$4115,14,FALSE)</f>
        <v>13</v>
      </c>
    </row>
    <row r="1407" spans="1:7" x14ac:dyDescent="0.4">
      <c r="A1407" t="s">
        <v>2783</v>
      </c>
      <c r="B1407" s="17" t="s">
        <v>8219</v>
      </c>
      <c r="C1407" s="26">
        <f>VLOOKUP($A1407,Data!$B$1:$O$4115,14,FALSE)</f>
        <v>61</v>
      </c>
      <c r="E1407" t="s">
        <v>3983</v>
      </c>
      <c r="F1407" s="21" t="s">
        <v>8221</v>
      </c>
      <c r="G1407" s="26">
        <f>VLOOKUP($E1407,Data!$B$1:$O$4115,14,FALSE)</f>
        <v>13</v>
      </c>
    </row>
    <row r="1408" spans="1:7" x14ac:dyDescent="0.4">
      <c r="A1408" t="s">
        <v>2784</v>
      </c>
      <c r="B1408" s="17" t="s">
        <v>8219</v>
      </c>
      <c r="C1408" s="26">
        <f>VLOOKUP($A1408,Data!$B$1:$O$4115,14,FALSE)</f>
        <v>108</v>
      </c>
      <c r="E1408" t="s">
        <v>3984</v>
      </c>
      <c r="F1408" s="21" t="s">
        <v>8221</v>
      </c>
      <c r="G1408" s="26">
        <f>VLOOKUP($E1408,Data!$B$1:$O$4115,14,FALSE)</f>
        <v>4</v>
      </c>
    </row>
    <row r="1409" spans="1:7" x14ac:dyDescent="0.4">
      <c r="A1409" t="s">
        <v>2785</v>
      </c>
      <c r="B1409" s="17" t="s">
        <v>8219</v>
      </c>
      <c r="C1409" s="26">
        <f>VLOOKUP($A1409,Data!$B$1:$O$4115,14,FALSE)</f>
        <v>142</v>
      </c>
      <c r="E1409" t="s">
        <v>3985</v>
      </c>
      <c r="F1409" s="21" t="s">
        <v>8221</v>
      </c>
      <c r="G1409" s="26">
        <f>VLOOKUP($E1409,Data!$B$1:$O$4115,14,FALSE)</f>
        <v>0</v>
      </c>
    </row>
    <row r="1410" spans="1:7" x14ac:dyDescent="0.4">
      <c r="A1410" t="s">
        <v>2786</v>
      </c>
      <c r="B1410" s="17" t="s">
        <v>8219</v>
      </c>
      <c r="C1410" s="26">
        <f>VLOOKUP($A1410,Data!$B$1:$O$4115,14,FALSE)</f>
        <v>74</v>
      </c>
      <c r="E1410" t="s">
        <v>3986</v>
      </c>
      <c r="F1410" s="21" t="s">
        <v>8221</v>
      </c>
      <c r="G1410" s="26">
        <f>VLOOKUP($E1410,Data!$B$1:$O$4115,14,FALSE)</f>
        <v>3</v>
      </c>
    </row>
    <row r="1411" spans="1:7" x14ac:dyDescent="0.4">
      <c r="A1411" t="s">
        <v>2787</v>
      </c>
      <c r="B1411" s="17" t="s">
        <v>8219</v>
      </c>
      <c r="C1411" s="26">
        <f>VLOOKUP($A1411,Data!$B$1:$O$4115,14,FALSE)</f>
        <v>38</v>
      </c>
      <c r="E1411" t="s">
        <v>3987</v>
      </c>
      <c r="F1411" s="21" t="s">
        <v>8221</v>
      </c>
      <c r="G1411" s="26">
        <f>VLOOKUP($E1411,Data!$B$1:$O$4115,14,FALSE)</f>
        <v>1</v>
      </c>
    </row>
    <row r="1412" spans="1:7" x14ac:dyDescent="0.4">
      <c r="A1412" t="s">
        <v>2788</v>
      </c>
      <c r="B1412" s="17" t="s">
        <v>8219</v>
      </c>
      <c r="C1412" s="26">
        <f>VLOOKUP($A1412,Data!$B$1:$O$4115,14,FALSE)</f>
        <v>20</v>
      </c>
      <c r="E1412" t="s">
        <v>3988</v>
      </c>
      <c r="F1412" s="21" t="s">
        <v>8221</v>
      </c>
      <c r="G1412" s="26">
        <f>VLOOKUP($E1412,Data!$B$1:$O$4115,14,FALSE)</f>
        <v>9</v>
      </c>
    </row>
    <row r="1413" spans="1:7" x14ac:dyDescent="0.4">
      <c r="A1413" t="s">
        <v>2789</v>
      </c>
      <c r="B1413" s="17" t="s">
        <v>8219</v>
      </c>
      <c r="C1413" s="26">
        <f>VLOOKUP($A1413,Data!$B$1:$O$4115,14,FALSE)</f>
        <v>24</v>
      </c>
      <c r="E1413" t="s">
        <v>3989</v>
      </c>
      <c r="F1413" s="21" t="s">
        <v>8221</v>
      </c>
      <c r="G1413" s="26">
        <f>VLOOKUP($E1413,Data!$B$1:$O$4115,14,FALSE)</f>
        <v>1</v>
      </c>
    </row>
    <row r="1414" spans="1:7" x14ac:dyDescent="0.4">
      <c r="A1414" t="s">
        <v>2790</v>
      </c>
      <c r="B1414" s="17" t="s">
        <v>8219</v>
      </c>
      <c r="C1414" s="26">
        <f>VLOOKUP($A1414,Data!$B$1:$O$4115,14,FALSE)</f>
        <v>66</v>
      </c>
      <c r="E1414" t="s">
        <v>3990</v>
      </c>
      <c r="F1414" s="21" t="s">
        <v>8221</v>
      </c>
      <c r="G1414" s="26">
        <f>VLOOKUP($E1414,Data!$B$1:$O$4115,14,FALSE)</f>
        <v>1</v>
      </c>
    </row>
    <row r="1415" spans="1:7" x14ac:dyDescent="0.4">
      <c r="A1415" t="s">
        <v>2791</v>
      </c>
      <c r="B1415" s="17" t="s">
        <v>8219</v>
      </c>
      <c r="C1415" s="26">
        <f>VLOOKUP($A1415,Data!$B$1:$O$4115,14,FALSE)</f>
        <v>28</v>
      </c>
      <c r="E1415" t="s">
        <v>3991</v>
      </c>
      <c r="F1415" s="21" t="s">
        <v>8221</v>
      </c>
      <c r="G1415" s="26">
        <f>VLOOKUP($E1415,Data!$B$1:$O$4115,14,FALSE)</f>
        <v>4</v>
      </c>
    </row>
    <row r="1416" spans="1:7" x14ac:dyDescent="0.4">
      <c r="A1416" t="s">
        <v>2792</v>
      </c>
      <c r="B1416" s="17" t="s">
        <v>8219</v>
      </c>
      <c r="C1416" s="26">
        <f>VLOOKUP($A1416,Data!$B$1:$O$4115,14,FALSE)</f>
        <v>24</v>
      </c>
      <c r="E1416" t="s">
        <v>3992</v>
      </c>
      <c r="F1416" s="21" t="s">
        <v>8221</v>
      </c>
      <c r="G1416" s="26">
        <f>VLOOKUP($E1416,Data!$B$1:$O$4115,14,FALSE)</f>
        <v>17</v>
      </c>
    </row>
    <row r="1417" spans="1:7" x14ac:dyDescent="0.4">
      <c r="A1417" t="s">
        <v>2793</v>
      </c>
      <c r="B1417" s="17" t="s">
        <v>8219</v>
      </c>
      <c r="C1417" s="26">
        <f>VLOOKUP($A1417,Data!$B$1:$O$4115,14,FALSE)</f>
        <v>73</v>
      </c>
      <c r="E1417" t="s">
        <v>3993</v>
      </c>
      <c r="F1417" s="21" t="s">
        <v>8221</v>
      </c>
      <c r="G1417" s="26">
        <f>VLOOKUP($E1417,Data!$B$1:$O$4115,14,FALSE)</f>
        <v>0</v>
      </c>
    </row>
    <row r="1418" spans="1:7" x14ac:dyDescent="0.4">
      <c r="A1418" t="s">
        <v>2794</v>
      </c>
      <c r="B1418" s="17" t="s">
        <v>8219</v>
      </c>
      <c r="C1418" s="26">
        <f>VLOOKUP($A1418,Data!$B$1:$O$4115,14,FALSE)</f>
        <v>3</v>
      </c>
      <c r="E1418" t="s">
        <v>3994</v>
      </c>
      <c r="F1418" s="21" t="s">
        <v>8221</v>
      </c>
      <c r="G1418" s="26">
        <f>VLOOKUP($E1418,Data!$B$1:$O$4115,14,FALSE)</f>
        <v>12</v>
      </c>
    </row>
    <row r="1419" spans="1:7" x14ac:dyDescent="0.4">
      <c r="A1419" t="s">
        <v>2795</v>
      </c>
      <c r="B1419" s="17" t="s">
        <v>8219</v>
      </c>
      <c r="C1419" s="26">
        <f>VLOOKUP($A1419,Data!$B$1:$O$4115,14,FALSE)</f>
        <v>20</v>
      </c>
      <c r="E1419" t="s">
        <v>3995</v>
      </c>
      <c r="F1419" s="21" t="s">
        <v>8221</v>
      </c>
      <c r="G1419" s="26">
        <f>VLOOKUP($E1419,Data!$B$1:$O$4115,14,FALSE)</f>
        <v>14</v>
      </c>
    </row>
    <row r="1420" spans="1:7" x14ac:dyDescent="0.4">
      <c r="A1420" t="s">
        <v>2796</v>
      </c>
      <c r="B1420" s="17" t="s">
        <v>8219</v>
      </c>
      <c r="C1420" s="26">
        <f>VLOOKUP($A1420,Data!$B$1:$O$4115,14,FALSE)</f>
        <v>21</v>
      </c>
      <c r="E1420" t="s">
        <v>3996</v>
      </c>
      <c r="F1420" s="21" t="s">
        <v>8221</v>
      </c>
      <c r="G1420" s="26">
        <f>VLOOKUP($E1420,Data!$B$1:$O$4115,14,FALSE)</f>
        <v>1</v>
      </c>
    </row>
    <row r="1421" spans="1:7" x14ac:dyDescent="0.4">
      <c r="A1421" t="s">
        <v>2797</v>
      </c>
      <c r="B1421" s="17" t="s">
        <v>8219</v>
      </c>
      <c r="C1421" s="26">
        <f>VLOOKUP($A1421,Data!$B$1:$O$4115,14,FALSE)</f>
        <v>94</v>
      </c>
      <c r="E1421" t="s">
        <v>3997</v>
      </c>
      <c r="F1421" s="21" t="s">
        <v>8221</v>
      </c>
      <c r="G1421" s="26">
        <f>VLOOKUP($E1421,Data!$B$1:$O$4115,14,FALSE)</f>
        <v>14</v>
      </c>
    </row>
    <row r="1422" spans="1:7" x14ac:dyDescent="0.4">
      <c r="A1422" t="s">
        <v>2798</v>
      </c>
      <c r="B1422" s="17" t="s">
        <v>8219</v>
      </c>
      <c r="C1422" s="26">
        <f>VLOOKUP($A1422,Data!$B$1:$O$4115,14,FALSE)</f>
        <v>139</v>
      </c>
      <c r="E1422" t="s">
        <v>3998</v>
      </c>
      <c r="F1422" s="21" t="s">
        <v>8221</v>
      </c>
      <c r="G1422" s="26">
        <f>VLOOKUP($E1422,Data!$B$1:$O$4115,14,FALSE)</f>
        <v>4</v>
      </c>
    </row>
    <row r="1423" spans="1:7" x14ac:dyDescent="0.4">
      <c r="A1423" t="s">
        <v>2799</v>
      </c>
      <c r="B1423" s="17" t="s">
        <v>8219</v>
      </c>
      <c r="C1423" s="26">
        <f>VLOOKUP($A1423,Data!$B$1:$O$4115,14,FALSE)</f>
        <v>130</v>
      </c>
      <c r="E1423" t="s">
        <v>3999</v>
      </c>
      <c r="F1423" s="21" t="s">
        <v>8221</v>
      </c>
      <c r="G1423" s="26">
        <f>VLOOKUP($E1423,Data!$B$1:$O$4115,14,FALSE)</f>
        <v>2</v>
      </c>
    </row>
    <row r="1424" spans="1:7" x14ac:dyDescent="0.4">
      <c r="A1424" t="s">
        <v>2800</v>
      </c>
      <c r="B1424" s="17" t="s">
        <v>8219</v>
      </c>
      <c r="C1424" s="26">
        <f>VLOOKUP($A1424,Data!$B$1:$O$4115,14,FALSE)</f>
        <v>31</v>
      </c>
      <c r="E1424" t="s">
        <v>4000</v>
      </c>
      <c r="F1424" s="21" t="s">
        <v>8221</v>
      </c>
      <c r="G1424" s="26">
        <f>VLOOKUP($E1424,Data!$B$1:$O$4115,14,FALSE)</f>
        <v>1</v>
      </c>
    </row>
    <row r="1425" spans="1:7" x14ac:dyDescent="0.4">
      <c r="A1425" t="s">
        <v>2801</v>
      </c>
      <c r="B1425" s="17" t="s">
        <v>8219</v>
      </c>
      <c r="C1425" s="26">
        <f>VLOOKUP($A1425,Data!$B$1:$O$4115,14,FALSE)</f>
        <v>13</v>
      </c>
      <c r="E1425" t="s">
        <v>4001</v>
      </c>
      <c r="F1425" s="21" t="s">
        <v>8221</v>
      </c>
      <c r="G1425" s="26">
        <f>VLOOKUP($E1425,Data!$B$1:$O$4115,14,FALSE)</f>
        <v>2</v>
      </c>
    </row>
    <row r="1426" spans="1:7" x14ac:dyDescent="0.4">
      <c r="A1426" t="s">
        <v>2802</v>
      </c>
      <c r="B1426" s="17" t="s">
        <v>8219</v>
      </c>
      <c r="C1426" s="26">
        <f>VLOOKUP($A1426,Data!$B$1:$O$4115,14,FALSE)</f>
        <v>90</v>
      </c>
      <c r="E1426" t="s">
        <v>4002</v>
      </c>
      <c r="F1426" s="21" t="s">
        <v>8221</v>
      </c>
      <c r="G1426" s="26">
        <f>VLOOKUP($E1426,Data!$B$1:$O$4115,14,FALSE)</f>
        <v>1</v>
      </c>
    </row>
    <row r="1427" spans="1:7" x14ac:dyDescent="0.4">
      <c r="A1427" t="s">
        <v>2803</v>
      </c>
      <c r="B1427" s="17" t="s">
        <v>8219</v>
      </c>
      <c r="C1427" s="26">
        <f>VLOOKUP($A1427,Data!$B$1:$O$4115,14,FALSE)</f>
        <v>141</v>
      </c>
      <c r="E1427" t="s">
        <v>4003</v>
      </c>
      <c r="F1427" s="21" t="s">
        <v>8221</v>
      </c>
      <c r="G1427" s="26">
        <f>VLOOKUP($E1427,Data!$B$1:$O$4115,14,FALSE)</f>
        <v>1</v>
      </c>
    </row>
    <row r="1428" spans="1:7" x14ac:dyDescent="0.4">
      <c r="A1428" t="s">
        <v>2804</v>
      </c>
      <c r="B1428" s="17" t="s">
        <v>8219</v>
      </c>
      <c r="C1428" s="26">
        <f>VLOOKUP($A1428,Data!$B$1:$O$4115,14,FALSE)</f>
        <v>23</v>
      </c>
      <c r="E1428" t="s">
        <v>4004</v>
      </c>
      <c r="F1428" s="21" t="s">
        <v>8221</v>
      </c>
      <c r="G1428" s="26">
        <f>VLOOKUP($E1428,Data!$B$1:$O$4115,14,FALSE)</f>
        <v>4</v>
      </c>
    </row>
    <row r="1429" spans="1:7" x14ac:dyDescent="0.4">
      <c r="A1429" t="s">
        <v>2805</v>
      </c>
      <c r="B1429" s="17" t="s">
        <v>8219</v>
      </c>
      <c r="C1429" s="26">
        <f>VLOOKUP($A1429,Data!$B$1:$O$4115,14,FALSE)</f>
        <v>18</v>
      </c>
      <c r="E1429" t="s">
        <v>4005</v>
      </c>
      <c r="F1429" s="21" t="s">
        <v>8221</v>
      </c>
      <c r="G1429" s="26">
        <f>VLOOKUP($E1429,Data!$B$1:$O$4115,14,FALSE)</f>
        <v>3</v>
      </c>
    </row>
    <row r="1430" spans="1:7" x14ac:dyDescent="0.4">
      <c r="A1430" t="s">
        <v>2806</v>
      </c>
      <c r="B1430" s="17" t="s">
        <v>8219</v>
      </c>
      <c r="C1430" s="26">
        <f>VLOOKUP($A1430,Data!$B$1:$O$4115,14,FALSE)</f>
        <v>76</v>
      </c>
      <c r="E1430" t="s">
        <v>4006</v>
      </c>
      <c r="F1430" s="21" t="s">
        <v>8221</v>
      </c>
      <c r="G1430" s="26">
        <f>VLOOKUP($E1430,Data!$B$1:$O$4115,14,FALSE)</f>
        <v>38</v>
      </c>
    </row>
    <row r="1431" spans="1:7" x14ac:dyDescent="0.4">
      <c r="A1431" t="s">
        <v>2807</v>
      </c>
      <c r="B1431" s="17" t="s">
        <v>8219</v>
      </c>
      <c r="C1431" s="26">
        <f>VLOOKUP($A1431,Data!$B$1:$O$4115,14,FALSE)</f>
        <v>93</v>
      </c>
      <c r="E1431" t="s">
        <v>4007</v>
      </c>
      <c r="F1431" s="21" t="s">
        <v>8221</v>
      </c>
      <c r="G1431" s="26">
        <f>VLOOKUP($E1431,Data!$B$1:$O$4115,14,FALSE)</f>
        <v>4</v>
      </c>
    </row>
    <row r="1432" spans="1:7" x14ac:dyDescent="0.4">
      <c r="A1432" t="s">
        <v>2808</v>
      </c>
      <c r="B1432" s="17" t="s">
        <v>8219</v>
      </c>
      <c r="C1432" s="26">
        <f>VLOOKUP($A1432,Data!$B$1:$O$4115,14,FALSE)</f>
        <v>69</v>
      </c>
      <c r="E1432" t="s">
        <v>4008</v>
      </c>
      <c r="F1432" s="21" t="s">
        <v>8221</v>
      </c>
      <c r="G1432" s="26">
        <f>VLOOKUP($E1432,Data!$B$1:$O$4115,14,FALSE)</f>
        <v>0</v>
      </c>
    </row>
    <row r="1433" spans="1:7" x14ac:dyDescent="0.4">
      <c r="A1433" t="s">
        <v>2809</v>
      </c>
      <c r="B1433" s="17" t="s">
        <v>8219</v>
      </c>
      <c r="C1433" s="26">
        <f>VLOOKUP($A1433,Data!$B$1:$O$4115,14,FALSE)</f>
        <v>21</v>
      </c>
      <c r="E1433" t="s">
        <v>4009</v>
      </c>
      <c r="F1433" s="21" t="s">
        <v>8221</v>
      </c>
      <c r="G1433" s="26">
        <f>VLOOKUP($E1433,Data!$B$1:$O$4115,14,FALSE)</f>
        <v>2</v>
      </c>
    </row>
    <row r="1434" spans="1:7" x14ac:dyDescent="0.4">
      <c r="A1434" t="s">
        <v>2810</v>
      </c>
      <c r="B1434" s="17" t="s">
        <v>8219</v>
      </c>
      <c r="C1434" s="26">
        <f>VLOOKUP($A1434,Data!$B$1:$O$4115,14,FALSE)</f>
        <v>57</v>
      </c>
      <c r="E1434" t="s">
        <v>4010</v>
      </c>
      <c r="F1434" s="21" t="s">
        <v>8221</v>
      </c>
      <c r="G1434" s="26">
        <f>VLOOKUP($E1434,Data!$B$1:$O$4115,14,FALSE)</f>
        <v>0</v>
      </c>
    </row>
    <row r="1435" spans="1:7" x14ac:dyDescent="0.4">
      <c r="A1435" t="s">
        <v>2811</v>
      </c>
      <c r="B1435" s="17" t="s">
        <v>8219</v>
      </c>
      <c r="C1435" s="26">
        <f>VLOOKUP($A1435,Data!$B$1:$O$4115,14,FALSE)</f>
        <v>108</v>
      </c>
      <c r="E1435" t="s">
        <v>4011</v>
      </c>
      <c r="F1435" s="21" t="s">
        <v>8221</v>
      </c>
      <c r="G1435" s="26">
        <f>VLOOKUP($E1435,Data!$B$1:$O$4115,14,FALSE)</f>
        <v>1</v>
      </c>
    </row>
    <row r="1436" spans="1:7" x14ac:dyDescent="0.4">
      <c r="A1436" t="s">
        <v>2812</v>
      </c>
      <c r="B1436" s="17" t="s">
        <v>8219</v>
      </c>
      <c r="C1436" s="26">
        <f>VLOOKUP($A1436,Data!$B$1:$O$4115,14,FALSE)</f>
        <v>83</v>
      </c>
      <c r="E1436" t="s">
        <v>4012</v>
      </c>
      <c r="F1436" s="21" t="s">
        <v>8221</v>
      </c>
      <c r="G1436" s="26">
        <f>VLOOKUP($E1436,Data!$B$1:$O$4115,14,FALSE)</f>
        <v>7</v>
      </c>
    </row>
    <row r="1437" spans="1:7" x14ac:dyDescent="0.4">
      <c r="A1437" t="s">
        <v>2813</v>
      </c>
      <c r="B1437" s="17" t="s">
        <v>8219</v>
      </c>
      <c r="C1437" s="26">
        <f>VLOOKUP($A1437,Data!$B$1:$O$4115,14,FALSE)</f>
        <v>96</v>
      </c>
      <c r="E1437" t="s">
        <v>4013</v>
      </c>
      <c r="F1437" s="21" t="s">
        <v>8221</v>
      </c>
      <c r="G1437" s="26">
        <f>VLOOKUP($E1437,Data!$B$1:$O$4115,14,FALSE)</f>
        <v>2</v>
      </c>
    </row>
    <row r="1438" spans="1:7" x14ac:dyDescent="0.4">
      <c r="A1438" t="s">
        <v>2814</v>
      </c>
      <c r="B1438" s="17" t="s">
        <v>8219</v>
      </c>
      <c r="C1438" s="26">
        <f>VLOOKUP($A1438,Data!$B$1:$O$4115,14,FALSE)</f>
        <v>64</v>
      </c>
      <c r="E1438" t="s">
        <v>4014</v>
      </c>
      <c r="F1438" s="21" t="s">
        <v>8221</v>
      </c>
      <c r="G1438" s="26">
        <f>VLOOKUP($E1438,Data!$B$1:$O$4115,14,FALSE)</f>
        <v>4</v>
      </c>
    </row>
    <row r="1439" spans="1:7" x14ac:dyDescent="0.4">
      <c r="A1439" t="s">
        <v>2815</v>
      </c>
      <c r="B1439" s="17" t="s">
        <v>8219</v>
      </c>
      <c r="C1439" s="26">
        <f>VLOOKUP($A1439,Data!$B$1:$O$4115,14,FALSE)</f>
        <v>14</v>
      </c>
      <c r="E1439" t="s">
        <v>4015</v>
      </c>
      <c r="F1439" s="21" t="s">
        <v>8221</v>
      </c>
      <c r="G1439" s="26">
        <f>VLOOKUP($E1439,Data!$B$1:$O$4115,14,FALSE)</f>
        <v>4</v>
      </c>
    </row>
    <row r="1440" spans="1:7" x14ac:dyDescent="0.4">
      <c r="A1440" t="s">
        <v>2816</v>
      </c>
      <c r="B1440" s="17" t="s">
        <v>8219</v>
      </c>
      <c r="C1440" s="26">
        <f>VLOOKUP($A1440,Data!$B$1:$O$4115,14,FALSE)</f>
        <v>169</v>
      </c>
      <c r="E1440" t="s">
        <v>4016</v>
      </c>
      <c r="F1440" s="21" t="s">
        <v>8221</v>
      </c>
      <c r="G1440" s="26">
        <f>VLOOKUP($E1440,Data!$B$1:$O$4115,14,FALSE)</f>
        <v>3</v>
      </c>
    </row>
    <row r="1441" spans="1:7" x14ac:dyDescent="0.4">
      <c r="A1441" t="s">
        <v>2817</v>
      </c>
      <c r="B1441" s="17" t="s">
        <v>8219</v>
      </c>
      <c r="C1441" s="26">
        <f>VLOOKUP($A1441,Data!$B$1:$O$4115,14,FALSE)</f>
        <v>33</v>
      </c>
      <c r="E1441" t="s">
        <v>4017</v>
      </c>
      <c r="F1441" s="21" t="s">
        <v>8221</v>
      </c>
      <c r="G1441" s="26">
        <f>VLOOKUP($E1441,Data!$B$1:$O$4115,14,FALSE)</f>
        <v>2</v>
      </c>
    </row>
    <row r="1442" spans="1:7" x14ac:dyDescent="0.4">
      <c r="A1442" t="s">
        <v>2818</v>
      </c>
      <c r="B1442" s="17" t="s">
        <v>8219</v>
      </c>
      <c r="C1442" s="26">
        <f>VLOOKUP($A1442,Data!$B$1:$O$4115,14,FALSE)</f>
        <v>102</v>
      </c>
      <c r="E1442" t="s">
        <v>4018</v>
      </c>
      <c r="F1442" s="21" t="s">
        <v>8221</v>
      </c>
      <c r="G1442" s="26">
        <f>VLOOKUP($E1442,Data!$B$1:$O$4115,14,FALSE)</f>
        <v>197</v>
      </c>
    </row>
    <row r="1443" spans="1:7" x14ac:dyDescent="0.4">
      <c r="A1443" t="s">
        <v>2819</v>
      </c>
      <c r="B1443" s="17" t="s">
        <v>8219</v>
      </c>
      <c r="C1443" s="26">
        <f>VLOOKUP($A1443,Data!$B$1:$O$4115,14,FALSE)</f>
        <v>104</v>
      </c>
      <c r="E1443" t="s">
        <v>4019</v>
      </c>
      <c r="F1443" s="21" t="s">
        <v>8221</v>
      </c>
      <c r="G1443" s="26">
        <f>VLOOKUP($E1443,Data!$B$1:$O$4115,14,FALSE)</f>
        <v>0</v>
      </c>
    </row>
    <row r="1444" spans="1:7" x14ac:dyDescent="0.4">
      <c r="A1444" t="s">
        <v>2820</v>
      </c>
      <c r="B1444" s="17" t="s">
        <v>8219</v>
      </c>
      <c r="C1444" s="26">
        <f>VLOOKUP($A1444,Data!$B$1:$O$4115,14,FALSE)</f>
        <v>20</v>
      </c>
      <c r="E1444" t="s">
        <v>4020</v>
      </c>
      <c r="F1444" s="21" t="s">
        <v>8221</v>
      </c>
      <c r="G1444" s="26">
        <f>VLOOKUP($E1444,Data!$B$1:$O$4115,14,FALSE)</f>
        <v>1</v>
      </c>
    </row>
    <row r="1445" spans="1:7" x14ac:dyDescent="0.4">
      <c r="A1445" t="s">
        <v>2821</v>
      </c>
      <c r="B1445" s="17" t="s">
        <v>8219</v>
      </c>
      <c r="C1445" s="26">
        <f>VLOOKUP($A1445,Data!$B$1:$O$4115,14,FALSE)</f>
        <v>35</v>
      </c>
      <c r="E1445" t="s">
        <v>4021</v>
      </c>
      <c r="F1445" s="21" t="s">
        <v>8221</v>
      </c>
      <c r="G1445" s="26">
        <f>VLOOKUP($E1445,Data!$B$1:$O$4115,14,FALSE)</f>
        <v>4</v>
      </c>
    </row>
    <row r="1446" spans="1:7" x14ac:dyDescent="0.4">
      <c r="A1446" t="s">
        <v>2822</v>
      </c>
      <c r="B1446" s="17" t="s">
        <v>8219</v>
      </c>
      <c r="C1446" s="26">
        <f>VLOOKUP($A1446,Data!$B$1:$O$4115,14,FALSE)</f>
        <v>94</v>
      </c>
      <c r="E1446" t="s">
        <v>4022</v>
      </c>
      <c r="F1446" s="21" t="s">
        <v>8221</v>
      </c>
      <c r="G1446" s="26">
        <f>VLOOKUP($E1446,Data!$B$1:$O$4115,14,FALSE)</f>
        <v>0</v>
      </c>
    </row>
    <row r="1447" spans="1:7" x14ac:dyDescent="0.4">
      <c r="A1447" t="s">
        <v>2823</v>
      </c>
      <c r="B1447" s="17" t="s">
        <v>8219</v>
      </c>
      <c r="C1447" s="26">
        <f>VLOOKUP($A1447,Data!$B$1:$O$4115,14,FALSE)</f>
        <v>14</v>
      </c>
      <c r="E1447" t="s">
        <v>4023</v>
      </c>
      <c r="F1447" s="21" t="s">
        <v>8221</v>
      </c>
      <c r="G1447" s="26">
        <f>VLOOKUP($E1447,Data!$B$1:$O$4115,14,FALSE)</f>
        <v>7</v>
      </c>
    </row>
    <row r="1448" spans="1:7" x14ac:dyDescent="0.4">
      <c r="A1448" t="s">
        <v>2824</v>
      </c>
      <c r="B1448" s="17" t="s">
        <v>8219</v>
      </c>
      <c r="C1448" s="26">
        <f>VLOOKUP($A1448,Data!$B$1:$O$4115,14,FALSE)</f>
        <v>15</v>
      </c>
      <c r="E1448" t="s">
        <v>4024</v>
      </c>
      <c r="F1448" s="21" t="s">
        <v>8221</v>
      </c>
      <c r="G1448" s="26">
        <f>VLOOKUP($E1448,Data!$B$1:$O$4115,14,FALSE)</f>
        <v>11</v>
      </c>
    </row>
    <row r="1449" spans="1:7" x14ac:dyDescent="0.4">
      <c r="A1449" t="s">
        <v>2825</v>
      </c>
      <c r="B1449" s="17" t="s">
        <v>8219</v>
      </c>
      <c r="C1449" s="26">
        <f>VLOOKUP($A1449,Data!$B$1:$O$4115,14,FALSE)</f>
        <v>51</v>
      </c>
      <c r="E1449" t="s">
        <v>4025</v>
      </c>
      <c r="F1449" s="21" t="s">
        <v>8221</v>
      </c>
      <c r="G1449" s="26">
        <f>VLOOKUP($E1449,Data!$B$1:$O$4115,14,FALSE)</f>
        <v>0</v>
      </c>
    </row>
    <row r="1450" spans="1:7" x14ac:dyDescent="0.4">
      <c r="A1450" t="s">
        <v>2826</v>
      </c>
      <c r="B1450" s="17" t="s">
        <v>8219</v>
      </c>
      <c r="C1450" s="26">
        <f>VLOOKUP($A1450,Data!$B$1:$O$4115,14,FALSE)</f>
        <v>19</v>
      </c>
      <c r="E1450" t="s">
        <v>4026</v>
      </c>
      <c r="F1450" s="21" t="s">
        <v>8221</v>
      </c>
      <c r="G1450" s="26">
        <f>VLOOKUP($E1450,Data!$B$1:$O$4115,14,FALSE)</f>
        <v>6</v>
      </c>
    </row>
    <row r="1451" spans="1:7" x14ac:dyDescent="0.4">
      <c r="A1451" t="s">
        <v>2827</v>
      </c>
      <c r="B1451" s="17" t="s">
        <v>8219</v>
      </c>
      <c r="C1451" s="26">
        <f>VLOOKUP($A1451,Data!$B$1:$O$4115,14,FALSE)</f>
        <v>23</v>
      </c>
      <c r="E1451" t="s">
        <v>4027</v>
      </c>
      <c r="F1451" s="21" t="s">
        <v>8221</v>
      </c>
      <c r="G1451" s="26">
        <f>VLOOKUP($E1451,Data!$B$1:$O$4115,14,FALSE)</f>
        <v>0</v>
      </c>
    </row>
    <row r="1452" spans="1:7" x14ac:dyDescent="0.4">
      <c r="A1452" t="s">
        <v>2828</v>
      </c>
      <c r="B1452" s="17" t="s">
        <v>8219</v>
      </c>
      <c r="C1452" s="26">
        <f>VLOOKUP($A1452,Data!$B$1:$O$4115,14,FALSE)</f>
        <v>97</v>
      </c>
      <c r="E1452" t="s">
        <v>4028</v>
      </c>
      <c r="F1452" s="21" t="s">
        <v>8221</v>
      </c>
      <c r="G1452" s="26">
        <f>VLOOKUP($E1452,Data!$B$1:$O$4115,14,FALSE)</f>
        <v>7</v>
      </c>
    </row>
    <row r="1453" spans="1:7" x14ac:dyDescent="0.4">
      <c r="A1453" t="s">
        <v>2829</v>
      </c>
      <c r="B1453" s="17" t="s">
        <v>8219</v>
      </c>
      <c r="C1453" s="26">
        <f>VLOOKUP($A1453,Data!$B$1:$O$4115,14,FALSE)</f>
        <v>76</v>
      </c>
      <c r="E1453" t="s">
        <v>4029</v>
      </c>
      <c r="F1453" s="21" t="s">
        <v>8221</v>
      </c>
      <c r="G1453" s="26">
        <f>VLOOKUP($E1453,Data!$B$1:$O$4115,14,FALSE)</f>
        <v>94</v>
      </c>
    </row>
    <row r="1454" spans="1:7" x14ac:dyDescent="0.4">
      <c r="A1454" t="s">
        <v>2830</v>
      </c>
      <c r="B1454" s="17" t="s">
        <v>8219</v>
      </c>
      <c r="C1454" s="26">
        <f>VLOOKUP($A1454,Data!$B$1:$O$4115,14,FALSE)</f>
        <v>11</v>
      </c>
      <c r="E1454" t="s">
        <v>4030</v>
      </c>
      <c r="F1454" s="21" t="s">
        <v>8221</v>
      </c>
      <c r="G1454" s="26">
        <f>VLOOKUP($E1454,Data!$B$1:$O$4115,14,FALSE)</f>
        <v>2</v>
      </c>
    </row>
    <row r="1455" spans="1:7" x14ac:dyDescent="0.4">
      <c r="A1455" t="s">
        <v>2831</v>
      </c>
      <c r="B1455" s="17" t="s">
        <v>8219</v>
      </c>
      <c r="C1455" s="26">
        <f>VLOOKUP($A1455,Data!$B$1:$O$4115,14,FALSE)</f>
        <v>52</v>
      </c>
      <c r="E1455" t="s">
        <v>4031</v>
      </c>
      <c r="F1455" s="21" t="s">
        <v>8221</v>
      </c>
      <c r="G1455" s="26">
        <f>VLOOKUP($E1455,Data!$B$1:$O$4115,14,FALSE)</f>
        <v>25</v>
      </c>
    </row>
    <row r="1456" spans="1:7" x14ac:dyDescent="0.4">
      <c r="A1456" t="s">
        <v>2832</v>
      </c>
      <c r="B1456" s="17" t="s">
        <v>8219</v>
      </c>
      <c r="C1456" s="26">
        <f>VLOOKUP($A1456,Data!$B$1:$O$4115,14,FALSE)</f>
        <v>95</v>
      </c>
      <c r="E1456" t="s">
        <v>4032</v>
      </c>
      <c r="F1456" s="21" t="s">
        <v>8221</v>
      </c>
      <c r="G1456" s="26">
        <f>VLOOKUP($E1456,Data!$B$1:$O$4115,14,FALSE)</f>
        <v>17</v>
      </c>
    </row>
    <row r="1457" spans="1:7" x14ac:dyDescent="0.4">
      <c r="A1457" t="s">
        <v>2833</v>
      </c>
      <c r="B1457" s="17" t="s">
        <v>8219</v>
      </c>
      <c r="C1457" s="26">
        <f>VLOOKUP($A1457,Data!$B$1:$O$4115,14,FALSE)</f>
        <v>35</v>
      </c>
      <c r="E1457" t="s">
        <v>4033</v>
      </c>
      <c r="F1457" s="21" t="s">
        <v>8221</v>
      </c>
      <c r="G1457" s="26">
        <f>VLOOKUP($E1457,Data!$B$1:$O$4115,14,FALSE)</f>
        <v>2</v>
      </c>
    </row>
    <row r="1458" spans="1:7" x14ac:dyDescent="0.4">
      <c r="A1458" t="s">
        <v>2834</v>
      </c>
      <c r="B1458" s="17" t="s">
        <v>8219</v>
      </c>
      <c r="C1458" s="26">
        <f>VLOOKUP($A1458,Data!$B$1:$O$4115,14,FALSE)</f>
        <v>21</v>
      </c>
      <c r="E1458" t="s">
        <v>4034</v>
      </c>
      <c r="F1458" s="21" t="s">
        <v>8221</v>
      </c>
      <c r="G1458" s="26">
        <f>VLOOKUP($E1458,Data!$B$1:$O$4115,14,FALSE)</f>
        <v>4</v>
      </c>
    </row>
    <row r="1459" spans="1:7" x14ac:dyDescent="0.4">
      <c r="A1459" t="s">
        <v>2835</v>
      </c>
      <c r="B1459" s="17" t="s">
        <v>8219</v>
      </c>
      <c r="C1459" s="26">
        <f>VLOOKUP($A1459,Data!$B$1:$O$4115,14,FALSE)</f>
        <v>93</v>
      </c>
      <c r="E1459" t="s">
        <v>4035</v>
      </c>
      <c r="F1459" s="21" t="s">
        <v>8221</v>
      </c>
      <c r="G1459" s="26">
        <f>VLOOKUP($E1459,Data!$B$1:$O$4115,14,FALSE)</f>
        <v>5</v>
      </c>
    </row>
    <row r="1460" spans="1:7" x14ac:dyDescent="0.4">
      <c r="A1460" t="s">
        <v>2836</v>
      </c>
      <c r="B1460" s="17" t="s">
        <v>8219</v>
      </c>
      <c r="C1460" s="26">
        <f>VLOOKUP($A1460,Data!$B$1:$O$4115,14,FALSE)</f>
        <v>11</v>
      </c>
      <c r="E1460" t="s">
        <v>4036</v>
      </c>
      <c r="F1460" s="21" t="s">
        <v>8221</v>
      </c>
      <c r="G1460" s="26">
        <f>VLOOKUP($E1460,Data!$B$1:$O$4115,14,FALSE)</f>
        <v>2</v>
      </c>
    </row>
    <row r="1461" spans="1:7" x14ac:dyDescent="0.4">
      <c r="A1461" t="s">
        <v>2837</v>
      </c>
      <c r="B1461" s="17" t="s">
        <v>8219</v>
      </c>
      <c r="C1461" s="26">
        <f>VLOOKUP($A1461,Data!$B$1:$O$4115,14,FALSE)</f>
        <v>21</v>
      </c>
      <c r="E1461" t="s">
        <v>4037</v>
      </c>
      <c r="F1461" s="21" t="s">
        <v>8221</v>
      </c>
      <c r="G1461" s="26">
        <f>VLOOKUP($E1461,Data!$B$1:$O$4115,14,FALSE)</f>
        <v>2</v>
      </c>
    </row>
    <row r="1462" spans="1:7" x14ac:dyDescent="0.4">
      <c r="A1462" t="s">
        <v>2838</v>
      </c>
      <c r="B1462" s="17" t="s">
        <v>8219</v>
      </c>
      <c r="C1462" s="26">
        <f>VLOOKUP($A1462,Data!$B$1:$O$4115,14,FALSE)</f>
        <v>54</v>
      </c>
      <c r="E1462" t="s">
        <v>4038</v>
      </c>
      <c r="F1462" s="21" t="s">
        <v>8221</v>
      </c>
      <c r="G1462" s="26">
        <f>VLOOKUP($E1462,Data!$B$1:$O$4115,14,FALSE)</f>
        <v>3</v>
      </c>
    </row>
    <row r="1463" spans="1:7" x14ac:dyDescent="0.4">
      <c r="A1463" t="s">
        <v>2839</v>
      </c>
      <c r="B1463" s="17" t="s">
        <v>8219</v>
      </c>
      <c r="C1463" s="26">
        <f>VLOOKUP($A1463,Data!$B$1:$O$4115,14,FALSE)</f>
        <v>31</v>
      </c>
      <c r="E1463" t="s">
        <v>4039</v>
      </c>
      <c r="F1463" s="21" t="s">
        <v>8221</v>
      </c>
      <c r="G1463" s="26">
        <f>VLOOKUP($E1463,Data!$B$1:$O$4115,14,FALSE)</f>
        <v>0</v>
      </c>
    </row>
    <row r="1464" spans="1:7" x14ac:dyDescent="0.4">
      <c r="A1464" t="s">
        <v>2840</v>
      </c>
      <c r="B1464" s="17" t="s">
        <v>8219</v>
      </c>
      <c r="C1464" s="26">
        <f>VLOOKUP($A1464,Data!$B$1:$O$4115,14,FALSE)</f>
        <v>132</v>
      </c>
      <c r="E1464" t="s">
        <v>4040</v>
      </c>
      <c r="F1464" s="21" t="s">
        <v>8221</v>
      </c>
      <c r="G1464" s="26">
        <f>VLOOKUP($E1464,Data!$B$1:$O$4115,14,FALSE)</f>
        <v>4</v>
      </c>
    </row>
    <row r="1465" spans="1:7" x14ac:dyDescent="0.4">
      <c r="A1465" t="s">
        <v>2921</v>
      </c>
      <c r="B1465" s="17" t="s">
        <v>8219</v>
      </c>
      <c r="C1465" s="26">
        <f>VLOOKUP($A1465,Data!$B$1:$O$4115,14,FALSE)</f>
        <v>3</v>
      </c>
      <c r="E1465" t="s">
        <v>4041</v>
      </c>
      <c r="F1465" s="21" t="s">
        <v>8221</v>
      </c>
      <c r="G1465" s="26">
        <f>VLOOKUP($E1465,Data!$B$1:$O$4115,14,FALSE)</f>
        <v>1</v>
      </c>
    </row>
    <row r="1466" spans="1:7" x14ac:dyDescent="0.4">
      <c r="A1466" t="s">
        <v>2922</v>
      </c>
      <c r="B1466" s="17" t="s">
        <v>8219</v>
      </c>
      <c r="C1466" s="26">
        <f>VLOOKUP($A1466,Data!$B$1:$O$4115,14,FALSE)</f>
        <v>6</v>
      </c>
      <c r="E1466" t="s">
        <v>4042</v>
      </c>
      <c r="F1466" s="21" t="s">
        <v>8221</v>
      </c>
      <c r="G1466" s="26">
        <f>VLOOKUP($E1466,Data!$B$1:$O$4115,14,FALSE)</f>
        <v>12</v>
      </c>
    </row>
    <row r="1467" spans="1:7" x14ac:dyDescent="0.4">
      <c r="A1467" t="s">
        <v>2923</v>
      </c>
      <c r="B1467" s="17" t="s">
        <v>8219</v>
      </c>
      <c r="C1467" s="26">
        <f>VLOOKUP($A1467,Data!$B$1:$O$4115,14,FALSE)</f>
        <v>10</v>
      </c>
      <c r="E1467" t="s">
        <v>4043</v>
      </c>
      <c r="F1467" s="21" t="s">
        <v>8221</v>
      </c>
      <c r="G1467" s="26">
        <f>VLOOKUP($E1467,Data!$B$1:$O$4115,14,FALSE)</f>
        <v>4</v>
      </c>
    </row>
    <row r="1468" spans="1:7" x14ac:dyDescent="0.4">
      <c r="A1468" t="s">
        <v>2924</v>
      </c>
      <c r="B1468" s="17" t="s">
        <v>8219</v>
      </c>
      <c r="C1468" s="26">
        <f>VLOOKUP($A1468,Data!$B$1:$O$4115,14,FALSE)</f>
        <v>147</v>
      </c>
      <c r="E1468" t="s">
        <v>4044</v>
      </c>
      <c r="F1468" s="21" t="s">
        <v>8221</v>
      </c>
      <c r="G1468" s="26">
        <f>VLOOKUP($E1468,Data!$B$1:$O$4115,14,FALSE)</f>
        <v>91</v>
      </c>
    </row>
    <row r="1469" spans="1:7" x14ac:dyDescent="0.4">
      <c r="A1469" t="s">
        <v>2925</v>
      </c>
      <c r="B1469" s="17" t="s">
        <v>8219</v>
      </c>
      <c r="C1469" s="26">
        <f>VLOOKUP($A1469,Data!$B$1:$O$4115,14,FALSE)</f>
        <v>199</v>
      </c>
      <c r="E1469" t="s">
        <v>4045</v>
      </c>
      <c r="F1469" s="21" t="s">
        <v>8221</v>
      </c>
      <c r="G1469" s="26">
        <f>VLOOKUP($E1469,Data!$B$1:$O$4115,14,FALSE)</f>
        <v>1</v>
      </c>
    </row>
    <row r="1470" spans="1:7" x14ac:dyDescent="0.4">
      <c r="A1470" t="s">
        <v>2926</v>
      </c>
      <c r="B1470" s="17" t="s">
        <v>8219</v>
      </c>
      <c r="C1470" s="26">
        <f>VLOOKUP($A1470,Data!$B$1:$O$4115,14,FALSE)</f>
        <v>50</v>
      </c>
      <c r="E1470" t="s">
        <v>4046</v>
      </c>
      <c r="F1470" s="21" t="s">
        <v>8221</v>
      </c>
      <c r="G1470" s="26">
        <f>VLOOKUP($E1470,Data!$B$1:$O$4115,14,FALSE)</f>
        <v>1</v>
      </c>
    </row>
    <row r="1471" spans="1:7" x14ac:dyDescent="0.4">
      <c r="A1471" t="s">
        <v>2927</v>
      </c>
      <c r="B1471" s="17" t="s">
        <v>8219</v>
      </c>
      <c r="C1471" s="26">
        <f>VLOOKUP($A1471,Data!$B$1:$O$4115,14,FALSE)</f>
        <v>21</v>
      </c>
      <c r="E1471" t="s">
        <v>4047</v>
      </c>
      <c r="F1471" s="21" t="s">
        <v>8221</v>
      </c>
      <c r="G1471" s="26">
        <f>VLOOKUP($E1471,Data!$B$1:$O$4115,14,FALSE)</f>
        <v>0</v>
      </c>
    </row>
    <row r="1472" spans="1:7" x14ac:dyDescent="0.4">
      <c r="A1472" t="s">
        <v>2928</v>
      </c>
      <c r="B1472" s="17" t="s">
        <v>8219</v>
      </c>
      <c r="C1472" s="26">
        <f>VLOOKUP($A1472,Data!$B$1:$O$4115,14,FALSE)</f>
        <v>24</v>
      </c>
      <c r="E1472" t="s">
        <v>4048</v>
      </c>
      <c r="F1472" s="21" t="s">
        <v>8221</v>
      </c>
      <c r="G1472" s="26">
        <f>VLOOKUP($E1472,Data!$B$1:$O$4115,14,FALSE)</f>
        <v>13</v>
      </c>
    </row>
    <row r="1473" spans="1:7" x14ac:dyDescent="0.4">
      <c r="A1473" t="s">
        <v>2929</v>
      </c>
      <c r="B1473" s="17" t="s">
        <v>8219</v>
      </c>
      <c r="C1473" s="26">
        <f>VLOOKUP($A1473,Data!$B$1:$O$4115,14,FALSE)</f>
        <v>32</v>
      </c>
      <c r="E1473" t="s">
        <v>4049</v>
      </c>
      <c r="F1473" s="21" t="s">
        <v>8221</v>
      </c>
      <c r="G1473" s="26">
        <f>VLOOKUP($E1473,Data!$B$1:$O$4115,14,FALSE)</f>
        <v>2</v>
      </c>
    </row>
    <row r="1474" spans="1:7" x14ac:dyDescent="0.4">
      <c r="A1474" t="s">
        <v>2930</v>
      </c>
      <c r="B1474" s="17" t="s">
        <v>8219</v>
      </c>
      <c r="C1474" s="26">
        <f>VLOOKUP($A1474,Data!$B$1:$O$4115,14,FALSE)</f>
        <v>62</v>
      </c>
      <c r="E1474" t="s">
        <v>4050</v>
      </c>
      <c r="F1474" s="21" t="s">
        <v>8221</v>
      </c>
      <c r="G1474" s="26">
        <f>VLOOKUP($E1474,Data!$B$1:$O$4115,14,FALSE)</f>
        <v>0</v>
      </c>
    </row>
    <row r="1475" spans="1:7" x14ac:dyDescent="0.4">
      <c r="A1475" t="s">
        <v>2931</v>
      </c>
      <c r="B1475" s="17" t="s">
        <v>8219</v>
      </c>
      <c r="C1475" s="26">
        <f>VLOOKUP($A1475,Data!$B$1:$O$4115,14,FALSE)</f>
        <v>9</v>
      </c>
      <c r="E1475" t="s">
        <v>4051</v>
      </c>
      <c r="F1475" s="21" t="s">
        <v>8221</v>
      </c>
      <c r="G1475" s="26">
        <f>VLOOKUP($E1475,Data!$B$1:$O$4115,14,FALSE)</f>
        <v>21</v>
      </c>
    </row>
    <row r="1476" spans="1:7" x14ac:dyDescent="0.4">
      <c r="A1476" t="s">
        <v>2932</v>
      </c>
      <c r="B1476" s="17" t="s">
        <v>8219</v>
      </c>
      <c r="C1476" s="26">
        <f>VLOOKUP($A1476,Data!$B$1:$O$4115,14,FALSE)</f>
        <v>38</v>
      </c>
      <c r="E1476" t="s">
        <v>4052</v>
      </c>
      <c r="F1476" s="21" t="s">
        <v>8221</v>
      </c>
      <c r="G1476" s="26">
        <f>VLOOKUP($E1476,Data!$B$1:$O$4115,14,FALSE)</f>
        <v>9</v>
      </c>
    </row>
    <row r="1477" spans="1:7" x14ac:dyDescent="0.4">
      <c r="A1477" t="s">
        <v>2933</v>
      </c>
      <c r="B1477" s="17" t="s">
        <v>8219</v>
      </c>
      <c r="C1477" s="26">
        <f>VLOOKUP($A1477,Data!$B$1:$O$4115,14,FALSE)</f>
        <v>54</v>
      </c>
      <c r="E1477" t="s">
        <v>4053</v>
      </c>
      <c r="F1477" s="21" t="s">
        <v>8221</v>
      </c>
      <c r="G1477" s="26">
        <f>VLOOKUP($E1477,Data!$B$1:$O$4115,14,FALSE)</f>
        <v>6</v>
      </c>
    </row>
    <row r="1478" spans="1:7" x14ac:dyDescent="0.4">
      <c r="A1478" t="s">
        <v>2934</v>
      </c>
      <c r="B1478" s="17" t="s">
        <v>8219</v>
      </c>
      <c r="C1478" s="26">
        <f>VLOOKUP($A1478,Data!$B$1:$O$4115,14,FALSE)</f>
        <v>37</v>
      </c>
      <c r="E1478" t="s">
        <v>4054</v>
      </c>
      <c r="F1478" s="21" t="s">
        <v>8221</v>
      </c>
      <c r="G1478" s="26">
        <f>VLOOKUP($E1478,Data!$B$1:$O$4115,14,FALSE)</f>
        <v>4</v>
      </c>
    </row>
    <row r="1479" spans="1:7" x14ac:dyDescent="0.4">
      <c r="A1479" t="s">
        <v>2935</v>
      </c>
      <c r="B1479" s="17" t="s">
        <v>8219</v>
      </c>
      <c r="C1479" s="26">
        <f>VLOOKUP($A1479,Data!$B$1:$O$4115,14,FALSE)</f>
        <v>39</v>
      </c>
      <c r="E1479" t="s">
        <v>4055</v>
      </c>
      <c r="F1479" s="21" t="s">
        <v>8221</v>
      </c>
      <c r="G1479" s="26">
        <f>VLOOKUP($E1479,Data!$B$1:$O$4115,14,FALSE)</f>
        <v>7</v>
      </c>
    </row>
    <row r="1480" spans="1:7" x14ac:dyDescent="0.4">
      <c r="A1480" t="s">
        <v>2936</v>
      </c>
      <c r="B1480" s="17" t="s">
        <v>8219</v>
      </c>
      <c r="C1480" s="26">
        <f>VLOOKUP($A1480,Data!$B$1:$O$4115,14,FALSE)</f>
        <v>34</v>
      </c>
      <c r="E1480" t="s">
        <v>4056</v>
      </c>
      <c r="F1480" s="21" t="s">
        <v>8221</v>
      </c>
      <c r="G1480" s="26">
        <f>VLOOKUP($E1480,Data!$B$1:$O$4115,14,FALSE)</f>
        <v>5</v>
      </c>
    </row>
    <row r="1481" spans="1:7" x14ac:dyDescent="0.4">
      <c r="A1481" t="s">
        <v>2937</v>
      </c>
      <c r="B1481" s="17" t="s">
        <v>8219</v>
      </c>
      <c r="C1481" s="26">
        <f>VLOOKUP($A1481,Data!$B$1:$O$4115,14,FALSE)</f>
        <v>55</v>
      </c>
      <c r="E1481" t="s">
        <v>4057</v>
      </c>
      <c r="F1481" s="21" t="s">
        <v>8221</v>
      </c>
      <c r="G1481" s="26">
        <f>VLOOKUP($E1481,Data!$B$1:$O$4115,14,FALSE)</f>
        <v>0</v>
      </c>
    </row>
    <row r="1482" spans="1:7" x14ac:dyDescent="0.4">
      <c r="A1482" t="s">
        <v>2938</v>
      </c>
      <c r="B1482" s="17" t="s">
        <v>8219</v>
      </c>
      <c r="C1482" s="26">
        <f>VLOOKUP($A1482,Data!$B$1:$O$4115,14,FALSE)</f>
        <v>32</v>
      </c>
      <c r="E1482" t="s">
        <v>4058</v>
      </c>
      <c r="F1482" s="21" t="s">
        <v>8221</v>
      </c>
      <c r="G1482" s="26">
        <f>VLOOKUP($E1482,Data!$B$1:$O$4115,14,FALSE)</f>
        <v>3</v>
      </c>
    </row>
    <row r="1483" spans="1:7" x14ac:dyDescent="0.4">
      <c r="A1483" t="s">
        <v>2939</v>
      </c>
      <c r="B1483" s="17" t="s">
        <v>8219</v>
      </c>
      <c r="C1483" s="26">
        <f>VLOOKUP($A1483,Data!$B$1:$O$4115,14,FALSE)</f>
        <v>25</v>
      </c>
      <c r="E1483" t="s">
        <v>4059</v>
      </c>
      <c r="F1483" s="21" t="s">
        <v>8221</v>
      </c>
      <c r="G1483" s="26">
        <f>VLOOKUP($E1483,Data!$B$1:$O$4115,14,FALSE)</f>
        <v>9</v>
      </c>
    </row>
    <row r="1484" spans="1:7" x14ac:dyDescent="0.4">
      <c r="A1484" t="s">
        <v>2940</v>
      </c>
      <c r="B1484" s="17" t="s">
        <v>8219</v>
      </c>
      <c r="C1484" s="26">
        <f>VLOOKUP($A1484,Data!$B$1:$O$4115,14,FALSE)</f>
        <v>33</v>
      </c>
      <c r="E1484" t="s">
        <v>4060</v>
      </c>
      <c r="F1484" s="21" t="s">
        <v>8221</v>
      </c>
      <c r="G1484" s="26">
        <f>VLOOKUP($E1484,Data!$B$1:$O$4115,14,FALSE)</f>
        <v>6</v>
      </c>
    </row>
    <row r="1485" spans="1:7" x14ac:dyDescent="0.4">
      <c r="A1485" t="s">
        <v>2961</v>
      </c>
      <c r="B1485" s="17" t="s">
        <v>8219</v>
      </c>
      <c r="C1485" s="26">
        <f>VLOOKUP($A1485,Data!$B$1:$O$4115,14,FALSE)</f>
        <v>108</v>
      </c>
      <c r="E1485" t="s">
        <v>4061</v>
      </c>
      <c r="F1485" s="21" t="s">
        <v>8221</v>
      </c>
      <c r="G1485" s="26">
        <f>VLOOKUP($E1485,Data!$B$1:$O$4115,14,FALSE)</f>
        <v>4</v>
      </c>
    </row>
    <row r="1486" spans="1:7" x14ac:dyDescent="0.4">
      <c r="A1486" t="s">
        <v>2962</v>
      </c>
      <c r="B1486" s="17" t="s">
        <v>8219</v>
      </c>
      <c r="C1486" s="26">
        <f>VLOOKUP($A1486,Data!$B$1:$O$4115,14,FALSE)</f>
        <v>20</v>
      </c>
      <c r="E1486" t="s">
        <v>4062</v>
      </c>
      <c r="F1486" s="21" t="s">
        <v>8221</v>
      </c>
      <c r="G1486" s="26">
        <f>VLOOKUP($E1486,Data!$B$1:$O$4115,14,FALSE)</f>
        <v>1</v>
      </c>
    </row>
    <row r="1487" spans="1:7" x14ac:dyDescent="0.4">
      <c r="A1487" t="s">
        <v>2963</v>
      </c>
      <c r="B1487" s="17" t="s">
        <v>8219</v>
      </c>
      <c r="C1487" s="26">
        <f>VLOOKUP($A1487,Data!$B$1:$O$4115,14,FALSE)</f>
        <v>98</v>
      </c>
      <c r="E1487" t="s">
        <v>4063</v>
      </c>
      <c r="F1487" s="21" t="s">
        <v>8221</v>
      </c>
      <c r="G1487" s="26">
        <f>VLOOKUP($E1487,Data!$B$1:$O$4115,14,FALSE)</f>
        <v>17</v>
      </c>
    </row>
    <row r="1488" spans="1:7" x14ac:dyDescent="0.4">
      <c r="A1488" t="s">
        <v>2964</v>
      </c>
      <c r="B1488" s="17" t="s">
        <v>8219</v>
      </c>
      <c r="C1488" s="26">
        <f>VLOOKUP($A1488,Data!$B$1:$O$4115,14,FALSE)</f>
        <v>196</v>
      </c>
      <c r="E1488" t="s">
        <v>4064</v>
      </c>
      <c r="F1488" s="21" t="s">
        <v>8221</v>
      </c>
      <c r="G1488" s="26">
        <f>VLOOKUP($E1488,Data!$B$1:$O$4115,14,FALSE)</f>
        <v>1</v>
      </c>
    </row>
    <row r="1489" spans="1:7" x14ac:dyDescent="0.4">
      <c r="A1489" t="s">
        <v>2965</v>
      </c>
      <c r="B1489" s="17" t="s">
        <v>8219</v>
      </c>
      <c r="C1489" s="26">
        <f>VLOOKUP($A1489,Data!$B$1:$O$4115,14,FALSE)</f>
        <v>39</v>
      </c>
      <c r="E1489" t="s">
        <v>4065</v>
      </c>
      <c r="F1489" s="21" t="s">
        <v>8221</v>
      </c>
      <c r="G1489" s="26">
        <f>VLOOKUP($E1489,Data!$B$1:$O$4115,14,FALSE)</f>
        <v>13</v>
      </c>
    </row>
    <row r="1490" spans="1:7" x14ac:dyDescent="0.4">
      <c r="A1490" t="s">
        <v>2966</v>
      </c>
      <c r="B1490" s="17" t="s">
        <v>8219</v>
      </c>
      <c r="C1490" s="26">
        <f>VLOOKUP($A1490,Data!$B$1:$O$4115,14,FALSE)</f>
        <v>128</v>
      </c>
      <c r="E1490" t="s">
        <v>4066</v>
      </c>
      <c r="F1490" s="21" t="s">
        <v>8221</v>
      </c>
      <c r="G1490" s="26">
        <f>VLOOKUP($E1490,Data!$B$1:$O$4115,14,FALSE)</f>
        <v>6</v>
      </c>
    </row>
    <row r="1491" spans="1:7" x14ac:dyDescent="0.4">
      <c r="A1491" t="s">
        <v>2967</v>
      </c>
      <c r="B1491" s="17" t="s">
        <v>8219</v>
      </c>
      <c r="C1491" s="26">
        <f>VLOOKUP($A1491,Data!$B$1:$O$4115,14,FALSE)</f>
        <v>71</v>
      </c>
      <c r="E1491" t="s">
        <v>4067</v>
      </c>
      <c r="F1491" s="21" t="s">
        <v>8221</v>
      </c>
      <c r="G1491" s="26">
        <f>VLOOKUP($E1491,Data!$B$1:$O$4115,14,FALSE)</f>
        <v>0</v>
      </c>
    </row>
    <row r="1492" spans="1:7" x14ac:dyDescent="0.4">
      <c r="A1492" t="s">
        <v>2968</v>
      </c>
      <c r="B1492" s="17" t="s">
        <v>8219</v>
      </c>
      <c r="C1492" s="26">
        <f>VLOOKUP($A1492,Data!$B$1:$O$4115,14,FALSE)</f>
        <v>47</v>
      </c>
      <c r="E1492" t="s">
        <v>4068</v>
      </c>
      <c r="F1492" s="21" t="s">
        <v>8221</v>
      </c>
      <c r="G1492" s="26">
        <f>VLOOKUP($E1492,Data!$B$1:$O$4115,14,FALSE)</f>
        <v>2</v>
      </c>
    </row>
    <row r="1493" spans="1:7" x14ac:dyDescent="0.4">
      <c r="A1493" t="s">
        <v>2969</v>
      </c>
      <c r="B1493" s="17" t="s">
        <v>8219</v>
      </c>
      <c r="C1493" s="26">
        <f>VLOOKUP($A1493,Data!$B$1:$O$4115,14,FALSE)</f>
        <v>17</v>
      </c>
      <c r="E1493" t="s">
        <v>4069</v>
      </c>
      <c r="F1493" s="21" t="s">
        <v>8221</v>
      </c>
      <c r="G1493" s="26">
        <f>VLOOKUP($E1493,Data!$B$1:$O$4115,14,FALSE)</f>
        <v>2</v>
      </c>
    </row>
    <row r="1494" spans="1:7" x14ac:dyDescent="0.4">
      <c r="A1494" t="s">
        <v>2970</v>
      </c>
      <c r="B1494" s="17" t="s">
        <v>8219</v>
      </c>
      <c r="C1494" s="26">
        <f>VLOOKUP($A1494,Data!$B$1:$O$4115,14,FALSE)</f>
        <v>91</v>
      </c>
      <c r="E1494" t="s">
        <v>4070</v>
      </c>
      <c r="F1494" s="21" t="s">
        <v>8221</v>
      </c>
      <c r="G1494" s="26">
        <f>VLOOKUP($E1494,Data!$B$1:$O$4115,14,FALSE)</f>
        <v>21</v>
      </c>
    </row>
    <row r="1495" spans="1:7" x14ac:dyDescent="0.4">
      <c r="A1495" t="s">
        <v>2971</v>
      </c>
      <c r="B1495" s="17" t="s">
        <v>8219</v>
      </c>
      <c r="C1495" s="26">
        <f>VLOOKUP($A1495,Data!$B$1:$O$4115,14,FALSE)</f>
        <v>43</v>
      </c>
      <c r="E1495" t="s">
        <v>4071</v>
      </c>
      <c r="F1495" s="21" t="s">
        <v>8221</v>
      </c>
      <c r="G1495" s="26">
        <f>VLOOKUP($E1495,Data!$B$1:$O$4115,14,FALSE)</f>
        <v>13</v>
      </c>
    </row>
    <row r="1496" spans="1:7" x14ac:dyDescent="0.4">
      <c r="A1496" t="s">
        <v>2972</v>
      </c>
      <c r="B1496" s="17" t="s">
        <v>8219</v>
      </c>
      <c r="C1496" s="26">
        <f>VLOOKUP($A1496,Data!$B$1:$O$4115,14,FALSE)</f>
        <v>17</v>
      </c>
      <c r="E1496" t="s">
        <v>4072</v>
      </c>
      <c r="F1496" s="21" t="s">
        <v>8221</v>
      </c>
      <c r="G1496" s="26">
        <f>VLOOKUP($E1496,Data!$B$1:$O$4115,14,FALSE)</f>
        <v>0</v>
      </c>
    </row>
    <row r="1497" spans="1:7" x14ac:dyDescent="0.4">
      <c r="A1497" t="s">
        <v>2973</v>
      </c>
      <c r="B1497" s="17" t="s">
        <v>8219</v>
      </c>
      <c r="C1497" s="26">
        <f>VLOOKUP($A1497,Data!$B$1:$O$4115,14,FALSE)</f>
        <v>33</v>
      </c>
      <c r="E1497" t="s">
        <v>4073</v>
      </c>
      <c r="F1497" s="21" t="s">
        <v>8221</v>
      </c>
      <c r="G1497" s="26">
        <f>VLOOKUP($E1497,Data!$B$1:$O$4115,14,FALSE)</f>
        <v>6</v>
      </c>
    </row>
    <row r="1498" spans="1:7" x14ac:dyDescent="0.4">
      <c r="A1498" t="s">
        <v>2974</v>
      </c>
      <c r="B1498" s="17" t="s">
        <v>8219</v>
      </c>
      <c r="C1498" s="26">
        <f>VLOOKUP($A1498,Data!$B$1:$O$4115,14,FALSE)</f>
        <v>87</v>
      </c>
      <c r="E1498" t="s">
        <v>4074</v>
      </c>
      <c r="F1498" s="21" t="s">
        <v>8221</v>
      </c>
      <c r="G1498" s="26">
        <f>VLOOKUP($E1498,Data!$B$1:$O$4115,14,FALSE)</f>
        <v>0</v>
      </c>
    </row>
    <row r="1499" spans="1:7" x14ac:dyDescent="0.4">
      <c r="A1499" t="s">
        <v>2975</v>
      </c>
      <c r="B1499" s="17" t="s">
        <v>8219</v>
      </c>
      <c r="C1499" s="26">
        <f>VLOOKUP($A1499,Data!$B$1:$O$4115,14,FALSE)</f>
        <v>113</v>
      </c>
      <c r="E1499" t="s">
        <v>4075</v>
      </c>
      <c r="F1499" s="21" t="s">
        <v>8221</v>
      </c>
      <c r="G1499" s="26">
        <f>VLOOKUP($E1499,Data!$B$1:$O$4115,14,FALSE)</f>
        <v>1</v>
      </c>
    </row>
    <row r="1500" spans="1:7" x14ac:dyDescent="0.4">
      <c r="A1500" t="s">
        <v>2976</v>
      </c>
      <c r="B1500" s="17" t="s">
        <v>8219</v>
      </c>
      <c r="C1500" s="26">
        <f>VLOOKUP($A1500,Data!$B$1:$O$4115,14,FALSE)</f>
        <v>14</v>
      </c>
      <c r="E1500" t="s">
        <v>4076</v>
      </c>
      <c r="F1500" s="21" t="s">
        <v>8221</v>
      </c>
      <c r="G1500" s="26">
        <f>VLOOKUP($E1500,Data!$B$1:$O$4115,14,FALSE)</f>
        <v>0</v>
      </c>
    </row>
    <row r="1501" spans="1:7" x14ac:dyDescent="0.4">
      <c r="A1501" t="s">
        <v>2977</v>
      </c>
      <c r="B1501" s="17" t="s">
        <v>8219</v>
      </c>
      <c r="C1501" s="26">
        <f>VLOOKUP($A1501,Data!$B$1:$O$4115,14,FALSE)</f>
        <v>30</v>
      </c>
      <c r="E1501" t="s">
        <v>4077</v>
      </c>
      <c r="F1501" s="21" t="s">
        <v>8221</v>
      </c>
      <c r="G1501" s="26">
        <f>VLOOKUP($E1501,Data!$B$1:$O$4115,14,FALSE)</f>
        <v>12</v>
      </c>
    </row>
    <row r="1502" spans="1:7" x14ac:dyDescent="0.4">
      <c r="A1502" t="s">
        <v>2978</v>
      </c>
      <c r="B1502" s="17" t="s">
        <v>8219</v>
      </c>
      <c r="C1502" s="26">
        <f>VLOOKUP($A1502,Data!$B$1:$O$4115,14,FALSE)</f>
        <v>16</v>
      </c>
      <c r="E1502" t="s">
        <v>4078</v>
      </c>
      <c r="F1502" s="21" t="s">
        <v>8221</v>
      </c>
      <c r="G1502" s="26">
        <f>VLOOKUP($E1502,Data!$B$1:$O$4115,14,FALSE)</f>
        <v>2</v>
      </c>
    </row>
    <row r="1503" spans="1:7" x14ac:dyDescent="0.4">
      <c r="A1503" t="s">
        <v>2979</v>
      </c>
      <c r="B1503" s="17" t="s">
        <v>8219</v>
      </c>
      <c r="C1503" s="26">
        <f>VLOOKUP($A1503,Data!$B$1:$O$4115,14,FALSE)</f>
        <v>46</v>
      </c>
      <c r="E1503" t="s">
        <v>4079</v>
      </c>
      <c r="F1503" s="21" t="s">
        <v>8221</v>
      </c>
      <c r="G1503" s="26">
        <f>VLOOKUP($E1503,Data!$B$1:$O$4115,14,FALSE)</f>
        <v>6</v>
      </c>
    </row>
    <row r="1504" spans="1:7" x14ac:dyDescent="0.4">
      <c r="A1504" t="s">
        <v>2980</v>
      </c>
      <c r="B1504" s="17" t="s">
        <v>8219</v>
      </c>
      <c r="C1504" s="26">
        <f>VLOOKUP($A1504,Data!$B$1:$O$4115,14,FALSE)</f>
        <v>24</v>
      </c>
      <c r="E1504" t="s">
        <v>4080</v>
      </c>
      <c r="F1504" s="21" t="s">
        <v>8221</v>
      </c>
      <c r="G1504" s="26">
        <f>VLOOKUP($E1504,Data!$B$1:$O$4115,14,FALSE)</f>
        <v>1</v>
      </c>
    </row>
    <row r="1505" spans="1:7" x14ac:dyDescent="0.4">
      <c r="A1505" t="s">
        <v>2981</v>
      </c>
      <c r="B1505" s="17" t="s">
        <v>8219</v>
      </c>
      <c r="C1505" s="26">
        <f>VLOOKUP($A1505,Data!$B$1:$O$4115,14,FALSE)</f>
        <v>97</v>
      </c>
      <c r="E1505" t="s">
        <v>4081</v>
      </c>
      <c r="F1505" s="21" t="s">
        <v>8221</v>
      </c>
      <c r="G1505" s="26">
        <f>VLOOKUP($E1505,Data!$B$1:$O$4115,14,FALSE)</f>
        <v>1</v>
      </c>
    </row>
    <row r="1506" spans="1:7" x14ac:dyDescent="0.4">
      <c r="A1506" t="s">
        <v>2982</v>
      </c>
      <c r="B1506" s="17" t="s">
        <v>8219</v>
      </c>
      <c r="C1506" s="26">
        <f>VLOOKUP($A1506,Data!$B$1:$O$4115,14,FALSE)</f>
        <v>59</v>
      </c>
      <c r="E1506" t="s">
        <v>4082</v>
      </c>
      <c r="F1506" s="21" t="s">
        <v>8221</v>
      </c>
      <c r="G1506" s="26">
        <f>VLOOKUP($E1506,Data!$B$1:$O$4115,14,FALSE)</f>
        <v>5</v>
      </c>
    </row>
    <row r="1507" spans="1:7" x14ac:dyDescent="0.4">
      <c r="A1507" t="s">
        <v>2983</v>
      </c>
      <c r="B1507" s="17" t="s">
        <v>8219</v>
      </c>
      <c r="C1507" s="26">
        <f>VLOOKUP($A1507,Data!$B$1:$O$4115,14,FALSE)</f>
        <v>1095</v>
      </c>
      <c r="E1507" t="s">
        <v>4083</v>
      </c>
      <c r="F1507" s="21" t="s">
        <v>8221</v>
      </c>
      <c r="G1507" s="26">
        <f>VLOOKUP($E1507,Data!$B$1:$O$4115,14,FALSE)</f>
        <v>0</v>
      </c>
    </row>
    <row r="1508" spans="1:7" x14ac:dyDescent="0.4">
      <c r="A1508" t="s">
        <v>2984</v>
      </c>
      <c r="B1508" s="17" t="s">
        <v>8219</v>
      </c>
      <c r="C1508" s="26">
        <f>VLOOKUP($A1508,Data!$B$1:$O$4115,14,FALSE)</f>
        <v>218</v>
      </c>
      <c r="E1508" t="s">
        <v>4084</v>
      </c>
      <c r="F1508" s="21" t="s">
        <v>8221</v>
      </c>
      <c r="G1508" s="26">
        <f>VLOOKUP($E1508,Data!$B$1:$O$4115,14,FALSE)</f>
        <v>3</v>
      </c>
    </row>
    <row r="1509" spans="1:7" x14ac:dyDescent="0.4">
      <c r="A1509" t="s">
        <v>2985</v>
      </c>
      <c r="B1509" s="17" t="s">
        <v>8219</v>
      </c>
      <c r="C1509" s="26">
        <f>VLOOKUP($A1509,Data!$B$1:$O$4115,14,FALSE)</f>
        <v>111</v>
      </c>
      <c r="E1509" t="s">
        <v>4085</v>
      </c>
      <c r="F1509" s="21" t="s">
        <v>8221</v>
      </c>
      <c r="G1509" s="26">
        <f>VLOOKUP($E1509,Data!$B$1:$O$4115,14,FALSE)</f>
        <v>8</v>
      </c>
    </row>
    <row r="1510" spans="1:7" x14ac:dyDescent="0.4">
      <c r="A1510" t="s">
        <v>2986</v>
      </c>
      <c r="B1510" s="17" t="s">
        <v>8219</v>
      </c>
      <c r="C1510" s="26">
        <f>VLOOKUP($A1510,Data!$B$1:$O$4115,14,FALSE)</f>
        <v>56</v>
      </c>
      <c r="E1510" t="s">
        <v>4086</v>
      </c>
      <c r="F1510" s="21" t="s">
        <v>8221</v>
      </c>
      <c r="G1510" s="26">
        <f>VLOOKUP($E1510,Data!$B$1:$O$4115,14,FALSE)</f>
        <v>3</v>
      </c>
    </row>
    <row r="1511" spans="1:7" x14ac:dyDescent="0.4">
      <c r="A1511" t="s">
        <v>2987</v>
      </c>
      <c r="B1511" s="17" t="s">
        <v>8219</v>
      </c>
      <c r="C1511" s="26">
        <f>VLOOKUP($A1511,Data!$B$1:$O$4115,14,FALSE)</f>
        <v>265</v>
      </c>
      <c r="E1511" t="s">
        <v>4087</v>
      </c>
      <c r="F1511" s="21" t="s">
        <v>8221</v>
      </c>
      <c r="G1511" s="26">
        <f>VLOOKUP($E1511,Data!$B$1:$O$4115,14,FALSE)</f>
        <v>8</v>
      </c>
    </row>
    <row r="1512" spans="1:7" x14ac:dyDescent="0.4">
      <c r="A1512" t="s">
        <v>2988</v>
      </c>
      <c r="B1512" s="17" t="s">
        <v>8219</v>
      </c>
      <c r="C1512" s="26">
        <f>VLOOKUP($A1512,Data!$B$1:$O$4115,14,FALSE)</f>
        <v>28</v>
      </c>
      <c r="E1512" t="s">
        <v>4088</v>
      </c>
      <c r="F1512" s="21" t="s">
        <v>8221</v>
      </c>
      <c r="G1512" s="26">
        <f>VLOOKUP($E1512,Data!$B$1:$O$4115,14,FALSE)</f>
        <v>1</v>
      </c>
    </row>
    <row r="1513" spans="1:7" x14ac:dyDescent="0.4">
      <c r="A1513" t="s">
        <v>2989</v>
      </c>
      <c r="B1513" s="17" t="s">
        <v>8219</v>
      </c>
      <c r="C1513" s="26">
        <f>VLOOKUP($A1513,Data!$B$1:$O$4115,14,FALSE)</f>
        <v>364</v>
      </c>
      <c r="E1513" t="s">
        <v>4089</v>
      </c>
      <c r="F1513" s="21" t="s">
        <v>8221</v>
      </c>
      <c r="G1513" s="26">
        <f>VLOOKUP($E1513,Data!$B$1:$O$4115,14,FALSE)</f>
        <v>4</v>
      </c>
    </row>
    <row r="1514" spans="1:7" x14ac:dyDescent="0.4">
      <c r="A1514" t="s">
        <v>2990</v>
      </c>
      <c r="B1514" s="17" t="s">
        <v>8219</v>
      </c>
      <c r="C1514" s="26">
        <f>VLOOKUP($A1514,Data!$B$1:$O$4115,14,FALSE)</f>
        <v>27</v>
      </c>
      <c r="E1514" t="s">
        <v>4090</v>
      </c>
      <c r="F1514" s="21" t="s">
        <v>8221</v>
      </c>
      <c r="G1514" s="26">
        <f>VLOOKUP($E1514,Data!$B$1:$O$4115,14,FALSE)</f>
        <v>8</v>
      </c>
    </row>
    <row r="1515" spans="1:7" x14ac:dyDescent="0.4">
      <c r="A1515" t="s">
        <v>2991</v>
      </c>
      <c r="B1515" s="17" t="s">
        <v>8219</v>
      </c>
      <c r="C1515" s="26">
        <f>VLOOKUP($A1515,Data!$B$1:$O$4115,14,FALSE)</f>
        <v>93</v>
      </c>
      <c r="E1515" t="s">
        <v>4091</v>
      </c>
      <c r="F1515" s="21" t="s">
        <v>8221</v>
      </c>
      <c r="G1515" s="26">
        <f>VLOOKUP($E1515,Data!$B$1:$O$4115,14,FALSE)</f>
        <v>1</v>
      </c>
    </row>
    <row r="1516" spans="1:7" x14ac:dyDescent="0.4">
      <c r="A1516" t="s">
        <v>2992</v>
      </c>
      <c r="B1516" s="17" t="s">
        <v>8219</v>
      </c>
      <c r="C1516" s="26">
        <f>VLOOKUP($A1516,Data!$B$1:$O$4115,14,FALSE)</f>
        <v>64</v>
      </c>
      <c r="E1516" t="s">
        <v>4092</v>
      </c>
      <c r="F1516" s="21" t="s">
        <v>8221</v>
      </c>
      <c r="G1516" s="26">
        <f>VLOOKUP($E1516,Data!$B$1:$O$4115,14,FALSE)</f>
        <v>5</v>
      </c>
    </row>
    <row r="1517" spans="1:7" x14ac:dyDescent="0.4">
      <c r="A1517" t="s">
        <v>2993</v>
      </c>
      <c r="B1517" s="17" t="s">
        <v>8219</v>
      </c>
      <c r="C1517" s="26">
        <f>VLOOKUP($A1517,Data!$B$1:$O$4115,14,FALSE)</f>
        <v>22</v>
      </c>
      <c r="E1517" t="s">
        <v>4093</v>
      </c>
      <c r="F1517" s="21" t="s">
        <v>8221</v>
      </c>
      <c r="G1517" s="26">
        <f>VLOOKUP($E1517,Data!$B$1:$O$4115,14,FALSE)</f>
        <v>0</v>
      </c>
    </row>
    <row r="1518" spans="1:7" x14ac:dyDescent="0.4">
      <c r="A1518" t="s">
        <v>2994</v>
      </c>
      <c r="B1518" s="17" t="s">
        <v>8219</v>
      </c>
      <c r="C1518" s="26">
        <f>VLOOKUP($A1518,Data!$B$1:$O$4115,14,FALSE)</f>
        <v>59</v>
      </c>
      <c r="E1518" t="s">
        <v>4094</v>
      </c>
      <c r="F1518" s="21" t="s">
        <v>8221</v>
      </c>
      <c r="G1518" s="26">
        <f>VLOOKUP($E1518,Data!$B$1:$O$4115,14,FALSE)</f>
        <v>0</v>
      </c>
    </row>
    <row r="1519" spans="1:7" x14ac:dyDescent="0.4">
      <c r="A1519" t="s">
        <v>2995</v>
      </c>
      <c r="B1519" s="17" t="s">
        <v>8219</v>
      </c>
      <c r="C1519" s="26">
        <f>VLOOKUP($A1519,Data!$B$1:$O$4115,14,FALSE)</f>
        <v>249</v>
      </c>
      <c r="E1519" t="s">
        <v>4095</v>
      </c>
      <c r="F1519" s="21" t="s">
        <v>8221</v>
      </c>
      <c r="G1519" s="26">
        <f>VLOOKUP($E1519,Data!$B$1:$O$4115,14,FALSE)</f>
        <v>1</v>
      </c>
    </row>
    <row r="1520" spans="1:7" x14ac:dyDescent="0.4">
      <c r="A1520" t="s">
        <v>2996</v>
      </c>
      <c r="B1520" s="17" t="s">
        <v>8219</v>
      </c>
      <c r="C1520" s="26">
        <f>VLOOKUP($A1520,Data!$B$1:$O$4115,14,FALSE)</f>
        <v>392</v>
      </c>
      <c r="E1520" t="s">
        <v>4096</v>
      </c>
      <c r="F1520" s="21" t="s">
        <v>8221</v>
      </c>
      <c r="G1520" s="26">
        <f>VLOOKUP($E1520,Data!$B$1:$O$4115,14,FALSE)</f>
        <v>0</v>
      </c>
    </row>
    <row r="1521" spans="1:7" x14ac:dyDescent="0.4">
      <c r="A1521" t="s">
        <v>2997</v>
      </c>
      <c r="B1521" s="17" t="s">
        <v>8219</v>
      </c>
      <c r="C1521" s="26">
        <f>VLOOKUP($A1521,Data!$B$1:$O$4115,14,FALSE)</f>
        <v>115</v>
      </c>
      <c r="E1521" t="s">
        <v>4097</v>
      </c>
      <c r="F1521" s="21" t="s">
        <v>8221</v>
      </c>
      <c r="G1521" s="26">
        <f>VLOOKUP($E1521,Data!$B$1:$O$4115,14,FALSE)</f>
        <v>0</v>
      </c>
    </row>
    <row r="1522" spans="1:7" x14ac:dyDescent="0.4">
      <c r="A1522" t="s">
        <v>2998</v>
      </c>
      <c r="B1522" s="17" t="s">
        <v>8219</v>
      </c>
      <c r="C1522" s="26">
        <f>VLOOKUP($A1522,Data!$B$1:$O$4115,14,FALSE)</f>
        <v>433</v>
      </c>
      <c r="E1522" t="s">
        <v>4098</v>
      </c>
      <c r="F1522" s="21" t="s">
        <v>8221</v>
      </c>
      <c r="G1522" s="26">
        <f>VLOOKUP($E1522,Data!$B$1:$O$4115,14,FALSE)</f>
        <v>6</v>
      </c>
    </row>
    <row r="1523" spans="1:7" x14ac:dyDescent="0.4">
      <c r="A1523" t="s">
        <v>2999</v>
      </c>
      <c r="B1523" s="17" t="s">
        <v>8219</v>
      </c>
      <c r="C1523" s="26">
        <f>VLOOKUP($A1523,Data!$B$1:$O$4115,14,FALSE)</f>
        <v>20</v>
      </c>
      <c r="E1523" t="s">
        <v>4099</v>
      </c>
      <c r="F1523" s="21" t="s">
        <v>8221</v>
      </c>
      <c r="G1523" s="26">
        <f>VLOOKUP($E1523,Data!$B$1:$O$4115,14,FALSE)</f>
        <v>6</v>
      </c>
    </row>
    <row r="1524" spans="1:7" x14ac:dyDescent="0.4">
      <c r="A1524" t="s">
        <v>3000</v>
      </c>
      <c r="B1524" s="17" t="s">
        <v>8219</v>
      </c>
      <c r="C1524" s="26">
        <f>VLOOKUP($A1524,Data!$B$1:$O$4115,14,FALSE)</f>
        <v>8</v>
      </c>
      <c r="E1524" t="s">
        <v>4100</v>
      </c>
      <c r="F1524" s="21" t="s">
        <v>8221</v>
      </c>
      <c r="G1524" s="26">
        <f>VLOOKUP($E1524,Data!$B$1:$O$4115,14,FALSE)</f>
        <v>14</v>
      </c>
    </row>
    <row r="1525" spans="1:7" x14ac:dyDescent="0.4">
      <c r="A1525" t="s">
        <v>3001</v>
      </c>
      <c r="B1525" s="17" t="s">
        <v>8219</v>
      </c>
      <c r="C1525" s="26">
        <f>VLOOKUP($A1525,Data!$B$1:$O$4115,14,FALSE)</f>
        <v>175</v>
      </c>
      <c r="E1525" t="s">
        <v>4101</v>
      </c>
      <c r="F1525" s="21" t="s">
        <v>8221</v>
      </c>
      <c r="G1525" s="26">
        <f>VLOOKUP($E1525,Data!$B$1:$O$4115,14,FALSE)</f>
        <v>6</v>
      </c>
    </row>
    <row r="1526" spans="1:7" x14ac:dyDescent="0.4">
      <c r="A1526" t="s">
        <v>3002</v>
      </c>
      <c r="B1526" s="17" t="s">
        <v>8219</v>
      </c>
      <c r="C1526" s="26">
        <f>VLOOKUP($A1526,Data!$B$1:$O$4115,14,FALSE)</f>
        <v>104</v>
      </c>
      <c r="E1526" t="s">
        <v>4102</v>
      </c>
      <c r="F1526" s="21" t="s">
        <v>8221</v>
      </c>
      <c r="G1526" s="26">
        <f>VLOOKUP($E1526,Data!$B$1:$O$4115,14,FALSE)</f>
        <v>33</v>
      </c>
    </row>
    <row r="1527" spans="1:7" x14ac:dyDescent="0.4">
      <c r="A1527" t="s">
        <v>3003</v>
      </c>
      <c r="B1527" s="17" t="s">
        <v>8219</v>
      </c>
      <c r="C1527" s="26">
        <f>VLOOKUP($A1527,Data!$B$1:$O$4115,14,FALSE)</f>
        <v>17</v>
      </c>
      <c r="E1527" t="s">
        <v>4103</v>
      </c>
      <c r="F1527" s="21" t="s">
        <v>8221</v>
      </c>
      <c r="G1527" s="26">
        <f>VLOOKUP($E1527,Data!$B$1:$O$4115,14,FALSE)</f>
        <v>4</v>
      </c>
    </row>
    <row r="1528" spans="1:7" x14ac:dyDescent="0.4">
      <c r="A1528" t="s">
        <v>3004</v>
      </c>
      <c r="B1528" s="17" t="s">
        <v>8219</v>
      </c>
      <c r="C1528" s="26">
        <f>VLOOKUP($A1528,Data!$B$1:$O$4115,14,FALSE)</f>
        <v>277</v>
      </c>
      <c r="E1528" t="s">
        <v>4104</v>
      </c>
      <c r="F1528" s="21" t="s">
        <v>8221</v>
      </c>
      <c r="G1528" s="26">
        <f>VLOOKUP($E1528,Data!$B$1:$O$4115,14,FALSE)</f>
        <v>1</v>
      </c>
    </row>
    <row r="1529" spans="1:7" x14ac:dyDescent="0.4">
      <c r="A1529" t="s">
        <v>3005</v>
      </c>
      <c r="B1529" s="17" t="s">
        <v>8219</v>
      </c>
      <c r="C1529" s="26">
        <f>VLOOKUP($A1529,Data!$B$1:$O$4115,14,FALSE)</f>
        <v>118</v>
      </c>
      <c r="E1529" t="s">
        <v>4105</v>
      </c>
      <c r="F1529" s="21" t="s">
        <v>8221</v>
      </c>
      <c r="G1529" s="26">
        <f>VLOOKUP($E1529,Data!$B$1:$O$4115,14,FALSE)</f>
        <v>0</v>
      </c>
    </row>
    <row r="1530" spans="1:7" x14ac:dyDescent="0.4">
      <c r="A1530" t="s">
        <v>3006</v>
      </c>
      <c r="B1530" s="17" t="s">
        <v>8219</v>
      </c>
      <c r="C1530" s="26">
        <f>VLOOKUP($A1530,Data!$B$1:$O$4115,14,FALSE)</f>
        <v>97</v>
      </c>
      <c r="E1530" t="s">
        <v>4106</v>
      </c>
      <c r="F1530" s="21" t="s">
        <v>8221</v>
      </c>
      <c r="G1530" s="26">
        <f>VLOOKUP($E1530,Data!$B$1:$O$4115,14,FALSE)</f>
        <v>6</v>
      </c>
    </row>
    <row r="1531" spans="1:7" x14ac:dyDescent="0.4">
      <c r="A1531" t="s">
        <v>3007</v>
      </c>
      <c r="B1531" s="17" t="s">
        <v>8219</v>
      </c>
      <c r="C1531" s="26">
        <f>VLOOKUP($A1531,Data!$B$1:$O$4115,14,FALSE)</f>
        <v>20</v>
      </c>
      <c r="E1531" t="s">
        <v>4107</v>
      </c>
      <c r="F1531" s="21" t="s">
        <v>8221</v>
      </c>
      <c r="G1531" s="26">
        <f>VLOOKUP($E1531,Data!$B$1:$O$4115,14,FALSE)</f>
        <v>6</v>
      </c>
    </row>
    <row r="1532" spans="1:7" x14ac:dyDescent="0.4">
      <c r="A1532" t="s">
        <v>3008</v>
      </c>
      <c r="B1532" s="17" t="s">
        <v>8219</v>
      </c>
      <c r="C1532" s="26">
        <f>VLOOKUP($A1532,Data!$B$1:$O$4115,14,FALSE)</f>
        <v>26</v>
      </c>
      <c r="E1532" t="s">
        <v>4108</v>
      </c>
      <c r="F1532" s="21" t="s">
        <v>8221</v>
      </c>
      <c r="G1532" s="26">
        <f>VLOOKUP($E1532,Data!$B$1:$O$4115,14,FALSE)</f>
        <v>1</v>
      </c>
    </row>
    <row r="1533" spans="1:7" x14ac:dyDescent="0.4">
      <c r="A1533" t="s">
        <v>3009</v>
      </c>
      <c r="B1533" s="17" t="s">
        <v>8219</v>
      </c>
      <c r="C1533" s="26">
        <f>VLOOKUP($A1533,Data!$B$1:$O$4115,14,FALSE)</f>
        <v>128</v>
      </c>
      <c r="E1533" t="s">
        <v>4109</v>
      </c>
      <c r="F1533" s="21" t="s">
        <v>8221</v>
      </c>
      <c r="G1533" s="26">
        <f>VLOOKUP($E1533,Data!$B$1:$O$4115,14,FALSE)</f>
        <v>3</v>
      </c>
    </row>
    <row r="1534" spans="1:7" x14ac:dyDescent="0.4">
      <c r="A1534" t="s">
        <v>3010</v>
      </c>
      <c r="B1534" s="17" t="s">
        <v>8219</v>
      </c>
      <c r="C1534" s="26">
        <f>VLOOKUP($A1534,Data!$B$1:$O$4115,14,FALSE)</f>
        <v>15</v>
      </c>
    </row>
    <row r="1535" spans="1:7" x14ac:dyDescent="0.4">
      <c r="A1535" t="s">
        <v>3011</v>
      </c>
      <c r="B1535" s="17" t="s">
        <v>8219</v>
      </c>
      <c r="C1535" s="26">
        <f>VLOOKUP($A1535,Data!$B$1:$O$4115,14,FALSE)</f>
        <v>25</v>
      </c>
    </row>
    <row r="1536" spans="1:7" x14ac:dyDescent="0.4">
      <c r="A1536" t="s">
        <v>3012</v>
      </c>
      <c r="B1536" s="17" t="s">
        <v>8219</v>
      </c>
      <c r="C1536" s="26">
        <f>VLOOKUP($A1536,Data!$B$1:$O$4115,14,FALSE)</f>
        <v>55</v>
      </c>
    </row>
    <row r="1537" spans="1:3" x14ac:dyDescent="0.4">
      <c r="A1537" t="s">
        <v>3013</v>
      </c>
      <c r="B1537" s="17" t="s">
        <v>8219</v>
      </c>
      <c r="C1537" s="26">
        <f>VLOOKUP($A1537,Data!$B$1:$O$4115,14,FALSE)</f>
        <v>107</v>
      </c>
    </row>
    <row r="1538" spans="1:3" x14ac:dyDescent="0.4">
      <c r="A1538" t="s">
        <v>3014</v>
      </c>
      <c r="B1538" s="17" t="s">
        <v>8219</v>
      </c>
      <c r="C1538" s="26">
        <f>VLOOKUP($A1538,Data!$B$1:$O$4115,14,FALSE)</f>
        <v>557</v>
      </c>
    </row>
    <row r="1539" spans="1:3" x14ac:dyDescent="0.4">
      <c r="A1539" t="s">
        <v>3015</v>
      </c>
      <c r="B1539" s="17" t="s">
        <v>8219</v>
      </c>
      <c r="C1539" s="26">
        <f>VLOOKUP($A1539,Data!$B$1:$O$4115,14,FALSE)</f>
        <v>40</v>
      </c>
    </row>
    <row r="1540" spans="1:3" x14ac:dyDescent="0.4">
      <c r="A1540" t="s">
        <v>3016</v>
      </c>
      <c r="B1540" s="17" t="s">
        <v>8219</v>
      </c>
      <c r="C1540" s="26">
        <f>VLOOKUP($A1540,Data!$B$1:$O$4115,14,FALSE)</f>
        <v>36</v>
      </c>
    </row>
    <row r="1541" spans="1:3" x14ac:dyDescent="0.4">
      <c r="A1541" t="s">
        <v>3017</v>
      </c>
      <c r="B1541" s="17" t="s">
        <v>8219</v>
      </c>
      <c r="C1541" s="26">
        <f>VLOOKUP($A1541,Data!$B$1:$O$4115,14,FALSE)</f>
        <v>159</v>
      </c>
    </row>
    <row r="1542" spans="1:3" x14ac:dyDescent="0.4">
      <c r="A1542" t="s">
        <v>3018</v>
      </c>
      <c r="B1542" s="17" t="s">
        <v>8219</v>
      </c>
      <c r="C1542" s="26">
        <f>VLOOKUP($A1542,Data!$B$1:$O$4115,14,FALSE)</f>
        <v>41</v>
      </c>
    </row>
    <row r="1543" spans="1:3" x14ac:dyDescent="0.4">
      <c r="A1543" t="s">
        <v>3019</v>
      </c>
      <c r="B1543" s="17" t="s">
        <v>8219</v>
      </c>
      <c r="C1543" s="26">
        <f>VLOOKUP($A1543,Data!$B$1:$O$4115,14,FALSE)</f>
        <v>226</v>
      </c>
    </row>
    <row r="1544" spans="1:3" x14ac:dyDescent="0.4">
      <c r="A1544" t="s">
        <v>3020</v>
      </c>
      <c r="B1544" s="17" t="s">
        <v>8219</v>
      </c>
      <c r="C1544" s="26">
        <f>VLOOKUP($A1544,Data!$B$1:$O$4115,14,FALSE)</f>
        <v>30</v>
      </c>
    </row>
    <row r="1545" spans="1:3" x14ac:dyDescent="0.4">
      <c r="A1545" t="s">
        <v>3021</v>
      </c>
      <c r="B1545" s="17" t="s">
        <v>8219</v>
      </c>
      <c r="C1545" s="26">
        <f>VLOOKUP($A1545,Data!$B$1:$O$4115,14,FALSE)</f>
        <v>103</v>
      </c>
    </row>
    <row r="1546" spans="1:3" x14ac:dyDescent="0.4">
      <c r="A1546" t="s">
        <v>3022</v>
      </c>
      <c r="B1546" s="17" t="s">
        <v>8219</v>
      </c>
      <c r="C1546" s="26">
        <f>VLOOKUP($A1546,Data!$B$1:$O$4115,14,FALSE)</f>
        <v>62</v>
      </c>
    </row>
    <row r="1547" spans="1:3" x14ac:dyDescent="0.4">
      <c r="A1547" t="s">
        <v>3023</v>
      </c>
      <c r="B1547" s="17" t="s">
        <v>8219</v>
      </c>
      <c r="C1547" s="26">
        <f>VLOOKUP($A1547,Data!$B$1:$O$4115,14,FALSE)</f>
        <v>6</v>
      </c>
    </row>
    <row r="1548" spans="1:3" x14ac:dyDescent="0.4">
      <c r="A1548" t="s">
        <v>3024</v>
      </c>
      <c r="B1548" s="17" t="s">
        <v>8219</v>
      </c>
      <c r="C1548" s="26">
        <f>VLOOKUP($A1548,Data!$B$1:$O$4115,14,FALSE)</f>
        <v>182</v>
      </c>
    </row>
    <row r="1549" spans="1:3" x14ac:dyDescent="0.4">
      <c r="A1549" t="s">
        <v>3025</v>
      </c>
      <c r="B1549" s="17" t="s">
        <v>8219</v>
      </c>
      <c r="C1549" s="26">
        <f>VLOOKUP($A1549,Data!$B$1:$O$4115,14,FALSE)</f>
        <v>145</v>
      </c>
    </row>
    <row r="1550" spans="1:3" x14ac:dyDescent="0.4">
      <c r="A1550" t="s">
        <v>3026</v>
      </c>
      <c r="B1550" s="17" t="s">
        <v>8219</v>
      </c>
      <c r="C1550" s="26">
        <f>VLOOKUP($A1550,Data!$B$1:$O$4115,14,FALSE)</f>
        <v>25</v>
      </c>
    </row>
    <row r="1551" spans="1:3" x14ac:dyDescent="0.4">
      <c r="A1551" t="s">
        <v>3027</v>
      </c>
      <c r="B1551" s="17" t="s">
        <v>8219</v>
      </c>
      <c r="C1551" s="26">
        <f>VLOOKUP($A1551,Data!$B$1:$O$4115,14,FALSE)</f>
        <v>320</v>
      </c>
    </row>
    <row r="1552" spans="1:3" x14ac:dyDescent="0.4">
      <c r="A1552" t="s">
        <v>3028</v>
      </c>
      <c r="B1552" s="17" t="s">
        <v>8219</v>
      </c>
      <c r="C1552" s="26">
        <f>VLOOKUP($A1552,Data!$B$1:$O$4115,14,FALSE)</f>
        <v>99</v>
      </c>
    </row>
    <row r="1553" spans="1:3" x14ac:dyDescent="0.4">
      <c r="A1553" t="s">
        <v>3029</v>
      </c>
      <c r="B1553" s="17" t="s">
        <v>8219</v>
      </c>
      <c r="C1553" s="26">
        <f>VLOOKUP($A1553,Data!$B$1:$O$4115,14,FALSE)</f>
        <v>348</v>
      </c>
    </row>
    <row r="1554" spans="1:3" x14ac:dyDescent="0.4">
      <c r="A1554" t="s">
        <v>3030</v>
      </c>
      <c r="B1554" s="17" t="s">
        <v>8219</v>
      </c>
      <c r="C1554" s="26">
        <f>VLOOKUP($A1554,Data!$B$1:$O$4115,14,FALSE)</f>
        <v>41</v>
      </c>
    </row>
    <row r="1555" spans="1:3" x14ac:dyDescent="0.4">
      <c r="A1555" t="s">
        <v>3031</v>
      </c>
      <c r="B1555" s="17" t="s">
        <v>8219</v>
      </c>
      <c r="C1555" s="26">
        <f>VLOOKUP($A1555,Data!$B$1:$O$4115,14,FALSE)</f>
        <v>29</v>
      </c>
    </row>
    <row r="1556" spans="1:3" x14ac:dyDescent="0.4">
      <c r="A1556" t="s">
        <v>3032</v>
      </c>
      <c r="B1556" s="17" t="s">
        <v>8219</v>
      </c>
      <c r="C1556" s="26">
        <f>VLOOKUP($A1556,Data!$B$1:$O$4115,14,FALSE)</f>
        <v>25</v>
      </c>
    </row>
    <row r="1557" spans="1:3" x14ac:dyDescent="0.4">
      <c r="A1557" t="s">
        <v>3033</v>
      </c>
      <c r="B1557" s="17" t="s">
        <v>8219</v>
      </c>
      <c r="C1557" s="26">
        <f>VLOOKUP($A1557,Data!$B$1:$O$4115,14,FALSE)</f>
        <v>23</v>
      </c>
    </row>
    <row r="1558" spans="1:3" x14ac:dyDescent="0.4">
      <c r="A1558" t="s">
        <v>3034</v>
      </c>
      <c r="B1558" s="17" t="s">
        <v>8219</v>
      </c>
      <c r="C1558" s="26">
        <f>VLOOKUP($A1558,Data!$B$1:$O$4115,14,FALSE)</f>
        <v>1260</v>
      </c>
    </row>
    <row r="1559" spans="1:3" x14ac:dyDescent="0.4">
      <c r="A1559" t="s">
        <v>3035</v>
      </c>
      <c r="B1559" s="17" t="s">
        <v>8219</v>
      </c>
      <c r="C1559" s="26">
        <f>VLOOKUP($A1559,Data!$B$1:$O$4115,14,FALSE)</f>
        <v>307</v>
      </c>
    </row>
    <row r="1560" spans="1:3" x14ac:dyDescent="0.4">
      <c r="A1560" t="s">
        <v>3036</v>
      </c>
      <c r="B1560" s="17" t="s">
        <v>8219</v>
      </c>
      <c r="C1560" s="26">
        <f>VLOOKUP($A1560,Data!$B$1:$O$4115,14,FALSE)</f>
        <v>329</v>
      </c>
    </row>
    <row r="1561" spans="1:3" x14ac:dyDescent="0.4">
      <c r="A1561" t="s">
        <v>3037</v>
      </c>
      <c r="B1561" s="17" t="s">
        <v>8219</v>
      </c>
      <c r="C1561" s="26">
        <f>VLOOKUP($A1561,Data!$B$1:$O$4115,14,FALSE)</f>
        <v>32</v>
      </c>
    </row>
    <row r="1562" spans="1:3" x14ac:dyDescent="0.4">
      <c r="A1562" t="s">
        <v>3038</v>
      </c>
      <c r="B1562" s="17" t="s">
        <v>8219</v>
      </c>
      <c r="C1562" s="26">
        <f>VLOOKUP($A1562,Data!$B$1:$O$4115,14,FALSE)</f>
        <v>27</v>
      </c>
    </row>
    <row r="1563" spans="1:3" x14ac:dyDescent="0.4">
      <c r="A1563" t="s">
        <v>3039</v>
      </c>
      <c r="B1563" s="17" t="s">
        <v>8219</v>
      </c>
      <c r="C1563" s="26">
        <f>VLOOKUP($A1563,Data!$B$1:$O$4115,14,FALSE)</f>
        <v>236</v>
      </c>
    </row>
    <row r="1564" spans="1:3" x14ac:dyDescent="0.4">
      <c r="A1564" t="s">
        <v>3040</v>
      </c>
      <c r="B1564" s="17" t="s">
        <v>8219</v>
      </c>
      <c r="C1564" s="26">
        <f>VLOOKUP($A1564,Data!$B$1:$O$4115,14,FALSE)</f>
        <v>42</v>
      </c>
    </row>
    <row r="1565" spans="1:3" x14ac:dyDescent="0.4">
      <c r="A1565" t="s">
        <v>3041</v>
      </c>
      <c r="B1565" s="17" t="s">
        <v>8219</v>
      </c>
      <c r="C1565" s="26">
        <f>VLOOKUP($A1565,Data!$B$1:$O$4115,14,FALSE)</f>
        <v>95</v>
      </c>
    </row>
    <row r="1566" spans="1:3" x14ac:dyDescent="0.4">
      <c r="A1566" t="s">
        <v>3042</v>
      </c>
      <c r="B1566" s="17" t="s">
        <v>8219</v>
      </c>
      <c r="C1566" s="26">
        <f>VLOOKUP($A1566,Data!$B$1:$O$4115,14,FALSE)</f>
        <v>37</v>
      </c>
    </row>
    <row r="1567" spans="1:3" x14ac:dyDescent="0.4">
      <c r="A1567" t="s">
        <v>3043</v>
      </c>
      <c r="B1567" s="17" t="s">
        <v>8219</v>
      </c>
      <c r="C1567" s="26">
        <f>VLOOKUP($A1567,Data!$B$1:$O$4115,14,FALSE)</f>
        <v>128</v>
      </c>
    </row>
    <row r="1568" spans="1:3" x14ac:dyDescent="0.4">
      <c r="A1568" t="s">
        <v>3044</v>
      </c>
      <c r="B1568" s="17" t="s">
        <v>8219</v>
      </c>
      <c r="C1568" s="26">
        <f>VLOOKUP($A1568,Data!$B$1:$O$4115,14,FALSE)</f>
        <v>156</v>
      </c>
    </row>
    <row r="1569" spans="1:3" x14ac:dyDescent="0.4">
      <c r="A1569" t="s">
        <v>3045</v>
      </c>
      <c r="B1569" s="17" t="s">
        <v>8219</v>
      </c>
      <c r="C1569" s="26">
        <f>VLOOKUP($A1569,Data!$B$1:$O$4115,14,FALSE)</f>
        <v>64</v>
      </c>
    </row>
    <row r="1570" spans="1:3" x14ac:dyDescent="0.4">
      <c r="A1570" t="s">
        <v>3046</v>
      </c>
      <c r="B1570" s="17" t="s">
        <v>8219</v>
      </c>
      <c r="C1570" s="26">
        <f>VLOOKUP($A1570,Data!$B$1:$O$4115,14,FALSE)</f>
        <v>58</v>
      </c>
    </row>
    <row r="1571" spans="1:3" x14ac:dyDescent="0.4">
      <c r="A1571" t="s">
        <v>3047</v>
      </c>
      <c r="B1571" s="17" t="s">
        <v>8219</v>
      </c>
      <c r="C1571" s="26">
        <f>VLOOKUP($A1571,Data!$B$1:$O$4115,14,FALSE)</f>
        <v>20</v>
      </c>
    </row>
    <row r="1572" spans="1:3" x14ac:dyDescent="0.4">
      <c r="A1572" t="s">
        <v>3048</v>
      </c>
      <c r="B1572" s="17" t="s">
        <v>8219</v>
      </c>
      <c r="C1572" s="26">
        <f>VLOOKUP($A1572,Data!$B$1:$O$4115,14,FALSE)</f>
        <v>47</v>
      </c>
    </row>
    <row r="1573" spans="1:3" x14ac:dyDescent="0.4">
      <c r="A1573" t="s">
        <v>3049</v>
      </c>
      <c r="B1573" s="17" t="s">
        <v>8219</v>
      </c>
      <c r="C1573" s="26">
        <f>VLOOKUP($A1573,Data!$B$1:$O$4115,14,FALSE)</f>
        <v>54</v>
      </c>
    </row>
    <row r="1574" spans="1:3" x14ac:dyDescent="0.4">
      <c r="A1574" t="s">
        <v>3050</v>
      </c>
      <c r="B1574" s="17" t="s">
        <v>8219</v>
      </c>
      <c r="C1574" s="26">
        <f>VLOOKUP($A1574,Data!$B$1:$O$4115,14,FALSE)</f>
        <v>9</v>
      </c>
    </row>
    <row r="1575" spans="1:3" x14ac:dyDescent="0.4">
      <c r="A1575" t="s">
        <v>3147</v>
      </c>
      <c r="B1575" s="17" t="s">
        <v>8219</v>
      </c>
      <c r="C1575" s="26">
        <f>VLOOKUP($A1575,Data!$B$1:$O$4115,14,FALSE)</f>
        <v>213</v>
      </c>
    </row>
    <row r="1576" spans="1:3" x14ac:dyDescent="0.4">
      <c r="A1576" t="s">
        <v>3148</v>
      </c>
      <c r="B1576" s="17" t="s">
        <v>8219</v>
      </c>
      <c r="C1576" s="26">
        <f>VLOOKUP($A1576,Data!$B$1:$O$4115,14,FALSE)</f>
        <v>57</v>
      </c>
    </row>
    <row r="1577" spans="1:3" x14ac:dyDescent="0.4">
      <c r="A1577" t="s">
        <v>3149</v>
      </c>
      <c r="B1577" s="17" t="s">
        <v>8219</v>
      </c>
      <c r="C1577" s="26">
        <f>VLOOKUP($A1577,Data!$B$1:$O$4115,14,FALSE)</f>
        <v>25</v>
      </c>
    </row>
    <row r="1578" spans="1:3" x14ac:dyDescent="0.4">
      <c r="A1578" t="s">
        <v>3150</v>
      </c>
      <c r="B1578" s="17" t="s">
        <v>8219</v>
      </c>
      <c r="C1578" s="26">
        <f>VLOOKUP($A1578,Data!$B$1:$O$4115,14,FALSE)</f>
        <v>104</v>
      </c>
    </row>
    <row r="1579" spans="1:3" x14ac:dyDescent="0.4">
      <c r="A1579" t="s">
        <v>3151</v>
      </c>
      <c r="B1579" s="17" t="s">
        <v>8219</v>
      </c>
      <c r="C1579" s="26">
        <f>VLOOKUP($A1579,Data!$B$1:$O$4115,14,FALSE)</f>
        <v>34</v>
      </c>
    </row>
    <row r="1580" spans="1:3" x14ac:dyDescent="0.4">
      <c r="A1580" t="s">
        <v>3152</v>
      </c>
      <c r="B1580" s="17" t="s">
        <v>8219</v>
      </c>
      <c r="C1580" s="26">
        <f>VLOOKUP($A1580,Data!$B$1:$O$4115,14,FALSE)</f>
        <v>67</v>
      </c>
    </row>
    <row r="1581" spans="1:3" x14ac:dyDescent="0.4">
      <c r="A1581" t="s">
        <v>3153</v>
      </c>
      <c r="B1581" s="17" t="s">
        <v>8219</v>
      </c>
      <c r="C1581" s="26">
        <f>VLOOKUP($A1581,Data!$B$1:$O$4115,14,FALSE)</f>
        <v>241</v>
      </c>
    </row>
    <row r="1582" spans="1:3" x14ac:dyDescent="0.4">
      <c r="A1582" t="s">
        <v>3154</v>
      </c>
      <c r="B1582" s="17" t="s">
        <v>8219</v>
      </c>
      <c r="C1582" s="26">
        <f>VLOOKUP($A1582,Data!$B$1:$O$4115,14,FALSE)</f>
        <v>123</v>
      </c>
    </row>
    <row r="1583" spans="1:3" x14ac:dyDescent="0.4">
      <c r="A1583" t="s">
        <v>3155</v>
      </c>
      <c r="B1583" s="17" t="s">
        <v>8219</v>
      </c>
      <c r="C1583" s="26">
        <f>VLOOKUP($A1583,Data!$B$1:$O$4115,14,FALSE)</f>
        <v>302</v>
      </c>
    </row>
    <row r="1584" spans="1:3" x14ac:dyDescent="0.4">
      <c r="A1584" t="s">
        <v>3156</v>
      </c>
      <c r="B1584" s="17" t="s">
        <v>8219</v>
      </c>
      <c r="C1584" s="26">
        <f>VLOOKUP($A1584,Data!$B$1:$O$4115,14,FALSE)</f>
        <v>89</v>
      </c>
    </row>
    <row r="1585" spans="1:3" x14ac:dyDescent="0.4">
      <c r="A1585" t="s">
        <v>3157</v>
      </c>
      <c r="B1585" s="17" t="s">
        <v>8219</v>
      </c>
      <c r="C1585" s="26">
        <f>VLOOKUP($A1585,Data!$B$1:$O$4115,14,FALSE)</f>
        <v>41</v>
      </c>
    </row>
    <row r="1586" spans="1:3" x14ac:dyDescent="0.4">
      <c r="A1586" t="s">
        <v>3158</v>
      </c>
      <c r="B1586" s="17" t="s">
        <v>8219</v>
      </c>
      <c r="C1586" s="26">
        <f>VLOOKUP($A1586,Data!$B$1:$O$4115,14,FALSE)</f>
        <v>69</v>
      </c>
    </row>
    <row r="1587" spans="1:3" x14ac:dyDescent="0.4">
      <c r="A1587" t="s">
        <v>3159</v>
      </c>
      <c r="B1587" s="17" t="s">
        <v>8219</v>
      </c>
      <c r="C1587" s="26">
        <f>VLOOKUP($A1587,Data!$B$1:$O$4115,14,FALSE)</f>
        <v>52</v>
      </c>
    </row>
    <row r="1588" spans="1:3" x14ac:dyDescent="0.4">
      <c r="A1588" t="s">
        <v>3160</v>
      </c>
      <c r="B1588" s="17" t="s">
        <v>8219</v>
      </c>
      <c r="C1588" s="26">
        <f>VLOOKUP($A1588,Data!$B$1:$O$4115,14,FALSE)</f>
        <v>57</v>
      </c>
    </row>
    <row r="1589" spans="1:3" x14ac:dyDescent="0.4">
      <c r="A1589" t="s">
        <v>3161</v>
      </c>
      <c r="B1589" s="17" t="s">
        <v>8219</v>
      </c>
      <c r="C1589" s="26">
        <f>VLOOKUP($A1589,Data!$B$1:$O$4115,14,FALSE)</f>
        <v>74</v>
      </c>
    </row>
    <row r="1590" spans="1:3" x14ac:dyDescent="0.4">
      <c r="A1590" t="s">
        <v>3162</v>
      </c>
      <c r="B1590" s="17" t="s">
        <v>8219</v>
      </c>
      <c r="C1590" s="26">
        <f>VLOOKUP($A1590,Data!$B$1:$O$4115,14,FALSE)</f>
        <v>63</v>
      </c>
    </row>
    <row r="1591" spans="1:3" x14ac:dyDescent="0.4">
      <c r="A1591" t="s">
        <v>3163</v>
      </c>
      <c r="B1591" s="17" t="s">
        <v>8219</v>
      </c>
      <c r="C1591" s="26">
        <f>VLOOKUP($A1591,Data!$B$1:$O$4115,14,FALSE)</f>
        <v>72</v>
      </c>
    </row>
    <row r="1592" spans="1:3" x14ac:dyDescent="0.4">
      <c r="A1592" t="s">
        <v>3164</v>
      </c>
      <c r="B1592" s="17" t="s">
        <v>8219</v>
      </c>
      <c r="C1592" s="26">
        <f>VLOOKUP($A1592,Data!$B$1:$O$4115,14,FALSE)</f>
        <v>71</v>
      </c>
    </row>
    <row r="1593" spans="1:3" x14ac:dyDescent="0.4">
      <c r="A1593" t="s">
        <v>3165</v>
      </c>
      <c r="B1593" s="17" t="s">
        <v>8219</v>
      </c>
      <c r="C1593" s="26">
        <f>VLOOKUP($A1593,Data!$B$1:$O$4115,14,FALSE)</f>
        <v>21</v>
      </c>
    </row>
    <row r="1594" spans="1:3" x14ac:dyDescent="0.4">
      <c r="A1594" t="s">
        <v>3166</v>
      </c>
      <c r="B1594" s="17" t="s">
        <v>8219</v>
      </c>
      <c r="C1594" s="26">
        <f>VLOOKUP($A1594,Data!$B$1:$O$4115,14,FALSE)</f>
        <v>930</v>
      </c>
    </row>
    <row r="1595" spans="1:3" x14ac:dyDescent="0.4">
      <c r="A1595" t="s">
        <v>3167</v>
      </c>
      <c r="B1595" s="17" t="s">
        <v>8219</v>
      </c>
      <c r="C1595" s="26">
        <f>VLOOKUP($A1595,Data!$B$1:$O$4115,14,FALSE)</f>
        <v>55</v>
      </c>
    </row>
    <row r="1596" spans="1:3" x14ac:dyDescent="0.4">
      <c r="A1596" t="s">
        <v>3168</v>
      </c>
      <c r="B1596" s="17" t="s">
        <v>8219</v>
      </c>
      <c r="C1596" s="26">
        <f>VLOOKUP($A1596,Data!$B$1:$O$4115,14,FALSE)</f>
        <v>61</v>
      </c>
    </row>
    <row r="1597" spans="1:3" x14ac:dyDescent="0.4">
      <c r="A1597" t="s">
        <v>3169</v>
      </c>
      <c r="B1597" s="17" t="s">
        <v>8219</v>
      </c>
      <c r="C1597" s="26">
        <f>VLOOKUP($A1597,Data!$B$1:$O$4115,14,FALSE)</f>
        <v>82</v>
      </c>
    </row>
    <row r="1598" spans="1:3" x14ac:dyDescent="0.4">
      <c r="A1598" t="s">
        <v>3170</v>
      </c>
      <c r="B1598" s="17" t="s">
        <v>8219</v>
      </c>
      <c r="C1598" s="26">
        <f>VLOOKUP($A1598,Data!$B$1:$O$4115,14,FALSE)</f>
        <v>71</v>
      </c>
    </row>
    <row r="1599" spans="1:3" x14ac:dyDescent="0.4">
      <c r="A1599" t="s">
        <v>3171</v>
      </c>
      <c r="B1599" s="17" t="s">
        <v>8219</v>
      </c>
      <c r="C1599" s="26">
        <f>VLOOKUP($A1599,Data!$B$1:$O$4115,14,FALSE)</f>
        <v>117</v>
      </c>
    </row>
    <row r="1600" spans="1:3" x14ac:dyDescent="0.4">
      <c r="A1600" t="s">
        <v>3172</v>
      </c>
      <c r="B1600" s="17" t="s">
        <v>8219</v>
      </c>
      <c r="C1600" s="26">
        <f>VLOOKUP($A1600,Data!$B$1:$O$4115,14,FALSE)</f>
        <v>29</v>
      </c>
    </row>
    <row r="1601" spans="1:3" x14ac:dyDescent="0.4">
      <c r="A1601" t="s">
        <v>3173</v>
      </c>
      <c r="B1601" s="17" t="s">
        <v>8219</v>
      </c>
      <c r="C1601" s="26">
        <f>VLOOKUP($A1601,Data!$B$1:$O$4115,14,FALSE)</f>
        <v>74</v>
      </c>
    </row>
    <row r="1602" spans="1:3" x14ac:dyDescent="0.4">
      <c r="A1602" t="s">
        <v>3174</v>
      </c>
      <c r="B1602" s="17" t="s">
        <v>8219</v>
      </c>
      <c r="C1602" s="26">
        <f>VLOOKUP($A1602,Data!$B$1:$O$4115,14,FALSE)</f>
        <v>23</v>
      </c>
    </row>
    <row r="1603" spans="1:3" x14ac:dyDescent="0.4">
      <c r="A1603" t="s">
        <v>3175</v>
      </c>
      <c r="B1603" s="17" t="s">
        <v>8219</v>
      </c>
      <c r="C1603" s="26">
        <f>VLOOKUP($A1603,Data!$B$1:$O$4115,14,FALSE)</f>
        <v>60</v>
      </c>
    </row>
    <row r="1604" spans="1:3" x14ac:dyDescent="0.4">
      <c r="A1604" t="s">
        <v>3176</v>
      </c>
      <c r="B1604" s="17" t="s">
        <v>8219</v>
      </c>
      <c r="C1604" s="26">
        <f>VLOOKUP($A1604,Data!$B$1:$O$4115,14,FALSE)</f>
        <v>55</v>
      </c>
    </row>
    <row r="1605" spans="1:3" x14ac:dyDescent="0.4">
      <c r="A1605" t="s">
        <v>3177</v>
      </c>
      <c r="B1605" s="17" t="s">
        <v>8219</v>
      </c>
      <c r="C1605" s="26">
        <f>VLOOKUP($A1605,Data!$B$1:$O$4115,14,FALSE)</f>
        <v>51</v>
      </c>
    </row>
    <row r="1606" spans="1:3" x14ac:dyDescent="0.4">
      <c r="A1606" t="s">
        <v>3178</v>
      </c>
      <c r="B1606" s="17" t="s">
        <v>8219</v>
      </c>
      <c r="C1606" s="26">
        <f>VLOOKUP($A1606,Data!$B$1:$O$4115,14,FALSE)</f>
        <v>78</v>
      </c>
    </row>
    <row r="1607" spans="1:3" x14ac:dyDescent="0.4">
      <c r="A1607" t="s">
        <v>3179</v>
      </c>
      <c r="B1607" s="17" t="s">
        <v>8219</v>
      </c>
      <c r="C1607" s="26">
        <f>VLOOKUP($A1607,Data!$B$1:$O$4115,14,FALSE)</f>
        <v>62</v>
      </c>
    </row>
    <row r="1608" spans="1:3" x14ac:dyDescent="0.4">
      <c r="A1608" t="s">
        <v>3180</v>
      </c>
      <c r="B1608" s="17" t="s">
        <v>8219</v>
      </c>
      <c r="C1608" s="26">
        <f>VLOOKUP($A1608,Data!$B$1:$O$4115,14,FALSE)</f>
        <v>45</v>
      </c>
    </row>
    <row r="1609" spans="1:3" x14ac:dyDescent="0.4">
      <c r="A1609" t="s">
        <v>3181</v>
      </c>
      <c r="B1609" s="17" t="s">
        <v>8219</v>
      </c>
      <c r="C1609" s="26">
        <f>VLOOKUP($A1609,Data!$B$1:$O$4115,14,FALSE)</f>
        <v>15</v>
      </c>
    </row>
    <row r="1610" spans="1:3" x14ac:dyDescent="0.4">
      <c r="A1610" t="s">
        <v>3182</v>
      </c>
      <c r="B1610" s="17" t="s">
        <v>8219</v>
      </c>
      <c r="C1610" s="26">
        <f>VLOOKUP($A1610,Data!$B$1:$O$4115,14,FALSE)</f>
        <v>151</v>
      </c>
    </row>
    <row r="1611" spans="1:3" x14ac:dyDescent="0.4">
      <c r="A1611" t="s">
        <v>3183</v>
      </c>
      <c r="B1611" s="17" t="s">
        <v>8219</v>
      </c>
      <c r="C1611" s="26">
        <f>VLOOKUP($A1611,Data!$B$1:$O$4115,14,FALSE)</f>
        <v>68</v>
      </c>
    </row>
    <row r="1612" spans="1:3" x14ac:dyDescent="0.4">
      <c r="A1612" t="s">
        <v>3184</v>
      </c>
      <c r="B1612" s="17" t="s">
        <v>8219</v>
      </c>
      <c r="C1612" s="26">
        <f>VLOOKUP($A1612,Data!$B$1:$O$4115,14,FALSE)</f>
        <v>46</v>
      </c>
    </row>
    <row r="1613" spans="1:3" x14ac:dyDescent="0.4">
      <c r="A1613" t="s">
        <v>3185</v>
      </c>
      <c r="B1613" s="17" t="s">
        <v>8219</v>
      </c>
      <c r="C1613" s="26">
        <f>VLOOKUP($A1613,Data!$B$1:$O$4115,14,FALSE)</f>
        <v>24</v>
      </c>
    </row>
    <row r="1614" spans="1:3" x14ac:dyDescent="0.4">
      <c r="A1614" t="s">
        <v>3186</v>
      </c>
      <c r="B1614" s="17" t="s">
        <v>8219</v>
      </c>
      <c r="C1614" s="26">
        <f>VLOOKUP($A1614,Data!$B$1:$O$4115,14,FALSE)</f>
        <v>70</v>
      </c>
    </row>
    <row r="1615" spans="1:3" x14ac:dyDescent="0.4">
      <c r="A1615" t="s">
        <v>3187</v>
      </c>
      <c r="B1615" s="17" t="s">
        <v>8219</v>
      </c>
      <c r="C1615" s="26">
        <f>VLOOKUP($A1615,Data!$B$1:$O$4115,14,FALSE)</f>
        <v>244</v>
      </c>
    </row>
    <row r="1616" spans="1:3" x14ac:dyDescent="0.4">
      <c r="A1616" t="s">
        <v>3208</v>
      </c>
      <c r="B1616" s="17" t="s">
        <v>8219</v>
      </c>
      <c r="C1616" s="26">
        <f>VLOOKUP($A1616,Data!$B$1:$O$4115,14,FALSE)</f>
        <v>82</v>
      </c>
    </row>
    <row r="1617" spans="1:3" x14ac:dyDescent="0.4">
      <c r="A1617" t="s">
        <v>3209</v>
      </c>
      <c r="B1617" s="17" t="s">
        <v>8219</v>
      </c>
      <c r="C1617" s="26">
        <f>VLOOKUP($A1617,Data!$B$1:$O$4115,14,FALSE)</f>
        <v>226</v>
      </c>
    </row>
    <row r="1618" spans="1:3" x14ac:dyDescent="0.4">
      <c r="A1618" t="s">
        <v>3210</v>
      </c>
      <c r="B1618" s="17" t="s">
        <v>8219</v>
      </c>
      <c r="C1618" s="26">
        <f>VLOOKUP($A1618,Data!$B$1:$O$4115,14,FALSE)</f>
        <v>60</v>
      </c>
    </row>
    <row r="1619" spans="1:3" x14ac:dyDescent="0.4">
      <c r="A1619" t="s">
        <v>3211</v>
      </c>
      <c r="B1619" s="17" t="s">
        <v>8219</v>
      </c>
      <c r="C1619" s="26">
        <f>VLOOKUP($A1619,Data!$B$1:$O$4115,14,FALSE)</f>
        <v>322</v>
      </c>
    </row>
    <row r="1620" spans="1:3" x14ac:dyDescent="0.4">
      <c r="A1620" t="s">
        <v>3212</v>
      </c>
      <c r="B1620" s="17" t="s">
        <v>8219</v>
      </c>
      <c r="C1620" s="26">
        <f>VLOOKUP($A1620,Data!$B$1:$O$4115,14,FALSE)</f>
        <v>94</v>
      </c>
    </row>
    <row r="1621" spans="1:3" x14ac:dyDescent="0.4">
      <c r="A1621" t="s">
        <v>3213</v>
      </c>
      <c r="B1621" s="17" t="s">
        <v>8219</v>
      </c>
      <c r="C1621" s="26">
        <f>VLOOKUP($A1621,Data!$B$1:$O$4115,14,FALSE)</f>
        <v>47</v>
      </c>
    </row>
    <row r="1622" spans="1:3" x14ac:dyDescent="0.4">
      <c r="A1622" t="s">
        <v>3214</v>
      </c>
      <c r="B1622" s="17" t="s">
        <v>8219</v>
      </c>
      <c r="C1622" s="26">
        <f>VLOOKUP($A1622,Data!$B$1:$O$4115,14,FALSE)</f>
        <v>115</v>
      </c>
    </row>
    <row r="1623" spans="1:3" x14ac:dyDescent="0.4">
      <c r="A1623" t="s">
        <v>3215</v>
      </c>
      <c r="B1623" s="17" t="s">
        <v>8219</v>
      </c>
      <c r="C1623" s="26">
        <f>VLOOKUP($A1623,Data!$B$1:$O$4115,14,FALSE)</f>
        <v>134</v>
      </c>
    </row>
    <row r="1624" spans="1:3" x14ac:dyDescent="0.4">
      <c r="A1624" t="s">
        <v>3216</v>
      </c>
      <c r="B1624" s="17" t="s">
        <v>8219</v>
      </c>
      <c r="C1624" s="26">
        <f>VLOOKUP($A1624,Data!$B$1:$O$4115,14,FALSE)</f>
        <v>35</v>
      </c>
    </row>
    <row r="1625" spans="1:3" x14ac:dyDescent="0.4">
      <c r="A1625" t="s">
        <v>3217</v>
      </c>
      <c r="B1625" s="17" t="s">
        <v>8219</v>
      </c>
      <c r="C1625" s="26">
        <f>VLOOKUP($A1625,Data!$B$1:$O$4115,14,FALSE)</f>
        <v>104</v>
      </c>
    </row>
    <row r="1626" spans="1:3" x14ac:dyDescent="0.4">
      <c r="A1626" t="s">
        <v>3218</v>
      </c>
      <c r="B1626" s="17" t="s">
        <v>8219</v>
      </c>
      <c r="C1626" s="26">
        <f>VLOOKUP($A1626,Data!$B$1:$O$4115,14,FALSE)</f>
        <v>184</v>
      </c>
    </row>
    <row r="1627" spans="1:3" x14ac:dyDescent="0.4">
      <c r="A1627" t="s">
        <v>3219</v>
      </c>
      <c r="B1627" s="17" t="s">
        <v>8219</v>
      </c>
      <c r="C1627" s="26">
        <f>VLOOKUP($A1627,Data!$B$1:$O$4115,14,FALSE)</f>
        <v>119</v>
      </c>
    </row>
    <row r="1628" spans="1:3" x14ac:dyDescent="0.4">
      <c r="A1628" t="s">
        <v>3220</v>
      </c>
      <c r="B1628" s="17" t="s">
        <v>8219</v>
      </c>
      <c r="C1628" s="26">
        <f>VLOOKUP($A1628,Data!$B$1:$O$4115,14,FALSE)</f>
        <v>59</v>
      </c>
    </row>
    <row r="1629" spans="1:3" x14ac:dyDescent="0.4">
      <c r="A1629" t="s">
        <v>3221</v>
      </c>
      <c r="B1629" s="17" t="s">
        <v>8219</v>
      </c>
      <c r="C1629" s="26">
        <f>VLOOKUP($A1629,Data!$B$1:$O$4115,14,FALSE)</f>
        <v>113</v>
      </c>
    </row>
    <row r="1630" spans="1:3" x14ac:dyDescent="0.4">
      <c r="A1630" t="s">
        <v>3222</v>
      </c>
      <c r="B1630" s="17" t="s">
        <v>8219</v>
      </c>
      <c r="C1630" s="26">
        <f>VLOOKUP($A1630,Data!$B$1:$O$4115,14,FALSE)</f>
        <v>84</v>
      </c>
    </row>
    <row r="1631" spans="1:3" x14ac:dyDescent="0.4">
      <c r="A1631" t="s">
        <v>3223</v>
      </c>
      <c r="B1631" s="17" t="s">
        <v>8219</v>
      </c>
      <c r="C1631" s="26">
        <f>VLOOKUP($A1631,Data!$B$1:$O$4115,14,FALSE)</f>
        <v>74</v>
      </c>
    </row>
    <row r="1632" spans="1:3" x14ac:dyDescent="0.4">
      <c r="A1632" t="s">
        <v>3224</v>
      </c>
      <c r="B1632" s="17" t="s">
        <v>8219</v>
      </c>
      <c r="C1632" s="26">
        <f>VLOOKUP($A1632,Data!$B$1:$O$4115,14,FALSE)</f>
        <v>216</v>
      </c>
    </row>
    <row r="1633" spans="1:3" x14ac:dyDescent="0.4">
      <c r="A1633" t="s">
        <v>3225</v>
      </c>
      <c r="B1633" s="17" t="s">
        <v>8219</v>
      </c>
      <c r="C1633" s="26">
        <f>VLOOKUP($A1633,Data!$B$1:$O$4115,14,FALSE)</f>
        <v>39</v>
      </c>
    </row>
    <row r="1634" spans="1:3" x14ac:dyDescent="0.4">
      <c r="A1634" t="s">
        <v>3226</v>
      </c>
      <c r="B1634" s="17" t="s">
        <v>8219</v>
      </c>
      <c r="C1634" s="26">
        <f>VLOOKUP($A1634,Data!$B$1:$O$4115,14,FALSE)</f>
        <v>21</v>
      </c>
    </row>
    <row r="1635" spans="1:3" x14ac:dyDescent="0.4">
      <c r="A1635" t="s">
        <v>3227</v>
      </c>
      <c r="B1635" s="17" t="s">
        <v>8219</v>
      </c>
      <c r="C1635" s="26">
        <f>VLOOKUP($A1635,Data!$B$1:$O$4115,14,FALSE)</f>
        <v>30</v>
      </c>
    </row>
    <row r="1636" spans="1:3" x14ac:dyDescent="0.4">
      <c r="A1636" t="s">
        <v>3228</v>
      </c>
      <c r="B1636" s="17" t="s">
        <v>8219</v>
      </c>
      <c r="C1636" s="26">
        <f>VLOOKUP($A1636,Data!$B$1:$O$4115,14,FALSE)</f>
        <v>37</v>
      </c>
    </row>
    <row r="1637" spans="1:3" x14ac:dyDescent="0.4">
      <c r="A1637" t="s">
        <v>3229</v>
      </c>
      <c r="B1637" s="17" t="s">
        <v>8219</v>
      </c>
      <c r="C1637" s="26">
        <f>VLOOKUP($A1637,Data!$B$1:$O$4115,14,FALSE)</f>
        <v>202</v>
      </c>
    </row>
    <row r="1638" spans="1:3" x14ac:dyDescent="0.4">
      <c r="A1638" t="s">
        <v>3230</v>
      </c>
      <c r="B1638" s="17" t="s">
        <v>8219</v>
      </c>
      <c r="C1638" s="26">
        <f>VLOOKUP($A1638,Data!$B$1:$O$4115,14,FALSE)</f>
        <v>37</v>
      </c>
    </row>
    <row r="1639" spans="1:3" x14ac:dyDescent="0.4">
      <c r="A1639" t="s">
        <v>3231</v>
      </c>
      <c r="B1639" s="17" t="s">
        <v>8219</v>
      </c>
      <c r="C1639" s="26">
        <f>VLOOKUP($A1639,Data!$B$1:$O$4115,14,FALSE)</f>
        <v>28</v>
      </c>
    </row>
    <row r="1640" spans="1:3" x14ac:dyDescent="0.4">
      <c r="A1640" t="s">
        <v>3232</v>
      </c>
      <c r="B1640" s="17" t="s">
        <v>8219</v>
      </c>
      <c r="C1640" s="26">
        <f>VLOOKUP($A1640,Data!$B$1:$O$4115,14,FALSE)</f>
        <v>26</v>
      </c>
    </row>
    <row r="1641" spans="1:3" x14ac:dyDescent="0.4">
      <c r="A1641" t="s">
        <v>3233</v>
      </c>
      <c r="B1641" s="17" t="s">
        <v>8219</v>
      </c>
      <c r="C1641" s="26">
        <f>VLOOKUP($A1641,Data!$B$1:$O$4115,14,FALSE)</f>
        <v>61</v>
      </c>
    </row>
    <row r="1642" spans="1:3" x14ac:dyDescent="0.4">
      <c r="A1642" t="s">
        <v>3234</v>
      </c>
      <c r="B1642" s="17" t="s">
        <v>8219</v>
      </c>
      <c r="C1642" s="26">
        <f>VLOOKUP($A1642,Data!$B$1:$O$4115,14,FALSE)</f>
        <v>115</v>
      </c>
    </row>
    <row r="1643" spans="1:3" x14ac:dyDescent="0.4">
      <c r="A1643" t="s">
        <v>3235</v>
      </c>
      <c r="B1643" s="17" t="s">
        <v>8219</v>
      </c>
      <c r="C1643" s="26">
        <f>VLOOKUP($A1643,Data!$B$1:$O$4115,14,FALSE)</f>
        <v>181</v>
      </c>
    </row>
    <row r="1644" spans="1:3" x14ac:dyDescent="0.4">
      <c r="A1644" t="s">
        <v>3236</v>
      </c>
      <c r="B1644" s="17" t="s">
        <v>8219</v>
      </c>
      <c r="C1644" s="26">
        <f>VLOOKUP($A1644,Data!$B$1:$O$4115,14,FALSE)</f>
        <v>110</v>
      </c>
    </row>
    <row r="1645" spans="1:3" x14ac:dyDescent="0.4">
      <c r="A1645" t="s">
        <v>3237</v>
      </c>
      <c r="B1645" s="17" t="s">
        <v>8219</v>
      </c>
      <c r="C1645" s="26">
        <f>VLOOKUP($A1645,Data!$B$1:$O$4115,14,FALSE)</f>
        <v>269</v>
      </c>
    </row>
    <row r="1646" spans="1:3" x14ac:dyDescent="0.4">
      <c r="A1646" t="s">
        <v>3238</v>
      </c>
      <c r="B1646" s="17" t="s">
        <v>8219</v>
      </c>
      <c r="C1646" s="26">
        <f>VLOOKUP($A1646,Data!$B$1:$O$4115,14,FALSE)</f>
        <v>79</v>
      </c>
    </row>
    <row r="1647" spans="1:3" x14ac:dyDescent="0.4">
      <c r="A1647" t="s">
        <v>3239</v>
      </c>
      <c r="B1647" s="17" t="s">
        <v>8219</v>
      </c>
      <c r="C1647" s="26">
        <f>VLOOKUP($A1647,Data!$B$1:$O$4115,14,FALSE)</f>
        <v>104</v>
      </c>
    </row>
    <row r="1648" spans="1:3" x14ac:dyDescent="0.4">
      <c r="A1648" t="s">
        <v>3240</v>
      </c>
      <c r="B1648" s="17" t="s">
        <v>8219</v>
      </c>
      <c r="C1648" s="26">
        <f>VLOOKUP($A1648,Data!$B$1:$O$4115,14,FALSE)</f>
        <v>34</v>
      </c>
    </row>
    <row r="1649" spans="1:3" x14ac:dyDescent="0.4">
      <c r="A1649" t="s">
        <v>3241</v>
      </c>
      <c r="B1649" s="17" t="s">
        <v>8219</v>
      </c>
      <c r="C1649" s="26">
        <f>VLOOKUP($A1649,Data!$B$1:$O$4115,14,FALSE)</f>
        <v>167</v>
      </c>
    </row>
    <row r="1650" spans="1:3" x14ac:dyDescent="0.4">
      <c r="A1650" t="s">
        <v>3242</v>
      </c>
      <c r="B1650" s="17" t="s">
        <v>8219</v>
      </c>
      <c r="C1650" s="26">
        <f>VLOOKUP($A1650,Data!$B$1:$O$4115,14,FALSE)</f>
        <v>183</v>
      </c>
    </row>
    <row r="1651" spans="1:3" x14ac:dyDescent="0.4">
      <c r="A1651" t="s">
        <v>3243</v>
      </c>
      <c r="B1651" s="17" t="s">
        <v>8219</v>
      </c>
      <c r="C1651" s="26">
        <f>VLOOKUP($A1651,Data!$B$1:$O$4115,14,FALSE)</f>
        <v>71</v>
      </c>
    </row>
    <row r="1652" spans="1:3" x14ac:dyDescent="0.4">
      <c r="A1652" t="s">
        <v>3244</v>
      </c>
      <c r="B1652" s="17" t="s">
        <v>8219</v>
      </c>
      <c r="C1652" s="26">
        <f>VLOOKUP($A1652,Data!$B$1:$O$4115,14,FALSE)</f>
        <v>69</v>
      </c>
    </row>
    <row r="1653" spans="1:3" x14ac:dyDescent="0.4">
      <c r="A1653" t="s">
        <v>3245</v>
      </c>
      <c r="B1653" s="17" t="s">
        <v>8219</v>
      </c>
      <c r="C1653" s="26">
        <f>VLOOKUP($A1653,Data!$B$1:$O$4115,14,FALSE)</f>
        <v>270</v>
      </c>
    </row>
    <row r="1654" spans="1:3" x14ac:dyDescent="0.4">
      <c r="A1654" t="s">
        <v>3246</v>
      </c>
      <c r="B1654" s="17" t="s">
        <v>8219</v>
      </c>
      <c r="C1654" s="26">
        <f>VLOOKUP($A1654,Data!$B$1:$O$4115,14,FALSE)</f>
        <v>193</v>
      </c>
    </row>
    <row r="1655" spans="1:3" x14ac:dyDescent="0.4">
      <c r="A1655" t="s">
        <v>3247</v>
      </c>
      <c r="B1655" s="17" t="s">
        <v>8219</v>
      </c>
      <c r="C1655" s="26">
        <f>VLOOKUP($A1655,Data!$B$1:$O$4115,14,FALSE)</f>
        <v>57</v>
      </c>
    </row>
    <row r="1656" spans="1:3" x14ac:dyDescent="0.4">
      <c r="A1656" t="s">
        <v>3248</v>
      </c>
      <c r="B1656" s="17" t="s">
        <v>8219</v>
      </c>
      <c r="C1656" s="26">
        <f>VLOOKUP($A1656,Data!$B$1:$O$4115,14,FALSE)</f>
        <v>200</v>
      </c>
    </row>
    <row r="1657" spans="1:3" x14ac:dyDescent="0.4">
      <c r="A1657" t="s">
        <v>3249</v>
      </c>
      <c r="B1657" s="17" t="s">
        <v>8219</v>
      </c>
      <c r="C1657" s="26">
        <f>VLOOKUP($A1657,Data!$B$1:$O$4115,14,FALSE)</f>
        <v>88</v>
      </c>
    </row>
    <row r="1658" spans="1:3" x14ac:dyDescent="0.4">
      <c r="A1658" t="s">
        <v>3250</v>
      </c>
      <c r="B1658" s="17" t="s">
        <v>8219</v>
      </c>
      <c r="C1658" s="26">
        <f>VLOOKUP($A1658,Data!$B$1:$O$4115,14,FALSE)</f>
        <v>213</v>
      </c>
    </row>
    <row r="1659" spans="1:3" x14ac:dyDescent="0.4">
      <c r="A1659" t="s">
        <v>3251</v>
      </c>
      <c r="B1659" s="17" t="s">
        <v>8219</v>
      </c>
      <c r="C1659" s="26">
        <f>VLOOKUP($A1659,Data!$B$1:$O$4115,14,FALSE)</f>
        <v>20</v>
      </c>
    </row>
    <row r="1660" spans="1:3" x14ac:dyDescent="0.4">
      <c r="A1660" t="s">
        <v>3252</v>
      </c>
      <c r="B1660" s="17" t="s">
        <v>8219</v>
      </c>
      <c r="C1660" s="26">
        <f>VLOOKUP($A1660,Data!$B$1:$O$4115,14,FALSE)</f>
        <v>50</v>
      </c>
    </row>
    <row r="1661" spans="1:3" x14ac:dyDescent="0.4">
      <c r="A1661" t="s">
        <v>3253</v>
      </c>
      <c r="B1661" s="17" t="s">
        <v>8219</v>
      </c>
      <c r="C1661" s="26">
        <f>VLOOKUP($A1661,Data!$B$1:$O$4115,14,FALSE)</f>
        <v>115</v>
      </c>
    </row>
    <row r="1662" spans="1:3" x14ac:dyDescent="0.4">
      <c r="A1662" t="s">
        <v>3254</v>
      </c>
      <c r="B1662" s="17" t="s">
        <v>8219</v>
      </c>
      <c r="C1662" s="26">
        <f>VLOOKUP($A1662,Data!$B$1:$O$4115,14,FALSE)</f>
        <v>186</v>
      </c>
    </row>
    <row r="1663" spans="1:3" x14ac:dyDescent="0.4">
      <c r="A1663" t="s">
        <v>3255</v>
      </c>
      <c r="B1663" s="17" t="s">
        <v>8219</v>
      </c>
      <c r="C1663" s="26">
        <f>VLOOKUP($A1663,Data!$B$1:$O$4115,14,FALSE)</f>
        <v>18</v>
      </c>
    </row>
    <row r="1664" spans="1:3" x14ac:dyDescent="0.4">
      <c r="A1664" t="s">
        <v>3256</v>
      </c>
      <c r="B1664" s="17" t="s">
        <v>8219</v>
      </c>
      <c r="C1664" s="26">
        <f>VLOOKUP($A1664,Data!$B$1:$O$4115,14,FALSE)</f>
        <v>176</v>
      </c>
    </row>
    <row r="1665" spans="1:3" x14ac:dyDescent="0.4">
      <c r="A1665" t="s">
        <v>3257</v>
      </c>
      <c r="B1665" s="17" t="s">
        <v>8219</v>
      </c>
      <c r="C1665" s="26">
        <f>VLOOKUP($A1665,Data!$B$1:$O$4115,14,FALSE)</f>
        <v>41</v>
      </c>
    </row>
    <row r="1666" spans="1:3" x14ac:dyDescent="0.4">
      <c r="A1666" t="s">
        <v>3258</v>
      </c>
      <c r="B1666" s="17" t="s">
        <v>8219</v>
      </c>
      <c r="C1666" s="26">
        <f>VLOOKUP($A1666,Data!$B$1:$O$4115,14,FALSE)</f>
        <v>75</v>
      </c>
    </row>
    <row r="1667" spans="1:3" x14ac:dyDescent="0.4">
      <c r="A1667" t="s">
        <v>3259</v>
      </c>
      <c r="B1667" s="17" t="s">
        <v>8219</v>
      </c>
      <c r="C1667" s="26">
        <f>VLOOKUP($A1667,Data!$B$1:$O$4115,14,FALSE)</f>
        <v>97</v>
      </c>
    </row>
    <row r="1668" spans="1:3" x14ac:dyDescent="0.4">
      <c r="A1668" t="s">
        <v>3260</v>
      </c>
      <c r="B1668" s="17" t="s">
        <v>8219</v>
      </c>
      <c r="C1668" s="26">
        <f>VLOOKUP($A1668,Data!$B$1:$O$4115,14,FALSE)</f>
        <v>73</v>
      </c>
    </row>
    <row r="1669" spans="1:3" x14ac:dyDescent="0.4">
      <c r="A1669" t="s">
        <v>3261</v>
      </c>
      <c r="B1669" s="17" t="s">
        <v>8219</v>
      </c>
      <c r="C1669" s="26">
        <f>VLOOKUP($A1669,Data!$B$1:$O$4115,14,FALSE)</f>
        <v>49</v>
      </c>
    </row>
    <row r="1670" spans="1:3" x14ac:dyDescent="0.4">
      <c r="A1670" t="s">
        <v>3262</v>
      </c>
      <c r="B1670" s="17" t="s">
        <v>8219</v>
      </c>
      <c r="C1670" s="26">
        <f>VLOOKUP($A1670,Data!$B$1:$O$4115,14,FALSE)</f>
        <v>134</v>
      </c>
    </row>
    <row r="1671" spans="1:3" x14ac:dyDescent="0.4">
      <c r="A1671" t="s">
        <v>3263</v>
      </c>
      <c r="B1671" s="17" t="s">
        <v>8219</v>
      </c>
      <c r="C1671" s="26">
        <f>VLOOKUP($A1671,Data!$B$1:$O$4115,14,FALSE)</f>
        <v>68</v>
      </c>
    </row>
    <row r="1672" spans="1:3" x14ac:dyDescent="0.4">
      <c r="A1672" t="s">
        <v>3264</v>
      </c>
      <c r="B1672" s="17" t="s">
        <v>8219</v>
      </c>
      <c r="C1672" s="26">
        <f>VLOOKUP($A1672,Data!$B$1:$O$4115,14,FALSE)</f>
        <v>49</v>
      </c>
    </row>
    <row r="1673" spans="1:3" x14ac:dyDescent="0.4">
      <c r="A1673" t="s">
        <v>3265</v>
      </c>
      <c r="B1673" s="17" t="s">
        <v>8219</v>
      </c>
      <c r="C1673" s="26">
        <f>VLOOKUP($A1673,Data!$B$1:$O$4115,14,FALSE)</f>
        <v>63</v>
      </c>
    </row>
    <row r="1674" spans="1:3" x14ac:dyDescent="0.4">
      <c r="A1674" t="s">
        <v>3266</v>
      </c>
      <c r="B1674" s="17" t="s">
        <v>8219</v>
      </c>
      <c r="C1674" s="26">
        <f>VLOOKUP($A1674,Data!$B$1:$O$4115,14,FALSE)</f>
        <v>163</v>
      </c>
    </row>
    <row r="1675" spans="1:3" x14ac:dyDescent="0.4">
      <c r="A1675" t="s">
        <v>3267</v>
      </c>
      <c r="B1675" s="17" t="s">
        <v>8219</v>
      </c>
      <c r="C1675" s="26">
        <f>VLOOKUP($A1675,Data!$B$1:$O$4115,14,FALSE)</f>
        <v>288</v>
      </c>
    </row>
    <row r="1676" spans="1:3" x14ac:dyDescent="0.4">
      <c r="A1676" t="s">
        <v>3268</v>
      </c>
      <c r="B1676" s="17" t="s">
        <v>8219</v>
      </c>
      <c r="C1676" s="26">
        <f>VLOOKUP($A1676,Data!$B$1:$O$4115,14,FALSE)</f>
        <v>42</v>
      </c>
    </row>
    <row r="1677" spans="1:3" x14ac:dyDescent="0.4">
      <c r="A1677" t="s">
        <v>3269</v>
      </c>
      <c r="B1677" s="17" t="s">
        <v>8219</v>
      </c>
      <c r="C1677" s="26">
        <f>VLOOKUP($A1677,Data!$B$1:$O$4115,14,FALSE)</f>
        <v>70</v>
      </c>
    </row>
    <row r="1678" spans="1:3" x14ac:dyDescent="0.4">
      <c r="A1678" t="s">
        <v>3270</v>
      </c>
      <c r="B1678" s="17" t="s">
        <v>8219</v>
      </c>
      <c r="C1678" s="26">
        <f>VLOOKUP($A1678,Data!$B$1:$O$4115,14,FALSE)</f>
        <v>30</v>
      </c>
    </row>
    <row r="1679" spans="1:3" x14ac:dyDescent="0.4">
      <c r="A1679" t="s">
        <v>3271</v>
      </c>
      <c r="B1679" s="17" t="s">
        <v>8219</v>
      </c>
      <c r="C1679" s="26">
        <f>VLOOKUP($A1679,Data!$B$1:$O$4115,14,FALSE)</f>
        <v>51</v>
      </c>
    </row>
    <row r="1680" spans="1:3" x14ac:dyDescent="0.4">
      <c r="A1680" t="s">
        <v>3272</v>
      </c>
      <c r="B1680" s="17" t="s">
        <v>8219</v>
      </c>
      <c r="C1680" s="26">
        <f>VLOOKUP($A1680,Data!$B$1:$O$4115,14,FALSE)</f>
        <v>145</v>
      </c>
    </row>
    <row r="1681" spans="1:3" x14ac:dyDescent="0.4">
      <c r="A1681" t="s">
        <v>3273</v>
      </c>
      <c r="B1681" s="17" t="s">
        <v>8219</v>
      </c>
      <c r="C1681" s="26">
        <f>VLOOKUP($A1681,Data!$B$1:$O$4115,14,FALSE)</f>
        <v>21</v>
      </c>
    </row>
    <row r="1682" spans="1:3" x14ac:dyDescent="0.4">
      <c r="A1682" t="s">
        <v>3274</v>
      </c>
      <c r="B1682" s="17" t="s">
        <v>8219</v>
      </c>
      <c r="C1682" s="26">
        <f>VLOOKUP($A1682,Data!$B$1:$O$4115,14,FALSE)</f>
        <v>286</v>
      </c>
    </row>
    <row r="1683" spans="1:3" x14ac:dyDescent="0.4">
      <c r="A1683" t="s">
        <v>3275</v>
      </c>
      <c r="B1683" s="17" t="s">
        <v>8219</v>
      </c>
      <c r="C1683" s="26">
        <f>VLOOKUP($A1683,Data!$B$1:$O$4115,14,FALSE)</f>
        <v>12</v>
      </c>
    </row>
    <row r="1684" spans="1:3" x14ac:dyDescent="0.4">
      <c r="A1684" t="s">
        <v>3276</v>
      </c>
      <c r="B1684" s="17" t="s">
        <v>8219</v>
      </c>
      <c r="C1684" s="26">
        <f>VLOOKUP($A1684,Data!$B$1:$O$4115,14,FALSE)</f>
        <v>100</v>
      </c>
    </row>
    <row r="1685" spans="1:3" x14ac:dyDescent="0.4">
      <c r="A1685" t="s">
        <v>3277</v>
      </c>
      <c r="B1685" s="17" t="s">
        <v>8219</v>
      </c>
      <c r="C1685" s="26">
        <f>VLOOKUP($A1685,Data!$B$1:$O$4115,14,FALSE)</f>
        <v>100</v>
      </c>
    </row>
    <row r="1686" spans="1:3" x14ac:dyDescent="0.4">
      <c r="A1686" t="s">
        <v>3278</v>
      </c>
      <c r="B1686" s="17" t="s">
        <v>8219</v>
      </c>
      <c r="C1686" s="26">
        <f>VLOOKUP($A1686,Data!$B$1:$O$4115,14,FALSE)</f>
        <v>34</v>
      </c>
    </row>
    <row r="1687" spans="1:3" x14ac:dyDescent="0.4">
      <c r="A1687" t="s">
        <v>3279</v>
      </c>
      <c r="B1687" s="17" t="s">
        <v>8219</v>
      </c>
      <c r="C1687" s="26">
        <f>VLOOKUP($A1687,Data!$B$1:$O$4115,14,FALSE)</f>
        <v>63</v>
      </c>
    </row>
    <row r="1688" spans="1:3" x14ac:dyDescent="0.4">
      <c r="A1688" t="s">
        <v>3280</v>
      </c>
      <c r="B1688" s="17" t="s">
        <v>8219</v>
      </c>
      <c r="C1688" s="26">
        <f>VLOOKUP($A1688,Data!$B$1:$O$4115,14,FALSE)</f>
        <v>30</v>
      </c>
    </row>
    <row r="1689" spans="1:3" x14ac:dyDescent="0.4">
      <c r="A1689" t="s">
        <v>3281</v>
      </c>
      <c r="B1689" s="17" t="s">
        <v>8219</v>
      </c>
      <c r="C1689" s="26">
        <f>VLOOKUP($A1689,Data!$B$1:$O$4115,14,FALSE)</f>
        <v>47</v>
      </c>
    </row>
    <row r="1690" spans="1:3" x14ac:dyDescent="0.4">
      <c r="A1690" t="s">
        <v>3282</v>
      </c>
      <c r="B1690" s="17" t="s">
        <v>8219</v>
      </c>
      <c r="C1690" s="26">
        <f>VLOOKUP($A1690,Data!$B$1:$O$4115,14,FALSE)</f>
        <v>237</v>
      </c>
    </row>
    <row r="1691" spans="1:3" x14ac:dyDescent="0.4">
      <c r="A1691" t="s">
        <v>3283</v>
      </c>
      <c r="B1691" s="17" t="s">
        <v>8219</v>
      </c>
      <c r="C1691" s="26">
        <f>VLOOKUP($A1691,Data!$B$1:$O$4115,14,FALSE)</f>
        <v>47</v>
      </c>
    </row>
    <row r="1692" spans="1:3" x14ac:dyDescent="0.4">
      <c r="A1692" t="s">
        <v>3284</v>
      </c>
      <c r="B1692" s="17" t="s">
        <v>8219</v>
      </c>
      <c r="C1692" s="26">
        <f>VLOOKUP($A1692,Data!$B$1:$O$4115,14,FALSE)</f>
        <v>15</v>
      </c>
    </row>
    <row r="1693" spans="1:3" x14ac:dyDescent="0.4">
      <c r="A1693" t="s">
        <v>3285</v>
      </c>
      <c r="B1693" s="17" t="s">
        <v>8219</v>
      </c>
      <c r="C1693" s="26">
        <f>VLOOKUP($A1693,Data!$B$1:$O$4115,14,FALSE)</f>
        <v>81</v>
      </c>
    </row>
    <row r="1694" spans="1:3" x14ac:dyDescent="0.4">
      <c r="A1694" t="s">
        <v>3286</v>
      </c>
      <c r="B1694" s="17" t="s">
        <v>8219</v>
      </c>
      <c r="C1694" s="26">
        <f>VLOOKUP($A1694,Data!$B$1:$O$4115,14,FALSE)</f>
        <v>122</v>
      </c>
    </row>
    <row r="1695" spans="1:3" x14ac:dyDescent="0.4">
      <c r="A1695" t="s">
        <v>3287</v>
      </c>
      <c r="B1695" s="17" t="s">
        <v>8219</v>
      </c>
      <c r="C1695" s="26">
        <f>VLOOKUP($A1695,Data!$B$1:$O$4115,14,FALSE)</f>
        <v>34</v>
      </c>
    </row>
    <row r="1696" spans="1:3" x14ac:dyDescent="0.4">
      <c r="A1696" t="s">
        <v>3288</v>
      </c>
      <c r="B1696" s="17" t="s">
        <v>8219</v>
      </c>
      <c r="C1696" s="26">
        <f>VLOOKUP($A1696,Data!$B$1:$O$4115,14,FALSE)</f>
        <v>207</v>
      </c>
    </row>
    <row r="1697" spans="1:3" x14ac:dyDescent="0.4">
      <c r="A1697" t="s">
        <v>3289</v>
      </c>
      <c r="B1697" s="17" t="s">
        <v>8219</v>
      </c>
      <c r="C1697" s="26">
        <f>VLOOKUP($A1697,Data!$B$1:$O$4115,14,FALSE)</f>
        <v>25</v>
      </c>
    </row>
    <row r="1698" spans="1:3" x14ac:dyDescent="0.4">
      <c r="A1698" t="s">
        <v>3290</v>
      </c>
      <c r="B1698" s="17" t="s">
        <v>8219</v>
      </c>
      <c r="C1698" s="26">
        <f>VLOOKUP($A1698,Data!$B$1:$O$4115,14,FALSE)</f>
        <v>72</v>
      </c>
    </row>
    <row r="1699" spans="1:3" x14ac:dyDescent="0.4">
      <c r="A1699" t="s">
        <v>3291</v>
      </c>
      <c r="B1699" s="17" t="s">
        <v>8219</v>
      </c>
      <c r="C1699" s="26">
        <f>VLOOKUP($A1699,Data!$B$1:$O$4115,14,FALSE)</f>
        <v>14</v>
      </c>
    </row>
    <row r="1700" spans="1:3" x14ac:dyDescent="0.4">
      <c r="A1700" t="s">
        <v>3292</v>
      </c>
      <c r="B1700" s="17" t="s">
        <v>8219</v>
      </c>
      <c r="C1700" s="26">
        <f>VLOOKUP($A1700,Data!$B$1:$O$4115,14,FALSE)</f>
        <v>15</v>
      </c>
    </row>
    <row r="1701" spans="1:3" x14ac:dyDescent="0.4">
      <c r="A1701" t="s">
        <v>3293</v>
      </c>
      <c r="B1701" s="17" t="s">
        <v>8219</v>
      </c>
      <c r="C1701" s="26">
        <f>VLOOKUP($A1701,Data!$B$1:$O$4115,14,FALSE)</f>
        <v>91</v>
      </c>
    </row>
    <row r="1702" spans="1:3" x14ac:dyDescent="0.4">
      <c r="A1702" t="s">
        <v>3294</v>
      </c>
      <c r="B1702" s="17" t="s">
        <v>8219</v>
      </c>
      <c r="C1702" s="26">
        <f>VLOOKUP($A1702,Data!$B$1:$O$4115,14,FALSE)</f>
        <v>24</v>
      </c>
    </row>
    <row r="1703" spans="1:3" x14ac:dyDescent="0.4">
      <c r="A1703" t="s">
        <v>3295</v>
      </c>
      <c r="B1703" s="17" t="s">
        <v>8219</v>
      </c>
      <c r="C1703" s="26">
        <f>VLOOKUP($A1703,Data!$B$1:$O$4115,14,FALSE)</f>
        <v>27</v>
      </c>
    </row>
    <row r="1704" spans="1:3" x14ac:dyDescent="0.4">
      <c r="A1704" t="s">
        <v>3296</v>
      </c>
      <c r="B1704" s="17" t="s">
        <v>8219</v>
      </c>
      <c r="C1704" s="26">
        <f>VLOOKUP($A1704,Data!$B$1:$O$4115,14,FALSE)</f>
        <v>47</v>
      </c>
    </row>
    <row r="1705" spans="1:3" x14ac:dyDescent="0.4">
      <c r="A1705" t="s">
        <v>3297</v>
      </c>
      <c r="B1705" s="17" t="s">
        <v>8219</v>
      </c>
      <c r="C1705" s="26">
        <f>VLOOKUP($A1705,Data!$B$1:$O$4115,14,FALSE)</f>
        <v>44</v>
      </c>
    </row>
    <row r="1706" spans="1:3" x14ac:dyDescent="0.4">
      <c r="A1706" t="s">
        <v>3298</v>
      </c>
      <c r="B1706" s="17" t="s">
        <v>8219</v>
      </c>
      <c r="C1706" s="26">
        <f>VLOOKUP($A1706,Data!$B$1:$O$4115,14,FALSE)</f>
        <v>72</v>
      </c>
    </row>
    <row r="1707" spans="1:3" x14ac:dyDescent="0.4">
      <c r="A1707" t="s">
        <v>3299</v>
      </c>
      <c r="B1707" s="17" t="s">
        <v>8219</v>
      </c>
      <c r="C1707" s="26">
        <f>VLOOKUP($A1707,Data!$B$1:$O$4115,14,FALSE)</f>
        <v>63</v>
      </c>
    </row>
    <row r="1708" spans="1:3" x14ac:dyDescent="0.4">
      <c r="A1708" t="s">
        <v>3300</v>
      </c>
      <c r="B1708" s="17" t="s">
        <v>8219</v>
      </c>
      <c r="C1708" s="26">
        <f>VLOOKUP($A1708,Data!$B$1:$O$4115,14,FALSE)</f>
        <v>88</v>
      </c>
    </row>
    <row r="1709" spans="1:3" x14ac:dyDescent="0.4">
      <c r="A1709" t="s">
        <v>3301</v>
      </c>
      <c r="B1709" s="17" t="s">
        <v>8219</v>
      </c>
      <c r="C1709" s="26">
        <f>VLOOKUP($A1709,Data!$B$1:$O$4115,14,FALSE)</f>
        <v>70</v>
      </c>
    </row>
    <row r="1710" spans="1:3" x14ac:dyDescent="0.4">
      <c r="A1710" t="s">
        <v>3302</v>
      </c>
      <c r="B1710" s="17" t="s">
        <v>8219</v>
      </c>
      <c r="C1710" s="26">
        <f>VLOOKUP($A1710,Data!$B$1:$O$4115,14,FALSE)</f>
        <v>50</v>
      </c>
    </row>
    <row r="1711" spans="1:3" x14ac:dyDescent="0.4">
      <c r="A1711" t="s">
        <v>3303</v>
      </c>
      <c r="B1711" s="17" t="s">
        <v>8219</v>
      </c>
      <c r="C1711" s="26">
        <f>VLOOKUP($A1711,Data!$B$1:$O$4115,14,FALSE)</f>
        <v>35</v>
      </c>
    </row>
    <row r="1712" spans="1:3" x14ac:dyDescent="0.4">
      <c r="A1712" t="s">
        <v>3304</v>
      </c>
      <c r="B1712" s="17" t="s">
        <v>8219</v>
      </c>
      <c r="C1712" s="26">
        <f>VLOOKUP($A1712,Data!$B$1:$O$4115,14,FALSE)</f>
        <v>175</v>
      </c>
    </row>
    <row r="1713" spans="1:3" x14ac:dyDescent="0.4">
      <c r="A1713" t="s">
        <v>3305</v>
      </c>
      <c r="B1713" s="17" t="s">
        <v>8219</v>
      </c>
      <c r="C1713" s="26">
        <f>VLOOKUP($A1713,Data!$B$1:$O$4115,14,FALSE)</f>
        <v>20</v>
      </c>
    </row>
    <row r="1714" spans="1:3" x14ac:dyDescent="0.4">
      <c r="A1714" t="s">
        <v>3306</v>
      </c>
      <c r="B1714" s="17" t="s">
        <v>8219</v>
      </c>
      <c r="C1714" s="26">
        <f>VLOOKUP($A1714,Data!$B$1:$O$4115,14,FALSE)</f>
        <v>54</v>
      </c>
    </row>
    <row r="1715" spans="1:3" x14ac:dyDescent="0.4">
      <c r="A1715" t="s">
        <v>3307</v>
      </c>
      <c r="B1715" s="17" t="s">
        <v>8219</v>
      </c>
      <c r="C1715" s="26">
        <f>VLOOKUP($A1715,Data!$B$1:$O$4115,14,FALSE)</f>
        <v>20</v>
      </c>
    </row>
    <row r="1716" spans="1:3" x14ac:dyDescent="0.4">
      <c r="A1716" t="s">
        <v>3308</v>
      </c>
      <c r="B1716" s="17" t="s">
        <v>8219</v>
      </c>
      <c r="C1716" s="26">
        <f>VLOOKUP($A1716,Data!$B$1:$O$4115,14,FALSE)</f>
        <v>57</v>
      </c>
    </row>
    <row r="1717" spans="1:3" x14ac:dyDescent="0.4">
      <c r="A1717" t="s">
        <v>3309</v>
      </c>
      <c r="B1717" s="17" t="s">
        <v>8219</v>
      </c>
      <c r="C1717" s="26">
        <f>VLOOKUP($A1717,Data!$B$1:$O$4115,14,FALSE)</f>
        <v>31</v>
      </c>
    </row>
    <row r="1718" spans="1:3" x14ac:dyDescent="0.4">
      <c r="A1718" t="s">
        <v>3310</v>
      </c>
      <c r="B1718" s="17" t="s">
        <v>8219</v>
      </c>
      <c r="C1718" s="26">
        <f>VLOOKUP($A1718,Data!$B$1:$O$4115,14,FALSE)</f>
        <v>31</v>
      </c>
    </row>
    <row r="1719" spans="1:3" x14ac:dyDescent="0.4">
      <c r="A1719" t="s">
        <v>3311</v>
      </c>
      <c r="B1719" s="17" t="s">
        <v>8219</v>
      </c>
      <c r="C1719" s="26">
        <f>VLOOKUP($A1719,Data!$B$1:$O$4115,14,FALSE)</f>
        <v>45</v>
      </c>
    </row>
    <row r="1720" spans="1:3" x14ac:dyDescent="0.4">
      <c r="A1720" t="s">
        <v>3312</v>
      </c>
      <c r="B1720" s="17" t="s">
        <v>8219</v>
      </c>
      <c r="C1720" s="26">
        <f>VLOOKUP($A1720,Data!$B$1:$O$4115,14,FALSE)</f>
        <v>41</v>
      </c>
    </row>
    <row r="1721" spans="1:3" x14ac:dyDescent="0.4">
      <c r="A1721" t="s">
        <v>3313</v>
      </c>
      <c r="B1721" s="17" t="s">
        <v>8219</v>
      </c>
      <c r="C1721" s="26">
        <f>VLOOKUP($A1721,Data!$B$1:$O$4115,14,FALSE)</f>
        <v>29</v>
      </c>
    </row>
    <row r="1722" spans="1:3" x14ac:dyDescent="0.4">
      <c r="A1722" t="s">
        <v>3314</v>
      </c>
      <c r="B1722" s="17" t="s">
        <v>8219</v>
      </c>
      <c r="C1722" s="26">
        <f>VLOOKUP($A1722,Data!$B$1:$O$4115,14,FALSE)</f>
        <v>58</v>
      </c>
    </row>
    <row r="1723" spans="1:3" x14ac:dyDescent="0.4">
      <c r="A1723" t="s">
        <v>3315</v>
      </c>
      <c r="B1723" s="17" t="s">
        <v>8219</v>
      </c>
      <c r="C1723" s="26">
        <f>VLOOKUP($A1723,Data!$B$1:$O$4115,14,FALSE)</f>
        <v>89</v>
      </c>
    </row>
    <row r="1724" spans="1:3" x14ac:dyDescent="0.4">
      <c r="A1724" t="s">
        <v>3316</v>
      </c>
      <c r="B1724" s="17" t="s">
        <v>8219</v>
      </c>
      <c r="C1724" s="26">
        <f>VLOOKUP($A1724,Data!$B$1:$O$4115,14,FALSE)</f>
        <v>125</v>
      </c>
    </row>
    <row r="1725" spans="1:3" x14ac:dyDescent="0.4">
      <c r="A1725" t="s">
        <v>3317</v>
      </c>
      <c r="B1725" s="17" t="s">
        <v>8219</v>
      </c>
      <c r="C1725" s="26">
        <f>VLOOKUP($A1725,Data!$B$1:$O$4115,14,FALSE)</f>
        <v>18</v>
      </c>
    </row>
    <row r="1726" spans="1:3" x14ac:dyDescent="0.4">
      <c r="A1726" t="s">
        <v>3318</v>
      </c>
      <c r="B1726" s="17" t="s">
        <v>8219</v>
      </c>
      <c r="C1726" s="26">
        <f>VLOOKUP($A1726,Data!$B$1:$O$4115,14,FALSE)</f>
        <v>32</v>
      </c>
    </row>
    <row r="1727" spans="1:3" x14ac:dyDescent="0.4">
      <c r="A1727" t="s">
        <v>3319</v>
      </c>
      <c r="B1727" s="17" t="s">
        <v>8219</v>
      </c>
      <c r="C1727" s="26">
        <f>VLOOKUP($A1727,Data!$B$1:$O$4115,14,FALSE)</f>
        <v>16</v>
      </c>
    </row>
    <row r="1728" spans="1:3" x14ac:dyDescent="0.4">
      <c r="A1728" t="s">
        <v>3320</v>
      </c>
      <c r="B1728" s="17" t="s">
        <v>8219</v>
      </c>
      <c r="C1728" s="26">
        <f>VLOOKUP($A1728,Data!$B$1:$O$4115,14,FALSE)</f>
        <v>38</v>
      </c>
    </row>
    <row r="1729" spans="1:3" x14ac:dyDescent="0.4">
      <c r="A1729" t="s">
        <v>3321</v>
      </c>
      <c r="B1729" s="17" t="s">
        <v>8219</v>
      </c>
      <c r="C1729" s="26">
        <f>VLOOKUP($A1729,Data!$B$1:$O$4115,14,FALSE)</f>
        <v>15</v>
      </c>
    </row>
    <row r="1730" spans="1:3" x14ac:dyDescent="0.4">
      <c r="A1730" t="s">
        <v>3322</v>
      </c>
      <c r="B1730" s="17" t="s">
        <v>8219</v>
      </c>
      <c r="C1730" s="26">
        <f>VLOOKUP($A1730,Data!$B$1:$O$4115,14,FALSE)</f>
        <v>23</v>
      </c>
    </row>
    <row r="1731" spans="1:3" x14ac:dyDescent="0.4">
      <c r="A1731" t="s">
        <v>3323</v>
      </c>
      <c r="B1731" s="17" t="s">
        <v>8219</v>
      </c>
      <c r="C1731" s="26">
        <f>VLOOKUP($A1731,Data!$B$1:$O$4115,14,FALSE)</f>
        <v>49</v>
      </c>
    </row>
    <row r="1732" spans="1:3" x14ac:dyDescent="0.4">
      <c r="A1732" t="s">
        <v>3324</v>
      </c>
      <c r="B1732" s="17" t="s">
        <v>8219</v>
      </c>
      <c r="C1732" s="26">
        <f>VLOOKUP($A1732,Data!$B$1:$O$4115,14,FALSE)</f>
        <v>10</v>
      </c>
    </row>
    <row r="1733" spans="1:3" x14ac:dyDescent="0.4">
      <c r="A1733" t="s">
        <v>3325</v>
      </c>
      <c r="B1733" s="17" t="s">
        <v>8219</v>
      </c>
      <c r="C1733" s="26">
        <f>VLOOKUP($A1733,Data!$B$1:$O$4115,14,FALSE)</f>
        <v>15</v>
      </c>
    </row>
    <row r="1734" spans="1:3" x14ac:dyDescent="0.4">
      <c r="A1734" t="s">
        <v>3326</v>
      </c>
      <c r="B1734" s="17" t="s">
        <v>8219</v>
      </c>
      <c r="C1734" s="26">
        <f>VLOOKUP($A1734,Data!$B$1:$O$4115,14,FALSE)</f>
        <v>57</v>
      </c>
    </row>
    <row r="1735" spans="1:3" x14ac:dyDescent="0.4">
      <c r="A1735" t="s">
        <v>3327</v>
      </c>
      <c r="B1735" s="17" t="s">
        <v>8219</v>
      </c>
      <c r="C1735" s="26">
        <f>VLOOKUP($A1735,Data!$B$1:$O$4115,14,FALSE)</f>
        <v>33</v>
      </c>
    </row>
    <row r="1736" spans="1:3" x14ac:dyDescent="0.4">
      <c r="A1736" t="s">
        <v>3328</v>
      </c>
      <c r="B1736" s="17" t="s">
        <v>8219</v>
      </c>
      <c r="C1736" s="26">
        <f>VLOOKUP($A1736,Data!$B$1:$O$4115,14,FALSE)</f>
        <v>9</v>
      </c>
    </row>
    <row r="1737" spans="1:3" x14ac:dyDescent="0.4">
      <c r="A1737" t="s">
        <v>3329</v>
      </c>
      <c r="B1737" s="17" t="s">
        <v>8219</v>
      </c>
      <c r="C1737" s="26">
        <f>VLOOKUP($A1737,Data!$B$1:$O$4115,14,FALSE)</f>
        <v>26</v>
      </c>
    </row>
    <row r="1738" spans="1:3" x14ac:dyDescent="0.4">
      <c r="A1738" t="s">
        <v>3330</v>
      </c>
      <c r="B1738" s="17" t="s">
        <v>8219</v>
      </c>
      <c r="C1738" s="26">
        <f>VLOOKUP($A1738,Data!$B$1:$O$4115,14,FALSE)</f>
        <v>69</v>
      </c>
    </row>
    <row r="1739" spans="1:3" x14ac:dyDescent="0.4">
      <c r="A1739" t="s">
        <v>3331</v>
      </c>
      <c r="B1739" s="17" t="s">
        <v>8219</v>
      </c>
      <c r="C1739" s="26">
        <f>VLOOKUP($A1739,Data!$B$1:$O$4115,14,FALSE)</f>
        <v>65</v>
      </c>
    </row>
    <row r="1740" spans="1:3" x14ac:dyDescent="0.4">
      <c r="A1740" t="s">
        <v>3332</v>
      </c>
      <c r="B1740" s="17" t="s">
        <v>8219</v>
      </c>
      <c r="C1740" s="26">
        <f>VLOOKUP($A1740,Data!$B$1:$O$4115,14,FALSE)</f>
        <v>83</v>
      </c>
    </row>
    <row r="1741" spans="1:3" x14ac:dyDescent="0.4">
      <c r="A1741" t="s">
        <v>3333</v>
      </c>
      <c r="B1741" s="17" t="s">
        <v>8219</v>
      </c>
      <c r="C1741" s="26">
        <f>VLOOKUP($A1741,Data!$B$1:$O$4115,14,FALSE)</f>
        <v>111</v>
      </c>
    </row>
    <row r="1742" spans="1:3" x14ac:dyDescent="0.4">
      <c r="A1742" t="s">
        <v>3334</v>
      </c>
      <c r="B1742" s="17" t="s">
        <v>8219</v>
      </c>
      <c r="C1742" s="26">
        <f>VLOOKUP($A1742,Data!$B$1:$O$4115,14,FALSE)</f>
        <v>46</v>
      </c>
    </row>
    <row r="1743" spans="1:3" x14ac:dyDescent="0.4">
      <c r="A1743" t="s">
        <v>3335</v>
      </c>
      <c r="B1743" s="17" t="s">
        <v>8219</v>
      </c>
      <c r="C1743" s="26">
        <f>VLOOKUP($A1743,Data!$B$1:$O$4115,14,FALSE)</f>
        <v>63</v>
      </c>
    </row>
    <row r="1744" spans="1:3" x14ac:dyDescent="0.4">
      <c r="A1744" t="s">
        <v>3336</v>
      </c>
      <c r="B1744" s="17" t="s">
        <v>8219</v>
      </c>
      <c r="C1744" s="26">
        <f>VLOOKUP($A1744,Data!$B$1:$O$4115,14,FALSE)</f>
        <v>9</v>
      </c>
    </row>
    <row r="1745" spans="1:3" x14ac:dyDescent="0.4">
      <c r="A1745" t="s">
        <v>3337</v>
      </c>
      <c r="B1745" s="17" t="s">
        <v>8219</v>
      </c>
      <c r="C1745" s="26">
        <f>VLOOKUP($A1745,Data!$B$1:$O$4115,14,FALSE)</f>
        <v>34</v>
      </c>
    </row>
    <row r="1746" spans="1:3" x14ac:dyDescent="0.4">
      <c r="A1746" t="s">
        <v>3338</v>
      </c>
      <c r="B1746" s="17" t="s">
        <v>8219</v>
      </c>
      <c r="C1746" s="26">
        <f>VLOOKUP($A1746,Data!$B$1:$O$4115,14,FALSE)</f>
        <v>112</v>
      </c>
    </row>
    <row r="1747" spans="1:3" x14ac:dyDescent="0.4">
      <c r="A1747" t="s">
        <v>3339</v>
      </c>
      <c r="B1747" s="17" t="s">
        <v>8219</v>
      </c>
      <c r="C1747" s="26">
        <f>VLOOKUP($A1747,Data!$B$1:$O$4115,14,FALSE)</f>
        <v>47</v>
      </c>
    </row>
    <row r="1748" spans="1:3" x14ac:dyDescent="0.4">
      <c r="A1748" t="s">
        <v>3340</v>
      </c>
      <c r="B1748" s="17" t="s">
        <v>8219</v>
      </c>
      <c r="C1748" s="26">
        <f>VLOOKUP($A1748,Data!$B$1:$O$4115,14,FALSE)</f>
        <v>38</v>
      </c>
    </row>
    <row r="1749" spans="1:3" x14ac:dyDescent="0.4">
      <c r="A1749" t="s">
        <v>3341</v>
      </c>
      <c r="B1749" s="17" t="s">
        <v>8219</v>
      </c>
      <c r="C1749" s="26">
        <f>VLOOKUP($A1749,Data!$B$1:$O$4115,14,FALSE)</f>
        <v>28</v>
      </c>
    </row>
    <row r="1750" spans="1:3" x14ac:dyDescent="0.4">
      <c r="A1750" t="s">
        <v>3342</v>
      </c>
      <c r="B1750" s="17" t="s">
        <v>8219</v>
      </c>
      <c r="C1750" s="26">
        <f>VLOOKUP($A1750,Data!$B$1:$O$4115,14,FALSE)</f>
        <v>78</v>
      </c>
    </row>
    <row r="1751" spans="1:3" x14ac:dyDescent="0.4">
      <c r="A1751" t="s">
        <v>3343</v>
      </c>
      <c r="B1751" s="17" t="s">
        <v>8219</v>
      </c>
      <c r="C1751" s="26">
        <f>VLOOKUP($A1751,Data!$B$1:$O$4115,14,FALSE)</f>
        <v>23</v>
      </c>
    </row>
    <row r="1752" spans="1:3" x14ac:dyDescent="0.4">
      <c r="A1752" t="s">
        <v>3344</v>
      </c>
      <c r="B1752" s="17" t="s">
        <v>8219</v>
      </c>
      <c r="C1752" s="26">
        <f>VLOOKUP($A1752,Data!$B$1:$O$4115,14,FALSE)</f>
        <v>40</v>
      </c>
    </row>
    <row r="1753" spans="1:3" x14ac:dyDescent="0.4">
      <c r="A1753" t="s">
        <v>3345</v>
      </c>
      <c r="B1753" s="17" t="s">
        <v>8219</v>
      </c>
      <c r="C1753" s="26">
        <f>VLOOKUP($A1753,Data!$B$1:$O$4115,14,FALSE)</f>
        <v>13</v>
      </c>
    </row>
    <row r="1754" spans="1:3" x14ac:dyDescent="0.4">
      <c r="A1754" t="s">
        <v>3346</v>
      </c>
      <c r="B1754" s="17" t="s">
        <v>8219</v>
      </c>
      <c r="C1754" s="26">
        <f>VLOOKUP($A1754,Data!$B$1:$O$4115,14,FALSE)</f>
        <v>18</v>
      </c>
    </row>
    <row r="1755" spans="1:3" x14ac:dyDescent="0.4">
      <c r="A1755" t="s">
        <v>3347</v>
      </c>
      <c r="B1755" s="17" t="s">
        <v>8219</v>
      </c>
      <c r="C1755" s="26">
        <f>VLOOKUP($A1755,Data!$B$1:$O$4115,14,FALSE)</f>
        <v>22</v>
      </c>
    </row>
    <row r="1756" spans="1:3" x14ac:dyDescent="0.4">
      <c r="A1756" t="s">
        <v>3266</v>
      </c>
      <c r="B1756" s="17" t="s">
        <v>8219</v>
      </c>
      <c r="C1756" s="26">
        <f>VLOOKUP($A1756,Data!$B$1:$O$4115,14,FALSE)</f>
        <v>163</v>
      </c>
    </row>
    <row r="1757" spans="1:3" x14ac:dyDescent="0.4">
      <c r="A1757" t="s">
        <v>3348</v>
      </c>
      <c r="B1757" s="17" t="s">
        <v>8219</v>
      </c>
      <c r="C1757" s="26">
        <f>VLOOKUP($A1757,Data!$B$1:$O$4115,14,FALSE)</f>
        <v>14</v>
      </c>
    </row>
    <row r="1758" spans="1:3" x14ac:dyDescent="0.4">
      <c r="A1758" t="s">
        <v>3349</v>
      </c>
      <c r="B1758" s="17" t="s">
        <v>8219</v>
      </c>
      <c r="C1758" s="26">
        <f>VLOOKUP($A1758,Data!$B$1:$O$4115,14,FALSE)</f>
        <v>51</v>
      </c>
    </row>
    <row r="1759" spans="1:3" x14ac:dyDescent="0.4">
      <c r="A1759" t="s">
        <v>3350</v>
      </c>
      <c r="B1759" s="17" t="s">
        <v>8219</v>
      </c>
      <c r="C1759" s="26">
        <f>VLOOKUP($A1759,Data!$B$1:$O$4115,14,FALSE)</f>
        <v>54</v>
      </c>
    </row>
    <row r="1760" spans="1:3" x14ac:dyDescent="0.4">
      <c r="A1760" t="s">
        <v>3351</v>
      </c>
      <c r="B1760" s="17" t="s">
        <v>8219</v>
      </c>
      <c r="C1760" s="26">
        <f>VLOOKUP($A1760,Data!$B$1:$O$4115,14,FALSE)</f>
        <v>70</v>
      </c>
    </row>
    <row r="1761" spans="1:3" x14ac:dyDescent="0.4">
      <c r="A1761" t="s">
        <v>3352</v>
      </c>
      <c r="B1761" s="17" t="s">
        <v>8219</v>
      </c>
      <c r="C1761" s="26">
        <f>VLOOKUP($A1761,Data!$B$1:$O$4115,14,FALSE)</f>
        <v>44</v>
      </c>
    </row>
    <row r="1762" spans="1:3" x14ac:dyDescent="0.4">
      <c r="A1762" t="s">
        <v>3353</v>
      </c>
      <c r="B1762" s="17" t="s">
        <v>8219</v>
      </c>
      <c r="C1762" s="26">
        <f>VLOOKUP($A1762,Data!$B$1:$O$4115,14,FALSE)</f>
        <v>55</v>
      </c>
    </row>
    <row r="1763" spans="1:3" x14ac:dyDescent="0.4">
      <c r="A1763" t="s">
        <v>3354</v>
      </c>
      <c r="B1763" s="17" t="s">
        <v>8219</v>
      </c>
      <c r="C1763" s="26">
        <f>VLOOKUP($A1763,Data!$B$1:$O$4115,14,FALSE)</f>
        <v>15</v>
      </c>
    </row>
    <row r="1764" spans="1:3" x14ac:dyDescent="0.4">
      <c r="A1764" t="s">
        <v>3355</v>
      </c>
      <c r="B1764" s="17" t="s">
        <v>8219</v>
      </c>
      <c r="C1764" s="26">
        <f>VLOOKUP($A1764,Data!$B$1:$O$4115,14,FALSE)</f>
        <v>27</v>
      </c>
    </row>
    <row r="1765" spans="1:3" x14ac:dyDescent="0.4">
      <c r="A1765" t="s">
        <v>3356</v>
      </c>
      <c r="B1765" s="17" t="s">
        <v>8219</v>
      </c>
      <c r="C1765" s="26">
        <f>VLOOKUP($A1765,Data!$B$1:$O$4115,14,FALSE)</f>
        <v>21</v>
      </c>
    </row>
    <row r="1766" spans="1:3" x14ac:dyDescent="0.4">
      <c r="A1766" t="s">
        <v>3357</v>
      </c>
      <c r="B1766" s="17" t="s">
        <v>8219</v>
      </c>
      <c r="C1766" s="26">
        <f>VLOOKUP($A1766,Data!$B$1:$O$4115,14,FALSE)</f>
        <v>162</v>
      </c>
    </row>
    <row r="1767" spans="1:3" x14ac:dyDescent="0.4">
      <c r="A1767" t="s">
        <v>3358</v>
      </c>
      <c r="B1767" s="17" t="s">
        <v>8219</v>
      </c>
      <c r="C1767" s="26">
        <f>VLOOKUP($A1767,Data!$B$1:$O$4115,14,FALSE)</f>
        <v>23</v>
      </c>
    </row>
    <row r="1768" spans="1:3" x14ac:dyDescent="0.4">
      <c r="A1768" t="s">
        <v>3359</v>
      </c>
      <c r="B1768" s="17" t="s">
        <v>8219</v>
      </c>
      <c r="C1768" s="26">
        <f>VLOOKUP($A1768,Data!$B$1:$O$4115,14,FALSE)</f>
        <v>72</v>
      </c>
    </row>
    <row r="1769" spans="1:3" x14ac:dyDescent="0.4">
      <c r="A1769" t="s">
        <v>3360</v>
      </c>
      <c r="B1769" s="17" t="s">
        <v>8219</v>
      </c>
      <c r="C1769" s="26">
        <f>VLOOKUP($A1769,Data!$B$1:$O$4115,14,FALSE)</f>
        <v>68</v>
      </c>
    </row>
    <row r="1770" spans="1:3" x14ac:dyDescent="0.4">
      <c r="A1770" t="s">
        <v>3361</v>
      </c>
      <c r="B1770" s="17" t="s">
        <v>8219</v>
      </c>
      <c r="C1770" s="26">
        <f>VLOOKUP($A1770,Data!$B$1:$O$4115,14,FALSE)</f>
        <v>20</v>
      </c>
    </row>
    <row r="1771" spans="1:3" x14ac:dyDescent="0.4">
      <c r="A1771" t="s">
        <v>3362</v>
      </c>
      <c r="B1771" s="17" t="s">
        <v>8219</v>
      </c>
      <c r="C1771" s="26">
        <f>VLOOKUP($A1771,Data!$B$1:$O$4115,14,FALSE)</f>
        <v>26</v>
      </c>
    </row>
    <row r="1772" spans="1:3" x14ac:dyDescent="0.4">
      <c r="A1772" t="s">
        <v>3363</v>
      </c>
      <c r="B1772" s="17" t="s">
        <v>8219</v>
      </c>
      <c r="C1772" s="26">
        <f>VLOOKUP($A1772,Data!$B$1:$O$4115,14,FALSE)</f>
        <v>72</v>
      </c>
    </row>
    <row r="1773" spans="1:3" x14ac:dyDescent="0.4">
      <c r="A1773" t="s">
        <v>3364</v>
      </c>
      <c r="B1773" s="17" t="s">
        <v>8219</v>
      </c>
      <c r="C1773" s="26">
        <f>VLOOKUP($A1773,Data!$B$1:$O$4115,14,FALSE)</f>
        <v>3</v>
      </c>
    </row>
    <row r="1774" spans="1:3" x14ac:dyDescent="0.4">
      <c r="A1774" t="s">
        <v>3365</v>
      </c>
      <c r="B1774" s="17" t="s">
        <v>8219</v>
      </c>
      <c r="C1774" s="26">
        <f>VLOOKUP($A1774,Data!$B$1:$O$4115,14,FALSE)</f>
        <v>18</v>
      </c>
    </row>
    <row r="1775" spans="1:3" x14ac:dyDescent="0.4">
      <c r="A1775" t="s">
        <v>3366</v>
      </c>
      <c r="B1775" s="17" t="s">
        <v>8219</v>
      </c>
      <c r="C1775" s="26">
        <f>VLOOKUP($A1775,Data!$B$1:$O$4115,14,FALSE)</f>
        <v>30</v>
      </c>
    </row>
    <row r="1776" spans="1:3" x14ac:dyDescent="0.4">
      <c r="A1776" t="s">
        <v>3367</v>
      </c>
      <c r="B1776" s="17" t="s">
        <v>8219</v>
      </c>
      <c r="C1776" s="26">
        <f>VLOOKUP($A1776,Data!$B$1:$O$4115,14,FALSE)</f>
        <v>23</v>
      </c>
    </row>
    <row r="1777" spans="1:3" x14ac:dyDescent="0.4">
      <c r="A1777" t="s">
        <v>3368</v>
      </c>
      <c r="B1777" s="17" t="s">
        <v>8219</v>
      </c>
      <c r="C1777" s="26">
        <f>VLOOKUP($A1777,Data!$B$1:$O$4115,14,FALSE)</f>
        <v>54</v>
      </c>
    </row>
    <row r="1778" spans="1:3" x14ac:dyDescent="0.4">
      <c r="A1778" t="s">
        <v>3369</v>
      </c>
      <c r="B1778" s="17" t="s">
        <v>8219</v>
      </c>
      <c r="C1778" s="26">
        <f>VLOOKUP($A1778,Data!$B$1:$O$4115,14,FALSE)</f>
        <v>26</v>
      </c>
    </row>
    <row r="1779" spans="1:3" x14ac:dyDescent="0.4">
      <c r="A1779" t="s">
        <v>3370</v>
      </c>
      <c r="B1779" s="17" t="s">
        <v>8219</v>
      </c>
      <c r="C1779" s="26">
        <f>VLOOKUP($A1779,Data!$B$1:$O$4115,14,FALSE)</f>
        <v>9</v>
      </c>
    </row>
    <row r="1780" spans="1:3" x14ac:dyDescent="0.4">
      <c r="A1780" t="s">
        <v>3371</v>
      </c>
      <c r="B1780" s="17" t="s">
        <v>8219</v>
      </c>
      <c r="C1780" s="26">
        <f>VLOOKUP($A1780,Data!$B$1:$O$4115,14,FALSE)</f>
        <v>27</v>
      </c>
    </row>
    <row r="1781" spans="1:3" x14ac:dyDescent="0.4">
      <c r="A1781" t="s">
        <v>3372</v>
      </c>
      <c r="B1781" s="17" t="s">
        <v>8219</v>
      </c>
      <c r="C1781" s="26">
        <f>VLOOKUP($A1781,Data!$B$1:$O$4115,14,FALSE)</f>
        <v>30</v>
      </c>
    </row>
    <row r="1782" spans="1:3" x14ac:dyDescent="0.4">
      <c r="A1782" t="s">
        <v>3373</v>
      </c>
      <c r="B1782" s="17" t="s">
        <v>8219</v>
      </c>
      <c r="C1782" s="26">
        <f>VLOOKUP($A1782,Data!$B$1:$O$4115,14,FALSE)</f>
        <v>52</v>
      </c>
    </row>
    <row r="1783" spans="1:3" x14ac:dyDescent="0.4">
      <c r="A1783" t="s">
        <v>3374</v>
      </c>
      <c r="B1783" s="17" t="s">
        <v>8219</v>
      </c>
      <c r="C1783" s="26">
        <f>VLOOKUP($A1783,Data!$B$1:$O$4115,14,FALSE)</f>
        <v>17</v>
      </c>
    </row>
    <row r="1784" spans="1:3" x14ac:dyDescent="0.4">
      <c r="A1784" t="s">
        <v>3375</v>
      </c>
      <c r="B1784" s="17" t="s">
        <v>8219</v>
      </c>
      <c r="C1784" s="26">
        <f>VLOOKUP($A1784,Data!$B$1:$O$4115,14,FALSE)</f>
        <v>19</v>
      </c>
    </row>
    <row r="1785" spans="1:3" x14ac:dyDescent="0.4">
      <c r="A1785" t="s">
        <v>3376</v>
      </c>
      <c r="B1785" s="17" t="s">
        <v>8219</v>
      </c>
      <c r="C1785" s="26">
        <f>VLOOKUP($A1785,Data!$B$1:$O$4115,14,FALSE)</f>
        <v>77</v>
      </c>
    </row>
    <row r="1786" spans="1:3" x14ac:dyDescent="0.4">
      <c r="A1786" t="s">
        <v>3377</v>
      </c>
      <c r="B1786" s="17" t="s">
        <v>8219</v>
      </c>
      <c r="C1786" s="26">
        <f>VLOOKUP($A1786,Data!$B$1:$O$4115,14,FALSE)</f>
        <v>21</v>
      </c>
    </row>
    <row r="1787" spans="1:3" x14ac:dyDescent="0.4">
      <c r="A1787" t="s">
        <v>3378</v>
      </c>
      <c r="B1787" s="17" t="s">
        <v>8219</v>
      </c>
      <c r="C1787" s="26">
        <f>VLOOKUP($A1787,Data!$B$1:$O$4115,14,FALSE)</f>
        <v>38</v>
      </c>
    </row>
    <row r="1788" spans="1:3" x14ac:dyDescent="0.4">
      <c r="A1788" t="s">
        <v>3379</v>
      </c>
      <c r="B1788" s="17" t="s">
        <v>8219</v>
      </c>
      <c r="C1788" s="26">
        <f>VLOOKUP($A1788,Data!$B$1:$O$4115,14,FALSE)</f>
        <v>28</v>
      </c>
    </row>
    <row r="1789" spans="1:3" x14ac:dyDescent="0.4">
      <c r="A1789" t="s">
        <v>3380</v>
      </c>
      <c r="B1789" s="17" t="s">
        <v>8219</v>
      </c>
      <c r="C1789" s="26">
        <f>VLOOKUP($A1789,Data!$B$1:$O$4115,14,FALSE)</f>
        <v>48</v>
      </c>
    </row>
    <row r="1790" spans="1:3" x14ac:dyDescent="0.4">
      <c r="A1790" t="s">
        <v>3381</v>
      </c>
      <c r="B1790" s="17" t="s">
        <v>8219</v>
      </c>
      <c r="C1790" s="26">
        <f>VLOOKUP($A1790,Data!$B$1:$O$4115,14,FALSE)</f>
        <v>46</v>
      </c>
    </row>
    <row r="1791" spans="1:3" x14ac:dyDescent="0.4">
      <c r="A1791" t="s">
        <v>3382</v>
      </c>
      <c r="B1791" s="17" t="s">
        <v>8219</v>
      </c>
      <c r="C1791" s="26">
        <f>VLOOKUP($A1791,Data!$B$1:$O$4115,14,FALSE)</f>
        <v>30</v>
      </c>
    </row>
    <row r="1792" spans="1:3" x14ac:dyDescent="0.4">
      <c r="A1792" t="s">
        <v>3383</v>
      </c>
      <c r="B1792" s="17" t="s">
        <v>8219</v>
      </c>
      <c r="C1792" s="26">
        <f>VLOOKUP($A1792,Data!$B$1:$O$4115,14,FALSE)</f>
        <v>64</v>
      </c>
    </row>
    <row r="1793" spans="1:3" x14ac:dyDescent="0.4">
      <c r="A1793" t="s">
        <v>3384</v>
      </c>
      <c r="B1793" s="17" t="s">
        <v>8219</v>
      </c>
      <c r="C1793" s="26">
        <f>VLOOKUP($A1793,Data!$B$1:$O$4115,14,FALSE)</f>
        <v>15</v>
      </c>
    </row>
    <row r="1794" spans="1:3" x14ac:dyDescent="0.4">
      <c r="A1794" t="s">
        <v>3385</v>
      </c>
      <c r="B1794" s="17" t="s">
        <v>8219</v>
      </c>
      <c r="C1794" s="26">
        <f>VLOOKUP($A1794,Data!$B$1:$O$4115,14,FALSE)</f>
        <v>41</v>
      </c>
    </row>
    <row r="1795" spans="1:3" x14ac:dyDescent="0.4">
      <c r="A1795" t="s">
        <v>3386</v>
      </c>
      <c r="B1795" s="17" t="s">
        <v>8219</v>
      </c>
      <c r="C1795" s="26">
        <f>VLOOKUP($A1795,Data!$B$1:$O$4115,14,FALSE)</f>
        <v>35</v>
      </c>
    </row>
    <row r="1796" spans="1:3" x14ac:dyDescent="0.4">
      <c r="A1796" t="s">
        <v>3387</v>
      </c>
      <c r="B1796" s="17" t="s">
        <v>8219</v>
      </c>
      <c r="C1796" s="26">
        <f>VLOOKUP($A1796,Data!$B$1:$O$4115,14,FALSE)</f>
        <v>45</v>
      </c>
    </row>
    <row r="1797" spans="1:3" x14ac:dyDescent="0.4">
      <c r="A1797" t="s">
        <v>3388</v>
      </c>
      <c r="B1797" s="17" t="s">
        <v>8219</v>
      </c>
      <c r="C1797" s="26">
        <f>VLOOKUP($A1797,Data!$B$1:$O$4115,14,FALSE)</f>
        <v>62</v>
      </c>
    </row>
    <row r="1798" spans="1:3" x14ac:dyDescent="0.4">
      <c r="A1798" t="s">
        <v>3389</v>
      </c>
      <c r="B1798" s="17" t="s">
        <v>8219</v>
      </c>
      <c r="C1798" s="26">
        <f>VLOOKUP($A1798,Data!$B$1:$O$4115,14,FALSE)</f>
        <v>22</v>
      </c>
    </row>
    <row r="1799" spans="1:3" x14ac:dyDescent="0.4">
      <c r="A1799" t="s">
        <v>3390</v>
      </c>
      <c r="B1799" s="17" t="s">
        <v>8219</v>
      </c>
      <c r="C1799" s="26">
        <f>VLOOKUP($A1799,Data!$B$1:$O$4115,14,FALSE)</f>
        <v>18</v>
      </c>
    </row>
    <row r="1800" spans="1:3" x14ac:dyDescent="0.4">
      <c r="A1800" t="s">
        <v>3391</v>
      </c>
      <c r="B1800" s="17" t="s">
        <v>8219</v>
      </c>
      <c r="C1800" s="26">
        <f>VLOOKUP($A1800,Data!$B$1:$O$4115,14,FALSE)</f>
        <v>12</v>
      </c>
    </row>
    <row r="1801" spans="1:3" x14ac:dyDescent="0.4">
      <c r="A1801" t="s">
        <v>3392</v>
      </c>
      <c r="B1801" s="17" t="s">
        <v>8219</v>
      </c>
      <c r="C1801" s="26">
        <f>VLOOKUP($A1801,Data!$B$1:$O$4115,14,FALSE)</f>
        <v>44</v>
      </c>
    </row>
    <row r="1802" spans="1:3" x14ac:dyDescent="0.4">
      <c r="A1802" t="s">
        <v>3393</v>
      </c>
      <c r="B1802" s="17" t="s">
        <v>8219</v>
      </c>
      <c r="C1802" s="26">
        <f>VLOOKUP($A1802,Data!$B$1:$O$4115,14,FALSE)</f>
        <v>27</v>
      </c>
    </row>
    <row r="1803" spans="1:3" x14ac:dyDescent="0.4">
      <c r="A1803" t="s">
        <v>3394</v>
      </c>
      <c r="B1803" s="17" t="s">
        <v>8219</v>
      </c>
      <c r="C1803" s="26">
        <f>VLOOKUP($A1803,Data!$B$1:$O$4115,14,FALSE)</f>
        <v>38</v>
      </c>
    </row>
    <row r="1804" spans="1:3" x14ac:dyDescent="0.4">
      <c r="A1804" t="s">
        <v>3395</v>
      </c>
      <c r="B1804" s="17" t="s">
        <v>8219</v>
      </c>
      <c r="C1804" s="26">
        <f>VLOOKUP($A1804,Data!$B$1:$O$4115,14,FALSE)</f>
        <v>28</v>
      </c>
    </row>
    <row r="1805" spans="1:3" x14ac:dyDescent="0.4">
      <c r="A1805" t="s">
        <v>3396</v>
      </c>
      <c r="B1805" s="17" t="s">
        <v>8219</v>
      </c>
      <c r="C1805" s="26">
        <f>VLOOKUP($A1805,Data!$B$1:$O$4115,14,FALSE)</f>
        <v>24</v>
      </c>
    </row>
    <row r="1806" spans="1:3" x14ac:dyDescent="0.4">
      <c r="A1806" t="s">
        <v>3397</v>
      </c>
      <c r="B1806" s="17" t="s">
        <v>8219</v>
      </c>
      <c r="C1806" s="26">
        <f>VLOOKUP($A1806,Data!$B$1:$O$4115,14,FALSE)</f>
        <v>65</v>
      </c>
    </row>
    <row r="1807" spans="1:3" x14ac:dyDescent="0.4">
      <c r="A1807" t="s">
        <v>3398</v>
      </c>
      <c r="B1807" s="17" t="s">
        <v>8219</v>
      </c>
      <c r="C1807" s="26">
        <f>VLOOKUP($A1807,Data!$B$1:$O$4115,14,FALSE)</f>
        <v>46</v>
      </c>
    </row>
    <row r="1808" spans="1:3" x14ac:dyDescent="0.4">
      <c r="A1808" t="s">
        <v>3399</v>
      </c>
      <c r="B1808" s="17" t="s">
        <v>8219</v>
      </c>
      <c r="C1808" s="26">
        <f>VLOOKUP($A1808,Data!$B$1:$O$4115,14,FALSE)</f>
        <v>85</v>
      </c>
    </row>
    <row r="1809" spans="1:3" x14ac:dyDescent="0.4">
      <c r="A1809" t="s">
        <v>3400</v>
      </c>
      <c r="B1809" s="17" t="s">
        <v>8219</v>
      </c>
      <c r="C1809" s="26">
        <f>VLOOKUP($A1809,Data!$B$1:$O$4115,14,FALSE)</f>
        <v>66</v>
      </c>
    </row>
    <row r="1810" spans="1:3" x14ac:dyDescent="0.4">
      <c r="A1810" t="s">
        <v>3401</v>
      </c>
      <c r="B1810" s="17" t="s">
        <v>8219</v>
      </c>
      <c r="C1810" s="26">
        <f>VLOOKUP($A1810,Data!$B$1:$O$4115,14,FALSE)</f>
        <v>165</v>
      </c>
    </row>
    <row r="1811" spans="1:3" x14ac:dyDescent="0.4">
      <c r="A1811" t="s">
        <v>3402</v>
      </c>
      <c r="B1811" s="17" t="s">
        <v>8219</v>
      </c>
      <c r="C1811" s="26">
        <f>VLOOKUP($A1811,Data!$B$1:$O$4115,14,FALSE)</f>
        <v>17</v>
      </c>
    </row>
    <row r="1812" spans="1:3" x14ac:dyDescent="0.4">
      <c r="A1812" t="s">
        <v>3403</v>
      </c>
      <c r="B1812" s="17" t="s">
        <v>8219</v>
      </c>
      <c r="C1812" s="26">
        <f>VLOOKUP($A1812,Data!$B$1:$O$4115,14,FALSE)</f>
        <v>3</v>
      </c>
    </row>
    <row r="1813" spans="1:3" x14ac:dyDescent="0.4">
      <c r="A1813" t="s">
        <v>3404</v>
      </c>
      <c r="B1813" s="17" t="s">
        <v>8219</v>
      </c>
      <c r="C1813" s="26">
        <f>VLOOKUP($A1813,Data!$B$1:$O$4115,14,FALSE)</f>
        <v>17</v>
      </c>
    </row>
    <row r="1814" spans="1:3" x14ac:dyDescent="0.4">
      <c r="A1814" t="s">
        <v>3405</v>
      </c>
      <c r="B1814" s="17" t="s">
        <v>8219</v>
      </c>
      <c r="C1814" s="26">
        <f>VLOOKUP($A1814,Data!$B$1:$O$4115,14,FALSE)</f>
        <v>91</v>
      </c>
    </row>
    <row r="1815" spans="1:3" x14ac:dyDescent="0.4">
      <c r="A1815" t="s">
        <v>3406</v>
      </c>
      <c r="B1815" s="17" t="s">
        <v>8219</v>
      </c>
      <c r="C1815" s="26">
        <f>VLOOKUP($A1815,Data!$B$1:$O$4115,14,FALSE)</f>
        <v>67</v>
      </c>
    </row>
    <row r="1816" spans="1:3" x14ac:dyDescent="0.4">
      <c r="A1816" t="s">
        <v>3407</v>
      </c>
      <c r="B1816" s="17" t="s">
        <v>8219</v>
      </c>
      <c r="C1816" s="26">
        <f>VLOOKUP($A1816,Data!$B$1:$O$4115,14,FALSE)</f>
        <v>18</v>
      </c>
    </row>
    <row r="1817" spans="1:3" x14ac:dyDescent="0.4">
      <c r="A1817" t="s">
        <v>3408</v>
      </c>
      <c r="B1817" s="17" t="s">
        <v>8219</v>
      </c>
      <c r="C1817" s="26">
        <f>VLOOKUP($A1817,Data!$B$1:$O$4115,14,FALSE)</f>
        <v>21</v>
      </c>
    </row>
    <row r="1818" spans="1:3" x14ac:dyDescent="0.4">
      <c r="A1818" t="s">
        <v>3409</v>
      </c>
      <c r="B1818" s="17" t="s">
        <v>8219</v>
      </c>
      <c r="C1818" s="26">
        <f>VLOOKUP($A1818,Data!$B$1:$O$4115,14,FALSE)</f>
        <v>40</v>
      </c>
    </row>
    <row r="1819" spans="1:3" x14ac:dyDescent="0.4">
      <c r="A1819" t="s">
        <v>3410</v>
      </c>
      <c r="B1819" s="17" t="s">
        <v>8219</v>
      </c>
      <c r="C1819" s="26">
        <f>VLOOKUP($A1819,Data!$B$1:$O$4115,14,FALSE)</f>
        <v>78</v>
      </c>
    </row>
    <row r="1820" spans="1:3" x14ac:dyDescent="0.4">
      <c r="A1820" t="s">
        <v>3411</v>
      </c>
      <c r="B1820" s="17" t="s">
        <v>8219</v>
      </c>
      <c r="C1820" s="26">
        <f>VLOOKUP($A1820,Data!$B$1:$O$4115,14,FALSE)</f>
        <v>26</v>
      </c>
    </row>
    <row r="1821" spans="1:3" x14ac:dyDescent="0.4">
      <c r="A1821" t="s">
        <v>3412</v>
      </c>
      <c r="B1821" s="17" t="s">
        <v>8219</v>
      </c>
      <c r="C1821" s="26">
        <f>VLOOKUP($A1821,Data!$B$1:$O$4115,14,FALSE)</f>
        <v>14</v>
      </c>
    </row>
    <row r="1822" spans="1:3" x14ac:dyDescent="0.4">
      <c r="A1822" t="s">
        <v>3413</v>
      </c>
      <c r="B1822" s="17" t="s">
        <v>8219</v>
      </c>
      <c r="C1822" s="26">
        <f>VLOOKUP($A1822,Data!$B$1:$O$4115,14,FALSE)</f>
        <v>44</v>
      </c>
    </row>
    <row r="1823" spans="1:3" x14ac:dyDescent="0.4">
      <c r="A1823" t="s">
        <v>3414</v>
      </c>
      <c r="B1823" s="17" t="s">
        <v>8219</v>
      </c>
      <c r="C1823" s="26">
        <f>VLOOKUP($A1823,Data!$B$1:$O$4115,14,FALSE)</f>
        <v>9</v>
      </c>
    </row>
    <row r="1824" spans="1:3" x14ac:dyDescent="0.4">
      <c r="A1824" t="s">
        <v>3415</v>
      </c>
      <c r="B1824" s="17" t="s">
        <v>8219</v>
      </c>
      <c r="C1824" s="26">
        <f>VLOOKUP($A1824,Data!$B$1:$O$4115,14,FALSE)</f>
        <v>30</v>
      </c>
    </row>
    <row r="1825" spans="1:3" x14ac:dyDescent="0.4">
      <c r="A1825" t="s">
        <v>3416</v>
      </c>
      <c r="B1825" s="17" t="s">
        <v>8219</v>
      </c>
      <c r="C1825" s="26">
        <f>VLOOKUP($A1825,Data!$B$1:$O$4115,14,FALSE)</f>
        <v>45</v>
      </c>
    </row>
    <row r="1826" spans="1:3" x14ac:dyDescent="0.4">
      <c r="A1826" t="s">
        <v>3417</v>
      </c>
      <c r="B1826" s="17" t="s">
        <v>8219</v>
      </c>
      <c r="C1826" s="26">
        <f>VLOOKUP($A1826,Data!$B$1:$O$4115,14,FALSE)</f>
        <v>56</v>
      </c>
    </row>
    <row r="1827" spans="1:3" x14ac:dyDescent="0.4">
      <c r="A1827" t="s">
        <v>3418</v>
      </c>
      <c r="B1827" s="17" t="s">
        <v>8219</v>
      </c>
      <c r="C1827" s="26">
        <f>VLOOKUP($A1827,Data!$B$1:$O$4115,14,FALSE)</f>
        <v>46</v>
      </c>
    </row>
    <row r="1828" spans="1:3" x14ac:dyDescent="0.4">
      <c r="A1828" t="s">
        <v>3419</v>
      </c>
      <c r="B1828" s="17" t="s">
        <v>8219</v>
      </c>
      <c r="C1828" s="26">
        <f>VLOOKUP($A1828,Data!$B$1:$O$4115,14,FALSE)</f>
        <v>34</v>
      </c>
    </row>
    <row r="1829" spans="1:3" x14ac:dyDescent="0.4">
      <c r="A1829" t="s">
        <v>3420</v>
      </c>
      <c r="B1829" s="17" t="s">
        <v>8219</v>
      </c>
      <c r="C1829" s="26">
        <f>VLOOKUP($A1829,Data!$B$1:$O$4115,14,FALSE)</f>
        <v>98</v>
      </c>
    </row>
    <row r="1830" spans="1:3" x14ac:dyDescent="0.4">
      <c r="A1830" t="s">
        <v>3421</v>
      </c>
      <c r="B1830" s="17" t="s">
        <v>8219</v>
      </c>
      <c r="C1830" s="26">
        <f>VLOOKUP($A1830,Data!$B$1:$O$4115,14,FALSE)</f>
        <v>46</v>
      </c>
    </row>
    <row r="1831" spans="1:3" x14ac:dyDescent="0.4">
      <c r="A1831" t="s">
        <v>3422</v>
      </c>
      <c r="B1831" s="17" t="s">
        <v>8219</v>
      </c>
      <c r="C1831" s="26">
        <f>VLOOKUP($A1831,Data!$B$1:$O$4115,14,FALSE)</f>
        <v>10</v>
      </c>
    </row>
    <row r="1832" spans="1:3" x14ac:dyDescent="0.4">
      <c r="A1832" t="s">
        <v>3423</v>
      </c>
      <c r="B1832" s="17" t="s">
        <v>8219</v>
      </c>
      <c r="C1832" s="26">
        <f>VLOOKUP($A1832,Data!$B$1:$O$4115,14,FALSE)</f>
        <v>76</v>
      </c>
    </row>
    <row r="1833" spans="1:3" x14ac:dyDescent="0.4">
      <c r="A1833" t="s">
        <v>3424</v>
      </c>
      <c r="B1833" s="17" t="s">
        <v>8219</v>
      </c>
      <c r="C1833" s="26">
        <f>VLOOKUP($A1833,Data!$B$1:$O$4115,14,FALSE)</f>
        <v>104</v>
      </c>
    </row>
    <row r="1834" spans="1:3" x14ac:dyDescent="0.4">
      <c r="A1834" t="s">
        <v>3425</v>
      </c>
      <c r="B1834" s="17" t="s">
        <v>8219</v>
      </c>
      <c r="C1834" s="26">
        <f>VLOOKUP($A1834,Data!$B$1:$O$4115,14,FALSE)</f>
        <v>87</v>
      </c>
    </row>
    <row r="1835" spans="1:3" x14ac:dyDescent="0.4">
      <c r="A1835" t="s">
        <v>3426</v>
      </c>
      <c r="B1835" s="17" t="s">
        <v>8219</v>
      </c>
      <c r="C1835" s="26">
        <f>VLOOKUP($A1835,Data!$B$1:$O$4115,14,FALSE)</f>
        <v>29</v>
      </c>
    </row>
    <row r="1836" spans="1:3" x14ac:dyDescent="0.4">
      <c r="A1836" t="s">
        <v>3427</v>
      </c>
      <c r="B1836" s="17" t="s">
        <v>8219</v>
      </c>
      <c r="C1836" s="26">
        <f>VLOOKUP($A1836,Data!$B$1:$O$4115,14,FALSE)</f>
        <v>51</v>
      </c>
    </row>
    <row r="1837" spans="1:3" x14ac:dyDescent="0.4">
      <c r="A1837" t="s">
        <v>3428</v>
      </c>
      <c r="B1837" s="17" t="s">
        <v>8219</v>
      </c>
      <c r="C1837" s="26">
        <f>VLOOKUP($A1837,Data!$B$1:$O$4115,14,FALSE)</f>
        <v>12</v>
      </c>
    </row>
    <row r="1838" spans="1:3" x14ac:dyDescent="0.4">
      <c r="A1838" t="s">
        <v>3429</v>
      </c>
      <c r="B1838" s="17" t="s">
        <v>8219</v>
      </c>
      <c r="C1838" s="26">
        <f>VLOOKUP($A1838,Data!$B$1:$O$4115,14,FALSE)</f>
        <v>72</v>
      </c>
    </row>
    <row r="1839" spans="1:3" x14ac:dyDescent="0.4">
      <c r="A1839" t="s">
        <v>3430</v>
      </c>
      <c r="B1839" s="17" t="s">
        <v>8219</v>
      </c>
      <c r="C1839" s="26">
        <f>VLOOKUP($A1839,Data!$B$1:$O$4115,14,FALSE)</f>
        <v>21</v>
      </c>
    </row>
    <row r="1840" spans="1:3" x14ac:dyDescent="0.4">
      <c r="A1840" t="s">
        <v>3431</v>
      </c>
      <c r="B1840" s="17" t="s">
        <v>8219</v>
      </c>
      <c r="C1840" s="26">
        <f>VLOOKUP($A1840,Data!$B$1:$O$4115,14,FALSE)</f>
        <v>42</v>
      </c>
    </row>
    <row r="1841" spans="1:3" x14ac:dyDescent="0.4">
      <c r="A1841" t="s">
        <v>3432</v>
      </c>
      <c r="B1841" s="17" t="s">
        <v>8219</v>
      </c>
      <c r="C1841" s="26">
        <f>VLOOKUP($A1841,Data!$B$1:$O$4115,14,FALSE)</f>
        <v>71</v>
      </c>
    </row>
    <row r="1842" spans="1:3" x14ac:dyDescent="0.4">
      <c r="A1842" t="s">
        <v>3433</v>
      </c>
      <c r="B1842" s="17" t="s">
        <v>8219</v>
      </c>
      <c r="C1842" s="26">
        <f>VLOOKUP($A1842,Data!$B$1:$O$4115,14,FALSE)</f>
        <v>168</v>
      </c>
    </row>
    <row r="1843" spans="1:3" x14ac:dyDescent="0.4">
      <c r="A1843" t="s">
        <v>3434</v>
      </c>
      <c r="B1843" s="17" t="s">
        <v>8219</v>
      </c>
      <c r="C1843" s="26">
        <f>VLOOKUP($A1843,Data!$B$1:$O$4115,14,FALSE)</f>
        <v>19</v>
      </c>
    </row>
    <row r="1844" spans="1:3" x14ac:dyDescent="0.4">
      <c r="A1844" t="s">
        <v>3435</v>
      </c>
      <c r="B1844" s="17" t="s">
        <v>8219</v>
      </c>
      <c r="C1844" s="26">
        <f>VLOOKUP($A1844,Data!$B$1:$O$4115,14,FALSE)</f>
        <v>37</v>
      </c>
    </row>
    <row r="1845" spans="1:3" x14ac:dyDescent="0.4">
      <c r="A1845" t="s">
        <v>3436</v>
      </c>
      <c r="B1845" s="17" t="s">
        <v>8219</v>
      </c>
      <c r="C1845" s="26">
        <f>VLOOKUP($A1845,Data!$B$1:$O$4115,14,FALSE)</f>
        <v>36</v>
      </c>
    </row>
    <row r="1846" spans="1:3" x14ac:dyDescent="0.4">
      <c r="A1846" t="s">
        <v>3437</v>
      </c>
      <c r="B1846" s="17" t="s">
        <v>8219</v>
      </c>
      <c r="C1846" s="26">
        <f>VLOOKUP($A1846,Data!$B$1:$O$4115,14,FALSE)</f>
        <v>14</v>
      </c>
    </row>
    <row r="1847" spans="1:3" x14ac:dyDescent="0.4">
      <c r="A1847" t="s">
        <v>3438</v>
      </c>
      <c r="B1847" s="17" t="s">
        <v>8219</v>
      </c>
      <c r="C1847" s="26">
        <f>VLOOKUP($A1847,Data!$B$1:$O$4115,14,FALSE)</f>
        <v>18</v>
      </c>
    </row>
    <row r="1848" spans="1:3" x14ac:dyDescent="0.4">
      <c r="A1848" t="s">
        <v>3439</v>
      </c>
      <c r="B1848" s="17" t="s">
        <v>8219</v>
      </c>
      <c r="C1848" s="26">
        <f>VLOOKUP($A1848,Data!$B$1:$O$4115,14,FALSE)</f>
        <v>82</v>
      </c>
    </row>
    <row r="1849" spans="1:3" x14ac:dyDescent="0.4">
      <c r="A1849" t="s">
        <v>3440</v>
      </c>
      <c r="B1849" s="17" t="s">
        <v>8219</v>
      </c>
      <c r="C1849" s="26">
        <f>VLOOKUP($A1849,Data!$B$1:$O$4115,14,FALSE)</f>
        <v>43</v>
      </c>
    </row>
    <row r="1850" spans="1:3" x14ac:dyDescent="0.4">
      <c r="A1850" t="s">
        <v>3441</v>
      </c>
      <c r="B1850" s="17" t="s">
        <v>8219</v>
      </c>
      <c r="C1850" s="26">
        <f>VLOOKUP($A1850,Data!$B$1:$O$4115,14,FALSE)</f>
        <v>8</v>
      </c>
    </row>
    <row r="1851" spans="1:3" x14ac:dyDescent="0.4">
      <c r="A1851" t="s">
        <v>3442</v>
      </c>
      <c r="B1851" s="17" t="s">
        <v>8219</v>
      </c>
      <c r="C1851" s="26">
        <f>VLOOKUP($A1851,Data!$B$1:$O$4115,14,FALSE)</f>
        <v>45</v>
      </c>
    </row>
    <row r="1852" spans="1:3" x14ac:dyDescent="0.4">
      <c r="A1852" t="s">
        <v>3443</v>
      </c>
      <c r="B1852" s="17" t="s">
        <v>8219</v>
      </c>
      <c r="C1852" s="26">
        <f>VLOOKUP($A1852,Data!$B$1:$O$4115,14,FALSE)</f>
        <v>20</v>
      </c>
    </row>
    <row r="1853" spans="1:3" x14ac:dyDescent="0.4">
      <c r="A1853" t="s">
        <v>3444</v>
      </c>
      <c r="B1853" s="17" t="s">
        <v>8219</v>
      </c>
      <c r="C1853" s="26">
        <f>VLOOKUP($A1853,Data!$B$1:$O$4115,14,FALSE)</f>
        <v>31</v>
      </c>
    </row>
    <row r="1854" spans="1:3" x14ac:dyDescent="0.4">
      <c r="A1854" t="s">
        <v>3445</v>
      </c>
      <c r="B1854" s="17" t="s">
        <v>8219</v>
      </c>
      <c r="C1854" s="26">
        <f>VLOOKUP($A1854,Data!$B$1:$O$4115,14,FALSE)</f>
        <v>25</v>
      </c>
    </row>
    <row r="1855" spans="1:3" x14ac:dyDescent="0.4">
      <c r="A1855" t="s">
        <v>3446</v>
      </c>
      <c r="B1855" s="17" t="s">
        <v>8219</v>
      </c>
      <c r="C1855" s="26">
        <f>VLOOKUP($A1855,Data!$B$1:$O$4115,14,FALSE)</f>
        <v>14</v>
      </c>
    </row>
    <row r="1856" spans="1:3" x14ac:dyDescent="0.4">
      <c r="A1856" t="s">
        <v>3447</v>
      </c>
      <c r="B1856" s="17" t="s">
        <v>8219</v>
      </c>
      <c r="C1856" s="26">
        <f>VLOOKUP($A1856,Data!$B$1:$O$4115,14,FALSE)</f>
        <v>45</v>
      </c>
    </row>
    <row r="1857" spans="1:3" x14ac:dyDescent="0.4">
      <c r="A1857" t="s">
        <v>3448</v>
      </c>
      <c r="B1857" s="17" t="s">
        <v>8219</v>
      </c>
      <c r="C1857" s="26">
        <f>VLOOKUP($A1857,Data!$B$1:$O$4115,14,FALSE)</f>
        <v>20</v>
      </c>
    </row>
    <row r="1858" spans="1:3" x14ac:dyDescent="0.4">
      <c r="A1858" t="s">
        <v>3449</v>
      </c>
      <c r="B1858" s="17" t="s">
        <v>8219</v>
      </c>
      <c r="C1858" s="26">
        <f>VLOOKUP($A1858,Data!$B$1:$O$4115,14,FALSE)</f>
        <v>39</v>
      </c>
    </row>
    <row r="1859" spans="1:3" x14ac:dyDescent="0.4">
      <c r="A1859" t="s">
        <v>3450</v>
      </c>
      <c r="B1859" s="17" t="s">
        <v>8219</v>
      </c>
      <c r="C1859" s="26">
        <f>VLOOKUP($A1859,Data!$B$1:$O$4115,14,FALSE)</f>
        <v>16</v>
      </c>
    </row>
    <row r="1860" spans="1:3" x14ac:dyDescent="0.4">
      <c r="A1860" t="s">
        <v>3451</v>
      </c>
      <c r="B1860" s="17" t="s">
        <v>8219</v>
      </c>
      <c r="C1860" s="26">
        <f>VLOOKUP($A1860,Data!$B$1:$O$4115,14,FALSE)</f>
        <v>37</v>
      </c>
    </row>
    <row r="1861" spans="1:3" x14ac:dyDescent="0.4">
      <c r="A1861" t="s">
        <v>3452</v>
      </c>
      <c r="B1861" s="17" t="s">
        <v>8219</v>
      </c>
      <c r="C1861" s="26">
        <f>VLOOKUP($A1861,Data!$B$1:$O$4115,14,FALSE)</f>
        <v>14</v>
      </c>
    </row>
    <row r="1862" spans="1:3" x14ac:dyDescent="0.4">
      <c r="A1862" t="s">
        <v>3453</v>
      </c>
      <c r="B1862" s="17" t="s">
        <v>8219</v>
      </c>
      <c r="C1862" s="26">
        <f>VLOOKUP($A1862,Data!$B$1:$O$4115,14,FALSE)</f>
        <v>21</v>
      </c>
    </row>
    <row r="1863" spans="1:3" x14ac:dyDescent="0.4">
      <c r="A1863" t="s">
        <v>3454</v>
      </c>
      <c r="B1863" s="17" t="s">
        <v>8219</v>
      </c>
      <c r="C1863" s="26">
        <f>VLOOKUP($A1863,Data!$B$1:$O$4115,14,FALSE)</f>
        <v>69</v>
      </c>
    </row>
    <row r="1864" spans="1:3" x14ac:dyDescent="0.4">
      <c r="A1864" t="s">
        <v>3455</v>
      </c>
      <c r="B1864" s="17" t="s">
        <v>8219</v>
      </c>
      <c r="C1864" s="26">
        <f>VLOOKUP($A1864,Data!$B$1:$O$4115,14,FALSE)</f>
        <v>16</v>
      </c>
    </row>
    <row r="1865" spans="1:3" x14ac:dyDescent="0.4">
      <c r="A1865" t="s">
        <v>3456</v>
      </c>
      <c r="B1865" s="17" t="s">
        <v>8219</v>
      </c>
      <c r="C1865" s="26">
        <f>VLOOKUP($A1865,Data!$B$1:$O$4115,14,FALSE)</f>
        <v>55</v>
      </c>
    </row>
    <row r="1866" spans="1:3" x14ac:dyDescent="0.4">
      <c r="A1866" t="s">
        <v>3457</v>
      </c>
      <c r="B1866" s="17" t="s">
        <v>8219</v>
      </c>
      <c r="C1866" s="26">
        <f>VLOOKUP($A1866,Data!$B$1:$O$4115,14,FALSE)</f>
        <v>27</v>
      </c>
    </row>
    <row r="1867" spans="1:3" x14ac:dyDescent="0.4">
      <c r="A1867" t="s">
        <v>3458</v>
      </c>
      <c r="B1867" s="17" t="s">
        <v>8219</v>
      </c>
      <c r="C1867" s="26">
        <f>VLOOKUP($A1867,Data!$B$1:$O$4115,14,FALSE)</f>
        <v>36</v>
      </c>
    </row>
    <row r="1868" spans="1:3" x14ac:dyDescent="0.4">
      <c r="A1868" t="s">
        <v>3459</v>
      </c>
      <c r="B1868" s="17" t="s">
        <v>8219</v>
      </c>
      <c r="C1868" s="26">
        <f>VLOOKUP($A1868,Data!$B$1:$O$4115,14,FALSE)</f>
        <v>19</v>
      </c>
    </row>
    <row r="1869" spans="1:3" x14ac:dyDescent="0.4">
      <c r="A1869" t="s">
        <v>3460</v>
      </c>
      <c r="B1869" s="17" t="s">
        <v>8219</v>
      </c>
      <c r="C1869" s="26">
        <f>VLOOKUP($A1869,Data!$B$1:$O$4115,14,FALSE)</f>
        <v>12</v>
      </c>
    </row>
    <row r="1870" spans="1:3" x14ac:dyDescent="0.4">
      <c r="A1870" t="s">
        <v>3461</v>
      </c>
      <c r="B1870" s="17" t="s">
        <v>8219</v>
      </c>
      <c r="C1870" s="26">
        <f>VLOOKUP($A1870,Data!$B$1:$O$4115,14,FALSE)</f>
        <v>17</v>
      </c>
    </row>
    <row r="1871" spans="1:3" x14ac:dyDescent="0.4">
      <c r="A1871" t="s">
        <v>3462</v>
      </c>
      <c r="B1871" s="17" t="s">
        <v>8219</v>
      </c>
      <c r="C1871" s="26">
        <f>VLOOKUP($A1871,Data!$B$1:$O$4115,14,FALSE)</f>
        <v>114</v>
      </c>
    </row>
    <row r="1872" spans="1:3" x14ac:dyDescent="0.4">
      <c r="A1872" t="s">
        <v>3463</v>
      </c>
      <c r="B1872" s="17" t="s">
        <v>8219</v>
      </c>
      <c r="C1872" s="26">
        <f>VLOOKUP($A1872,Data!$B$1:$O$4115,14,FALSE)</f>
        <v>93</v>
      </c>
    </row>
    <row r="1873" spans="1:3" x14ac:dyDescent="0.4">
      <c r="A1873" t="s">
        <v>3464</v>
      </c>
      <c r="B1873" s="17" t="s">
        <v>8219</v>
      </c>
      <c r="C1873" s="26">
        <f>VLOOKUP($A1873,Data!$B$1:$O$4115,14,FALSE)</f>
        <v>36</v>
      </c>
    </row>
    <row r="1874" spans="1:3" x14ac:dyDescent="0.4">
      <c r="A1874" t="s">
        <v>3465</v>
      </c>
      <c r="B1874" s="17" t="s">
        <v>8219</v>
      </c>
      <c r="C1874" s="26">
        <f>VLOOKUP($A1874,Data!$B$1:$O$4115,14,FALSE)</f>
        <v>61</v>
      </c>
    </row>
    <row r="1875" spans="1:3" x14ac:dyDescent="0.4">
      <c r="A1875" t="s">
        <v>3466</v>
      </c>
      <c r="B1875" s="17" t="s">
        <v>8219</v>
      </c>
      <c r="C1875" s="26">
        <f>VLOOKUP($A1875,Data!$B$1:$O$4115,14,FALSE)</f>
        <v>47</v>
      </c>
    </row>
    <row r="1876" spans="1:3" x14ac:dyDescent="0.4">
      <c r="A1876" t="s">
        <v>3467</v>
      </c>
      <c r="B1876" s="17" t="s">
        <v>8219</v>
      </c>
      <c r="C1876" s="26">
        <f>VLOOKUP($A1876,Data!$B$1:$O$4115,14,FALSE)</f>
        <v>17</v>
      </c>
    </row>
    <row r="1877" spans="1:3" x14ac:dyDescent="0.4">
      <c r="A1877" t="s">
        <v>3468</v>
      </c>
      <c r="B1877" s="17" t="s">
        <v>8219</v>
      </c>
      <c r="C1877" s="26">
        <f>VLOOKUP($A1877,Data!$B$1:$O$4115,14,FALSE)</f>
        <v>63</v>
      </c>
    </row>
    <row r="1878" spans="1:3" x14ac:dyDescent="0.4">
      <c r="A1878" t="s">
        <v>3469</v>
      </c>
      <c r="B1878" s="17" t="s">
        <v>8219</v>
      </c>
      <c r="C1878" s="26">
        <f>VLOOKUP($A1878,Data!$B$1:$O$4115,14,FALSE)</f>
        <v>9</v>
      </c>
    </row>
    <row r="1879" spans="1:3" x14ac:dyDescent="0.4">
      <c r="A1879" t="s">
        <v>3470</v>
      </c>
      <c r="B1879" s="17" t="s">
        <v>8219</v>
      </c>
      <c r="C1879" s="26">
        <f>VLOOKUP($A1879,Data!$B$1:$O$4115,14,FALSE)</f>
        <v>30</v>
      </c>
    </row>
    <row r="1880" spans="1:3" x14ac:dyDescent="0.4">
      <c r="A1880" t="s">
        <v>3471</v>
      </c>
      <c r="B1880" s="17" t="s">
        <v>8219</v>
      </c>
      <c r="C1880" s="26">
        <f>VLOOKUP($A1880,Data!$B$1:$O$4115,14,FALSE)</f>
        <v>23</v>
      </c>
    </row>
    <row r="1881" spans="1:3" x14ac:dyDescent="0.4">
      <c r="A1881" t="s">
        <v>3472</v>
      </c>
      <c r="B1881" s="17" t="s">
        <v>8219</v>
      </c>
      <c r="C1881" s="26">
        <f>VLOOKUP($A1881,Data!$B$1:$O$4115,14,FALSE)</f>
        <v>33</v>
      </c>
    </row>
    <row r="1882" spans="1:3" x14ac:dyDescent="0.4">
      <c r="A1882" t="s">
        <v>3473</v>
      </c>
      <c r="B1882" s="17" t="s">
        <v>8219</v>
      </c>
      <c r="C1882" s="26">
        <f>VLOOKUP($A1882,Data!$B$1:$O$4115,14,FALSE)</f>
        <v>39</v>
      </c>
    </row>
    <row r="1883" spans="1:3" x14ac:dyDescent="0.4">
      <c r="A1883" t="s">
        <v>3474</v>
      </c>
      <c r="B1883" s="17" t="s">
        <v>8219</v>
      </c>
      <c r="C1883" s="26">
        <f>VLOOKUP($A1883,Data!$B$1:$O$4115,14,FALSE)</f>
        <v>17</v>
      </c>
    </row>
    <row r="1884" spans="1:3" x14ac:dyDescent="0.4">
      <c r="A1884" t="s">
        <v>3475</v>
      </c>
      <c r="B1884" s="17" t="s">
        <v>8219</v>
      </c>
      <c r="C1884" s="26">
        <f>VLOOKUP($A1884,Data!$B$1:$O$4115,14,FALSE)</f>
        <v>6</v>
      </c>
    </row>
    <row r="1885" spans="1:3" x14ac:dyDescent="0.4">
      <c r="A1885" t="s">
        <v>3476</v>
      </c>
      <c r="B1885" s="17" t="s">
        <v>8219</v>
      </c>
      <c r="C1885" s="26">
        <f>VLOOKUP($A1885,Data!$B$1:$O$4115,14,FALSE)</f>
        <v>39</v>
      </c>
    </row>
    <row r="1886" spans="1:3" x14ac:dyDescent="0.4">
      <c r="A1886" t="s">
        <v>3477</v>
      </c>
      <c r="B1886" s="17" t="s">
        <v>8219</v>
      </c>
      <c r="C1886" s="26">
        <f>VLOOKUP($A1886,Data!$B$1:$O$4115,14,FALSE)</f>
        <v>57</v>
      </c>
    </row>
    <row r="1887" spans="1:3" x14ac:dyDescent="0.4">
      <c r="A1887" t="s">
        <v>3478</v>
      </c>
      <c r="B1887" s="17" t="s">
        <v>8219</v>
      </c>
      <c r="C1887" s="26">
        <f>VLOOKUP($A1887,Data!$B$1:$O$4115,14,FALSE)</f>
        <v>56</v>
      </c>
    </row>
    <row r="1888" spans="1:3" x14ac:dyDescent="0.4">
      <c r="A1888" t="s">
        <v>3479</v>
      </c>
      <c r="B1888" s="17" t="s">
        <v>8219</v>
      </c>
      <c r="C1888" s="26">
        <f>VLOOKUP($A1888,Data!$B$1:$O$4115,14,FALSE)</f>
        <v>13</v>
      </c>
    </row>
    <row r="1889" spans="1:3" x14ac:dyDescent="0.4">
      <c r="A1889" t="s">
        <v>3480</v>
      </c>
      <c r="B1889" s="17" t="s">
        <v>8219</v>
      </c>
      <c r="C1889" s="26">
        <f>VLOOKUP($A1889,Data!$B$1:$O$4115,14,FALSE)</f>
        <v>95</v>
      </c>
    </row>
    <row r="1890" spans="1:3" x14ac:dyDescent="0.4">
      <c r="A1890" t="s">
        <v>3481</v>
      </c>
      <c r="B1890" s="17" t="s">
        <v>8219</v>
      </c>
      <c r="C1890" s="26">
        <f>VLOOKUP($A1890,Data!$B$1:$O$4115,14,FALSE)</f>
        <v>80</v>
      </c>
    </row>
    <row r="1891" spans="1:3" x14ac:dyDescent="0.4">
      <c r="A1891" t="s">
        <v>3482</v>
      </c>
      <c r="B1891" s="17" t="s">
        <v>8219</v>
      </c>
      <c r="C1891" s="26">
        <f>VLOOKUP($A1891,Data!$B$1:$O$4115,14,FALSE)</f>
        <v>133</v>
      </c>
    </row>
    <row r="1892" spans="1:3" x14ac:dyDescent="0.4">
      <c r="A1892" t="s">
        <v>3483</v>
      </c>
      <c r="B1892" s="17" t="s">
        <v>8219</v>
      </c>
      <c r="C1892" s="26">
        <f>VLOOKUP($A1892,Data!$B$1:$O$4115,14,FALSE)</f>
        <v>44</v>
      </c>
    </row>
    <row r="1893" spans="1:3" x14ac:dyDescent="0.4">
      <c r="A1893" t="s">
        <v>3484</v>
      </c>
      <c r="B1893" s="17" t="s">
        <v>8219</v>
      </c>
      <c r="C1893" s="26">
        <f>VLOOKUP($A1893,Data!$B$1:$O$4115,14,FALSE)</f>
        <v>30</v>
      </c>
    </row>
    <row r="1894" spans="1:3" x14ac:dyDescent="0.4">
      <c r="A1894" t="s">
        <v>3485</v>
      </c>
      <c r="B1894" s="17" t="s">
        <v>8219</v>
      </c>
      <c r="C1894" s="26">
        <f>VLOOKUP($A1894,Data!$B$1:$O$4115,14,FALSE)</f>
        <v>56</v>
      </c>
    </row>
    <row r="1895" spans="1:3" x14ac:dyDescent="0.4">
      <c r="A1895" t="s">
        <v>3486</v>
      </c>
      <c r="B1895" s="17" t="s">
        <v>8219</v>
      </c>
      <c r="C1895" s="26">
        <f>VLOOKUP($A1895,Data!$B$1:$O$4115,14,FALSE)</f>
        <v>66</v>
      </c>
    </row>
    <row r="1896" spans="1:3" x14ac:dyDescent="0.4">
      <c r="A1896" t="s">
        <v>3487</v>
      </c>
      <c r="B1896" s="17" t="s">
        <v>8219</v>
      </c>
      <c r="C1896" s="26">
        <f>VLOOKUP($A1896,Data!$B$1:$O$4115,14,FALSE)</f>
        <v>29</v>
      </c>
    </row>
    <row r="1897" spans="1:3" x14ac:dyDescent="0.4">
      <c r="A1897" t="s">
        <v>3488</v>
      </c>
      <c r="B1897" s="17" t="s">
        <v>8219</v>
      </c>
      <c r="C1897" s="26">
        <f>VLOOKUP($A1897,Data!$B$1:$O$4115,14,FALSE)</f>
        <v>72</v>
      </c>
    </row>
    <row r="1898" spans="1:3" x14ac:dyDescent="0.4">
      <c r="A1898" t="s">
        <v>3489</v>
      </c>
      <c r="B1898" s="17" t="s">
        <v>8219</v>
      </c>
      <c r="C1898" s="26">
        <f>VLOOKUP($A1898,Data!$B$1:$O$4115,14,FALSE)</f>
        <v>27</v>
      </c>
    </row>
    <row r="1899" spans="1:3" x14ac:dyDescent="0.4">
      <c r="A1899" t="s">
        <v>3490</v>
      </c>
      <c r="B1899" s="17" t="s">
        <v>8219</v>
      </c>
      <c r="C1899" s="26">
        <f>VLOOKUP($A1899,Data!$B$1:$O$4115,14,FALSE)</f>
        <v>10</v>
      </c>
    </row>
    <row r="1900" spans="1:3" x14ac:dyDescent="0.4">
      <c r="A1900" t="s">
        <v>3491</v>
      </c>
      <c r="B1900" s="17" t="s">
        <v>8219</v>
      </c>
      <c r="C1900" s="26">
        <f>VLOOKUP($A1900,Data!$B$1:$O$4115,14,FALSE)</f>
        <v>35</v>
      </c>
    </row>
    <row r="1901" spans="1:3" x14ac:dyDescent="0.4">
      <c r="A1901" t="s">
        <v>3492</v>
      </c>
      <c r="B1901" s="17" t="s">
        <v>8219</v>
      </c>
      <c r="C1901" s="26">
        <f>VLOOKUP($A1901,Data!$B$1:$O$4115,14,FALSE)</f>
        <v>29</v>
      </c>
    </row>
    <row r="1902" spans="1:3" x14ac:dyDescent="0.4">
      <c r="A1902" t="s">
        <v>3493</v>
      </c>
      <c r="B1902" s="17" t="s">
        <v>8219</v>
      </c>
      <c r="C1902" s="26">
        <f>VLOOKUP($A1902,Data!$B$1:$O$4115,14,FALSE)</f>
        <v>13</v>
      </c>
    </row>
    <row r="1903" spans="1:3" x14ac:dyDescent="0.4">
      <c r="A1903" t="s">
        <v>3494</v>
      </c>
      <c r="B1903" s="17" t="s">
        <v>8219</v>
      </c>
      <c r="C1903" s="26">
        <f>VLOOKUP($A1903,Data!$B$1:$O$4115,14,FALSE)</f>
        <v>72</v>
      </c>
    </row>
    <row r="1904" spans="1:3" x14ac:dyDescent="0.4">
      <c r="A1904" t="s">
        <v>3495</v>
      </c>
      <c r="B1904" s="17" t="s">
        <v>8219</v>
      </c>
      <c r="C1904" s="26">
        <f>VLOOKUP($A1904,Data!$B$1:$O$4115,14,FALSE)</f>
        <v>78</v>
      </c>
    </row>
    <row r="1905" spans="1:3" x14ac:dyDescent="0.4">
      <c r="A1905" t="s">
        <v>3496</v>
      </c>
      <c r="B1905" s="17" t="s">
        <v>8219</v>
      </c>
      <c r="C1905" s="26">
        <f>VLOOKUP($A1905,Data!$B$1:$O$4115,14,FALSE)</f>
        <v>49</v>
      </c>
    </row>
    <row r="1906" spans="1:3" x14ac:dyDescent="0.4">
      <c r="A1906" t="s">
        <v>3497</v>
      </c>
      <c r="B1906" s="17" t="s">
        <v>8219</v>
      </c>
      <c r="C1906" s="26">
        <f>VLOOKUP($A1906,Data!$B$1:$O$4115,14,FALSE)</f>
        <v>42</v>
      </c>
    </row>
    <row r="1907" spans="1:3" x14ac:dyDescent="0.4">
      <c r="A1907" t="s">
        <v>3498</v>
      </c>
      <c r="B1907" s="17" t="s">
        <v>8219</v>
      </c>
      <c r="C1907" s="26">
        <f>VLOOKUP($A1907,Data!$B$1:$O$4115,14,FALSE)</f>
        <v>35</v>
      </c>
    </row>
    <row r="1908" spans="1:3" x14ac:dyDescent="0.4">
      <c r="A1908" t="s">
        <v>3499</v>
      </c>
      <c r="B1908" s="17" t="s">
        <v>8219</v>
      </c>
      <c r="C1908" s="26">
        <f>VLOOKUP($A1908,Data!$B$1:$O$4115,14,FALSE)</f>
        <v>42</v>
      </c>
    </row>
    <row r="1909" spans="1:3" x14ac:dyDescent="0.4">
      <c r="A1909" t="s">
        <v>3500</v>
      </c>
      <c r="B1909" s="17" t="s">
        <v>8219</v>
      </c>
      <c r="C1909" s="26">
        <f>VLOOKUP($A1909,Data!$B$1:$O$4115,14,FALSE)</f>
        <v>42</v>
      </c>
    </row>
    <row r="1910" spans="1:3" x14ac:dyDescent="0.4">
      <c r="A1910" t="s">
        <v>3501</v>
      </c>
      <c r="B1910" s="17" t="s">
        <v>8219</v>
      </c>
      <c r="C1910" s="26">
        <f>VLOOKUP($A1910,Data!$B$1:$O$4115,14,FALSE)</f>
        <v>31</v>
      </c>
    </row>
    <row r="1911" spans="1:3" x14ac:dyDescent="0.4">
      <c r="A1911" t="s">
        <v>3502</v>
      </c>
      <c r="B1911" s="17" t="s">
        <v>8219</v>
      </c>
      <c r="C1911" s="26">
        <f>VLOOKUP($A1911,Data!$B$1:$O$4115,14,FALSE)</f>
        <v>38</v>
      </c>
    </row>
    <row r="1912" spans="1:3" x14ac:dyDescent="0.4">
      <c r="A1912" t="s">
        <v>3503</v>
      </c>
      <c r="B1912" s="17" t="s">
        <v>8219</v>
      </c>
      <c r="C1912" s="26">
        <f>VLOOKUP($A1912,Data!$B$1:$O$4115,14,FALSE)</f>
        <v>8</v>
      </c>
    </row>
    <row r="1913" spans="1:3" x14ac:dyDescent="0.4">
      <c r="A1913" t="s">
        <v>3504</v>
      </c>
      <c r="B1913" s="17" t="s">
        <v>8219</v>
      </c>
      <c r="C1913" s="26">
        <f>VLOOKUP($A1913,Data!$B$1:$O$4115,14,FALSE)</f>
        <v>39</v>
      </c>
    </row>
    <row r="1914" spans="1:3" x14ac:dyDescent="0.4">
      <c r="A1914" t="s">
        <v>3505</v>
      </c>
      <c r="B1914" s="17" t="s">
        <v>8219</v>
      </c>
      <c r="C1914" s="26">
        <f>VLOOKUP($A1914,Data!$B$1:$O$4115,14,FALSE)</f>
        <v>29</v>
      </c>
    </row>
    <row r="1915" spans="1:3" x14ac:dyDescent="0.4">
      <c r="A1915" t="s">
        <v>3506</v>
      </c>
      <c r="B1915" s="17" t="s">
        <v>8219</v>
      </c>
      <c r="C1915" s="26">
        <f>VLOOKUP($A1915,Data!$B$1:$O$4115,14,FALSE)</f>
        <v>72</v>
      </c>
    </row>
    <row r="1916" spans="1:3" x14ac:dyDescent="0.4">
      <c r="A1916" t="s">
        <v>3507</v>
      </c>
      <c r="B1916" s="17" t="s">
        <v>8219</v>
      </c>
      <c r="C1916" s="26">
        <f>VLOOKUP($A1916,Data!$B$1:$O$4115,14,FALSE)</f>
        <v>15</v>
      </c>
    </row>
    <row r="1917" spans="1:3" x14ac:dyDescent="0.4">
      <c r="A1917" t="s">
        <v>3508</v>
      </c>
      <c r="B1917" s="17" t="s">
        <v>8219</v>
      </c>
      <c r="C1917" s="26">
        <f>VLOOKUP($A1917,Data!$B$1:$O$4115,14,FALSE)</f>
        <v>33</v>
      </c>
    </row>
    <row r="1918" spans="1:3" x14ac:dyDescent="0.4">
      <c r="A1918" t="s">
        <v>3509</v>
      </c>
      <c r="B1918" s="17" t="s">
        <v>8219</v>
      </c>
      <c r="C1918" s="26">
        <f>VLOOKUP($A1918,Data!$B$1:$O$4115,14,FALSE)</f>
        <v>15</v>
      </c>
    </row>
    <row r="1919" spans="1:3" x14ac:dyDescent="0.4">
      <c r="A1919" t="s">
        <v>3510</v>
      </c>
      <c r="B1919" s="17" t="s">
        <v>8219</v>
      </c>
      <c r="C1919" s="26">
        <f>VLOOKUP($A1919,Data!$B$1:$O$4115,14,FALSE)</f>
        <v>19</v>
      </c>
    </row>
    <row r="1920" spans="1:3" x14ac:dyDescent="0.4">
      <c r="A1920" t="s">
        <v>3511</v>
      </c>
      <c r="B1920" s="17" t="s">
        <v>8219</v>
      </c>
      <c r="C1920" s="26">
        <f>VLOOKUP($A1920,Data!$B$1:$O$4115,14,FALSE)</f>
        <v>17</v>
      </c>
    </row>
    <row r="1921" spans="1:3" x14ac:dyDescent="0.4">
      <c r="A1921" t="s">
        <v>3512</v>
      </c>
      <c r="B1921" s="17" t="s">
        <v>8219</v>
      </c>
      <c r="C1921" s="26">
        <f>VLOOKUP($A1921,Data!$B$1:$O$4115,14,FALSE)</f>
        <v>44</v>
      </c>
    </row>
    <row r="1922" spans="1:3" x14ac:dyDescent="0.4">
      <c r="A1922" t="s">
        <v>3513</v>
      </c>
      <c r="B1922" s="17" t="s">
        <v>8219</v>
      </c>
      <c r="C1922" s="26">
        <f>VLOOKUP($A1922,Data!$B$1:$O$4115,14,FALSE)</f>
        <v>10</v>
      </c>
    </row>
    <row r="1923" spans="1:3" x14ac:dyDescent="0.4">
      <c r="A1923" t="s">
        <v>3514</v>
      </c>
      <c r="B1923" s="17" t="s">
        <v>8219</v>
      </c>
      <c r="C1923" s="26">
        <f>VLOOKUP($A1923,Data!$B$1:$O$4115,14,FALSE)</f>
        <v>46</v>
      </c>
    </row>
    <row r="1924" spans="1:3" x14ac:dyDescent="0.4">
      <c r="A1924" t="s">
        <v>3515</v>
      </c>
      <c r="B1924" s="17" t="s">
        <v>8219</v>
      </c>
      <c r="C1924" s="26">
        <f>VLOOKUP($A1924,Data!$B$1:$O$4115,14,FALSE)</f>
        <v>11</v>
      </c>
    </row>
    <row r="1925" spans="1:3" x14ac:dyDescent="0.4">
      <c r="A1925" t="s">
        <v>3516</v>
      </c>
      <c r="B1925" s="17" t="s">
        <v>8219</v>
      </c>
      <c r="C1925" s="26">
        <f>VLOOKUP($A1925,Data!$B$1:$O$4115,14,FALSE)</f>
        <v>13</v>
      </c>
    </row>
    <row r="1926" spans="1:3" x14ac:dyDescent="0.4">
      <c r="A1926" t="s">
        <v>3517</v>
      </c>
      <c r="B1926" s="17" t="s">
        <v>8219</v>
      </c>
      <c r="C1926" s="26">
        <f>VLOOKUP($A1926,Data!$B$1:$O$4115,14,FALSE)</f>
        <v>33</v>
      </c>
    </row>
    <row r="1927" spans="1:3" x14ac:dyDescent="0.4">
      <c r="A1927" t="s">
        <v>3518</v>
      </c>
      <c r="B1927" s="17" t="s">
        <v>8219</v>
      </c>
      <c r="C1927" s="26">
        <f>VLOOKUP($A1927,Data!$B$1:$O$4115,14,FALSE)</f>
        <v>28</v>
      </c>
    </row>
    <row r="1928" spans="1:3" x14ac:dyDescent="0.4">
      <c r="A1928" t="s">
        <v>3519</v>
      </c>
      <c r="B1928" s="17" t="s">
        <v>8219</v>
      </c>
      <c r="C1928" s="26">
        <f>VLOOKUP($A1928,Data!$B$1:$O$4115,14,FALSE)</f>
        <v>21</v>
      </c>
    </row>
    <row r="1929" spans="1:3" x14ac:dyDescent="0.4">
      <c r="A1929" t="s">
        <v>3520</v>
      </c>
      <c r="B1929" s="17" t="s">
        <v>8219</v>
      </c>
      <c r="C1929" s="26">
        <f>VLOOKUP($A1929,Data!$B$1:$O$4115,14,FALSE)</f>
        <v>13</v>
      </c>
    </row>
    <row r="1930" spans="1:3" x14ac:dyDescent="0.4">
      <c r="A1930" t="s">
        <v>3521</v>
      </c>
      <c r="B1930" s="17" t="s">
        <v>8219</v>
      </c>
      <c r="C1930" s="26">
        <f>VLOOKUP($A1930,Data!$B$1:$O$4115,14,FALSE)</f>
        <v>34</v>
      </c>
    </row>
    <row r="1931" spans="1:3" x14ac:dyDescent="0.4">
      <c r="A1931" t="s">
        <v>3522</v>
      </c>
      <c r="B1931" s="17" t="s">
        <v>8219</v>
      </c>
      <c r="C1931" s="26">
        <f>VLOOKUP($A1931,Data!$B$1:$O$4115,14,FALSE)</f>
        <v>80</v>
      </c>
    </row>
    <row r="1932" spans="1:3" x14ac:dyDescent="0.4">
      <c r="A1932" t="s">
        <v>3523</v>
      </c>
      <c r="B1932" s="17" t="s">
        <v>8219</v>
      </c>
      <c r="C1932" s="26">
        <f>VLOOKUP($A1932,Data!$B$1:$O$4115,14,FALSE)</f>
        <v>74</v>
      </c>
    </row>
    <row r="1933" spans="1:3" x14ac:dyDescent="0.4">
      <c r="A1933" t="s">
        <v>3524</v>
      </c>
      <c r="B1933" s="17" t="s">
        <v>8219</v>
      </c>
      <c r="C1933" s="26">
        <f>VLOOKUP($A1933,Data!$B$1:$O$4115,14,FALSE)</f>
        <v>7</v>
      </c>
    </row>
    <row r="1934" spans="1:3" x14ac:dyDescent="0.4">
      <c r="A1934" t="s">
        <v>3525</v>
      </c>
      <c r="B1934" s="17" t="s">
        <v>8219</v>
      </c>
      <c r="C1934" s="26">
        <f>VLOOKUP($A1934,Data!$B$1:$O$4115,14,FALSE)</f>
        <v>34</v>
      </c>
    </row>
    <row r="1935" spans="1:3" x14ac:dyDescent="0.4">
      <c r="A1935" t="s">
        <v>3526</v>
      </c>
      <c r="B1935" s="17" t="s">
        <v>8219</v>
      </c>
      <c r="C1935" s="26">
        <f>VLOOKUP($A1935,Data!$B$1:$O$4115,14,FALSE)</f>
        <v>86</v>
      </c>
    </row>
    <row r="1936" spans="1:3" x14ac:dyDescent="0.4">
      <c r="A1936" t="s">
        <v>3527</v>
      </c>
      <c r="B1936" s="17" t="s">
        <v>8219</v>
      </c>
      <c r="C1936" s="26">
        <f>VLOOKUP($A1936,Data!$B$1:$O$4115,14,FALSE)</f>
        <v>37</v>
      </c>
    </row>
    <row r="1937" spans="1:3" x14ac:dyDescent="0.4">
      <c r="A1937" t="s">
        <v>3528</v>
      </c>
      <c r="B1937" s="17" t="s">
        <v>8219</v>
      </c>
      <c r="C1937" s="26">
        <f>VLOOKUP($A1937,Data!$B$1:$O$4115,14,FALSE)</f>
        <v>18</v>
      </c>
    </row>
    <row r="1938" spans="1:3" x14ac:dyDescent="0.4">
      <c r="A1938" t="s">
        <v>3529</v>
      </c>
      <c r="B1938" s="17" t="s">
        <v>8219</v>
      </c>
      <c r="C1938" s="26">
        <f>VLOOKUP($A1938,Data!$B$1:$O$4115,14,FALSE)</f>
        <v>22</v>
      </c>
    </row>
    <row r="1939" spans="1:3" x14ac:dyDescent="0.4">
      <c r="A1939" t="s">
        <v>3530</v>
      </c>
      <c r="B1939" s="17" t="s">
        <v>8219</v>
      </c>
      <c r="C1939" s="26">
        <f>VLOOKUP($A1939,Data!$B$1:$O$4115,14,FALSE)</f>
        <v>26</v>
      </c>
    </row>
    <row r="1940" spans="1:3" x14ac:dyDescent="0.4">
      <c r="A1940" t="s">
        <v>3531</v>
      </c>
      <c r="B1940" s="17" t="s">
        <v>8219</v>
      </c>
      <c r="C1940" s="26">
        <f>VLOOKUP($A1940,Data!$B$1:$O$4115,14,FALSE)</f>
        <v>27</v>
      </c>
    </row>
    <row r="1941" spans="1:3" x14ac:dyDescent="0.4">
      <c r="A1941" t="s">
        <v>3532</v>
      </c>
      <c r="B1941" s="17" t="s">
        <v>8219</v>
      </c>
      <c r="C1941" s="26">
        <f>VLOOKUP($A1941,Data!$B$1:$O$4115,14,FALSE)</f>
        <v>8</v>
      </c>
    </row>
    <row r="1942" spans="1:3" x14ac:dyDescent="0.4">
      <c r="A1942" t="s">
        <v>3533</v>
      </c>
      <c r="B1942" s="17" t="s">
        <v>8219</v>
      </c>
      <c r="C1942" s="26">
        <f>VLOOKUP($A1942,Data!$B$1:$O$4115,14,FALSE)</f>
        <v>204</v>
      </c>
    </row>
    <row r="1943" spans="1:3" x14ac:dyDescent="0.4">
      <c r="A1943" t="s">
        <v>3534</v>
      </c>
      <c r="B1943" s="17" t="s">
        <v>8219</v>
      </c>
      <c r="C1943" s="26">
        <f>VLOOKUP($A1943,Data!$B$1:$O$4115,14,FALSE)</f>
        <v>46</v>
      </c>
    </row>
    <row r="1944" spans="1:3" x14ac:dyDescent="0.4">
      <c r="A1944" t="s">
        <v>3535</v>
      </c>
      <c r="B1944" s="17" t="s">
        <v>8219</v>
      </c>
      <c r="C1944" s="26">
        <f>VLOOKUP($A1944,Data!$B$1:$O$4115,14,FALSE)</f>
        <v>17</v>
      </c>
    </row>
    <row r="1945" spans="1:3" x14ac:dyDescent="0.4">
      <c r="A1945" t="s">
        <v>3536</v>
      </c>
      <c r="B1945" s="17" t="s">
        <v>8219</v>
      </c>
      <c r="C1945" s="26">
        <f>VLOOKUP($A1945,Data!$B$1:$O$4115,14,FALSE)</f>
        <v>28</v>
      </c>
    </row>
    <row r="1946" spans="1:3" x14ac:dyDescent="0.4">
      <c r="A1946" t="s">
        <v>3537</v>
      </c>
      <c r="B1946" s="17" t="s">
        <v>8219</v>
      </c>
      <c r="C1946" s="26">
        <f>VLOOKUP($A1946,Data!$B$1:$O$4115,14,FALSE)</f>
        <v>83</v>
      </c>
    </row>
    <row r="1947" spans="1:3" x14ac:dyDescent="0.4">
      <c r="A1947" t="s">
        <v>3538</v>
      </c>
      <c r="B1947" s="17" t="s">
        <v>8219</v>
      </c>
      <c r="C1947" s="26">
        <f>VLOOKUP($A1947,Data!$B$1:$O$4115,14,FALSE)</f>
        <v>13</v>
      </c>
    </row>
    <row r="1948" spans="1:3" x14ac:dyDescent="0.4">
      <c r="A1948" t="s">
        <v>3539</v>
      </c>
      <c r="B1948" s="17" t="s">
        <v>8219</v>
      </c>
      <c r="C1948" s="26">
        <f>VLOOKUP($A1948,Data!$B$1:$O$4115,14,FALSE)</f>
        <v>8</v>
      </c>
    </row>
    <row r="1949" spans="1:3" x14ac:dyDescent="0.4">
      <c r="A1949" t="s">
        <v>3540</v>
      </c>
      <c r="B1949" s="17" t="s">
        <v>8219</v>
      </c>
      <c r="C1949" s="26">
        <f>VLOOKUP($A1949,Data!$B$1:$O$4115,14,FALSE)</f>
        <v>32</v>
      </c>
    </row>
    <row r="1950" spans="1:3" x14ac:dyDescent="0.4">
      <c r="A1950" t="s">
        <v>3541</v>
      </c>
      <c r="B1950" s="17" t="s">
        <v>8219</v>
      </c>
      <c r="C1950" s="26">
        <f>VLOOKUP($A1950,Data!$B$1:$O$4115,14,FALSE)</f>
        <v>85</v>
      </c>
    </row>
    <row r="1951" spans="1:3" x14ac:dyDescent="0.4">
      <c r="A1951" t="s">
        <v>3542</v>
      </c>
      <c r="B1951" s="17" t="s">
        <v>8219</v>
      </c>
      <c r="C1951" s="26">
        <f>VLOOKUP($A1951,Data!$B$1:$O$4115,14,FALSE)</f>
        <v>29</v>
      </c>
    </row>
    <row r="1952" spans="1:3" x14ac:dyDescent="0.4">
      <c r="A1952" t="s">
        <v>3543</v>
      </c>
      <c r="B1952" s="17" t="s">
        <v>8219</v>
      </c>
      <c r="C1952" s="26">
        <f>VLOOKUP($A1952,Data!$B$1:$O$4115,14,FALSE)</f>
        <v>24</v>
      </c>
    </row>
    <row r="1953" spans="1:3" x14ac:dyDescent="0.4">
      <c r="A1953" t="s">
        <v>3544</v>
      </c>
      <c r="B1953" s="17" t="s">
        <v>8219</v>
      </c>
      <c r="C1953" s="26">
        <f>VLOOKUP($A1953,Data!$B$1:$O$4115,14,FALSE)</f>
        <v>8</v>
      </c>
    </row>
    <row r="1954" spans="1:3" x14ac:dyDescent="0.4">
      <c r="A1954" t="s">
        <v>3545</v>
      </c>
      <c r="B1954" s="17" t="s">
        <v>8219</v>
      </c>
      <c r="C1954" s="26">
        <f>VLOOKUP($A1954,Data!$B$1:$O$4115,14,FALSE)</f>
        <v>19</v>
      </c>
    </row>
    <row r="1955" spans="1:3" x14ac:dyDescent="0.4">
      <c r="A1955" t="s">
        <v>3546</v>
      </c>
      <c r="B1955" s="17" t="s">
        <v>8219</v>
      </c>
      <c r="C1955" s="26">
        <f>VLOOKUP($A1955,Data!$B$1:$O$4115,14,FALSE)</f>
        <v>336</v>
      </c>
    </row>
    <row r="1956" spans="1:3" x14ac:dyDescent="0.4">
      <c r="A1956" t="s">
        <v>3547</v>
      </c>
      <c r="B1956" s="17" t="s">
        <v>8219</v>
      </c>
      <c r="C1956" s="26">
        <f>VLOOKUP($A1956,Data!$B$1:$O$4115,14,FALSE)</f>
        <v>13</v>
      </c>
    </row>
    <row r="1957" spans="1:3" x14ac:dyDescent="0.4">
      <c r="A1957" t="s">
        <v>3548</v>
      </c>
      <c r="B1957" s="17" t="s">
        <v>8219</v>
      </c>
      <c r="C1957" s="26">
        <f>VLOOKUP($A1957,Data!$B$1:$O$4115,14,FALSE)</f>
        <v>42</v>
      </c>
    </row>
    <row r="1958" spans="1:3" x14ac:dyDescent="0.4">
      <c r="A1958" t="s">
        <v>3549</v>
      </c>
      <c r="B1958" s="17" t="s">
        <v>8219</v>
      </c>
      <c r="C1958" s="26">
        <f>VLOOKUP($A1958,Data!$B$1:$O$4115,14,FALSE)</f>
        <v>64</v>
      </c>
    </row>
    <row r="1959" spans="1:3" x14ac:dyDescent="0.4">
      <c r="A1959" t="s">
        <v>3550</v>
      </c>
      <c r="B1959" s="17" t="s">
        <v>8219</v>
      </c>
      <c r="C1959" s="26">
        <f>VLOOKUP($A1959,Data!$B$1:$O$4115,14,FALSE)</f>
        <v>25</v>
      </c>
    </row>
    <row r="1960" spans="1:3" x14ac:dyDescent="0.4">
      <c r="A1960" t="s">
        <v>3551</v>
      </c>
      <c r="B1960" s="17" t="s">
        <v>8219</v>
      </c>
      <c r="C1960" s="26">
        <f>VLOOKUP($A1960,Data!$B$1:$O$4115,14,FALSE)</f>
        <v>20</v>
      </c>
    </row>
    <row r="1961" spans="1:3" x14ac:dyDescent="0.4">
      <c r="A1961" t="s">
        <v>3552</v>
      </c>
      <c r="B1961" s="17" t="s">
        <v>8219</v>
      </c>
      <c r="C1961" s="26">
        <f>VLOOKUP($A1961,Data!$B$1:$O$4115,14,FALSE)</f>
        <v>104</v>
      </c>
    </row>
    <row r="1962" spans="1:3" x14ac:dyDescent="0.4">
      <c r="A1962" t="s">
        <v>3553</v>
      </c>
      <c r="B1962" s="17" t="s">
        <v>8219</v>
      </c>
      <c r="C1962" s="26">
        <f>VLOOKUP($A1962,Data!$B$1:$O$4115,14,FALSE)</f>
        <v>53</v>
      </c>
    </row>
    <row r="1963" spans="1:3" x14ac:dyDescent="0.4">
      <c r="A1963" t="s">
        <v>3554</v>
      </c>
      <c r="B1963" s="17" t="s">
        <v>8219</v>
      </c>
      <c r="C1963" s="26">
        <f>VLOOKUP($A1963,Data!$B$1:$O$4115,14,FALSE)</f>
        <v>14</v>
      </c>
    </row>
    <row r="1964" spans="1:3" x14ac:dyDescent="0.4">
      <c r="A1964" t="s">
        <v>3555</v>
      </c>
      <c r="B1964" s="17" t="s">
        <v>8219</v>
      </c>
      <c r="C1964" s="26">
        <f>VLOOKUP($A1964,Data!$B$1:$O$4115,14,FALSE)</f>
        <v>20</v>
      </c>
    </row>
    <row r="1965" spans="1:3" x14ac:dyDescent="0.4">
      <c r="A1965" t="s">
        <v>3556</v>
      </c>
      <c r="B1965" s="17" t="s">
        <v>8219</v>
      </c>
      <c r="C1965" s="26">
        <f>VLOOKUP($A1965,Data!$B$1:$O$4115,14,FALSE)</f>
        <v>558</v>
      </c>
    </row>
    <row r="1966" spans="1:3" x14ac:dyDescent="0.4">
      <c r="A1966" t="s">
        <v>3557</v>
      </c>
      <c r="B1966" s="17" t="s">
        <v>8219</v>
      </c>
      <c r="C1966" s="26">
        <f>VLOOKUP($A1966,Data!$B$1:$O$4115,14,FALSE)</f>
        <v>22</v>
      </c>
    </row>
    <row r="1967" spans="1:3" x14ac:dyDescent="0.4">
      <c r="A1967" t="s">
        <v>3558</v>
      </c>
      <c r="B1967" s="17" t="s">
        <v>8219</v>
      </c>
      <c r="C1967" s="26">
        <f>VLOOKUP($A1967,Data!$B$1:$O$4115,14,FALSE)</f>
        <v>24</v>
      </c>
    </row>
    <row r="1968" spans="1:3" x14ac:dyDescent="0.4">
      <c r="A1968" t="s">
        <v>3559</v>
      </c>
      <c r="B1968" s="17" t="s">
        <v>8219</v>
      </c>
      <c r="C1968" s="26">
        <f>VLOOKUP($A1968,Data!$B$1:$O$4115,14,FALSE)</f>
        <v>74</v>
      </c>
    </row>
    <row r="1969" spans="1:3" x14ac:dyDescent="0.4">
      <c r="A1969" t="s">
        <v>3560</v>
      </c>
      <c r="B1969" s="17" t="s">
        <v>8219</v>
      </c>
      <c r="C1969" s="26">
        <f>VLOOKUP($A1969,Data!$B$1:$O$4115,14,FALSE)</f>
        <v>54</v>
      </c>
    </row>
    <row r="1970" spans="1:3" x14ac:dyDescent="0.4">
      <c r="A1970" t="s">
        <v>3561</v>
      </c>
      <c r="B1970" s="17" t="s">
        <v>8219</v>
      </c>
      <c r="C1970" s="26">
        <f>VLOOKUP($A1970,Data!$B$1:$O$4115,14,FALSE)</f>
        <v>31</v>
      </c>
    </row>
    <row r="1971" spans="1:3" x14ac:dyDescent="0.4">
      <c r="A1971" t="s">
        <v>3562</v>
      </c>
      <c r="B1971" s="17" t="s">
        <v>8219</v>
      </c>
      <c r="C1971" s="26">
        <f>VLOOKUP($A1971,Data!$B$1:$O$4115,14,FALSE)</f>
        <v>25</v>
      </c>
    </row>
    <row r="1972" spans="1:3" x14ac:dyDescent="0.4">
      <c r="A1972" t="s">
        <v>3563</v>
      </c>
      <c r="B1972" s="17" t="s">
        <v>8219</v>
      </c>
      <c r="C1972" s="26">
        <f>VLOOKUP($A1972,Data!$B$1:$O$4115,14,FALSE)</f>
        <v>17</v>
      </c>
    </row>
    <row r="1973" spans="1:3" x14ac:dyDescent="0.4">
      <c r="A1973" t="s">
        <v>3564</v>
      </c>
      <c r="B1973" s="17" t="s">
        <v>8219</v>
      </c>
      <c r="C1973" s="26">
        <f>VLOOKUP($A1973,Data!$B$1:$O$4115,14,FALSE)</f>
        <v>12</v>
      </c>
    </row>
    <row r="1974" spans="1:3" x14ac:dyDescent="0.4">
      <c r="A1974" t="s">
        <v>3565</v>
      </c>
      <c r="B1974" s="17" t="s">
        <v>8219</v>
      </c>
      <c r="C1974" s="26">
        <f>VLOOKUP($A1974,Data!$B$1:$O$4115,14,FALSE)</f>
        <v>38</v>
      </c>
    </row>
    <row r="1975" spans="1:3" x14ac:dyDescent="0.4">
      <c r="A1975" t="s">
        <v>3566</v>
      </c>
      <c r="B1975" s="17" t="s">
        <v>8219</v>
      </c>
      <c r="C1975" s="26">
        <f>VLOOKUP($A1975,Data!$B$1:$O$4115,14,FALSE)</f>
        <v>41</v>
      </c>
    </row>
    <row r="1976" spans="1:3" x14ac:dyDescent="0.4">
      <c r="A1976" t="s">
        <v>3567</v>
      </c>
      <c r="B1976" s="17" t="s">
        <v>8219</v>
      </c>
      <c r="C1976" s="26">
        <f>VLOOKUP($A1976,Data!$B$1:$O$4115,14,FALSE)</f>
        <v>19</v>
      </c>
    </row>
    <row r="1977" spans="1:3" x14ac:dyDescent="0.4">
      <c r="A1977" t="s">
        <v>3568</v>
      </c>
      <c r="B1977" s="17" t="s">
        <v>8219</v>
      </c>
      <c r="C1977" s="26">
        <f>VLOOKUP($A1977,Data!$B$1:$O$4115,14,FALSE)</f>
        <v>41</v>
      </c>
    </row>
    <row r="1978" spans="1:3" x14ac:dyDescent="0.4">
      <c r="A1978" t="s">
        <v>3569</v>
      </c>
      <c r="B1978" s="17" t="s">
        <v>8219</v>
      </c>
      <c r="C1978" s="26">
        <f>VLOOKUP($A1978,Data!$B$1:$O$4115,14,FALSE)</f>
        <v>26</v>
      </c>
    </row>
    <row r="1979" spans="1:3" x14ac:dyDescent="0.4">
      <c r="A1979" t="s">
        <v>3570</v>
      </c>
      <c r="B1979" s="17" t="s">
        <v>8219</v>
      </c>
      <c r="C1979" s="26">
        <f>VLOOKUP($A1979,Data!$B$1:$O$4115,14,FALSE)</f>
        <v>25</v>
      </c>
    </row>
    <row r="1980" spans="1:3" x14ac:dyDescent="0.4">
      <c r="A1980" t="s">
        <v>3571</v>
      </c>
      <c r="B1980" s="17" t="s">
        <v>8219</v>
      </c>
      <c r="C1980" s="26">
        <f>VLOOKUP($A1980,Data!$B$1:$O$4115,14,FALSE)</f>
        <v>9</v>
      </c>
    </row>
    <row r="1981" spans="1:3" x14ac:dyDescent="0.4">
      <c r="A1981" t="s">
        <v>3572</v>
      </c>
      <c r="B1981" s="17" t="s">
        <v>8219</v>
      </c>
      <c r="C1981" s="26">
        <f>VLOOKUP($A1981,Data!$B$1:$O$4115,14,FALSE)</f>
        <v>78</v>
      </c>
    </row>
    <row r="1982" spans="1:3" x14ac:dyDescent="0.4">
      <c r="A1982" t="s">
        <v>3573</v>
      </c>
      <c r="B1982" s="17" t="s">
        <v>8219</v>
      </c>
      <c r="C1982" s="26">
        <f>VLOOKUP($A1982,Data!$B$1:$O$4115,14,FALSE)</f>
        <v>45</v>
      </c>
    </row>
    <row r="1983" spans="1:3" x14ac:dyDescent="0.4">
      <c r="A1983" t="s">
        <v>3574</v>
      </c>
      <c r="B1983" s="17" t="s">
        <v>8219</v>
      </c>
      <c r="C1983" s="26">
        <f>VLOOKUP($A1983,Data!$B$1:$O$4115,14,FALSE)</f>
        <v>102</v>
      </c>
    </row>
    <row r="1984" spans="1:3" x14ac:dyDescent="0.4">
      <c r="A1984" t="s">
        <v>3575</v>
      </c>
      <c r="B1984" s="17" t="s">
        <v>8219</v>
      </c>
      <c r="C1984" s="26">
        <f>VLOOKUP($A1984,Data!$B$1:$O$4115,14,FALSE)</f>
        <v>5</v>
      </c>
    </row>
    <row r="1985" spans="1:3" x14ac:dyDescent="0.4">
      <c r="A1985" t="s">
        <v>3576</v>
      </c>
      <c r="B1985" s="17" t="s">
        <v>8219</v>
      </c>
      <c r="C1985" s="26">
        <f>VLOOKUP($A1985,Data!$B$1:$O$4115,14,FALSE)</f>
        <v>27</v>
      </c>
    </row>
    <row r="1986" spans="1:3" x14ac:dyDescent="0.4">
      <c r="A1986" t="s">
        <v>3577</v>
      </c>
      <c r="B1986" s="17" t="s">
        <v>8219</v>
      </c>
      <c r="C1986" s="26">
        <f>VLOOKUP($A1986,Data!$B$1:$O$4115,14,FALSE)</f>
        <v>37</v>
      </c>
    </row>
    <row r="1987" spans="1:3" x14ac:dyDescent="0.4">
      <c r="A1987" t="s">
        <v>3578</v>
      </c>
      <c r="B1987" s="17" t="s">
        <v>8219</v>
      </c>
      <c r="C1987" s="26">
        <f>VLOOKUP($A1987,Data!$B$1:$O$4115,14,FALSE)</f>
        <v>14</v>
      </c>
    </row>
    <row r="1988" spans="1:3" x14ac:dyDescent="0.4">
      <c r="A1988" t="s">
        <v>3579</v>
      </c>
      <c r="B1988" s="17" t="s">
        <v>8219</v>
      </c>
      <c r="C1988" s="26">
        <f>VLOOKUP($A1988,Data!$B$1:$O$4115,14,FALSE)</f>
        <v>27</v>
      </c>
    </row>
    <row r="1989" spans="1:3" x14ac:dyDescent="0.4">
      <c r="A1989" t="s">
        <v>3580</v>
      </c>
      <c r="B1989" s="17" t="s">
        <v>8219</v>
      </c>
      <c r="C1989" s="26">
        <f>VLOOKUP($A1989,Data!$B$1:$O$4115,14,FALSE)</f>
        <v>45</v>
      </c>
    </row>
    <row r="1990" spans="1:3" x14ac:dyDescent="0.4">
      <c r="A1990" t="s">
        <v>3581</v>
      </c>
      <c r="B1990" s="17" t="s">
        <v>8219</v>
      </c>
      <c r="C1990" s="26">
        <f>VLOOKUP($A1990,Data!$B$1:$O$4115,14,FALSE)</f>
        <v>49</v>
      </c>
    </row>
    <row r="1991" spans="1:3" x14ac:dyDescent="0.4">
      <c r="A1991" t="s">
        <v>3582</v>
      </c>
      <c r="B1991" s="17" t="s">
        <v>8219</v>
      </c>
      <c r="C1991" s="26">
        <f>VLOOKUP($A1991,Data!$B$1:$O$4115,14,FALSE)</f>
        <v>24</v>
      </c>
    </row>
    <row r="1992" spans="1:3" x14ac:dyDescent="0.4">
      <c r="A1992" t="s">
        <v>3583</v>
      </c>
      <c r="B1992" s="17" t="s">
        <v>8219</v>
      </c>
      <c r="C1992" s="26">
        <f>VLOOKUP($A1992,Data!$B$1:$O$4115,14,FALSE)</f>
        <v>112</v>
      </c>
    </row>
    <row r="1993" spans="1:3" x14ac:dyDescent="0.4">
      <c r="A1993" t="s">
        <v>3584</v>
      </c>
      <c r="B1993" s="17" t="s">
        <v>8219</v>
      </c>
      <c r="C1993" s="26">
        <f>VLOOKUP($A1993,Data!$B$1:$O$4115,14,FALSE)</f>
        <v>23</v>
      </c>
    </row>
    <row r="1994" spans="1:3" x14ac:dyDescent="0.4">
      <c r="A1994" t="s">
        <v>3585</v>
      </c>
      <c r="B1994" s="17" t="s">
        <v>8219</v>
      </c>
      <c r="C1994" s="26">
        <f>VLOOKUP($A1994,Data!$B$1:$O$4115,14,FALSE)</f>
        <v>54</v>
      </c>
    </row>
    <row r="1995" spans="1:3" x14ac:dyDescent="0.4">
      <c r="A1995" t="s">
        <v>3586</v>
      </c>
      <c r="B1995" s="17" t="s">
        <v>8219</v>
      </c>
      <c r="C1995" s="26">
        <f>VLOOKUP($A1995,Data!$B$1:$O$4115,14,FALSE)</f>
        <v>28</v>
      </c>
    </row>
    <row r="1996" spans="1:3" x14ac:dyDescent="0.4">
      <c r="A1996" t="s">
        <v>3587</v>
      </c>
      <c r="B1996" s="17" t="s">
        <v>8219</v>
      </c>
      <c r="C1996" s="26">
        <f>VLOOKUP($A1996,Data!$B$1:$O$4115,14,FALSE)</f>
        <v>11</v>
      </c>
    </row>
    <row r="1997" spans="1:3" x14ac:dyDescent="0.4">
      <c r="A1997" t="s">
        <v>3588</v>
      </c>
      <c r="B1997" s="17" t="s">
        <v>8219</v>
      </c>
      <c r="C1997" s="26">
        <f>VLOOKUP($A1997,Data!$B$1:$O$4115,14,FALSE)</f>
        <v>62</v>
      </c>
    </row>
    <row r="1998" spans="1:3" x14ac:dyDescent="0.4">
      <c r="A1998" t="s">
        <v>3589</v>
      </c>
      <c r="B1998" s="17" t="s">
        <v>8219</v>
      </c>
      <c r="C1998" s="26">
        <f>VLOOKUP($A1998,Data!$B$1:$O$4115,14,FALSE)</f>
        <v>73</v>
      </c>
    </row>
    <row r="1999" spans="1:3" x14ac:dyDescent="0.4">
      <c r="A1999" t="s">
        <v>3590</v>
      </c>
      <c r="B1999" s="17" t="s">
        <v>8219</v>
      </c>
      <c r="C1999" s="26">
        <f>VLOOKUP($A1999,Data!$B$1:$O$4115,14,FALSE)</f>
        <v>18</v>
      </c>
    </row>
    <row r="2000" spans="1:3" x14ac:dyDescent="0.4">
      <c r="A2000" t="s">
        <v>3591</v>
      </c>
      <c r="B2000" s="17" t="s">
        <v>8219</v>
      </c>
      <c r="C2000" s="26">
        <f>VLOOKUP($A2000,Data!$B$1:$O$4115,14,FALSE)</f>
        <v>35</v>
      </c>
    </row>
    <row r="2001" spans="1:3" x14ac:dyDescent="0.4">
      <c r="A2001" t="s">
        <v>3592</v>
      </c>
      <c r="B2001" s="17" t="s">
        <v>8219</v>
      </c>
      <c r="C2001" s="26">
        <f>VLOOKUP($A2001,Data!$B$1:$O$4115,14,FALSE)</f>
        <v>43</v>
      </c>
    </row>
    <row r="2002" spans="1:3" x14ac:dyDescent="0.4">
      <c r="A2002" t="s">
        <v>3593</v>
      </c>
      <c r="B2002" s="17" t="s">
        <v>8219</v>
      </c>
      <c r="C2002" s="26">
        <f>VLOOKUP($A2002,Data!$B$1:$O$4115,14,FALSE)</f>
        <v>36</v>
      </c>
    </row>
    <row r="2003" spans="1:3" x14ac:dyDescent="0.4">
      <c r="A2003" t="s">
        <v>3594</v>
      </c>
      <c r="B2003" s="17" t="s">
        <v>8219</v>
      </c>
      <c r="C2003" s="26">
        <f>VLOOKUP($A2003,Data!$B$1:$O$4115,14,FALSE)</f>
        <v>62</v>
      </c>
    </row>
    <row r="2004" spans="1:3" x14ac:dyDescent="0.4">
      <c r="A2004" t="s">
        <v>3595</v>
      </c>
      <c r="B2004" s="17" t="s">
        <v>8219</v>
      </c>
      <c r="C2004" s="26">
        <f>VLOOKUP($A2004,Data!$B$1:$O$4115,14,FALSE)</f>
        <v>15</v>
      </c>
    </row>
    <row r="2005" spans="1:3" x14ac:dyDescent="0.4">
      <c r="A2005" t="s">
        <v>3596</v>
      </c>
      <c r="B2005" s="17" t="s">
        <v>8219</v>
      </c>
      <c r="C2005" s="26">
        <f>VLOOKUP($A2005,Data!$B$1:$O$4115,14,FALSE)</f>
        <v>33</v>
      </c>
    </row>
    <row r="2006" spans="1:3" x14ac:dyDescent="0.4">
      <c r="A2006" t="s">
        <v>3597</v>
      </c>
      <c r="B2006" s="17" t="s">
        <v>8219</v>
      </c>
      <c r="C2006" s="26">
        <f>VLOOKUP($A2006,Data!$B$1:$O$4115,14,FALSE)</f>
        <v>27</v>
      </c>
    </row>
    <row r="2007" spans="1:3" x14ac:dyDescent="0.4">
      <c r="A2007" t="s">
        <v>3598</v>
      </c>
      <c r="B2007" s="17" t="s">
        <v>8219</v>
      </c>
      <c r="C2007" s="26">
        <f>VLOOKUP($A2007,Data!$B$1:$O$4115,14,FALSE)</f>
        <v>17</v>
      </c>
    </row>
    <row r="2008" spans="1:3" x14ac:dyDescent="0.4">
      <c r="A2008" t="s">
        <v>3599</v>
      </c>
      <c r="B2008" s="17" t="s">
        <v>8219</v>
      </c>
      <c r="C2008" s="26">
        <f>VLOOKUP($A2008,Data!$B$1:$O$4115,14,FALSE)</f>
        <v>4</v>
      </c>
    </row>
    <row r="2009" spans="1:3" x14ac:dyDescent="0.4">
      <c r="A2009" t="s">
        <v>3600</v>
      </c>
      <c r="B2009" s="17" t="s">
        <v>8219</v>
      </c>
      <c r="C2009" s="26">
        <f>VLOOKUP($A2009,Data!$B$1:$O$4115,14,FALSE)</f>
        <v>53</v>
      </c>
    </row>
    <row r="2010" spans="1:3" x14ac:dyDescent="0.4">
      <c r="A2010" t="s">
        <v>3601</v>
      </c>
      <c r="B2010" s="17" t="s">
        <v>8219</v>
      </c>
      <c r="C2010" s="26">
        <f>VLOOKUP($A2010,Data!$B$1:$O$4115,14,FALSE)</f>
        <v>49</v>
      </c>
    </row>
    <row r="2011" spans="1:3" x14ac:dyDescent="0.4">
      <c r="A2011" t="s">
        <v>3602</v>
      </c>
      <c r="B2011" s="17" t="s">
        <v>8219</v>
      </c>
      <c r="C2011" s="26">
        <f>VLOOKUP($A2011,Data!$B$1:$O$4115,14,FALSE)</f>
        <v>57</v>
      </c>
    </row>
    <row r="2012" spans="1:3" x14ac:dyDescent="0.4">
      <c r="A2012" t="s">
        <v>3603</v>
      </c>
      <c r="B2012" s="17" t="s">
        <v>8219</v>
      </c>
      <c r="C2012" s="26">
        <f>VLOOKUP($A2012,Data!$B$1:$O$4115,14,FALSE)</f>
        <v>69</v>
      </c>
    </row>
    <row r="2013" spans="1:3" x14ac:dyDescent="0.4">
      <c r="A2013" t="s">
        <v>3604</v>
      </c>
      <c r="B2013" s="17" t="s">
        <v>8219</v>
      </c>
      <c r="C2013" s="26">
        <f>VLOOKUP($A2013,Data!$B$1:$O$4115,14,FALSE)</f>
        <v>15</v>
      </c>
    </row>
    <row r="2014" spans="1:3" x14ac:dyDescent="0.4">
      <c r="A2014" t="s">
        <v>3605</v>
      </c>
      <c r="B2014" s="17" t="s">
        <v>8219</v>
      </c>
      <c r="C2014" s="26">
        <f>VLOOKUP($A2014,Data!$B$1:$O$4115,14,FALSE)</f>
        <v>64</v>
      </c>
    </row>
    <row r="2015" spans="1:3" x14ac:dyDescent="0.4">
      <c r="A2015" t="s">
        <v>3606</v>
      </c>
      <c r="B2015" s="17" t="s">
        <v>8219</v>
      </c>
      <c r="C2015" s="26">
        <f>VLOOKUP($A2015,Data!$B$1:$O$4115,14,FALSE)</f>
        <v>20</v>
      </c>
    </row>
    <row r="2016" spans="1:3" x14ac:dyDescent="0.4">
      <c r="A2016" t="s">
        <v>3607</v>
      </c>
      <c r="B2016" s="17" t="s">
        <v>8219</v>
      </c>
      <c r="C2016" s="26">
        <f>VLOOKUP($A2016,Data!$B$1:$O$4115,14,FALSE)</f>
        <v>27</v>
      </c>
    </row>
    <row r="2017" spans="1:3" x14ac:dyDescent="0.4">
      <c r="A2017" t="s">
        <v>3608</v>
      </c>
      <c r="B2017" s="17" t="s">
        <v>8219</v>
      </c>
      <c r="C2017" s="26">
        <f>VLOOKUP($A2017,Data!$B$1:$O$4115,14,FALSE)</f>
        <v>21</v>
      </c>
    </row>
    <row r="2018" spans="1:3" x14ac:dyDescent="0.4">
      <c r="A2018" t="s">
        <v>3609</v>
      </c>
      <c r="B2018" s="17" t="s">
        <v>8219</v>
      </c>
      <c r="C2018" s="26">
        <f>VLOOKUP($A2018,Data!$B$1:$O$4115,14,FALSE)</f>
        <v>31</v>
      </c>
    </row>
    <row r="2019" spans="1:3" x14ac:dyDescent="0.4">
      <c r="A2019" t="s">
        <v>3610</v>
      </c>
      <c r="B2019" s="17" t="s">
        <v>8219</v>
      </c>
      <c r="C2019" s="26">
        <f>VLOOKUP($A2019,Data!$B$1:$O$4115,14,FALSE)</f>
        <v>51</v>
      </c>
    </row>
    <row r="2020" spans="1:3" x14ac:dyDescent="0.4">
      <c r="A2020" t="s">
        <v>3611</v>
      </c>
      <c r="B2020" s="17" t="s">
        <v>8219</v>
      </c>
      <c r="C2020" s="26">
        <f>VLOOKUP($A2020,Data!$B$1:$O$4115,14,FALSE)</f>
        <v>57</v>
      </c>
    </row>
    <row r="2021" spans="1:3" x14ac:dyDescent="0.4">
      <c r="A2021" t="s">
        <v>3612</v>
      </c>
      <c r="B2021" s="17" t="s">
        <v>8219</v>
      </c>
      <c r="C2021" s="26">
        <f>VLOOKUP($A2021,Data!$B$1:$O$4115,14,FALSE)</f>
        <v>20</v>
      </c>
    </row>
    <row r="2022" spans="1:3" x14ac:dyDescent="0.4">
      <c r="A2022" t="s">
        <v>3439</v>
      </c>
      <c r="B2022" s="17" t="s">
        <v>8219</v>
      </c>
      <c r="C2022" s="26">
        <f>VLOOKUP($A2022,Data!$B$1:$O$4115,14,FALSE)</f>
        <v>82</v>
      </c>
    </row>
    <row r="2023" spans="1:3" x14ac:dyDescent="0.4">
      <c r="A2023" t="s">
        <v>3613</v>
      </c>
      <c r="B2023" s="17" t="s">
        <v>8219</v>
      </c>
      <c r="C2023" s="26">
        <f>VLOOKUP($A2023,Data!$B$1:$O$4115,14,FALSE)</f>
        <v>72</v>
      </c>
    </row>
    <row r="2024" spans="1:3" x14ac:dyDescent="0.4">
      <c r="A2024" t="s">
        <v>3614</v>
      </c>
      <c r="B2024" s="17" t="s">
        <v>8219</v>
      </c>
      <c r="C2024" s="26">
        <f>VLOOKUP($A2024,Data!$B$1:$O$4115,14,FALSE)</f>
        <v>45</v>
      </c>
    </row>
    <row r="2025" spans="1:3" x14ac:dyDescent="0.4">
      <c r="A2025" t="s">
        <v>3615</v>
      </c>
      <c r="B2025" s="17" t="s">
        <v>8219</v>
      </c>
      <c r="C2025" s="26">
        <f>VLOOKUP($A2025,Data!$B$1:$O$4115,14,FALSE)</f>
        <v>51</v>
      </c>
    </row>
    <row r="2026" spans="1:3" x14ac:dyDescent="0.4">
      <c r="A2026" t="s">
        <v>3616</v>
      </c>
      <c r="B2026" s="17" t="s">
        <v>8219</v>
      </c>
      <c r="C2026" s="26">
        <f>VLOOKUP($A2026,Data!$B$1:$O$4115,14,FALSE)</f>
        <v>56</v>
      </c>
    </row>
    <row r="2027" spans="1:3" x14ac:dyDescent="0.4">
      <c r="A2027" t="s">
        <v>3617</v>
      </c>
      <c r="B2027" s="17" t="s">
        <v>8219</v>
      </c>
      <c r="C2027" s="26">
        <f>VLOOKUP($A2027,Data!$B$1:$O$4115,14,FALSE)</f>
        <v>17</v>
      </c>
    </row>
    <row r="2028" spans="1:3" x14ac:dyDescent="0.4">
      <c r="A2028" t="s">
        <v>3618</v>
      </c>
      <c r="B2028" s="17" t="s">
        <v>8219</v>
      </c>
      <c r="C2028" s="26">
        <f>VLOOKUP($A2028,Data!$B$1:$O$4115,14,FALSE)</f>
        <v>197</v>
      </c>
    </row>
    <row r="2029" spans="1:3" x14ac:dyDescent="0.4">
      <c r="A2029" t="s">
        <v>3619</v>
      </c>
      <c r="B2029" s="17" t="s">
        <v>8219</v>
      </c>
      <c r="C2029" s="26">
        <f>VLOOKUP($A2029,Data!$B$1:$O$4115,14,FALSE)</f>
        <v>70</v>
      </c>
    </row>
    <row r="2030" spans="1:3" x14ac:dyDescent="0.4">
      <c r="A2030" t="s">
        <v>3620</v>
      </c>
      <c r="B2030" s="17" t="s">
        <v>8219</v>
      </c>
      <c r="C2030" s="26">
        <f>VLOOKUP($A2030,Data!$B$1:$O$4115,14,FALSE)</f>
        <v>21</v>
      </c>
    </row>
    <row r="2031" spans="1:3" x14ac:dyDescent="0.4">
      <c r="A2031" t="s">
        <v>3621</v>
      </c>
      <c r="B2031" s="17" t="s">
        <v>8219</v>
      </c>
      <c r="C2031" s="26">
        <f>VLOOKUP($A2031,Data!$B$1:$O$4115,14,FALSE)</f>
        <v>34</v>
      </c>
    </row>
    <row r="2032" spans="1:3" x14ac:dyDescent="0.4">
      <c r="A2032" t="s">
        <v>3622</v>
      </c>
      <c r="B2032" s="17" t="s">
        <v>8219</v>
      </c>
      <c r="C2032" s="26">
        <f>VLOOKUP($A2032,Data!$B$1:$O$4115,14,FALSE)</f>
        <v>39</v>
      </c>
    </row>
    <row r="2033" spans="1:3" x14ac:dyDescent="0.4">
      <c r="A2033" t="s">
        <v>3623</v>
      </c>
      <c r="B2033" s="17" t="s">
        <v>8219</v>
      </c>
      <c r="C2033" s="26">
        <f>VLOOKUP($A2033,Data!$B$1:$O$4115,14,FALSE)</f>
        <v>78</v>
      </c>
    </row>
    <row r="2034" spans="1:3" x14ac:dyDescent="0.4">
      <c r="A2034" t="s">
        <v>3624</v>
      </c>
      <c r="B2034" s="17" t="s">
        <v>8219</v>
      </c>
      <c r="C2034" s="26">
        <f>VLOOKUP($A2034,Data!$B$1:$O$4115,14,FALSE)</f>
        <v>48</v>
      </c>
    </row>
    <row r="2035" spans="1:3" x14ac:dyDescent="0.4">
      <c r="A2035" t="s">
        <v>3625</v>
      </c>
      <c r="B2035" s="17" t="s">
        <v>8219</v>
      </c>
      <c r="C2035" s="26">
        <f>VLOOKUP($A2035,Data!$B$1:$O$4115,14,FALSE)</f>
        <v>29</v>
      </c>
    </row>
    <row r="2036" spans="1:3" x14ac:dyDescent="0.4">
      <c r="A2036" t="s">
        <v>3646</v>
      </c>
      <c r="B2036" s="17" t="s">
        <v>8219</v>
      </c>
      <c r="C2036" s="26">
        <f>VLOOKUP($A2036,Data!$B$1:$O$4115,14,FALSE)</f>
        <v>73</v>
      </c>
    </row>
    <row r="2037" spans="1:3" x14ac:dyDescent="0.4">
      <c r="A2037" t="s">
        <v>3647</v>
      </c>
      <c r="B2037" s="17" t="s">
        <v>8219</v>
      </c>
      <c r="C2037" s="26">
        <f>VLOOKUP($A2037,Data!$B$1:$O$4115,14,FALSE)</f>
        <v>8</v>
      </c>
    </row>
    <row r="2038" spans="1:3" x14ac:dyDescent="0.4">
      <c r="A2038" t="s">
        <v>3648</v>
      </c>
      <c r="B2038" s="17" t="s">
        <v>8219</v>
      </c>
      <c r="C2038" s="26">
        <f>VLOOKUP($A2038,Data!$B$1:$O$4115,14,FALSE)</f>
        <v>17</v>
      </c>
    </row>
    <row r="2039" spans="1:3" x14ac:dyDescent="0.4">
      <c r="A2039" t="s">
        <v>3649</v>
      </c>
      <c r="B2039" s="17" t="s">
        <v>8219</v>
      </c>
      <c r="C2039" s="26">
        <f>VLOOKUP($A2039,Data!$B$1:$O$4115,14,FALSE)</f>
        <v>9</v>
      </c>
    </row>
    <row r="2040" spans="1:3" x14ac:dyDescent="0.4">
      <c r="A2040" t="s">
        <v>2867</v>
      </c>
      <c r="B2040" s="17" t="s">
        <v>8219</v>
      </c>
      <c r="C2040" s="26">
        <f>VLOOKUP($A2040,Data!$B$1:$O$4115,14,FALSE)</f>
        <v>10</v>
      </c>
    </row>
    <row r="2041" spans="1:3" x14ac:dyDescent="0.4">
      <c r="A2041" t="s">
        <v>3650</v>
      </c>
      <c r="B2041" s="17" t="s">
        <v>8219</v>
      </c>
      <c r="C2041" s="26">
        <f>VLOOKUP($A2041,Data!$B$1:$O$4115,14,FALSE)</f>
        <v>33</v>
      </c>
    </row>
    <row r="2042" spans="1:3" x14ac:dyDescent="0.4">
      <c r="A2042" t="s">
        <v>3651</v>
      </c>
      <c r="B2042" s="17" t="s">
        <v>8219</v>
      </c>
      <c r="C2042" s="26">
        <f>VLOOKUP($A2042,Data!$B$1:$O$4115,14,FALSE)</f>
        <v>38</v>
      </c>
    </row>
    <row r="2043" spans="1:3" x14ac:dyDescent="0.4">
      <c r="A2043" t="s">
        <v>3652</v>
      </c>
      <c r="B2043" s="17" t="s">
        <v>8219</v>
      </c>
      <c r="C2043" s="26">
        <f>VLOOKUP($A2043,Data!$B$1:$O$4115,14,FALSE)</f>
        <v>79</v>
      </c>
    </row>
    <row r="2044" spans="1:3" x14ac:dyDescent="0.4">
      <c r="A2044" t="s">
        <v>3653</v>
      </c>
      <c r="B2044" s="17" t="s">
        <v>8219</v>
      </c>
      <c r="C2044" s="26">
        <f>VLOOKUP($A2044,Data!$B$1:$O$4115,14,FALSE)</f>
        <v>46</v>
      </c>
    </row>
    <row r="2045" spans="1:3" x14ac:dyDescent="0.4">
      <c r="A2045" t="s">
        <v>3654</v>
      </c>
      <c r="B2045" s="17" t="s">
        <v>8219</v>
      </c>
      <c r="C2045" s="26">
        <f>VLOOKUP($A2045,Data!$B$1:$O$4115,14,FALSE)</f>
        <v>20</v>
      </c>
    </row>
    <row r="2046" spans="1:3" x14ac:dyDescent="0.4">
      <c r="A2046" t="s">
        <v>3655</v>
      </c>
      <c r="B2046" s="17" t="s">
        <v>8219</v>
      </c>
      <c r="C2046" s="26">
        <f>VLOOKUP($A2046,Data!$B$1:$O$4115,14,FALSE)</f>
        <v>20</v>
      </c>
    </row>
    <row r="2047" spans="1:3" x14ac:dyDescent="0.4">
      <c r="A2047" t="s">
        <v>3656</v>
      </c>
      <c r="B2047" s="17" t="s">
        <v>8219</v>
      </c>
      <c r="C2047" s="26">
        <f>VLOOKUP($A2047,Data!$B$1:$O$4115,14,FALSE)</f>
        <v>13</v>
      </c>
    </row>
    <row r="2048" spans="1:3" x14ac:dyDescent="0.4">
      <c r="A2048" t="s">
        <v>3657</v>
      </c>
      <c r="B2048" s="17" t="s">
        <v>8219</v>
      </c>
      <c r="C2048" s="26">
        <f>VLOOKUP($A2048,Data!$B$1:$O$4115,14,FALSE)</f>
        <v>22</v>
      </c>
    </row>
    <row r="2049" spans="1:3" x14ac:dyDescent="0.4">
      <c r="A2049" t="s">
        <v>3658</v>
      </c>
      <c r="B2049" s="17" t="s">
        <v>8219</v>
      </c>
      <c r="C2049" s="26">
        <f>VLOOKUP($A2049,Data!$B$1:$O$4115,14,FALSE)</f>
        <v>36</v>
      </c>
    </row>
    <row r="2050" spans="1:3" x14ac:dyDescent="0.4">
      <c r="A2050" t="s">
        <v>3659</v>
      </c>
      <c r="B2050" s="17" t="s">
        <v>8219</v>
      </c>
      <c r="C2050" s="26">
        <f>VLOOKUP($A2050,Data!$B$1:$O$4115,14,FALSE)</f>
        <v>40</v>
      </c>
    </row>
    <row r="2051" spans="1:3" x14ac:dyDescent="0.4">
      <c r="A2051" t="s">
        <v>3660</v>
      </c>
      <c r="B2051" s="17" t="s">
        <v>8219</v>
      </c>
      <c r="C2051" s="26">
        <f>VLOOKUP($A2051,Data!$B$1:$O$4115,14,FALSE)</f>
        <v>9</v>
      </c>
    </row>
    <row r="2052" spans="1:3" x14ac:dyDescent="0.4">
      <c r="A2052" t="s">
        <v>3661</v>
      </c>
      <c r="B2052" s="17" t="s">
        <v>8219</v>
      </c>
      <c r="C2052" s="26">
        <f>VLOOKUP($A2052,Data!$B$1:$O$4115,14,FALSE)</f>
        <v>19</v>
      </c>
    </row>
    <row r="2053" spans="1:3" x14ac:dyDescent="0.4">
      <c r="A2053" t="s">
        <v>3662</v>
      </c>
      <c r="B2053" s="17" t="s">
        <v>8219</v>
      </c>
      <c r="C2053" s="26">
        <f>VLOOKUP($A2053,Data!$B$1:$O$4115,14,FALSE)</f>
        <v>14</v>
      </c>
    </row>
    <row r="2054" spans="1:3" x14ac:dyDescent="0.4">
      <c r="A2054" t="s">
        <v>3663</v>
      </c>
      <c r="B2054" s="17" t="s">
        <v>8219</v>
      </c>
      <c r="C2054" s="26">
        <f>VLOOKUP($A2054,Data!$B$1:$O$4115,14,FALSE)</f>
        <v>38</v>
      </c>
    </row>
    <row r="2055" spans="1:3" x14ac:dyDescent="0.4">
      <c r="A2055" t="s">
        <v>3664</v>
      </c>
      <c r="B2055" s="17" t="s">
        <v>8219</v>
      </c>
      <c r="C2055" s="26">
        <f>VLOOKUP($A2055,Data!$B$1:$O$4115,14,FALSE)</f>
        <v>58</v>
      </c>
    </row>
    <row r="2056" spans="1:3" x14ac:dyDescent="0.4">
      <c r="A2056" t="s">
        <v>3665</v>
      </c>
      <c r="B2056" s="17" t="s">
        <v>8219</v>
      </c>
      <c r="C2056" s="26">
        <f>VLOOKUP($A2056,Data!$B$1:$O$4115,14,FALSE)</f>
        <v>28</v>
      </c>
    </row>
    <row r="2057" spans="1:3" x14ac:dyDescent="0.4">
      <c r="A2057" t="s">
        <v>3666</v>
      </c>
      <c r="B2057" s="17" t="s">
        <v>8219</v>
      </c>
      <c r="C2057" s="26">
        <f>VLOOKUP($A2057,Data!$B$1:$O$4115,14,FALSE)</f>
        <v>17</v>
      </c>
    </row>
    <row r="2058" spans="1:3" x14ac:dyDescent="0.4">
      <c r="A2058" t="s">
        <v>3667</v>
      </c>
      <c r="B2058" s="17" t="s">
        <v>8219</v>
      </c>
      <c r="C2058" s="26">
        <f>VLOOKUP($A2058,Data!$B$1:$O$4115,14,FALSE)</f>
        <v>12</v>
      </c>
    </row>
    <row r="2059" spans="1:3" x14ac:dyDescent="0.4">
      <c r="A2059" t="s">
        <v>3668</v>
      </c>
      <c r="B2059" s="17" t="s">
        <v>8219</v>
      </c>
      <c r="C2059" s="26">
        <f>VLOOKUP($A2059,Data!$B$1:$O$4115,14,FALSE)</f>
        <v>40</v>
      </c>
    </row>
    <row r="2060" spans="1:3" x14ac:dyDescent="0.4">
      <c r="A2060" t="s">
        <v>3669</v>
      </c>
      <c r="B2060" s="17" t="s">
        <v>8219</v>
      </c>
      <c r="C2060" s="26">
        <f>VLOOKUP($A2060,Data!$B$1:$O$4115,14,FALSE)</f>
        <v>57</v>
      </c>
    </row>
    <row r="2061" spans="1:3" x14ac:dyDescent="0.4">
      <c r="A2061" t="s">
        <v>3670</v>
      </c>
      <c r="B2061" s="17" t="s">
        <v>8219</v>
      </c>
      <c r="C2061" s="26">
        <f>VLOOKUP($A2061,Data!$B$1:$O$4115,14,FALSE)</f>
        <v>114</v>
      </c>
    </row>
    <row r="2062" spans="1:3" x14ac:dyDescent="0.4">
      <c r="A2062" t="s">
        <v>3671</v>
      </c>
      <c r="B2062" s="17" t="s">
        <v>8219</v>
      </c>
      <c r="C2062" s="26">
        <f>VLOOKUP($A2062,Data!$B$1:$O$4115,14,FALSE)</f>
        <v>31</v>
      </c>
    </row>
    <row r="2063" spans="1:3" x14ac:dyDescent="0.4">
      <c r="A2063" t="s">
        <v>3672</v>
      </c>
      <c r="B2063" s="17" t="s">
        <v>8219</v>
      </c>
      <c r="C2063" s="26">
        <f>VLOOKUP($A2063,Data!$B$1:$O$4115,14,FALSE)</f>
        <v>3</v>
      </c>
    </row>
    <row r="2064" spans="1:3" x14ac:dyDescent="0.4">
      <c r="A2064" t="s">
        <v>3673</v>
      </c>
      <c r="B2064" s="17" t="s">
        <v>8219</v>
      </c>
      <c r="C2064" s="26">
        <f>VLOOKUP($A2064,Data!$B$1:$O$4115,14,FALSE)</f>
        <v>16</v>
      </c>
    </row>
    <row r="2065" spans="1:3" x14ac:dyDescent="0.4">
      <c r="A2065" t="s">
        <v>3674</v>
      </c>
      <c r="B2065" s="17" t="s">
        <v>8219</v>
      </c>
      <c r="C2065" s="26">
        <f>VLOOKUP($A2065,Data!$B$1:$O$4115,14,FALSE)</f>
        <v>199</v>
      </c>
    </row>
    <row r="2066" spans="1:3" x14ac:dyDescent="0.4">
      <c r="A2066" t="s">
        <v>3675</v>
      </c>
      <c r="B2066" s="17" t="s">
        <v>8219</v>
      </c>
      <c r="C2066" s="26">
        <f>VLOOKUP($A2066,Data!$B$1:$O$4115,14,FALSE)</f>
        <v>31</v>
      </c>
    </row>
    <row r="2067" spans="1:3" x14ac:dyDescent="0.4">
      <c r="A2067" t="s">
        <v>3676</v>
      </c>
      <c r="B2067" s="17" t="s">
        <v>8219</v>
      </c>
      <c r="C2067" s="26">
        <f>VLOOKUP($A2067,Data!$B$1:$O$4115,14,FALSE)</f>
        <v>30</v>
      </c>
    </row>
    <row r="2068" spans="1:3" x14ac:dyDescent="0.4">
      <c r="A2068" t="s">
        <v>3677</v>
      </c>
      <c r="B2068" s="17" t="s">
        <v>8219</v>
      </c>
      <c r="C2068" s="26">
        <f>VLOOKUP($A2068,Data!$B$1:$O$4115,14,FALSE)</f>
        <v>34</v>
      </c>
    </row>
    <row r="2069" spans="1:3" x14ac:dyDescent="0.4">
      <c r="A2069" t="s">
        <v>3678</v>
      </c>
      <c r="B2069" s="17" t="s">
        <v>8219</v>
      </c>
      <c r="C2069" s="26">
        <f>VLOOKUP($A2069,Data!$B$1:$O$4115,14,FALSE)</f>
        <v>18</v>
      </c>
    </row>
    <row r="2070" spans="1:3" x14ac:dyDescent="0.4">
      <c r="A2070" t="s">
        <v>3679</v>
      </c>
      <c r="B2070" s="17" t="s">
        <v>8219</v>
      </c>
      <c r="C2070" s="26">
        <f>VLOOKUP($A2070,Data!$B$1:$O$4115,14,FALSE)</f>
        <v>67</v>
      </c>
    </row>
    <row r="2071" spans="1:3" x14ac:dyDescent="0.4">
      <c r="A2071" t="s">
        <v>3680</v>
      </c>
      <c r="B2071" s="17" t="s">
        <v>8219</v>
      </c>
      <c r="C2071" s="26">
        <f>VLOOKUP($A2071,Data!$B$1:$O$4115,14,FALSE)</f>
        <v>66</v>
      </c>
    </row>
    <row r="2072" spans="1:3" x14ac:dyDescent="0.4">
      <c r="A2072" t="s">
        <v>3681</v>
      </c>
      <c r="B2072" s="17" t="s">
        <v>8219</v>
      </c>
      <c r="C2072" s="26">
        <f>VLOOKUP($A2072,Data!$B$1:$O$4115,14,FALSE)</f>
        <v>23</v>
      </c>
    </row>
    <row r="2073" spans="1:3" x14ac:dyDescent="0.4">
      <c r="A2073" t="s">
        <v>3682</v>
      </c>
      <c r="B2073" s="17" t="s">
        <v>8219</v>
      </c>
      <c r="C2073" s="26">
        <f>VLOOKUP($A2073,Data!$B$1:$O$4115,14,FALSE)</f>
        <v>126</v>
      </c>
    </row>
    <row r="2074" spans="1:3" x14ac:dyDescent="0.4">
      <c r="A2074" t="s">
        <v>3683</v>
      </c>
      <c r="B2074" s="17" t="s">
        <v>8219</v>
      </c>
      <c r="C2074" s="26">
        <f>VLOOKUP($A2074,Data!$B$1:$O$4115,14,FALSE)</f>
        <v>6</v>
      </c>
    </row>
    <row r="2075" spans="1:3" x14ac:dyDescent="0.4">
      <c r="A2075" t="s">
        <v>3684</v>
      </c>
      <c r="B2075" s="17" t="s">
        <v>8219</v>
      </c>
      <c r="C2075" s="26">
        <f>VLOOKUP($A2075,Data!$B$1:$O$4115,14,FALSE)</f>
        <v>25</v>
      </c>
    </row>
    <row r="2076" spans="1:3" x14ac:dyDescent="0.4">
      <c r="A2076" t="s">
        <v>3685</v>
      </c>
      <c r="B2076" s="17" t="s">
        <v>8219</v>
      </c>
      <c r="C2076" s="26">
        <f>VLOOKUP($A2076,Data!$B$1:$O$4115,14,FALSE)</f>
        <v>39</v>
      </c>
    </row>
    <row r="2077" spans="1:3" x14ac:dyDescent="0.4">
      <c r="A2077" t="s">
        <v>3686</v>
      </c>
      <c r="B2077" s="17" t="s">
        <v>8219</v>
      </c>
      <c r="C2077" s="26">
        <f>VLOOKUP($A2077,Data!$B$1:$O$4115,14,FALSE)</f>
        <v>62</v>
      </c>
    </row>
    <row r="2078" spans="1:3" x14ac:dyDescent="0.4">
      <c r="A2078" t="s">
        <v>3687</v>
      </c>
      <c r="B2078" s="17" t="s">
        <v>8219</v>
      </c>
      <c r="C2078" s="26">
        <f>VLOOKUP($A2078,Data!$B$1:$O$4115,14,FALSE)</f>
        <v>31</v>
      </c>
    </row>
    <row r="2079" spans="1:3" x14ac:dyDescent="0.4">
      <c r="A2079" t="s">
        <v>3688</v>
      </c>
      <c r="B2079" s="17" t="s">
        <v>8219</v>
      </c>
      <c r="C2079" s="26">
        <f>VLOOKUP($A2079,Data!$B$1:$O$4115,14,FALSE)</f>
        <v>274</v>
      </c>
    </row>
    <row r="2080" spans="1:3" x14ac:dyDescent="0.4">
      <c r="A2080" t="s">
        <v>3689</v>
      </c>
      <c r="B2080" s="17" t="s">
        <v>8219</v>
      </c>
      <c r="C2080" s="26">
        <f>VLOOKUP($A2080,Data!$B$1:$O$4115,14,FALSE)</f>
        <v>17</v>
      </c>
    </row>
    <row r="2081" spans="1:3" x14ac:dyDescent="0.4">
      <c r="A2081" t="s">
        <v>3690</v>
      </c>
      <c r="B2081" s="17" t="s">
        <v>8219</v>
      </c>
      <c r="C2081" s="26">
        <f>VLOOKUP($A2081,Data!$B$1:$O$4115,14,FALSE)</f>
        <v>14</v>
      </c>
    </row>
    <row r="2082" spans="1:3" x14ac:dyDescent="0.4">
      <c r="A2082" t="s">
        <v>3691</v>
      </c>
      <c r="B2082" s="17" t="s">
        <v>8219</v>
      </c>
      <c r="C2082" s="26">
        <f>VLOOKUP($A2082,Data!$B$1:$O$4115,14,FALSE)</f>
        <v>60</v>
      </c>
    </row>
    <row r="2083" spans="1:3" x14ac:dyDescent="0.4">
      <c r="A2083" t="s">
        <v>3692</v>
      </c>
      <c r="B2083" s="17" t="s">
        <v>8219</v>
      </c>
      <c r="C2083" s="26">
        <f>VLOOKUP($A2083,Data!$B$1:$O$4115,14,FALSE)</f>
        <v>33</v>
      </c>
    </row>
    <row r="2084" spans="1:3" x14ac:dyDescent="0.4">
      <c r="A2084" t="s">
        <v>3693</v>
      </c>
      <c r="B2084" s="17" t="s">
        <v>8219</v>
      </c>
      <c r="C2084" s="26">
        <f>VLOOKUP($A2084,Data!$B$1:$O$4115,14,FALSE)</f>
        <v>78</v>
      </c>
    </row>
    <row r="2085" spans="1:3" x14ac:dyDescent="0.4">
      <c r="A2085" t="s">
        <v>3694</v>
      </c>
      <c r="B2085" s="17" t="s">
        <v>8219</v>
      </c>
      <c r="C2085" s="26">
        <f>VLOOKUP($A2085,Data!$B$1:$O$4115,14,FALSE)</f>
        <v>30</v>
      </c>
    </row>
    <row r="2086" spans="1:3" x14ac:dyDescent="0.4">
      <c r="A2086" t="s">
        <v>3695</v>
      </c>
      <c r="B2086" s="17" t="s">
        <v>8219</v>
      </c>
      <c r="C2086" s="26">
        <f>VLOOKUP($A2086,Data!$B$1:$O$4115,14,FALSE)</f>
        <v>136</v>
      </c>
    </row>
    <row r="2087" spans="1:3" x14ac:dyDescent="0.4">
      <c r="A2087" t="s">
        <v>3696</v>
      </c>
      <c r="B2087" s="17" t="s">
        <v>8219</v>
      </c>
      <c r="C2087" s="26">
        <f>VLOOKUP($A2087,Data!$B$1:$O$4115,14,FALSE)</f>
        <v>40</v>
      </c>
    </row>
    <row r="2088" spans="1:3" x14ac:dyDescent="0.4">
      <c r="A2088" t="s">
        <v>3697</v>
      </c>
      <c r="B2088" s="17" t="s">
        <v>8219</v>
      </c>
      <c r="C2088" s="26">
        <f>VLOOKUP($A2088,Data!$B$1:$O$4115,14,FALSE)</f>
        <v>18</v>
      </c>
    </row>
    <row r="2089" spans="1:3" x14ac:dyDescent="0.4">
      <c r="A2089" t="s">
        <v>3698</v>
      </c>
      <c r="B2089" s="17" t="s">
        <v>8219</v>
      </c>
      <c r="C2089" s="26">
        <f>VLOOKUP($A2089,Data!$B$1:$O$4115,14,FALSE)</f>
        <v>39</v>
      </c>
    </row>
    <row r="2090" spans="1:3" x14ac:dyDescent="0.4">
      <c r="A2090" t="s">
        <v>3699</v>
      </c>
      <c r="B2090" s="17" t="s">
        <v>8219</v>
      </c>
      <c r="C2090" s="26">
        <f>VLOOKUP($A2090,Data!$B$1:$O$4115,14,FALSE)</f>
        <v>21</v>
      </c>
    </row>
    <row r="2091" spans="1:3" x14ac:dyDescent="0.4">
      <c r="A2091" t="s">
        <v>3700</v>
      </c>
      <c r="B2091" s="17" t="s">
        <v>8219</v>
      </c>
      <c r="C2091" s="26">
        <f>VLOOKUP($A2091,Data!$B$1:$O$4115,14,FALSE)</f>
        <v>30</v>
      </c>
    </row>
    <row r="2092" spans="1:3" x14ac:dyDescent="0.4">
      <c r="A2092" t="s">
        <v>3701</v>
      </c>
      <c r="B2092" s="17" t="s">
        <v>8219</v>
      </c>
      <c r="C2092" s="26">
        <f>VLOOKUP($A2092,Data!$B$1:$O$4115,14,FALSE)</f>
        <v>27</v>
      </c>
    </row>
    <row r="2093" spans="1:3" x14ac:dyDescent="0.4">
      <c r="A2093" t="s">
        <v>3702</v>
      </c>
      <c r="B2093" s="17" t="s">
        <v>8219</v>
      </c>
      <c r="C2093" s="26">
        <f>VLOOKUP($A2093,Data!$B$1:$O$4115,14,FALSE)</f>
        <v>35</v>
      </c>
    </row>
    <row r="2094" spans="1:3" x14ac:dyDescent="0.4">
      <c r="A2094" t="s">
        <v>3703</v>
      </c>
      <c r="B2094" s="17" t="s">
        <v>8219</v>
      </c>
      <c r="C2094" s="26">
        <f>VLOOKUP($A2094,Data!$B$1:$O$4115,14,FALSE)</f>
        <v>13</v>
      </c>
    </row>
    <row r="2095" spans="1:3" x14ac:dyDescent="0.4">
      <c r="A2095" t="s">
        <v>3704</v>
      </c>
      <c r="B2095" s="17" t="s">
        <v>8219</v>
      </c>
      <c r="C2095" s="26">
        <f>VLOOKUP($A2095,Data!$B$1:$O$4115,14,FALSE)</f>
        <v>23</v>
      </c>
    </row>
    <row r="2096" spans="1:3" x14ac:dyDescent="0.4">
      <c r="A2096" t="s">
        <v>3705</v>
      </c>
      <c r="B2096" s="17" t="s">
        <v>8219</v>
      </c>
      <c r="C2096" s="26">
        <f>VLOOKUP($A2096,Data!$B$1:$O$4115,14,FALSE)</f>
        <v>39</v>
      </c>
    </row>
    <row r="2097" spans="1:3" x14ac:dyDescent="0.4">
      <c r="A2097" t="s">
        <v>3706</v>
      </c>
      <c r="B2097" s="17" t="s">
        <v>8219</v>
      </c>
      <c r="C2097" s="26">
        <f>VLOOKUP($A2097,Data!$B$1:$O$4115,14,FALSE)</f>
        <v>35</v>
      </c>
    </row>
    <row r="2098" spans="1:3" x14ac:dyDescent="0.4">
      <c r="A2098" t="s">
        <v>3707</v>
      </c>
      <c r="B2098" s="17" t="s">
        <v>8219</v>
      </c>
      <c r="C2098" s="26">
        <f>VLOOKUP($A2098,Data!$B$1:$O$4115,14,FALSE)</f>
        <v>27</v>
      </c>
    </row>
    <row r="2099" spans="1:3" x14ac:dyDescent="0.4">
      <c r="A2099" t="s">
        <v>3708</v>
      </c>
      <c r="B2099" s="17" t="s">
        <v>8219</v>
      </c>
      <c r="C2099" s="26">
        <f>VLOOKUP($A2099,Data!$B$1:$O$4115,14,FALSE)</f>
        <v>21</v>
      </c>
    </row>
    <row r="2100" spans="1:3" x14ac:dyDescent="0.4">
      <c r="A2100" t="s">
        <v>3709</v>
      </c>
      <c r="B2100" s="17" t="s">
        <v>8219</v>
      </c>
      <c r="C2100" s="26">
        <f>VLOOKUP($A2100,Data!$B$1:$O$4115,14,FALSE)</f>
        <v>104</v>
      </c>
    </row>
    <row r="2101" spans="1:3" x14ac:dyDescent="0.4">
      <c r="A2101" t="s">
        <v>3710</v>
      </c>
      <c r="B2101" s="17" t="s">
        <v>8219</v>
      </c>
      <c r="C2101" s="26">
        <f>VLOOKUP($A2101,Data!$B$1:$O$4115,14,FALSE)</f>
        <v>19</v>
      </c>
    </row>
    <row r="2102" spans="1:3" x14ac:dyDescent="0.4">
      <c r="A2102" t="s">
        <v>3711</v>
      </c>
      <c r="B2102" s="17" t="s">
        <v>8219</v>
      </c>
      <c r="C2102" s="26">
        <f>VLOOKUP($A2102,Data!$B$1:$O$4115,14,FALSE)</f>
        <v>97</v>
      </c>
    </row>
    <row r="2103" spans="1:3" x14ac:dyDescent="0.4">
      <c r="A2103" t="s">
        <v>3712</v>
      </c>
      <c r="B2103" s="17" t="s">
        <v>8219</v>
      </c>
      <c r="C2103" s="26">
        <f>VLOOKUP($A2103,Data!$B$1:$O$4115,14,FALSE)</f>
        <v>27</v>
      </c>
    </row>
    <row r="2104" spans="1:3" x14ac:dyDescent="0.4">
      <c r="A2104" t="s">
        <v>3713</v>
      </c>
      <c r="B2104" s="17" t="s">
        <v>8219</v>
      </c>
      <c r="C2104" s="26">
        <f>VLOOKUP($A2104,Data!$B$1:$O$4115,14,FALSE)</f>
        <v>24</v>
      </c>
    </row>
    <row r="2105" spans="1:3" x14ac:dyDescent="0.4">
      <c r="A2105" t="s">
        <v>3714</v>
      </c>
      <c r="B2105" s="17" t="s">
        <v>8219</v>
      </c>
      <c r="C2105" s="26">
        <f>VLOOKUP($A2105,Data!$B$1:$O$4115,14,FALSE)</f>
        <v>13</v>
      </c>
    </row>
    <row r="2106" spans="1:3" x14ac:dyDescent="0.4">
      <c r="A2106" t="s">
        <v>3715</v>
      </c>
      <c r="B2106" s="17" t="s">
        <v>8219</v>
      </c>
      <c r="C2106" s="26">
        <f>VLOOKUP($A2106,Data!$B$1:$O$4115,14,FALSE)</f>
        <v>46</v>
      </c>
    </row>
    <row r="2107" spans="1:3" x14ac:dyDescent="0.4">
      <c r="A2107" t="s">
        <v>3716</v>
      </c>
      <c r="B2107" s="17" t="s">
        <v>8219</v>
      </c>
      <c r="C2107" s="26">
        <f>VLOOKUP($A2107,Data!$B$1:$O$4115,14,FALSE)</f>
        <v>4</v>
      </c>
    </row>
    <row r="2108" spans="1:3" x14ac:dyDescent="0.4">
      <c r="A2108" t="s">
        <v>3717</v>
      </c>
      <c r="B2108" s="17" t="s">
        <v>8219</v>
      </c>
      <c r="C2108" s="26">
        <f>VLOOKUP($A2108,Data!$B$1:$O$4115,14,FALSE)</f>
        <v>40</v>
      </c>
    </row>
    <row r="2109" spans="1:3" x14ac:dyDescent="0.4">
      <c r="A2109" t="s">
        <v>3718</v>
      </c>
      <c r="B2109" s="17" t="s">
        <v>8219</v>
      </c>
      <c r="C2109" s="26">
        <f>VLOOKUP($A2109,Data!$B$1:$O$4115,14,FALSE)</f>
        <v>44</v>
      </c>
    </row>
    <row r="2110" spans="1:3" x14ac:dyDescent="0.4">
      <c r="A2110" t="s">
        <v>3719</v>
      </c>
      <c r="B2110" s="17" t="s">
        <v>8219</v>
      </c>
      <c r="C2110" s="26">
        <f>VLOOKUP($A2110,Data!$B$1:$O$4115,14,FALSE)</f>
        <v>35</v>
      </c>
    </row>
    <row r="2111" spans="1:3" x14ac:dyDescent="0.4">
      <c r="A2111" t="s">
        <v>3720</v>
      </c>
      <c r="B2111" s="17" t="s">
        <v>8219</v>
      </c>
      <c r="C2111" s="26">
        <f>VLOOKUP($A2111,Data!$B$1:$O$4115,14,FALSE)</f>
        <v>63</v>
      </c>
    </row>
    <row r="2112" spans="1:3" x14ac:dyDescent="0.4">
      <c r="A2112" t="s">
        <v>3721</v>
      </c>
      <c r="B2112" s="17" t="s">
        <v>8219</v>
      </c>
      <c r="C2112" s="26">
        <f>VLOOKUP($A2112,Data!$B$1:$O$4115,14,FALSE)</f>
        <v>89</v>
      </c>
    </row>
    <row r="2113" spans="1:3" x14ac:dyDescent="0.4">
      <c r="A2113" t="s">
        <v>3722</v>
      </c>
      <c r="B2113" s="17" t="s">
        <v>8219</v>
      </c>
      <c r="C2113" s="26">
        <f>VLOOKUP($A2113,Data!$B$1:$O$4115,14,FALSE)</f>
        <v>15</v>
      </c>
    </row>
    <row r="2114" spans="1:3" x14ac:dyDescent="0.4">
      <c r="A2114" t="s">
        <v>3723</v>
      </c>
      <c r="B2114" s="17" t="s">
        <v>8219</v>
      </c>
      <c r="C2114" s="26">
        <f>VLOOKUP($A2114,Data!$B$1:$O$4115,14,FALSE)</f>
        <v>46</v>
      </c>
    </row>
    <row r="2115" spans="1:3" x14ac:dyDescent="0.4">
      <c r="A2115" t="s">
        <v>3724</v>
      </c>
      <c r="B2115" s="17" t="s">
        <v>8219</v>
      </c>
      <c r="C2115" s="26">
        <f>VLOOKUP($A2115,Data!$B$1:$O$4115,14,FALSE)</f>
        <v>33</v>
      </c>
    </row>
    <row r="2116" spans="1:3" x14ac:dyDescent="0.4">
      <c r="A2116" t="s">
        <v>3745</v>
      </c>
      <c r="B2116" s="17" t="s">
        <v>8219</v>
      </c>
      <c r="C2116" s="26">
        <f>VLOOKUP($A2116,Data!$B$1:$O$4115,14,FALSE)</f>
        <v>52</v>
      </c>
    </row>
    <row r="2117" spans="1:3" x14ac:dyDescent="0.4">
      <c r="A2117" t="s">
        <v>3746</v>
      </c>
      <c r="B2117" s="17" t="s">
        <v>8219</v>
      </c>
      <c r="C2117" s="26">
        <f>VLOOKUP($A2117,Data!$B$1:$O$4115,14,FALSE)</f>
        <v>7</v>
      </c>
    </row>
    <row r="2118" spans="1:3" x14ac:dyDescent="0.4">
      <c r="A2118" t="s">
        <v>3747</v>
      </c>
      <c r="B2118" s="17" t="s">
        <v>8219</v>
      </c>
      <c r="C2118" s="26">
        <f>VLOOKUP($A2118,Data!$B$1:$O$4115,14,FALSE)</f>
        <v>28</v>
      </c>
    </row>
    <row r="2119" spans="1:3" x14ac:dyDescent="0.4">
      <c r="A2119" t="s">
        <v>3748</v>
      </c>
      <c r="B2119" s="17" t="s">
        <v>8219</v>
      </c>
      <c r="C2119" s="26">
        <f>VLOOKUP($A2119,Data!$B$1:$O$4115,14,FALSE)</f>
        <v>11</v>
      </c>
    </row>
    <row r="2120" spans="1:3" x14ac:dyDescent="0.4">
      <c r="A2120" t="s">
        <v>3749</v>
      </c>
      <c r="B2120" s="17" t="s">
        <v>8219</v>
      </c>
      <c r="C2120" s="26">
        <f>VLOOKUP($A2120,Data!$B$1:$O$4115,14,FALSE)</f>
        <v>15</v>
      </c>
    </row>
    <row r="2121" spans="1:3" x14ac:dyDescent="0.4">
      <c r="A2121" t="s">
        <v>3750</v>
      </c>
      <c r="B2121" s="17" t="s">
        <v>8219</v>
      </c>
      <c r="C2121" s="26">
        <f>VLOOKUP($A2121,Data!$B$1:$O$4115,14,FALSE)</f>
        <v>30</v>
      </c>
    </row>
    <row r="2122" spans="1:3" x14ac:dyDescent="0.4">
      <c r="A2122" t="s">
        <v>3751</v>
      </c>
      <c r="B2122" s="17" t="s">
        <v>8219</v>
      </c>
      <c r="C2122" s="26">
        <f>VLOOKUP($A2122,Data!$B$1:$O$4115,14,FALSE)</f>
        <v>27</v>
      </c>
    </row>
    <row r="2123" spans="1:3" x14ac:dyDescent="0.4">
      <c r="A2123" t="s">
        <v>3752</v>
      </c>
      <c r="B2123" s="17" t="s">
        <v>8219</v>
      </c>
      <c r="C2123" s="26">
        <f>VLOOKUP($A2123,Data!$B$1:$O$4115,14,FALSE)</f>
        <v>28</v>
      </c>
    </row>
    <row r="2124" spans="1:3" x14ac:dyDescent="0.4">
      <c r="A2124" t="s">
        <v>3753</v>
      </c>
      <c r="B2124" s="17" t="s">
        <v>8219</v>
      </c>
      <c r="C2124" s="26">
        <f>VLOOKUP($A2124,Data!$B$1:$O$4115,14,FALSE)</f>
        <v>17</v>
      </c>
    </row>
    <row r="2125" spans="1:3" x14ac:dyDescent="0.4">
      <c r="A2125" t="s">
        <v>3754</v>
      </c>
      <c r="B2125" s="17" t="s">
        <v>8219</v>
      </c>
      <c r="C2125" s="26">
        <f>VLOOKUP($A2125,Data!$B$1:$O$4115,14,FALSE)</f>
        <v>50</v>
      </c>
    </row>
    <row r="2126" spans="1:3" x14ac:dyDescent="0.4">
      <c r="A2126" t="s">
        <v>3755</v>
      </c>
      <c r="B2126" s="17" t="s">
        <v>8219</v>
      </c>
      <c r="C2126" s="26">
        <f>VLOOKUP($A2126,Data!$B$1:$O$4115,14,FALSE)</f>
        <v>26</v>
      </c>
    </row>
    <row r="2127" spans="1:3" x14ac:dyDescent="0.4">
      <c r="A2127" t="s">
        <v>3756</v>
      </c>
      <c r="B2127" s="17" t="s">
        <v>8219</v>
      </c>
      <c r="C2127" s="26">
        <f>VLOOKUP($A2127,Data!$B$1:$O$4115,14,FALSE)</f>
        <v>88</v>
      </c>
    </row>
    <row r="2128" spans="1:3" x14ac:dyDescent="0.4">
      <c r="A2128" t="s">
        <v>3757</v>
      </c>
      <c r="B2128" s="17" t="s">
        <v>8219</v>
      </c>
      <c r="C2128" s="26">
        <f>VLOOKUP($A2128,Data!$B$1:$O$4115,14,FALSE)</f>
        <v>91</v>
      </c>
    </row>
    <row r="2129" spans="1:3" x14ac:dyDescent="0.4">
      <c r="A2129" t="s">
        <v>3758</v>
      </c>
      <c r="B2129" s="17" t="s">
        <v>8219</v>
      </c>
      <c r="C2129" s="26">
        <f>VLOOKUP($A2129,Data!$B$1:$O$4115,14,FALSE)</f>
        <v>3</v>
      </c>
    </row>
    <row r="2130" spans="1:3" x14ac:dyDescent="0.4">
      <c r="A2130" t="s">
        <v>3759</v>
      </c>
      <c r="B2130" s="17" t="s">
        <v>8219</v>
      </c>
      <c r="C2130" s="26">
        <f>VLOOKUP($A2130,Data!$B$1:$O$4115,14,FALSE)</f>
        <v>28</v>
      </c>
    </row>
    <row r="2131" spans="1:3" x14ac:dyDescent="0.4">
      <c r="A2131" t="s">
        <v>3760</v>
      </c>
      <c r="B2131" s="17" t="s">
        <v>8219</v>
      </c>
      <c r="C2131" s="26">
        <f>VLOOKUP($A2131,Data!$B$1:$O$4115,14,FALSE)</f>
        <v>77</v>
      </c>
    </row>
    <row r="2132" spans="1:3" x14ac:dyDescent="0.4">
      <c r="A2132" t="s">
        <v>3761</v>
      </c>
      <c r="B2132" s="17" t="s">
        <v>8219</v>
      </c>
      <c r="C2132" s="26">
        <f>VLOOKUP($A2132,Data!$B$1:$O$4115,14,FALSE)</f>
        <v>27</v>
      </c>
    </row>
    <row r="2133" spans="1:3" x14ac:dyDescent="0.4">
      <c r="A2133" t="s">
        <v>3762</v>
      </c>
      <c r="B2133" s="17" t="s">
        <v>8219</v>
      </c>
      <c r="C2133" s="26">
        <f>VLOOKUP($A2133,Data!$B$1:$O$4115,14,FALSE)</f>
        <v>107</v>
      </c>
    </row>
    <row r="2134" spans="1:3" x14ac:dyDescent="0.4">
      <c r="A2134" t="s">
        <v>3763</v>
      </c>
      <c r="B2134" s="17" t="s">
        <v>8219</v>
      </c>
      <c r="C2134" s="26">
        <f>VLOOKUP($A2134,Data!$B$1:$O$4115,14,FALSE)</f>
        <v>96</v>
      </c>
    </row>
    <row r="2135" spans="1:3" x14ac:dyDescent="0.4">
      <c r="A2135" t="s">
        <v>3764</v>
      </c>
      <c r="B2135" s="17" t="s">
        <v>8219</v>
      </c>
      <c r="C2135" s="26">
        <f>VLOOKUP($A2135,Data!$B$1:$O$4115,14,FALSE)</f>
        <v>56</v>
      </c>
    </row>
    <row r="2136" spans="1:3" x14ac:dyDescent="0.4">
      <c r="A2136" t="s">
        <v>3765</v>
      </c>
      <c r="B2136" s="17" t="s">
        <v>8219</v>
      </c>
      <c r="C2136" s="26">
        <f>VLOOKUP($A2136,Data!$B$1:$O$4115,14,FALSE)</f>
        <v>58</v>
      </c>
    </row>
    <row r="2137" spans="1:3" x14ac:dyDescent="0.4">
      <c r="A2137" t="s">
        <v>3766</v>
      </c>
      <c r="B2137" s="17" t="s">
        <v>8219</v>
      </c>
      <c r="C2137" s="26">
        <f>VLOOKUP($A2137,Data!$B$1:$O$4115,14,FALSE)</f>
        <v>15</v>
      </c>
    </row>
    <row r="2138" spans="1:3" x14ac:dyDescent="0.4">
      <c r="A2138" t="s">
        <v>3767</v>
      </c>
      <c r="B2138" s="17" t="s">
        <v>8219</v>
      </c>
      <c r="C2138" s="26">
        <f>VLOOKUP($A2138,Data!$B$1:$O$4115,14,FALSE)</f>
        <v>20</v>
      </c>
    </row>
    <row r="2139" spans="1:3" x14ac:dyDescent="0.4">
      <c r="A2139" t="s">
        <v>3768</v>
      </c>
      <c r="B2139" s="17" t="s">
        <v>8219</v>
      </c>
      <c r="C2139" s="26">
        <f>VLOOKUP($A2139,Data!$B$1:$O$4115,14,FALSE)</f>
        <v>38</v>
      </c>
    </row>
    <row r="2140" spans="1:3" x14ac:dyDescent="0.4">
      <c r="A2140" t="s">
        <v>3769</v>
      </c>
      <c r="B2140" s="17" t="s">
        <v>8219</v>
      </c>
      <c r="C2140" s="26">
        <f>VLOOKUP($A2140,Data!$B$1:$O$4115,14,FALSE)</f>
        <v>33</v>
      </c>
    </row>
    <row r="2141" spans="1:3" x14ac:dyDescent="0.4">
      <c r="A2141" t="s">
        <v>3770</v>
      </c>
      <c r="B2141" s="17" t="s">
        <v>8219</v>
      </c>
      <c r="C2141" s="26">
        <f>VLOOKUP($A2141,Data!$B$1:$O$4115,14,FALSE)</f>
        <v>57</v>
      </c>
    </row>
    <row r="2142" spans="1:3" x14ac:dyDescent="0.4">
      <c r="A2142" t="s">
        <v>3771</v>
      </c>
      <c r="B2142" s="17" t="s">
        <v>8219</v>
      </c>
      <c r="C2142" s="26">
        <f>VLOOKUP($A2142,Data!$B$1:$O$4115,14,FALSE)</f>
        <v>25</v>
      </c>
    </row>
    <row r="2143" spans="1:3" x14ac:dyDescent="0.4">
      <c r="A2143" t="s">
        <v>3772</v>
      </c>
      <c r="B2143" s="17" t="s">
        <v>8219</v>
      </c>
      <c r="C2143" s="26">
        <f>VLOOKUP($A2143,Data!$B$1:$O$4115,14,FALSE)</f>
        <v>14</v>
      </c>
    </row>
    <row r="2144" spans="1:3" x14ac:dyDescent="0.4">
      <c r="A2144" t="s">
        <v>3773</v>
      </c>
      <c r="B2144" s="17" t="s">
        <v>8219</v>
      </c>
      <c r="C2144" s="26">
        <f>VLOOKUP($A2144,Data!$B$1:$O$4115,14,FALSE)</f>
        <v>94</v>
      </c>
    </row>
    <row r="2145" spans="1:3" x14ac:dyDescent="0.4">
      <c r="A2145" t="s">
        <v>3774</v>
      </c>
      <c r="B2145" s="17" t="s">
        <v>8219</v>
      </c>
      <c r="C2145" s="26">
        <f>VLOOKUP($A2145,Data!$B$1:$O$4115,14,FALSE)</f>
        <v>59</v>
      </c>
    </row>
    <row r="2146" spans="1:3" x14ac:dyDescent="0.4">
      <c r="A2146" t="s">
        <v>3775</v>
      </c>
      <c r="B2146" s="17" t="s">
        <v>8219</v>
      </c>
      <c r="C2146" s="26">
        <f>VLOOKUP($A2146,Data!$B$1:$O$4115,14,FALSE)</f>
        <v>36</v>
      </c>
    </row>
    <row r="2147" spans="1:3" x14ac:dyDescent="0.4">
      <c r="A2147" t="s">
        <v>3776</v>
      </c>
      <c r="B2147" s="17" t="s">
        <v>8219</v>
      </c>
      <c r="C2147" s="26">
        <f>VLOOKUP($A2147,Data!$B$1:$O$4115,14,FALSE)</f>
        <v>115</v>
      </c>
    </row>
    <row r="2148" spans="1:3" x14ac:dyDescent="0.4">
      <c r="A2148" t="s">
        <v>3777</v>
      </c>
      <c r="B2148" s="17" t="s">
        <v>8219</v>
      </c>
      <c r="C2148" s="26">
        <f>VLOOKUP($A2148,Data!$B$1:$O$4115,14,FALSE)</f>
        <v>30</v>
      </c>
    </row>
    <row r="2149" spans="1:3" x14ac:dyDescent="0.4">
      <c r="A2149" t="s">
        <v>3778</v>
      </c>
      <c r="B2149" s="17" t="s">
        <v>8219</v>
      </c>
      <c r="C2149" s="26">
        <f>VLOOKUP($A2149,Data!$B$1:$O$4115,14,FALSE)</f>
        <v>52</v>
      </c>
    </row>
    <row r="2150" spans="1:3" x14ac:dyDescent="0.4">
      <c r="A2150" t="s">
        <v>3779</v>
      </c>
      <c r="B2150" s="17" t="s">
        <v>8219</v>
      </c>
      <c r="C2150" s="26">
        <f>VLOOKUP($A2150,Data!$B$1:$O$4115,14,FALSE)</f>
        <v>27</v>
      </c>
    </row>
    <row r="2151" spans="1:3" x14ac:dyDescent="0.4">
      <c r="A2151" t="s">
        <v>3780</v>
      </c>
      <c r="B2151" s="17" t="s">
        <v>8219</v>
      </c>
      <c r="C2151" s="26">
        <f>VLOOKUP($A2151,Data!$B$1:$O$4115,14,FALSE)</f>
        <v>24</v>
      </c>
    </row>
    <row r="2152" spans="1:3" x14ac:dyDescent="0.4">
      <c r="A2152" t="s">
        <v>3781</v>
      </c>
      <c r="B2152" s="17" t="s">
        <v>8219</v>
      </c>
      <c r="C2152" s="26">
        <f>VLOOKUP($A2152,Data!$B$1:$O$4115,14,FALSE)</f>
        <v>10</v>
      </c>
    </row>
    <row r="2153" spans="1:3" x14ac:dyDescent="0.4">
      <c r="A2153" t="s">
        <v>3782</v>
      </c>
      <c r="B2153" s="17" t="s">
        <v>8219</v>
      </c>
      <c r="C2153" s="26">
        <f>VLOOKUP($A2153,Data!$B$1:$O$4115,14,FALSE)</f>
        <v>30</v>
      </c>
    </row>
    <row r="2154" spans="1:3" x14ac:dyDescent="0.4">
      <c r="A2154" t="s">
        <v>3783</v>
      </c>
      <c r="B2154" s="17" t="s">
        <v>8219</v>
      </c>
      <c r="C2154" s="26">
        <f>VLOOKUP($A2154,Data!$B$1:$O$4115,14,FALSE)</f>
        <v>71</v>
      </c>
    </row>
    <row r="2155" spans="1:3" x14ac:dyDescent="0.4">
      <c r="A2155" t="s">
        <v>3784</v>
      </c>
      <c r="B2155" s="17" t="s">
        <v>8219</v>
      </c>
      <c r="C2155" s="26">
        <f>VLOOKUP($A2155,Data!$B$1:$O$4115,14,FALSE)</f>
        <v>10</v>
      </c>
    </row>
    <row r="2156" spans="1:3" x14ac:dyDescent="0.4">
      <c r="A2156" t="s">
        <v>3805</v>
      </c>
      <c r="B2156" s="17" t="s">
        <v>8219</v>
      </c>
      <c r="C2156" s="26">
        <f>VLOOKUP($A2156,Data!$B$1:$O$4115,14,FALSE)</f>
        <v>24</v>
      </c>
    </row>
    <row r="2157" spans="1:3" x14ac:dyDescent="0.4">
      <c r="A2157" t="s">
        <v>3806</v>
      </c>
      <c r="B2157" s="17" t="s">
        <v>8219</v>
      </c>
      <c r="C2157" s="26">
        <f>VLOOKUP($A2157,Data!$B$1:$O$4115,14,FALSE)</f>
        <v>38</v>
      </c>
    </row>
    <row r="2158" spans="1:3" x14ac:dyDescent="0.4">
      <c r="A2158" t="s">
        <v>3807</v>
      </c>
      <c r="B2158" s="17" t="s">
        <v>8219</v>
      </c>
      <c r="C2158" s="26">
        <f>VLOOKUP($A2158,Data!$B$1:$O$4115,14,FALSE)</f>
        <v>26</v>
      </c>
    </row>
    <row r="2159" spans="1:3" x14ac:dyDescent="0.4">
      <c r="A2159" t="s">
        <v>3808</v>
      </c>
      <c r="B2159" s="17" t="s">
        <v>8219</v>
      </c>
      <c r="C2159" s="26">
        <f>VLOOKUP($A2159,Data!$B$1:$O$4115,14,FALSE)</f>
        <v>19</v>
      </c>
    </row>
    <row r="2160" spans="1:3" x14ac:dyDescent="0.4">
      <c r="A2160" t="s">
        <v>3809</v>
      </c>
      <c r="B2160" s="17" t="s">
        <v>8219</v>
      </c>
      <c r="C2160" s="26">
        <f>VLOOKUP($A2160,Data!$B$1:$O$4115,14,FALSE)</f>
        <v>11</v>
      </c>
    </row>
    <row r="2161" spans="1:3" x14ac:dyDescent="0.4">
      <c r="A2161" t="s">
        <v>3810</v>
      </c>
      <c r="B2161" s="17" t="s">
        <v>8219</v>
      </c>
      <c r="C2161" s="26">
        <f>VLOOKUP($A2161,Data!$B$1:$O$4115,14,FALSE)</f>
        <v>27</v>
      </c>
    </row>
    <row r="2162" spans="1:3" x14ac:dyDescent="0.4">
      <c r="A2162" t="s">
        <v>3811</v>
      </c>
      <c r="B2162" s="17" t="s">
        <v>8219</v>
      </c>
      <c r="C2162" s="26">
        <f>VLOOKUP($A2162,Data!$B$1:$O$4115,14,FALSE)</f>
        <v>34</v>
      </c>
    </row>
    <row r="2163" spans="1:3" x14ac:dyDescent="0.4">
      <c r="A2163" t="s">
        <v>3812</v>
      </c>
      <c r="B2163" s="17" t="s">
        <v>8219</v>
      </c>
      <c r="C2163" s="26">
        <f>VLOOKUP($A2163,Data!$B$1:$O$4115,14,FALSE)</f>
        <v>20</v>
      </c>
    </row>
    <row r="2164" spans="1:3" x14ac:dyDescent="0.4">
      <c r="A2164" t="s">
        <v>3813</v>
      </c>
      <c r="B2164" s="17" t="s">
        <v>8219</v>
      </c>
      <c r="C2164" s="26">
        <f>VLOOKUP($A2164,Data!$B$1:$O$4115,14,FALSE)</f>
        <v>37</v>
      </c>
    </row>
    <row r="2165" spans="1:3" x14ac:dyDescent="0.4">
      <c r="A2165" t="s">
        <v>3814</v>
      </c>
      <c r="B2165" s="17" t="s">
        <v>8219</v>
      </c>
      <c r="C2165" s="26">
        <f>VLOOKUP($A2165,Data!$B$1:$O$4115,14,FALSE)</f>
        <v>20</v>
      </c>
    </row>
    <row r="2166" spans="1:3" x14ac:dyDescent="0.4">
      <c r="A2166" t="s">
        <v>3815</v>
      </c>
      <c r="B2166" s="17" t="s">
        <v>8219</v>
      </c>
      <c r="C2166" s="26">
        <f>VLOOKUP($A2166,Data!$B$1:$O$4115,14,FALSE)</f>
        <v>10</v>
      </c>
    </row>
    <row r="2167" spans="1:3" x14ac:dyDescent="0.4">
      <c r="A2167" t="s">
        <v>3816</v>
      </c>
      <c r="B2167" s="17" t="s">
        <v>8219</v>
      </c>
      <c r="C2167" s="26">
        <f>VLOOKUP($A2167,Data!$B$1:$O$4115,14,FALSE)</f>
        <v>26</v>
      </c>
    </row>
    <row r="2168" spans="1:3" x14ac:dyDescent="0.4">
      <c r="A2168" t="s">
        <v>3817</v>
      </c>
      <c r="B2168" s="17" t="s">
        <v>8219</v>
      </c>
      <c r="C2168" s="26">
        <f>VLOOKUP($A2168,Data!$B$1:$O$4115,14,FALSE)</f>
        <v>20</v>
      </c>
    </row>
    <row r="2169" spans="1:3" x14ac:dyDescent="0.4">
      <c r="A2169" t="s">
        <v>3818</v>
      </c>
      <c r="B2169" s="17" t="s">
        <v>8219</v>
      </c>
      <c r="C2169" s="26">
        <f>VLOOKUP($A2169,Data!$B$1:$O$4115,14,FALSE)</f>
        <v>46</v>
      </c>
    </row>
    <row r="2170" spans="1:3" x14ac:dyDescent="0.4">
      <c r="A2170" t="s">
        <v>3819</v>
      </c>
      <c r="B2170" s="17" t="s">
        <v>8219</v>
      </c>
      <c r="C2170" s="26">
        <f>VLOOKUP($A2170,Data!$B$1:$O$4115,14,FALSE)</f>
        <v>76</v>
      </c>
    </row>
    <row r="2171" spans="1:3" x14ac:dyDescent="0.4">
      <c r="A2171" t="s">
        <v>3820</v>
      </c>
      <c r="B2171" s="17" t="s">
        <v>8219</v>
      </c>
      <c r="C2171" s="26">
        <f>VLOOKUP($A2171,Data!$B$1:$O$4115,14,FALSE)</f>
        <v>41</v>
      </c>
    </row>
    <row r="2172" spans="1:3" x14ac:dyDescent="0.4">
      <c r="A2172" t="s">
        <v>3821</v>
      </c>
      <c r="B2172" s="17" t="s">
        <v>8219</v>
      </c>
      <c r="C2172" s="26">
        <f>VLOOKUP($A2172,Data!$B$1:$O$4115,14,FALSE)</f>
        <v>7</v>
      </c>
    </row>
    <row r="2173" spans="1:3" x14ac:dyDescent="0.4">
      <c r="A2173" t="s">
        <v>3822</v>
      </c>
      <c r="B2173" s="17" t="s">
        <v>8219</v>
      </c>
      <c r="C2173" s="26">
        <f>VLOOKUP($A2173,Data!$B$1:$O$4115,14,FALSE)</f>
        <v>49</v>
      </c>
    </row>
    <row r="2174" spans="1:3" x14ac:dyDescent="0.4">
      <c r="A2174" t="s">
        <v>3823</v>
      </c>
      <c r="B2174" s="17" t="s">
        <v>8219</v>
      </c>
      <c r="C2174" s="26">
        <f>VLOOKUP($A2174,Data!$B$1:$O$4115,14,FALSE)</f>
        <v>26</v>
      </c>
    </row>
    <row r="2175" spans="1:3" x14ac:dyDescent="0.4">
      <c r="A2175" t="s">
        <v>3824</v>
      </c>
      <c r="B2175" s="17" t="s">
        <v>8219</v>
      </c>
      <c r="C2175" s="26">
        <f>VLOOKUP($A2175,Data!$B$1:$O$4115,14,FALSE)</f>
        <v>65</v>
      </c>
    </row>
    <row r="2176" spans="1:3" x14ac:dyDescent="0.4">
      <c r="A2176" t="s">
        <v>3825</v>
      </c>
      <c r="B2176" s="17" t="s">
        <v>8219</v>
      </c>
      <c r="C2176" s="26">
        <f>VLOOKUP($A2176,Data!$B$1:$O$4115,14,FALSE)</f>
        <v>28</v>
      </c>
    </row>
    <row r="2177" spans="1:3" x14ac:dyDescent="0.4">
      <c r="A2177" t="s">
        <v>3826</v>
      </c>
      <c r="B2177" s="17" t="s">
        <v>8219</v>
      </c>
      <c r="C2177" s="26">
        <f>VLOOKUP($A2177,Data!$B$1:$O$4115,14,FALSE)</f>
        <v>8</v>
      </c>
    </row>
    <row r="2178" spans="1:3" x14ac:dyDescent="0.4">
      <c r="A2178" t="s">
        <v>3827</v>
      </c>
      <c r="B2178" s="17" t="s">
        <v>8219</v>
      </c>
      <c r="C2178" s="26">
        <f>VLOOKUP($A2178,Data!$B$1:$O$4115,14,FALSE)</f>
        <v>3</v>
      </c>
    </row>
    <row r="2179" spans="1:3" x14ac:dyDescent="0.4">
      <c r="A2179" t="s">
        <v>3828</v>
      </c>
      <c r="B2179" s="17" t="s">
        <v>8219</v>
      </c>
      <c r="C2179" s="26">
        <f>VLOOKUP($A2179,Data!$B$1:$O$4115,14,FALSE)</f>
        <v>9</v>
      </c>
    </row>
    <row r="2180" spans="1:3" x14ac:dyDescent="0.4">
      <c r="A2180" t="s">
        <v>3829</v>
      </c>
      <c r="B2180" s="17" t="s">
        <v>8219</v>
      </c>
      <c r="C2180" s="26">
        <f>VLOOKUP($A2180,Data!$B$1:$O$4115,14,FALSE)</f>
        <v>9</v>
      </c>
    </row>
    <row r="2181" spans="1:3" x14ac:dyDescent="0.4">
      <c r="A2181" t="s">
        <v>3830</v>
      </c>
      <c r="B2181" s="17" t="s">
        <v>8219</v>
      </c>
      <c r="C2181" s="26">
        <f>VLOOKUP($A2181,Data!$B$1:$O$4115,14,FALSE)</f>
        <v>20</v>
      </c>
    </row>
    <row r="2182" spans="1:3" x14ac:dyDescent="0.4">
      <c r="A2182" t="s">
        <v>3831</v>
      </c>
      <c r="B2182" s="17" t="s">
        <v>8219</v>
      </c>
      <c r="C2182" s="26">
        <f>VLOOKUP($A2182,Data!$B$1:$O$4115,14,FALSE)</f>
        <v>57</v>
      </c>
    </row>
    <row r="2183" spans="1:3" x14ac:dyDescent="0.4">
      <c r="A2183" t="s">
        <v>3832</v>
      </c>
      <c r="B2183" s="17" t="s">
        <v>8219</v>
      </c>
      <c r="C2183" s="26">
        <f>VLOOKUP($A2183,Data!$B$1:$O$4115,14,FALSE)</f>
        <v>8</v>
      </c>
    </row>
    <row r="2184" spans="1:3" x14ac:dyDescent="0.4">
      <c r="A2184" t="s">
        <v>3833</v>
      </c>
      <c r="B2184" s="17" t="s">
        <v>8219</v>
      </c>
      <c r="C2184" s="26">
        <f>VLOOKUP($A2184,Data!$B$1:$O$4115,14,FALSE)</f>
        <v>14</v>
      </c>
    </row>
    <row r="2185" spans="1:3" x14ac:dyDescent="0.4">
      <c r="A2185" t="s">
        <v>3834</v>
      </c>
      <c r="B2185" s="17" t="s">
        <v>8219</v>
      </c>
      <c r="C2185" s="26">
        <f>VLOOKUP($A2185,Data!$B$1:$O$4115,14,FALSE)</f>
        <v>17</v>
      </c>
    </row>
    <row r="2186" spans="1:3" x14ac:dyDescent="0.4">
      <c r="A2186" t="s">
        <v>3835</v>
      </c>
      <c r="B2186" s="17" t="s">
        <v>8219</v>
      </c>
      <c r="C2186" s="26">
        <f>VLOOKUP($A2186,Data!$B$1:$O$4115,14,FALSE)</f>
        <v>100</v>
      </c>
    </row>
    <row r="2187" spans="1:3" x14ac:dyDescent="0.4">
      <c r="A2187" t="s">
        <v>3836</v>
      </c>
      <c r="B2187" s="17" t="s">
        <v>8219</v>
      </c>
      <c r="C2187" s="26">
        <f>VLOOKUP($A2187,Data!$B$1:$O$4115,14,FALSE)</f>
        <v>32</v>
      </c>
    </row>
    <row r="2188" spans="1:3" x14ac:dyDescent="0.4">
      <c r="A2188" t="s">
        <v>3837</v>
      </c>
      <c r="B2188" s="17" t="s">
        <v>8219</v>
      </c>
      <c r="C2188" s="26">
        <f>VLOOKUP($A2188,Data!$B$1:$O$4115,14,FALSE)</f>
        <v>3</v>
      </c>
    </row>
  </sheetData>
  <autoFilter ref="E3:G1533" xr:uid="{F53E6AE9-23E1-4D09-87D4-8A52AE329E27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7B459-869F-42F5-8CF7-0C26B4E51D54}">
  <sheetPr codeName="Sheet5"/>
  <dimension ref="B2:J4139"/>
  <sheetViews>
    <sheetView showGridLines="0" zoomScale="70" zoomScaleNormal="70" workbookViewId="0">
      <selection activeCell="N4" sqref="N4"/>
    </sheetView>
  </sheetViews>
  <sheetFormatPr defaultRowHeight="15" x14ac:dyDescent="0.4"/>
  <cols>
    <col min="2" max="2" width="14.61328125" bestFit="1" customWidth="1"/>
    <col min="3" max="3" width="14.3828125" bestFit="1" customWidth="1"/>
    <col min="4" max="4" width="12.3046875" bestFit="1" customWidth="1"/>
    <col min="6" max="10" width="11.84375" bestFit="1" customWidth="1"/>
  </cols>
  <sheetData>
    <row r="2" spans="2:7" x14ac:dyDescent="0.4">
      <c r="B2" s="27" t="s">
        <v>8417</v>
      </c>
    </row>
    <row r="3" spans="2:7" ht="15.5" thickBot="1" x14ac:dyDescent="0.45"/>
    <row r="4" spans="2:7" x14ac:dyDescent="0.4">
      <c r="B4" s="37" t="s">
        <v>8418</v>
      </c>
      <c r="C4" s="37"/>
    </row>
    <row r="5" spans="2:7" x14ac:dyDescent="0.4">
      <c r="B5" s="34" t="s">
        <v>8419</v>
      </c>
      <c r="C5" s="34">
        <v>0.79560589609328436</v>
      </c>
    </row>
    <row r="6" spans="2:7" x14ac:dyDescent="0.4">
      <c r="B6" s="34" t="s">
        <v>8420</v>
      </c>
      <c r="C6" s="34">
        <v>0.63298874189839804</v>
      </c>
    </row>
    <row r="7" spans="2:7" x14ac:dyDescent="0.4">
      <c r="B7" s="34" t="s">
        <v>8421</v>
      </c>
      <c r="C7" s="34">
        <v>0.6328994881877702</v>
      </c>
    </row>
    <row r="8" spans="2:7" x14ac:dyDescent="0.4">
      <c r="B8" s="34" t="s">
        <v>8422</v>
      </c>
      <c r="C8" s="34">
        <v>35611.490870474001</v>
      </c>
    </row>
    <row r="9" spans="2:7" ht="15.5" thickBot="1" x14ac:dyDescent="0.45">
      <c r="B9" s="35" t="s">
        <v>8423</v>
      </c>
      <c r="C9" s="35">
        <v>4114</v>
      </c>
    </row>
    <row r="11" spans="2:7" ht="15.5" thickBot="1" x14ac:dyDescent="0.45">
      <c r="B11" t="s">
        <v>8424</v>
      </c>
    </row>
    <row r="12" spans="2:7" x14ac:dyDescent="0.4">
      <c r="B12" s="36"/>
      <c r="C12" s="36" t="s">
        <v>8429</v>
      </c>
      <c r="D12" s="36" t="s">
        <v>8430</v>
      </c>
      <c r="E12" s="36" t="s">
        <v>8431</v>
      </c>
      <c r="F12" s="36" t="s">
        <v>8432</v>
      </c>
      <c r="G12" s="36" t="s">
        <v>8433</v>
      </c>
    </row>
    <row r="13" spans="2:7" x14ac:dyDescent="0.4">
      <c r="B13" s="34" t="s">
        <v>8425</v>
      </c>
      <c r="C13" s="34">
        <v>1</v>
      </c>
      <c r="D13" s="34">
        <v>8993940639450.8828</v>
      </c>
      <c r="E13" s="34">
        <v>8993940639450.8828</v>
      </c>
      <c r="F13" s="34">
        <v>7092.0159783372392</v>
      </c>
      <c r="G13" s="34">
        <v>0</v>
      </c>
    </row>
    <row r="14" spans="2:7" x14ac:dyDescent="0.4">
      <c r="B14" s="34" t="s">
        <v>8426</v>
      </c>
      <c r="C14" s="34">
        <v>4112</v>
      </c>
      <c r="D14" s="34">
        <v>5214749095657.4121</v>
      </c>
      <c r="E14" s="34">
        <v>1268178282.017853</v>
      </c>
      <c r="F14" s="34"/>
      <c r="G14" s="34"/>
    </row>
    <row r="15" spans="2:7" ht="15.5" thickBot="1" x14ac:dyDescent="0.45">
      <c r="B15" s="35" t="s">
        <v>8427</v>
      </c>
      <c r="C15" s="35">
        <v>4113</v>
      </c>
      <c r="D15" s="35">
        <v>14208689735108.295</v>
      </c>
      <c r="E15" s="35"/>
      <c r="F15" s="35"/>
      <c r="G15" s="35"/>
    </row>
    <row r="16" spans="2:7" ht="15.5" thickBot="1" x14ac:dyDescent="0.45"/>
    <row r="17" spans="2:10" x14ac:dyDescent="0.4">
      <c r="B17" s="36"/>
      <c r="C17" s="36" t="s">
        <v>8434</v>
      </c>
      <c r="D17" s="36" t="s">
        <v>8422</v>
      </c>
      <c r="E17" s="36" t="s">
        <v>8435</v>
      </c>
      <c r="F17" s="36" t="s">
        <v>8436</v>
      </c>
      <c r="G17" s="36" t="s">
        <v>8437</v>
      </c>
      <c r="H17" s="36" t="s">
        <v>8438</v>
      </c>
      <c r="I17" s="36" t="s">
        <v>8439</v>
      </c>
      <c r="J17" s="36" t="s">
        <v>8440</v>
      </c>
    </row>
    <row r="18" spans="2:10" x14ac:dyDescent="0.4">
      <c r="B18" s="34" t="s">
        <v>8428</v>
      </c>
      <c r="C18" s="34">
        <v>2779.6196097100492</v>
      </c>
      <c r="D18" s="34">
        <v>564.19213926406792</v>
      </c>
      <c r="E18" s="34">
        <v>4.9267251637638632</v>
      </c>
      <c r="F18" s="34">
        <v>8.6908001318650881E-7</v>
      </c>
      <c r="G18" s="34">
        <v>1673.4977517299162</v>
      </c>
      <c r="H18" s="34">
        <v>3885.7414676901822</v>
      </c>
      <c r="I18" s="34">
        <v>1673.4977517299162</v>
      </c>
      <c r="J18" s="34">
        <v>3885.7414676901822</v>
      </c>
    </row>
    <row r="19" spans="2:10" ht="15.5" thickBot="1" x14ac:dyDescent="0.45">
      <c r="B19" s="35" t="s">
        <v>8262</v>
      </c>
      <c r="C19" s="35">
        <v>74.989069707353806</v>
      </c>
      <c r="D19" s="35">
        <v>0.89045732989434212</v>
      </c>
      <c r="E19" s="35">
        <v>84.214107953102811</v>
      </c>
      <c r="F19" s="35">
        <v>0</v>
      </c>
      <c r="G19" s="35">
        <v>73.243291544830072</v>
      </c>
      <c r="H19" s="35">
        <v>76.734847869877541</v>
      </c>
      <c r="I19" s="35">
        <v>73.243291544830072</v>
      </c>
      <c r="J19" s="35">
        <v>76.734847869877541</v>
      </c>
    </row>
    <row r="23" spans="2:10" x14ac:dyDescent="0.4">
      <c r="B23" t="s">
        <v>8441</v>
      </c>
    </row>
    <row r="24" spans="2:10" ht="15.5" thickBot="1" x14ac:dyDescent="0.45"/>
    <row r="25" spans="2:10" x14ac:dyDescent="0.4">
      <c r="B25" s="36" t="s">
        <v>8442</v>
      </c>
      <c r="C25" s="36" t="s">
        <v>8443</v>
      </c>
      <c r="D25" s="36" t="s">
        <v>8444</v>
      </c>
    </row>
    <row r="26" spans="2:10" x14ac:dyDescent="0.4">
      <c r="B26" s="34">
        <v>1</v>
      </c>
      <c r="C26" s="34">
        <v>16427.630296448442</v>
      </c>
      <c r="D26" s="34">
        <v>-4794.6302964484421</v>
      </c>
    </row>
    <row r="27" spans="2:10" x14ac:dyDescent="0.4">
      <c r="B27" s="34">
        <v>2</v>
      </c>
      <c r="C27" s="34">
        <v>8703.756116591001</v>
      </c>
      <c r="D27" s="34">
        <v>5949.243883408999</v>
      </c>
    </row>
    <row r="28" spans="2:10" x14ac:dyDescent="0.4">
      <c r="B28" s="34">
        <v>3</v>
      </c>
      <c r="C28" s="34">
        <v>5404.2370494674324</v>
      </c>
      <c r="D28" s="34">
        <v>-4879.2370494674324</v>
      </c>
    </row>
    <row r="29" spans="2:10" x14ac:dyDescent="0.4">
      <c r="B29" s="34">
        <v>4</v>
      </c>
      <c r="C29" s="34">
        <v>14027.980065813121</v>
      </c>
      <c r="D29" s="34">
        <v>-3637.9800658131207</v>
      </c>
    </row>
    <row r="30" spans="2:10" x14ac:dyDescent="0.4">
      <c r="B30" s="34">
        <v>5</v>
      </c>
      <c r="C30" s="34">
        <v>24076.515406598533</v>
      </c>
      <c r="D30" s="34">
        <v>30039.764593401465</v>
      </c>
    </row>
    <row r="31" spans="2:10" x14ac:dyDescent="0.4">
      <c r="B31" s="34">
        <v>6</v>
      </c>
      <c r="C31" s="34">
        <v>6304.1058859556779</v>
      </c>
      <c r="D31" s="34">
        <v>-1914.1058859556779</v>
      </c>
    </row>
    <row r="32" spans="2:10" x14ac:dyDescent="0.4">
      <c r="B32" s="34">
        <v>7</v>
      </c>
      <c r="C32" s="34">
        <v>7128.98565273657</v>
      </c>
      <c r="D32" s="34">
        <v>1390.01434726343</v>
      </c>
    </row>
    <row r="33" spans="2:4" x14ac:dyDescent="0.4">
      <c r="B33" s="34">
        <v>8</v>
      </c>
      <c r="C33" s="34">
        <v>7053.9965830292158</v>
      </c>
      <c r="D33" s="34">
        <v>2056.0034169707842</v>
      </c>
    </row>
    <row r="34" spans="2:4" x14ac:dyDescent="0.4">
      <c r="B34" s="34">
        <v>9</v>
      </c>
      <c r="C34" s="34">
        <v>3679.4884461982947</v>
      </c>
      <c r="D34" s="34">
        <v>-177.96844619829471</v>
      </c>
    </row>
    <row r="35" spans="2:4" x14ac:dyDescent="0.4">
      <c r="B35" s="34">
        <v>10</v>
      </c>
      <c r="C35" s="34">
        <v>4279.401003857125</v>
      </c>
      <c r="D35" s="34">
        <v>-3649.4110038571253</v>
      </c>
    </row>
    <row r="36" spans="2:4" x14ac:dyDescent="0.4">
      <c r="B36" s="34">
        <v>11</v>
      </c>
      <c r="C36" s="34">
        <v>4204.4119341497717</v>
      </c>
      <c r="D36" s="34">
        <v>-1189.4119341497717</v>
      </c>
    </row>
    <row r="37" spans="2:4" x14ac:dyDescent="0.4">
      <c r="B37" s="34">
        <v>12</v>
      </c>
      <c r="C37" s="34">
        <v>8403.7998377615841</v>
      </c>
      <c r="D37" s="34">
        <v>-2378.7998377615841</v>
      </c>
    </row>
    <row r="38" spans="2:4" x14ac:dyDescent="0.4">
      <c r="B38" s="34">
        <v>13</v>
      </c>
      <c r="C38" s="34">
        <v>64795.580257691647</v>
      </c>
      <c r="D38" s="34">
        <v>-15207.580257691647</v>
      </c>
    </row>
    <row r="39" spans="2:4" x14ac:dyDescent="0.4">
      <c r="B39" s="34">
        <v>14</v>
      </c>
      <c r="C39" s="34">
        <v>6604.062164785093</v>
      </c>
      <c r="D39" s="34">
        <v>-1005.062164785093</v>
      </c>
    </row>
    <row r="40" spans="2:4" x14ac:dyDescent="0.4">
      <c r="B40" s="34">
        <v>15</v>
      </c>
      <c r="C40" s="34">
        <v>5854.1714677115551</v>
      </c>
      <c r="D40" s="34">
        <v>201.82853228844488</v>
      </c>
    </row>
    <row r="41" spans="2:4" x14ac:dyDescent="0.4">
      <c r="B41" s="34">
        <v>16</v>
      </c>
      <c r="C41" s="34">
        <v>10128.548441030722</v>
      </c>
      <c r="D41" s="34">
        <v>-7996.5484410307217</v>
      </c>
    </row>
    <row r="42" spans="2:4" x14ac:dyDescent="0.4">
      <c r="B42" s="34">
        <v>17</v>
      </c>
      <c r="C42" s="34">
        <v>8028.8544892248156</v>
      </c>
      <c r="D42" s="34">
        <v>4000.1455107751844</v>
      </c>
    </row>
    <row r="43" spans="2:4" x14ac:dyDescent="0.4">
      <c r="B43" s="34">
        <v>18</v>
      </c>
      <c r="C43" s="34">
        <v>5479.2261191747857</v>
      </c>
      <c r="D43" s="34">
        <v>-3969.2261191747857</v>
      </c>
    </row>
    <row r="44" spans="2:4" x14ac:dyDescent="0.4">
      <c r="B44" s="34">
        <v>19</v>
      </c>
      <c r="C44" s="34">
        <v>28425.881449625049</v>
      </c>
      <c r="D44" s="34">
        <v>3470.4485503749529</v>
      </c>
    </row>
    <row r="45" spans="2:4" x14ac:dyDescent="0.4">
      <c r="B45" s="34">
        <v>20</v>
      </c>
      <c r="C45" s="34">
        <v>4429.3791432718326</v>
      </c>
      <c r="D45" s="34">
        <v>-3194.3791432718326</v>
      </c>
    </row>
    <row r="46" spans="2:4" x14ac:dyDescent="0.4">
      <c r="B46" s="34">
        <v>21</v>
      </c>
      <c r="C46" s="34">
        <v>4654.3463523938944</v>
      </c>
      <c r="D46" s="34">
        <v>-2650.3463523938944</v>
      </c>
    </row>
    <row r="47" spans="2:4" x14ac:dyDescent="0.4">
      <c r="B47" s="34">
        <v>22</v>
      </c>
      <c r="C47" s="34">
        <v>10353.515650152784</v>
      </c>
      <c r="D47" s="34">
        <v>9836.4843498472164</v>
      </c>
    </row>
    <row r="48" spans="2:4" x14ac:dyDescent="0.4">
      <c r="B48" s="34">
        <v>23</v>
      </c>
      <c r="C48" s="34">
        <v>3379.5321673688795</v>
      </c>
      <c r="D48" s="34">
        <v>-2969.5321673688795</v>
      </c>
    </row>
    <row r="49" spans="2:4" x14ac:dyDescent="0.4">
      <c r="B49" s="34">
        <v>24</v>
      </c>
      <c r="C49" s="34">
        <v>4504.3682129791869</v>
      </c>
      <c r="D49" s="34">
        <v>-2134.3682129791869</v>
      </c>
    </row>
    <row r="50" spans="2:4" x14ac:dyDescent="0.4">
      <c r="B50" s="34">
        <v>25</v>
      </c>
      <c r="C50" s="34">
        <v>45823.345621731132</v>
      </c>
      <c r="D50" s="34">
        <v>-7740.6556217311299</v>
      </c>
    </row>
    <row r="51" spans="2:4" x14ac:dyDescent="0.4">
      <c r="B51" s="34">
        <v>26</v>
      </c>
      <c r="C51" s="34">
        <v>3829.4665856130023</v>
      </c>
      <c r="D51" s="34">
        <v>-3029.4665856130023</v>
      </c>
    </row>
    <row r="52" spans="2:4" x14ac:dyDescent="0.4">
      <c r="B52" s="34">
        <v>27</v>
      </c>
      <c r="C52" s="34">
        <v>4204.4119341497717</v>
      </c>
      <c r="D52" s="34">
        <v>-2264.4119341497717</v>
      </c>
    </row>
    <row r="53" spans="2:4" x14ac:dyDescent="0.4">
      <c r="B53" s="34">
        <v>28</v>
      </c>
      <c r="C53" s="34">
        <v>14027.980065813121</v>
      </c>
      <c r="D53" s="34">
        <v>8317.0199341868793</v>
      </c>
    </row>
    <row r="54" spans="2:4" x14ac:dyDescent="0.4">
      <c r="B54" s="34">
        <v>29</v>
      </c>
      <c r="C54" s="34">
        <v>8103.8435589321698</v>
      </c>
      <c r="D54" s="34">
        <v>3938.1564410678302</v>
      </c>
    </row>
    <row r="55" spans="2:4" x14ac:dyDescent="0.4">
      <c r="B55" s="34">
        <v>30</v>
      </c>
      <c r="C55" s="34">
        <v>11553.340765470444</v>
      </c>
      <c r="D55" s="34">
        <v>-7853.3407654704442</v>
      </c>
    </row>
    <row r="56" spans="2:4" x14ac:dyDescent="0.4">
      <c r="B56" s="34">
        <v>31</v>
      </c>
      <c r="C56" s="34">
        <v>6754.0403041998015</v>
      </c>
      <c r="D56" s="34">
        <v>-2702.0503041998018</v>
      </c>
    </row>
    <row r="57" spans="2:4" x14ac:dyDescent="0.4">
      <c r="B57" s="34">
        <v>32</v>
      </c>
      <c r="C57" s="34">
        <v>2854.608679417403</v>
      </c>
      <c r="D57" s="34">
        <v>-2841.608679417403</v>
      </c>
    </row>
    <row r="58" spans="2:4" x14ac:dyDescent="0.4">
      <c r="B58" s="34">
        <v>33</v>
      </c>
      <c r="C58" s="34">
        <v>9453.6468136645381</v>
      </c>
      <c r="D58" s="34">
        <v>19066.353186335462</v>
      </c>
    </row>
    <row r="59" spans="2:4" x14ac:dyDescent="0.4">
      <c r="B59" s="34">
        <v>34</v>
      </c>
      <c r="C59" s="34">
        <v>7578.9200709806928</v>
      </c>
      <c r="D59" s="34">
        <v>-2218.9200709806928</v>
      </c>
    </row>
    <row r="60" spans="2:4" x14ac:dyDescent="0.4">
      <c r="B60" s="34">
        <v>35</v>
      </c>
      <c r="C60" s="34">
        <v>7878.876349810108</v>
      </c>
      <c r="D60" s="34">
        <v>-4486.876349810108</v>
      </c>
    </row>
    <row r="61" spans="2:4" x14ac:dyDescent="0.4">
      <c r="B61" s="34">
        <v>36</v>
      </c>
      <c r="C61" s="34">
        <v>4879.3135615159554</v>
      </c>
      <c r="D61" s="34">
        <v>-3214.3135615159554</v>
      </c>
    </row>
    <row r="62" spans="2:4" x14ac:dyDescent="0.4">
      <c r="B62" s="34">
        <v>37</v>
      </c>
      <c r="C62" s="34">
        <v>6079.138676833616</v>
      </c>
      <c r="D62" s="34">
        <v>2449.861323166384</v>
      </c>
    </row>
    <row r="63" spans="2:4" x14ac:dyDescent="0.4">
      <c r="B63" s="34">
        <v>38</v>
      </c>
      <c r="C63" s="34">
        <v>21751.854245670562</v>
      </c>
      <c r="D63" s="34">
        <v>18605.145754329438</v>
      </c>
    </row>
    <row r="64" spans="2:4" x14ac:dyDescent="0.4">
      <c r="B64" s="34">
        <v>39</v>
      </c>
      <c r="C64" s="34">
        <v>7728.8982103954004</v>
      </c>
      <c r="D64" s="34">
        <v>-4977.8982103954004</v>
      </c>
    </row>
    <row r="65" spans="2:4" x14ac:dyDescent="0.4">
      <c r="B65" s="34">
        <v>40</v>
      </c>
      <c r="C65" s="34">
        <v>19052.247736205827</v>
      </c>
      <c r="D65" s="34">
        <v>13692.752263794173</v>
      </c>
    </row>
    <row r="66" spans="2:4" x14ac:dyDescent="0.4">
      <c r="B66" s="34">
        <v>41</v>
      </c>
      <c r="C66" s="34">
        <v>3979.4447250277099</v>
      </c>
      <c r="D66" s="34">
        <v>-1952.4447250277099</v>
      </c>
    </row>
    <row r="67" spans="2:4" x14ac:dyDescent="0.4">
      <c r="B67" s="34">
        <v>42</v>
      </c>
      <c r="C67" s="34">
        <v>4204.4119341497717</v>
      </c>
      <c r="D67" s="34">
        <v>-2204.4119341497717</v>
      </c>
    </row>
    <row r="68" spans="2:4" x14ac:dyDescent="0.4">
      <c r="B68" s="34">
        <v>43</v>
      </c>
      <c r="C68" s="34">
        <v>15452.772390252843</v>
      </c>
      <c r="D68" s="34">
        <v>4407.2276097471567</v>
      </c>
    </row>
    <row r="69" spans="2:4" x14ac:dyDescent="0.4">
      <c r="B69" s="34">
        <v>44</v>
      </c>
      <c r="C69" s="34">
        <v>22501.744942744102</v>
      </c>
      <c r="D69" s="34">
        <v>8364.2550572558976</v>
      </c>
    </row>
    <row r="70" spans="2:4" x14ac:dyDescent="0.4">
      <c r="B70" s="34">
        <v>45</v>
      </c>
      <c r="C70" s="34">
        <v>3904.4556553203565</v>
      </c>
      <c r="D70" s="34">
        <v>-1904.4556553203565</v>
      </c>
    </row>
    <row r="71" spans="2:4" x14ac:dyDescent="0.4">
      <c r="B71" s="34">
        <v>46</v>
      </c>
      <c r="C71" s="34">
        <v>7353.952861858631</v>
      </c>
      <c r="D71" s="34">
        <v>-1353.952861858631</v>
      </c>
    </row>
    <row r="72" spans="2:4" x14ac:dyDescent="0.4">
      <c r="B72" s="34">
        <v>47</v>
      </c>
      <c r="C72" s="34">
        <v>6154.1277465409703</v>
      </c>
      <c r="D72" s="34">
        <v>2595.8722534590297</v>
      </c>
    </row>
    <row r="73" spans="2:4" x14ac:dyDescent="0.4">
      <c r="B73" s="34">
        <v>48</v>
      </c>
      <c r="C73" s="34">
        <v>8028.8544892248156</v>
      </c>
      <c r="D73" s="34">
        <v>-2648.3044892248154</v>
      </c>
    </row>
    <row r="74" spans="2:4" x14ac:dyDescent="0.4">
      <c r="B74" s="34">
        <v>49</v>
      </c>
      <c r="C74" s="34">
        <v>5629.2042585894942</v>
      </c>
      <c r="D74" s="34">
        <v>-3470.2042585894942</v>
      </c>
    </row>
    <row r="75" spans="2:4" x14ac:dyDescent="0.4">
      <c r="B75" s="34">
        <v>50</v>
      </c>
      <c r="C75" s="34">
        <v>9303.6686742498314</v>
      </c>
      <c r="D75" s="34">
        <v>2696.3313257501686</v>
      </c>
    </row>
    <row r="76" spans="2:4" x14ac:dyDescent="0.4">
      <c r="B76" s="34">
        <v>51</v>
      </c>
      <c r="C76" s="34">
        <v>4429.3791432718326</v>
      </c>
      <c r="D76" s="34">
        <v>-3829.3791432718326</v>
      </c>
    </row>
    <row r="77" spans="2:4" x14ac:dyDescent="0.4">
      <c r="B77" s="34">
        <v>52</v>
      </c>
      <c r="C77" s="34">
        <v>11703.318904885153</v>
      </c>
      <c r="D77" s="34">
        <v>2378.6810951148473</v>
      </c>
    </row>
    <row r="78" spans="2:4" x14ac:dyDescent="0.4">
      <c r="B78" s="34">
        <v>53</v>
      </c>
      <c r="C78" s="34">
        <v>6679.0512344924473</v>
      </c>
      <c r="D78" s="34">
        <v>4941.9487655075527</v>
      </c>
    </row>
    <row r="79" spans="2:4" x14ac:dyDescent="0.4">
      <c r="B79" s="34">
        <v>54</v>
      </c>
      <c r="C79" s="34">
        <v>11553.340765470444</v>
      </c>
      <c r="D79" s="34">
        <v>-8264.3407654704442</v>
      </c>
    </row>
    <row r="80" spans="2:4" x14ac:dyDescent="0.4">
      <c r="B80" s="34">
        <v>55</v>
      </c>
      <c r="C80" s="34">
        <v>6679.0512344924473</v>
      </c>
      <c r="D80" s="34">
        <v>3420.9487655075527</v>
      </c>
    </row>
    <row r="81" spans="2:4" x14ac:dyDescent="0.4">
      <c r="B81" s="34">
        <v>56</v>
      </c>
      <c r="C81" s="34">
        <v>9228.6796045424762</v>
      </c>
      <c r="D81" s="34">
        <v>1861.3203954575238</v>
      </c>
    </row>
    <row r="82" spans="2:4" x14ac:dyDescent="0.4">
      <c r="B82" s="34">
        <v>57</v>
      </c>
      <c r="C82" s="34">
        <v>15827.717738789612</v>
      </c>
      <c r="D82" s="34">
        <v>-7246.7177387896118</v>
      </c>
    </row>
    <row r="83" spans="2:4" x14ac:dyDescent="0.4">
      <c r="B83" s="34">
        <v>58</v>
      </c>
      <c r="C83" s="34">
        <v>7953.8654195174622</v>
      </c>
      <c r="D83" s="34">
        <v>7331.1345804825378</v>
      </c>
    </row>
    <row r="84" spans="2:4" x14ac:dyDescent="0.4">
      <c r="B84" s="34">
        <v>59</v>
      </c>
      <c r="C84" s="34">
        <v>8403.7998377615841</v>
      </c>
      <c r="D84" s="34">
        <v>1887.2001622384159</v>
      </c>
    </row>
    <row r="85" spans="2:4" x14ac:dyDescent="0.4">
      <c r="B85" s="34">
        <v>60</v>
      </c>
      <c r="C85" s="34">
        <v>5254.2589100527248</v>
      </c>
      <c r="D85" s="34">
        <v>14770.881089947274</v>
      </c>
    </row>
    <row r="86" spans="2:4" x14ac:dyDescent="0.4">
      <c r="B86" s="34">
        <v>61</v>
      </c>
      <c r="C86" s="34">
        <v>10878.439138104261</v>
      </c>
      <c r="D86" s="34">
        <v>-6230.1091381042606</v>
      </c>
    </row>
    <row r="87" spans="2:4" x14ac:dyDescent="0.4">
      <c r="B87" s="34">
        <v>62</v>
      </c>
      <c r="C87" s="34">
        <v>4504.3682129791869</v>
      </c>
      <c r="D87" s="34">
        <v>2910.6317870208131</v>
      </c>
    </row>
    <row r="88" spans="2:4" x14ac:dyDescent="0.4">
      <c r="B88" s="34">
        <v>63</v>
      </c>
      <c r="C88" s="34">
        <v>6379.0949556630321</v>
      </c>
      <c r="D88" s="34">
        <v>-1737.0949556630321</v>
      </c>
    </row>
    <row r="89" spans="2:4" x14ac:dyDescent="0.4">
      <c r="B89" s="34">
        <v>64</v>
      </c>
      <c r="C89" s="34">
        <v>7578.9200709806928</v>
      </c>
      <c r="D89" s="34">
        <v>-5308.5500709806929</v>
      </c>
    </row>
    <row r="90" spans="2:4" x14ac:dyDescent="0.4">
      <c r="B90" s="34">
        <v>65</v>
      </c>
      <c r="C90" s="34">
        <v>4579.3572826865402</v>
      </c>
      <c r="D90" s="34">
        <v>-2499.3572826865402</v>
      </c>
    </row>
    <row r="91" spans="2:4" x14ac:dyDescent="0.4">
      <c r="B91" s="34">
        <v>66</v>
      </c>
      <c r="C91" s="34">
        <v>7053.9965830292158</v>
      </c>
      <c r="D91" s="34">
        <v>473.0034169707842</v>
      </c>
    </row>
    <row r="92" spans="2:4" x14ac:dyDescent="0.4">
      <c r="B92" s="34">
        <v>67</v>
      </c>
      <c r="C92" s="34">
        <v>4729.3354221012487</v>
      </c>
      <c r="D92" s="34">
        <v>-2357.3354221012487</v>
      </c>
    </row>
    <row r="93" spans="2:4" x14ac:dyDescent="0.4">
      <c r="B93" s="34">
        <v>68</v>
      </c>
      <c r="C93" s="34">
        <v>4279.401003857125</v>
      </c>
      <c r="D93" s="34">
        <v>-1954.401003857125</v>
      </c>
    </row>
    <row r="94" spans="2:4" x14ac:dyDescent="0.4">
      <c r="B94" s="34">
        <v>69</v>
      </c>
      <c r="C94" s="34">
        <v>5479.2261191747857</v>
      </c>
      <c r="D94" s="34">
        <v>-4716.2261191747857</v>
      </c>
    </row>
    <row r="95" spans="2:4" x14ac:dyDescent="0.4">
      <c r="B95" s="34">
        <v>70</v>
      </c>
      <c r="C95" s="34">
        <v>16127.674017619027</v>
      </c>
      <c r="D95" s="34">
        <v>-5033.4440176190274</v>
      </c>
    </row>
    <row r="96" spans="2:4" x14ac:dyDescent="0.4">
      <c r="B96" s="34">
        <v>71</v>
      </c>
      <c r="C96" s="34">
        <v>4054.4337947350641</v>
      </c>
      <c r="D96" s="34">
        <v>-3418.4337947350641</v>
      </c>
    </row>
    <row r="97" spans="2:4" x14ac:dyDescent="0.4">
      <c r="B97" s="34">
        <v>72</v>
      </c>
      <c r="C97" s="34">
        <v>5179.2698403453705</v>
      </c>
      <c r="D97" s="34">
        <v>-2948.2698403453705</v>
      </c>
    </row>
    <row r="98" spans="2:4" x14ac:dyDescent="0.4">
      <c r="B98" s="34">
        <v>73</v>
      </c>
      <c r="C98" s="34">
        <v>5854.1714677115551</v>
      </c>
      <c r="D98" s="34">
        <v>-3469.1714677115551</v>
      </c>
    </row>
    <row r="99" spans="2:4" x14ac:dyDescent="0.4">
      <c r="B99" s="34">
        <v>74</v>
      </c>
      <c r="C99" s="34">
        <v>4129.4228644424174</v>
      </c>
      <c r="D99" s="34">
        <v>-3229.4228644424174</v>
      </c>
    </row>
    <row r="100" spans="2:4" x14ac:dyDescent="0.4">
      <c r="B100" s="34">
        <v>75</v>
      </c>
      <c r="C100" s="34">
        <v>4954.3026312233096</v>
      </c>
      <c r="D100" s="34">
        <v>-4389.6426312233098</v>
      </c>
    </row>
    <row r="101" spans="2:4" x14ac:dyDescent="0.4">
      <c r="B101" s="34">
        <v>76</v>
      </c>
      <c r="C101" s="34">
        <v>6304.1058859556779</v>
      </c>
      <c r="D101" s="34">
        <v>-2264.1058859556779</v>
      </c>
    </row>
    <row r="102" spans="2:4" x14ac:dyDescent="0.4">
      <c r="B102" s="34">
        <v>77</v>
      </c>
      <c r="C102" s="34">
        <v>3904.4556553203565</v>
      </c>
      <c r="D102" s="34">
        <v>-3444.4556553203565</v>
      </c>
    </row>
    <row r="103" spans="2:4" x14ac:dyDescent="0.4">
      <c r="B103" s="34">
        <v>78</v>
      </c>
      <c r="C103" s="34">
        <v>4729.3354221012487</v>
      </c>
      <c r="D103" s="34">
        <v>-3159.3354221012487</v>
      </c>
    </row>
    <row r="104" spans="2:4" x14ac:dyDescent="0.4">
      <c r="B104" s="34">
        <v>79</v>
      </c>
      <c r="C104" s="34">
        <v>5404.2370494674324</v>
      </c>
      <c r="D104" s="34">
        <v>-4053.2370494674324</v>
      </c>
    </row>
    <row r="105" spans="2:4" x14ac:dyDescent="0.4">
      <c r="B105" s="34">
        <v>80</v>
      </c>
      <c r="C105" s="34">
        <v>5854.1714677115551</v>
      </c>
      <c r="D105" s="34">
        <v>-4203.1714677115551</v>
      </c>
    </row>
    <row r="106" spans="2:4" x14ac:dyDescent="0.4">
      <c r="B106" s="34">
        <v>81</v>
      </c>
      <c r="C106" s="34">
        <v>6304.1058859556779</v>
      </c>
      <c r="D106" s="34">
        <v>6565.8941140443221</v>
      </c>
    </row>
    <row r="107" spans="2:4" x14ac:dyDescent="0.4">
      <c r="B107" s="34">
        <v>82</v>
      </c>
      <c r="C107" s="34">
        <v>4879.3135615159554</v>
      </c>
      <c r="D107" s="34">
        <v>-3394.3135615159554</v>
      </c>
    </row>
    <row r="108" spans="2:4" x14ac:dyDescent="0.4">
      <c r="B108" s="34">
        <v>83</v>
      </c>
      <c r="C108" s="34">
        <v>10278.52658044543</v>
      </c>
      <c r="D108" s="34">
        <v>-6278.0265804454302</v>
      </c>
    </row>
    <row r="109" spans="2:4" x14ac:dyDescent="0.4">
      <c r="B109" s="34">
        <v>84</v>
      </c>
      <c r="C109" s="34">
        <v>3754.4775159056489</v>
      </c>
      <c r="D109" s="34">
        <v>-3549.4775159056489</v>
      </c>
    </row>
    <row r="110" spans="2:4" x14ac:dyDescent="0.4">
      <c r="B110" s="34">
        <v>85</v>
      </c>
      <c r="C110" s="34">
        <v>3304.5430976615257</v>
      </c>
      <c r="D110" s="34">
        <v>-2804.5430976615257</v>
      </c>
    </row>
    <row r="111" spans="2:4" x14ac:dyDescent="0.4">
      <c r="B111" s="34">
        <v>86</v>
      </c>
      <c r="C111" s="34">
        <v>4354.3900735644793</v>
      </c>
      <c r="D111" s="34">
        <v>-2848.3900735644793</v>
      </c>
    </row>
    <row r="112" spans="2:4" x14ac:dyDescent="0.4">
      <c r="B112" s="34">
        <v>87</v>
      </c>
      <c r="C112" s="34">
        <v>4054.4337947350641</v>
      </c>
      <c r="D112" s="34">
        <v>2333.5662052649359</v>
      </c>
    </row>
    <row r="113" spans="2:4" x14ac:dyDescent="0.4">
      <c r="B113" s="34">
        <v>88</v>
      </c>
      <c r="C113" s="34">
        <v>4654.3463523938944</v>
      </c>
      <c r="D113" s="34">
        <v>-2039.3463523938944</v>
      </c>
    </row>
    <row r="114" spans="2:4" x14ac:dyDescent="0.4">
      <c r="B114" s="34">
        <v>89</v>
      </c>
      <c r="C114" s="34">
        <v>7278.9637921512776</v>
      </c>
      <c r="D114" s="34">
        <v>-3678.9637921512776</v>
      </c>
    </row>
    <row r="115" spans="2:4" x14ac:dyDescent="0.4">
      <c r="B115" s="34">
        <v>90</v>
      </c>
      <c r="C115" s="34">
        <v>6979.0075133218625</v>
      </c>
      <c r="D115" s="34">
        <v>-75.007513321862461</v>
      </c>
    </row>
    <row r="116" spans="2:4" x14ac:dyDescent="0.4">
      <c r="B116" s="34">
        <v>91</v>
      </c>
      <c r="C116" s="34">
        <v>3979.4447250277099</v>
      </c>
      <c r="D116" s="34">
        <v>-3477.4447250277099</v>
      </c>
    </row>
    <row r="117" spans="2:4" x14ac:dyDescent="0.4">
      <c r="B117" s="34">
        <v>92</v>
      </c>
      <c r="C117" s="34">
        <v>6229.1168162483245</v>
      </c>
      <c r="D117" s="34">
        <v>-2629.1168162483245</v>
      </c>
    </row>
    <row r="118" spans="2:4" x14ac:dyDescent="0.4">
      <c r="B118" s="34">
        <v>93</v>
      </c>
      <c r="C118" s="34">
        <v>6004.1496071262627</v>
      </c>
      <c r="D118" s="34">
        <v>-744.14960712626271</v>
      </c>
    </row>
    <row r="119" spans="2:4" x14ac:dyDescent="0.4">
      <c r="B119" s="34">
        <v>94</v>
      </c>
      <c r="C119" s="34">
        <v>3904.4556553203565</v>
      </c>
      <c r="D119" s="34">
        <v>-2798.4556553203565</v>
      </c>
    </row>
    <row r="120" spans="2:4" x14ac:dyDescent="0.4">
      <c r="B120" s="34">
        <v>95</v>
      </c>
      <c r="C120" s="34">
        <v>3679.4884461982947</v>
      </c>
      <c r="D120" s="34">
        <v>-3419.4884461982947</v>
      </c>
    </row>
    <row r="121" spans="2:4" x14ac:dyDescent="0.4">
      <c r="B121" s="34">
        <v>96</v>
      </c>
      <c r="C121" s="34">
        <v>4354.3900735644793</v>
      </c>
      <c r="D121" s="34">
        <v>-3894.3900735644793</v>
      </c>
    </row>
    <row r="122" spans="2:4" x14ac:dyDescent="0.4">
      <c r="B122" s="34">
        <v>97</v>
      </c>
      <c r="C122" s="34">
        <v>5329.247979760079</v>
      </c>
      <c r="D122" s="34">
        <v>-3609.247979760079</v>
      </c>
    </row>
    <row r="123" spans="2:4" x14ac:dyDescent="0.4">
      <c r="B123" s="34">
        <v>98</v>
      </c>
      <c r="C123" s="34">
        <v>3379.5321673688795</v>
      </c>
      <c r="D123" s="34">
        <v>-2954.5321673688795</v>
      </c>
    </row>
    <row r="124" spans="2:4" x14ac:dyDescent="0.4">
      <c r="B124" s="34">
        <v>99</v>
      </c>
      <c r="C124" s="34">
        <v>7278.9637921512776</v>
      </c>
      <c r="D124" s="34">
        <v>-3878.9637921512776</v>
      </c>
    </row>
    <row r="125" spans="2:4" x14ac:dyDescent="0.4">
      <c r="B125" s="34">
        <v>100</v>
      </c>
      <c r="C125" s="34">
        <v>5704.1933282968475</v>
      </c>
      <c r="D125" s="34">
        <v>-4113.9033282968476</v>
      </c>
    </row>
    <row r="126" spans="2:4" x14ac:dyDescent="0.4">
      <c r="B126" s="34">
        <v>101</v>
      </c>
      <c r="C126" s="34">
        <v>4729.3354221012487</v>
      </c>
      <c r="D126" s="34">
        <v>270.6645778987513</v>
      </c>
    </row>
    <row r="127" spans="2:4" x14ac:dyDescent="0.4">
      <c r="B127" s="34">
        <v>102</v>
      </c>
      <c r="C127" s="34">
        <v>5404.2370494674324</v>
      </c>
      <c r="D127" s="34">
        <v>-1904.2370494674324</v>
      </c>
    </row>
    <row r="128" spans="2:4" x14ac:dyDescent="0.4">
      <c r="B128" s="34">
        <v>103</v>
      </c>
      <c r="C128" s="34">
        <v>7653.909140688047</v>
      </c>
      <c r="D128" s="34">
        <v>11.090859311952954</v>
      </c>
    </row>
    <row r="129" spans="2:4" x14ac:dyDescent="0.4">
      <c r="B129" s="34">
        <v>104</v>
      </c>
      <c r="C129" s="34">
        <v>6454.0840253703864</v>
      </c>
      <c r="D129" s="34">
        <v>-5087.0840253703864</v>
      </c>
    </row>
    <row r="130" spans="2:4" x14ac:dyDescent="0.4">
      <c r="B130" s="34">
        <v>105</v>
      </c>
      <c r="C130" s="34">
        <v>3529.5103067835871</v>
      </c>
      <c r="D130" s="34">
        <v>-2929.5103067835871</v>
      </c>
    </row>
    <row r="131" spans="2:4" x14ac:dyDescent="0.4">
      <c r="B131" s="34">
        <v>106</v>
      </c>
      <c r="C131" s="34">
        <v>7278.9637921512776</v>
      </c>
      <c r="D131" s="34">
        <v>-4915.9637921512776</v>
      </c>
    </row>
    <row r="132" spans="2:4" x14ac:dyDescent="0.4">
      <c r="B132" s="34">
        <v>107</v>
      </c>
      <c r="C132" s="34">
        <v>4804.324491808602</v>
      </c>
      <c r="D132" s="34">
        <v>220.67550819139797</v>
      </c>
    </row>
    <row r="133" spans="2:4" x14ac:dyDescent="0.4">
      <c r="B133" s="34">
        <v>108</v>
      </c>
      <c r="C133" s="34">
        <v>7953.8654195174622</v>
      </c>
      <c r="D133" s="34">
        <v>-268.86541951746221</v>
      </c>
    </row>
    <row r="134" spans="2:4" x14ac:dyDescent="0.4">
      <c r="B134" s="34">
        <v>109</v>
      </c>
      <c r="C134" s="34">
        <v>6304.1058859556779</v>
      </c>
      <c r="D134" s="34">
        <v>-2604.1058859556779</v>
      </c>
    </row>
    <row r="135" spans="2:4" x14ac:dyDescent="0.4">
      <c r="B135" s="34">
        <v>110</v>
      </c>
      <c r="C135" s="34">
        <v>6304.1058859556779</v>
      </c>
      <c r="D135" s="34">
        <v>-4109.1058859556779</v>
      </c>
    </row>
    <row r="136" spans="2:4" x14ac:dyDescent="0.4">
      <c r="B136" s="34">
        <v>111</v>
      </c>
      <c r="C136" s="34">
        <v>4729.3354221012487</v>
      </c>
      <c r="D136" s="34">
        <v>-3029.3354221012487</v>
      </c>
    </row>
    <row r="137" spans="2:4" x14ac:dyDescent="0.4">
      <c r="B137" s="34">
        <v>112</v>
      </c>
      <c r="C137" s="34">
        <v>6754.0403041998015</v>
      </c>
      <c r="D137" s="34">
        <v>-1344.0403041998015</v>
      </c>
    </row>
    <row r="138" spans="2:4" x14ac:dyDescent="0.4">
      <c r="B138" s="34">
        <v>113</v>
      </c>
      <c r="C138" s="34">
        <v>8853.7342560057077</v>
      </c>
      <c r="D138" s="34">
        <v>-3653.7342560057077</v>
      </c>
    </row>
    <row r="139" spans="2:4" x14ac:dyDescent="0.4">
      <c r="B139" s="34">
        <v>114</v>
      </c>
      <c r="C139" s="34">
        <v>8628.7670468836459</v>
      </c>
      <c r="D139" s="34">
        <v>-1578.7670468836459</v>
      </c>
    </row>
    <row r="140" spans="2:4" x14ac:dyDescent="0.4">
      <c r="B140" s="34">
        <v>115</v>
      </c>
      <c r="C140" s="34">
        <v>5404.2370494674324</v>
      </c>
      <c r="D140" s="34">
        <v>-2304.2370494674324</v>
      </c>
    </row>
    <row r="141" spans="2:4" x14ac:dyDescent="0.4">
      <c r="B141" s="34">
        <v>116</v>
      </c>
      <c r="C141" s="34">
        <v>4429.3791432718326</v>
      </c>
      <c r="D141" s="34">
        <v>-3797.3791432718326</v>
      </c>
    </row>
    <row r="142" spans="2:4" x14ac:dyDescent="0.4">
      <c r="B142" s="34">
        <v>117</v>
      </c>
      <c r="C142" s="34">
        <v>7053.9965830292158</v>
      </c>
      <c r="D142" s="34">
        <v>-3075.9965830292158</v>
      </c>
    </row>
    <row r="143" spans="2:4" x14ac:dyDescent="0.4">
      <c r="B143" s="34">
        <v>118</v>
      </c>
      <c r="C143" s="34">
        <v>4804.324491808602</v>
      </c>
      <c r="D143" s="34">
        <v>-282.10449180860178</v>
      </c>
    </row>
    <row r="144" spans="2:4" x14ac:dyDescent="0.4">
      <c r="B144" s="34">
        <v>119</v>
      </c>
      <c r="C144" s="34">
        <v>5704.1933282968475</v>
      </c>
      <c r="D144" s="34">
        <v>-52.613328296847612</v>
      </c>
    </row>
    <row r="145" spans="2:4" x14ac:dyDescent="0.4">
      <c r="B145" s="34">
        <v>120</v>
      </c>
      <c r="C145" s="34">
        <v>5554.21518888214</v>
      </c>
      <c r="D145" s="34">
        <v>-2156.11518888214</v>
      </c>
    </row>
    <row r="146" spans="2:4" x14ac:dyDescent="0.4">
      <c r="B146" s="34">
        <v>121</v>
      </c>
      <c r="C146" s="34">
        <v>2854.608679417403</v>
      </c>
      <c r="D146" s="34">
        <v>-2844.608679417403</v>
      </c>
    </row>
    <row r="147" spans="2:4" x14ac:dyDescent="0.4">
      <c r="B147" s="34">
        <v>122</v>
      </c>
      <c r="C147" s="34">
        <v>2854.608679417403</v>
      </c>
      <c r="D147" s="34">
        <v>-2853.608679417403</v>
      </c>
    </row>
    <row r="148" spans="2:4" x14ac:dyDescent="0.4">
      <c r="B148" s="34">
        <v>123</v>
      </c>
      <c r="C148" s="34">
        <v>2779.6196097100492</v>
      </c>
      <c r="D148" s="34">
        <v>-2779.6196097100492</v>
      </c>
    </row>
    <row r="149" spans="2:4" x14ac:dyDescent="0.4">
      <c r="B149" s="34">
        <v>124</v>
      </c>
      <c r="C149" s="34">
        <v>3229.5540279541719</v>
      </c>
      <c r="D149" s="34">
        <v>-3078.5540279541719</v>
      </c>
    </row>
    <row r="150" spans="2:4" x14ac:dyDescent="0.4">
      <c r="B150" s="34">
        <v>125</v>
      </c>
      <c r="C150" s="34">
        <v>2779.6196097100492</v>
      </c>
      <c r="D150" s="34">
        <v>-2779.6196097100492</v>
      </c>
    </row>
    <row r="151" spans="2:4" x14ac:dyDescent="0.4">
      <c r="B151" s="34">
        <v>126</v>
      </c>
      <c r="C151" s="34">
        <v>3229.5540279541719</v>
      </c>
      <c r="D151" s="34">
        <v>-3159.5540279541719</v>
      </c>
    </row>
    <row r="152" spans="2:4" x14ac:dyDescent="0.4">
      <c r="B152" s="34">
        <v>127</v>
      </c>
      <c r="C152" s="34">
        <v>3754.4775159056489</v>
      </c>
      <c r="D152" s="34">
        <v>-2367.4775159056489</v>
      </c>
    </row>
    <row r="153" spans="2:4" x14ac:dyDescent="0.4">
      <c r="B153" s="34">
        <v>128</v>
      </c>
      <c r="C153" s="34">
        <v>3079.5758885394644</v>
      </c>
      <c r="D153" s="34">
        <v>-2889.5758885394644</v>
      </c>
    </row>
    <row r="154" spans="2:4" x14ac:dyDescent="0.4">
      <c r="B154" s="34">
        <v>129</v>
      </c>
      <c r="C154" s="34">
        <v>3229.5540279541719</v>
      </c>
      <c r="D154" s="34">
        <v>-1362.5540279541719</v>
      </c>
    </row>
    <row r="155" spans="2:4" x14ac:dyDescent="0.4">
      <c r="B155" s="34">
        <v>130</v>
      </c>
      <c r="C155" s="34">
        <v>2779.6196097100492</v>
      </c>
      <c r="D155" s="34">
        <v>-2779.6196097100492</v>
      </c>
    </row>
    <row r="156" spans="2:4" x14ac:dyDescent="0.4">
      <c r="B156" s="34">
        <v>131</v>
      </c>
      <c r="C156" s="34">
        <v>2779.6196097100492</v>
      </c>
      <c r="D156" s="34">
        <v>-2779.6196097100492</v>
      </c>
    </row>
    <row r="157" spans="2:4" x14ac:dyDescent="0.4">
      <c r="B157" s="34">
        <v>132</v>
      </c>
      <c r="C157" s="34">
        <v>2779.6196097100492</v>
      </c>
      <c r="D157" s="34">
        <v>-2779.6196097100492</v>
      </c>
    </row>
    <row r="158" spans="2:4" x14ac:dyDescent="0.4">
      <c r="B158" s="34">
        <v>133</v>
      </c>
      <c r="C158" s="34">
        <v>8853.7342560057077</v>
      </c>
      <c r="D158" s="34">
        <v>-1198.7342560057077</v>
      </c>
    </row>
    <row r="159" spans="2:4" x14ac:dyDescent="0.4">
      <c r="B159" s="34">
        <v>134</v>
      </c>
      <c r="C159" s="34">
        <v>2779.6196097100492</v>
      </c>
      <c r="D159" s="34">
        <v>-2779.6196097100492</v>
      </c>
    </row>
    <row r="160" spans="2:4" x14ac:dyDescent="0.4">
      <c r="B160" s="34">
        <v>135</v>
      </c>
      <c r="C160" s="34">
        <v>2779.6196097100492</v>
      </c>
      <c r="D160" s="34">
        <v>-2779.6196097100492</v>
      </c>
    </row>
    <row r="161" spans="2:4" x14ac:dyDescent="0.4">
      <c r="B161" s="34">
        <v>136</v>
      </c>
      <c r="C161" s="34">
        <v>3154.5649582468182</v>
      </c>
      <c r="D161" s="34">
        <v>-2751.5649582468182</v>
      </c>
    </row>
    <row r="162" spans="2:4" x14ac:dyDescent="0.4">
      <c r="B162" s="34">
        <v>137</v>
      </c>
      <c r="C162" s="34">
        <v>2779.6196097100492</v>
      </c>
      <c r="D162" s="34">
        <v>-2779.6196097100492</v>
      </c>
    </row>
    <row r="163" spans="2:4" x14ac:dyDescent="0.4">
      <c r="B163" s="34">
        <v>138</v>
      </c>
      <c r="C163" s="34">
        <v>2779.6196097100492</v>
      </c>
      <c r="D163" s="34">
        <v>-2779.6196097100492</v>
      </c>
    </row>
    <row r="164" spans="2:4" x14ac:dyDescent="0.4">
      <c r="B164" s="34">
        <v>139</v>
      </c>
      <c r="C164" s="34">
        <v>7128.98565273657</v>
      </c>
      <c r="D164" s="34">
        <v>-2416.98565273657</v>
      </c>
    </row>
    <row r="165" spans="2:4" x14ac:dyDescent="0.4">
      <c r="B165" s="34">
        <v>140</v>
      </c>
      <c r="C165" s="34">
        <v>2854.608679417403</v>
      </c>
      <c r="D165" s="34">
        <v>-2354.608679417403</v>
      </c>
    </row>
    <row r="166" spans="2:4" x14ac:dyDescent="0.4">
      <c r="B166" s="34">
        <v>141</v>
      </c>
      <c r="C166" s="34">
        <v>2779.6196097100492</v>
      </c>
      <c r="D166" s="34">
        <v>-2779.6196097100492</v>
      </c>
    </row>
    <row r="167" spans="2:4" x14ac:dyDescent="0.4">
      <c r="B167" s="34">
        <v>142</v>
      </c>
      <c r="C167" s="34">
        <v>4879.3135615159554</v>
      </c>
      <c r="D167" s="34">
        <v>-3586.3135615159554</v>
      </c>
    </row>
    <row r="168" spans="2:4" x14ac:dyDescent="0.4">
      <c r="B168" s="34">
        <v>143</v>
      </c>
      <c r="C168" s="34">
        <v>2854.608679417403</v>
      </c>
      <c r="D168" s="34">
        <v>-2844.608679417403</v>
      </c>
    </row>
    <row r="169" spans="2:4" x14ac:dyDescent="0.4">
      <c r="B169" s="34">
        <v>144</v>
      </c>
      <c r="C169" s="34">
        <v>2779.6196097100492</v>
      </c>
      <c r="D169" s="34">
        <v>-2779.6196097100492</v>
      </c>
    </row>
    <row r="170" spans="2:4" x14ac:dyDescent="0.4">
      <c r="B170" s="34">
        <v>145</v>
      </c>
      <c r="C170" s="34">
        <v>5554.21518888214</v>
      </c>
      <c r="D170" s="34">
        <v>-3484.21518888214</v>
      </c>
    </row>
    <row r="171" spans="2:4" x14ac:dyDescent="0.4">
      <c r="B171" s="34">
        <v>146</v>
      </c>
      <c r="C171" s="34">
        <v>3454.5212370762333</v>
      </c>
      <c r="D171" s="34">
        <v>-3116.5212370762333</v>
      </c>
    </row>
    <row r="172" spans="2:4" x14ac:dyDescent="0.4">
      <c r="B172" s="34">
        <v>147</v>
      </c>
      <c r="C172" s="34">
        <v>3004.5868188321106</v>
      </c>
      <c r="D172" s="34">
        <v>-2889.5868188321106</v>
      </c>
    </row>
    <row r="173" spans="2:4" x14ac:dyDescent="0.4">
      <c r="B173" s="34">
        <v>148</v>
      </c>
      <c r="C173" s="34">
        <v>2779.6196097100492</v>
      </c>
      <c r="D173" s="34">
        <v>-2779.6196097100492</v>
      </c>
    </row>
    <row r="174" spans="2:4" x14ac:dyDescent="0.4">
      <c r="B174" s="34">
        <v>149</v>
      </c>
      <c r="C174" s="34">
        <v>2929.5977491247568</v>
      </c>
      <c r="D174" s="34">
        <v>-2889.5977491247568</v>
      </c>
    </row>
    <row r="175" spans="2:4" x14ac:dyDescent="0.4">
      <c r="B175" s="34">
        <v>150</v>
      </c>
      <c r="C175" s="34">
        <v>3229.5540279541719</v>
      </c>
      <c r="D175" s="34">
        <v>-3137.5540279541719</v>
      </c>
    </row>
    <row r="176" spans="2:4" x14ac:dyDescent="0.4">
      <c r="B176" s="34">
        <v>151</v>
      </c>
      <c r="C176" s="34">
        <v>7803.8872801027546</v>
      </c>
      <c r="D176" s="34">
        <v>22308.112719897246</v>
      </c>
    </row>
    <row r="177" spans="2:4" x14ac:dyDescent="0.4">
      <c r="B177" s="34">
        <v>152</v>
      </c>
      <c r="C177" s="34">
        <v>3154.5649582468182</v>
      </c>
      <c r="D177" s="34">
        <v>-3014.5649582468182</v>
      </c>
    </row>
    <row r="178" spans="2:4" x14ac:dyDescent="0.4">
      <c r="B178" s="34">
        <v>153</v>
      </c>
      <c r="C178" s="34">
        <v>2929.5977491247568</v>
      </c>
      <c r="D178" s="34">
        <v>-2899.5977491247568</v>
      </c>
    </row>
    <row r="179" spans="2:4" x14ac:dyDescent="0.4">
      <c r="B179" s="34">
        <v>154</v>
      </c>
      <c r="C179" s="34">
        <v>3529.5103067835871</v>
      </c>
      <c r="D179" s="34">
        <v>-3170.5103067835871</v>
      </c>
    </row>
    <row r="180" spans="2:4" x14ac:dyDescent="0.4">
      <c r="B180" s="34">
        <v>155</v>
      </c>
      <c r="C180" s="34">
        <v>3004.5868188321106</v>
      </c>
      <c r="D180" s="34">
        <v>-2964.5868188321106</v>
      </c>
    </row>
    <row r="181" spans="2:4" x14ac:dyDescent="0.4">
      <c r="B181" s="34">
        <v>156</v>
      </c>
      <c r="C181" s="34">
        <v>3079.5758885394644</v>
      </c>
      <c r="D181" s="34">
        <v>-2998.5758885394644</v>
      </c>
    </row>
    <row r="182" spans="2:4" x14ac:dyDescent="0.4">
      <c r="B182" s="34">
        <v>157</v>
      </c>
      <c r="C182" s="34">
        <v>3904.4556553203565</v>
      </c>
      <c r="D182" s="34">
        <v>-2119.4556553203565</v>
      </c>
    </row>
    <row r="183" spans="2:4" x14ac:dyDescent="0.4">
      <c r="B183" s="34">
        <v>158</v>
      </c>
      <c r="C183" s="34">
        <v>2929.5977491247568</v>
      </c>
      <c r="D183" s="34">
        <v>-2921.5977491247568</v>
      </c>
    </row>
    <row r="184" spans="2:4" x14ac:dyDescent="0.4">
      <c r="B184" s="34">
        <v>159</v>
      </c>
      <c r="C184" s="34">
        <v>2779.6196097100492</v>
      </c>
      <c r="D184" s="34">
        <v>-2779.6196097100492</v>
      </c>
    </row>
    <row r="185" spans="2:4" x14ac:dyDescent="0.4">
      <c r="B185" s="34">
        <v>160</v>
      </c>
      <c r="C185" s="34">
        <v>2854.608679417403</v>
      </c>
      <c r="D185" s="34">
        <v>-2844.608679417403</v>
      </c>
    </row>
    <row r="186" spans="2:4" x14ac:dyDescent="0.4">
      <c r="B186" s="34">
        <v>161</v>
      </c>
      <c r="C186" s="34">
        <v>2779.6196097100492</v>
      </c>
      <c r="D186" s="34">
        <v>-2779.6196097100492</v>
      </c>
    </row>
    <row r="187" spans="2:4" x14ac:dyDescent="0.4">
      <c r="B187" s="34">
        <v>162</v>
      </c>
      <c r="C187" s="34">
        <v>2854.608679417403</v>
      </c>
      <c r="D187" s="34">
        <v>-2849.608679417403</v>
      </c>
    </row>
    <row r="188" spans="2:4" x14ac:dyDescent="0.4">
      <c r="B188" s="34">
        <v>163</v>
      </c>
      <c r="C188" s="34">
        <v>3529.5103067835871</v>
      </c>
      <c r="D188" s="34">
        <v>-3094.5103067835871</v>
      </c>
    </row>
    <row r="189" spans="2:4" x14ac:dyDescent="0.4">
      <c r="B189" s="34">
        <v>164</v>
      </c>
      <c r="C189" s="34">
        <v>2779.6196097100492</v>
      </c>
      <c r="D189" s="34">
        <v>-2779.6196097100492</v>
      </c>
    </row>
    <row r="190" spans="2:4" x14ac:dyDescent="0.4">
      <c r="B190" s="34">
        <v>165</v>
      </c>
      <c r="C190" s="34">
        <v>3304.5430976615257</v>
      </c>
      <c r="D190" s="34">
        <v>-2664.5430976615257</v>
      </c>
    </row>
    <row r="191" spans="2:4" x14ac:dyDescent="0.4">
      <c r="B191" s="34">
        <v>166</v>
      </c>
      <c r="C191" s="34">
        <v>2779.6196097100492</v>
      </c>
      <c r="D191" s="34">
        <v>-2779.6196097100492</v>
      </c>
    </row>
    <row r="192" spans="2:4" x14ac:dyDescent="0.4">
      <c r="B192" s="34">
        <v>167</v>
      </c>
      <c r="C192" s="34">
        <v>2854.608679417403</v>
      </c>
      <c r="D192" s="34">
        <v>145.39132058259702</v>
      </c>
    </row>
    <row r="193" spans="2:4" x14ac:dyDescent="0.4">
      <c r="B193" s="34">
        <v>168</v>
      </c>
      <c r="C193" s="34">
        <v>2929.5977491247568</v>
      </c>
      <c r="D193" s="34">
        <v>-2918.5977491247568</v>
      </c>
    </row>
    <row r="194" spans="2:4" x14ac:dyDescent="0.4">
      <c r="B194" s="34">
        <v>169</v>
      </c>
      <c r="C194" s="34">
        <v>3004.5868188321106</v>
      </c>
      <c r="D194" s="34">
        <v>-2679.5868188321106</v>
      </c>
    </row>
    <row r="195" spans="2:4" x14ac:dyDescent="0.4">
      <c r="B195" s="34">
        <v>170</v>
      </c>
      <c r="C195" s="34">
        <v>3529.5103067835871</v>
      </c>
      <c r="D195" s="34">
        <v>-2969.5103067835871</v>
      </c>
    </row>
    <row r="196" spans="2:4" x14ac:dyDescent="0.4">
      <c r="B196" s="34">
        <v>171</v>
      </c>
      <c r="C196" s="34">
        <v>3529.5103067835871</v>
      </c>
      <c r="D196" s="34">
        <v>-3204.5103067835871</v>
      </c>
    </row>
    <row r="197" spans="2:4" x14ac:dyDescent="0.4">
      <c r="B197" s="34">
        <v>172</v>
      </c>
      <c r="C197" s="34">
        <v>2854.608679417403</v>
      </c>
      <c r="D197" s="34">
        <v>-2853.608679417403</v>
      </c>
    </row>
    <row r="198" spans="2:4" x14ac:dyDescent="0.4">
      <c r="B198" s="34">
        <v>173</v>
      </c>
      <c r="C198" s="34">
        <v>2779.6196097100492</v>
      </c>
      <c r="D198" s="34">
        <v>-2779.6196097100492</v>
      </c>
    </row>
    <row r="199" spans="2:4" x14ac:dyDescent="0.4">
      <c r="B199" s="34">
        <v>174</v>
      </c>
      <c r="C199" s="34">
        <v>2779.6196097100492</v>
      </c>
      <c r="D199" s="34">
        <v>-2779.6196097100492</v>
      </c>
    </row>
    <row r="200" spans="2:4" x14ac:dyDescent="0.4">
      <c r="B200" s="34">
        <v>175</v>
      </c>
      <c r="C200" s="34">
        <v>2779.6196097100492</v>
      </c>
      <c r="D200" s="34">
        <v>-2779.6196097100492</v>
      </c>
    </row>
    <row r="201" spans="2:4" x14ac:dyDescent="0.4">
      <c r="B201" s="34">
        <v>176</v>
      </c>
      <c r="C201" s="34">
        <v>4729.3354221012487</v>
      </c>
      <c r="D201" s="34">
        <v>-3432.3354221012487</v>
      </c>
    </row>
    <row r="202" spans="2:4" x14ac:dyDescent="0.4">
      <c r="B202" s="34">
        <v>177</v>
      </c>
      <c r="C202" s="34">
        <v>2779.6196097100492</v>
      </c>
      <c r="D202" s="34">
        <v>-2779.6196097100492</v>
      </c>
    </row>
    <row r="203" spans="2:4" x14ac:dyDescent="0.4">
      <c r="B203" s="34">
        <v>178</v>
      </c>
      <c r="C203" s="34">
        <v>3304.5430976615257</v>
      </c>
      <c r="D203" s="34">
        <v>-3124.5430976615257</v>
      </c>
    </row>
    <row r="204" spans="2:4" x14ac:dyDescent="0.4">
      <c r="B204" s="34">
        <v>179</v>
      </c>
      <c r="C204" s="34">
        <v>2779.6196097100492</v>
      </c>
      <c r="D204" s="34">
        <v>-2779.6196097100492</v>
      </c>
    </row>
    <row r="205" spans="2:4" x14ac:dyDescent="0.4">
      <c r="B205" s="34">
        <v>180</v>
      </c>
      <c r="C205" s="34">
        <v>2929.5977491247568</v>
      </c>
      <c r="D205" s="34">
        <v>-2729.5977491247568</v>
      </c>
    </row>
    <row r="206" spans="2:4" x14ac:dyDescent="0.4">
      <c r="B206" s="34">
        <v>181</v>
      </c>
      <c r="C206" s="34">
        <v>3754.4775159056489</v>
      </c>
      <c r="D206" s="34">
        <v>-3353.4775159056489</v>
      </c>
    </row>
    <row r="207" spans="2:4" x14ac:dyDescent="0.4">
      <c r="B207" s="34">
        <v>182</v>
      </c>
      <c r="C207" s="34">
        <v>3079.5758885394644</v>
      </c>
      <c r="D207" s="34">
        <v>-2357.5758885394644</v>
      </c>
    </row>
    <row r="208" spans="2:4" x14ac:dyDescent="0.4">
      <c r="B208" s="34">
        <v>183</v>
      </c>
      <c r="C208" s="34">
        <v>2779.6196097100492</v>
      </c>
      <c r="D208" s="34">
        <v>-2779.6196097100492</v>
      </c>
    </row>
    <row r="209" spans="2:4" x14ac:dyDescent="0.4">
      <c r="B209" s="34">
        <v>184</v>
      </c>
      <c r="C209" s="34">
        <v>3679.4884461982947</v>
      </c>
      <c r="D209" s="34">
        <v>802.5115538017053</v>
      </c>
    </row>
    <row r="210" spans="2:4" x14ac:dyDescent="0.4">
      <c r="B210" s="34">
        <v>185</v>
      </c>
      <c r="C210" s="34">
        <v>2929.5977491247568</v>
      </c>
      <c r="D210" s="34">
        <v>-2878.5977491247568</v>
      </c>
    </row>
    <row r="211" spans="2:4" x14ac:dyDescent="0.4">
      <c r="B211" s="34">
        <v>186</v>
      </c>
      <c r="C211" s="34">
        <v>3529.5103067835871</v>
      </c>
      <c r="D211" s="34">
        <v>-1329.5103067835871</v>
      </c>
    </row>
    <row r="212" spans="2:4" x14ac:dyDescent="0.4">
      <c r="B212" s="34">
        <v>187</v>
      </c>
      <c r="C212" s="34">
        <v>2779.6196097100492</v>
      </c>
      <c r="D212" s="34">
        <v>-2779.6196097100492</v>
      </c>
    </row>
    <row r="213" spans="2:4" x14ac:dyDescent="0.4">
      <c r="B213" s="34">
        <v>188</v>
      </c>
      <c r="C213" s="34">
        <v>3154.5649582468182</v>
      </c>
      <c r="D213" s="34">
        <v>-2354.5649582468182</v>
      </c>
    </row>
    <row r="214" spans="2:4" x14ac:dyDescent="0.4">
      <c r="B214" s="34">
        <v>189</v>
      </c>
      <c r="C214" s="34">
        <v>2779.6196097100492</v>
      </c>
      <c r="D214" s="34">
        <v>-2779.6196097100492</v>
      </c>
    </row>
    <row r="215" spans="2:4" x14ac:dyDescent="0.4">
      <c r="B215" s="34">
        <v>190</v>
      </c>
      <c r="C215" s="34">
        <v>3154.5649582468182</v>
      </c>
      <c r="D215" s="34">
        <v>-2809.5649582468182</v>
      </c>
    </row>
    <row r="216" spans="2:4" x14ac:dyDescent="0.4">
      <c r="B216" s="34">
        <v>191</v>
      </c>
      <c r="C216" s="34">
        <v>2854.608679417403</v>
      </c>
      <c r="D216" s="34">
        <v>-2804.608679417403</v>
      </c>
    </row>
    <row r="217" spans="2:4" x14ac:dyDescent="0.4">
      <c r="B217" s="34">
        <v>192</v>
      </c>
      <c r="C217" s="34">
        <v>3004.5868188321106</v>
      </c>
      <c r="D217" s="34">
        <v>-2754.5868188321106</v>
      </c>
    </row>
    <row r="218" spans="2:4" x14ac:dyDescent="0.4">
      <c r="B218" s="34">
        <v>193</v>
      </c>
      <c r="C218" s="34">
        <v>3004.5868188321106</v>
      </c>
      <c r="D218" s="34">
        <v>-2987.5868188321106</v>
      </c>
    </row>
    <row r="219" spans="2:4" x14ac:dyDescent="0.4">
      <c r="B219" s="34">
        <v>194</v>
      </c>
      <c r="C219" s="34">
        <v>2779.6196097100492</v>
      </c>
      <c r="D219" s="34">
        <v>-2779.6196097100492</v>
      </c>
    </row>
    <row r="220" spans="2:4" x14ac:dyDescent="0.4">
      <c r="B220" s="34">
        <v>195</v>
      </c>
      <c r="C220" s="34">
        <v>3004.5868188321106</v>
      </c>
      <c r="D220" s="34">
        <v>-3001.5868188321106</v>
      </c>
    </row>
    <row r="221" spans="2:4" x14ac:dyDescent="0.4">
      <c r="B221" s="34">
        <v>196</v>
      </c>
      <c r="C221" s="34">
        <v>2779.6196097100492</v>
      </c>
      <c r="D221" s="34">
        <v>-2779.6196097100492</v>
      </c>
    </row>
    <row r="222" spans="2:4" x14ac:dyDescent="0.4">
      <c r="B222" s="34">
        <v>197</v>
      </c>
      <c r="C222" s="34">
        <v>4204.4119341497717</v>
      </c>
      <c r="D222" s="34">
        <v>-2739.4119341497717</v>
      </c>
    </row>
    <row r="223" spans="2:4" x14ac:dyDescent="0.4">
      <c r="B223" s="34">
        <v>198</v>
      </c>
      <c r="C223" s="34">
        <v>3379.5321673688795</v>
      </c>
      <c r="D223" s="34">
        <v>-3117.5321673688795</v>
      </c>
    </row>
    <row r="224" spans="2:4" x14ac:dyDescent="0.4">
      <c r="B224" s="34">
        <v>199</v>
      </c>
      <c r="C224" s="34">
        <v>3229.5540279541719</v>
      </c>
      <c r="D224" s="34">
        <v>-2950.5540279541719</v>
      </c>
    </row>
    <row r="225" spans="2:4" x14ac:dyDescent="0.4">
      <c r="B225" s="34">
        <v>200</v>
      </c>
      <c r="C225" s="34">
        <v>2779.6196097100492</v>
      </c>
      <c r="D225" s="34">
        <v>-2779.6196097100492</v>
      </c>
    </row>
    <row r="226" spans="2:4" x14ac:dyDescent="0.4">
      <c r="B226" s="34">
        <v>201</v>
      </c>
      <c r="C226" s="34">
        <v>4129.4228644424174</v>
      </c>
      <c r="D226" s="34">
        <v>-2557.8728644424173</v>
      </c>
    </row>
    <row r="227" spans="2:4" x14ac:dyDescent="0.4">
      <c r="B227" s="34">
        <v>202</v>
      </c>
      <c r="C227" s="34">
        <v>3304.5430976615257</v>
      </c>
      <c r="D227" s="34">
        <v>-2924.5430976615257</v>
      </c>
    </row>
    <row r="228" spans="2:4" x14ac:dyDescent="0.4">
      <c r="B228" s="34">
        <v>203</v>
      </c>
      <c r="C228" s="34">
        <v>2779.6196097100492</v>
      </c>
      <c r="D228" s="34">
        <v>-2779.6196097100492</v>
      </c>
    </row>
    <row r="229" spans="2:4" x14ac:dyDescent="0.4">
      <c r="B229" s="34">
        <v>204</v>
      </c>
      <c r="C229" s="34">
        <v>3379.5321673688795</v>
      </c>
      <c r="D229" s="34">
        <v>-2633.5321673688795</v>
      </c>
    </row>
    <row r="230" spans="2:4" x14ac:dyDescent="0.4">
      <c r="B230" s="34">
        <v>205</v>
      </c>
      <c r="C230" s="34">
        <v>99740.486741318513</v>
      </c>
      <c r="D230" s="34">
        <v>52424.513258681487</v>
      </c>
    </row>
    <row r="231" spans="2:4" x14ac:dyDescent="0.4">
      <c r="B231" s="34">
        <v>206</v>
      </c>
      <c r="C231" s="34">
        <v>4054.4337947350641</v>
      </c>
      <c r="D231" s="34">
        <v>-2754.4337947350641</v>
      </c>
    </row>
    <row r="232" spans="2:4" x14ac:dyDescent="0.4">
      <c r="B232" s="34">
        <v>207</v>
      </c>
      <c r="C232" s="34">
        <v>2779.6196097100492</v>
      </c>
      <c r="D232" s="34">
        <v>-2779.6196097100492</v>
      </c>
    </row>
    <row r="233" spans="2:4" x14ac:dyDescent="0.4">
      <c r="B233" s="34">
        <v>208</v>
      </c>
      <c r="C233" s="34">
        <v>3754.4775159056489</v>
      </c>
      <c r="D233" s="34">
        <v>-1624.4775159056489</v>
      </c>
    </row>
    <row r="234" spans="2:4" x14ac:dyDescent="0.4">
      <c r="B234" s="34">
        <v>209</v>
      </c>
      <c r="C234" s="34">
        <v>2779.6196097100492</v>
      </c>
      <c r="D234" s="34">
        <v>-2779.6196097100492</v>
      </c>
    </row>
    <row r="235" spans="2:4" x14ac:dyDescent="0.4">
      <c r="B235" s="34">
        <v>210</v>
      </c>
      <c r="C235" s="34">
        <v>2779.6196097100492</v>
      </c>
      <c r="D235" s="34">
        <v>-2779.6196097100492</v>
      </c>
    </row>
    <row r="236" spans="2:4" x14ac:dyDescent="0.4">
      <c r="B236" s="34">
        <v>211</v>
      </c>
      <c r="C236" s="34">
        <v>5254.2589100527248</v>
      </c>
      <c r="D236" s="34">
        <v>-2224.2589100527248</v>
      </c>
    </row>
    <row r="237" spans="2:4" x14ac:dyDescent="0.4">
      <c r="B237" s="34">
        <v>212</v>
      </c>
      <c r="C237" s="34">
        <v>3679.4884461982947</v>
      </c>
      <c r="D237" s="34">
        <v>-1449.4884461982947</v>
      </c>
    </row>
    <row r="238" spans="2:4" x14ac:dyDescent="0.4">
      <c r="B238" s="34">
        <v>213</v>
      </c>
      <c r="C238" s="34">
        <v>2854.608679417403</v>
      </c>
      <c r="D238" s="34">
        <v>-2853.608679417403</v>
      </c>
    </row>
    <row r="239" spans="2:4" x14ac:dyDescent="0.4">
      <c r="B239" s="34">
        <v>214</v>
      </c>
      <c r="C239" s="34">
        <v>2854.608679417403</v>
      </c>
      <c r="D239" s="34">
        <v>-2834.608679417403</v>
      </c>
    </row>
    <row r="240" spans="2:4" x14ac:dyDescent="0.4">
      <c r="B240" s="34">
        <v>215</v>
      </c>
      <c r="C240" s="34">
        <v>2854.608679417403</v>
      </c>
      <c r="D240" s="34">
        <v>-2853.608679417403</v>
      </c>
    </row>
    <row r="241" spans="2:4" x14ac:dyDescent="0.4">
      <c r="B241" s="34">
        <v>216</v>
      </c>
      <c r="C241" s="34">
        <v>2854.608679417403</v>
      </c>
      <c r="D241" s="34">
        <v>-2844.608679417403</v>
      </c>
    </row>
    <row r="242" spans="2:4" x14ac:dyDescent="0.4">
      <c r="B242" s="34">
        <v>217</v>
      </c>
      <c r="C242" s="34">
        <v>9078.7014651277677</v>
      </c>
      <c r="D242" s="34">
        <v>18770.518534872233</v>
      </c>
    </row>
    <row r="243" spans="2:4" x14ac:dyDescent="0.4">
      <c r="B243" s="34">
        <v>218</v>
      </c>
      <c r="C243" s="34">
        <v>5629.2042585894942</v>
      </c>
      <c r="D243" s="34">
        <v>6313.7957414105058</v>
      </c>
    </row>
    <row r="244" spans="2:4" x14ac:dyDescent="0.4">
      <c r="B244" s="34">
        <v>219</v>
      </c>
      <c r="C244" s="34">
        <v>2854.608679417403</v>
      </c>
      <c r="D244" s="34">
        <v>-2754.608679417403</v>
      </c>
    </row>
    <row r="245" spans="2:4" x14ac:dyDescent="0.4">
      <c r="B245" s="34">
        <v>220</v>
      </c>
      <c r="C245" s="34">
        <v>8478.7889074689374</v>
      </c>
      <c r="D245" s="34">
        <v>336.2110925310626</v>
      </c>
    </row>
    <row r="246" spans="2:4" x14ac:dyDescent="0.4">
      <c r="B246" s="34">
        <v>221</v>
      </c>
      <c r="C246" s="34">
        <v>3004.5868188321106</v>
      </c>
      <c r="D246" s="34">
        <v>-2644.5868188321106</v>
      </c>
    </row>
    <row r="247" spans="2:4" x14ac:dyDescent="0.4">
      <c r="B247" s="34">
        <v>222</v>
      </c>
      <c r="C247" s="34">
        <v>2779.6196097100492</v>
      </c>
      <c r="D247" s="34">
        <v>-2779.6196097100492</v>
      </c>
    </row>
    <row r="248" spans="2:4" x14ac:dyDescent="0.4">
      <c r="B248" s="34">
        <v>223</v>
      </c>
      <c r="C248" s="34">
        <v>2929.5977491247568</v>
      </c>
      <c r="D248" s="34">
        <v>-2799.5977491247568</v>
      </c>
    </row>
    <row r="249" spans="2:4" x14ac:dyDescent="0.4">
      <c r="B249" s="34">
        <v>224</v>
      </c>
      <c r="C249" s="34">
        <v>2779.6196097100492</v>
      </c>
      <c r="D249" s="34">
        <v>-2779.6196097100492</v>
      </c>
    </row>
    <row r="250" spans="2:4" x14ac:dyDescent="0.4">
      <c r="B250" s="34">
        <v>225</v>
      </c>
      <c r="C250" s="34">
        <v>2779.6196097100492</v>
      </c>
      <c r="D250" s="34">
        <v>-2779.6196097100492</v>
      </c>
    </row>
    <row r="251" spans="2:4" x14ac:dyDescent="0.4">
      <c r="B251" s="34">
        <v>226</v>
      </c>
      <c r="C251" s="34">
        <v>2779.6196097100492</v>
      </c>
      <c r="D251" s="34">
        <v>-2779.6196097100492</v>
      </c>
    </row>
    <row r="252" spans="2:4" x14ac:dyDescent="0.4">
      <c r="B252" s="34">
        <v>227</v>
      </c>
      <c r="C252" s="34">
        <v>2929.5977491247568</v>
      </c>
      <c r="D252" s="34">
        <v>-2679.5977491247568</v>
      </c>
    </row>
    <row r="253" spans="2:4" x14ac:dyDescent="0.4">
      <c r="B253" s="34">
        <v>228</v>
      </c>
      <c r="C253" s="34">
        <v>2779.6196097100492</v>
      </c>
      <c r="D253" s="34">
        <v>-2779.6196097100492</v>
      </c>
    </row>
    <row r="254" spans="2:4" x14ac:dyDescent="0.4">
      <c r="B254" s="34">
        <v>229</v>
      </c>
      <c r="C254" s="34">
        <v>2779.6196097100492</v>
      </c>
      <c r="D254" s="34">
        <v>-2779.6196097100492</v>
      </c>
    </row>
    <row r="255" spans="2:4" x14ac:dyDescent="0.4">
      <c r="B255" s="34">
        <v>230</v>
      </c>
      <c r="C255" s="34">
        <v>2779.6196097100492</v>
      </c>
      <c r="D255" s="34">
        <v>-2779.6196097100492</v>
      </c>
    </row>
    <row r="256" spans="2:4" x14ac:dyDescent="0.4">
      <c r="B256" s="34">
        <v>231</v>
      </c>
      <c r="C256" s="34">
        <v>2929.5977491247568</v>
      </c>
      <c r="D256" s="34">
        <v>-2869.5977491247568</v>
      </c>
    </row>
    <row r="257" spans="2:4" x14ac:dyDescent="0.4">
      <c r="B257" s="34">
        <v>232</v>
      </c>
      <c r="C257" s="34">
        <v>2779.6196097100492</v>
      </c>
      <c r="D257" s="34">
        <v>-2779.6196097100492</v>
      </c>
    </row>
    <row r="258" spans="2:4" x14ac:dyDescent="0.4">
      <c r="B258" s="34">
        <v>233</v>
      </c>
      <c r="C258" s="34">
        <v>3304.5430976615257</v>
      </c>
      <c r="D258" s="34">
        <v>-3194.5430976615257</v>
      </c>
    </row>
    <row r="259" spans="2:4" x14ac:dyDescent="0.4">
      <c r="B259" s="34">
        <v>234</v>
      </c>
      <c r="C259" s="34">
        <v>2779.6196097100492</v>
      </c>
      <c r="D259" s="34">
        <v>-2779.6196097100492</v>
      </c>
    </row>
    <row r="260" spans="2:4" x14ac:dyDescent="0.4">
      <c r="B260" s="34">
        <v>235</v>
      </c>
      <c r="C260" s="34">
        <v>3154.5649582468182</v>
      </c>
      <c r="D260" s="34">
        <v>-2753.5649582468182</v>
      </c>
    </row>
    <row r="261" spans="2:4" x14ac:dyDescent="0.4">
      <c r="B261" s="34">
        <v>236</v>
      </c>
      <c r="C261" s="34">
        <v>2779.6196097100492</v>
      </c>
      <c r="D261" s="34">
        <v>-2779.6196097100492</v>
      </c>
    </row>
    <row r="262" spans="2:4" x14ac:dyDescent="0.4">
      <c r="B262" s="34">
        <v>237</v>
      </c>
      <c r="C262" s="34">
        <v>2779.6196097100492</v>
      </c>
      <c r="D262" s="34">
        <v>-2779.6196097100492</v>
      </c>
    </row>
    <row r="263" spans="2:4" x14ac:dyDescent="0.4">
      <c r="B263" s="34">
        <v>238</v>
      </c>
      <c r="C263" s="34">
        <v>2854.608679417403</v>
      </c>
      <c r="D263" s="34">
        <v>-2804.608679417403</v>
      </c>
    </row>
    <row r="264" spans="2:4" x14ac:dyDescent="0.4">
      <c r="B264" s="34">
        <v>239</v>
      </c>
      <c r="C264" s="34">
        <v>2779.6196097100492</v>
      </c>
      <c r="D264" s="34">
        <v>-2779.6196097100492</v>
      </c>
    </row>
    <row r="265" spans="2:4" x14ac:dyDescent="0.4">
      <c r="B265" s="34">
        <v>240</v>
      </c>
      <c r="C265" s="34">
        <v>3154.5649582468182</v>
      </c>
      <c r="D265" s="34">
        <v>-2904.5649582468182</v>
      </c>
    </row>
    <row r="266" spans="2:4" x14ac:dyDescent="0.4">
      <c r="B266" s="34">
        <v>241</v>
      </c>
      <c r="C266" s="34">
        <v>13053.12215961752</v>
      </c>
      <c r="D266" s="34">
        <v>3091.9978403824807</v>
      </c>
    </row>
    <row r="267" spans="2:4" x14ac:dyDescent="0.4">
      <c r="B267" s="34">
        <v>242</v>
      </c>
      <c r="C267" s="34">
        <v>30975.509819675077</v>
      </c>
      <c r="D267" s="34">
        <v>10024.490180324923</v>
      </c>
    </row>
    <row r="268" spans="2:4" x14ac:dyDescent="0.4">
      <c r="B268" s="34">
        <v>243</v>
      </c>
      <c r="C268" s="34">
        <v>17927.411690595516</v>
      </c>
      <c r="D268" s="34">
        <v>-3177.4116905955161</v>
      </c>
    </row>
    <row r="269" spans="2:4" x14ac:dyDescent="0.4">
      <c r="B269" s="34">
        <v>244</v>
      </c>
      <c r="C269" s="34">
        <v>27376.034473722095</v>
      </c>
      <c r="D269" s="34">
        <v>-1728.0344737220948</v>
      </c>
    </row>
    <row r="270" spans="2:4" x14ac:dyDescent="0.4">
      <c r="B270" s="34">
        <v>245</v>
      </c>
      <c r="C270" s="34">
        <v>9078.7014651277677</v>
      </c>
      <c r="D270" s="34">
        <v>-5097.2014651277677</v>
      </c>
    </row>
    <row r="271" spans="2:4" x14ac:dyDescent="0.4">
      <c r="B271" s="34">
        <v>246</v>
      </c>
      <c r="C271" s="34">
        <v>9978.5703016160151</v>
      </c>
      <c r="D271" s="34">
        <v>-4792.5703016160151</v>
      </c>
    </row>
    <row r="272" spans="2:4" x14ac:dyDescent="0.4">
      <c r="B272" s="34">
        <v>247</v>
      </c>
      <c r="C272" s="34">
        <v>19502.182154449947</v>
      </c>
      <c r="D272" s="34">
        <v>-4229.1821544499471</v>
      </c>
    </row>
    <row r="273" spans="2:4" x14ac:dyDescent="0.4">
      <c r="B273" s="34">
        <v>248</v>
      </c>
      <c r="C273" s="34">
        <v>7428.9419315659852</v>
      </c>
      <c r="D273" s="34">
        <v>-723.94193156598521</v>
      </c>
    </row>
    <row r="274" spans="2:4" x14ac:dyDescent="0.4">
      <c r="B274" s="34">
        <v>249</v>
      </c>
      <c r="C274" s="34">
        <v>13728.023786983706</v>
      </c>
      <c r="D274" s="34">
        <v>72404.9762130163</v>
      </c>
    </row>
    <row r="275" spans="2:4" x14ac:dyDescent="0.4">
      <c r="B275" s="34">
        <v>250</v>
      </c>
      <c r="C275" s="34">
        <v>20402.050990938194</v>
      </c>
      <c r="D275" s="34">
        <v>-9110.0509909381944</v>
      </c>
    </row>
    <row r="276" spans="2:4" x14ac:dyDescent="0.4">
      <c r="B276" s="34">
        <v>251</v>
      </c>
      <c r="C276" s="34">
        <v>35549.843071823663</v>
      </c>
      <c r="D276" s="34">
        <v>-3874.8430718236632</v>
      </c>
    </row>
    <row r="277" spans="2:4" x14ac:dyDescent="0.4">
      <c r="B277" s="34">
        <v>252</v>
      </c>
      <c r="C277" s="34">
        <v>8553.7779771762926</v>
      </c>
      <c r="D277" s="34">
        <v>-4158.7779771762926</v>
      </c>
    </row>
    <row r="278" spans="2:4" x14ac:dyDescent="0.4">
      <c r="B278" s="34">
        <v>253</v>
      </c>
      <c r="C278" s="34">
        <v>10878.439138104261</v>
      </c>
      <c r="D278" s="34">
        <v>-1650.4391381042606</v>
      </c>
    </row>
    <row r="279" spans="2:4" x14ac:dyDescent="0.4">
      <c r="B279" s="34">
        <v>254</v>
      </c>
      <c r="C279" s="34">
        <v>3304.5430976615257</v>
      </c>
      <c r="D279" s="34">
        <v>-1793.5430976615257</v>
      </c>
    </row>
    <row r="280" spans="2:4" x14ac:dyDescent="0.4">
      <c r="B280" s="34">
        <v>255</v>
      </c>
      <c r="C280" s="34">
        <v>26326.187497819141</v>
      </c>
      <c r="D280" s="34">
        <v>1741.1525021808593</v>
      </c>
    </row>
    <row r="281" spans="2:4" x14ac:dyDescent="0.4">
      <c r="B281" s="34">
        <v>256</v>
      </c>
      <c r="C281" s="34">
        <v>16877.564714692562</v>
      </c>
      <c r="D281" s="34">
        <v>-8338.9047146925623</v>
      </c>
    </row>
    <row r="282" spans="2:4" x14ac:dyDescent="0.4">
      <c r="B282" s="34">
        <v>257</v>
      </c>
      <c r="C282" s="34">
        <v>23401.613779232342</v>
      </c>
      <c r="D282" s="34">
        <v>-5318.6137792323425</v>
      </c>
    </row>
    <row r="283" spans="2:4" x14ac:dyDescent="0.4">
      <c r="B283" s="34">
        <v>258</v>
      </c>
      <c r="C283" s="34">
        <v>44773.498645828178</v>
      </c>
      <c r="D283" s="34">
        <v>-7419.2286458281815</v>
      </c>
    </row>
    <row r="284" spans="2:4" x14ac:dyDescent="0.4">
      <c r="B284" s="34">
        <v>259</v>
      </c>
      <c r="C284" s="34">
        <v>54372.099568369464</v>
      </c>
      <c r="D284" s="34">
        <v>2969.9004316305363</v>
      </c>
    </row>
    <row r="285" spans="2:4" x14ac:dyDescent="0.4">
      <c r="B285" s="34">
        <v>260</v>
      </c>
      <c r="C285" s="34">
        <v>73419.323274037335</v>
      </c>
      <c r="D285" s="34">
        <v>25534.096725962663</v>
      </c>
    </row>
    <row r="286" spans="2:4" x14ac:dyDescent="0.4">
      <c r="B286" s="34">
        <v>261</v>
      </c>
      <c r="C286" s="34">
        <v>9378.6577439571847</v>
      </c>
      <c r="D286" s="34">
        <v>1261.3422560428153</v>
      </c>
    </row>
    <row r="287" spans="2:4" x14ac:dyDescent="0.4">
      <c r="B287" s="34">
        <v>262</v>
      </c>
      <c r="C287" s="34">
        <v>19277.214945327883</v>
      </c>
      <c r="D287" s="34">
        <v>2202.7850546721165</v>
      </c>
    </row>
    <row r="288" spans="2:4" x14ac:dyDescent="0.4">
      <c r="B288" s="34">
        <v>263</v>
      </c>
      <c r="C288" s="34">
        <v>13653.03471727635</v>
      </c>
      <c r="D288" s="34">
        <v>-7653.0347172763504</v>
      </c>
    </row>
    <row r="289" spans="2:4" x14ac:dyDescent="0.4">
      <c r="B289" s="34">
        <v>264</v>
      </c>
      <c r="C289" s="34">
        <v>74994.093737891759</v>
      </c>
      <c r="D289" s="34">
        <v>-45473.823737891755</v>
      </c>
    </row>
    <row r="290" spans="2:4" x14ac:dyDescent="0.4">
      <c r="B290" s="34">
        <v>265</v>
      </c>
      <c r="C290" s="34">
        <v>9603.6249530792447</v>
      </c>
      <c r="D290" s="34">
        <v>-3693.6249530792447</v>
      </c>
    </row>
    <row r="291" spans="2:4" x14ac:dyDescent="0.4">
      <c r="B291" s="34">
        <v>266</v>
      </c>
      <c r="C291" s="34">
        <v>7128.98565273657</v>
      </c>
      <c r="D291" s="34">
        <v>-1573.98565273657</v>
      </c>
    </row>
    <row r="292" spans="2:4" x14ac:dyDescent="0.4">
      <c r="B292" s="34">
        <v>267</v>
      </c>
      <c r="C292" s="34">
        <v>5479.2261191747857</v>
      </c>
      <c r="D292" s="34">
        <v>-4024.2261191747857</v>
      </c>
    </row>
    <row r="293" spans="2:4" x14ac:dyDescent="0.4">
      <c r="B293" s="34">
        <v>268</v>
      </c>
      <c r="C293" s="34">
        <v>15152.816111423428</v>
      </c>
      <c r="D293" s="34">
        <v>-2187.3761114234276</v>
      </c>
    </row>
    <row r="294" spans="2:4" x14ac:dyDescent="0.4">
      <c r="B294" s="34">
        <v>269</v>
      </c>
      <c r="C294" s="34">
        <v>11103.406347226322</v>
      </c>
      <c r="D294" s="34">
        <v>-5533.4063472263224</v>
      </c>
    </row>
    <row r="295" spans="2:4" x14ac:dyDescent="0.4">
      <c r="B295" s="34">
        <v>270</v>
      </c>
      <c r="C295" s="34">
        <v>122462.17486264672</v>
      </c>
      <c r="D295" s="34">
        <v>24771.595137353273</v>
      </c>
    </row>
    <row r="296" spans="2:4" x14ac:dyDescent="0.4">
      <c r="B296" s="34">
        <v>271</v>
      </c>
      <c r="C296" s="34">
        <v>7353.952861858631</v>
      </c>
      <c r="D296" s="34">
        <v>-3843.952861858631</v>
      </c>
    </row>
    <row r="297" spans="2:4" x14ac:dyDescent="0.4">
      <c r="B297" s="34">
        <v>272</v>
      </c>
      <c r="C297" s="34">
        <v>24301.48261572059</v>
      </c>
      <c r="D297" s="34">
        <v>7102.5173842794102</v>
      </c>
    </row>
    <row r="298" spans="2:4" x14ac:dyDescent="0.4">
      <c r="B298" s="34">
        <v>273</v>
      </c>
      <c r="C298" s="34">
        <v>7653.909140688047</v>
      </c>
      <c r="D298" s="34">
        <v>-2330.8991406880468</v>
      </c>
    </row>
    <row r="299" spans="2:4" x14ac:dyDescent="0.4">
      <c r="B299" s="34">
        <v>274</v>
      </c>
      <c r="C299" s="34">
        <v>11628.329835177798</v>
      </c>
      <c r="D299" s="34">
        <v>-6239.5398351777976</v>
      </c>
    </row>
    <row r="300" spans="2:4" x14ac:dyDescent="0.4">
      <c r="B300" s="34">
        <v>275</v>
      </c>
      <c r="C300" s="34">
        <v>11253.384486641029</v>
      </c>
      <c r="D300" s="34">
        <v>-5013.3844866410291</v>
      </c>
    </row>
    <row r="301" spans="2:4" x14ac:dyDescent="0.4">
      <c r="B301" s="34">
        <v>276</v>
      </c>
      <c r="C301" s="34">
        <v>27675.990752551515</v>
      </c>
      <c r="D301" s="34">
        <v>-5996.9907525515155</v>
      </c>
    </row>
    <row r="302" spans="2:4" x14ac:dyDescent="0.4">
      <c r="B302" s="34">
        <v>277</v>
      </c>
      <c r="C302" s="34">
        <v>7428.9419315659852</v>
      </c>
      <c r="D302" s="34">
        <v>-1524.9419315659852</v>
      </c>
    </row>
    <row r="303" spans="2:4" x14ac:dyDescent="0.4">
      <c r="B303" s="34">
        <v>278</v>
      </c>
      <c r="C303" s="34">
        <v>74094.224901403519</v>
      </c>
      <c r="D303" s="34">
        <v>-2346.2249014035187</v>
      </c>
    </row>
    <row r="304" spans="2:4" x14ac:dyDescent="0.4">
      <c r="B304" s="34">
        <v>279</v>
      </c>
      <c r="C304" s="34">
        <v>33900.083538261875</v>
      </c>
      <c r="D304" s="34">
        <v>6693.9164617381248</v>
      </c>
    </row>
    <row r="305" spans="2:4" x14ac:dyDescent="0.4">
      <c r="B305" s="34">
        <v>280</v>
      </c>
      <c r="C305" s="34">
        <v>25651.285870452957</v>
      </c>
      <c r="D305" s="34">
        <v>1092.8241295470434</v>
      </c>
    </row>
    <row r="306" spans="2:4" x14ac:dyDescent="0.4">
      <c r="B306" s="34">
        <v>281</v>
      </c>
      <c r="C306" s="34">
        <v>163181.23971373987</v>
      </c>
      <c r="D306" s="34">
        <v>-46073.239713739866</v>
      </c>
    </row>
    <row r="307" spans="2:4" x14ac:dyDescent="0.4">
      <c r="B307" s="34">
        <v>282</v>
      </c>
      <c r="C307" s="34">
        <v>8703.756116591001</v>
      </c>
      <c r="D307" s="34">
        <v>-2071.4361165910013</v>
      </c>
    </row>
    <row r="308" spans="2:4" x14ac:dyDescent="0.4">
      <c r="B308" s="34">
        <v>283</v>
      </c>
      <c r="C308" s="34">
        <v>16202.66308732638</v>
      </c>
      <c r="D308" s="34">
        <v>29332.336912673622</v>
      </c>
    </row>
    <row r="309" spans="2:4" x14ac:dyDescent="0.4">
      <c r="B309" s="34">
        <v>284</v>
      </c>
      <c r="C309" s="34">
        <v>17927.411690595516</v>
      </c>
      <c r="D309" s="34">
        <v>2641.6383094044832</v>
      </c>
    </row>
    <row r="310" spans="2:4" x14ac:dyDescent="0.4">
      <c r="B310" s="34">
        <v>285</v>
      </c>
      <c r="C310" s="34">
        <v>59771.31258729894</v>
      </c>
      <c r="D310" s="34">
        <v>-17920.852587298941</v>
      </c>
    </row>
    <row r="311" spans="2:4" x14ac:dyDescent="0.4">
      <c r="B311" s="34">
        <v>286</v>
      </c>
      <c r="C311" s="34">
        <v>44998.465854950242</v>
      </c>
      <c r="D311" s="34">
        <v>-12962.955854950244</v>
      </c>
    </row>
    <row r="312" spans="2:4" x14ac:dyDescent="0.4">
      <c r="B312" s="34">
        <v>287</v>
      </c>
      <c r="C312" s="34">
        <v>12903.144020202813</v>
      </c>
      <c r="D312" s="34">
        <v>3469.8559797971866</v>
      </c>
    </row>
    <row r="313" spans="2:4" x14ac:dyDescent="0.4">
      <c r="B313" s="34">
        <v>288</v>
      </c>
      <c r="C313" s="34">
        <v>24526.449824842653</v>
      </c>
      <c r="D313" s="34">
        <v>1918.5501751573465</v>
      </c>
    </row>
    <row r="314" spans="2:4" x14ac:dyDescent="0.4">
      <c r="B314" s="34">
        <v>289</v>
      </c>
      <c r="C314" s="34">
        <v>36299.733768897197</v>
      </c>
      <c r="D314" s="34">
        <v>15305.576231102801</v>
      </c>
    </row>
    <row r="315" spans="2:4" x14ac:dyDescent="0.4">
      <c r="B315" s="34">
        <v>290</v>
      </c>
      <c r="C315" s="34">
        <v>20177.083781816131</v>
      </c>
      <c r="D315" s="34">
        <v>-4454.0837818161308</v>
      </c>
    </row>
    <row r="316" spans="2:4" x14ac:dyDescent="0.4">
      <c r="B316" s="34">
        <v>291</v>
      </c>
      <c r="C316" s="34">
        <v>15377.783320545488</v>
      </c>
      <c r="D316" s="34">
        <v>-10576.983320545489</v>
      </c>
    </row>
    <row r="317" spans="2:4" x14ac:dyDescent="0.4">
      <c r="B317" s="34">
        <v>292</v>
      </c>
      <c r="C317" s="34">
        <v>12378.220532251336</v>
      </c>
      <c r="D317" s="34">
        <v>-6377.2205322513364</v>
      </c>
    </row>
    <row r="318" spans="2:4" x14ac:dyDescent="0.4">
      <c r="B318" s="34">
        <v>293</v>
      </c>
      <c r="C318" s="34">
        <v>39749.230975435472</v>
      </c>
      <c r="D318" s="34">
        <v>36380.969024564525</v>
      </c>
    </row>
    <row r="319" spans="2:4" x14ac:dyDescent="0.4">
      <c r="B319" s="34">
        <v>294</v>
      </c>
      <c r="C319" s="34">
        <v>12603.187741373398</v>
      </c>
      <c r="D319" s="34">
        <v>13756.812258626602</v>
      </c>
    </row>
    <row r="320" spans="2:4" x14ac:dyDescent="0.4">
      <c r="B320" s="34">
        <v>295</v>
      </c>
      <c r="C320" s="34">
        <v>6529.0730950777397</v>
      </c>
      <c r="D320" s="34">
        <v>-1529.0730950777397</v>
      </c>
    </row>
    <row r="321" spans="2:4" x14ac:dyDescent="0.4">
      <c r="B321" s="34">
        <v>296</v>
      </c>
      <c r="C321" s="34">
        <v>52647.350965100326</v>
      </c>
      <c r="D321" s="34">
        <v>13907.209034899672</v>
      </c>
    </row>
    <row r="322" spans="2:4" x14ac:dyDescent="0.4">
      <c r="B322" s="34">
        <v>297</v>
      </c>
      <c r="C322" s="34">
        <v>12453.20960195869</v>
      </c>
      <c r="D322" s="34">
        <v>17228.34039804131</v>
      </c>
    </row>
    <row r="323" spans="2:4" x14ac:dyDescent="0.4">
      <c r="B323" s="34">
        <v>298</v>
      </c>
      <c r="C323" s="34">
        <v>13428.06750815429</v>
      </c>
      <c r="D323" s="34">
        <v>6699.9324918457096</v>
      </c>
    </row>
    <row r="324" spans="2:4" x14ac:dyDescent="0.4">
      <c r="B324" s="34">
        <v>299</v>
      </c>
      <c r="C324" s="34">
        <v>185452.99341682394</v>
      </c>
      <c r="D324" s="34">
        <v>-48198.153416823945</v>
      </c>
    </row>
    <row r="325" spans="2:4" x14ac:dyDescent="0.4">
      <c r="B325" s="34">
        <v>300</v>
      </c>
      <c r="C325" s="34">
        <v>21076.952618304378</v>
      </c>
      <c r="D325" s="34">
        <v>-3181.7026183043781</v>
      </c>
    </row>
    <row r="326" spans="2:4" x14ac:dyDescent="0.4">
      <c r="B326" s="34">
        <v>301</v>
      </c>
      <c r="C326" s="34">
        <v>25126.36238250148</v>
      </c>
      <c r="D326" s="34">
        <v>304.29761749851968</v>
      </c>
    </row>
    <row r="327" spans="2:4" x14ac:dyDescent="0.4">
      <c r="B327" s="34">
        <v>302</v>
      </c>
      <c r="C327" s="34">
        <v>21601.876106255855</v>
      </c>
      <c r="D327" s="34">
        <v>-6166.3261062558558</v>
      </c>
    </row>
    <row r="328" spans="2:4" x14ac:dyDescent="0.4">
      <c r="B328" s="34">
        <v>303</v>
      </c>
      <c r="C328" s="34">
        <v>10878.439138104261</v>
      </c>
      <c r="D328" s="34">
        <v>-832.43913810426056</v>
      </c>
    </row>
    <row r="329" spans="2:4" x14ac:dyDescent="0.4">
      <c r="B329" s="34">
        <v>304</v>
      </c>
      <c r="C329" s="34">
        <v>8928.7233257130611</v>
      </c>
      <c r="D329" s="34">
        <v>-4804.7233257130611</v>
      </c>
    </row>
    <row r="330" spans="2:4" x14ac:dyDescent="0.4">
      <c r="B330" s="34">
        <v>305</v>
      </c>
      <c r="C330" s="34">
        <v>8328.8107680542307</v>
      </c>
      <c r="D330" s="34">
        <v>-452.81076805423072</v>
      </c>
    </row>
    <row r="331" spans="2:4" x14ac:dyDescent="0.4">
      <c r="B331" s="34">
        <v>306</v>
      </c>
      <c r="C331" s="34">
        <v>16952.553784399919</v>
      </c>
      <c r="D331" s="34">
        <v>-7177.5537843999191</v>
      </c>
    </row>
    <row r="332" spans="2:4" x14ac:dyDescent="0.4">
      <c r="B332" s="34">
        <v>307</v>
      </c>
      <c r="C332" s="34">
        <v>8778.7451862983544</v>
      </c>
      <c r="D332" s="34">
        <v>-5849.7451862983544</v>
      </c>
    </row>
    <row r="333" spans="2:4" x14ac:dyDescent="0.4">
      <c r="B333" s="34">
        <v>308</v>
      </c>
      <c r="C333" s="34">
        <v>45973.323761145839</v>
      </c>
      <c r="D333" s="34">
        <v>-21483.323761145839</v>
      </c>
    </row>
    <row r="334" spans="2:4" x14ac:dyDescent="0.4">
      <c r="B334" s="34">
        <v>309</v>
      </c>
      <c r="C334" s="34">
        <v>17927.411690595516</v>
      </c>
      <c r="D334" s="34">
        <v>-5259.4116905955161</v>
      </c>
    </row>
    <row r="335" spans="2:4" x14ac:dyDescent="0.4">
      <c r="B335" s="34">
        <v>310</v>
      </c>
      <c r="C335" s="34">
        <v>20627.018200060258</v>
      </c>
      <c r="D335" s="34">
        <v>782.9817999397419</v>
      </c>
    </row>
    <row r="336" spans="2:4" x14ac:dyDescent="0.4">
      <c r="B336" s="34">
        <v>311</v>
      </c>
      <c r="C336" s="34">
        <v>5479.2261191747857</v>
      </c>
      <c r="D336" s="34">
        <v>-4437.9361191747857</v>
      </c>
    </row>
    <row r="337" spans="2:4" x14ac:dyDescent="0.4">
      <c r="B337" s="34">
        <v>312</v>
      </c>
      <c r="C337" s="34">
        <v>14027.980065813121</v>
      </c>
      <c r="D337" s="34">
        <v>6792.349934186881</v>
      </c>
    </row>
    <row r="338" spans="2:4" x14ac:dyDescent="0.4">
      <c r="B338" s="34">
        <v>313</v>
      </c>
      <c r="C338" s="34">
        <v>13728.023786983706</v>
      </c>
      <c r="D338" s="34">
        <v>-4778.0237869837056</v>
      </c>
    </row>
    <row r="339" spans="2:4" x14ac:dyDescent="0.4">
      <c r="B339" s="34">
        <v>314</v>
      </c>
      <c r="C339" s="34">
        <v>19427.193084742597</v>
      </c>
      <c r="D339" s="34">
        <v>-1622.1930847425974</v>
      </c>
    </row>
    <row r="340" spans="2:4" x14ac:dyDescent="0.4">
      <c r="B340" s="34">
        <v>315</v>
      </c>
      <c r="C340" s="34">
        <v>11778.307974592506</v>
      </c>
      <c r="D340" s="34">
        <v>-7926.8079745925061</v>
      </c>
    </row>
    <row r="341" spans="2:4" x14ac:dyDescent="0.4">
      <c r="B341" s="34">
        <v>316</v>
      </c>
      <c r="C341" s="34">
        <v>12228.242392836628</v>
      </c>
      <c r="D341" s="34">
        <v>13083.757607163372</v>
      </c>
    </row>
    <row r="342" spans="2:4" x14ac:dyDescent="0.4">
      <c r="B342" s="34">
        <v>317</v>
      </c>
      <c r="C342" s="34">
        <v>14627.892623471951</v>
      </c>
      <c r="D342" s="34">
        <v>2438.1073765280489</v>
      </c>
    </row>
    <row r="343" spans="2:4" x14ac:dyDescent="0.4">
      <c r="B343" s="34">
        <v>318</v>
      </c>
      <c r="C343" s="34">
        <v>26476.165637233855</v>
      </c>
      <c r="D343" s="34">
        <v>3764.8343627661452</v>
      </c>
    </row>
    <row r="344" spans="2:4" x14ac:dyDescent="0.4">
      <c r="B344" s="34">
        <v>319</v>
      </c>
      <c r="C344" s="34">
        <v>24076.515406598533</v>
      </c>
      <c r="D344" s="34">
        <v>-9910.5154065985334</v>
      </c>
    </row>
    <row r="345" spans="2:4" x14ac:dyDescent="0.4">
      <c r="B345" s="34">
        <v>320</v>
      </c>
      <c r="C345" s="34">
        <v>6604.062164785093</v>
      </c>
      <c r="D345" s="34">
        <v>-970.06216478509305</v>
      </c>
    </row>
    <row r="346" spans="2:4" x14ac:dyDescent="0.4">
      <c r="B346" s="34">
        <v>321</v>
      </c>
      <c r="C346" s="34">
        <v>14627.892623471951</v>
      </c>
      <c r="D346" s="34">
        <v>6688.1073765280489</v>
      </c>
    </row>
    <row r="347" spans="2:4" x14ac:dyDescent="0.4">
      <c r="B347" s="34">
        <v>322</v>
      </c>
      <c r="C347" s="34">
        <v>28050.936101088279</v>
      </c>
      <c r="D347" s="34">
        <v>7881.0638989117215</v>
      </c>
    </row>
    <row r="348" spans="2:4" x14ac:dyDescent="0.4">
      <c r="B348" s="34">
        <v>323</v>
      </c>
      <c r="C348" s="34">
        <v>16727.586575277855</v>
      </c>
      <c r="D348" s="34">
        <v>10250.413424722145</v>
      </c>
    </row>
    <row r="349" spans="2:4" x14ac:dyDescent="0.4">
      <c r="B349" s="34">
        <v>324</v>
      </c>
      <c r="C349" s="34">
        <v>7128.98565273657</v>
      </c>
      <c r="D349" s="34">
        <v>-482.98565273657005</v>
      </c>
    </row>
    <row r="350" spans="2:4" x14ac:dyDescent="0.4">
      <c r="B350" s="34">
        <v>325</v>
      </c>
      <c r="C350" s="34">
        <v>8928.7233257130611</v>
      </c>
      <c r="D350" s="34">
        <v>-292.72332571306106</v>
      </c>
    </row>
    <row r="351" spans="2:4" x14ac:dyDescent="0.4">
      <c r="B351" s="34">
        <v>326</v>
      </c>
      <c r="C351" s="34">
        <v>57971.574914322446</v>
      </c>
      <c r="D351" s="34">
        <v>-5773.5749143224457</v>
      </c>
    </row>
    <row r="352" spans="2:4" x14ac:dyDescent="0.4">
      <c r="B352" s="34">
        <v>327</v>
      </c>
      <c r="C352" s="34">
        <v>89092.038842874274</v>
      </c>
      <c r="D352" s="34">
        <v>80302.561157125732</v>
      </c>
    </row>
    <row r="353" spans="2:4" x14ac:dyDescent="0.4">
      <c r="B353" s="34">
        <v>328</v>
      </c>
      <c r="C353" s="34">
        <v>5329.247979760079</v>
      </c>
      <c r="D353" s="34">
        <v>126.75202023992097</v>
      </c>
    </row>
    <row r="354" spans="2:4" x14ac:dyDescent="0.4">
      <c r="B354" s="34">
        <v>329</v>
      </c>
      <c r="C354" s="34">
        <v>40124.176323972242</v>
      </c>
      <c r="D354" s="34">
        <v>37586.623676027761</v>
      </c>
    </row>
    <row r="355" spans="2:4" x14ac:dyDescent="0.4">
      <c r="B355" s="34">
        <v>330</v>
      </c>
      <c r="C355" s="34">
        <v>15302.794250838135</v>
      </c>
      <c r="D355" s="34">
        <v>-4752.7942508381348</v>
      </c>
    </row>
    <row r="356" spans="2:4" x14ac:dyDescent="0.4">
      <c r="B356" s="34">
        <v>331</v>
      </c>
      <c r="C356" s="34">
        <v>28275.903310210342</v>
      </c>
      <c r="D356" s="34">
        <v>7364.0966897896578</v>
      </c>
    </row>
    <row r="357" spans="2:4" x14ac:dyDescent="0.4">
      <c r="B357" s="34">
        <v>332</v>
      </c>
      <c r="C357" s="34">
        <v>35624.832141531013</v>
      </c>
      <c r="D357" s="34">
        <v>7017.1678584689871</v>
      </c>
    </row>
    <row r="358" spans="2:4" x14ac:dyDescent="0.4">
      <c r="B358" s="34">
        <v>333</v>
      </c>
      <c r="C358" s="34">
        <v>44398.553297291408</v>
      </c>
      <c r="D358" s="34">
        <v>68616.446702708592</v>
      </c>
    </row>
    <row r="359" spans="2:4" x14ac:dyDescent="0.4">
      <c r="B359" s="34">
        <v>334</v>
      </c>
      <c r="C359" s="34">
        <v>22726.712151866159</v>
      </c>
      <c r="D359" s="34">
        <v>27364.287848133841</v>
      </c>
    </row>
    <row r="360" spans="2:4" x14ac:dyDescent="0.4">
      <c r="B360" s="34">
        <v>335</v>
      </c>
      <c r="C360" s="34">
        <v>7953.8654195174622</v>
      </c>
      <c r="D360" s="34">
        <v>2165.1345804825378</v>
      </c>
    </row>
    <row r="361" spans="2:4" x14ac:dyDescent="0.4">
      <c r="B361" s="34">
        <v>336</v>
      </c>
      <c r="C361" s="34">
        <v>8778.7451862983544</v>
      </c>
      <c r="D361" s="34">
        <v>-43.745186298354383</v>
      </c>
    </row>
    <row r="362" spans="2:4" x14ac:dyDescent="0.4">
      <c r="B362" s="34">
        <v>337</v>
      </c>
      <c r="C362" s="34">
        <v>39749.230975435472</v>
      </c>
      <c r="D362" s="34">
        <v>-10539.450975435473</v>
      </c>
    </row>
    <row r="363" spans="2:4" x14ac:dyDescent="0.4">
      <c r="B363" s="34">
        <v>338</v>
      </c>
      <c r="C363" s="34">
        <v>5104.2807706380172</v>
      </c>
      <c r="D363" s="34">
        <v>-2069.230770638017</v>
      </c>
    </row>
    <row r="364" spans="2:4" x14ac:dyDescent="0.4">
      <c r="B364" s="34">
        <v>339</v>
      </c>
      <c r="C364" s="34">
        <v>20477.040060645544</v>
      </c>
      <c r="D364" s="34">
        <v>-3957.0000606455433</v>
      </c>
    </row>
    <row r="365" spans="2:4" x14ac:dyDescent="0.4">
      <c r="B365" s="34">
        <v>340</v>
      </c>
      <c r="C365" s="34">
        <v>9453.6468136645381</v>
      </c>
      <c r="D365" s="34">
        <v>-2968.6468136645381</v>
      </c>
    </row>
    <row r="366" spans="2:4" x14ac:dyDescent="0.4">
      <c r="B366" s="34">
        <v>341</v>
      </c>
      <c r="C366" s="34">
        <v>25201.351452208837</v>
      </c>
      <c r="D366" s="34">
        <v>18556.648547791163</v>
      </c>
    </row>
    <row r="367" spans="2:4" x14ac:dyDescent="0.4">
      <c r="B367" s="34">
        <v>342</v>
      </c>
      <c r="C367" s="34">
        <v>6904.0184436145082</v>
      </c>
      <c r="D367" s="34">
        <v>-3169.0184436145082</v>
      </c>
    </row>
    <row r="368" spans="2:4" x14ac:dyDescent="0.4">
      <c r="B368" s="34">
        <v>343</v>
      </c>
      <c r="C368" s="34">
        <v>27151.067264600038</v>
      </c>
      <c r="D368" s="34">
        <v>28050.452735399958</v>
      </c>
    </row>
    <row r="369" spans="2:4" x14ac:dyDescent="0.4">
      <c r="B369" s="34">
        <v>344</v>
      </c>
      <c r="C369" s="34">
        <v>42073.892136363444</v>
      </c>
      <c r="D369" s="34">
        <v>-11465.302136363443</v>
      </c>
    </row>
    <row r="370" spans="2:4" x14ac:dyDescent="0.4">
      <c r="B370" s="34">
        <v>345</v>
      </c>
      <c r="C370" s="34">
        <v>24151.504476305883</v>
      </c>
      <c r="D370" s="34">
        <v>10046.495523694117</v>
      </c>
    </row>
    <row r="371" spans="2:4" x14ac:dyDescent="0.4">
      <c r="B371" s="34">
        <v>346</v>
      </c>
      <c r="C371" s="34">
        <v>16202.66308732638</v>
      </c>
      <c r="D371" s="34">
        <v>1672.3369126736197</v>
      </c>
    </row>
    <row r="372" spans="2:4" x14ac:dyDescent="0.4">
      <c r="B372" s="34">
        <v>347</v>
      </c>
      <c r="C372" s="34">
        <v>16877.564714692562</v>
      </c>
      <c r="D372" s="34">
        <v>151.3152853074389</v>
      </c>
    </row>
    <row r="373" spans="2:4" x14ac:dyDescent="0.4">
      <c r="B373" s="34">
        <v>348</v>
      </c>
      <c r="C373" s="34">
        <v>31200.477028797141</v>
      </c>
      <c r="D373" s="34">
        <v>13435.722971202857</v>
      </c>
    </row>
    <row r="374" spans="2:4" x14ac:dyDescent="0.4">
      <c r="B374" s="34">
        <v>349</v>
      </c>
      <c r="C374" s="34">
        <v>11703.318904885153</v>
      </c>
      <c r="D374" s="34">
        <v>-1403.3189048851527</v>
      </c>
    </row>
    <row r="375" spans="2:4" x14ac:dyDescent="0.4">
      <c r="B375" s="34">
        <v>350</v>
      </c>
      <c r="C375" s="34">
        <v>15302.794250838135</v>
      </c>
      <c r="D375" s="34">
        <v>-3295.6142508381345</v>
      </c>
    </row>
    <row r="376" spans="2:4" x14ac:dyDescent="0.4">
      <c r="B376" s="34">
        <v>351</v>
      </c>
      <c r="C376" s="34">
        <v>19352.20401503524</v>
      </c>
      <c r="D376" s="34">
        <v>9337.7959849647596</v>
      </c>
    </row>
    <row r="377" spans="2:4" x14ac:dyDescent="0.4">
      <c r="B377" s="34">
        <v>352</v>
      </c>
      <c r="C377" s="34">
        <v>75069.082807599116</v>
      </c>
      <c r="D377" s="34">
        <v>-31773.082807599116</v>
      </c>
    </row>
    <row r="378" spans="2:4" x14ac:dyDescent="0.4">
      <c r="B378" s="34">
        <v>353</v>
      </c>
      <c r="C378" s="34">
        <v>24226.49354601324</v>
      </c>
      <c r="D378" s="34">
        <v>-12570.49354601324</v>
      </c>
    </row>
    <row r="379" spans="2:4" x14ac:dyDescent="0.4">
      <c r="B379" s="34">
        <v>354</v>
      </c>
      <c r="C379" s="34">
        <v>48747.919340317931</v>
      </c>
      <c r="D379" s="34">
        <v>14712.26065968207</v>
      </c>
    </row>
    <row r="380" spans="2:4" x14ac:dyDescent="0.4">
      <c r="B380" s="34">
        <v>355</v>
      </c>
      <c r="C380" s="34">
        <v>4954.3026312233096</v>
      </c>
      <c r="D380" s="34">
        <v>-1316.3026312233096</v>
      </c>
    </row>
    <row r="381" spans="2:4" x14ac:dyDescent="0.4">
      <c r="B381" s="34">
        <v>356</v>
      </c>
      <c r="C381" s="34">
        <v>15152.816111423428</v>
      </c>
      <c r="D381" s="34">
        <v>25537.183888576572</v>
      </c>
    </row>
    <row r="382" spans="2:4" x14ac:dyDescent="0.4">
      <c r="B382" s="34">
        <v>357</v>
      </c>
      <c r="C382" s="34">
        <v>10053.559371323368</v>
      </c>
      <c r="D382" s="34">
        <v>-2351.6293713233681</v>
      </c>
    </row>
    <row r="383" spans="2:4" x14ac:dyDescent="0.4">
      <c r="B383" s="34">
        <v>358</v>
      </c>
      <c r="C383" s="34">
        <v>25501.30773103825</v>
      </c>
      <c r="D383" s="34">
        <v>598.69226896174951</v>
      </c>
    </row>
    <row r="384" spans="2:4" x14ac:dyDescent="0.4">
      <c r="B384" s="34">
        <v>359</v>
      </c>
      <c r="C384" s="34">
        <v>22801.701221573516</v>
      </c>
      <c r="D384" s="34">
        <v>28742.298778426484</v>
      </c>
    </row>
    <row r="385" spans="2:4" x14ac:dyDescent="0.4">
      <c r="B385" s="34">
        <v>360</v>
      </c>
      <c r="C385" s="34">
        <v>25426.318661330901</v>
      </c>
      <c r="D385" s="34">
        <v>-51.318661330900795</v>
      </c>
    </row>
    <row r="386" spans="2:4" x14ac:dyDescent="0.4">
      <c r="B386" s="34">
        <v>361</v>
      </c>
      <c r="C386" s="34">
        <v>9303.6686742498314</v>
      </c>
      <c r="D386" s="34">
        <v>2861.3313257501686</v>
      </c>
    </row>
    <row r="387" spans="2:4" x14ac:dyDescent="0.4">
      <c r="B387" s="34">
        <v>362</v>
      </c>
      <c r="C387" s="34">
        <v>29325.750286113296</v>
      </c>
      <c r="D387" s="34">
        <v>9551.1997138867009</v>
      </c>
    </row>
    <row r="388" spans="2:4" x14ac:dyDescent="0.4">
      <c r="B388" s="34">
        <v>363</v>
      </c>
      <c r="C388" s="34">
        <v>9228.6796045424762</v>
      </c>
      <c r="D388" s="34">
        <v>2771.3203954575238</v>
      </c>
    </row>
    <row r="389" spans="2:4" x14ac:dyDescent="0.4">
      <c r="B389" s="34">
        <v>364</v>
      </c>
      <c r="C389" s="34">
        <v>4729.3354221012487</v>
      </c>
      <c r="D389" s="34">
        <v>4314.6645778987513</v>
      </c>
    </row>
    <row r="390" spans="2:4" x14ac:dyDescent="0.4">
      <c r="B390" s="34">
        <v>365</v>
      </c>
      <c r="C390" s="34">
        <v>11253.384486641029</v>
      </c>
      <c r="D390" s="34">
        <v>-3542.0844866410289</v>
      </c>
    </row>
    <row r="391" spans="2:4" x14ac:dyDescent="0.4">
      <c r="B391" s="34">
        <v>366</v>
      </c>
      <c r="C391" s="34">
        <v>7653.909140688047</v>
      </c>
      <c r="D391" s="34">
        <v>7942.090859311953</v>
      </c>
    </row>
    <row r="392" spans="2:4" x14ac:dyDescent="0.4">
      <c r="B392" s="34">
        <v>367</v>
      </c>
      <c r="C392" s="34">
        <v>12828.15495049546</v>
      </c>
      <c r="D392" s="34">
        <v>25671.84504950454</v>
      </c>
    </row>
    <row r="393" spans="2:4" x14ac:dyDescent="0.4">
      <c r="B393" s="34">
        <v>368</v>
      </c>
      <c r="C393" s="34">
        <v>11703.318904885153</v>
      </c>
      <c r="D393" s="34">
        <v>-1368.3089048851525</v>
      </c>
    </row>
    <row r="394" spans="2:4" x14ac:dyDescent="0.4">
      <c r="B394" s="34">
        <v>369</v>
      </c>
      <c r="C394" s="34">
        <v>14702.881693179304</v>
      </c>
      <c r="D394" s="34">
        <v>-1688.8816931793044</v>
      </c>
    </row>
    <row r="395" spans="2:4" x14ac:dyDescent="0.4">
      <c r="B395" s="34">
        <v>370</v>
      </c>
      <c r="C395" s="34">
        <v>15302.794250838135</v>
      </c>
      <c r="D395" s="34">
        <v>-8142.6742508381349</v>
      </c>
    </row>
    <row r="396" spans="2:4" x14ac:dyDescent="0.4">
      <c r="B396" s="34">
        <v>371</v>
      </c>
      <c r="C396" s="34">
        <v>6004.1496071262627</v>
      </c>
      <c r="D396" s="34">
        <v>24500.850392873737</v>
      </c>
    </row>
    <row r="397" spans="2:4" x14ac:dyDescent="0.4">
      <c r="B397" s="34">
        <v>372</v>
      </c>
      <c r="C397" s="34">
        <v>82418.011638919794</v>
      </c>
      <c r="D397" s="34">
        <v>88834.988361080206</v>
      </c>
    </row>
    <row r="398" spans="2:4" x14ac:dyDescent="0.4">
      <c r="B398" s="34">
        <v>373</v>
      </c>
      <c r="C398" s="34">
        <v>3454.5212370762333</v>
      </c>
      <c r="D398" s="34">
        <v>-3078.5212370762333</v>
      </c>
    </row>
    <row r="399" spans="2:4" x14ac:dyDescent="0.4">
      <c r="B399" s="34">
        <v>374</v>
      </c>
      <c r="C399" s="34">
        <v>9453.6468136645381</v>
      </c>
      <c r="D399" s="34">
        <v>-1453.6468136645381</v>
      </c>
    </row>
    <row r="400" spans="2:4" x14ac:dyDescent="0.4">
      <c r="B400" s="34">
        <v>375</v>
      </c>
      <c r="C400" s="34">
        <v>15827.717738789612</v>
      </c>
      <c r="D400" s="34">
        <v>-7988.7177387896118</v>
      </c>
    </row>
    <row r="401" spans="2:4" x14ac:dyDescent="0.4">
      <c r="B401" s="34">
        <v>376</v>
      </c>
      <c r="C401" s="34">
        <v>3829.4665856130023</v>
      </c>
      <c r="D401" s="34">
        <v>-3229.4665856130023</v>
      </c>
    </row>
    <row r="402" spans="2:4" x14ac:dyDescent="0.4">
      <c r="B402" s="34">
        <v>377</v>
      </c>
      <c r="C402" s="34">
        <v>6379.0949556630321</v>
      </c>
      <c r="D402" s="34">
        <v>-3783.0949556630321</v>
      </c>
    </row>
    <row r="403" spans="2:4" x14ac:dyDescent="0.4">
      <c r="B403" s="34">
        <v>378</v>
      </c>
      <c r="C403" s="34">
        <v>12753.165880788105</v>
      </c>
      <c r="D403" s="34">
        <v>974.83411921189509</v>
      </c>
    </row>
    <row r="404" spans="2:4" x14ac:dyDescent="0.4">
      <c r="B404" s="34">
        <v>379</v>
      </c>
      <c r="C404" s="34">
        <v>9003.7123954204144</v>
      </c>
      <c r="D404" s="34">
        <v>-5650.7123954204144</v>
      </c>
    </row>
    <row r="405" spans="2:4" x14ac:dyDescent="0.4">
      <c r="B405" s="34">
        <v>380</v>
      </c>
      <c r="C405" s="34">
        <v>13952.990996105766</v>
      </c>
      <c r="D405" s="34">
        <v>3459.0090038942344</v>
      </c>
    </row>
    <row r="406" spans="2:4" x14ac:dyDescent="0.4">
      <c r="B406" s="34">
        <v>381</v>
      </c>
      <c r="C406" s="34">
        <v>6454.0840253703864</v>
      </c>
      <c r="D406" s="34">
        <v>-794.08402537038637</v>
      </c>
    </row>
    <row r="407" spans="2:4" x14ac:dyDescent="0.4">
      <c r="B407" s="34">
        <v>382</v>
      </c>
      <c r="C407" s="34">
        <v>21601.876106255855</v>
      </c>
      <c r="D407" s="34">
        <v>4580.6238937441449</v>
      </c>
    </row>
    <row r="408" spans="2:4" x14ac:dyDescent="0.4">
      <c r="B408" s="34">
        <v>383</v>
      </c>
      <c r="C408" s="34">
        <v>4429.3791432718326</v>
      </c>
      <c r="D408" s="34">
        <v>-2894.3791432718326</v>
      </c>
    </row>
    <row r="409" spans="2:4" x14ac:dyDescent="0.4">
      <c r="B409" s="34">
        <v>384</v>
      </c>
      <c r="C409" s="34">
        <v>6379.0949556630321</v>
      </c>
      <c r="D409" s="34">
        <v>-4314.0949556630321</v>
      </c>
    </row>
    <row r="410" spans="2:4" x14ac:dyDescent="0.4">
      <c r="B410" s="34">
        <v>385</v>
      </c>
      <c r="C410" s="34">
        <v>31500.433307626554</v>
      </c>
      <c r="D410" s="34">
        <v>-9079.4333076265539</v>
      </c>
    </row>
    <row r="411" spans="2:4" x14ac:dyDescent="0.4">
      <c r="B411" s="34">
        <v>386</v>
      </c>
      <c r="C411" s="34">
        <v>20552.029130352901</v>
      </c>
      <c r="D411" s="34">
        <v>5943.4708696470989</v>
      </c>
    </row>
    <row r="412" spans="2:4" x14ac:dyDescent="0.4">
      <c r="B412" s="34">
        <v>387</v>
      </c>
      <c r="C412" s="34">
        <v>3754.4775159056489</v>
      </c>
      <c r="D412" s="34">
        <v>-3153.4775159056489</v>
      </c>
    </row>
    <row r="413" spans="2:4" x14ac:dyDescent="0.4">
      <c r="B413" s="34">
        <v>388</v>
      </c>
      <c r="C413" s="34">
        <v>44923.476785242885</v>
      </c>
      <c r="D413" s="34">
        <v>36392.523214757115</v>
      </c>
    </row>
    <row r="414" spans="2:4" x14ac:dyDescent="0.4">
      <c r="B414" s="34">
        <v>389</v>
      </c>
      <c r="C414" s="34">
        <v>8103.8435589321698</v>
      </c>
      <c r="D414" s="34">
        <v>-1795.8435589321698</v>
      </c>
    </row>
    <row r="415" spans="2:4" x14ac:dyDescent="0.4">
      <c r="B415" s="34">
        <v>390</v>
      </c>
      <c r="C415" s="34">
        <v>116013.11486781429</v>
      </c>
      <c r="D415" s="34">
        <v>7431.0051321857027</v>
      </c>
    </row>
    <row r="416" spans="2:4" x14ac:dyDescent="0.4">
      <c r="B416" s="34">
        <v>391</v>
      </c>
      <c r="C416" s="34">
        <v>3829.4665856130023</v>
      </c>
      <c r="D416" s="34">
        <v>-2829.4665856130023</v>
      </c>
    </row>
    <row r="417" spans="2:4" x14ac:dyDescent="0.4">
      <c r="B417" s="34">
        <v>392</v>
      </c>
      <c r="C417" s="34">
        <v>17252.510063229332</v>
      </c>
      <c r="D417" s="34">
        <v>2869.4899367706676</v>
      </c>
    </row>
    <row r="418" spans="2:4" x14ac:dyDescent="0.4">
      <c r="B418" s="34">
        <v>393</v>
      </c>
      <c r="C418" s="34">
        <v>18227.367969424933</v>
      </c>
      <c r="D418" s="34">
        <v>439.63203057506689</v>
      </c>
    </row>
    <row r="419" spans="2:4" x14ac:dyDescent="0.4">
      <c r="B419" s="34">
        <v>394</v>
      </c>
      <c r="C419" s="34">
        <v>29100.783076991233</v>
      </c>
      <c r="D419" s="34">
        <v>26122.216923008767</v>
      </c>
    </row>
    <row r="420" spans="2:4" x14ac:dyDescent="0.4">
      <c r="B420" s="34">
        <v>395</v>
      </c>
      <c r="C420" s="34">
        <v>6529.0730950777397</v>
      </c>
      <c r="D420" s="34">
        <v>-1270.0730950777397</v>
      </c>
    </row>
    <row r="421" spans="2:4" x14ac:dyDescent="0.4">
      <c r="B421" s="34">
        <v>396</v>
      </c>
      <c r="C421" s="34">
        <v>16577.608435863149</v>
      </c>
      <c r="D421" s="34">
        <v>-5773.158435863148</v>
      </c>
    </row>
    <row r="422" spans="2:4" x14ac:dyDescent="0.4">
      <c r="B422" s="34">
        <v>397</v>
      </c>
      <c r="C422" s="34">
        <v>17477.477272351396</v>
      </c>
      <c r="D422" s="34">
        <v>-1477.4772723513961</v>
      </c>
    </row>
    <row r="423" spans="2:4" x14ac:dyDescent="0.4">
      <c r="B423" s="34">
        <v>398</v>
      </c>
      <c r="C423" s="34">
        <v>19952.116572694074</v>
      </c>
      <c r="D423" s="34">
        <v>-7022.7665726940741</v>
      </c>
    </row>
    <row r="424" spans="2:4" x14ac:dyDescent="0.4">
      <c r="B424" s="34">
        <v>399</v>
      </c>
      <c r="C424" s="34">
        <v>7803.8872801027546</v>
      </c>
      <c r="D424" s="34">
        <v>1583.1127198972454</v>
      </c>
    </row>
    <row r="425" spans="2:4" x14ac:dyDescent="0.4">
      <c r="B425" s="34">
        <v>400</v>
      </c>
      <c r="C425" s="34">
        <v>9903.5812319086617</v>
      </c>
      <c r="D425" s="34">
        <v>11457.418768091338</v>
      </c>
    </row>
    <row r="426" spans="2:4" x14ac:dyDescent="0.4">
      <c r="B426" s="34">
        <v>401</v>
      </c>
      <c r="C426" s="34">
        <v>7428.9419315659852</v>
      </c>
      <c r="D426" s="34">
        <v>3801.3080684340148</v>
      </c>
    </row>
    <row r="427" spans="2:4" x14ac:dyDescent="0.4">
      <c r="B427" s="34">
        <v>402</v>
      </c>
      <c r="C427" s="34">
        <v>8253.8216983468774</v>
      </c>
      <c r="D427" s="34">
        <v>43652.178301653126</v>
      </c>
    </row>
    <row r="428" spans="2:4" x14ac:dyDescent="0.4">
      <c r="B428" s="34">
        <v>403</v>
      </c>
      <c r="C428" s="34">
        <v>6004.1496071262627</v>
      </c>
      <c r="D428" s="34">
        <v>-3171.1496071262627</v>
      </c>
    </row>
    <row r="429" spans="2:4" x14ac:dyDescent="0.4">
      <c r="B429" s="34">
        <v>404</v>
      </c>
      <c r="C429" s="34">
        <v>8028.8544892248156</v>
      </c>
      <c r="D429" s="34">
        <v>-2765.8544892248156</v>
      </c>
    </row>
    <row r="430" spans="2:4" x14ac:dyDescent="0.4">
      <c r="B430" s="34">
        <v>405</v>
      </c>
      <c r="C430" s="34">
        <v>23101.657500402929</v>
      </c>
      <c r="D430" s="34">
        <v>12980.342499597071</v>
      </c>
    </row>
    <row r="431" spans="2:4" x14ac:dyDescent="0.4">
      <c r="B431" s="34">
        <v>406</v>
      </c>
      <c r="C431" s="34">
        <v>6904.0184436145082</v>
      </c>
      <c r="D431" s="34">
        <v>-3868.0184436145082</v>
      </c>
    </row>
    <row r="432" spans="2:4" x14ac:dyDescent="0.4">
      <c r="B432" s="34">
        <v>407</v>
      </c>
      <c r="C432" s="34">
        <v>5404.2370494674324</v>
      </c>
      <c r="D432" s="34">
        <v>-2388.5070494674324</v>
      </c>
    </row>
    <row r="433" spans="2:4" x14ac:dyDescent="0.4">
      <c r="B433" s="34">
        <v>408</v>
      </c>
      <c r="C433" s="34">
        <v>4429.3791432718326</v>
      </c>
      <c r="D433" s="34">
        <v>-2398.3791432718326</v>
      </c>
    </row>
    <row r="434" spans="2:4" x14ac:dyDescent="0.4">
      <c r="B434" s="34">
        <v>409</v>
      </c>
      <c r="C434" s="34">
        <v>5629.2042585894942</v>
      </c>
      <c r="D434" s="34">
        <v>457.05574141050602</v>
      </c>
    </row>
    <row r="435" spans="2:4" x14ac:dyDescent="0.4">
      <c r="B435" s="34">
        <v>410</v>
      </c>
      <c r="C435" s="34">
        <v>3904.4556553203565</v>
      </c>
      <c r="D435" s="34">
        <v>-3220.4556553203565</v>
      </c>
    </row>
    <row r="436" spans="2:4" x14ac:dyDescent="0.4">
      <c r="B436" s="34">
        <v>411</v>
      </c>
      <c r="C436" s="34">
        <v>3304.5430976615257</v>
      </c>
      <c r="D436" s="34">
        <v>-2021.5430976615257</v>
      </c>
    </row>
    <row r="437" spans="2:4" x14ac:dyDescent="0.4">
      <c r="B437" s="34">
        <v>412</v>
      </c>
      <c r="C437" s="34">
        <v>20851.985409182314</v>
      </c>
      <c r="D437" s="34">
        <v>9463.0145908176855</v>
      </c>
    </row>
    <row r="438" spans="2:4" x14ac:dyDescent="0.4">
      <c r="B438" s="34">
        <v>413</v>
      </c>
      <c r="C438" s="34">
        <v>6904.0184436145082</v>
      </c>
      <c r="D438" s="34">
        <v>-3733.0184436145082</v>
      </c>
    </row>
    <row r="439" spans="2:4" x14ac:dyDescent="0.4">
      <c r="B439" s="34">
        <v>414</v>
      </c>
      <c r="C439" s="34">
        <v>15602.75052966755</v>
      </c>
      <c r="D439" s="34">
        <v>-2151.7505296675499</v>
      </c>
    </row>
    <row r="440" spans="2:4" x14ac:dyDescent="0.4">
      <c r="B440" s="34">
        <v>415</v>
      </c>
      <c r="C440" s="34">
        <v>18377.346108839643</v>
      </c>
      <c r="D440" s="34">
        <v>650.65389116035658</v>
      </c>
    </row>
    <row r="441" spans="2:4" x14ac:dyDescent="0.4">
      <c r="B441" s="34">
        <v>416</v>
      </c>
      <c r="C441" s="34">
        <v>4354.3900735644793</v>
      </c>
      <c r="D441" s="34">
        <v>-2924.3300735644793</v>
      </c>
    </row>
    <row r="442" spans="2:4" x14ac:dyDescent="0.4">
      <c r="B442" s="34">
        <v>417</v>
      </c>
      <c r="C442" s="34">
        <v>4654.3463523938944</v>
      </c>
      <c r="D442" s="34">
        <v>-3452.1763523938944</v>
      </c>
    </row>
    <row r="443" spans="2:4" x14ac:dyDescent="0.4">
      <c r="B443" s="34">
        <v>418</v>
      </c>
      <c r="C443" s="34">
        <v>6679.0512344924473</v>
      </c>
      <c r="D443" s="34">
        <v>3846.9487655075527</v>
      </c>
    </row>
    <row r="444" spans="2:4" x14ac:dyDescent="0.4">
      <c r="B444" s="34">
        <v>419</v>
      </c>
      <c r="C444" s="34">
        <v>10578.482859274845</v>
      </c>
      <c r="D444" s="34">
        <v>11963.517140725155</v>
      </c>
    </row>
    <row r="445" spans="2:4" x14ac:dyDescent="0.4">
      <c r="B445" s="34">
        <v>420</v>
      </c>
      <c r="C445" s="34">
        <v>8253.8216983468774</v>
      </c>
      <c r="D445" s="34">
        <v>-218.82169834687738</v>
      </c>
    </row>
    <row r="446" spans="2:4" x14ac:dyDescent="0.4">
      <c r="B446" s="34">
        <v>421</v>
      </c>
      <c r="C446" s="34">
        <v>3004.5868188321106</v>
      </c>
      <c r="D446" s="34">
        <v>-2990.0868188321106</v>
      </c>
    </row>
    <row r="447" spans="2:4" x14ac:dyDescent="0.4">
      <c r="B447" s="34">
        <v>422</v>
      </c>
      <c r="C447" s="34">
        <v>3229.5540279541719</v>
      </c>
      <c r="D447" s="34">
        <v>-2928.5540279541719</v>
      </c>
    </row>
    <row r="448" spans="2:4" x14ac:dyDescent="0.4">
      <c r="B448" s="34">
        <v>423</v>
      </c>
      <c r="C448" s="34">
        <v>3679.4884461982947</v>
      </c>
      <c r="D448" s="34">
        <v>-3249.4884461982947</v>
      </c>
    </row>
    <row r="449" spans="2:4" x14ac:dyDescent="0.4">
      <c r="B449" s="34">
        <v>424</v>
      </c>
      <c r="C449" s="34">
        <v>3754.4775159056489</v>
      </c>
      <c r="D449" s="34">
        <v>-3601.4775159056489</v>
      </c>
    </row>
    <row r="450" spans="2:4" x14ac:dyDescent="0.4">
      <c r="B450" s="34">
        <v>425</v>
      </c>
      <c r="C450" s="34">
        <v>3154.5649582468182</v>
      </c>
      <c r="D450" s="34">
        <v>-2950.6649582468181</v>
      </c>
    </row>
    <row r="451" spans="2:4" x14ac:dyDescent="0.4">
      <c r="B451" s="34">
        <v>426</v>
      </c>
      <c r="C451" s="34">
        <v>2929.5977491247568</v>
      </c>
      <c r="D451" s="34">
        <v>-2923.5977491247568</v>
      </c>
    </row>
    <row r="452" spans="2:4" x14ac:dyDescent="0.4">
      <c r="B452" s="34">
        <v>427</v>
      </c>
      <c r="C452" s="34">
        <v>3379.5321673688795</v>
      </c>
      <c r="D452" s="34">
        <v>-3246.5321673688795</v>
      </c>
    </row>
    <row r="453" spans="2:4" x14ac:dyDescent="0.4">
      <c r="B453" s="34">
        <v>428</v>
      </c>
      <c r="C453" s="34">
        <v>2779.6196097100492</v>
      </c>
      <c r="D453" s="34">
        <v>-2779.6196097100492</v>
      </c>
    </row>
    <row r="454" spans="2:4" x14ac:dyDescent="0.4">
      <c r="B454" s="34">
        <v>429</v>
      </c>
      <c r="C454" s="34">
        <v>3754.4775159056489</v>
      </c>
      <c r="D454" s="34">
        <v>-3078.4775159056489</v>
      </c>
    </row>
    <row r="455" spans="2:4" x14ac:dyDescent="0.4">
      <c r="B455" s="34">
        <v>430</v>
      </c>
      <c r="C455" s="34">
        <v>2779.6196097100492</v>
      </c>
      <c r="D455" s="34">
        <v>-2779.6196097100492</v>
      </c>
    </row>
    <row r="456" spans="2:4" x14ac:dyDescent="0.4">
      <c r="B456" s="34">
        <v>431</v>
      </c>
      <c r="C456" s="34">
        <v>3154.5649582468182</v>
      </c>
      <c r="D456" s="34">
        <v>-3130.5649582468182</v>
      </c>
    </row>
    <row r="457" spans="2:4" x14ac:dyDescent="0.4">
      <c r="B457" s="34">
        <v>432</v>
      </c>
      <c r="C457" s="34">
        <v>3379.5321673688795</v>
      </c>
      <c r="D457" s="34">
        <v>-2964.5321673688795</v>
      </c>
    </row>
    <row r="458" spans="2:4" x14ac:dyDescent="0.4">
      <c r="B458" s="34">
        <v>433</v>
      </c>
      <c r="C458" s="34">
        <v>3379.5321673688795</v>
      </c>
      <c r="D458" s="34">
        <v>-2809.5321673688795</v>
      </c>
    </row>
    <row r="459" spans="2:4" x14ac:dyDescent="0.4">
      <c r="B459" s="34">
        <v>434</v>
      </c>
      <c r="C459" s="34">
        <v>2779.6196097100492</v>
      </c>
      <c r="D459" s="34">
        <v>-2779.6196097100492</v>
      </c>
    </row>
    <row r="460" spans="2:4" x14ac:dyDescent="0.4">
      <c r="B460" s="34">
        <v>435</v>
      </c>
      <c r="C460" s="34">
        <v>2929.5977491247568</v>
      </c>
      <c r="D460" s="34">
        <v>-2804.5977491247568</v>
      </c>
    </row>
    <row r="461" spans="2:4" x14ac:dyDescent="0.4">
      <c r="B461" s="34">
        <v>436</v>
      </c>
      <c r="C461" s="34">
        <v>3004.5868188321106</v>
      </c>
      <c r="D461" s="34">
        <v>-3001.5868188321106</v>
      </c>
    </row>
    <row r="462" spans="2:4" x14ac:dyDescent="0.4">
      <c r="B462" s="34">
        <v>437</v>
      </c>
      <c r="C462" s="34">
        <v>2779.6196097100492</v>
      </c>
      <c r="D462" s="34">
        <v>-2779.6196097100492</v>
      </c>
    </row>
    <row r="463" spans="2:4" x14ac:dyDescent="0.4">
      <c r="B463" s="34">
        <v>438</v>
      </c>
      <c r="C463" s="34">
        <v>2779.6196097100492</v>
      </c>
      <c r="D463" s="34">
        <v>-2779.6196097100492</v>
      </c>
    </row>
    <row r="464" spans="2:4" x14ac:dyDescent="0.4">
      <c r="B464" s="34">
        <v>439</v>
      </c>
      <c r="C464" s="34">
        <v>3604.4993764909409</v>
      </c>
      <c r="D464" s="34">
        <v>-1728.4993764909409</v>
      </c>
    </row>
    <row r="465" spans="2:4" x14ac:dyDescent="0.4">
      <c r="B465" s="34">
        <v>440</v>
      </c>
      <c r="C465" s="34">
        <v>2779.6196097100492</v>
      </c>
      <c r="D465" s="34">
        <v>-2779.6196097100492</v>
      </c>
    </row>
    <row r="466" spans="2:4" x14ac:dyDescent="0.4">
      <c r="B466" s="34">
        <v>441</v>
      </c>
      <c r="C466" s="34">
        <v>2854.608679417403</v>
      </c>
      <c r="D466" s="34">
        <v>-2849.608679417403</v>
      </c>
    </row>
    <row r="467" spans="2:4" x14ac:dyDescent="0.4">
      <c r="B467" s="34">
        <v>442</v>
      </c>
      <c r="C467" s="34">
        <v>2779.6196097100492</v>
      </c>
      <c r="D467" s="34">
        <v>-2779.6196097100492</v>
      </c>
    </row>
    <row r="468" spans="2:4" x14ac:dyDescent="0.4">
      <c r="B468" s="34">
        <v>443</v>
      </c>
      <c r="C468" s="34">
        <v>4054.4337947350641</v>
      </c>
      <c r="D468" s="34">
        <v>2636.5662052649359</v>
      </c>
    </row>
    <row r="469" spans="2:4" x14ac:dyDescent="0.4">
      <c r="B469" s="34">
        <v>444</v>
      </c>
      <c r="C469" s="34">
        <v>2929.5977491247568</v>
      </c>
      <c r="D469" s="34">
        <v>-2919.5977491247568</v>
      </c>
    </row>
    <row r="470" spans="2:4" x14ac:dyDescent="0.4">
      <c r="B470" s="34">
        <v>445</v>
      </c>
      <c r="C470" s="34">
        <v>2854.608679417403</v>
      </c>
      <c r="D470" s="34">
        <v>-2804.608679417403</v>
      </c>
    </row>
    <row r="471" spans="2:4" x14ac:dyDescent="0.4">
      <c r="B471" s="34">
        <v>446</v>
      </c>
      <c r="C471" s="34">
        <v>2929.5977491247568</v>
      </c>
      <c r="D471" s="34">
        <v>-2927.5977491247568</v>
      </c>
    </row>
    <row r="472" spans="2:4" x14ac:dyDescent="0.4">
      <c r="B472" s="34">
        <v>447</v>
      </c>
      <c r="C472" s="34">
        <v>3979.4447250277099</v>
      </c>
      <c r="D472" s="34">
        <v>-3213.4447250277099</v>
      </c>
    </row>
    <row r="473" spans="2:4" x14ac:dyDescent="0.4">
      <c r="B473" s="34">
        <v>448</v>
      </c>
      <c r="C473" s="34">
        <v>2854.608679417403</v>
      </c>
      <c r="D473" s="34">
        <v>-2849.608679417403</v>
      </c>
    </row>
    <row r="474" spans="2:4" x14ac:dyDescent="0.4">
      <c r="B474" s="34">
        <v>449</v>
      </c>
      <c r="C474" s="34">
        <v>3079.5758885394644</v>
      </c>
      <c r="D474" s="34">
        <v>-2997.5658885394641</v>
      </c>
    </row>
    <row r="475" spans="2:4" x14ac:dyDescent="0.4">
      <c r="B475" s="34">
        <v>450</v>
      </c>
      <c r="C475" s="34">
        <v>3154.5649582468182</v>
      </c>
      <c r="D475" s="34">
        <v>-3109.5649582468182</v>
      </c>
    </row>
    <row r="476" spans="2:4" x14ac:dyDescent="0.4">
      <c r="B476" s="34">
        <v>451</v>
      </c>
      <c r="C476" s="34">
        <v>3304.5430976615257</v>
      </c>
      <c r="D476" s="34">
        <v>-2908.5430976615257</v>
      </c>
    </row>
    <row r="477" spans="2:4" x14ac:dyDescent="0.4">
      <c r="B477" s="34">
        <v>452</v>
      </c>
      <c r="C477" s="34">
        <v>2779.6196097100492</v>
      </c>
      <c r="D477" s="34">
        <v>-2779.6196097100492</v>
      </c>
    </row>
    <row r="478" spans="2:4" x14ac:dyDescent="0.4">
      <c r="B478" s="34">
        <v>453</v>
      </c>
      <c r="C478" s="34">
        <v>3679.4884461982947</v>
      </c>
      <c r="D478" s="34">
        <v>-3199.4884461982947</v>
      </c>
    </row>
    <row r="479" spans="2:4" x14ac:dyDescent="0.4">
      <c r="B479" s="34">
        <v>454</v>
      </c>
      <c r="C479" s="34">
        <v>2929.5977491247568</v>
      </c>
      <c r="D479" s="34">
        <v>-2903.5977491247568</v>
      </c>
    </row>
    <row r="480" spans="2:4" x14ac:dyDescent="0.4">
      <c r="B480" s="34">
        <v>455</v>
      </c>
      <c r="C480" s="34">
        <v>3154.5649582468182</v>
      </c>
      <c r="D480" s="34">
        <v>-3072.5649582468182</v>
      </c>
    </row>
    <row r="481" spans="2:4" x14ac:dyDescent="0.4">
      <c r="B481" s="34">
        <v>456</v>
      </c>
      <c r="C481" s="34">
        <v>2929.5977491247568</v>
      </c>
      <c r="D481" s="34">
        <v>-2884.5977491247568</v>
      </c>
    </row>
    <row r="482" spans="2:4" x14ac:dyDescent="0.4">
      <c r="B482" s="34">
        <v>457</v>
      </c>
      <c r="C482" s="34">
        <v>3004.5868188321106</v>
      </c>
      <c r="D482" s="34">
        <v>-2943.5868188321106</v>
      </c>
    </row>
    <row r="483" spans="2:4" x14ac:dyDescent="0.4">
      <c r="B483" s="34">
        <v>458</v>
      </c>
      <c r="C483" s="34">
        <v>2779.6196097100492</v>
      </c>
      <c r="D483" s="34">
        <v>-2779.6196097100492</v>
      </c>
    </row>
    <row r="484" spans="2:4" x14ac:dyDescent="0.4">
      <c r="B484" s="34">
        <v>459</v>
      </c>
      <c r="C484" s="34">
        <v>6454.0840253703864</v>
      </c>
      <c r="D484" s="34">
        <v>-5633.0840253703864</v>
      </c>
    </row>
    <row r="485" spans="2:4" x14ac:dyDescent="0.4">
      <c r="B485" s="34">
        <v>460</v>
      </c>
      <c r="C485" s="34">
        <v>2854.608679417403</v>
      </c>
      <c r="D485" s="34">
        <v>-2829.608679417403</v>
      </c>
    </row>
    <row r="486" spans="2:4" x14ac:dyDescent="0.4">
      <c r="B486" s="34">
        <v>461</v>
      </c>
      <c r="C486" s="34">
        <v>2929.5977491247568</v>
      </c>
      <c r="D486" s="34">
        <v>-2904.5977491247568</v>
      </c>
    </row>
    <row r="487" spans="2:4" x14ac:dyDescent="0.4">
      <c r="B487" s="34">
        <v>462</v>
      </c>
      <c r="C487" s="34">
        <v>2779.6196097100492</v>
      </c>
      <c r="D487" s="34">
        <v>-2779.6196097100492</v>
      </c>
    </row>
    <row r="488" spans="2:4" x14ac:dyDescent="0.4">
      <c r="B488" s="34">
        <v>463</v>
      </c>
      <c r="C488" s="34">
        <v>2779.6196097100492</v>
      </c>
      <c r="D488" s="34">
        <v>-2779.6196097100492</v>
      </c>
    </row>
    <row r="489" spans="2:4" x14ac:dyDescent="0.4">
      <c r="B489" s="34">
        <v>464</v>
      </c>
      <c r="C489" s="34">
        <v>3604.4993764909409</v>
      </c>
      <c r="D489" s="34">
        <v>-2354.4993764909409</v>
      </c>
    </row>
    <row r="490" spans="2:4" x14ac:dyDescent="0.4">
      <c r="B490" s="34">
        <v>465</v>
      </c>
      <c r="C490" s="34">
        <v>2854.608679417403</v>
      </c>
      <c r="D490" s="34">
        <v>-2853.608679417403</v>
      </c>
    </row>
    <row r="491" spans="2:4" x14ac:dyDescent="0.4">
      <c r="B491" s="34">
        <v>466</v>
      </c>
      <c r="C491" s="34">
        <v>3379.5321673688795</v>
      </c>
      <c r="D491" s="34">
        <v>-3241.5321673688795</v>
      </c>
    </row>
    <row r="492" spans="2:4" x14ac:dyDescent="0.4">
      <c r="B492" s="34">
        <v>467</v>
      </c>
      <c r="C492" s="34">
        <v>3154.5649582468182</v>
      </c>
      <c r="D492" s="34">
        <v>-3078.5649582468182</v>
      </c>
    </row>
    <row r="493" spans="2:4" x14ac:dyDescent="0.4">
      <c r="B493" s="34">
        <v>468</v>
      </c>
      <c r="C493" s="34">
        <v>5704.1933282968475</v>
      </c>
      <c r="D493" s="34">
        <v>-1389.1933282968475</v>
      </c>
    </row>
    <row r="494" spans="2:4" x14ac:dyDescent="0.4">
      <c r="B494" s="34">
        <v>469</v>
      </c>
      <c r="C494" s="34">
        <v>2779.6196097100492</v>
      </c>
      <c r="D494" s="34">
        <v>-2779.6196097100492</v>
      </c>
    </row>
    <row r="495" spans="2:4" x14ac:dyDescent="0.4">
      <c r="B495" s="34">
        <v>470</v>
      </c>
      <c r="C495" s="34">
        <v>2779.6196097100492</v>
      </c>
      <c r="D495" s="34">
        <v>-2779.6196097100492</v>
      </c>
    </row>
    <row r="496" spans="2:4" x14ac:dyDescent="0.4">
      <c r="B496" s="34">
        <v>471</v>
      </c>
      <c r="C496" s="34">
        <v>2929.5977491247568</v>
      </c>
      <c r="D496" s="34">
        <v>-2878.5977491247568</v>
      </c>
    </row>
    <row r="497" spans="2:4" x14ac:dyDescent="0.4">
      <c r="B497" s="34">
        <v>472</v>
      </c>
      <c r="C497" s="34">
        <v>15527.761459960197</v>
      </c>
      <c r="D497" s="34">
        <v>-8986.7614599601966</v>
      </c>
    </row>
    <row r="498" spans="2:4" x14ac:dyDescent="0.4">
      <c r="B498" s="34">
        <v>473</v>
      </c>
      <c r="C498" s="34">
        <v>3154.5649582468182</v>
      </c>
      <c r="D498" s="34">
        <v>-3013.5649582468182</v>
      </c>
    </row>
    <row r="499" spans="2:4" x14ac:dyDescent="0.4">
      <c r="B499" s="34">
        <v>474</v>
      </c>
      <c r="C499" s="34">
        <v>3829.4665856130023</v>
      </c>
      <c r="D499" s="34">
        <v>-2968.4665856130023</v>
      </c>
    </row>
    <row r="500" spans="2:4" x14ac:dyDescent="0.4">
      <c r="B500" s="34">
        <v>475</v>
      </c>
      <c r="C500" s="34">
        <v>2854.608679417403</v>
      </c>
      <c r="D500" s="34">
        <v>-2853.608679417403</v>
      </c>
    </row>
    <row r="501" spans="2:4" x14ac:dyDescent="0.4">
      <c r="B501" s="34">
        <v>476</v>
      </c>
      <c r="C501" s="34">
        <v>2779.6196097100492</v>
      </c>
      <c r="D501" s="34">
        <v>-2779.6196097100492</v>
      </c>
    </row>
    <row r="502" spans="2:4" x14ac:dyDescent="0.4">
      <c r="B502" s="34">
        <v>477</v>
      </c>
      <c r="C502" s="34">
        <v>12078.264253421921</v>
      </c>
      <c r="D502" s="34">
        <v>-7171.6742534219211</v>
      </c>
    </row>
    <row r="503" spans="2:4" x14ac:dyDescent="0.4">
      <c r="B503" s="34">
        <v>478</v>
      </c>
      <c r="C503" s="34">
        <v>2779.6196097100492</v>
      </c>
      <c r="D503" s="34">
        <v>-2779.6196097100492</v>
      </c>
    </row>
    <row r="504" spans="2:4" x14ac:dyDescent="0.4">
      <c r="B504" s="34">
        <v>479</v>
      </c>
      <c r="C504" s="34">
        <v>2779.6196097100492</v>
      </c>
      <c r="D504" s="34">
        <v>-2779.6196097100492</v>
      </c>
    </row>
    <row r="505" spans="2:4" x14ac:dyDescent="0.4">
      <c r="B505" s="34">
        <v>480</v>
      </c>
      <c r="C505" s="34">
        <v>6904.0184436145082</v>
      </c>
      <c r="D505" s="34">
        <v>-2020.0184436145082</v>
      </c>
    </row>
    <row r="506" spans="2:4" x14ac:dyDescent="0.4">
      <c r="B506" s="34">
        <v>481</v>
      </c>
      <c r="C506" s="34">
        <v>13278.089368739582</v>
      </c>
      <c r="D506" s="34">
        <v>-5514.0893687395819</v>
      </c>
    </row>
    <row r="507" spans="2:4" x14ac:dyDescent="0.4">
      <c r="B507" s="34">
        <v>482</v>
      </c>
      <c r="C507" s="34">
        <v>4354.3900735644793</v>
      </c>
      <c r="D507" s="34">
        <v>-2524.3900735644793</v>
      </c>
    </row>
    <row r="508" spans="2:4" x14ac:dyDescent="0.4">
      <c r="B508" s="34">
        <v>483</v>
      </c>
      <c r="C508" s="34">
        <v>2854.608679417403</v>
      </c>
      <c r="D508" s="34">
        <v>-2844.608679417403</v>
      </c>
    </row>
    <row r="509" spans="2:4" x14ac:dyDescent="0.4">
      <c r="B509" s="34">
        <v>484</v>
      </c>
      <c r="C509" s="34">
        <v>13803.012856691059</v>
      </c>
      <c r="D509" s="34">
        <v>-6273.0128566910589</v>
      </c>
    </row>
    <row r="510" spans="2:4" x14ac:dyDescent="0.4">
      <c r="B510" s="34">
        <v>485</v>
      </c>
      <c r="C510" s="34">
        <v>3604.4993764909409</v>
      </c>
      <c r="D510" s="34">
        <v>-3455.4993764909409</v>
      </c>
    </row>
    <row r="511" spans="2:4" x14ac:dyDescent="0.4">
      <c r="B511" s="34">
        <v>486</v>
      </c>
      <c r="C511" s="34">
        <v>12153.253323129275</v>
      </c>
      <c r="D511" s="34">
        <v>-3838.2433231292744</v>
      </c>
    </row>
    <row r="512" spans="2:4" x14ac:dyDescent="0.4">
      <c r="B512" s="34">
        <v>487</v>
      </c>
      <c r="C512" s="34">
        <v>2854.608679417403</v>
      </c>
      <c r="D512" s="34">
        <v>-2804.608679417403</v>
      </c>
    </row>
    <row r="513" spans="2:4" x14ac:dyDescent="0.4">
      <c r="B513" s="34">
        <v>488</v>
      </c>
      <c r="C513" s="34">
        <v>2779.6196097100492</v>
      </c>
      <c r="D513" s="34">
        <v>-2779.6196097100492</v>
      </c>
    </row>
    <row r="514" spans="2:4" x14ac:dyDescent="0.4">
      <c r="B514" s="34">
        <v>489</v>
      </c>
      <c r="C514" s="34">
        <v>2779.6196097100492</v>
      </c>
      <c r="D514" s="34">
        <v>-2779.6196097100492</v>
      </c>
    </row>
    <row r="515" spans="2:4" x14ac:dyDescent="0.4">
      <c r="B515" s="34">
        <v>490</v>
      </c>
      <c r="C515" s="34">
        <v>3004.5868188321106</v>
      </c>
      <c r="D515" s="34">
        <v>-2789.5868188321106</v>
      </c>
    </row>
    <row r="516" spans="2:4" x14ac:dyDescent="0.4">
      <c r="B516" s="34">
        <v>491</v>
      </c>
      <c r="C516" s="34">
        <v>2779.6196097100492</v>
      </c>
      <c r="D516" s="34">
        <v>-2779.6196097100492</v>
      </c>
    </row>
    <row r="517" spans="2:4" x14ac:dyDescent="0.4">
      <c r="B517" s="34">
        <v>492</v>
      </c>
      <c r="C517" s="34">
        <v>2779.6196097100492</v>
      </c>
      <c r="D517" s="34">
        <v>-2779.6196097100492</v>
      </c>
    </row>
    <row r="518" spans="2:4" x14ac:dyDescent="0.4">
      <c r="B518" s="34">
        <v>493</v>
      </c>
      <c r="C518" s="34">
        <v>2779.6196097100492</v>
      </c>
      <c r="D518" s="34">
        <v>-2779.6196097100492</v>
      </c>
    </row>
    <row r="519" spans="2:4" x14ac:dyDescent="0.4">
      <c r="B519" s="34">
        <v>494</v>
      </c>
      <c r="C519" s="34">
        <v>2779.6196097100492</v>
      </c>
      <c r="D519" s="34">
        <v>-2779.6196097100492</v>
      </c>
    </row>
    <row r="520" spans="2:4" x14ac:dyDescent="0.4">
      <c r="B520" s="34">
        <v>495</v>
      </c>
      <c r="C520" s="34">
        <v>3004.5868188321106</v>
      </c>
      <c r="D520" s="34">
        <v>-2973.5868188321106</v>
      </c>
    </row>
    <row r="521" spans="2:4" x14ac:dyDescent="0.4">
      <c r="B521" s="34">
        <v>496</v>
      </c>
      <c r="C521" s="34">
        <v>2779.6196097100492</v>
      </c>
      <c r="D521" s="34">
        <v>-2779.6196097100492</v>
      </c>
    </row>
    <row r="522" spans="2:4" x14ac:dyDescent="0.4">
      <c r="B522" s="34">
        <v>497</v>
      </c>
      <c r="C522" s="34">
        <v>2854.608679417403</v>
      </c>
      <c r="D522" s="34">
        <v>-2853.608679417403</v>
      </c>
    </row>
    <row r="523" spans="2:4" x14ac:dyDescent="0.4">
      <c r="B523" s="34">
        <v>498</v>
      </c>
      <c r="C523" s="34">
        <v>3004.5868188321106</v>
      </c>
      <c r="D523" s="34">
        <v>-2974.5868188321106</v>
      </c>
    </row>
    <row r="524" spans="2:4" x14ac:dyDescent="0.4">
      <c r="B524" s="34">
        <v>499</v>
      </c>
      <c r="C524" s="34">
        <v>4429.3791432718326</v>
      </c>
      <c r="D524" s="34">
        <v>-1435.3791432718326</v>
      </c>
    </row>
    <row r="525" spans="2:4" x14ac:dyDescent="0.4">
      <c r="B525" s="34">
        <v>500</v>
      </c>
      <c r="C525" s="34">
        <v>4729.3354221012487</v>
      </c>
      <c r="D525" s="34">
        <v>-2819.3354221012487</v>
      </c>
    </row>
    <row r="526" spans="2:4" x14ac:dyDescent="0.4">
      <c r="B526" s="34">
        <v>501</v>
      </c>
      <c r="C526" s="34">
        <v>3079.5758885394644</v>
      </c>
      <c r="D526" s="34">
        <v>-2864.5758885394644</v>
      </c>
    </row>
    <row r="527" spans="2:4" x14ac:dyDescent="0.4">
      <c r="B527" s="34">
        <v>502</v>
      </c>
      <c r="C527" s="34">
        <v>2779.6196097100492</v>
      </c>
      <c r="D527" s="34">
        <v>-2779.6196097100492</v>
      </c>
    </row>
    <row r="528" spans="2:4" x14ac:dyDescent="0.4">
      <c r="B528" s="34">
        <v>503</v>
      </c>
      <c r="C528" s="34">
        <v>3079.5758885394644</v>
      </c>
      <c r="D528" s="34">
        <v>-2849.5758885394644</v>
      </c>
    </row>
    <row r="529" spans="2:4" x14ac:dyDescent="0.4">
      <c r="B529" s="34">
        <v>504</v>
      </c>
      <c r="C529" s="34">
        <v>3454.5212370762333</v>
      </c>
      <c r="D529" s="34">
        <v>-3340.5212370762333</v>
      </c>
    </row>
    <row r="530" spans="2:4" x14ac:dyDescent="0.4">
      <c r="B530" s="34">
        <v>505</v>
      </c>
      <c r="C530" s="34">
        <v>3154.5649582468182</v>
      </c>
      <c r="D530" s="34">
        <v>-2819.5649582468182</v>
      </c>
    </row>
    <row r="531" spans="2:4" x14ac:dyDescent="0.4">
      <c r="B531" s="34">
        <v>506</v>
      </c>
      <c r="C531" s="34">
        <v>3829.4665856130023</v>
      </c>
      <c r="D531" s="34">
        <v>-3777.4665856130023</v>
      </c>
    </row>
    <row r="532" spans="2:4" x14ac:dyDescent="0.4">
      <c r="B532" s="34">
        <v>507</v>
      </c>
      <c r="C532" s="34">
        <v>2854.608679417403</v>
      </c>
      <c r="D532" s="34">
        <v>-2604.608679417403</v>
      </c>
    </row>
    <row r="533" spans="2:4" x14ac:dyDescent="0.4">
      <c r="B533" s="34">
        <v>508</v>
      </c>
      <c r="C533" s="34">
        <v>3529.5103067835871</v>
      </c>
      <c r="D533" s="34">
        <v>-2889.5103067835871</v>
      </c>
    </row>
    <row r="534" spans="2:4" x14ac:dyDescent="0.4">
      <c r="B534" s="34">
        <v>509</v>
      </c>
      <c r="C534" s="34">
        <v>3004.5868188321106</v>
      </c>
      <c r="D534" s="34">
        <v>-2604.5868188321106</v>
      </c>
    </row>
    <row r="535" spans="2:4" x14ac:dyDescent="0.4">
      <c r="B535" s="34">
        <v>510</v>
      </c>
      <c r="C535" s="34">
        <v>2854.608679417403</v>
      </c>
      <c r="D535" s="34">
        <v>-2844.608679417403</v>
      </c>
    </row>
    <row r="536" spans="2:4" x14ac:dyDescent="0.4">
      <c r="B536" s="34">
        <v>511</v>
      </c>
      <c r="C536" s="34">
        <v>2779.6196097100492</v>
      </c>
      <c r="D536" s="34">
        <v>-2779.6196097100492</v>
      </c>
    </row>
    <row r="537" spans="2:4" x14ac:dyDescent="0.4">
      <c r="B537" s="34">
        <v>512</v>
      </c>
      <c r="C537" s="34">
        <v>3154.5649582468182</v>
      </c>
      <c r="D537" s="34">
        <v>-3004.5649582468182</v>
      </c>
    </row>
    <row r="538" spans="2:4" x14ac:dyDescent="0.4">
      <c r="B538" s="34">
        <v>513</v>
      </c>
      <c r="C538" s="34">
        <v>2929.5977491247568</v>
      </c>
      <c r="D538" s="34">
        <v>-2918.5977491247568</v>
      </c>
    </row>
    <row r="539" spans="2:4" x14ac:dyDescent="0.4">
      <c r="B539" s="34">
        <v>514</v>
      </c>
      <c r="C539" s="34">
        <v>7878.876349810108</v>
      </c>
      <c r="D539" s="34">
        <v>-916.87634981010797</v>
      </c>
    </row>
    <row r="540" spans="2:4" x14ac:dyDescent="0.4">
      <c r="B540" s="34">
        <v>515</v>
      </c>
      <c r="C540" s="34">
        <v>3004.5868188321106</v>
      </c>
      <c r="D540" s="34">
        <v>-2954.5868188321106</v>
      </c>
    </row>
    <row r="541" spans="2:4" x14ac:dyDescent="0.4">
      <c r="B541" s="34">
        <v>516</v>
      </c>
      <c r="C541" s="34">
        <v>5329.247979760079</v>
      </c>
      <c r="D541" s="34">
        <v>19321.752020239921</v>
      </c>
    </row>
    <row r="542" spans="2:4" x14ac:dyDescent="0.4">
      <c r="B542" s="34">
        <v>517</v>
      </c>
      <c r="C542" s="34">
        <v>2779.6196097100492</v>
      </c>
      <c r="D542" s="34">
        <v>-2779.6196097100492</v>
      </c>
    </row>
    <row r="543" spans="2:4" x14ac:dyDescent="0.4">
      <c r="B543" s="34">
        <v>518</v>
      </c>
      <c r="C543" s="34">
        <v>3004.5868188321106</v>
      </c>
      <c r="D543" s="34">
        <v>-2799.5868188321106</v>
      </c>
    </row>
    <row r="544" spans="2:4" x14ac:dyDescent="0.4">
      <c r="B544" s="34">
        <v>519</v>
      </c>
      <c r="C544" s="34">
        <v>2779.6196097100492</v>
      </c>
      <c r="D544" s="34">
        <v>-2779.6196097100492</v>
      </c>
    </row>
    <row r="545" spans="2:4" x14ac:dyDescent="0.4">
      <c r="B545" s="34">
        <v>520</v>
      </c>
      <c r="C545" s="34">
        <v>8028.8544892248156</v>
      </c>
      <c r="D545" s="34">
        <v>-5282.8544892248156</v>
      </c>
    </row>
    <row r="546" spans="2:4" x14ac:dyDescent="0.4">
      <c r="B546" s="34">
        <v>521</v>
      </c>
      <c r="C546" s="34">
        <v>5329.247979760079</v>
      </c>
      <c r="D546" s="34">
        <v>-224.24797976007903</v>
      </c>
    </row>
    <row r="547" spans="2:4" x14ac:dyDescent="0.4">
      <c r="B547" s="34">
        <v>522</v>
      </c>
      <c r="C547" s="34">
        <v>6979.0075133218625</v>
      </c>
      <c r="D547" s="34">
        <v>-1747.0075133218625</v>
      </c>
    </row>
    <row r="548" spans="2:4" x14ac:dyDescent="0.4">
      <c r="B548" s="34">
        <v>523</v>
      </c>
      <c r="C548" s="34">
        <v>5104.2807706380172</v>
      </c>
      <c r="D548" s="34">
        <v>-1664.2807706380172</v>
      </c>
    </row>
    <row r="549" spans="2:4" x14ac:dyDescent="0.4">
      <c r="B549" s="34">
        <v>524</v>
      </c>
      <c r="C549" s="34">
        <v>9078.7014651277677</v>
      </c>
      <c r="D549" s="34">
        <v>-3048.7014651277677</v>
      </c>
    </row>
    <row r="550" spans="2:4" x14ac:dyDescent="0.4">
      <c r="B550" s="34">
        <v>525</v>
      </c>
      <c r="C550" s="34">
        <v>12528.198671666045</v>
      </c>
      <c r="D550" s="34">
        <v>-8724.6486716660438</v>
      </c>
    </row>
    <row r="551" spans="2:4" x14ac:dyDescent="0.4">
      <c r="B551" s="34">
        <v>526</v>
      </c>
      <c r="C551" s="34">
        <v>3679.4884461982947</v>
      </c>
      <c r="D551" s="34">
        <v>8320.5115538017053</v>
      </c>
    </row>
    <row r="552" spans="2:4" x14ac:dyDescent="0.4">
      <c r="B552" s="34">
        <v>527</v>
      </c>
      <c r="C552" s="34">
        <v>4504.3682129791869</v>
      </c>
      <c r="D552" s="34">
        <v>-2794.3682129791869</v>
      </c>
    </row>
    <row r="553" spans="2:4" x14ac:dyDescent="0.4">
      <c r="B553" s="34">
        <v>528</v>
      </c>
      <c r="C553" s="34">
        <v>14627.892623471951</v>
      </c>
      <c r="D553" s="34">
        <v>-4542.8926234719511</v>
      </c>
    </row>
    <row r="554" spans="2:4" x14ac:dyDescent="0.4">
      <c r="B554" s="34">
        <v>529</v>
      </c>
      <c r="C554" s="34">
        <v>5029.2917009306639</v>
      </c>
      <c r="D554" s="34">
        <v>-3699.2917009306639</v>
      </c>
    </row>
    <row r="555" spans="2:4" x14ac:dyDescent="0.4">
      <c r="B555" s="34">
        <v>530</v>
      </c>
      <c r="C555" s="34">
        <v>4129.4228644424174</v>
      </c>
      <c r="D555" s="34">
        <v>-2564.4228644424174</v>
      </c>
    </row>
    <row r="556" spans="2:4" x14ac:dyDescent="0.4">
      <c r="B556" s="34">
        <v>531</v>
      </c>
      <c r="C556" s="34">
        <v>4954.3026312233096</v>
      </c>
      <c r="D556" s="34">
        <v>-1284.3026312233096</v>
      </c>
    </row>
    <row r="557" spans="2:4" x14ac:dyDescent="0.4">
      <c r="B557" s="34">
        <v>532</v>
      </c>
      <c r="C557" s="34">
        <v>5104.2807706380172</v>
      </c>
      <c r="D557" s="34">
        <v>-1104.2807706380172</v>
      </c>
    </row>
    <row r="558" spans="2:4" x14ac:dyDescent="0.4">
      <c r="B558" s="34">
        <v>533</v>
      </c>
      <c r="C558" s="34">
        <v>15752.728669082258</v>
      </c>
      <c r="D558" s="34">
        <v>-3427.7286690822584</v>
      </c>
    </row>
    <row r="559" spans="2:4" x14ac:dyDescent="0.4">
      <c r="B559" s="34">
        <v>534</v>
      </c>
      <c r="C559" s="34">
        <v>4054.4337947350641</v>
      </c>
      <c r="D559" s="34">
        <v>-2050.4337947350641</v>
      </c>
    </row>
    <row r="560" spans="2:4" x14ac:dyDescent="0.4">
      <c r="B560" s="34">
        <v>535</v>
      </c>
      <c r="C560" s="34">
        <v>6379.0949556630321</v>
      </c>
      <c r="D560" s="34">
        <v>9320.905044336967</v>
      </c>
    </row>
    <row r="561" spans="2:4" x14ac:dyDescent="0.4">
      <c r="B561" s="34">
        <v>536</v>
      </c>
      <c r="C561" s="34">
        <v>7203.9747224439234</v>
      </c>
      <c r="D561" s="34">
        <v>-5153.9747224439234</v>
      </c>
    </row>
    <row r="562" spans="2:4" x14ac:dyDescent="0.4">
      <c r="B562" s="34">
        <v>537</v>
      </c>
      <c r="C562" s="34">
        <v>5704.1933282968475</v>
      </c>
      <c r="D562" s="34">
        <v>-1801.6933282968475</v>
      </c>
    </row>
    <row r="563" spans="2:4" x14ac:dyDescent="0.4">
      <c r="B563" s="34">
        <v>538</v>
      </c>
      <c r="C563" s="34">
        <v>7203.9747224439234</v>
      </c>
      <c r="D563" s="34">
        <v>-4793.9747224439234</v>
      </c>
    </row>
    <row r="564" spans="2:4" x14ac:dyDescent="0.4">
      <c r="B564" s="34">
        <v>539</v>
      </c>
      <c r="C564" s="34">
        <v>7278.9637921512776</v>
      </c>
      <c r="D564" s="34">
        <v>7842.0362078487224</v>
      </c>
    </row>
    <row r="565" spans="2:4" x14ac:dyDescent="0.4">
      <c r="B565" s="34">
        <v>540</v>
      </c>
      <c r="C565" s="34">
        <v>4279.401003857125</v>
      </c>
      <c r="D565" s="34">
        <v>-3776.1810038571248</v>
      </c>
    </row>
    <row r="566" spans="2:4" x14ac:dyDescent="0.4">
      <c r="B566" s="34">
        <v>541</v>
      </c>
      <c r="C566" s="34">
        <v>2854.608679417403</v>
      </c>
      <c r="D566" s="34">
        <v>-2853.608679417403</v>
      </c>
    </row>
    <row r="567" spans="2:4" x14ac:dyDescent="0.4">
      <c r="B567" s="34">
        <v>542</v>
      </c>
      <c r="C567" s="34">
        <v>2854.608679417403</v>
      </c>
      <c r="D567" s="34">
        <v>-2829.608679417403</v>
      </c>
    </row>
    <row r="568" spans="2:4" x14ac:dyDescent="0.4">
      <c r="B568" s="34">
        <v>543</v>
      </c>
      <c r="C568" s="34">
        <v>2854.608679417403</v>
      </c>
      <c r="D568" s="34">
        <v>-2853.608679417403</v>
      </c>
    </row>
    <row r="569" spans="2:4" x14ac:dyDescent="0.4">
      <c r="B569" s="34">
        <v>544</v>
      </c>
      <c r="C569" s="34">
        <v>2929.5977491247568</v>
      </c>
      <c r="D569" s="34">
        <v>-2859.5977491247568</v>
      </c>
    </row>
    <row r="570" spans="2:4" x14ac:dyDescent="0.4">
      <c r="B570" s="34">
        <v>545</v>
      </c>
      <c r="C570" s="34">
        <v>2929.5977491247568</v>
      </c>
      <c r="D570" s="34">
        <v>-2923.5977491247568</v>
      </c>
    </row>
    <row r="571" spans="2:4" x14ac:dyDescent="0.4">
      <c r="B571" s="34">
        <v>546</v>
      </c>
      <c r="C571" s="34">
        <v>5329.247979760079</v>
      </c>
      <c r="D571" s="34">
        <v>8362.752020239921</v>
      </c>
    </row>
    <row r="572" spans="2:4" x14ac:dyDescent="0.4">
      <c r="B572" s="34">
        <v>547</v>
      </c>
      <c r="C572" s="34">
        <v>2929.5977491247568</v>
      </c>
      <c r="D572" s="34">
        <v>-2877.5977491247568</v>
      </c>
    </row>
    <row r="573" spans="2:4" x14ac:dyDescent="0.4">
      <c r="B573" s="34">
        <v>548</v>
      </c>
      <c r="C573" s="34">
        <v>2779.6196097100492</v>
      </c>
      <c r="D573" s="34">
        <v>-2779.6196097100492</v>
      </c>
    </row>
    <row r="574" spans="2:4" x14ac:dyDescent="0.4">
      <c r="B574" s="34">
        <v>549</v>
      </c>
      <c r="C574" s="34">
        <v>2854.608679417403</v>
      </c>
      <c r="D574" s="34">
        <v>-2845.608679417403</v>
      </c>
    </row>
    <row r="575" spans="2:4" x14ac:dyDescent="0.4">
      <c r="B575" s="34">
        <v>550</v>
      </c>
      <c r="C575" s="34">
        <v>3379.5321673688795</v>
      </c>
      <c r="D575" s="34">
        <v>-3311.5321673688795</v>
      </c>
    </row>
    <row r="576" spans="2:4" x14ac:dyDescent="0.4">
      <c r="B576" s="34">
        <v>551</v>
      </c>
      <c r="C576" s="34">
        <v>3079.5758885394644</v>
      </c>
      <c r="D576" s="34">
        <v>-3044.5758885394644</v>
      </c>
    </row>
    <row r="577" spans="2:4" x14ac:dyDescent="0.4">
      <c r="B577" s="34">
        <v>552</v>
      </c>
      <c r="C577" s="34">
        <v>4879.3135615159554</v>
      </c>
      <c r="D577" s="34">
        <v>-1098.3135615159554</v>
      </c>
    </row>
    <row r="578" spans="2:4" x14ac:dyDescent="0.4">
      <c r="B578" s="34">
        <v>553</v>
      </c>
      <c r="C578" s="34">
        <v>2779.6196097100492</v>
      </c>
      <c r="D578" s="34">
        <v>-2779.6196097100492</v>
      </c>
    </row>
    <row r="579" spans="2:4" x14ac:dyDescent="0.4">
      <c r="B579" s="34">
        <v>554</v>
      </c>
      <c r="C579" s="34">
        <v>3229.5540279541719</v>
      </c>
      <c r="D579" s="34">
        <v>-3106.5540279541719</v>
      </c>
    </row>
    <row r="580" spans="2:4" x14ac:dyDescent="0.4">
      <c r="B580" s="34">
        <v>555</v>
      </c>
      <c r="C580" s="34">
        <v>4429.3791432718326</v>
      </c>
      <c r="D580" s="34">
        <v>-3013.3791432718326</v>
      </c>
    </row>
    <row r="581" spans="2:4" x14ac:dyDescent="0.4">
      <c r="B581" s="34">
        <v>556</v>
      </c>
      <c r="C581" s="34">
        <v>2779.6196097100492</v>
      </c>
      <c r="D581" s="34">
        <v>-2779.6196097100492</v>
      </c>
    </row>
    <row r="582" spans="2:4" x14ac:dyDescent="0.4">
      <c r="B582" s="34">
        <v>557</v>
      </c>
      <c r="C582" s="34">
        <v>2854.608679417403</v>
      </c>
      <c r="D582" s="34">
        <v>-2654.608679417403</v>
      </c>
    </row>
    <row r="583" spans="2:4" x14ac:dyDescent="0.4">
      <c r="B583" s="34">
        <v>558</v>
      </c>
      <c r="C583" s="34">
        <v>4279.401003857125</v>
      </c>
      <c r="D583" s="34">
        <v>-2913.401003857125</v>
      </c>
    </row>
    <row r="584" spans="2:4" x14ac:dyDescent="0.4">
      <c r="B584" s="34">
        <v>559</v>
      </c>
      <c r="C584" s="34">
        <v>2779.6196097100492</v>
      </c>
      <c r="D584" s="34">
        <v>-2779.6196097100492</v>
      </c>
    </row>
    <row r="585" spans="2:4" x14ac:dyDescent="0.4">
      <c r="B585" s="34">
        <v>560</v>
      </c>
      <c r="C585" s="34">
        <v>2854.608679417403</v>
      </c>
      <c r="D585" s="34">
        <v>-2804.608679417403</v>
      </c>
    </row>
    <row r="586" spans="2:4" x14ac:dyDescent="0.4">
      <c r="B586" s="34">
        <v>561</v>
      </c>
      <c r="C586" s="34">
        <v>3004.5868188321106</v>
      </c>
      <c r="D586" s="34">
        <v>-2992.5868188321106</v>
      </c>
    </row>
    <row r="587" spans="2:4" x14ac:dyDescent="0.4">
      <c r="B587" s="34">
        <v>562</v>
      </c>
      <c r="C587" s="34">
        <v>2929.5977491247568</v>
      </c>
      <c r="D587" s="34">
        <v>-2874.5977491247568</v>
      </c>
    </row>
    <row r="588" spans="2:4" x14ac:dyDescent="0.4">
      <c r="B588" s="34">
        <v>563</v>
      </c>
      <c r="C588" s="34">
        <v>2779.6196097100492</v>
      </c>
      <c r="D588" s="34">
        <v>-2779.6196097100492</v>
      </c>
    </row>
    <row r="589" spans="2:4" x14ac:dyDescent="0.4">
      <c r="B589" s="34">
        <v>564</v>
      </c>
      <c r="C589" s="34">
        <v>2929.5977491247568</v>
      </c>
      <c r="D589" s="34">
        <v>-2861.5977491247568</v>
      </c>
    </row>
    <row r="590" spans="2:4" x14ac:dyDescent="0.4">
      <c r="B590" s="34">
        <v>565</v>
      </c>
      <c r="C590" s="34">
        <v>2854.608679417403</v>
      </c>
      <c r="D590" s="34">
        <v>-2853.608679417403</v>
      </c>
    </row>
    <row r="591" spans="2:4" x14ac:dyDescent="0.4">
      <c r="B591" s="34">
        <v>566</v>
      </c>
      <c r="C591" s="34">
        <v>2779.6196097100492</v>
      </c>
      <c r="D591" s="34">
        <v>-2779.6196097100492</v>
      </c>
    </row>
    <row r="592" spans="2:4" x14ac:dyDescent="0.4">
      <c r="B592" s="34">
        <v>567</v>
      </c>
      <c r="C592" s="34">
        <v>2854.608679417403</v>
      </c>
      <c r="D592" s="34">
        <v>-2853.608679417403</v>
      </c>
    </row>
    <row r="593" spans="2:4" x14ac:dyDescent="0.4">
      <c r="B593" s="34">
        <v>568</v>
      </c>
      <c r="C593" s="34">
        <v>2779.6196097100492</v>
      </c>
      <c r="D593" s="34">
        <v>-2779.6196097100492</v>
      </c>
    </row>
    <row r="594" spans="2:4" x14ac:dyDescent="0.4">
      <c r="B594" s="34">
        <v>569</v>
      </c>
      <c r="C594" s="34">
        <v>3154.5649582468182</v>
      </c>
      <c r="D594" s="34">
        <v>-2909.5649582468182</v>
      </c>
    </row>
    <row r="595" spans="2:4" x14ac:dyDescent="0.4">
      <c r="B595" s="34">
        <v>570</v>
      </c>
      <c r="C595" s="34">
        <v>2854.608679417403</v>
      </c>
      <c r="D595" s="34">
        <v>-2834.608679417403</v>
      </c>
    </row>
    <row r="596" spans="2:4" x14ac:dyDescent="0.4">
      <c r="B596" s="34">
        <v>571</v>
      </c>
      <c r="C596" s="34">
        <v>2854.608679417403</v>
      </c>
      <c r="D596" s="34">
        <v>-2712.608679417403</v>
      </c>
    </row>
    <row r="597" spans="2:4" x14ac:dyDescent="0.4">
      <c r="B597" s="34">
        <v>572</v>
      </c>
      <c r="C597" s="34">
        <v>2929.5977491247568</v>
      </c>
      <c r="D597" s="34">
        <v>-2823.5977491247568</v>
      </c>
    </row>
    <row r="598" spans="2:4" x14ac:dyDescent="0.4">
      <c r="B598" s="34">
        <v>573</v>
      </c>
      <c r="C598" s="34">
        <v>2779.6196097100492</v>
      </c>
      <c r="D598" s="34">
        <v>-2779.6196097100492</v>
      </c>
    </row>
    <row r="599" spans="2:4" x14ac:dyDescent="0.4">
      <c r="B599" s="34">
        <v>574</v>
      </c>
      <c r="C599" s="34">
        <v>3454.5212370762333</v>
      </c>
      <c r="D599" s="34">
        <v>-3108.5212370762333</v>
      </c>
    </row>
    <row r="600" spans="2:4" x14ac:dyDescent="0.4">
      <c r="B600" s="34">
        <v>575</v>
      </c>
      <c r="C600" s="34">
        <v>3079.5758885394644</v>
      </c>
      <c r="D600" s="34">
        <v>-2999.5758885394644</v>
      </c>
    </row>
    <row r="601" spans="2:4" x14ac:dyDescent="0.4">
      <c r="B601" s="34">
        <v>576</v>
      </c>
      <c r="C601" s="34">
        <v>3079.5758885394644</v>
      </c>
      <c r="D601" s="34">
        <v>-2820.5758885394644</v>
      </c>
    </row>
    <row r="602" spans="2:4" x14ac:dyDescent="0.4">
      <c r="B602" s="34">
        <v>577</v>
      </c>
      <c r="C602" s="34">
        <v>2854.608679417403</v>
      </c>
      <c r="D602" s="34">
        <v>-2853.608679417403</v>
      </c>
    </row>
    <row r="603" spans="2:4" x14ac:dyDescent="0.4">
      <c r="B603" s="34">
        <v>578</v>
      </c>
      <c r="C603" s="34">
        <v>2854.608679417403</v>
      </c>
      <c r="D603" s="34">
        <v>-2844.608679417403</v>
      </c>
    </row>
    <row r="604" spans="2:4" x14ac:dyDescent="0.4">
      <c r="B604" s="34">
        <v>579</v>
      </c>
      <c r="C604" s="34">
        <v>3304.5430976615257</v>
      </c>
      <c r="D604" s="34">
        <v>-3290.5430976615257</v>
      </c>
    </row>
    <row r="605" spans="2:4" x14ac:dyDescent="0.4">
      <c r="B605" s="34">
        <v>580</v>
      </c>
      <c r="C605" s="34">
        <v>3154.5649582468182</v>
      </c>
      <c r="D605" s="34">
        <v>-2979.5649582468182</v>
      </c>
    </row>
    <row r="606" spans="2:4" x14ac:dyDescent="0.4">
      <c r="B606" s="34">
        <v>581</v>
      </c>
      <c r="C606" s="34">
        <v>2854.608679417403</v>
      </c>
      <c r="D606" s="34">
        <v>-2853.608679417403</v>
      </c>
    </row>
    <row r="607" spans="2:4" x14ac:dyDescent="0.4">
      <c r="B607" s="34">
        <v>582</v>
      </c>
      <c r="C607" s="34">
        <v>2779.6196097100492</v>
      </c>
      <c r="D607" s="34">
        <v>-2779.6196097100492</v>
      </c>
    </row>
    <row r="608" spans="2:4" x14ac:dyDescent="0.4">
      <c r="B608" s="34">
        <v>583</v>
      </c>
      <c r="C608" s="34">
        <v>2779.6196097100492</v>
      </c>
      <c r="D608" s="34">
        <v>-2779.6196097100492</v>
      </c>
    </row>
    <row r="609" spans="2:4" x14ac:dyDescent="0.4">
      <c r="B609" s="34">
        <v>584</v>
      </c>
      <c r="C609" s="34">
        <v>2854.608679417403</v>
      </c>
      <c r="D609" s="34">
        <v>-2853.608679417403</v>
      </c>
    </row>
    <row r="610" spans="2:4" x14ac:dyDescent="0.4">
      <c r="B610" s="34">
        <v>585</v>
      </c>
      <c r="C610" s="34">
        <v>2929.5977491247568</v>
      </c>
      <c r="D610" s="34">
        <v>-2919.5977491247568</v>
      </c>
    </row>
    <row r="611" spans="2:4" x14ac:dyDescent="0.4">
      <c r="B611" s="34">
        <v>586</v>
      </c>
      <c r="C611" s="34">
        <v>2779.6196097100492</v>
      </c>
      <c r="D611" s="34">
        <v>-2779.6196097100492</v>
      </c>
    </row>
    <row r="612" spans="2:4" x14ac:dyDescent="0.4">
      <c r="B612" s="34">
        <v>587</v>
      </c>
      <c r="C612" s="34">
        <v>3079.5758885394644</v>
      </c>
      <c r="D612" s="34">
        <v>-3023.5758885394644</v>
      </c>
    </row>
    <row r="613" spans="2:4" x14ac:dyDescent="0.4">
      <c r="B613" s="34">
        <v>588</v>
      </c>
      <c r="C613" s="34">
        <v>3304.5430976615257</v>
      </c>
      <c r="D613" s="34">
        <v>-579.54309766152574</v>
      </c>
    </row>
    <row r="614" spans="2:4" x14ac:dyDescent="0.4">
      <c r="B614" s="34">
        <v>589</v>
      </c>
      <c r="C614" s="34">
        <v>2929.5977491247568</v>
      </c>
      <c r="D614" s="34">
        <v>-2628.5977491247568</v>
      </c>
    </row>
    <row r="615" spans="2:4" x14ac:dyDescent="0.4">
      <c r="B615" s="34">
        <v>590</v>
      </c>
      <c r="C615" s="34">
        <v>2854.608679417403</v>
      </c>
      <c r="D615" s="34">
        <v>-2853.608679417403</v>
      </c>
    </row>
    <row r="616" spans="2:4" x14ac:dyDescent="0.4">
      <c r="B616" s="34">
        <v>591</v>
      </c>
      <c r="C616" s="34">
        <v>3454.5212370762333</v>
      </c>
      <c r="D616" s="34">
        <v>-3231.5212370762333</v>
      </c>
    </row>
    <row r="617" spans="2:4" x14ac:dyDescent="0.4">
      <c r="B617" s="34">
        <v>592</v>
      </c>
      <c r="C617" s="34">
        <v>2929.5977491247568</v>
      </c>
      <c r="D617" s="34">
        <v>-2868.5977491247568</v>
      </c>
    </row>
    <row r="618" spans="2:4" x14ac:dyDescent="0.4">
      <c r="B618" s="34">
        <v>593</v>
      </c>
      <c r="C618" s="34">
        <v>2854.608679417403</v>
      </c>
      <c r="D618" s="34">
        <v>-2604.608679417403</v>
      </c>
    </row>
    <row r="619" spans="2:4" x14ac:dyDescent="0.4">
      <c r="B619" s="34">
        <v>594</v>
      </c>
      <c r="C619" s="34">
        <v>3304.5430976615257</v>
      </c>
      <c r="D619" s="34">
        <v>-3189.5430976615257</v>
      </c>
    </row>
    <row r="620" spans="2:4" x14ac:dyDescent="0.4">
      <c r="B620" s="34">
        <v>595</v>
      </c>
      <c r="C620" s="34">
        <v>2929.5977491247568</v>
      </c>
      <c r="D620" s="34">
        <v>-2903.5977491247568</v>
      </c>
    </row>
    <row r="621" spans="2:4" x14ac:dyDescent="0.4">
      <c r="B621" s="34">
        <v>596</v>
      </c>
      <c r="C621" s="34">
        <v>3379.5321673688795</v>
      </c>
      <c r="D621" s="34">
        <v>-2953.5321673688795</v>
      </c>
    </row>
    <row r="622" spans="2:4" x14ac:dyDescent="0.4">
      <c r="B622" s="34">
        <v>597</v>
      </c>
      <c r="C622" s="34">
        <v>2929.5977491247568</v>
      </c>
      <c r="D622" s="34">
        <v>-2923.5977491247568</v>
      </c>
    </row>
    <row r="623" spans="2:4" x14ac:dyDescent="0.4">
      <c r="B623" s="34">
        <v>598</v>
      </c>
      <c r="C623" s="34">
        <v>2929.5977491247568</v>
      </c>
      <c r="D623" s="34">
        <v>-2909.5977491247568</v>
      </c>
    </row>
    <row r="624" spans="2:4" x14ac:dyDescent="0.4">
      <c r="B624" s="34">
        <v>599</v>
      </c>
      <c r="C624" s="34">
        <v>3304.5430976615257</v>
      </c>
      <c r="D624" s="34">
        <v>-2454.5430976615257</v>
      </c>
    </row>
    <row r="625" spans="2:4" x14ac:dyDescent="0.4">
      <c r="B625" s="34">
        <v>600</v>
      </c>
      <c r="C625" s="34">
        <v>2929.5977491247568</v>
      </c>
      <c r="D625" s="34">
        <v>-2898.5977491247568</v>
      </c>
    </row>
    <row r="626" spans="2:4" x14ac:dyDescent="0.4">
      <c r="B626" s="34">
        <v>601</v>
      </c>
      <c r="C626" s="34">
        <v>2854.608679417403</v>
      </c>
      <c r="D626" s="34">
        <v>-2754.608679417403</v>
      </c>
    </row>
    <row r="627" spans="2:4" x14ac:dyDescent="0.4">
      <c r="B627" s="34">
        <v>602</v>
      </c>
      <c r="C627" s="34">
        <v>3229.5540279541719</v>
      </c>
      <c r="D627" s="34">
        <v>-3089.5540279541719</v>
      </c>
    </row>
    <row r="628" spans="2:4" x14ac:dyDescent="0.4">
      <c r="B628" s="34">
        <v>603</v>
      </c>
      <c r="C628" s="34">
        <v>2779.6196097100492</v>
      </c>
      <c r="D628" s="34">
        <v>-2779.6196097100492</v>
      </c>
    </row>
    <row r="629" spans="2:4" x14ac:dyDescent="0.4">
      <c r="B629" s="34">
        <v>604</v>
      </c>
      <c r="C629" s="34">
        <v>3754.4775159056489</v>
      </c>
      <c r="D629" s="34">
        <v>-3164.457515905649</v>
      </c>
    </row>
    <row r="630" spans="2:4" x14ac:dyDescent="0.4">
      <c r="B630" s="34">
        <v>605</v>
      </c>
      <c r="C630" s="34">
        <v>2779.6196097100492</v>
      </c>
      <c r="D630" s="34">
        <v>-2779.6196097100492</v>
      </c>
    </row>
    <row r="631" spans="2:4" x14ac:dyDescent="0.4">
      <c r="B631" s="34">
        <v>606</v>
      </c>
      <c r="C631" s="34">
        <v>3379.5321673688795</v>
      </c>
      <c r="D631" s="34">
        <v>-3248.5321673688795</v>
      </c>
    </row>
    <row r="632" spans="2:4" x14ac:dyDescent="0.4">
      <c r="B632" s="34">
        <v>607</v>
      </c>
      <c r="C632" s="34">
        <v>2854.608679417403</v>
      </c>
      <c r="D632" s="34">
        <v>-2844.608679417403</v>
      </c>
    </row>
    <row r="633" spans="2:4" x14ac:dyDescent="0.4">
      <c r="B633" s="34">
        <v>608</v>
      </c>
      <c r="C633" s="34">
        <v>2779.6196097100492</v>
      </c>
      <c r="D633" s="34">
        <v>-2779.6196097100492</v>
      </c>
    </row>
    <row r="634" spans="2:4" x14ac:dyDescent="0.4">
      <c r="B634" s="34">
        <v>609</v>
      </c>
      <c r="C634" s="34">
        <v>3154.5649582468182</v>
      </c>
      <c r="D634" s="34">
        <v>-1693.5649582468182</v>
      </c>
    </row>
    <row r="635" spans="2:4" x14ac:dyDescent="0.4">
      <c r="B635" s="34">
        <v>610</v>
      </c>
      <c r="C635" s="34">
        <v>2854.608679417403</v>
      </c>
      <c r="D635" s="34">
        <v>-2849.608679417403</v>
      </c>
    </row>
    <row r="636" spans="2:4" x14ac:dyDescent="0.4">
      <c r="B636" s="34">
        <v>611</v>
      </c>
      <c r="C636" s="34">
        <v>2779.6196097100492</v>
      </c>
      <c r="D636" s="34">
        <v>-2779.6196097100492</v>
      </c>
    </row>
    <row r="637" spans="2:4" x14ac:dyDescent="0.4">
      <c r="B637" s="34">
        <v>612</v>
      </c>
      <c r="C637" s="34">
        <v>2779.6196097100492</v>
      </c>
      <c r="D637" s="34">
        <v>-2779.6196097100492</v>
      </c>
    </row>
    <row r="638" spans="2:4" x14ac:dyDescent="0.4">
      <c r="B638" s="34">
        <v>613</v>
      </c>
      <c r="C638" s="34">
        <v>2779.6196097100492</v>
      </c>
      <c r="D638" s="34">
        <v>-2779.6196097100492</v>
      </c>
    </row>
    <row r="639" spans="2:4" x14ac:dyDescent="0.4">
      <c r="B639" s="34">
        <v>614</v>
      </c>
      <c r="C639" s="34">
        <v>11853.297044299859</v>
      </c>
      <c r="D639" s="34">
        <v>964.70295570014059</v>
      </c>
    </row>
    <row r="640" spans="2:4" x14ac:dyDescent="0.4">
      <c r="B640" s="34">
        <v>615</v>
      </c>
      <c r="C640" s="34">
        <v>2779.6196097100492</v>
      </c>
      <c r="D640" s="34">
        <v>-2779.6196097100492</v>
      </c>
    </row>
    <row r="641" spans="2:4" x14ac:dyDescent="0.4">
      <c r="B641" s="34">
        <v>616</v>
      </c>
      <c r="C641" s="34">
        <v>2779.6196097100492</v>
      </c>
      <c r="D641" s="34">
        <v>-2779.6196097100492</v>
      </c>
    </row>
    <row r="642" spans="2:4" x14ac:dyDescent="0.4">
      <c r="B642" s="34">
        <v>617</v>
      </c>
      <c r="C642" s="34">
        <v>2779.6196097100492</v>
      </c>
      <c r="D642" s="34">
        <v>-2779.6196097100492</v>
      </c>
    </row>
    <row r="643" spans="2:4" x14ac:dyDescent="0.4">
      <c r="B643" s="34">
        <v>618</v>
      </c>
      <c r="C643" s="34">
        <v>3004.5868188321106</v>
      </c>
      <c r="D643" s="34">
        <v>-2944.5868188321106</v>
      </c>
    </row>
    <row r="644" spans="2:4" x14ac:dyDescent="0.4">
      <c r="B644" s="34">
        <v>619</v>
      </c>
      <c r="C644" s="34">
        <v>2779.6196097100492</v>
      </c>
      <c r="D644" s="34">
        <v>-2779.6196097100492</v>
      </c>
    </row>
    <row r="645" spans="2:4" x14ac:dyDescent="0.4">
      <c r="B645" s="34">
        <v>620</v>
      </c>
      <c r="C645" s="34">
        <v>2854.608679417403</v>
      </c>
      <c r="D645" s="34">
        <v>-2853.608679417403</v>
      </c>
    </row>
    <row r="646" spans="2:4" x14ac:dyDescent="0.4">
      <c r="B646" s="34">
        <v>621</v>
      </c>
      <c r="C646" s="34">
        <v>2854.608679417403</v>
      </c>
      <c r="D646" s="34">
        <v>-2554.608679417403</v>
      </c>
    </row>
    <row r="647" spans="2:4" x14ac:dyDescent="0.4">
      <c r="B647" s="34">
        <v>622</v>
      </c>
      <c r="C647" s="34">
        <v>3004.5868188321106</v>
      </c>
      <c r="D647" s="34">
        <v>-2743.5868188321106</v>
      </c>
    </row>
    <row r="648" spans="2:4" x14ac:dyDescent="0.4">
      <c r="B648" s="34">
        <v>623</v>
      </c>
      <c r="C648" s="34">
        <v>3454.5212370762333</v>
      </c>
      <c r="D648" s="34">
        <v>-3113.5212370762333</v>
      </c>
    </row>
    <row r="649" spans="2:4" x14ac:dyDescent="0.4">
      <c r="B649" s="34">
        <v>624</v>
      </c>
      <c r="C649" s="34">
        <v>2779.6196097100492</v>
      </c>
      <c r="D649" s="34">
        <v>-2779.6196097100492</v>
      </c>
    </row>
    <row r="650" spans="2:4" x14ac:dyDescent="0.4">
      <c r="B650" s="34">
        <v>625</v>
      </c>
      <c r="C650" s="34">
        <v>2779.6196097100492</v>
      </c>
      <c r="D650" s="34">
        <v>-2779.6196097100492</v>
      </c>
    </row>
    <row r="651" spans="2:4" x14ac:dyDescent="0.4">
      <c r="B651" s="34">
        <v>626</v>
      </c>
      <c r="C651" s="34">
        <v>2779.6196097100492</v>
      </c>
      <c r="D651" s="34">
        <v>-2779.6196097100492</v>
      </c>
    </row>
    <row r="652" spans="2:4" x14ac:dyDescent="0.4">
      <c r="B652" s="34">
        <v>627</v>
      </c>
      <c r="C652" s="34">
        <v>5704.1933282968475</v>
      </c>
      <c r="D652" s="34">
        <v>-1359.1933282968475</v>
      </c>
    </row>
    <row r="653" spans="2:4" x14ac:dyDescent="0.4">
      <c r="B653" s="34">
        <v>628</v>
      </c>
      <c r="C653" s="34">
        <v>2854.608679417403</v>
      </c>
      <c r="D653" s="34">
        <v>-2764.608679417403</v>
      </c>
    </row>
    <row r="654" spans="2:4" x14ac:dyDescent="0.4">
      <c r="B654" s="34">
        <v>629</v>
      </c>
      <c r="C654" s="34">
        <v>2779.6196097100492</v>
      </c>
      <c r="D654" s="34">
        <v>-2779.6196097100492</v>
      </c>
    </row>
    <row r="655" spans="2:4" x14ac:dyDescent="0.4">
      <c r="B655" s="34">
        <v>630</v>
      </c>
      <c r="C655" s="34">
        <v>3004.5868188321106</v>
      </c>
      <c r="D655" s="34">
        <v>-2654.5868188321106</v>
      </c>
    </row>
    <row r="656" spans="2:4" x14ac:dyDescent="0.4">
      <c r="B656" s="34">
        <v>631</v>
      </c>
      <c r="C656" s="34">
        <v>2854.608679417403</v>
      </c>
      <c r="D656" s="34">
        <v>-2844.608679417403</v>
      </c>
    </row>
    <row r="657" spans="2:4" x14ac:dyDescent="0.4">
      <c r="B657" s="34">
        <v>632</v>
      </c>
      <c r="C657" s="34">
        <v>3454.5212370762333</v>
      </c>
      <c r="D657" s="34">
        <v>-2764.5212370762333</v>
      </c>
    </row>
    <row r="658" spans="2:4" x14ac:dyDescent="0.4">
      <c r="B658" s="34">
        <v>633</v>
      </c>
      <c r="C658" s="34">
        <v>2779.6196097100492</v>
      </c>
      <c r="D658" s="34">
        <v>-2779.6196097100492</v>
      </c>
    </row>
    <row r="659" spans="2:4" x14ac:dyDescent="0.4">
      <c r="B659" s="34">
        <v>634</v>
      </c>
      <c r="C659" s="34">
        <v>4654.3463523938944</v>
      </c>
      <c r="D659" s="34">
        <v>-3409.3463523938944</v>
      </c>
    </row>
    <row r="660" spans="2:4" x14ac:dyDescent="0.4">
      <c r="B660" s="34">
        <v>635</v>
      </c>
      <c r="C660" s="34">
        <v>2854.608679417403</v>
      </c>
      <c r="D660" s="34">
        <v>-2853.608679417403</v>
      </c>
    </row>
    <row r="661" spans="2:4" x14ac:dyDescent="0.4">
      <c r="B661" s="34">
        <v>636</v>
      </c>
      <c r="C661" s="34">
        <v>2854.608679417403</v>
      </c>
      <c r="D661" s="34">
        <v>-2852.608679417403</v>
      </c>
    </row>
    <row r="662" spans="2:4" x14ac:dyDescent="0.4">
      <c r="B662" s="34">
        <v>637</v>
      </c>
      <c r="C662" s="34">
        <v>2854.608679417403</v>
      </c>
      <c r="D662" s="34">
        <v>-2850.608679417403</v>
      </c>
    </row>
    <row r="663" spans="2:4" x14ac:dyDescent="0.4">
      <c r="B663" s="34">
        <v>638</v>
      </c>
      <c r="C663" s="34">
        <v>2779.6196097100492</v>
      </c>
      <c r="D663" s="34">
        <v>-2779.6196097100492</v>
      </c>
    </row>
    <row r="664" spans="2:4" x14ac:dyDescent="0.4">
      <c r="B664" s="34">
        <v>639</v>
      </c>
      <c r="C664" s="34">
        <v>3229.5540279541719</v>
      </c>
      <c r="D664" s="34">
        <v>-3211.5540279541719</v>
      </c>
    </row>
    <row r="665" spans="2:4" x14ac:dyDescent="0.4">
      <c r="B665" s="34">
        <v>640</v>
      </c>
      <c r="C665" s="34">
        <v>2854.608679417403</v>
      </c>
      <c r="D665" s="34">
        <v>-2853.608679417403</v>
      </c>
    </row>
    <row r="666" spans="2:4" x14ac:dyDescent="0.4">
      <c r="B666" s="34">
        <v>641</v>
      </c>
      <c r="C666" s="34">
        <v>2929.5977491247568</v>
      </c>
      <c r="D666" s="34">
        <v>-2828.5977491247568</v>
      </c>
    </row>
    <row r="667" spans="2:4" x14ac:dyDescent="0.4">
      <c r="B667" s="34">
        <v>642</v>
      </c>
      <c r="C667" s="34">
        <v>26401.176567526498</v>
      </c>
      <c r="D667" s="34">
        <v>21263.823432473502</v>
      </c>
    </row>
    <row r="668" spans="2:4" x14ac:dyDescent="0.4">
      <c r="B668" s="34">
        <v>643</v>
      </c>
      <c r="C668" s="34">
        <v>165805.85715349723</v>
      </c>
      <c r="D668" s="34">
        <v>126291.14284650277</v>
      </c>
    </row>
    <row r="669" spans="2:4" x14ac:dyDescent="0.4">
      <c r="B669" s="34">
        <v>644</v>
      </c>
      <c r="C669" s="34">
        <v>14177.958205227827</v>
      </c>
      <c r="D669" s="34">
        <v>12274.041794772173</v>
      </c>
    </row>
    <row r="670" spans="2:4" x14ac:dyDescent="0.4">
      <c r="B670" s="34">
        <v>645</v>
      </c>
      <c r="C670" s="34">
        <v>79343.459780918289</v>
      </c>
      <c r="D670" s="34">
        <v>-4313.9797809182928</v>
      </c>
    </row>
    <row r="671" spans="2:4" x14ac:dyDescent="0.4">
      <c r="B671" s="34">
        <v>646</v>
      </c>
      <c r="C671" s="34">
        <v>20552.029130352901</v>
      </c>
      <c r="D671" s="34">
        <v>-14978.029130352901</v>
      </c>
    </row>
    <row r="672" spans="2:4" x14ac:dyDescent="0.4">
      <c r="B672" s="34">
        <v>647</v>
      </c>
      <c r="C672" s="34">
        <v>4804.324491808602</v>
      </c>
      <c r="D672" s="34">
        <v>-3749.3144918086018</v>
      </c>
    </row>
    <row r="673" spans="2:4" x14ac:dyDescent="0.4">
      <c r="B673" s="34">
        <v>648</v>
      </c>
      <c r="C673" s="34">
        <v>4054.4337947350641</v>
      </c>
      <c r="D673" s="34">
        <v>-1913.4337947350641</v>
      </c>
    </row>
    <row r="674" spans="2:4" x14ac:dyDescent="0.4">
      <c r="B674" s="34">
        <v>649</v>
      </c>
      <c r="C674" s="34">
        <v>4804.324491808602</v>
      </c>
      <c r="D674" s="34">
        <v>39583.675508191402</v>
      </c>
    </row>
    <row r="675" spans="2:4" x14ac:dyDescent="0.4">
      <c r="B675" s="34">
        <v>650</v>
      </c>
      <c r="C675" s="34">
        <v>8928.7233257130611</v>
      </c>
      <c r="D675" s="34">
        <v>-5429.7233257130611</v>
      </c>
    </row>
    <row r="676" spans="2:4" x14ac:dyDescent="0.4">
      <c r="B676" s="34">
        <v>651</v>
      </c>
      <c r="C676" s="34">
        <v>6379.0949556630321</v>
      </c>
      <c r="D676" s="34">
        <v>-4693.0949556630321</v>
      </c>
    </row>
    <row r="677" spans="2:4" x14ac:dyDescent="0.4">
      <c r="B677" s="34">
        <v>652</v>
      </c>
      <c r="C677" s="34">
        <v>10653.471928982199</v>
      </c>
      <c r="D677" s="34">
        <v>14478.528071017801</v>
      </c>
    </row>
    <row r="678" spans="2:4" x14ac:dyDescent="0.4">
      <c r="B678" s="34">
        <v>653</v>
      </c>
      <c r="C678" s="34">
        <v>4879.3135615159554</v>
      </c>
      <c r="D678" s="34">
        <v>-1865.3135615159554</v>
      </c>
    </row>
    <row r="679" spans="2:4" x14ac:dyDescent="0.4">
      <c r="B679" s="34">
        <v>654</v>
      </c>
      <c r="C679" s="34">
        <v>85792.519775750712</v>
      </c>
      <c r="D679" s="34">
        <v>20291.980224249288</v>
      </c>
    </row>
    <row r="680" spans="2:4" x14ac:dyDescent="0.4">
      <c r="B680" s="34">
        <v>655</v>
      </c>
      <c r="C680" s="34">
        <v>78743.547223259447</v>
      </c>
      <c r="D680" s="34">
        <v>-46668.547223259447</v>
      </c>
    </row>
    <row r="681" spans="2:4" x14ac:dyDescent="0.4">
      <c r="B681" s="34">
        <v>656</v>
      </c>
      <c r="C681" s="34">
        <v>23326.624709524993</v>
      </c>
      <c r="D681" s="34">
        <v>-11575.624709524993</v>
      </c>
    </row>
    <row r="682" spans="2:4" x14ac:dyDescent="0.4">
      <c r="B682" s="34">
        <v>657</v>
      </c>
      <c r="C682" s="34">
        <v>9303.6686742498314</v>
      </c>
      <c r="D682" s="34">
        <v>1374.3313257501686</v>
      </c>
    </row>
    <row r="683" spans="2:4" x14ac:dyDescent="0.4">
      <c r="B683" s="34">
        <v>658</v>
      </c>
      <c r="C683" s="34">
        <v>10203.537510738075</v>
      </c>
      <c r="D683" s="34">
        <v>8651.4624892619249</v>
      </c>
    </row>
    <row r="684" spans="2:4" x14ac:dyDescent="0.4">
      <c r="B684" s="34">
        <v>659</v>
      </c>
      <c r="C684" s="34">
        <v>23476.602848939699</v>
      </c>
      <c r="D684" s="34">
        <v>6700.3971510603005</v>
      </c>
    </row>
    <row r="685" spans="2:4" x14ac:dyDescent="0.4">
      <c r="B685" s="34">
        <v>660</v>
      </c>
      <c r="C685" s="34">
        <v>4354.3900735644793</v>
      </c>
      <c r="D685" s="34">
        <v>-1337.3900735644793</v>
      </c>
    </row>
    <row r="686" spans="2:4" x14ac:dyDescent="0.4">
      <c r="B686" s="34">
        <v>661</v>
      </c>
      <c r="C686" s="34">
        <v>4129.4228644424174</v>
      </c>
      <c r="D686" s="34">
        <v>-2600.4228644424174</v>
      </c>
    </row>
    <row r="687" spans="2:4" x14ac:dyDescent="0.4">
      <c r="B687" s="34">
        <v>662</v>
      </c>
      <c r="C687" s="34">
        <v>3454.5212370762333</v>
      </c>
      <c r="D687" s="34">
        <v>-3359.5212370762333</v>
      </c>
    </row>
    <row r="688" spans="2:4" x14ac:dyDescent="0.4">
      <c r="B688" s="34">
        <v>663</v>
      </c>
      <c r="C688" s="34">
        <v>3079.5758885394644</v>
      </c>
      <c r="D688" s="34">
        <v>-2923.5758885394644</v>
      </c>
    </row>
    <row r="689" spans="2:4" x14ac:dyDescent="0.4">
      <c r="B689" s="34">
        <v>664</v>
      </c>
      <c r="C689" s="34">
        <v>3304.5430976615257</v>
      </c>
      <c r="D689" s="34">
        <v>-2604.5430976615257</v>
      </c>
    </row>
    <row r="690" spans="2:4" x14ac:dyDescent="0.4">
      <c r="B690" s="34">
        <v>665</v>
      </c>
      <c r="C690" s="34">
        <v>4954.3026312233096</v>
      </c>
      <c r="D690" s="34">
        <v>-4050.3026312233096</v>
      </c>
    </row>
    <row r="691" spans="2:4" x14ac:dyDescent="0.4">
      <c r="B691" s="34">
        <v>666</v>
      </c>
      <c r="C691" s="34">
        <v>3679.4884461982947</v>
      </c>
      <c r="D691" s="34">
        <v>-1815.4884461982947</v>
      </c>
    </row>
    <row r="692" spans="2:4" x14ac:dyDescent="0.4">
      <c r="B692" s="34">
        <v>667</v>
      </c>
      <c r="C692" s="34">
        <v>3079.5758885394644</v>
      </c>
      <c r="D692" s="34">
        <v>-3071.5758885394644</v>
      </c>
    </row>
    <row r="693" spans="2:4" x14ac:dyDescent="0.4">
      <c r="B693" s="34">
        <v>668</v>
      </c>
      <c r="C693" s="34">
        <v>4879.3135615159554</v>
      </c>
      <c r="D693" s="34">
        <v>130.68643848404463</v>
      </c>
    </row>
    <row r="694" spans="2:4" x14ac:dyDescent="0.4">
      <c r="B694" s="34">
        <v>669</v>
      </c>
      <c r="C694" s="34">
        <v>4654.3463523938944</v>
      </c>
      <c r="D694" s="34">
        <v>-3970.3463523938944</v>
      </c>
    </row>
    <row r="695" spans="2:4" x14ac:dyDescent="0.4">
      <c r="B695" s="34">
        <v>670</v>
      </c>
      <c r="C695" s="34">
        <v>4879.3135615159554</v>
      </c>
      <c r="D695" s="34">
        <v>38135.686438484045</v>
      </c>
    </row>
    <row r="696" spans="2:4" x14ac:dyDescent="0.4">
      <c r="B696" s="34">
        <v>671</v>
      </c>
      <c r="C696" s="34">
        <v>26026.231218989727</v>
      </c>
      <c r="D696" s="34">
        <v>322.76878101027251</v>
      </c>
    </row>
    <row r="697" spans="2:4" x14ac:dyDescent="0.4">
      <c r="B697" s="34">
        <v>672</v>
      </c>
      <c r="C697" s="34">
        <v>3904.4556553203565</v>
      </c>
      <c r="D697" s="34">
        <v>7923.5443446796435</v>
      </c>
    </row>
    <row r="698" spans="2:4" x14ac:dyDescent="0.4">
      <c r="B698" s="34">
        <v>673</v>
      </c>
      <c r="C698" s="34">
        <v>18902.269596791117</v>
      </c>
      <c r="D698" s="34">
        <v>-8088.2695967911168</v>
      </c>
    </row>
    <row r="699" spans="2:4" x14ac:dyDescent="0.4">
      <c r="B699" s="34">
        <v>674</v>
      </c>
      <c r="C699" s="34">
        <v>3004.5868188321106</v>
      </c>
      <c r="D699" s="34">
        <v>-2799.5868188321106</v>
      </c>
    </row>
    <row r="700" spans="2:4" x14ac:dyDescent="0.4">
      <c r="B700" s="34">
        <v>675</v>
      </c>
      <c r="C700" s="34">
        <v>2929.5977491247568</v>
      </c>
      <c r="D700" s="34">
        <v>-2914.5977491247568</v>
      </c>
    </row>
    <row r="701" spans="2:4" x14ac:dyDescent="0.4">
      <c r="B701" s="34">
        <v>676</v>
      </c>
      <c r="C701" s="34">
        <v>4729.3354221012487</v>
      </c>
      <c r="D701" s="34">
        <v>-3838.3354221012487</v>
      </c>
    </row>
    <row r="702" spans="2:4" x14ac:dyDescent="0.4">
      <c r="B702" s="34">
        <v>677</v>
      </c>
      <c r="C702" s="34">
        <v>4579.3572826865402</v>
      </c>
      <c r="D702" s="34">
        <v>-3108.3572826865402</v>
      </c>
    </row>
    <row r="703" spans="2:4" x14ac:dyDescent="0.4">
      <c r="B703" s="34">
        <v>678</v>
      </c>
      <c r="C703" s="34">
        <v>9978.5703016160151</v>
      </c>
      <c r="D703" s="34">
        <v>2813.4296983839849</v>
      </c>
    </row>
    <row r="704" spans="2:4" x14ac:dyDescent="0.4">
      <c r="B704" s="34">
        <v>679</v>
      </c>
      <c r="C704" s="34">
        <v>4054.4337947350641</v>
      </c>
      <c r="D704" s="34">
        <v>-2946.4337947350641</v>
      </c>
    </row>
    <row r="705" spans="2:4" x14ac:dyDescent="0.4">
      <c r="B705" s="34">
        <v>680</v>
      </c>
      <c r="C705" s="34">
        <v>9828.5921622013066</v>
      </c>
      <c r="D705" s="34">
        <v>-1001.5921622013066</v>
      </c>
    </row>
    <row r="706" spans="2:4" x14ac:dyDescent="0.4">
      <c r="B706" s="34">
        <v>681</v>
      </c>
      <c r="C706" s="34">
        <v>12453.20960195869</v>
      </c>
      <c r="D706" s="34">
        <v>6980.7903980413103</v>
      </c>
    </row>
    <row r="707" spans="2:4" x14ac:dyDescent="0.4">
      <c r="B707" s="34">
        <v>682</v>
      </c>
      <c r="C707" s="34">
        <v>2854.608679417403</v>
      </c>
      <c r="D707" s="34">
        <v>-2853.608679417403</v>
      </c>
    </row>
    <row r="708" spans="2:4" x14ac:dyDescent="0.4">
      <c r="B708" s="34">
        <v>683</v>
      </c>
      <c r="C708" s="34">
        <v>3079.5758885394644</v>
      </c>
      <c r="D708" s="34">
        <v>-3026.5758885394644</v>
      </c>
    </row>
    <row r="709" spans="2:4" x14ac:dyDescent="0.4">
      <c r="B709" s="34">
        <v>684</v>
      </c>
      <c r="C709" s="34">
        <v>3004.5868188321106</v>
      </c>
      <c r="D709" s="34">
        <v>-2706.5868188321106</v>
      </c>
    </row>
    <row r="710" spans="2:4" x14ac:dyDescent="0.4">
      <c r="B710" s="34">
        <v>685</v>
      </c>
      <c r="C710" s="34">
        <v>12903.144020202813</v>
      </c>
      <c r="D710" s="34">
        <v>11044.855979797187</v>
      </c>
    </row>
    <row r="711" spans="2:4" x14ac:dyDescent="0.4">
      <c r="B711" s="34">
        <v>686</v>
      </c>
      <c r="C711" s="34">
        <v>3529.5103067835871</v>
      </c>
      <c r="D711" s="34">
        <v>-2976.5103067835871</v>
      </c>
    </row>
    <row r="712" spans="2:4" x14ac:dyDescent="0.4">
      <c r="B712" s="34">
        <v>687</v>
      </c>
      <c r="C712" s="34">
        <v>2779.6196097100492</v>
      </c>
      <c r="D712" s="34">
        <v>-2779.6196097100492</v>
      </c>
    </row>
    <row r="713" spans="2:4" x14ac:dyDescent="0.4">
      <c r="B713" s="34">
        <v>688</v>
      </c>
      <c r="C713" s="34">
        <v>3229.5540279541719</v>
      </c>
      <c r="D713" s="34">
        <v>320.44597204582806</v>
      </c>
    </row>
    <row r="714" spans="2:4" x14ac:dyDescent="0.4">
      <c r="B714" s="34">
        <v>689</v>
      </c>
      <c r="C714" s="34">
        <v>5479.2261191747857</v>
      </c>
      <c r="D714" s="34">
        <v>9118.7738808252143</v>
      </c>
    </row>
    <row r="715" spans="2:4" x14ac:dyDescent="0.4">
      <c r="B715" s="34">
        <v>690</v>
      </c>
      <c r="C715" s="34">
        <v>27975.947031380929</v>
      </c>
      <c r="D715" s="34">
        <v>87321.552968619071</v>
      </c>
    </row>
    <row r="716" spans="2:4" x14ac:dyDescent="0.4">
      <c r="B716" s="34">
        <v>691</v>
      </c>
      <c r="C716" s="34">
        <v>5329.247979760079</v>
      </c>
      <c r="D716" s="34">
        <v>-2861.247979760079</v>
      </c>
    </row>
    <row r="717" spans="2:4" x14ac:dyDescent="0.4">
      <c r="B717" s="34">
        <v>692</v>
      </c>
      <c r="C717" s="34">
        <v>3529.5103067835871</v>
      </c>
      <c r="D717" s="34">
        <v>-3269.5103067835871</v>
      </c>
    </row>
    <row r="718" spans="2:4" x14ac:dyDescent="0.4">
      <c r="B718" s="34">
        <v>693</v>
      </c>
      <c r="C718" s="34">
        <v>17852.422620888166</v>
      </c>
      <c r="D718" s="34">
        <v>-16546.422620888166</v>
      </c>
    </row>
    <row r="719" spans="2:4" x14ac:dyDescent="0.4">
      <c r="B719" s="34">
        <v>694</v>
      </c>
      <c r="C719" s="34">
        <v>24976.384243086773</v>
      </c>
      <c r="D719" s="34">
        <v>10361.615756913227</v>
      </c>
    </row>
    <row r="720" spans="2:4" x14ac:dyDescent="0.4">
      <c r="B720" s="34">
        <v>695</v>
      </c>
      <c r="C720" s="34">
        <v>3304.5430976615257</v>
      </c>
      <c r="D720" s="34">
        <v>-2714.5430976615257</v>
      </c>
    </row>
    <row r="721" spans="2:4" x14ac:dyDescent="0.4">
      <c r="B721" s="34">
        <v>696</v>
      </c>
      <c r="C721" s="34">
        <v>3304.5430976615257</v>
      </c>
      <c r="D721" s="34">
        <v>-2668.5430976615257</v>
      </c>
    </row>
    <row r="722" spans="2:4" x14ac:dyDescent="0.4">
      <c r="B722" s="34">
        <v>697</v>
      </c>
      <c r="C722" s="34">
        <v>2854.608679417403</v>
      </c>
      <c r="D722" s="34">
        <v>-2853.608679417403</v>
      </c>
    </row>
    <row r="723" spans="2:4" x14ac:dyDescent="0.4">
      <c r="B723" s="34">
        <v>698</v>
      </c>
      <c r="C723" s="34">
        <v>11328.373556348382</v>
      </c>
      <c r="D723" s="34">
        <v>-9009.3735563483824</v>
      </c>
    </row>
    <row r="724" spans="2:4" x14ac:dyDescent="0.4">
      <c r="B724" s="34">
        <v>699</v>
      </c>
      <c r="C724" s="34">
        <v>4954.3026312233096</v>
      </c>
      <c r="D724" s="34">
        <v>10435.697368776691</v>
      </c>
    </row>
    <row r="725" spans="2:4" x14ac:dyDescent="0.4">
      <c r="B725" s="34">
        <v>700</v>
      </c>
      <c r="C725" s="34">
        <v>69519.891649254932</v>
      </c>
      <c r="D725" s="34">
        <v>37628.848350745073</v>
      </c>
    </row>
    <row r="726" spans="2:4" x14ac:dyDescent="0.4">
      <c r="B726" s="34">
        <v>701</v>
      </c>
      <c r="C726" s="34">
        <v>5104.2807706380172</v>
      </c>
      <c r="D726" s="34">
        <v>-4701.2807706380172</v>
      </c>
    </row>
    <row r="727" spans="2:4" x14ac:dyDescent="0.4">
      <c r="B727" s="34">
        <v>702</v>
      </c>
      <c r="C727" s="34">
        <v>4354.3900735644793</v>
      </c>
      <c r="D727" s="34">
        <v>1763.6099264355207</v>
      </c>
    </row>
    <row r="728" spans="2:4" x14ac:dyDescent="0.4">
      <c r="B728" s="34">
        <v>703</v>
      </c>
      <c r="C728" s="34">
        <v>5554.21518888214</v>
      </c>
      <c r="D728" s="34">
        <v>-932.20518888213974</v>
      </c>
    </row>
    <row r="729" spans="2:4" x14ac:dyDescent="0.4">
      <c r="B729" s="34">
        <v>704</v>
      </c>
      <c r="C729" s="34">
        <v>3304.5430976615257</v>
      </c>
      <c r="D729" s="34">
        <v>-2467.5430976615257</v>
      </c>
    </row>
    <row r="730" spans="2:4" x14ac:dyDescent="0.4">
      <c r="B730" s="34">
        <v>705</v>
      </c>
      <c r="C730" s="34">
        <v>3079.5758885394644</v>
      </c>
      <c r="D730" s="34">
        <v>-2598.5758885394644</v>
      </c>
    </row>
    <row r="731" spans="2:4" x14ac:dyDescent="0.4">
      <c r="B731" s="34">
        <v>706</v>
      </c>
      <c r="C731" s="34">
        <v>3154.5649582468182</v>
      </c>
      <c r="D731" s="34">
        <v>-2177.5649582468182</v>
      </c>
    </row>
    <row r="732" spans="2:4" x14ac:dyDescent="0.4">
      <c r="B732" s="34">
        <v>707</v>
      </c>
      <c r="C732" s="34">
        <v>2779.6196097100492</v>
      </c>
      <c r="D732" s="34">
        <v>-2779.6196097100492</v>
      </c>
    </row>
    <row r="733" spans="2:4" x14ac:dyDescent="0.4">
      <c r="B733" s="34">
        <v>708</v>
      </c>
      <c r="C733" s="34">
        <v>36974.63539626338</v>
      </c>
      <c r="D733" s="34">
        <v>16695.964603736618</v>
      </c>
    </row>
    <row r="734" spans="2:4" x14ac:dyDescent="0.4">
      <c r="B734" s="34">
        <v>709</v>
      </c>
      <c r="C734" s="34">
        <v>30450.586331723607</v>
      </c>
      <c r="D734" s="34">
        <v>-21613.586331723607</v>
      </c>
    </row>
    <row r="735" spans="2:4" x14ac:dyDescent="0.4">
      <c r="B735" s="34">
        <v>710</v>
      </c>
      <c r="C735" s="34">
        <v>2929.5977491247568</v>
      </c>
      <c r="D735" s="34">
        <v>-2868.5977491247568</v>
      </c>
    </row>
    <row r="736" spans="2:4" x14ac:dyDescent="0.4">
      <c r="B736" s="34">
        <v>711</v>
      </c>
      <c r="C736" s="34">
        <v>2779.6196097100492</v>
      </c>
      <c r="D736" s="34">
        <v>-2779.6196097100492</v>
      </c>
    </row>
    <row r="737" spans="2:4" x14ac:dyDescent="0.4">
      <c r="B737" s="34">
        <v>712</v>
      </c>
      <c r="C737" s="34">
        <v>28125.925170795635</v>
      </c>
      <c r="D737" s="34">
        <v>5665.0748292043645</v>
      </c>
    </row>
    <row r="738" spans="2:4" x14ac:dyDescent="0.4">
      <c r="B738" s="34">
        <v>713</v>
      </c>
      <c r="C738" s="34">
        <v>3079.5758885394644</v>
      </c>
      <c r="D738" s="34">
        <v>-2974.5758885394644</v>
      </c>
    </row>
    <row r="739" spans="2:4" x14ac:dyDescent="0.4">
      <c r="B739" s="34">
        <v>714</v>
      </c>
      <c r="C739" s="34">
        <v>2854.608679417403</v>
      </c>
      <c r="D739" s="34">
        <v>-2655.608679417403</v>
      </c>
    </row>
    <row r="740" spans="2:4" x14ac:dyDescent="0.4">
      <c r="B740" s="34">
        <v>715</v>
      </c>
      <c r="C740" s="34">
        <v>4879.3135615159554</v>
      </c>
      <c r="D740" s="34">
        <v>-2630.3135615159554</v>
      </c>
    </row>
    <row r="741" spans="2:4" x14ac:dyDescent="0.4">
      <c r="B741" s="34">
        <v>716</v>
      </c>
      <c r="C741" s="34">
        <v>3679.4884461982947</v>
      </c>
      <c r="D741" s="34">
        <v>-2290.4884461982947</v>
      </c>
    </row>
    <row r="742" spans="2:4" x14ac:dyDescent="0.4">
      <c r="B742" s="34">
        <v>717</v>
      </c>
      <c r="C742" s="34">
        <v>3979.4447250277099</v>
      </c>
      <c r="D742" s="34">
        <v>-3264.4447250277099</v>
      </c>
    </row>
    <row r="743" spans="2:4" x14ac:dyDescent="0.4">
      <c r="B743" s="34">
        <v>718</v>
      </c>
      <c r="C743" s="34">
        <v>3079.5758885394644</v>
      </c>
      <c r="D743" s="34">
        <v>-2774.5758885394644</v>
      </c>
    </row>
    <row r="744" spans="2:4" x14ac:dyDescent="0.4">
      <c r="B744" s="34">
        <v>719</v>
      </c>
      <c r="C744" s="34">
        <v>3079.5758885394644</v>
      </c>
      <c r="D744" s="34">
        <v>-2989.5758885394644</v>
      </c>
    </row>
    <row r="745" spans="2:4" x14ac:dyDescent="0.4">
      <c r="B745" s="34">
        <v>720</v>
      </c>
      <c r="C745" s="34">
        <v>3529.5103067835871</v>
      </c>
      <c r="D745" s="34">
        <v>-3335.5103067835871</v>
      </c>
    </row>
    <row r="746" spans="2:4" x14ac:dyDescent="0.4">
      <c r="B746" s="34">
        <v>721</v>
      </c>
      <c r="C746" s="34">
        <v>5854.1714677115551</v>
      </c>
      <c r="D746" s="34">
        <v>-3119.1714677115551</v>
      </c>
    </row>
    <row r="747" spans="2:4" x14ac:dyDescent="0.4">
      <c r="B747" s="34">
        <v>722</v>
      </c>
      <c r="C747" s="34">
        <v>11703.318904885153</v>
      </c>
      <c r="D747" s="34">
        <v>-1690.3189048851527</v>
      </c>
    </row>
    <row r="748" spans="2:4" x14ac:dyDescent="0.4">
      <c r="B748" s="34">
        <v>723</v>
      </c>
      <c r="C748" s="34">
        <v>14252.947274935181</v>
      </c>
      <c r="D748" s="34">
        <v>18753.052725064819</v>
      </c>
    </row>
    <row r="749" spans="2:4" x14ac:dyDescent="0.4">
      <c r="B749" s="34">
        <v>724</v>
      </c>
      <c r="C749" s="34">
        <v>10278.52658044543</v>
      </c>
      <c r="D749" s="34">
        <v>-4809.5265804454302</v>
      </c>
    </row>
    <row r="750" spans="2:4" x14ac:dyDescent="0.4">
      <c r="B750" s="34">
        <v>725</v>
      </c>
      <c r="C750" s="34">
        <v>13503.056577861644</v>
      </c>
      <c r="D750" s="34">
        <v>-6120.0465778616435</v>
      </c>
    </row>
    <row r="751" spans="2:4" x14ac:dyDescent="0.4">
      <c r="B751" s="34">
        <v>726</v>
      </c>
      <c r="C751" s="34">
        <v>13278.089368739582</v>
      </c>
      <c r="D751" s="34">
        <v>6791.9106312604181</v>
      </c>
    </row>
    <row r="752" spans="2:4" x14ac:dyDescent="0.4">
      <c r="B752" s="34">
        <v>727</v>
      </c>
      <c r="C752" s="34">
        <v>5404.2370494674324</v>
      </c>
      <c r="D752" s="34">
        <v>-2869.2370494674324</v>
      </c>
    </row>
    <row r="753" spans="2:4" x14ac:dyDescent="0.4">
      <c r="B753" s="34">
        <v>728</v>
      </c>
      <c r="C753" s="34">
        <v>13952.990996105766</v>
      </c>
      <c r="D753" s="34">
        <v>-8509.9909961057656</v>
      </c>
    </row>
    <row r="754" spans="2:4" x14ac:dyDescent="0.4">
      <c r="B754" s="34">
        <v>729</v>
      </c>
      <c r="C754" s="34">
        <v>12528.198671666045</v>
      </c>
      <c r="D754" s="34">
        <v>-4610.7486716660451</v>
      </c>
    </row>
    <row r="755" spans="2:4" x14ac:dyDescent="0.4">
      <c r="B755" s="34">
        <v>730</v>
      </c>
      <c r="C755" s="34">
        <v>11778.307974592506</v>
      </c>
      <c r="D755" s="34">
        <v>-6552.3079745925061</v>
      </c>
    </row>
    <row r="756" spans="2:4" x14ac:dyDescent="0.4">
      <c r="B756" s="34">
        <v>731</v>
      </c>
      <c r="C756" s="34">
        <v>22651.723082158809</v>
      </c>
      <c r="D756" s="34">
        <v>3786.2769178411909</v>
      </c>
    </row>
    <row r="757" spans="2:4" x14ac:dyDescent="0.4">
      <c r="B757" s="34">
        <v>732</v>
      </c>
      <c r="C757" s="34">
        <v>8103.8435589321698</v>
      </c>
      <c r="D757" s="34">
        <v>-1803.8435589321698</v>
      </c>
    </row>
    <row r="758" spans="2:4" x14ac:dyDescent="0.4">
      <c r="B758" s="34">
        <v>733</v>
      </c>
      <c r="C758" s="34">
        <v>3754.4775159056489</v>
      </c>
      <c r="D758" s="34">
        <v>-3690.4775159056489</v>
      </c>
    </row>
    <row r="759" spans="2:4" x14ac:dyDescent="0.4">
      <c r="B759" s="34">
        <v>734</v>
      </c>
      <c r="C759" s="34">
        <v>15452.772390252843</v>
      </c>
      <c r="D759" s="34">
        <v>-12440.772390252843</v>
      </c>
    </row>
    <row r="760" spans="2:4" x14ac:dyDescent="0.4">
      <c r="B760" s="34">
        <v>735</v>
      </c>
      <c r="C760" s="34">
        <v>7053.9965830292158</v>
      </c>
      <c r="D760" s="34">
        <v>3616.0034169707842</v>
      </c>
    </row>
    <row r="761" spans="2:4" x14ac:dyDescent="0.4">
      <c r="B761" s="34">
        <v>736</v>
      </c>
      <c r="C761" s="34">
        <v>19952.116572694074</v>
      </c>
      <c r="D761" s="34">
        <v>33818.883427305926</v>
      </c>
    </row>
    <row r="762" spans="2:4" x14ac:dyDescent="0.4">
      <c r="B762" s="34">
        <v>737</v>
      </c>
      <c r="C762" s="34">
        <v>10878.439138104261</v>
      </c>
      <c r="D762" s="34">
        <v>466.56086189573944</v>
      </c>
    </row>
    <row r="763" spans="2:4" x14ac:dyDescent="0.4">
      <c r="B763" s="34">
        <v>738</v>
      </c>
      <c r="C763" s="34">
        <v>10878.439138104261</v>
      </c>
      <c r="D763" s="34">
        <v>-4758.4391381042606</v>
      </c>
    </row>
    <row r="764" spans="2:4" x14ac:dyDescent="0.4">
      <c r="B764" s="34">
        <v>739</v>
      </c>
      <c r="C764" s="34">
        <v>5854.1714677115551</v>
      </c>
      <c r="D764" s="34">
        <v>-4253.1714677115551</v>
      </c>
    </row>
    <row r="765" spans="2:4" x14ac:dyDescent="0.4">
      <c r="B765" s="34">
        <v>740</v>
      </c>
      <c r="C765" s="34">
        <v>13203.100299032229</v>
      </c>
      <c r="D765" s="34">
        <v>-3703.1002990322286</v>
      </c>
    </row>
    <row r="766" spans="2:4" x14ac:dyDescent="0.4">
      <c r="B766" s="34">
        <v>741</v>
      </c>
      <c r="C766" s="34">
        <v>4204.4119341497717</v>
      </c>
      <c r="D766" s="34">
        <v>-982.4119341497717</v>
      </c>
    </row>
    <row r="767" spans="2:4" x14ac:dyDescent="0.4">
      <c r="B767" s="34">
        <v>742</v>
      </c>
      <c r="C767" s="34">
        <v>9828.5921622013066</v>
      </c>
      <c r="D767" s="34">
        <v>3465.2078377986927</v>
      </c>
    </row>
    <row r="768" spans="2:4" x14ac:dyDescent="0.4">
      <c r="B768" s="34">
        <v>743</v>
      </c>
      <c r="C768" s="34">
        <v>4504.3682129791869</v>
      </c>
      <c r="D768" s="34">
        <v>-2954.3682129791869</v>
      </c>
    </row>
    <row r="769" spans="2:4" x14ac:dyDescent="0.4">
      <c r="B769" s="34">
        <v>744</v>
      </c>
      <c r="C769" s="34">
        <v>3904.4556553203565</v>
      </c>
      <c r="D769" s="34">
        <v>-3090.4556553203565</v>
      </c>
    </row>
    <row r="770" spans="2:4" x14ac:dyDescent="0.4">
      <c r="B770" s="34">
        <v>745</v>
      </c>
      <c r="C770" s="34">
        <v>7428.9419315659852</v>
      </c>
      <c r="D770" s="34">
        <v>-2312.9419315659852</v>
      </c>
    </row>
    <row r="771" spans="2:4" x14ac:dyDescent="0.4">
      <c r="B771" s="34">
        <v>746</v>
      </c>
      <c r="C771" s="34">
        <v>8328.8107680542307</v>
      </c>
      <c r="D771" s="34">
        <v>-4352.8107680542307</v>
      </c>
    </row>
    <row r="772" spans="2:4" x14ac:dyDescent="0.4">
      <c r="B772" s="34">
        <v>747</v>
      </c>
      <c r="C772" s="34">
        <v>10053.559371323368</v>
      </c>
      <c r="D772" s="34">
        <v>-6735.5593713233684</v>
      </c>
    </row>
    <row r="773" spans="2:4" x14ac:dyDescent="0.4">
      <c r="B773" s="34">
        <v>748</v>
      </c>
      <c r="C773" s="34">
        <v>6904.0184436145082</v>
      </c>
      <c r="D773" s="34">
        <v>98.981556385491785</v>
      </c>
    </row>
    <row r="774" spans="2:4" x14ac:dyDescent="0.4">
      <c r="B774" s="34">
        <v>749</v>
      </c>
      <c r="C774" s="34">
        <v>6079.138676833616</v>
      </c>
      <c r="D774" s="34">
        <v>-4074.138676833616</v>
      </c>
    </row>
    <row r="775" spans="2:4" x14ac:dyDescent="0.4">
      <c r="B775" s="34">
        <v>750</v>
      </c>
      <c r="C775" s="34">
        <v>11028.417277518967</v>
      </c>
      <c r="D775" s="34">
        <v>-472.41727751896724</v>
      </c>
    </row>
    <row r="776" spans="2:4" x14ac:dyDescent="0.4">
      <c r="B776" s="34">
        <v>751</v>
      </c>
      <c r="C776" s="34">
        <v>7203.9747224439234</v>
      </c>
      <c r="D776" s="34">
        <v>-2644.9747224439234</v>
      </c>
    </row>
    <row r="777" spans="2:4" x14ac:dyDescent="0.4">
      <c r="B777" s="34">
        <v>752</v>
      </c>
      <c r="C777" s="34">
        <v>7428.9419315659852</v>
      </c>
      <c r="D777" s="34">
        <v>-3873.9419315659852</v>
      </c>
    </row>
    <row r="778" spans="2:4" x14ac:dyDescent="0.4">
      <c r="B778" s="34">
        <v>753</v>
      </c>
      <c r="C778" s="34">
        <v>10653.471928982199</v>
      </c>
      <c r="D778" s="34">
        <v>-5068.4719289821987</v>
      </c>
    </row>
    <row r="779" spans="2:4" x14ac:dyDescent="0.4">
      <c r="B779" s="34">
        <v>754</v>
      </c>
      <c r="C779" s="34">
        <v>4729.3354221012487</v>
      </c>
      <c r="D779" s="34">
        <v>8070.6645778987513</v>
      </c>
    </row>
    <row r="780" spans="2:4" x14ac:dyDescent="0.4">
      <c r="B780" s="34">
        <v>755</v>
      </c>
      <c r="C780" s="34">
        <v>6454.0840253703864</v>
      </c>
      <c r="D780" s="34">
        <v>-4379.0840253703864</v>
      </c>
    </row>
    <row r="781" spans="2:4" x14ac:dyDescent="0.4">
      <c r="B781" s="34">
        <v>756</v>
      </c>
      <c r="C781" s="34">
        <v>7878.876349810108</v>
      </c>
      <c r="D781" s="34">
        <v>-5331.1863498101084</v>
      </c>
    </row>
    <row r="782" spans="2:4" x14ac:dyDescent="0.4">
      <c r="B782" s="34">
        <v>757</v>
      </c>
      <c r="C782" s="34">
        <v>4429.3791432718326</v>
      </c>
      <c r="D782" s="34">
        <v>-3605.3791432718326</v>
      </c>
    </row>
    <row r="783" spans="2:4" x14ac:dyDescent="0.4">
      <c r="B783" s="34">
        <v>758</v>
      </c>
      <c r="C783" s="34">
        <v>4129.4228644424174</v>
      </c>
      <c r="D783" s="34">
        <v>-3534.4228644424174</v>
      </c>
    </row>
    <row r="784" spans="2:4" x14ac:dyDescent="0.4">
      <c r="B784" s="34">
        <v>759</v>
      </c>
      <c r="C784" s="34">
        <v>4204.4119341497717</v>
      </c>
      <c r="D784" s="34">
        <v>-1654.4119341497717</v>
      </c>
    </row>
    <row r="785" spans="2:4" x14ac:dyDescent="0.4">
      <c r="B785" s="34">
        <v>760</v>
      </c>
      <c r="C785" s="34">
        <v>10203.537510738075</v>
      </c>
      <c r="D785" s="34">
        <v>-5107.5375107380751</v>
      </c>
    </row>
    <row r="786" spans="2:4" x14ac:dyDescent="0.4">
      <c r="B786" s="34">
        <v>761</v>
      </c>
      <c r="C786" s="34">
        <v>2779.6196097100492</v>
      </c>
      <c r="D786" s="34">
        <v>-2779.6196097100492</v>
      </c>
    </row>
    <row r="787" spans="2:4" x14ac:dyDescent="0.4">
      <c r="B787" s="34">
        <v>762</v>
      </c>
      <c r="C787" s="34">
        <v>3229.5540279541719</v>
      </c>
      <c r="D787" s="34">
        <v>-2994.5540279541719</v>
      </c>
    </row>
    <row r="788" spans="2:4" x14ac:dyDescent="0.4">
      <c r="B788" s="34">
        <v>763</v>
      </c>
      <c r="C788" s="34">
        <v>2779.6196097100492</v>
      </c>
      <c r="D788" s="34">
        <v>-2779.6196097100492</v>
      </c>
    </row>
    <row r="789" spans="2:4" x14ac:dyDescent="0.4">
      <c r="B789" s="34">
        <v>764</v>
      </c>
      <c r="C789" s="34">
        <v>2854.608679417403</v>
      </c>
      <c r="D789" s="34">
        <v>-2849.608679417403</v>
      </c>
    </row>
    <row r="790" spans="2:4" x14ac:dyDescent="0.4">
      <c r="B790" s="34">
        <v>765</v>
      </c>
      <c r="C790" s="34">
        <v>2779.6196097100492</v>
      </c>
      <c r="D790" s="34">
        <v>-2779.6196097100492</v>
      </c>
    </row>
    <row r="791" spans="2:4" x14ac:dyDescent="0.4">
      <c r="B791" s="34">
        <v>766</v>
      </c>
      <c r="C791" s="34">
        <v>6079.138676833616</v>
      </c>
      <c r="D791" s="34">
        <v>-3558.138676833616</v>
      </c>
    </row>
    <row r="792" spans="2:4" x14ac:dyDescent="0.4">
      <c r="B792" s="34">
        <v>767</v>
      </c>
      <c r="C792" s="34">
        <v>2779.6196097100492</v>
      </c>
      <c r="D792" s="34">
        <v>-2779.6196097100492</v>
      </c>
    </row>
    <row r="793" spans="2:4" x14ac:dyDescent="0.4">
      <c r="B793" s="34">
        <v>768</v>
      </c>
      <c r="C793" s="34">
        <v>3004.5868188321106</v>
      </c>
      <c r="D793" s="34">
        <v>-2827.5868188321106</v>
      </c>
    </row>
    <row r="794" spans="2:4" x14ac:dyDescent="0.4">
      <c r="B794" s="34">
        <v>769</v>
      </c>
      <c r="C794" s="34">
        <v>2779.6196097100492</v>
      </c>
      <c r="D794" s="34">
        <v>-2779.6196097100492</v>
      </c>
    </row>
    <row r="795" spans="2:4" x14ac:dyDescent="0.4">
      <c r="B795" s="34">
        <v>770</v>
      </c>
      <c r="C795" s="34">
        <v>6679.0512344924473</v>
      </c>
      <c r="D795" s="34">
        <v>-5023.0512344924473</v>
      </c>
    </row>
    <row r="796" spans="2:4" x14ac:dyDescent="0.4">
      <c r="B796" s="34">
        <v>771</v>
      </c>
      <c r="C796" s="34">
        <v>2779.6196097100492</v>
      </c>
      <c r="D796" s="34">
        <v>-2779.6196097100492</v>
      </c>
    </row>
    <row r="797" spans="2:4" x14ac:dyDescent="0.4">
      <c r="B797" s="34">
        <v>772</v>
      </c>
      <c r="C797" s="34">
        <v>2854.608679417403</v>
      </c>
      <c r="D797" s="34">
        <v>-2844.608679417403</v>
      </c>
    </row>
    <row r="798" spans="2:4" x14ac:dyDescent="0.4">
      <c r="B798" s="34">
        <v>773</v>
      </c>
      <c r="C798" s="34">
        <v>2854.608679417403</v>
      </c>
      <c r="D798" s="34">
        <v>-2804.608679417403</v>
      </c>
    </row>
    <row r="799" spans="2:4" x14ac:dyDescent="0.4">
      <c r="B799" s="34">
        <v>774</v>
      </c>
      <c r="C799" s="34">
        <v>2929.5977491247568</v>
      </c>
      <c r="D799" s="34">
        <v>-2897.5977491247568</v>
      </c>
    </row>
    <row r="800" spans="2:4" x14ac:dyDescent="0.4">
      <c r="B800" s="34">
        <v>775</v>
      </c>
      <c r="C800" s="34">
        <v>3454.5212370762333</v>
      </c>
      <c r="D800" s="34">
        <v>-3103.5212370762333</v>
      </c>
    </row>
    <row r="801" spans="2:4" x14ac:dyDescent="0.4">
      <c r="B801" s="34">
        <v>776</v>
      </c>
      <c r="C801" s="34">
        <v>3154.5649582468182</v>
      </c>
      <c r="D801" s="34">
        <v>-2984.5649582468182</v>
      </c>
    </row>
    <row r="802" spans="2:4" x14ac:dyDescent="0.4">
      <c r="B802" s="34">
        <v>777</v>
      </c>
      <c r="C802" s="34">
        <v>7053.9965830292158</v>
      </c>
      <c r="D802" s="34">
        <v>-3455.9965830292158</v>
      </c>
    </row>
    <row r="803" spans="2:4" x14ac:dyDescent="0.4">
      <c r="B803" s="34">
        <v>778</v>
      </c>
      <c r="C803" s="34">
        <v>3004.5868188321106</v>
      </c>
      <c r="D803" s="34">
        <v>-2983.5868188321106</v>
      </c>
    </row>
    <row r="804" spans="2:4" x14ac:dyDescent="0.4">
      <c r="B804" s="34">
        <v>779</v>
      </c>
      <c r="C804" s="34">
        <v>2854.608679417403</v>
      </c>
      <c r="D804" s="34">
        <v>-2852.608679417403</v>
      </c>
    </row>
    <row r="805" spans="2:4" x14ac:dyDescent="0.4">
      <c r="B805" s="34">
        <v>780</v>
      </c>
      <c r="C805" s="34">
        <v>3229.5540279541719</v>
      </c>
      <c r="D805" s="34">
        <v>-2829.5540279541719</v>
      </c>
    </row>
    <row r="806" spans="2:4" x14ac:dyDescent="0.4">
      <c r="B806" s="34">
        <v>781</v>
      </c>
      <c r="C806" s="34">
        <v>4804.324491808602</v>
      </c>
      <c r="D806" s="34">
        <v>-3764.324491808602</v>
      </c>
    </row>
    <row r="807" spans="2:4" x14ac:dyDescent="0.4">
      <c r="B807" s="34">
        <v>782</v>
      </c>
      <c r="C807" s="34">
        <v>4654.3463523938944</v>
      </c>
      <c r="D807" s="34">
        <v>-3589.1163523938944</v>
      </c>
    </row>
    <row r="808" spans="2:4" x14ac:dyDescent="0.4">
      <c r="B808" s="34">
        <v>783</v>
      </c>
      <c r="C808" s="34">
        <v>3829.4665856130023</v>
      </c>
      <c r="D808" s="34">
        <v>-3129.4665856130023</v>
      </c>
    </row>
    <row r="809" spans="2:4" x14ac:dyDescent="0.4">
      <c r="B809" s="34">
        <v>784</v>
      </c>
      <c r="C809" s="34">
        <v>5404.2370494674324</v>
      </c>
      <c r="D809" s="34">
        <v>-3182.2370494674324</v>
      </c>
    </row>
    <row r="810" spans="2:4" x14ac:dyDescent="0.4">
      <c r="B810" s="34">
        <v>785</v>
      </c>
      <c r="C810" s="34">
        <v>3529.5103067835871</v>
      </c>
      <c r="D810" s="34">
        <v>-2504.5103067835871</v>
      </c>
    </row>
    <row r="811" spans="2:4" x14ac:dyDescent="0.4">
      <c r="B811" s="34">
        <v>786</v>
      </c>
      <c r="C811" s="34">
        <v>4954.3026312233096</v>
      </c>
      <c r="D811" s="34">
        <v>-4051.1626312233097</v>
      </c>
    </row>
    <row r="812" spans="2:4" x14ac:dyDescent="0.4">
      <c r="B812" s="34">
        <v>787</v>
      </c>
      <c r="C812" s="34">
        <v>6079.138676833616</v>
      </c>
      <c r="D812" s="34">
        <v>1060.861323166384</v>
      </c>
    </row>
    <row r="813" spans="2:4" x14ac:dyDescent="0.4">
      <c r="B813" s="34">
        <v>788</v>
      </c>
      <c r="C813" s="34">
        <v>4054.4337947350641</v>
      </c>
      <c r="D813" s="34">
        <v>-2684.4337947350641</v>
      </c>
    </row>
    <row r="814" spans="2:4" x14ac:dyDescent="0.4">
      <c r="B814" s="34">
        <v>789</v>
      </c>
      <c r="C814" s="34">
        <v>5329.247979760079</v>
      </c>
      <c r="D814" s="34">
        <v>-3294.1979797600789</v>
      </c>
    </row>
    <row r="815" spans="2:4" x14ac:dyDescent="0.4">
      <c r="B815" s="34">
        <v>790</v>
      </c>
      <c r="C815" s="34">
        <v>3829.4665856130023</v>
      </c>
      <c r="D815" s="34">
        <v>-1969.4665856130023</v>
      </c>
    </row>
    <row r="816" spans="2:4" x14ac:dyDescent="0.4">
      <c r="B816" s="34">
        <v>791</v>
      </c>
      <c r="C816" s="34">
        <v>14477.914484057243</v>
      </c>
      <c r="D816" s="34">
        <v>-40.454484057243462</v>
      </c>
    </row>
    <row r="817" spans="2:4" x14ac:dyDescent="0.4">
      <c r="B817" s="34">
        <v>792</v>
      </c>
      <c r="C817" s="34">
        <v>12378.220532251336</v>
      </c>
      <c r="D817" s="34">
        <v>-4588.2205322513364</v>
      </c>
    </row>
    <row r="818" spans="2:4" x14ac:dyDescent="0.4">
      <c r="B818" s="34">
        <v>793</v>
      </c>
      <c r="C818" s="34">
        <v>7278.9637921512776</v>
      </c>
      <c r="D818" s="34">
        <v>-4767.853792151278</v>
      </c>
    </row>
    <row r="819" spans="2:4" x14ac:dyDescent="0.4">
      <c r="B819" s="34">
        <v>794</v>
      </c>
      <c r="C819" s="34">
        <v>5179.2698403453705</v>
      </c>
      <c r="D819" s="34">
        <v>-2352.8398403453707</v>
      </c>
    </row>
    <row r="820" spans="2:4" x14ac:dyDescent="0.4">
      <c r="B820" s="34">
        <v>795</v>
      </c>
      <c r="C820" s="34">
        <v>6754.0403041998015</v>
      </c>
      <c r="D820" s="34">
        <v>1670.9596958001985</v>
      </c>
    </row>
    <row r="821" spans="2:4" x14ac:dyDescent="0.4">
      <c r="B821" s="34">
        <v>796</v>
      </c>
      <c r="C821" s="34">
        <v>16577.608435863149</v>
      </c>
      <c r="D821" s="34">
        <v>-927.60843586314877</v>
      </c>
    </row>
    <row r="822" spans="2:4" x14ac:dyDescent="0.4">
      <c r="B822" s="34">
        <v>797</v>
      </c>
      <c r="C822" s="34">
        <v>9528.6358833718914</v>
      </c>
      <c r="D822" s="34">
        <v>606.3641166281086</v>
      </c>
    </row>
    <row r="823" spans="2:4" x14ac:dyDescent="0.4">
      <c r="B823" s="34">
        <v>798</v>
      </c>
      <c r="C823" s="34">
        <v>8103.8435589321698</v>
      </c>
      <c r="D823" s="34">
        <v>-4877.8435589321698</v>
      </c>
    </row>
    <row r="824" spans="2:4" x14ac:dyDescent="0.4">
      <c r="B824" s="34">
        <v>799</v>
      </c>
      <c r="C824" s="34">
        <v>9303.6686742498314</v>
      </c>
      <c r="D824" s="34">
        <v>-5282.6686742498314</v>
      </c>
    </row>
    <row r="825" spans="2:4" x14ac:dyDescent="0.4">
      <c r="B825" s="34">
        <v>800</v>
      </c>
      <c r="C825" s="34">
        <v>4879.3135615159554</v>
      </c>
      <c r="D825" s="34">
        <v>121.68643848404463</v>
      </c>
    </row>
    <row r="826" spans="2:4" x14ac:dyDescent="0.4">
      <c r="B826" s="34">
        <v>801</v>
      </c>
      <c r="C826" s="34">
        <v>6979.0075133218625</v>
      </c>
      <c r="D826" s="34">
        <v>-4697.0075133218625</v>
      </c>
    </row>
    <row r="827" spans="2:4" x14ac:dyDescent="0.4">
      <c r="B827" s="34">
        <v>802</v>
      </c>
      <c r="C827" s="34">
        <v>6604.062164785093</v>
      </c>
      <c r="D827" s="34">
        <v>-4373.6321647850928</v>
      </c>
    </row>
    <row r="828" spans="2:4" x14ac:dyDescent="0.4">
      <c r="B828" s="34">
        <v>803</v>
      </c>
      <c r="C828" s="34">
        <v>8403.7998377615841</v>
      </c>
      <c r="D828" s="34">
        <v>-2323.7998377615841</v>
      </c>
    </row>
    <row r="829" spans="2:4" x14ac:dyDescent="0.4">
      <c r="B829" s="34">
        <v>804</v>
      </c>
      <c r="C829" s="34">
        <v>5629.2042585894942</v>
      </c>
      <c r="D829" s="34">
        <v>-2794.2042585894942</v>
      </c>
    </row>
    <row r="830" spans="2:4" x14ac:dyDescent="0.4">
      <c r="B830" s="34">
        <v>805</v>
      </c>
      <c r="C830" s="34">
        <v>4129.4228644424174</v>
      </c>
      <c r="D830" s="34">
        <v>1370.5771355575826</v>
      </c>
    </row>
    <row r="831" spans="2:4" x14ac:dyDescent="0.4">
      <c r="B831" s="34">
        <v>806</v>
      </c>
      <c r="C831" s="34">
        <v>6829.0293739071549</v>
      </c>
      <c r="D831" s="34">
        <v>-3679.0293739071549</v>
      </c>
    </row>
    <row r="832" spans="2:4" x14ac:dyDescent="0.4">
      <c r="B832" s="34">
        <v>807</v>
      </c>
      <c r="C832" s="34">
        <v>8103.8435589321698</v>
      </c>
      <c r="D832" s="34">
        <v>251.1564410678302</v>
      </c>
    </row>
    <row r="833" spans="2:4" x14ac:dyDescent="0.4">
      <c r="B833" s="34">
        <v>808</v>
      </c>
      <c r="C833" s="34">
        <v>7053.9965830292158</v>
      </c>
      <c r="D833" s="34">
        <v>-2848.9965830292158</v>
      </c>
    </row>
    <row r="834" spans="2:4" x14ac:dyDescent="0.4">
      <c r="B834" s="34">
        <v>809</v>
      </c>
      <c r="C834" s="34">
        <v>6004.1496071262627</v>
      </c>
      <c r="D834" s="34">
        <v>-1504.1496071262627</v>
      </c>
    </row>
    <row r="835" spans="2:4" x14ac:dyDescent="0.4">
      <c r="B835" s="34">
        <v>810</v>
      </c>
      <c r="C835" s="34">
        <v>6679.0512344924473</v>
      </c>
      <c r="D835" s="34">
        <v>-2528.0512344924473</v>
      </c>
    </row>
    <row r="836" spans="2:4" x14ac:dyDescent="0.4">
      <c r="B836" s="34">
        <v>811</v>
      </c>
      <c r="C836" s="34">
        <v>4804.324491808602</v>
      </c>
      <c r="D836" s="34">
        <v>-3229.324491808602</v>
      </c>
    </row>
    <row r="837" spans="2:4" x14ac:dyDescent="0.4">
      <c r="B837" s="34">
        <v>812</v>
      </c>
      <c r="C837" s="34">
        <v>3679.4884461982947</v>
      </c>
      <c r="D837" s="34">
        <v>-2639.4884461982947</v>
      </c>
    </row>
    <row r="838" spans="2:4" x14ac:dyDescent="0.4">
      <c r="B838" s="34">
        <v>813</v>
      </c>
      <c r="C838" s="34">
        <v>5254.2589100527248</v>
      </c>
      <c r="D838" s="34">
        <v>-4343.2589100527248</v>
      </c>
    </row>
    <row r="839" spans="2:4" x14ac:dyDescent="0.4">
      <c r="B839" s="34">
        <v>814</v>
      </c>
      <c r="C839" s="34">
        <v>9978.5703016160151</v>
      </c>
      <c r="D839" s="34">
        <v>-7578.6303016160145</v>
      </c>
    </row>
    <row r="840" spans="2:4" x14ac:dyDescent="0.4">
      <c r="B840" s="34">
        <v>815</v>
      </c>
      <c r="C840" s="34">
        <v>4879.3135615159554</v>
      </c>
      <c r="D840" s="34">
        <v>-3606.3135615159554</v>
      </c>
    </row>
    <row r="841" spans="2:4" x14ac:dyDescent="0.4">
      <c r="B841" s="34">
        <v>816</v>
      </c>
      <c r="C841" s="34">
        <v>6004.1496071262627</v>
      </c>
      <c r="D841" s="34">
        <v>-1724.1496071262627</v>
      </c>
    </row>
    <row r="842" spans="2:4" x14ac:dyDescent="0.4">
      <c r="B842" s="34">
        <v>817</v>
      </c>
      <c r="C842" s="34">
        <v>18152.37889971758</v>
      </c>
      <c r="D842" s="34">
        <v>-10093.82889971758</v>
      </c>
    </row>
    <row r="843" spans="2:4" x14ac:dyDescent="0.4">
      <c r="B843" s="34">
        <v>818</v>
      </c>
      <c r="C843" s="34">
        <v>4504.3682129791869</v>
      </c>
      <c r="D843" s="34">
        <v>-2447.708212979187</v>
      </c>
    </row>
    <row r="844" spans="2:4" x14ac:dyDescent="0.4">
      <c r="B844" s="34">
        <v>819</v>
      </c>
      <c r="C844" s="34">
        <v>4204.4119341497717</v>
      </c>
      <c r="D844" s="34">
        <v>-3659.4119341497717</v>
      </c>
    </row>
    <row r="845" spans="2:4" x14ac:dyDescent="0.4">
      <c r="B845" s="34">
        <v>820</v>
      </c>
      <c r="C845" s="34">
        <v>3829.4665856130023</v>
      </c>
      <c r="D845" s="34">
        <v>-3394.4665856130023</v>
      </c>
    </row>
    <row r="846" spans="2:4" x14ac:dyDescent="0.4">
      <c r="B846" s="34">
        <v>821</v>
      </c>
      <c r="C846" s="34">
        <v>5629.2042585894942</v>
      </c>
      <c r="D846" s="34">
        <v>-2948.2042585894942</v>
      </c>
    </row>
    <row r="847" spans="2:4" x14ac:dyDescent="0.4">
      <c r="B847" s="34">
        <v>822</v>
      </c>
      <c r="C847" s="34">
        <v>8628.7670468836459</v>
      </c>
      <c r="D847" s="34">
        <v>8853.2329531163541</v>
      </c>
    </row>
    <row r="848" spans="2:4" x14ac:dyDescent="0.4">
      <c r="B848" s="34">
        <v>823</v>
      </c>
      <c r="C848" s="34">
        <v>7953.8654195174622</v>
      </c>
      <c r="D848" s="34">
        <v>-4378.8654195174622</v>
      </c>
    </row>
    <row r="849" spans="2:4" x14ac:dyDescent="0.4">
      <c r="B849" s="34">
        <v>824</v>
      </c>
      <c r="C849" s="34">
        <v>5254.2589100527248</v>
      </c>
      <c r="D849" s="34">
        <v>-3818.2589100527248</v>
      </c>
    </row>
    <row r="850" spans="2:4" x14ac:dyDescent="0.4">
      <c r="B850" s="34">
        <v>825</v>
      </c>
      <c r="C850" s="34">
        <v>6829.0293739071549</v>
      </c>
      <c r="D850" s="34">
        <v>-4678.9293739071545</v>
      </c>
    </row>
    <row r="851" spans="2:4" x14ac:dyDescent="0.4">
      <c r="B851" s="34">
        <v>826</v>
      </c>
      <c r="C851" s="34">
        <v>10203.537510738075</v>
      </c>
      <c r="D851" s="34">
        <v>2350.4624892619249</v>
      </c>
    </row>
    <row r="852" spans="2:4" x14ac:dyDescent="0.4">
      <c r="B852" s="34">
        <v>827</v>
      </c>
      <c r="C852" s="34">
        <v>6454.0840253703864</v>
      </c>
      <c r="D852" s="34">
        <v>-874.08402537038637</v>
      </c>
    </row>
    <row r="853" spans="2:4" x14ac:dyDescent="0.4">
      <c r="B853" s="34">
        <v>828</v>
      </c>
      <c r="C853" s="34">
        <v>3604.4993764909409</v>
      </c>
      <c r="D853" s="34">
        <v>-3294.4993764909409</v>
      </c>
    </row>
    <row r="854" spans="2:4" x14ac:dyDescent="0.4">
      <c r="B854" s="34">
        <v>829</v>
      </c>
      <c r="C854" s="34">
        <v>5629.2042585894942</v>
      </c>
      <c r="D854" s="34">
        <v>-4238.2042585894942</v>
      </c>
    </row>
    <row r="855" spans="2:4" x14ac:dyDescent="0.4">
      <c r="B855" s="34">
        <v>830</v>
      </c>
      <c r="C855" s="34">
        <v>3979.4447250277099</v>
      </c>
      <c r="D855" s="34">
        <v>-3459.4447250277099</v>
      </c>
    </row>
    <row r="856" spans="2:4" x14ac:dyDescent="0.4">
      <c r="B856" s="34">
        <v>831</v>
      </c>
      <c r="C856" s="34">
        <v>5179.2698403453705</v>
      </c>
      <c r="D856" s="34">
        <v>-3238.2698403453705</v>
      </c>
    </row>
    <row r="857" spans="2:4" x14ac:dyDescent="0.4">
      <c r="B857" s="34">
        <v>832</v>
      </c>
      <c r="C857" s="34">
        <v>4279.401003857125</v>
      </c>
      <c r="D857" s="34">
        <v>-779.40100385712503</v>
      </c>
    </row>
    <row r="858" spans="2:4" x14ac:dyDescent="0.4">
      <c r="B858" s="34">
        <v>833</v>
      </c>
      <c r="C858" s="34">
        <v>14327.936344642536</v>
      </c>
      <c r="D858" s="34">
        <v>763.12365535746358</v>
      </c>
    </row>
    <row r="859" spans="2:4" x14ac:dyDescent="0.4">
      <c r="B859" s="34">
        <v>834</v>
      </c>
      <c r="C859" s="34">
        <v>5854.1714677115551</v>
      </c>
      <c r="D859" s="34">
        <v>245.82853228844488</v>
      </c>
    </row>
    <row r="860" spans="2:4" x14ac:dyDescent="0.4">
      <c r="B860" s="34">
        <v>835</v>
      </c>
      <c r="C860" s="34">
        <v>8403.7998377615841</v>
      </c>
      <c r="D860" s="34">
        <v>-1197.7998377615841</v>
      </c>
    </row>
    <row r="861" spans="2:4" x14ac:dyDescent="0.4">
      <c r="B861" s="34">
        <v>836</v>
      </c>
      <c r="C861" s="34">
        <v>5779.1823980042009</v>
      </c>
      <c r="D861" s="34">
        <v>-3434.1823980042009</v>
      </c>
    </row>
    <row r="862" spans="2:4" x14ac:dyDescent="0.4">
      <c r="B862" s="34">
        <v>837</v>
      </c>
      <c r="C862" s="34">
        <v>6229.1168162483245</v>
      </c>
      <c r="D862" s="34">
        <v>-1182.5968162483241</v>
      </c>
    </row>
    <row r="863" spans="2:4" x14ac:dyDescent="0.4">
      <c r="B863" s="34">
        <v>838</v>
      </c>
      <c r="C863" s="34">
        <v>7428.9419315659852</v>
      </c>
      <c r="D863" s="34">
        <v>-4383.9419315659852</v>
      </c>
    </row>
    <row r="864" spans="2:4" x14ac:dyDescent="0.4">
      <c r="B864" s="34">
        <v>839</v>
      </c>
      <c r="C864" s="34">
        <v>7353.952861858631</v>
      </c>
      <c r="D864" s="34">
        <v>-4445.952861858631</v>
      </c>
    </row>
    <row r="865" spans="2:4" x14ac:dyDescent="0.4">
      <c r="B865" s="34">
        <v>840</v>
      </c>
      <c r="C865" s="34">
        <v>9978.5703016160151</v>
      </c>
      <c r="D865" s="34">
        <v>-4147.7403016160151</v>
      </c>
    </row>
    <row r="866" spans="2:4" x14ac:dyDescent="0.4">
      <c r="B866" s="34">
        <v>841</v>
      </c>
      <c r="C866" s="34">
        <v>17027.542854107272</v>
      </c>
      <c r="D866" s="34">
        <v>-4985.8828541072726</v>
      </c>
    </row>
    <row r="867" spans="2:4" x14ac:dyDescent="0.4">
      <c r="B867" s="34">
        <v>842</v>
      </c>
      <c r="C867" s="34">
        <v>9828.5921622013066</v>
      </c>
      <c r="D867" s="34">
        <v>-4762.5921622013066</v>
      </c>
    </row>
    <row r="868" spans="2:4" x14ac:dyDescent="0.4">
      <c r="B868" s="34">
        <v>843</v>
      </c>
      <c r="C868" s="34">
        <v>5704.1933282968475</v>
      </c>
      <c r="D868" s="34">
        <v>-3096.1933282968475</v>
      </c>
    </row>
    <row r="869" spans="2:4" x14ac:dyDescent="0.4">
      <c r="B869" s="34">
        <v>844</v>
      </c>
      <c r="C869" s="34">
        <v>12303.231462543983</v>
      </c>
      <c r="D869" s="34">
        <v>-4289.2314625439831</v>
      </c>
    </row>
    <row r="870" spans="2:4" x14ac:dyDescent="0.4">
      <c r="B870" s="34">
        <v>845</v>
      </c>
      <c r="C870" s="34">
        <v>14702.881693179304</v>
      </c>
      <c r="D870" s="34">
        <v>-8878.8816931793044</v>
      </c>
    </row>
    <row r="871" spans="2:4" x14ac:dyDescent="0.4">
      <c r="B871" s="34">
        <v>846</v>
      </c>
      <c r="C871" s="34">
        <v>16052.684947911674</v>
      </c>
      <c r="D871" s="34">
        <v>-10033.674947911673</v>
      </c>
    </row>
    <row r="872" spans="2:4" x14ac:dyDescent="0.4">
      <c r="B872" s="34">
        <v>847</v>
      </c>
      <c r="C872" s="34">
        <v>6304.1058859556779</v>
      </c>
      <c r="D872" s="34">
        <v>-4962.0958859556777</v>
      </c>
    </row>
    <row r="873" spans="2:4" x14ac:dyDescent="0.4">
      <c r="B873" s="34">
        <v>848</v>
      </c>
      <c r="C873" s="34">
        <v>2854.608679417403</v>
      </c>
      <c r="D873" s="34">
        <v>-2844.608679417403</v>
      </c>
    </row>
    <row r="874" spans="2:4" x14ac:dyDescent="0.4">
      <c r="B874" s="34">
        <v>849</v>
      </c>
      <c r="C874" s="34">
        <v>3979.4447250277099</v>
      </c>
      <c r="D874" s="34">
        <v>-3679.4447250277099</v>
      </c>
    </row>
    <row r="875" spans="2:4" x14ac:dyDescent="0.4">
      <c r="B875" s="34">
        <v>850</v>
      </c>
      <c r="C875" s="34">
        <v>11403.362626055738</v>
      </c>
      <c r="D875" s="34">
        <v>-6607.3626260557376</v>
      </c>
    </row>
    <row r="876" spans="2:4" x14ac:dyDescent="0.4">
      <c r="B876" s="34">
        <v>851</v>
      </c>
      <c r="C876" s="34">
        <v>12753.165880788105</v>
      </c>
      <c r="D876" s="34">
        <v>-6546.1658807881049</v>
      </c>
    </row>
    <row r="877" spans="2:4" x14ac:dyDescent="0.4">
      <c r="B877" s="34">
        <v>852</v>
      </c>
      <c r="C877" s="34">
        <v>8028.8544892248156</v>
      </c>
      <c r="D877" s="34">
        <v>-5419.8544892248156</v>
      </c>
    </row>
    <row r="878" spans="2:4" x14ac:dyDescent="0.4">
      <c r="B878" s="34">
        <v>853</v>
      </c>
      <c r="C878" s="34">
        <v>7428.9419315659852</v>
      </c>
      <c r="D878" s="34">
        <v>-3754.9419315659852</v>
      </c>
    </row>
    <row r="879" spans="2:4" x14ac:dyDescent="0.4">
      <c r="B879" s="34">
        <v>854</v>
      </c>
      <c r="C879" s="34">
        <v>3529.5103067835871</v>
      </c>
      <c r="D879" s="34">
        <v>-3229.5103067835871</v>
      </c>
    </row>
    <row r="880" spans="2:4" x14ac:dyDescent="0.4">
      <c r="B880" s="34">
        <v>855</v>
      </c>
      <c r="C880" s="34">
        <v>40199.165393679599</v>
      </c>
      <c r="D880" s="34">
        <v>-7333.8653936795963</v>
      </c>
    </row>
    <row r="881" spans="2:4" x14ac:dyDescent="0.4">
      <c r="B881" s="34">
        <v>856</v>
      </c>
      <c r="C881" s="34">
        <v>6304.1058859556779</v>
      </c>
      <c r="D881" s="34">
        <v>-4804.1058859556779</v>
      </c>
    </row>
    <row r="882" spans="2:4" x14ac:dyDescent="0.4">
      <c r="B882" s="34">
        <v>857</v>
      </c>
      <c r="C882" s="34">
        <v>4879.3135615159554</v>
      </c>
      <c r="D882" s="34">
        <v>-4334.3135615159554</v>
      </c>
    </row>
    <row r="883" spans="2:4" x14ac:dyDescent="0.4">
      <c r="B883" s="34">
        <v>858</v>
      </c>
      <c r="C883" s="34">
        <v>4579.3572826865402</v>
      </c>
      <c r="D883" s="34">
        <v>-3379.3572826865402</v>
      </c>
    </row>
    <row r="884" spans="2:4" x14ac:dyDescent="0.4">
      <c r="B884" s="34">
        <v>859</v>
      </c>
      <c r="C884" s="34">
        <v>8478.7889074689374</v>
      </c>
      <c r="D884" s="34">
        <v>-6750.7189074689377</v>
      </c>
    </row>
    <row r="885" spans="2:4" x14ac:dyDescent="0.4">
      <c r="B885" s="34">
        <v>860</v>
      </c>
      <c r="C885" s="34">
        <v>10128.548441030722</v>
      </c>
      <c r="D885" s="34">
        <v>-5941.5484410307217</v>
      </c>
    </row>
    <row r="886" spans="2:4" x14ac:dyDescent="0.4">
      <c r="B886" s="34">
        <v>861</v>
      </c>
      <c r="C886" s="34">
        <v>6379.0949556630321</v>
      </c>
      <c r="D886" s="34">
        <v>-3839.0949556630321</v>
      </c>
    </row>
    <row r="887" spans="2:4" x14ac:dyDescent="0.4">
      <c r="B887" s="34">
        <v>862</v>
      </c>
      <c r="C887" s="34">
        <v>2929.5977491247568</v>
      </c>
      <c r="D887" s="34">
        <v>-2828.5977491247568</v>
      </c>
    </row>
    <row r="888" spans="2:4" x14ac:dyDescent="0.4">
      <c r="B888" s="34">
        <v>863</v>
      </c>
      <c r="C888" s="34">
        <v>3079.5758885394644</v>
      </c>
      <c r="D888" s="34">
        <v>-2909.5758885394644</v>
      </c>
    </row>
    <row r="889" spans="2:4" x14ac:dyDescent="0.4">
      <c r="B889" s="34">
        <v>864</v>
      </c>
      <c r="C889" s="34">
        <v>3154.5649582468182</v>
      </c>
      <c r="D889" s="34">
        <v>-3064.5649582468182</v>
      </c>
    </row>
    <row r="890" spans="2:4" x14ac:dyDescent="0.4">
      <c r="B890" s="34">
        <v>865</v>
      </c>
      <c r="C890" s="34">
        <v>8703.756116591001</v>
      </c>
      <c r="D890" s="34">
        <v>-6003.756116591001</v>
      </c>
    </row>
    <row r="891" spans="2:4" x14ac:dyDescent="0.4">
      <c r="B891" s="34">
        <v>866</v>
      </c>
      <c r="C891" s="34">
        <v>2929.5977491247568</v>
      </c>
      <c r="D891" s="34">
        <v>-2884.5977491247568</v>
      </c>
    </row>
    <row r="892" spans="2:4" x14ac:dyDescent="0.4">
      <c r="B892" s="34">
        <v>867</v>
      </c>
      <c r="C892" s="34">
        <v>3604.4993764909409</v>
      </c>
      <c r="D892" s="34">
        <v>-2964.4993764909409</v>
      </c>
    </row>
    <row r="893" spans="2:4" x14ac:dyDescent="0.4">
      <c r="B893" s="34">
        <v>868</v>
      </c>
      <c r="C893" s="34">
        <v>3604.4993764909409</v>
      </c>
      <c r="D893" s="34">
        <v>-2403.4993764909409</v>
      </c>
    </row>
    <row r="894" spans="2:4" x14ac:dyDescent="0.4">
      <c r="B894" s="34">
        <v>869</v>
      </c>
      <c r="C894" s="34">
        <v>2854.608679417403</v>
      </c>
      <c r="D894" s="34">
        <v>-2804.608679417403</v>
      </c>
    </row>
    <row r="895" spans="2:4" x14ac:dyDescent="0.4">
      <c r="B895" s="34">
        <v>870</v>
      </c>
      <c r="C895" s="34">
        <v>3004.5868188321106</v>
      </c>
      <c r="D895" s="34">
        <v>-1964.5868188321106</v>
      </c>
    </row>
    <row r="896" spans="2:4" x14ac:dyDescent="0.4">
      <c r="B896" s="34">
        <v>871</v>
      </c>
      <c r="C896" s="34">
        <v>3154.5649582468182</v>
      </c>
      <c r="D896" s="34">
        <v>-3092.5649582468182</v>
      </c>
    </row>
    <row r="897" spans="2:4" x14ac:dyDescent="0.4">
      <c r="B897" s="34">
        <v>872</v>
      </c>
      <c r="C897" s="34">
        <v>3679.4884461982947</v>
      </c>
      <c r="D897" s="34">
        <v>-3354.4884461982947</v>
      </c>
    </row>
    <row r="898" spans="2:4" x14ac:dyDescent="0.4">
      <c r="B898" s="34">
        <v>873</v>
      </c>
      <c r="C898" s="34">
        <v>2929.5977491247568</v>
      </c>
      <c r="D898" s="34">
        <v>-2864.5977491247568</v>
      </c>
    </row>
    <row r="899" spans="2:4" x14ac:dyDescent="0.4">
      <c r="B899" s="34">
        <v>874</v>
      </c>
      <c r="C899" s="34">
        <v>3154.5649582468182</v>
      </c>
      <c r="D899" s="34">
        <v>-3109.5649582468182</v>
      </c>
    </row>
    <row r="900" spans="2:4" x14ac:dyDescent="0.4">
      <c r="B900" s="34">
        <v>875</v>
      </c>
      <c r="C900" s="34">
        <v>4354.3900735644793</v>
      </c>
      <c r="D900" s="34">
        <v>-3624.3900735644793</v>
      </c>
    </row>
    <row r="901" spans="2:4" x14ac:dyDescent="0.4">
      <c r="B901" s="34">
        <v>876</v>
      </c>
      <c r="C901" s="34">
        <v>2779.6196097100492</v>
      </c>
      <c r="D901" s="34">
        <v>-2779.6196097100492</v>
      </c>
    </row>
    <row r="902" spans="2:4" x14ac:dyDescent="0.4">
      <c r="B902" s="34">
        <v>877</v>
      </c>
      <c r="C902" s="34">
        <v>6154.1277465409703</v>
      </c>
      <c r="D902" s="34">
        <v>-4868.1277465409703</v>
      </c>
    </row>
    <row r="903" spans="2:4" x14ac:dyDescent="0.4">
      <c r="B903" s="34">
        <v>878</v>
      </c>
      <c r="C903" s="34">
        <v>4954.3026312233096</v>
      </c>
      <c r="D903" s="34">
        <v>-3603.3026312233096</v>
      </c>
    </row>
    <row r="904" spans="2:4" x14ac:dyDescent="0.4">
      <c r="B904" s="34">
        <v>879</v>
      </c>
      <c r="C904" s="34">
        <v>2929.5977491247568</v>
      </c>
      <c r="D904" s="34">
        <v>-2864.5977491247568</v>
      </c>
    </row>
    <row r="905" spans="2:4" x14ac:dyDescent="0.4">
      <c r="B905" s="34">
        <v>880</v>
      </c>
      <c r="C905" s="34">
        <v>5029.2917009306639</v>
      </c>
      <c r="D905" s="34">
        <v>-4385.2917009306639</v>
      </c>
    </row>
    <row r="906" spans="2:4" x14ac:dyDescent="0.4">
      <c r="B906" s="34">
        <v>881</v>
      </c>
      <c r="C906" s="34">
        <v>3379.5321673688795</v>
      </c>
      <c r="D906" s="34">
        <v>-3266.5321673688795</v>
      </c>
    </row>
    <row r="907" spans="2:4" x14ac:dyDescent="0.4">
      <c r="B907" s="34">
        <v>882</v>
      </c>
      <c r="C907" s="34">
        <v>2854.608679417403</v>
      </c>
      <c r="D907" s="34">
        <v>-2824.608679417403</v>
      </c>
    </row>
    <row r="908" spans="2:4" x14ac:dyDescent="0.4">
      <c r="B908" s="34">
        <v>883</v>
      </c>
      <c r="C908" s="34">
        <v>3829.4665856130023</v>
      </c>
      <c r="D908" s="34">
        <v>-3527.4665856130023</v>
      </c>
    </row>
    <row r="909" spans="2:4" x14ac:dyDescent="0.4">
      <c r="B909" s="34">
        <v>884</v>
      </c>
      <c r="C909" s="34">
        <v>4579.3572826865402</v>
      </c>
      <c r="D909" s="34">
        <v>-2578.3572826865402</v>
      </c>
    </row>
    <row r="910" spans="2:4" x14ac:dyDescent="0.4">
      <c r="B910" s="34">
        <v>885</v>
      </c>
      <c r="C910" s="34">
        <v>2929.5977491247568</v>
      </c>
      <c r="D910" s="34">
        <v>-2909.5977491247568</v>
      </c>
    </row>
    <row r="911" spans="2:4" x14ac:dyDescent="0.4">
      <c r="B911" s="34">
        <v>886</v>
      </c>
      <c r="C911" s="34">
        <v>4354.3900735644793</v>
      </c>
      <c r="D911" s="34">
        <v>-3604.3900735644793</v>
      </c>
    </row>
    <row r="912" spans="2:4" x14ac:dyDescent="0.4">
      <c r="B912" s="34">
        <v>887</v>
      </c>
      <c r="C912" s="34">
        <v>3304.5430976615257</v>
      </c>
      <c r="D912" s="34">
        <v>-3099.5430976615257</v>
      </c>
    </row>
    <row r="913" spans="2:4" x14ac:dyDescent="0.4">
      <c r="B913" s="34">
        <v>888</v>
      </c>
      <c r="C913" s="34">
        <v>2779.6196097100492</v>
      </c>
      <c r="D913" s="34">
        <v>-2779.6196097100492</v>
      </c>
    </row>
    <row r="914" spans="2:4" x14ac:dyDescent="0.4">
      <c r="B914" s="34">
        <v>889</v>
      </c>
      <c r="C914" s="34">
        <v>3079.5758885394644</v>
      </c>
      <c r="D914" s="34">
        <v>-3007.5758885394644</v>
      </c>
    </row>
    <row r="915" spans="2:4" x14ac:dyDescent="0.4">
      <c r="B915" s="34">
        <v>890</v>
      </c>
      <c r="C915" s="34">
        <v>5179.2698403453705</v>
      </c>
      <c r="D915" s="34">
        <v>-2818.9498403453704</v>
      </c>
    </row>
    <row r="916" spans="2:4" x14ac:dyDescent="0.4">
      <c r="B916" s="34">
        <v>891</v>
      </c>
      <c r="C916" s="34">
        <v>3079.5758885394644</v>
      </c>
      <c r="D916" s="34">
        <v>-2954.5758885394644</v>
      </c>
    </row>
    <row r="917" spans="2:4" x14ac:dyDescent="0.4">
      <c r="B917" s="34">
        <v>892</v>
      </c>
      <c r="C917" s="34">
        <v>3454.5212370762333</v>
      </c>
      <c r="D917" s="34">
        <v>-3194.5212370762333</v>
      </c>
    </row>
    <row r="918" spans="2:4" x14ac:dyDescent="0.4">
      <c r="B918" s="34">
        <v>893</v>
      </c>
      <c r="C918" s="34">
        <v>4054.4337947350641</v>
      </c>
      <c r="D918" s="34">
        <v>-1609.4337947350641</v>
      </c>
    </row>
    <row r="919" spans="2:4" x14ac:dyDescent="0.4">
      <c r="B919" s="34">
        <v>894</v>
      </c>
      <c r="C919" s="34">
        <v>3154.5649582468182</v>
      </c>
      <c r="D919" s="34">
        <v>-2954.5649582468182</v>
      </c>
    </row>
    <row r="920" spans="2:4" x14ac:dyDescent="0.4">
      <c r="B920" s="34">
        <v>895</v>
      </c>
      <c r="C920" s="34">
        <v>6754.0403041998015</v>
      </c>
      <c r="D920" s="34">
        <v>1079.9596958001985</v>
      </c>
    </row>
    <row r="921" spans="2:4" x14ac:dyDescent="0.4">
      <c r="B921" s="34">
        <v>896</v>
      </c>
      <c r="C921" s="34">
        <v>3304.5430976615257</v>
      </c>
      <c r="D921" s="34">
        <v>-3109.5430976615257</v>
      </c>
    </row>
    <row r="922" spans="2:4" x14ac:dyDescent="0.4">
      <c r="B922" s="34">
        <v>897</v>
      </c>
      <c r="C922" s="34">
        <v>8178.8326286395231</v>
      </c>
      <c r="D922" s="34">
        <v>-4978.8326286395231</v>
      </c>
    </row>
    <row r="923" spans="2:4" x14ac:dyDescent="0.4">
      <c r="B923" s="34">
        <v>898</v>
      </c>
      <c r="C923" s="34">
        <v>2779.6196097100492</v>
      </c>
      <c r="D923" s="34">
        <v>-2779.6196097100492</v>
      </c>
    </row>
    <row r="924" spans="2:4" x14ac:dyDescent="0.4">
      <c r="B924" s="34">
        <v>899</v>
      </c>
      <c r="C924" s="34">
        <v>2929.5977491247568</v>
      </c>
      <c r="D924" s="34">
        <v>-2859.5977491247568</v>
      </c>
    </row>
    <row r="925" spans="2:4" x14ac:dyDescent="0.4">
      <c r="B925" s="34">
        <v>900</v>
      </c>
      <c r="C925" s="34">
        <v>3379.5321673688795</v>
      </c>
      <c r="D925" s="34">
        <v>-3099.5321673688795</v>
      </c>
    </row>
    <row r="926" spans="2:4" x14ac:dyDescent="0.4">
      <c r="B926" s="34">
        <v>901</v>
      </c>
      <c r="C926" s="34">
        <v>2929.5977491247568</v>
      </c>
      <c r="D926" s="34">
        <v>-2908.5977491247568</v>
      </c>
    </row>
    <row r="927" spans="2:4" x14ac:dyDescent="0.4">
      <c r="B927" s="34">
        <v>902</v>
      </c>
      <c r="C927" s="34">
        <v>2779.6196097100492</v>
      </c>
      <c r="D927" s="34">
        <v>-2779.6196097100492</v>
      </c>
    </row>
    <row r="928" spans="2:4" x14ac:dyDescent="0.4">
      <c r="B928" s="34">
        <v>903</v>
      </c>
      <c r="C928" s="34">
        <v>3004.5868188321106</v>
      </c>
      <c r="D928" s="34">
        <v>-2914.5868188321106</v>
      </c>
    </row>
    <row r="929" spans="2:4" x14ac:dyDescent="0.4">
      <c r="B929" s="34">
        <v>904</v>
      </c>
      <c r="C929" s="34">
        <v>3079.5758885394644</v>
      </c>
      <c r="D929" s="34">
        <v>-2919.5758885394644</v>
      </c>
    </row>
    <row r="930" spans="2:4" x14ac:dyDescent="0.4">
      <c r="B930" s="34">
        <v>905</v>
      </c>
      <c r="C930" s="34">
        <v>3004.5868188321106</v>
      </c>
      <c r="D930" s="34">
        <v>-2853.5868188321106</v>
      </c>
    </row>
    <row r="931" spans="2:4" x14ac:dyDescent="0.4">
      <c r="B931" s="34">
        <v>906</v>
      </c>
      <c r="C931" s="34">
        <v>3229.5540279541719</v>
      </c>
      <c r="D931" s="34">
        <v>-3033.5540279541719</v>
      </c>
    </row>
    <row r="932" spans="2:4" x14ac:dyDescent="0.4">
      <c r="B932" s="34">
        <v>907</v>
      </c>
      <c r="C932" s="34">
        <v>2779.6196097100492</v>
      </c>
      <c r="D932" s="34">
        <v>-2779.6196097100492</v>
      </c>
    </row>
    <row r="933" spans="2:4" x14ac:dyDescent="0.4">
      <c r="B933" s="34">
        <v>908</v>
      </c>
      <c r="C933" s="34">
        <v>2779.6196097100492</v>
      </c>
      <c r="D933" s="34">
        <v>-2779.6196097100492</v>
      </c>
    </row>
    <row r="934" spans="2:4" x14ac:dyDescent="0.4">
      <c r="B934" s="34">
        <v>909</v>
      </c>
      <c r="C934" s="34">
        <v>2779.6196097100492</v>
      </c>
      <c r="D934" s="34">
        <v>-2779.6196097100492</v>
      </c>
    </row>
    <row r="935" spans="2:4" x14ac:dyDescent="0.4">
      <c r="B935" s="34">
        <v>910</v>
      </c>
      <c r="C935" s="34">
        <v>3379.5321673688795</v>
      </c>
      <c r="D935" s="34">
        <v>-2859.5321673688795</v>
      </c>
    </row>
    <row r="936" spans="2:4" x14ac:dyDescent="0.4">
      <c r="B936" s="34">
        <v>911</v>
      </c>
      <c r="C936" s="34">
        <v>3154.5649582468182</v>
      </c>
      <c r="D936" s="34">
        <v>-3031.5649582468182</v>
      </c>
    </row>
    <row r="937" spans="2:4" x14ac:dyDescent="0.4">
      <c r="B937" s="34">
        <v>912</v>
      </c>
      <c r="C937" s="34">
        <v>2779.6196097100492</v>
      </c>
      <c r="D937" s="34">
        <v>-2779.6196097100492</v>
      </c>
    </row>
    <row r="938" spans="2:4" x14ac:dyDescent="0.4">
      <c r="B938" s="34">
        <v>913</v>
      </c>
      <c r="C938" s="34">
        <v>2929.5977491247568</v>
      </c>
      <c r="D938" s="34">
        <v>-2899.5977491247568</v>
      </c>
    </row>
    <row r="939" spans="2:4" x14ac:dyDescent="0.4">
      <c r="B939" s="34">
        <v>914</v>
      </c>
      <c r="C939" s="34">
        <v>4579.3572826865402</v>
      </c>
      <c r="D939" s="34">
        <v>-2597.3572826865402</v>
      </c>
    </row>
    <row r="940" spans="2:4" x14ac:dyDescent="0.4">
      <c r="B940" s="34">
        <v>915</v>
      </c>
      <c r="C940" s="34">
        <v>2779.6196097100492</v>
      </c>
      <c r="D940" s="34">
        <v>-2779.6196097100492</v>
      </c>
    </row>
    <row r="941" spans="2:4" x14ac:dyDescent="0.4">
      <c r="B941" s="34">
        <v>916</v>
      </c>
      <c r="C941" s="34">
        <v>3454.5212370762333</v>
      </c>
      <c r="D941" s="34">
        <v>-3079.5212370762333</v>
      </c>
    </row>
    <row r="942" spans="2:4" x14ac:dyDescent="0.4">
      <c r="B942" s="34">
        <v>917</v>
      </c>
      <c r="C942" s="34">
        <v>2779.6196097100492</v>
      </c>
      <c r="D942" s="34">
        <v>-2779.6196097100492</v>
      </c>
    </row>
    <row r="943" spans="2:4" x14ac:dyDescent="0.4">
      <c r="B943" s="34">
        <v>918</v>
      </c>
      <c r="C943" s="34">
        <v>2854.608679417403</v>
      </c>
      <c r="D943" s="34">
        <v>-2824.608679417403</v>
      </c>
    </row>
    <row r="944" spans="2:4" x14ac:dyDescent="0.4">
      <c r="B944" s="34">
        <v>919</v>
      </c>
      <c r="C944" s="34">
        <v>3529.5103067835871</v>
      </c>
      <c r="D944" s="34">
        <v>-3333.5103067835871</v>
      </c>
    </row>
    <row r="945" spans="2:4" x14ac:dyDescent="0.4">
      <c r="B945" s="34">
        <v>920</v>
      </c>
      <c r="C945" s="34">
        <v>2854.608679417403</v>
      </c>
      <c r="D945" s="34">
        <v>-2754.608679417403</v>
      </c>
    </row>
    <row r="946" spans="2:4" x14ac:dyDescent="0.4">
      <c r="B946" s="34">
        <v>921</v>
      </c>
      <c r="C946" s="34">
        <v>2779.6196097100492</v>
      </c>
      <c r="D946" s="34">
        <v>-2779.6196097100492</v>
      </c>
    </row>
    <row r="947" spans="2:4" x14ac:dyDescent="0.4">
      <c r="B947" s="34">
        <v>922</v>
      </c>
      <c r="C947" s="34">
        <v>4279.401003857125</v>
      </c>
      <c r="D947" s="34">
        <v>355.59899614287497</v>
      </c>
    </row>
    <row r="948" spans="2:4" x14ac:dyDescent="0.4">
      <c r="B948" s="34">
        <v>923</v>
      </c>
      <c r="C948" s="34">
        <v>5029.2917009306639</v>
      </c>
      <c r="D948" s="34">
        <v>650.70829906933614</v>
      </c>
    </row>
    <row r="949" spans="2:4" x14ac:dyDescent="0.4">
      <c r="B949" s="34">
        <v>924</v>
      </c>
      <c r="C949" s="34">
        <v>3229.5540279541719</v>
      </c>
      <c r="D949" s="34">
        <v>-2899.5540279541719</v>
      </c>
    </row>
    <row r="950" spans="2:4" x14ac:dyDescent="0.4">
      <c r="B950" s="34">
        <v>925</v>
      </c>
      <c r="C950" s="34">
        <v>3904.4556553203565</v>
      </c>
      <c r="D950" s="34">
        <v>-3577.4556553203565</v>
      </c>
    </row>
    <row r="951" spans="2:4" x14ac:dyDescent="0.4">
      <c r="B951" s="34">
        <v>926</v>
      </c>
      <c r="C951" s="34">
        <v>3154.5649582468182</v>
      </c>
      <c r="D951" s="34">
        <v>-2994.5649582468182</v>
      </c>
    </row>
    <row r="952" spans="2:4" x14ac:dyDescent="0.4">
      <c r="B952" s="34">
        <v>927</v>
      </c>
      <c r="C952" s="34">
        <v>2779.6196097100492</v>
      </c>
      <c r="D952" s="34">
        <v>-2779.6196097100492</v>
      </c>
    </row>
    <row r="953" spans="2:4" x14ac:dyDescent="0.4">
      <c r="B953" s="34">
        <v>928</v>
      </c>
      <c r="C953" s="34">
        <v>2779.6196097100492</v>
      </c>
      <c r="D953" s="34">
        <v>-2779.6196097100492</v>
      </c>
    </row>
    <row r="954" spans="2:4" x14ac:dyDescent="0.4">
      <c r="B954" s="34">
        <v>929</v>
      </c>
      <c r="C954" s="34">
        <v>4879.3135615159554</v>
      </c>
      <c r="D954" s="34">
        <v>-3304.3135615159554</v>
      </c>
    </row>
    <row r="955" spans="2:4" x14ac:dyDescent="0.4">
      <c r="B955" s="34">
        <v>930</v>
      </c>
      <c r="C955" s="34">
        <v>2779.6196097100492</v>
      </c>
      <c r="D955" s="34">
        <v>-2779.6196097100492</v>
      </c>
    </row>
    <row r="956" spans="2:4" x14ac:dyDescent="0.4">
      <c r="B956" s="34">
        <v>931</v>
      </c>
      <c r="C956" s="34">
        <v>3154.5649582468182</v>
      </c>
      <c r="D956" s="34">
        <v>-2809.5649582468182</v>
      </c>
    </row>
    <row r="957" spans="2:4" x14ac:dyDescent="0.4">
      <c r="B957" s="34">
        <v>932</v>
      </c>
      <c r="C957" s="34">
        <v>3304.5430976615257</v>
      </c>
      <c r="D957" s="34">
        <v>-3173.5430976615257</v>
      </c>
    </row>
    <row r="958" spans="2:4" x14ac:dyDescent="0.4">
      <c r="B958" s="34">
        <v>933</v>
      </c>
      <c r="C958" s="34">
        <v>5029.2917009306639</v>
      </c>
      <c r="D958" s="34">
        <v>-3648.2917009306639</v>
      </c>
    </row>
    <row r="959" spans="2:4" x14ac:dyDescent="0.4">
      <c r="B959" s="34">
        <v>934</v>
      </c>
      <c r="C959" s="34">
        <v>2929.5977491247568</v>
      </c>
      <c r="D959" s="34">
        <v>-2809.5977491247568</v>
      </c>
    </row>
    <row r="960" spans="2:4" x14ac:dyDescent="0.4">
      <c r="B960" s="34">
        <v>935</v>
      </c>
      <c r="C960" s="34">
        <v>5029.2917009306639</v>
      </c>
      <c r="D960" s="34">
        <v>-3509.2917009306639</v>
      </c>
    </row>
    <row r="961" spans="2:4" x14ac:dyDescent="0.4">
      <c r="B961" s="34">
        <v>936</v>
      </c>
      <c r="C961" s="34">
        <v>2929.5977491247568</v>
      </c>
      <c r="D961" s="34">
        <v>-2879.5977491247568</v>
      </c>
    </row>
    <row r="962" spans="2:4" x14ac:dyDescent="0.4">
      <c r="B962" s="34">
        <v>937</v>
      </c>
      <c r="C962" s="34">
        <v>2779.6196097100492</v>
      </c>
      <c r="D962" s="34">
        <v>-2779.6196097100492</v>
      </c>
    </row>
    <row r="963" spans="2:4" x14ac:dyDescent="0.4">
      <c r="B963" s="34">
        <v>938</v>
      </c>
      <c r="C963" s="34">
        <v>2929.5977491247568</v>
      </c>
      <c r="D963" s="34">
        <v>-2889.5977491247568</v>
      </c>
    </row>
    <row r="964" spans="2:4" x14ac:dyDescent="0.4">
      <c r="B964" s="34">
        <v>939</v>
      </c>
      <c r="C964" s="34">
        <v>2854.608679417403</v>
      </c>
      <c r="D964" s="34">
        <v>-2829.608679417403</v>
      </c>
    </row>
    <row r="965" spans="2:4" x14ac:dyDescent="0.4">
      <c r="B965" s="34">
        <v>940</v>
      </c>
      <c r="C965" s="34">
        <v>2929.5977491247568</v>
      </c>
      <c r="D965" s="34">
        <v>-2889.5977491247568</v>
      </c>
    </row>
    <row r="966" spans="2:4" x14ac:dyDescent="0.4">
      <c r="B966" s="34">
        <v>941</v>
      </c>
      <c r="C966" s="34">
        <v>3829.4665856130023</v>
      </c>
      <c r="D966" s="34">
        <v>-2285.4665856130023</v>
      </c>
    </row>
    <row r="967" spans="2:4" x14ac:dyDescent="0.4">
      <c r="B967" s="34">
        <v>942</v>
      </c>
      <c r="C967" s="34">
        <v>5104.2807706380172</v>
      </c>
      <c r="D967" s="34">
        <v>-3943.2807706380172</v>
      </c>
    </row>
    <row r="968" spans="2:4" x14ac:dyDescent="0.4">
      <c r="B968" s="34">
        <v>943</v>
      </c>
      <c r="C968" s="34">
        <v>3979.4447250277099</v>
      </c>
      <c r="D968" s="34">
        <v>-3311.4447250277099</v>
      </c>
    </row>
    <row r="969" spans="2:4" x14ac:dyDescent="0.4">
      <c r="B969" s="34">
        <v>944</v>
      </c>
      <c r="C969" s="34">
        <v>3679.4884461982947</v>
      </c>
      <c r="D969" s="34">
        <v>-3390.4884461982947</v>
      </c>
    </row>
    <row r="970" spans="2:4" x14ac:dyDescent="0.4">
      <c r="B970" s="34">
        <v>945</v>
      </c>
      <c r="C970" s="34">
        <v>9978.5703016160151</v>
      </c>
      <c r="D970" s="34">
        <v>-3315.5703016160151</v>
      </c>
    </row>
    <row r="971" spans="2:4" x14ac:dyDescent="0.4">
      <c r="B971" s="34">
        <v>946</v>
      </c>
      <c r="C971" s="34">
        <v>3979.4447250277099</v>
      </c>
      <c r="D971" s="34">
        <v>-1495.4447250277099</v>
      </c>
    </row>
    <row r="972" spans="2:4" x14ac:dyDescent="0.4">
      <c r="B972" s="34">
        <v>947</v>
      </c>
      <c r="C972" s="34">
        <v>3154.5649582468182</v>
      </c>
      <c r="D972" s="34">
        <v>-2868.5649582468182</v>
      </c>
    </row>
    <row r="973" spans="2:4" x14ac:dyDescent="0.4">
      <c r="B973" s="34">
        <v>948</v>
      </c>
      <c r="C973" s="34">
        <v>2779.6196097100492</v>
      </c>
      <c r="D973" s="34">
        <v>-2779.6196097100492</v>
      </c>
    </row>
    <row r="974" spans="2:4" x14ac:dyDescent="0.4">
      <c r="B974" s="34">
        <v>949</v>
      </c>
      <c r="C974" s="34">
        <v>3379.5321673688795</v>
      </c>
      <c r="D974" s="34">
        <v>-2899.5321673688795</v>
      </c>
    </row>
    <row r="975" spans="2:4" x14ac:dyDescent="0.4">
      <c r="B975" s="34">
        <v>950</v>
      </c>
      <c r="C975" s="34">
        <v>3304.5430976615257</v>
      </c>
      <c r="D975" s="34">
        <v>-3031.5430976615257</v>
      </c>
    </row>
    <row r="976" spans="2:4" x14ac:dyDescent="0.4">
      <c r="B976" s="34">
        <v>951</v>
      </c>
      <c r="C976" s="34">
        <v>4579.3572826865402</v>
      </c>
      <c r="D976" s="34">
        <v>-3177.3572826865402</v>
      </c>
    </row>
    <row r="977" spans="2:4" x14ac:dyDescent="0.4">
      <c r="B977" s="34">
        <v>952</v>
      </c>
      <c r="C977" s="34">
        <v>11853.297044299859</v>
      </c>
      <c r="D977" s="34">
        <v>7341.7029557001406</v>
      </c>
    </row>
    <row r="978" spans="2:4" x14ac:dyDescent="0.4">
      <c r="B978" s="34">
        <v>953</v>
      </c>
      <c r="C978" s="34">
        <v>17477.477272351396</v>
      </c>
      <c r="D978" s="34">
        <v>2094.5227276486039</v>
      </c>
    </row>
    <row r="979" spans="2:4" x14ac:dyDescent="0.4">
      <c r="B979" s="34">
        <v>954</v>
      </c>
      <c r="C979" s="34">
        <v>3154.5649582468182</v>
      </c>
      <c r="D979" s="34">
        <v>-3028.5649582468182</v>
      </c>
    </row>
    <row r="980" spans="2:4" x14ac:dyDescent="0.4">
      <c r="B980" s="34">
        <v>955</v>
      </c>
      <c r="C980" s="34">
        <v>8253.8216983468774</v>
      </c>
      <c r="D980" s="34">
        <v>-1742.8216983468774</v>
      </c>
    </row>
    <row r="981" spans="2:4" x14ac:dyDescent="0.4">
      <c r="B981" s="34">
        <v>956</v>
      </c>
      <c r="C981" s="34">
        <v>9753.6030924939532</v>
      </c>
      <c r="D981" s="34">
        <v>7230.3969075060468</v>
      </c>
    </row>
    <row r="982" spans="2:4" x14ac:dyDescent="0.4">
      <c r="B982" s="34">
        <v>957</v>
      </c>
      <c r="C982" s="34">
        <v>4054.4337947350641</v>
      </c>
      <c r="D982" s="34">
        <v>-3193.4337947350641</v>
      </c>
    </row>
    <row r="983" spans="2:4" x14ac:dyDescent="0.4">
      <c r="B983" s="34">
        <v>958</v>
      </c>
      <c r="C983" s="34">
        <v>3304.5430976615257</v>
      </c>
      <c r="D983" s="34">
        <v>-3071.5430976615257</v>
      </c>
    </row>
    <row r="984" spans="2:4" x14ac:dyDescent="0.4">
      <c r="B984" s="34">
        <v>959</v>
      </c>
      <c r="C984" s="34">
        <v>4054.4337947350641</v>
      </c>
      <c r="D984" s="34">
        <v>-3173.4337947350641</v>
      </c>
    </row>
    <row r="985" spans="2:4" x14ac:dyDescent="0.4">
      <c r="B985" s="34">
        <v>960</v>
      </c>
      <c r="C985" s="34">
        <v>15602.75052966755</v>
      </c>
      <c r="D985" s="34">
        <v>3827.2494703324501</v>
      </c>
    </row>
    <row r="986" spans="2:4" x14ac:dyDescent="0.4">
      <c r="B986" s="34">
        <v>961</v>
      </c>
      <c r="C986" s="34">
        <v>16877.564714692562</v>
      </c>
      <c r="D986" s="34">
        <v>8777.4352853074379</v>
      </c>
    </row>
    <row r="987" spans="2:4" x14ac:dyDescent="0.4">
      <c r="B987" s="34">
        <v>962</v>
      </c>
      <c r="C987" s="34">
        <v>11028.417277518967</v>
      </c>
      <c r="D987" s="34">
        <v>29050.582722481035</v>
      </c>
    </row>
    <row r="988" spans="2:4" x14ac:dyDescent="0.4">
      <c r="B988" s="34">
        <v>963</v>
      </c>
      <c r="C988" s="34">
        <v>5554.21518888214</v>
      </c>
      <c r="D988" s="34">
        <v>-4842.21518888214</v>
      </c>
    </row>
    <row r="989" spans="2:4" x14ac:dyDescent="0.4">
      <c r="B989" s="34">
        <v>964</v>
      </c>
      <c r="C989" s="34">
        <v>3454.5212370762333</v>
      </c>
      <c r="D989" s="34">
        <v>-3077.5212370762333</v>
      </c>
    </row>
    <row r="990" spans="2:4" x14ac:dyDescent="0.4">
      <c r="B990" s="34">
        <v>965</v>
      </c>
      <c r="C990" s="34">
        <v>4954.3026312233096</v>
      </c>
      <c r="D990" s="34">
        <v>-4075.3026312233096</v>
      </c>
    </row>
    <row r="991" spans="2:4" x14ac:dyDescent="0.4">
      <c r="B991" s="34">
        <v>966</v>
      </c>
      <c r="C991" s="34">
        <v>3229.5540279541719</v>
      </c>
      <c r="D991" s="34">
        <v>-2931.5540279541719</v>
      </c>
    </row>
    <row r="992" spans="2:4" x14ac:dyDescent="0.4">
      <c r="B992" s="34">
        <v>967</v>
      </c>
      <c r="C992" s="34">
        <v>5029.2917009306639</v>
      </c>
      <c r="D992" s="34">
        <v>-3253.2917009306639</v>
      </c>
    </row>
    <row r="993" spans="2:4" x14ac:dyDescent="0.4">
      <c r="B993" s="34">
        <v>968</v>
      </c>
      <c r="C993" s="34">
        <v>8853.7342560057077</v>
      </c>
      <c r="D993" s="34">
        <v>-5291.7342560057077</v>
      </c>
    </row>
    <row r="994" spans="2:4" x14ac:dyDescent="0.4">
      <c r="B994" s="34">
        <v>969</v>
      </c>
      <c r="C994" s="34">
        <v>3079.5758885394644</v>
      </c>
      <c r="D994" s="34">
        <v>-2973.5758885394644</v>
      </c>
    </row>
    <row r="995" spans="2:4" x14ac:dyDescent="0.4">
      <c r="B995" s="34">
        <v>970</v>
      </c>
      <c r="C995" s="34">
        <v>3604.4993764909409</v>
      </c>
      <c r="D995" s="34">
        <v>10395.500623509059</v>
      </c>
    </row>
    <row r="996" spans="2:4" x14ac:dyDescent="0.4">
      <c r="B996" s="34">
        <v>971</v>
      </c>
      <c r="C996" s="34">
        <v>3829.4665856130023</v>
      </c>
      <c r="D996" s="34">
        <v>-1533.4665856130023</v>
      </c>
    </row>
    <row r="997" spans="2:4" x14ac:dyDescent="0.4">
      <c r="B997" s="34">
        <v>972</v>
      </c>
      <c r="C997" s="34">
        <v>3154.5649582468182</v>
      </c>
      <c r="D997" s="34">
        <v>-2928.5649582468182</v>
      </c>
    </row>
    <row r="998" spans="2:4" x14ac:dyDescent="0.4">
      <c r="B998" s="34">
        <v>973</v>
      </c>
      <c r="C998" s="34">
        <v>6154.1277465409703</v>
      </c>
      <c r="D998" s="34">
        <v>770.87225345902971</v>
      </c>
    </row>
    <row r="999" spans="2:4" x14ac:dyDescent="0.4">
      <c r="B999" s="34">
        <v>974</v>
      </c>
      <c r="C999" s="34">
        <v>3379.5321673688795</v>
      </c>
      <c r="D999" s="34">
        <v>-2968.5321673688795</v>
      </c>
    </row>
    <row r="1000" spans="2:4" x14ac:dyDescent="0.4">
      <c r="B1000" s="34">
        <v>975</v>
      </c>
      <c r="C1000" s="34">
        <v>3004.5868188321106</v>
      </c>
      <c r="D1000" s="34">
        <v>-2724.5868188321106</v>
      </c>
    </row>
    <row r="1001" spans="2:4" x14ac:dyDescent="0.4">
      <c r="B1001" s="34">
        <v>976</v>
      </c>
      <c r="C1001" s="34">
        <v>4579.3572826865402</v>
      </c>
      <c r="D1001" s="34">
        <v>-1972.3572826865402</v>
      </c>
    </row>
    <row r="1002" spans="2:4" x14ac:dyDescent="0.4">
      <c r="B1002" s="34">
        <v>977</v>
      </c>
      <c r="C1002" s="34">
        <v>4129.4228644424174</v>
      </c>
      <c r="D1002" s="34">
        <v>-1240.4228644424174</v>
      </c>
    </row>
    <row r="1003" spans="2:4" x14ac:dyDescent="0.4">
      <c r="B1003" s="34">
        <v>978</v>
      </c>
      <c r="C1003" s="34">
        <v>3679.4884461982947</v>
      </c>
      <c r="D1003" s="34">
        <v>-2770.4884461982947</v>
      </c>
    </row>
    <row r="1004" spans="2:4" x14ac:dyDescent="0.4">
      <c r="B1004" s="34">
        <v>979</v>
      </c>
      <c r="C1004" s="34">
        <v>12003.275183714568</v>
      </c>
      <c r="D1004" s="34">
        <v>85269.724816285438</v>
      </c>
    </row>
    <row r="1005" spans="2:4" x14ac:dyDescent="0.4">
      <c r="B1005" s="34">
        <v>980</v>
      </c>
      <c r="C1005" s="34">
        <v>9978.5703016160151</v>
      </c>
      <c r="D1005" s="34">
        <v>19007.589698383985</v>
      </c>
    </row>
    <row r="1006" spans="2:4" x14ac:dyDescent="0.4">
      <c r="B1006" s="34">
        <v>981</v>
      </c>
      <c r="C1006" s="34">
        <v>5104.2807706380172</v>
      </c>
      <c r="D1006" s="34">
        <v>-3618.2807706380172</v>
      </c>
    </row>
    <row r="1007" spans="2:4" x14ac:dyDescent="0.4">
      <c r="B1007" s="34">
        <v>982</v>
      </c>
      <c r="C1007" s="34">
        <v>3079.5758885394644</v>
      </c>
      <c r="D1007" s="34">
        <v>-3068.5758885394644</v>
      </c>
    </row>
    <row r="1008" spans="2:4" x14ac:dyDescent="0.4">
      <c r="B1008" s="34">
        <v>983</v>
      </c>
      <c r="C1008" s="34">
        <v>3004.5868188321106</v>
      </c>
      <c r="D1008" s="34">
        <v>-3001.5868188321106</v>
      </c>
    </row>
    <row r="1009" spans="2:4" x14ac:dyDescent="0.4">
      <c r="B1009" s="34">
        <v>984</v>
      </c>
      <c r="C1009" s="34">
        <v>16202.66308732638</v>
      </c>
      <c r="D1009" s="34">
        <v>14548.33691267362</v>
      </c>
    </row>
    <row r="1010" spans="2:4" x14ac:dyDescent="0.4">
      <c r="B1010" s="34">
        <v>985</v>
      </c>
      <c r="C1010" s="34">
        <v>3004.5868188321106</v>
      </c>
      <c r="D1010" s="34">
        <v>-2898.5868188321106</v>
      </c>
    </row>
    <row r="1011" spans="2:4" x14ac:dyDescent="0.4">
      <c r="B1011" s="34">
        <v>986</v>
      </c>
      <c r="C1011" s="34">
        <v>4504.3682129791869</v>
      </c>
      <c r="D1011" s="34">
        <v>-2616.3682129791869</v>
      </c>
    </row>
    <row r="1012" spans="2:4" x14ac:dyDescent="0.4">
      <c r="B1012" s="34">
        <v>987</v>
      </c>
      <c r="C1012" s="34">
        <v>4504.3682129791869</v>
      </c>
      <c r="D1012" s="34">
        <v>-1954.3682129791869</v>
      </c>
    </row>
    <row r="1013" spans="2:4" x14ac:dyDescent="0.4">
      <c r="B1013" s="34">
        <v>988</v>
      </c>
      <c r="C1013" s="34">
        <v>5854.1714677115551</v>
      </c>
      <c r="D1013" s="34">
        <v>755.82853228844488</v>
      </c>
    </row>
    <row r="1014" spans="2:4" x14ac:dyDescent="0.4">
      <c r="B1014" s="34">
        <v>989</v>
      </c>
      <c r="C1014" s="34">
        <v>2779.6196097100492</v>
      </c>
      <c r="D1014" s="34">
        <v>-2779.6196097100492</v>
      </c>
    </row>
    <row r="1015" spans="2:4" x14ac:dyDescent="0.4">
      <c r="B1015" s="34">
        <v>990</v>
      </c>
      <c r="C1015" s="34">
        <v>5179.2698403453705</v>
      </c>
      <c r="D1015" s="34">
        <v>-3502.2698403453705</v>
      </c>
    </row>
    <row r="1016" spans="2:4" x14ac:dyDescent="0.4">
      <c r="B1016" s="34">
        <v>991</v>
      </c>
      <c r="C1016" s="34">
        <v>2929.5977491247568</v>
      </c>
      <c r="D1016" s="34">
        <v>-2903.5977491247568</v>
      </c>
    </row>
    <row r="1017" spans="2:4" x14ac:dyDescent="0.4">
      <c r="B1017" s="34">
        <v>992</v>
      </c>
      <c r="C1017" s="34">
        <v>3304.5430976615257</v>
      </c>
      <c r="D1017" s="34">
        <v>-3092.5430976615257</v>
      </c>
    </row>
    <row r="1018" spans="2:4" x14ac:dyDescent="0.4">
      <c r="B1018" s="34">
        <v>993</v>
      </c>
      <c r="C1018" s="34">
        <v>3079.5758885394644</v>
      </c>
      <c r="D1018" s="34">
        <v>-2612.5758885394644</v>
      </c>
    </row>
    <row r="1019" spans="2:4" x14ac:dyDescent="0.4">
      <c r="B1019" s="34">
        <v>994</v>
      </c>
      <c r="C1019" s="34">
        <v>17477.477272351396</v>
      </c>
      <c r="D1019" s="34">
        <v>83.522727648603905</v>
      </c>
    </row>
    <row r="1020" spans="2:4" x14ac:dyDescent="0.4">
      <c r="B1020" s="34">
        <v>995</v>
      </c>
      <c r="C1020" s="34">
        <v>3604.4993764909409</v>
      </c>
      <c r="D1020" s="34">
        <v>1064.5006235090591</v>
      </c>
    </row>
    <row r="1021" spans="2:4" x14ac:dyDescent="0.4">
      <c r="B1021" s="34">
        <v>996</v>
      </c>
      <c r="C1021" s="34">
        <v>3454.5212370762333</v>
      </c>
      <c r="D1021" s="34">
        <v>-2728.5212370762333</v>
      </c>
    </row>
    <row r="1022" spans="2:4" x14ac:dyDescent="0.4">
      <c r="B1022" s="34">
        <v>997</v>
      </c>
      <c r="C1022" s="34">
        <v>3154.5649582468182</v>
      </c>
      <c r="D1022" s="34">
        <v>-3089.5649582468182</v>
      </c>
    </row>
    <row r="1023" spans="2:4" x14ac:dyDescent="0.4">
      <c r="B1023" s="34">
        <v>998</v>
      </c>
      <c r="C1023" s="34">
        <v>3379.5321673688795</v>
      </c>
      <c r="D1023" s="34">
        <v>-3314.5321673688795</v>
      </c>
    </row>
    <row r="1024" spans="2:4" x14ac:dyDescent="0.4">
      <c r="B1024" s="34">
        <v>999</v>
      </c>
      <c r="C1024" s="34">
        <v>19952.116572694074</v>
      </c>
      <c r="D1024" s="34">
        <v>15182.883427305926</v>
      </c>
    </row>
    <row r="1025" spans="2:4" x14ac:dyDescent="0.4">
      <c r="B1025" s="34">
        <v>1000</v>
      </c>
      <c r="C1025" s="34">
        <v>5779.1823980042009</v>
      </c>
      <c r="D1025" s="34">
        <v>5903.8176019957991</v>
      </c>
    </row>
    <row r="1026" spans="2:4" x14ac:dyDescent="0.4">
      <c r="B1026" s="34">
        <v>1001</v>
      </c>
      <c r="C1026" s="34">
        <v>3229.5540279541719</v>
      </c>
      <c r="D1026" s="34">
        <v>16594.445972045829</v>
      </c>
    </row>
    <row r="1027" spans="2:4" x14ac:dyDescent="0.4">
      <c r="B1027" s="34">
        <v>1002</v>
      </c>
      <c r="C1027" s="34">
        <v>3079.5758885394644</v>
      </c>
      <c r="D1027" s="34">
        <v>2120.4241114605356</v>
      </c>
    </row>
    <row r="1028" spans="2:4" x14ac:dyDescent="0.4">
      <c r="B1028" s="34">
        <v>1003</v>
      </c>
      <c r="C1028" s="34">
        <v>4429.3791432718326</v>
      </c>
      <c r="D1028" s="34">
        <v>-1469.3791432718326</v>
      </c>
    </row>
    <row r="1029" spans="2:4" x14ac:dyDescent="0.4">
      <c r="B1029" s="34">
        <v>1004</v>
      </c>
      <c r="C1029" s="34">
        <v>3904.4556553203565</v>
      </c>
      <c r="D1029" s="34">
        <v>-693.45565532035653</v>
      </c>
    </row>
    <row r="1030" spans="2:4" x14ac:dyDescent="0.4">
      <c r="B1030" s="34">
        <v>1005</v>
      </c>
      <c r="C1030" s="34">
        <v>9903.5812319086617</v>
      </c>
      <c r="D1030" s="34">
        <v>10648.418768091338</v>
      </c>
    </row>
    <row r="1031" spans="2:4" x14ac:dyDescent="0.4">
      <c r="B1031" s="34">
        <v>1006</v>
      </c>
      <c r="C1031" s="34">
        <v>14852.859832594013</v>
      </c>
      <c r="D1031" s="34">
        <v>135249.14016740597</v>
      </c>
    </row>
    <row r="1032" spans="2:4" x14ac:dyDescent="0.4">
      <c r="B1032" s="34">
        <v>1007</v>
      </c>
      <c r="C1032" s="34">
        <v>3379.5321673688795</v>
      </c>
      <c r="D1032" s="34">
        <v>-3145.5321673688795</v>
      </c>
    </row>
    <row r="1033" spans="2:4" x14ac:dyDescent="0.4">
      <c r="B1033" s="34">
        <v>1008</v>
      </c>
      <c r="C1033" s="34">
        <v>8478.7889074689374</v>
      </c>
      <c r="D1033" s="34">
        <v>4817.2110925310626</v>
      </c>
    </row>
    <row r="1034" spans="2:4" x14ac:dyDescent="0.4">
      <c r="B1034" s="34">
        <v>1009</v>
      </c>
      <c r="C1034" s="34">
        <v>2854.608679417403</v>
      </c>
      <c r="D1034" s="34">
        <v>-2604.608679417403</v>
      </c>
    </row>
    <row r="1035" spans="2:4" x14ac:dyDescent="0.4">
      <c r="B1035" s="34">
        <v>1010</v>
      </c>
      <c r="C1035" s="34">
        <v>10353.515650152784</v>
      </c>
      <c r="D1035" s="34">
        <v>-3788.5156501527836</v>
      </c>
    </row>
    <row r="1036" spans="2:4" x14ac:dyDescent="0.4">
      <c r="B1036" s="34">
        <v>1011</v>
      </c>
      <c r="C1036" s="34">
        <v>3079.5758885394644</v>
      </c>
      <c r="D1036" s="34">
        <v>-2859.5758885394644</v>
      </c>
    </row>
    <row r="1037" spans="2:4" x14ac:dyDescent="0.4">
      <c r="B1037" s="34">
        <v>1012</v>
      </c>
      <c r="C1037" s="34">
        <v>2854.608679417403</v>
      </c>
      <c r="D1037" s="34">
        <v>-2779.608679417403</v>
      </c>
    </row>
    <row r="1038" spans="2:4" x14ac:dyDescent="0.4">
      <c r="B1038" s="34">
        <v>1013</v>
      </c>
      <c r="C1038" s="34">
        <v>60896.148632909244</v>
      </c>
      <c r="D1038" s="34">
        <v>1015854.9013670908</v>
      </c>
    </row>
    <row r="1039" spans="2:4" x14ac:dyDescent="0.4">
      <c r="B1039" s="34">
        <v>1014</v>
      </c>
      <c r="C1039" s="34">
        <v>9528.6358833718914</v>
      </c>
      <c r="D1039" s="34">
        <v>-896.6358833718914</v>
      </c>
    </row>
    <row r="1040" spans="2:4" x14ac:dyDescent="0.4">
      <c r="B1040" s="34">
        <v>1015</v>
      </c>
      <c r="C1040" s="34">
        <v>3979.4447250277099</v>
      </c>
      <c r="D1040" s="34">
        <v>-919.44472502770986</v>
      </c>
    </row>
    <row r="1041" spans="2:4" x14ac:dyDescent="0.4">
      <c r="B1041" s="34">
        <v>1016</v>
      </c>
      <c r="C1041" s="34">
        <v>3229.5540279541719</v>
      </c>
      <c r="D1041" s="34">
        <v>-2989.5540279541719</v>
      </c>
    </row>
    <row r="1042" spans="2:4" x14ac:dyDescent="0.4">
      <c r="B1042" s="34">
        <v>1017</v>
      </c>
      <c r="C1042" s="34">
        <v>5629.2042585894942</v>
      </c>
      <c r="D1042" s="34">
        <v>-2787.2042585894942</v>
      </c>
    </row>
    <row r="1043" spans="2:4" x14ac:dyDescent="0.4">
      <c r="B1043" s="34">
        <v>1018</v>
      </c>
      <c r="C1043" s="34">
        <v>29400.739355820653</v>
      </c>
      <c r="D1043" s="34">
        <v>27796.260644179347</v>
      </c>
    </row>
    <row r="1044" spans="2:4" x14ac:dyDescent="0.4">
      <c r="B1044" s="34">
        <v>1019</v>
      </c>
      <c r="C1044" s="34">
        <v>3304.5430976615257</v>
      </c>
      <c r="D1044" s="34">
        <v>-2683.5430976615257</v>
      </c>
    </row>
    <row r="1045" spans="2:4" x14ac:dyDescent="0.4">
      <c r="B1045" s="34">
        <v>1020</v>
      </c>
      <c r="C1045" s="34">
        <v>32775.247492651572</v>
      </c>
      <c r="D1045" s="34">
        <v>-11475.247492651572</v>
      </c>
    </row>
    <row r="1046" spans="2:4" x14ac:dyDescent="0.4">
      <c r="B1046" s="34">
        <v>1021</v>
      </c>
      <c r="C1046" s="34">
        <v>5029.2917009306639</v>
      </c>
      <c r="D1046" s="34">
        <v>-1843.2917009306639</v>
      </c>
    </row>
    <row r="1047" spans="2:4" x14ac:dyDescent="0.4">
      <c r="B1047" s="34">
        <v>1022</v>
      </c>
      <c r="C1047" s="34">
        <v>38624.394929825168</v>
      </c>
      <c r="D1047" s="34">
        <v>-28070.284929825168</v>
      </c>
    </row>
    <row r="1048" spans="2:4" x14ac:dyDescent="0.4">
      <c r="B1048" s="34">
        <v>1023</v>
      </c>
      <c r="C1048" s="34">
        <v>8328.8107680542307</v>
      </c>
      <c r="D1048" s="34">
        <v>-6030.8107680542307</v>
      </c>
    </row>
    <row r="1049" spans="2:4" x14ac:dyDescent="0.4">
      <c r="B1049" s="34">
        <v>1024</v>
      </c>
      <c r="C1049" s="34">
        <v>12603.187741373398</v>
      </c>
      <c r="D1049" s="34">
        <v>-7860.1877413733982</v>
      </c>
    </row>
    <row r="1050" spans="2:4" x14ac:dyDescent="0.4">
      <c r="B1050" s="34">
        <v>1025</v>
      </c>
      <c r="C1050" s="34">
        <v>7353.952861858631</v>
      </c>
      <c r="D1050" s="34">
        <v>16373.597138141369</v>
      </c>
    </row>
    <row r="1051" spans="2:4" x14ac:dyDescent="0.4">
      <c r="B1051" s="34">
        <v>1026</v>
      </c>
      <c r="C1051" s="34">
        <v>83092.913266285977</v>
      </c>
      <c r="D1051" s="34">
        <v>-6143.0932662859705</v>
      </c>
    </row>
    <row r="1052" spans="2:4" x14ac:dyDescent="0.4">
      <c r="B1052" s="34">
        <v>1027</v>
      </c>
      <c r="C1052" s="34">
        <v>11928.286114007213</v>
      </c>
      <c r="D1052" s="34">
        <v>-4927.7061140072128</v>
      </c>
    </row>
    <row r="1053" spans="2:4" x14ac:dyDescent="0.4">
      <c r="B1053" s="34">
        <v>1028</v>
      </c>
      <c r="C1053" s="34">
        <v>11103.406347226322</v>
      </c>
      <c r="D1053" s="34">
        <v>-3370.4063472263224</v>
      </c>
    </row>
    <row r="1054" spans="2:4" x14ac:dyDescent="0.4">
      <c r="B1054" s="34">
        <v>1029</v>
      </c>
      <c r="C1054" s="34">
        <v>21901.832385085268</v>
      </c>
      <c r="D1054" s="34">
        <v>-10174.832385085268</v>
      </c>
    </row>
    <row r="1055" spans="2:4" x14ac:dyDescent="0.4">
      <c r="B1055" s="34">
        <v>1030</v>
      </c>
      <c r="C1055" s="34">
        <v>13353.078438446935</v>
      </c>
      <c r="D1055" s="34">
        <v>-2177.0784384469353</v>
      </c>
    </row>
    <row r="1056" spans="2:4" x14ac:dyDescent="0.4">
      <c r="B1056" s="34">
        <v>1031</v>
      </c>
      <c r="C1056" s="34">
        <v>14702.881693179304</v>
      </c>
      <c r="D1056" s="34">
        <v>-7860.8816931793044</v>
      </c>
    </row>
    <row r="1057" spans="2:4" x14ac:dyDescent="0.4">
      <c r="B1057" s="34">
        <v>1032</v>
      </c>
      <c r="C1057" s="34">
        <v>10203.537510738075</v>
      </c>
      <c r="D1057" s="34">
        <v>536.46248926192493</v>
      </c>
    </row>
    <row r="1058" spans="2:4" x14ac:dyDescent="0.4">
      <c r="B1058" s="34">
        <v>1033</v>
      </c>
      <c r="C1058" s="34">
        <v>9978.5703016160151</v>
      </c>
      <c r="D1058" s="34">
        <v>-4119.7303016160149</v>
      </c>
    </row>
    <row r="1059" spans="2:4" x14ac:dyDescent="0.4">
      <c r="B1059" s="34">
        <v>1034</v>
      </c>
      <c r="C1059" s="34">
        <v>4804.324491808602</v>
      </c>
      <c r="D1059" s="34">
        <v>-3438.324491808602</v>
      </c>
    </row>
    <row r="1060" spans="2:4" x14ac:dyDescent="0.4">
      <c r="B1060" s="34">
        <v>1035</v>
      </c>
      <c r="C1060" s="34">
        <v>15227.805181130781</v>
      </c>
      <c r="D1060" s="34">
        <v>-8727.7151811307813</v>
      </c>
    </row>
    <row r="1061" spans="2:4" x14ac:dyDescent="0.4">
      <c r="B1061" s="34">
        <v>1036</v>
      </c>
      <c r="C1061" s="34">
        <v>8478.7889074689374</v>
      </c>
      <c r="D1061" s="34">
        <v>-3526.7889074689374</v>
      </c>
    </row>
    <row r="1062" spans="2:4" x14ac:dyDescent="0.4">
      <c r="B1062" s="34">
        <v>1037</v>
      </c>
      <c r="C1062" s="34">
        <v>18602.3133179617</v>
      </c>
      <c r="D1062" s="34">
        <v>-13546.093317961699</v>
      </c>
    </row>
    <row r="1063" spans="2:4" x14ac:dyDescent="0.4">
      <c r="B1063" s="34">
        <v>1038</v>
      </c>
      <c r="C1063" s="34">
        <v>4354.3900735644793</v>
      </c>
      <c r="D1063" s="34">
        <v>-3333.3900735644793</v>
      </c>
    </row>
    <row r="1064" spans="2:4" x14ac:dyDescent="0.4">
      <c r="B1064" s="34">
        <v>1039</v>
      </c>
      <c r="C1064" s="34">
        <v>7353.952861858631</v>
      </c>
      <c r="D1064" s="34">
        <v>-5173.952861858631</v>
      </c>
    </row>
    <row r="1065" spans="2:4" x14ac:dyDescent="0.4">
      <c r="B1065" s="34">
        <v>1040</v>
      </c>
      <c r="C1065" s="34">
        <v>5029.2917009306639</v>
      </c>
      <c r="D1065" s="34">
        <v>-4388.2917009306639</v>
      </c>
    </row>
    <row r="1066" spans="2:4" x14ac:dyDescent="0.4">
      <c r="B1066" s="34">
        <v>1041</v>
      </c>
      <c r="C1066" s="34">
        <v>2854.608679417403</v>
      </c>
      <c r="D1066" s="34">
        <v>-2604.608679417403</v>
      </c>
    </row>
    <row r="1067" spans="2:4" x14ac:dyDescent="0.4">
      <c r="B1067" s="34">
        <v>1042</v>
      </c>
      <c r="C1067" s="34">
        <v>2779.6196097100492</v>
      </c>
      <c r="D1067" s="34">
        <v>-2779.6196097100492</v>
      </c>
    </row>
    <row r="1068" spans="2:4" x14ac:dyDescent="0.4">
      <c r="B1068" s="34">
        <v>1043</v>
      </c>
      <c r="C1068" s="34">
        <v>2854.608679417403</v>
      </c>
      <c r="D1068" s="34">
        <v>-2844.608679417403</v>
      </c>
    </row>
    <row r="1069" spans="2:4" x14ac:dyDescent="0.4">
      <c r="B1069" s="34">
        <v>1044</v>
      </c>
      <c r="C1069" s="34">
        <v>24676.42796425736</v>
      </c>
      <c r="D1069" s="34">
        <v>-16139.42796425736</v>
      </c>
    </row>
    <row r="1070" spans="2:4" x14ac:dyDescent="0.4">
      <c r="B1070" s="34">
        <v>1045</v>
      </c>
      <c r="C1070" s="34">
        <v>2929.5977491247568</v>
      </c>
      <c r="D1070" s="34">
        <v>-2923.5977491247568</v>
      </c>
    </row>
    <row r="1071" spans="2:4" x14ac:dyDescent="0.4">
      <c r="B1071" s="34">
        <v>1046</v>
      </c>
      <c r="C1071" s="34">
        <v>3379.5321673688795</v>
      </c>
      <c r="D1071" s="34">
        <v>-3113.5321673688795</v>
      </c>
    </row>
    <row r="1072" spans="2:4" x14ac:dyDescent="0.4">
      <c r="B1072" s="34">
        <v>1047</v>
      </c>
      <c r="C1072" s="34">
        <v>2779.6196097100492</v>
      </c>
      <c r="D1072" s="34">
        <v>-2779.6196097100492</v>
      </c>
    </row>
    <row r="1073" spans="2:4" x14ac:dyDescent="0.4">
      <c r="B1073" s="34">
        <v>1048</v>
      </c>
      <c r="C1073" s="34">
        <v>2854.608679417403</v>
      </c>
      <c r="D1073" s="34">
        <v>-2853.608679417403</v>
      </c>
    </row>
    <row r="1074" spans="2:4" x14ac:dyDescent="0.4">
      <c r="B1074" s="34">
        <v>1049</v>
      </c>
      <c r="C1074" s="34">
        <v>3079.5758885394644</v>
      </c>
      <c r="D1074" s="34">
        <v>-2867.5758885394644</v>
      </c>
    </row>
    <row r="1075" spans="2:4" x14ac:dyDescent="0.4">
      <c r="B1075" s="34">
        <v>1050</v>
      </c>
      <c r="C1075" s="34">
        <v>2779.6196097100492</v>
      </c>
      <c r="D1075" s="34">
        <v>-2779.6196097100492</v>
      </c>
    </row>
    <row r="1076" spans="2:4" x14ac:dyDescent="0.4">
      <c r="B1076" s="34">
        <v>1051</v>
      </c>
      <c r="C1076" s="34">
        <v>2779.6196097100492</v>
      </c>
      <c r="D1076" s="34">
        <v>-2779.6196097100492</v>
      </c>
    </row>
    <row r="1077" spans="2:4" x14ac:dyDescent="0.4">
      <c r="B1077" s="34">
        <v>1052</v>
      </c>
      <c r="C1077" s="34">
        <v>2779.6196097100492</v>
      </c>
      <c r="D1077" s="34">
        <v>-2779.6196097100492</v>
      </c>
    </row>
    <row r="1078" spans="2:4" x14ac:dyDescent="0.4">
      <c r="B1078" s="34">
        <v>1053</v>
      </c>
      <c r="C1078" s="34">
        <v>2779.6196097100492</v>
      </c>
      <c r="D1078" s="34">
        <v>-2779.6196097100492</v>
      </c>
    </row>
    <row r="1079" spans="2:4" x14ac:dyDescent="0.4">
      <c r="B1079" s="34">
        <v>1054</v>
      </c>
      <c r="C1079" s="34">
        <v>2854.608679417403</v>
      </c>
      <c r="D1079" s="34">
        <v>-2839.608679417403</v>
      </c>
    </row>
    <row r="1080" spans="2:4" x14ac:dyDescent="0.4">
      <c r="B1080" s="34">
        <v>1055</v>
      </c>
      <c r="C1080" s="34">
        <v>2779.6196097100492</v>
      </c>
      <c r="D1080" s="34">
        <v>-2779.6196097100492</v>
      </c>
    </row>
    <row r="1081" spans="2:4" x14ac:dyDescent="0.4">
      <c r="B1081" s="34">
        <v>1056</v>
      </c>
      <c r="C1081" s="34">
        <v>2779.6196097100492</v>
      </c>
      <c r="D1081" s="34">
        <v>-2779.6196097100492</v>
      </c>
    </row>
    <row r="1082" spans="2:4" x14ac:dyDescent="0.4">
      <c r="B1082" s="34">
        <v>1057</v>
      </c>
      <c r="C1082" s="34">
        <v>2779.6196097100492</v>
      </c>
      <c r="D1082" s="34">
        <v>-2779.6196097100492</v>
      </c>
    </row>
    <row r="1083" spans="2:4" x14ac:dyDescent="0.4">
      <c r="B1083" s="34">
        <v>1058</v>
      </c>
      <c r="C1083" s="34">
        <v>2779.6196097100492</v>
      </c>
      <c r="D1083" s="34">
        <v>-2779.6196097100492</v>
      </c>
    </row>
    <row r="1084" spans="2:4" x14ac:dyDescent="0.4">
      <c r="B1084" s="34">
        <v>1059</v>
      </c>
      <c r="C1084" s="34">
        <v>2779.6196097100492</v>
      </c>
      <c r="D1084" s="34">
        <v>-2779.6196097100492</v>
      </c>
    </row>
    <row r="1085" spans="2:4" x14ac:dyDescent="0.4">
      <c r="B1085" s="34">
        <v>1060</v>
      </c>
      <c r="C1085" s="34">
        <v>2779.6196097100492</v>
      </c>
      <c r="D1085" s="34">
        <v>-2779.6196097100492</v>
      </c>
    </row>
    <row r="1086" spans="2:4" x14ac:dyDescent="0.4">
      <c r="B1086" s="34">
        <v>1061</v>
      </c>
      <c r="C1086" s="34">
        <v>2854.608679417403</v>
      </c>
      <c r="D1086" s="34">
        <v>-2804.608679417403</v>
      </c>
    </row>
    <row r="1087" spans="2:4" x14ac:dyDescent="0.4">
      <c r="B1087" s="34">
        <v>1062</v>
      </c>
      <c r="C1087" s="34">
        <v>2779.6196097100492</v>
      </c>
      <c r="D1087" s="34">
        <v>-2779.6196097100492</v>
      </c>
    </row>
    <row r="1088" spans="2:4" x14ac:dyDescent="0.4">
      <c r="B1088" s="34">
        <v>1063</v>
      </c>
      <c r="C1088" s="34">
        <v>3079.5758885394644</v>
      </c>
      <c r="D1088" s="34">
        <v>-2889.5758885394644</v>
      </c>
    </row>
    <row r="1089" spans="2:4" x14ac:dyDescent="0.4">
      <c r="B1089" s="34">
        <v>1064</v>
      </c>
      <c r="C1089" s="34">
        <v>2779.6196097100492</v>
      </c>
      <c r="D1089" s="34">
        <v>-2779.6196097100492</v>
      </c>
    </row>
    <row r="1090" spans="2:4" x14ac:dyDescent="0.4">
      <c r="B1090" s="34">
        <v>1065</v>
      </c>
      <c r="C1090" s="34">
        <v>12003.275183714568</v>
      </c>
      <c r="D1090" s="34">
        <v>-3926.2751837145679</v>
      </c>
    </row>
    <row r="1091" spans="2:4" x14ac:dyDescent="0.4">
      <c r="B1091" s="34">
        <v>1066</v>
      </c>
      <c r="C1091" s="34">
        <v>3154.5649582468182</v>
      </c>
      <c r="D1091" s="34">
        <v>-3073.5649582468182</v>
      </c>
    </row>
    <row r="1092" spans="2:4" x14ac:dyDescent="0.4">
      <c r="B1092" s="34">
        <v>1067</v>
      </c>
      <c r="C1092" s="34">
        <v>13878.001926398412</v>
      </c>
      <c r="D1092" s="34">
        <v>-8827.0019263984123</v>
      </c>
    </row>
    <row r="1093" spans="2:4" x14ac:dyDescent="0.4">
      <c r="B1093" s="34">
        <v>1068</v>
      </c>
      <c r="C1093" s="34">
        <v>3529.5103067835871</v>
      </c>
      <c r="D1093" s="34">
        <v>-3399.5103067835871</v>
      </c>
    </row>
    <row r="1094" spans="2:4" x14ac:dyDescent="0.4">
      <c r="B1094" s="34">
        <v>1069</v>
      </c>
      <c r="C1094" s="34">
        <v>3079.5758885394644</v>
      </c>
      <c r="D1094" s="34">
        <v>-3034.5758885394644</v>
      </c>
    </row>
    <row r="1095" spans="2:4" x14ac:dyDescent="0.4">
      <c r="B1095" s="34">
        <v>1070</v>
      </c>
      <c r="C1095" s="34">
        <v>4354.3900735644793</v>
      </c>
      <c r="D1095" s="34">
        <v>-3504.3900735644793</v>
      </c>
    </row>
    <row r="1096" spans="2:4" x14ac:dyDescent="0.4">
      <c r="B1096" s="34">
        <v>1071</v>
      </c>
      <c r="C1096" s="34">
        <v>2929.5977491247568</v>
      </c>
      <c r="D1096" s="34">
        <v>-2859.5977491247568</v>
      </c>
    </row>
    <row r="1097" spans="2:4" x14ac:dyDescent="0.4">
      <c r="B1097" s="34">
        <v>1072</v>
      </c>
      <c r="C1097" s="34">
        <v>2779.6196097100492</v>
      </c>
      <c r="D1097" s="34">
        <v>-2779.6196097100492</v>
      </c>
    </row>
    <row r="1098" spans="2:4" x14ac:dyDescent="0.4">
      <c r="B1098" s="34">
        <v>1073</v>
      </c>
      <c r="C1098" s="34">
        <v>3079.5758885394644</v>
      </c>
      <c r="D1098" s="34">
        <v>-3028.5758885394644</v>
      </c>
    </row>
    <row r="1099" spans="2:4" x14ac:dyDescent="0.4">
      <c r="B1099" s="34">
        <v>1074</v>
      </c>
      <c r="C1099" s="34">
        <v>2854.608679417403</v>
      </c>
      <c r="D1099" s="34">
        <v>-2844.608679417403</v>
      </c>
    </row>
    <row r="1100" spans="2:4" x14ac:dyDescent="0.4">
      <c r="B1100" s="34">
        <v>1075</v>
      </c>
      <c r="C1100" s="34">
        <v>5029.2917009306639</v>
      </c>
      <c r="D1100" s="34">
        <v>-1622.2917009306639</v>
      </c>
    </row>
    <row r="1101" spans="2:4" x14ac:dyDescent="0.4">
      <c r="B1101" s="34">
        <v>1076</v>
      </c>
      <c r="C1101" s="34">
        <v>3004.5868188321106</v>
      </c>
      <c r="D1101" s="34">
        <v>-2959.5868188321106</v>
      </c>
    </row>
    <row r="1102" spans="2:4" x14ac:dyDescent="0.4">
      <c r="B1102" s="34">
        <v>1077</v>
      </c>
      <c r="C1102" s="34">
        <v>75893.962574380013</v>
      </c>
      <c r="D1102" s="34">
        <v>-28819.962574380013</v>
      </c>
    </row>
    <row r="1103" spans="2:4" x14ac:dyDescent="0.4">
      <c r="B1103" s="34">
        <v>1078</v>
      </c>
      <c r="C1103" s="34">
        <v>15302.794250838135</v>
      </c>
      <c r="D1103" s="34">
        <v>-7958.7942508381348</v>
      </c>
    </row>
    <row r="1104" spans="2:4" x14ac:dyDescent="0.4">
      <c r="B1104" s="34">
        <v>1079</v>
      </c>
      <c r="C1104" s="34">
        <v>3154.5649582468182</v>
      </c>
      <c r="D1104" s="34">
        <v>-3109.5649582468182</v>
      </c>
    </row>
    <row r="1105" spans="2:4" x14ac:dyDescent="0.4">
      <c r="B1105" s="34">
        <v>1080</v>
      </c>
      <c r="C1105" s="34">
        <v>4129.4228644424174</v>
      </c>
      <c r="D1105" s="34">
        <v>-3451.4228644424174</v>
      </c>
    </row>
    <row r="1106" spans="2:4" x14ac:dyDescent="0.4">
      <c r="B1106" s="34">
        <v>1081</v>
      </c>
      <c r="C1106" s="34">
        <v>10128.548441030722</v>
      </c>
      <c r="D1106" s="34">
        <v>-8307.5484410307217</v>
      </c>
    </row>
    <row r="1107" spans="2:4" x14ac:dyDescent="0.4">
      <c r="B1107" s="34">
        <v>1082</v>
      </c>
      <c r="C1107" s="34">
        <v>3079.5758885394644</v>
      </c>
      <c r="D1107" s="34">
        <v>-3067.5758885394644</v>
      </c>
    </row>
    <row r="1108" spans="2:4" x14ac:dyDescent="0.4">
      <c r="B1108" s="34">
        <v>1083</v>
      </c>
      <c r="C1108" s="34">
        <v>3004.5868188321106</v>
      </c>
      <c r="D1108" s="34">
        <v>-2948.5868188321106</v>
      </c>
    </row>
    <row r="1109" spans="2:4" x14ac:dyDescent="0.4">
      <c r="B1109" s="34">
        <v>1084</v>
      </c>
      <c r="C1109" s="34">
        <v>2854.608679417403</v>
      </c>
      <c r="D1109" s="34">
        <v>-2444.608679417403</v>
      </c>
    </row>
    <row r="1110" spans="2:4" x14ac:dyDescent="0.4">
      <c r="B1110" s="34">
        <v>1085</v>
      </c>
      <c r="C1110" s="34">
        <v>2779.6196097100492</v>
      </c>
      <c r="D1110" s="34">
        <v>-2779.6196097100492</v>
      </c>
    </row>
    <row r="1111" spans="2:4" x14ac:dyDescent="0.4">
      <c r="B1111" s="34">
        <v>1086</v>
      </c>
      <c r="C1111" s="34">
        <v>3454.5212370762333</v>
      </c>
      <c r="D1111" s="34">
        <v>-2428.5212370762333</v>
      </c>
    </row>
    <row r="1112" spans="2:4" x14ac:dyDescent="0.4">
      <c r="B1112" s="34">
        <v>1087</v>
      </c>
      <c r="C1112" s="34">
        <v>2929.5977491247568</v>
      </c>
      <c r="D1112" s="34">
        <v>-2914.5977491247568</v>
      </c>
    </row>
    <row r="1113" spans="2:4" x14ac:dyDescent="0.4">
      <c r="B1113" s="34">
        <v>1088</v>
      </c>
      <c r="C1113" s="34">
        <v>2779.6196097100492</v>
      </c>
      <c r="D1113" s="34">
        <v>-2779.6196097100492</v>
      </c>
    </row>
    <row r="1114" spans="2:4" x14ac:dyDescent="0.4">
      <c r="B1114" s="34">
        <v>1089</v>
      </c>
      <c r="C1114" s="34">
        <v>13803.012856691059</v>
      </c>
      <c r="D1114" s="34">
        <v>-7420.6728566910588</v>
      </c>
    </row>
    <row r="1115" spans="2:4" x14ac:dyDescent="0.4">
      <c r="B1115" s="34">
        <v>1090</v>
      </c>
      <c r="C1115" s="34">
        <v>6454.0840253703864</v>
      </c>
      <c r="D1115" s="34">
        <v>-5280.0840253703864</v>
      </c>
    </row>
    <row r="1116" spans="2:4" x14ac:dyDescent="0.4">
      <c r="B1116" s="34">
        <v>1091</v>
      </c>
      <c r="C1116" s="34">
        <v>2854.608679417403</v>
      </c>
      <c r="D1116" s="34">
        <v>-2849.608679417403</v>
      </c>
    </row>
    <row r="1117" spans="2:4" x14ac:dyDescent="0.4">
      <c r="B1117" s="34">
        <v>1092</v>
      </c>
      <c r="C1117" s="34">
        <v>2929.5977491247568</v>
      </c>
      <c r="D1117" s="34">
        <v>-2904.5977491247568</v>
      </c>
    </row>
    <row r="1118" spans="2:4" x14ac:dyDescent="0.4">
      <c r="B1118" s="34">
        <v>1093</v>
      </c>
      <c r="C1118" s="34">
        <v>3304.5430976615257</v>
      </c>
      <c r="D1118" s="34">
        <v>-3283.5430976615257</v>
      </c>
    </row>
    <row r="1119" spans="2:4" x14ac:dyDescent="0.4">
      <c r="B1119" s="34">
        <v>1094</v>
      </c>
      <c r="C1119" s="34">
        <v>3079.5758885394644</v>
      </c>
      <c r="D1119" s="34">
        <v>-3037.3258885394644</v>
      </c>
    </row>
    <row r="1120" spans="2:4" x14ac:dyDescent="0.4">
      <c r="B1120" s="34">
        <v>1095</v>
      </c>
      <c r="C1120" s="34">
        <v>4804.324491808602</v>
      </c>
      <c r="D1120" s="34">
        <v>-1510.3144918086018</v>
      </c>
    </row>
    <row r="1121" spans="2:4" x14ac:dyDescent="0.4">
      <c r="B1121" s="34">
        <v>1096</v>
      </c>
      <c r="C1121" s="34">
        <v>9828.5921622013066</v>
      </c>
      <c r="D1121" s="34">
        <v>15345.407837798693</v>
      </c>
    </row>
    <row r="1122" spans="2:4" x14ac:dyDescent="0.4">
      <c r="B1122" s="34">
        <v>1097</v>
      </c>
      <c r="C1122" s="34">
        <v>4954.3026312233096</v>
      </c>
      <c r="D1122" s="34">
        <v>-2802.3026312233096</v>
      </c>
    </row>
    <row r="1123" spans="2:4" x14ac:dyDescent="0.4">
      <c r="B1123" s="34">
        <v>1098</v>
      </c>
      <c r="C1123" s="34">
        <v>3304.5430976615257</v>
      </c>
      <c r="D1123" s="34">
        <v>-3257.5430976615257</v>
      </c>
    </row>
    <row r="1124" spans="2:4" x14ac:dyDescent="0.4">
      <c r="B1124" s="34">
        <v>1099</v>
      </c>
      <c r="C1124" s="34">
        <v>4429.3791432718326</v>
      </c>
      <c r="D1124" s="34">
        <v>-2626.3791432718326</v>
      </c>
    </row>
    <row r="1125" spans="2:4" x14ac:dyDescent="0.4">
      <c r="B1125" s="34">
        <v>1100</v>
      </c>
      <c r="C1125" s="34">
        <v>2854.608679417403</v>
      </c>
      <c r="D1125" s="34">
        <v>-2829.608679417403</v>
      </c>
    </row>
    <row r="1126" spans="2:4" x14ac:dyDescent="0.4">
      <c r="B1126" s="34">
        <v>1101</v>
      </c>
      <c r="C1126" s="34">
        <v>3529.5103067835871</v>
      </c>
      <c r="D1126" s="34">
        <v>-3429.5103067835871</v>
      </c>
    </row>
    <row r="1127" spans="2:4" x14ac:dyDescent="0.4">
      <c r="B1127" s="34">
        <v>1102</v>
      </c>
      <c r="C1127" s="34">
        <v>3229.5540279541719</v>
      </c>
      <c r="D1127" s="34">
        <v>-3188.5540279541719</v>
      </c>
    </row>
    <row r="1128" spans="2:4" x14ac:dyDescent="0.4">
      <c r="B1128" s="34">
        <v>1103</v>
      </c>
      <c r="C1128" s="34">
        <v>4579.3572826865402</v>
      </c>
      <c r="D1128" s="34">
        <v>-4154.3572826865402</v>
      </c>
    </row>
    <row r="1129" spans="2:4" x14ac:dyDescent="0.4">
      <c r="B1129" s="34">
        <v>1104</v>
      </c>
      <c r="C1129" s="34">
        <v>3904.4556553203565</v>
      </c>
      <c r="D1129" s="34">
        <v>-3661.4556553203565</v>
      </c>
    </row>
    <row r="1130" spans="2:4" x14ac:dyDescent="0.4">
      <c r="B1130" s="34">
        <v>1105</v>
      </c>
      <c r="C1130" s="34">
        <v>5554.21518888214</v>
      </c>
      <c r="D1130" s="34">
        <v>-2583.21518888214</v>
      </c>
    </row>
    <row r="1131" spans="2:4" x14ac:dyDescent="0.4">
      <c r="B1131" s="34">
        <v>1106</v>
      </c>
      <c r="C1131" s="34">
        <v>4279.401003857125</v>
      </c>
      <c r="D1131" s="34">
        <v>-2848.401003857125</v>
      </c>
    </row>
    <row r="1132" spans="2:4" x14ac:dyDescent="0.4">
      <c r="B1132" s="34">
        <v>1107</v>
      </c>
      <c r="C1132" s="34">
        <v>3304.5430976615257</v>
      </c>
      <c r="D1132" s="34">
        <v>-3139.5430976615257</v>
      </c>
    </row>
    <row r="1133" spans="2:4" x14ac:dyDescent="0.4">
      <c r="B1133" s="34">
        <v>1108</v>
      </c>
      <c r="C1133" s="34">
        <v>2779.6196097100492</v>
      </c>
      <c r="D1133" s="34">
        <v>-2779.6196097100492</v>
      </c>
    </row>
    <row r="1134" spans="2:4" x14ac:dyDescent="0.4">
      <c r="B1134" s="34">
        <v>1109</v>
      </c>
      <c r="C1134" s="34">
        <v>4354.3900735644793</v>
      </c>
      <c r="D1134" s="34">
        <v>-3621.8900735644793</v>
      </c>
    </row>
    <row r="1135" spans="2:4" x14ac:dyDescent="0.4">
      <c r="B1135" s="34">
        <v>1110</v>
      </c>
      <c r="C1135" s="34">
        <v>3004.5868188321106</v>
      </c>
      <c r="D1135" s="34">
        <v>-2959.5868188321106</v>
      </c>
    </row>
    <row r="1136" spans="2:4" x14ac:dyDescent="0.4">
      <c r="B1136" s="34">
        <v>1111</v>
      </c>
      <c r="C1136" s="34">
        <v>3604.4993764909409</v>
      </c>
      <c r="D1136" s="34">
        <v>-3349.4993764909409</v>
      </c>
    </row>
    <row r="1137" spans="2:4" x14ac:dyDescent="0.4">
      <c r="B1137" s="34">
        <v>1112</v>
      </c>
      <c r="C1137" s="34">
        <v>2854.608679417403</v>
      </c>
      <c r="D1137" s="34">
        <v>-2853.608679417403</v>
      </c>
    </row>
    <row r="1138" spans="2:4" x14ac:dyDescent="0.4">
      <c r="B1138" s="34">
        <v>1113</v>
      </c>
      <c r="C1138" s="34">
        <v>26176.209358404434</v>
      </c>
      <c r="D1138" s="34">
        <v>5096.7106415955641</v>
      </c>
    </row>
    <row r="1139" spans="2:4" x14ac:dyDescent="0.4">
      <c r="B1139" s="34">
        <v>1114</v>
      </c>
      <c r="C1139" s="34">
        <v>2854.608679417403</v>
      </c>
      <c r="D1139" s="34">
        <v>-2849.608679417403</v>
      </c>
    </row>
    <row r="1140" spans="2:4" x14ac:dyDescent="0.4">
      <c r="B1140" s="34">
        <v>1115</v>
      </c>
      <c r="C1140" s="34">
        <v>3004.5868188321106</v>
      </c>
      <c r="D1140" s="34">
        <v>-2994.5868188321106</v>
      </c>
    </row>
    <row r="1141" spans="2:4" x14ac:dyDescent="0.4">
      <c r="B1141" s="34">
        <v>1116</v>
      </c>
      <c r="C1141" s="34">
        <v>3079.5758885394644</v>
      </c>
      <c r="D1141" s="34">
        <v>-3026.5758885394644</v>
      </c>
    </row>
    <row r="1142" spans="2:4" x14ac:dyDescent="0.4">
      <c r="B1142" s="34">
        <v>1117</v>
      </c>
      <c r="C1142" s="34">
        <v>3529.5103067835871</v>
      </c>
      <c r="D1142" s="34">
        <v>-3350.9903067835871</v>
      </c>
    </row>
    <row r="1143" spans="2:4" x14ac:dyDescent="0.4">
      <c r="B1143" s="34">
        <v>1118</v>
      </c>
      <c r="C1143" s="34">
        <v>3379.5321673688795</v>
      </c>
      <c r="D1143" s="34">
        <v>-3296.5321673688795</v>
      </c>
    </row>
    <row r="1144" spans="2:4" x14ac:dyDescent="0.4">
      <c r="B1144" s="34">
        <v>1119</v>
      </c>
      <c r="C1144" s="34">
        <v>3004.5868188321106</v>
      </c>
      <c r="D1144" s="34">
        <v>-2895.5868188321106</v>
      </c>
    </row>
    <row r="1145" spans="2:4" x14ac:dyDescent="0.4">
      <c r="B1145" s="34">
        <v>1120</v>
      </c>
      <c r="C1145" s="34">
        <v>2854.608679417403</v>
      </c>
      <c r="D1145" s="34">
        <v>-2849.608679417403</v>
      </c>
    </row>
    <row r="1146" spans="2:4" x14ac:dyDescent="0.4">
      <c r="B1146" s="34">
        <v>1121</v>
      </c>
      <c r="C1146" s="34">
        <v>2779.6196097100492</v>
      </c>
      <c r="D1146" s="34">
        <v>-2779.6196097100492</v>
      </c>
    </row>
    <row r="1147" spans="2:4" x14ac:dyDescent="0.4">
      <c r="B1147" s="34">
        <v>1122</v>
      </c>
      <c r="C1147" s="34">
        <v>3154.5649582468182</v>
      </c>
      <c r="D1147" s="34">
        <v>-3125.5649582468182</v>
      </c>
    </row>
    <row r="1148" spans="2:4" x14ac:dyDescent="0.4">
      <c r="B1148" s="34">
        <v>1123</v>
      </c>
      <c r="C1148" s="34">
        <v>2779.6196097100492</v>
      </c>
      <c r="D1148" s="34">
        <v>-2779.6196097100492</v>
      </c>
    </row>
    <row r="1149" spans="2:4" x14ac:dyDescent="0.4">
      <c r="B1149" s="34">
        <v>1124</v>
      </c>
      <c r="C1149" s="34">
        <v>3004.5868188321106</v>
      </c>
      <c r="D1149" s="34">
        <v>-2993.5868188321106</v>
      </c>
    </row>
    <row r="1150" spans="2:4" x14ac:dyDescent="0.4">
      <c r="B1150" s="34">
        <v>1125</v>
      </c>
      <c r="C1150" s="34">
        <v>3304.5430976615257</v>
      </c>
      <c r="D1150" s="34">
        <v>-2879.5430976615257</v>
      </c>
    </row>
    <row r="1151" spans="2:4" x14ac:dyDescent="0.4">
      <c r="B1151" s="34">
        <v>1126</v>
      </c>
      <c r="C1151" s="34">
        <v>2779.6196097100492</v>
      </c>
      <c r="D1151" s="34">
        <v>-2779.6196097100492</v>
      </c>
    </row>
    <row r="1152" spans="2:4" x14ac:dyDescent="0.4">
      <c r="B1152" s="34">
        <v>1127</v>
      </c>
      <c r="C1152" s="34">
        <v>2929.5977491247568</v>
      </c>
      <c r="D1152" s="34">
        <v>-2919.5977491247568</v>
      </c>
    </row>
    <row r="1153" spans="2:4" x14ac:dyDescent="0.4">
      <c r="B1153" s="34">
        <v>1128</v>
      </c>
      <c r="C1153" s="34">
        <v>4504.3682129791869</v>
      </c>
      <c r="D1153" s="34">
        <v>-3919.3682129791869</v>
      </c>
    </row>
    <row r="1154" spans="2:4" x14ac:dyDescent="0.4">
      <c r="B1154" s="34">
        <v>1129</v>
      </c>
      <c r="C1154" s="34">
        <v>2854.608679417403</v>
      </c>
      <c r="D1154" s="34">
        <v>-2853.608679417403</v>
      </c>
    </row>
    <row r="1155" spans="2:4" x14ac:dyDescent="0.4">
      <c r="B1155" s="34">
        <v>1130</v>
      </c>
      <c r="C1155" s="34">
        <v>2929.5977491247568</v>
      </c>
      <c r="D1155" s="34">
        <v>-2908.5977491247568</v>
      </c>
    </row>
    <row r="1156" spans="2:4" x14ac:dyDescent="0.4">
      <c r="B1156" s="34">
        <v>1131</v>
      </c>
      <c r="C1156" s="34">
        <v>3004.5868188321106</v>
      </c>
      <c r="D1156" s="34">
        <v>-2993.5868188321106</v>
      </c>
    </row>
    <row r="1157" spans="2:4" x14ac:dyDescent="0.4">
      <c r="B1157" s="34">
        <v>1132</v>
      </c>
      <c r="C1157" s="34">
        <v>2779.6196097100492</v>
      </c>
      <c r="D1157" s="34">
        <v>-2779.6196097100492</v>
      </c>
    </row>
    <row r="1158" spans="2:4" x14ac:dyDescent="0.4">
      <c r="B1158" s="34">
        <v>1133</v>
      </c>
      <c r="C1158" s="34">
        <v>3754.4775159056489</v>
      </c>
      <c r="D1158" s="34">
        <v>-2316.4775159056489</v>
      </c>
    </row>
    <row r="1159" spans="2:4" x14ac:dyDescent="0.4">
      <c r="B1159" s="34">
        <v>1134</v>
      </c>
      <c r="C1159" s="34">
        <v>2854.608679417403</v>
      </c>
      <c r="D1159" s="34">
        <v>-2834.608679417403</v>
      </c>
    </row>
    <row r="1160" spans="2:4" x14ac:dyDescent="0.4">
      <c r="B1160" s="34">
        <v>1135</v>
      </c>
      <c r="C1160" s="34">
        <v>2854.608679417403</v>
      </c>
      <c r="D1160" s="34">
        <v>-2853.608679417403</v>
      </c>
    </row>
    <row r="1161" spans="2:4" x14ac:dyDescent="0.4">
      <c r="B1161" s="34">
        <v>1136</v>
      </c>
      <c r="C1161" s="34">
        <v>2854.608679417403</v>
      </c>
      <c r="D1161" s="34">
        <v>-2804.608679417403</v>
      </c>
    </row>
    <row r="1162" spans="2:4" x14ac:dyDescent="0.4">
      <c r="B1162" s="34">
        <v>1137</v>
      </c>
      <c r="C1162" s="34">
        <v>3229.5540279541719</v>
      </c>
      <c r="D1162" s="34">
        <v>-2959.5540279541719</v>
      </c>
    </row>
    <row r="1163" spans="2:4" x14ac:dyDescent="0.4">
      <c r="B1163" s="34">
        <v>1138</v>
      </c>
      <c r="C1163" s="34">
        <v>5704.1933282968475</v>
      </c>
      <c r="D1163" s="34">
        <v>4170.8066717031525</v>
      </c>
    </row>
    <row r="1164" spans="2:4" x14ac:dyDescent="0.4">
      <c r="B1164" s="34">
        <v>1139</v>
      </c>
      <c r="C1164" s="34">
        <v>3079.5758885394644</v>
      </c>
      <c r="D1164" s="34">
        <v>-2954.5758885394644</v>
      </c>
    </row>
    <row r="1165" spans="2:4" x14ac:dyDescent="0.4">
      <c r="B1165" s="34">
        <v>1140</v>
      </c>
      <c r="C1165" s="34">
        <v>2854.608679417403</v>
      </c>
      <c r="D1165" s="34">
        <v>-2849.608679417403</v>
      </c>
    </row>
    <row r="1166" spans="2:4" x14ac:dyDescent="0.4">
      <c r="B1166" s="34">
        <v>1141</v>
      </c>
      <c r="C1166" s="34">
        <v>2779.6196097100492</v>
      </c>
      <c r="D1166" s="34">
        <v>-2779.6196097100492</v>
      </c>
    </row>
    <row r="1167" spans="2:4" x14ac:dyDescent="0.4">
      <c r="B1167" s="34">
        <v>1142</v>
      </c>
      <c r="C1167" s="34">
        <v>2779.6196097100492</v>
      </c>
      <c r="D1167" s="34">
        <v>-2779.6196097100492</v>
      </c>
    </row>
    <row r="1168" spans="2:4" x14ac:dyDescent="0.4">
      <c r="B1168" s="34">
        <v>1143</v>
      </c>
      <c r="C1168" s="34">
        <v>2779.6196097100492</v>
      </c>
      <c r="D1168" s="34">
        <v>-2779.6196097100492</v>
      </c>
    </row>
    <row r="1169" spans="2:4" x14ac:dyDescent="0.4">
      <c r="B1169" s="34">
        <v>1144</v>
      </c>
      <c r="C1169" s="34">
        <v>3379.5321673688795</v>
      </c>
      <c r="D1169" s="34">
        <v>-3193.5321673688795</v>
      </c>
    </row>
    <row r="1170" spans="2:4" x14ac:dyDescent="0.4">
      <c r="B1170" s="34">
        <v>1145</v>
      </c>
      <c r="C1170" s="34">
        <v>2779.6196097100492</v>
      </c>
      <c r="D1170" s="34">
        <v>-2779.6196097100492</v>
      </c>
    </row>
    <row r="1171" spans="2:4" x14ac:dyDescent="0.4">
      <c r="B1171" s="34">
        <v>1146</v>
      </c>
      <c r="C1171" s="34">
        <v>2854.608679417403</v>
      </c>
      <c r="D1171" s="34">
        <v>-2754.608679417403</v>
      </c>
    </row>
    <row r="1172" spans="2:4" x14ac:dyDescent="0.4">
      <c r="B1172" s="34">
        <v>1147</v>
      </c>
      <c r="C1172" s="34">
        <v>3679.4884461982947</v>
      </c>
      <c r="D1172" s="34">
        <v>-3149.4884461982947</v>
      </c>
    </row>
    <row r="1173" spans="2:4" x14ac:dyDescent="0.4">
      <c r="B1173" s="34">
        <v>1148</v>
      </c>
      <c r="C1173" s="34">
        <v>2779.6196097100492</v>
      </c>
      <c r="D1173" s="34">
        <v>-2779.6196097100492</v>
      </c>
    </row>
    <row r="1174" spans="2:4" x14ac:dyDescent="0.4">
      <c r="B1174" s="34">
        <v>1149</v>
      </c>
      <c r="C1174" s="34">
        <v>3004.5868188321106</v>
      </c>
      <c r="D1174" s="34">
        <v>-2931.5868188321106</v>
      </c>
    </row>
    <row r="1175" spans="2:4" x14ac:dyDescent="0.4">
      <c r="B1175" s="34">
        <v>1150</v>
      </c>
      <c r="C1175" s="34">
        <v>2929.5977491247568</v>
      </c>
      <c r="D1175" s="34">
        <v>-2854.5977491247568</v>
      </c>
    </row>
    <row r="1176" spans="2:4" x14ac:dyDescent="0.4">
      <c r="B1176" s="34">
        <v>1151</v>
      </c>
      <c r="C1176" s="34">
        <v>3229.5540279541719</v>
      </c>
      <c r="D1176" s="34">
        <v>-2977.5540279541719</v>
      </c>
    </row>
    <row r="1177" spans="2:4" x14ac:dyDescent="0.4">
      <c r="B1177" s="34">
        <v>1152</v>
      </c>
      <c r="C1177" s="34">
        <v>2779.6196097100492</v>
      </c>
      <c r="D1177" s="34">
        <v>-2779.6196097100492</v>
      </c>
    </row>
    <row r="1178" spans="2:4" x14ac:dyDescent="0.4">
      <c r="B1178" s="34">
        <v>1153</v>
      </c>
      <c r="C1178" s="34">
        <v>3904.4556553203565</v>
      </c>
      <c r="D1178" s="34">
        <v>-2993.4556553203565</v>
      </c>
    </row>
    <row r="1179" spans="2:4" x14ac:dyDescent="0.4">
      <c r="B1179" s="34">
        <v>1154</v>
      </c>
      <c r="C1179" s="34">
        <v>2854.608679417403</v>
      </c>
      <c r="D1179" s="34">
        <v>-2804.608679417403</v>
      </c>
    </row>
    <row r="1180" spans="2:4" x14ac:dyDescent="0.4">
      <c r="B1180" s="34">
        <v>1155</v>
      </c>
      <c r="C1180" s="34">
        <v>3004.5868188321106</v>
      </c>
      <c r="D1180" s="34">
        <v>-2679.5868188321106</v>
      </c>
    </row>
    <row r="1181" spans="2:4" x14ac:dyDescent="0.4">
      <c r="B1181" s="34">
        <v>1156</v>
      </c>
      <c r="C1181" s="34">
        <v>3379.5321673688795</v>
      </c>
      <c r="D1181" s="34">
        <v>-3191.5321673688795</v>
      </c>
    </row>
    <row r="1182" spans="2:4" x14ac:dyDescent="0.4">
      <c r="B1182" s="34">
        <v>1157</v>
      </c>
      <c r="C1182" s="34">
        <v>2779.6196097100492</v>
      </c>
      <c r="D1182" s="34">
        <v>-2779.6196097100492</v>
      </c>
    </row>
    <row r="1183" spans="2:4" x14ac:dyDescent="0.4">
      <c r="B1183" s="34">
        <v>1158</v>
      </c>
      <c r="C1183" s="34">
        <v>3004.5868188321106</v>
      </c>
      <c r="D1183" s="34">
        <v>-2853.5868188321106</v>
      </c>
    </row>
    <row r="1184" spans="2:4" x14ac:dyDescent="0.4">
      <c r="B1184" s="34">
        <v>1159</v>
      </c>
      <c r="C1184" s="34">
        <v>3004.5868188321106</v>
      </c>
      <c r="D1184" s="34">
        <v>-2969.5868188321106</v>
      </c>
    </row>
    <row r="1185" spans="2:4" x14ac:dyDescent="0.4">
      <c r="B1185" s="34">
        <v>1160</v>
      </c>
      <c r="C1185" s="34">
        <v>2779.6196097100492</v>
      </c>
      <c r="D1185" s="34">
        <v>-2779.6196097100492</v>
      </c>
    </row>
    <row r="1186" spans="2:4" x14ac:dyDescent="0.4">
      <c r="B1186" s="34">
        <v>1161</v>
      </c>
      <c r="C1186" s="34">
        <v>4204.4119341497717</v>
      </c>
      <c r="D1186" s="34">
        <v>-3049.4119341497717</v>
      </c>
    </row>
    <row r="1187" spans="2:4" x14ac:dyDescent="0.4">
      <c r="B1187" s="34">
        <v>1162</v>
      </c>
      <c r="C1187" s="34">
        <v>2779.6196097100492</v>
      </c>
      <c r="D1187" s="34">
        <v>-2779.6196097100492</v>
      </c>
    </row>
    <row r="1188" spans="2:4" x14ac:dyDescent="0.4">
      <c r="B1188" s="34">
        <v>1163</v>
      </c>
      <c r="C1188" s="34">
        <v>2929.5977491247568</v>
      </c>
      <c r="D1188" s="34">
        <v>-2894.5977491247568</v>
      </c>
    </row>
    <row r="1189" spans="2:4" x14ac:dyDescent="0.4">
      <c r="B1189" s="34">
        <v>1164</v>
      </c>
      <c r="C1189" s="34">
        <v>2779.6196097100492</v>
      </c>
      <c r="D1189" s="34">
        <v>-2779.6196097100492</v>
      </c>
    </row>
    <row r="1190" spans="2:4" x14ac:dyDescent="0.4">
      <c r="B1190" s="34">
        <v>1165</v>
      </c>
      <c r="C1190" s="34">
        <v>2779.6196097100492</v>
      </c>
      <c r="D1190" s="34">
        <v>-2779.6196097100492</v>
      </c>
    </row>
    <row r="1191" spans="2:4" x14ac:dyDescent="0.4">
      <c r="B1191" s="34">
        <v>1166</v>
      </c>
      <c r="C1191" s="34">
        <v>4654.3463523938944</v>
      </c>
      <c r="D1191" s="34">
        <v>-2583.8463523938944</v>
      </c>
    </row>
    <row r="1192" spans="2:4" x14ac:dyDescent="0.4">
      <c r="B1192" s="34">
        <v>1167</v>
      </c>
      <c r="C1192" s="34">
        <v>3379.5321673688795</v>
      </c>
      <c r="D1192" s="34">
        <v>-508.53216736887953</v>
      </c>
    </row>
    <row r="1193" spans="2:4" x14ac:dyDescent="0.4">
      <c r="B1193" s="34">
        <v>1168</v>
      </c>
      <c r="C1193" s="34">
        <v>3979.4447250277099</v>
      </c>
      <c r="D1193" s="34">
        <v>-3000.4447250277099</v>
      </c>
    </row>
    <row r="1194" spans="2:4" x14ac:dyDescent="0.4">
      <c r="B1194" s="34">
        <v>1169</v>
      </c>
      <c r="C1194" s="34">
        <v>3004.5868188321106</v>
      </c>
      <c r="D1194" s="34">
        <v>-1984.5868188321106</v>
      </c>
    </row>
    <row r="1195" spans="2:4" x14ac:dyDescent="0.4">
      <c r="B1195" s="34">
        <v>1170</v>
      </c>
      <c r="C1195" s="34">
        <v>3004.5868188321106</v>
      </c>
      <c r="D1195" s="34">
        <v>-2987.5868188321106</v>
      </c>
    </row>
    <row r="1196" spans="2:4" x14ac:dyDescent="0.4">
      <c r="B1196" s="34">
        <v>1171</v>
      </c>
      <c r="C1196" s="34">
        <v>2929.5977491247568</v>
      </c>
      <c r="D1196" s="34">
        <v>-2829.5977491247568</v>
      </c>
    </row>
    <row r="1197" spans="2:4" x14ac:dyDescent="0.4">
      <c r="B1197" s="34">
        <v>1172</v>
      </c>
      <c r="C1197" s="34">
        <v>2854.608679417403</v>
      </c>
      <c r="D1197" s="34">
        <v>-2829.608679417403</v>
      </c>
    </row>
    <row r="1198" spans="2:4" x14ac:dyDescent="0.4">
      <c r="B1198" s="34">
        <v>1173</v>
      </c>
      <c r="C1198" s="34">
        <v>2779.6196097100492</v>
      </c>
      <c r="D1198" s="34">
        <v>-2779.6196097100492</v>
      </c>
    </row>
    <row r="1199" spans="2:4" x14ac:dyDescent="0.4">
      <c r="B1199" s="34">
        <v>1174</v>
      </c>
      <c r="C1199" s="34">
        <v>2854.608679417403</v>
      </c>
      <c r="D1199" s="34">
        <v>-2824.608679417403</v>
      </c>
    </row>
    <row r="1200" spans="2:4" x14ac:dyDescent="0.4">
      <c r="B1200" s="34">
        <v>1175</v>
      </c>
      <c r="C1200" s="34">
        <v>4204.4119341497717</v>
      </c>
      <c r="D1200" s="34">
        <v>-3318.4119341497717</v>
      </c>
    </row>
    <row r="1201" spans="2:4" x14ac:dyDescent="0.4">
      <c r="B1201" s="34">
        <v>1176</v>
      </c>
      <c r="C1201" s="34">
        <v>3454.5212370762333</v>
      </c>
      <c r="D1201" s="34">
        <v>-2869.5212370762333</v>
      </c>
    </row>
    <row r="1202" spans="2:4" x14ac:dyDescent="0.4">
      <c r="B1202" s="34">
        <v>1177</v>
      </c>
      <c r="C1202" s="34">
        <v>2854.608679417403</v>
      </c>
      <c r="D1202" s="34">
        <v>-2844.608679417403</v>
      </c>
    </row>
    <row r="1203" spans="2:4" x14ac:dyDescent="0.4">
      <c r="B1203" s="34">
        <v>1178</v>
      </c>
      <c r="C1203" s="34">
        <v>2779.6196097100492</v>
      </c>
      <c r="D1203" s="34">
        <v>-2779.6196097100492</v>
      </c>
    </row>
    <row r="1204" spans="2:4" x14ac:dyDescent="0.4">
      <c r="B1204" s="34">
        <v>1179</v>
      </c>
      <c r="C1204" s="34">
        <v>2854.608679417403</v>
      </c>
      <c r="D1204" s="34">
        <v>-2849.608679417403</v>
      </c>
    </row>
    <row r="1205" spans="2:4" x14ac:dyDescent="0.4">
      <c r="B1205" s="34">
        <v>1180</v>
      </c>
      <c r="C1205" s="34">
        <v>3154.5649582468182</v>
      </c>
      <c r="D1205" s="34">
        <v>45.435041753181849</v>
      </c>
    </row>
    <row r="1206" spans="2:4" x14ac:dyDescent="0.4">
      <c r="B1206" s="34">
        <v>1181</v>
      </c>
      <c r="C1206" s="34">
        <v>9153.6905348351229</v>
      </c>
      <c r="D1206" s="34">
        <v>-3278.6905348351229</v>
      </c>
    </row>
    <row r="1207" spans="2:4" x14ac:dyDescent="0.4">
      <c r="B1207" s="34">
        <v>1182</v>
      </c>
      <c r="C1207" s="34">
        <v>3004.5868188321106</v>
      </c>
      <c r="D1207" s="34">
        <v>-3000.5868188321106</v>
      </c>
    </row>
    <row r="1208" spans="2:4" x14ac:dyDescent="0.4">
      <c r="B1208" s="34">
        <v>1183</v>
      </c>
      <c r="C1208" s="34">
        <v>3079.5758885394644</v>
      </c>
      <c r="D1208" s="34">
        <v>-3037.5758885394644</v>
      </c>
    </row>
    <row r="1209" spans="2:4" x14ac:dyDescent="0.4">
      <c r="B1209" s="34">
        <v>1184</v>
      </c>
      <c r="C1209" s="34">
        <v>3004.5868188321106</v>
      </c>
      <c r="D1209" s="34">
        <v>-2904.5868188321106</v>
      </c>
    </row>
    <row r="1210" spans="2:4" x14ac:dyDescent="0.4">
      <c r="B1210" s="34">
        <v>1185</v>
      </c>
      <c r="C1210" s="34">
        <v>30900.520749967727</v>
      </c>
      <c r="D1210" s="34">
        <v>-7814.5207499677272</v>
      </c>
    </row>
    <row r="1211" spans="2:4" x14ac:dyDescent="0.4">
      <c r="B1211" s="34">
        <v>1186</v>
      </c>
      <c r="C1211" s="34">
        <v>11103.406347226322</v>
      </c>
      <c r="D1211" s="34">
        <v>2076.5936527736776</v>
      </c>
    </row>
    <row r="1212" spans="2:4" x14ac:dyDescent="0.4">
      <c r="B1212" s="34">
        <v>1187</v>
      </c>
      <c r="C1212" s="34">
        <v>12003.275183714568</v>
      </c>
      <c r="D1212" s="34">
        <v>-3998.2751837145679</v>
      </c>
    </row>
    <row r="1213" spans="2:4" x14ac:dyDescent="0.4">
      <c r="B1213" s="34">
        <v>1188</v>
      </c>
      <c r="C1213" s="34">
        <v>8028.8544892248156</v>
      </c>
      <c r="D1213" s="34">
        <v>1082.1455107751844</v>
      </c>
    </row>
    <row r="1214" spans="2:4" x14ac:dyDescent="0.4">
      <c r="B1214" s="34">
        <v>1189</v>
      </c>
      <c r="C1214" s="34">
        <v>9153.6905348351229</v>
      </c>
      <c r="D1214" s="34">
        <v>-5942.6905348351229</v>
      </c>
    </row>
    <row r="1215" spans="2:4" x14ac:dyDescent="0.4">
      <c r="B1215" s="34">
        <v>1190</v>
      </c>
      <c r="C1215" s="34">
        <v>9228.6796045424762</v>
      </c>
      <c r="D1215" s="34">
        <v>471.32039545752377</v>
      </c>
    </row>
    <row r="1216" spans="2:4" x14ac:dyDescent="0.4">
      <c r="B1216" s="34">
        <v>1191</v>
      </c>
      <c r="C1216" s="34">
        <v>3754.4775159056489</v>
      </c>
      <c r="D1216" s="34">
        <v>-3079.4775159056489</v>
      </c>
    </row>
    <row r="1217" spans="2:4" x14ac:dyDescent="0.4">
      <c r="B1217" s="34">
        <v>1192</v>
      </c>
      <c r="C1217" s="34">
        <v>5254.2589100527248</v>
      </c>
      <c r="D1217" s="34">
        <v>-2309.2589100527248</v>
      </c>
    </row>
    <row r="1218" spans="2:4" x14ac:dyDescent="0.4">
      <c r="B1218" s="34">
        <v>1193</v>
      </c>
      <c r="C1218" s="34">
        <v>3904.4556553203565</v>
      </c>
      <c r="D1218" s="34">
        <v>-3614.4556553203565</v>
      </c>
    </row>
    <row r="1219" spans="2:4" x14ac:dyDescent="0.4">
      <c r="B1219" s="34">
        <v>1194</v>
      </c>
      <c r="C1219" s="34">
        <v>23251.635639817636</v>
      </c>
      <c r="D1219" s="34">
        <v>-1420.6356398176358</v>
      </c>
    </row>
    <row r="1220" spans="2:4" x14ac:dyDescent="0.4">
      <c r="B1220" s="34">
        <v>1195</v>
      </c>
      <c r="C1220" s="34">
        <v>56321.815380760665</v>
      </c>
      <c r="D1220" s="34">
        <v>-16041.815380760665</v>
      </c>
    </row>
    <row r="1221" spans="2:4" x14ac:dyDescent="0.4">
      <c r="B1221" s="34">
        <v>1196</v>
      </c>
      <c r="C1221" s="34">
        <v>15527.761459960197</v>
      </c>
      <c r="D1221" s="34">
        <v>-2027.7614599601966</v>
      </c>
    </row>
    <row r="1222" spans="2:4" x14ac:dyDescent="0.4">
      <c r="B1222" s="34">
        <v>1197</v>
      </c>
      <c r="C1222" s="34">
        <v>41174.023299875196</v>
      </c>
      <c r="D1222" s="34">
        <v>-2037.0232998751962</v>
      </c>
    </row>
    <row r="1223" spans="2:4" x14ac:dyDescent="0.4">
      <c r="B1223" s="34">
        <v>1198</v>
      </c>
      <c r="C1223" s="34">
        <v>26326.187497819141</v>
      </c>
      <c r="D1223" s="34">
        <v>11667.812502180859</v>
      </c>
    </row>
    <row r="1224" spans="2:4" x14ac:dyDescent="0.4">
      <c r="B1224" s="34">
        <v>1199</v>
      </c>
      <c r="C1224" s="34">
        <v>15302.794250838135</v>
      </c>
      <c r="D1224" s="34">
        <v>-6181.7942508381348</v>
      </c>
    </row>
    <row r="1225" spans="2:4" x14ac:dyDescent="0.4">
      <c r="B1225" s="34">
        <v>1200</v>
      </c>
      <c r="C1225" s="34">
        <v>3454.5212370762333</v>
      </c>
      <c r="D1225" s="34">
        <v>-761.52123707623332</v>
      </c>
    </row>
    <row r="1226" spans="2:4" x14ac:dyDescent="0.4">
      <c r="B1226" s="34">
        <v>1201</v>
      </c>
      <c r="C1226" s="34">
        <v>10503.493789567492</v>
      </c>
      <c r="D1226" s="34">
        <v>-4474.4937895674921</v>
      </c>
    </row>
    <row r="1227" spans="2:4" x14ac:dyDescent="0.4">
      <c r="B1227" s="34">
        <v>1202</v>
      </c>
      <c r="C1227" s="34">
        <v>11103.406347226322</v>
      </c>
      <c r="D1227" s="34">
        <v>-4957.136347226322</v>
      </c>
    </row>
    <row r="1228" spans="2:4" x14ac:dyDescent="0.4">
      <c r="B1228" s="34">
        <v>1203</v>
      </c>
      <c r="C1228" s="34">
        <v>23101.657500402929</v>
      </c>
      <c r="D1228" s="34">
        <v>26709.342499597071</v>
      </c>
    </row>
    <row r="1229" spans="2:4" x14ac:dyDescent="0.4">
      <c r="B1229" s="34">
        <v>1204</v>
      </c>
      <c r="C1229" s="34">
        <v>10353.515650152784</v>
      </c>
      <c r="D1229" s="34">
        <v>6346.4843498472164</v>
      </c>
    </row>
    <row r="1230" spans="2:4" x14ac:dyDescent="0.4">
      <c r="B1230" s="34">
        <v>1205</v>
      </c>
      <c r="C1230" s="34">
        <v>7053.9965830292158</v>
      </c>
      <c r="D1230" s="34">
        <v>6329.0034169707842</v>
      </c>
    </row>
    <row r="1231" spans="2:4" x14ac:dyDescent="0.4">
      <c r="B1231" s="34">
        <v>1206</v>
      </c>
      <c r="C1231" s="34">
        <v>7428.9419315659852</v>
      </c>
      <c r="D1231" s="34">
        <v>5683.0580684340148</v>
      </c>
    </row>
    <row r="1232" spans="2:4" x14ac:dyDescent="0.4">
      <c r="B1232" s="34">
        <v>1207</v>
      </c>
      <c r="C1232" s="34">
        <v>5179.2698403453705</v>
      </c>
      <c r="D1232" s="34">
        <v>-4144.2698403453705</v>
      </c>
    </row>
    <row r="1233" spans="2:4" x14ac:dyDescent="0.4">
      <c r="B1233" s="34">
        <v>1208</v>
      </c>
      <c r="C1233" s="34">
        <v>13353.078438446935</v>
      </c>
      <c r="D1233" s="34">
        <v>4042.9215615530647</v>
      </c>
    </row>
    <row r="1234" spans="2:4" x14ac:dyDescent="0.4">
      <c r="B1234" s="34">
        <v>1209</v>
      </c>
      <c r="C1234" s="34">
        <v>8403.7998377615841</v>
      </c>
      <c r="D1234" s="34">
        <v>7126.2001622384159</v>
      </c>
    </row>
    <row r="1235" spans="2:4" x14ac:dyDescent="0.4">
      <c r="B1235" s="34">
        <v>1210</v>
      </c>
      <c r="C1235" s="34">
        <v>6229.1168162483245</v>
      </c>
      <c r="D1235" s="34">
        <v>130.88318375167546</v>
      </c>
    </row>
    <row r="1236" spans="2:4" x14ac:dyDescent="0.4">
      <c r="B1236" s="34">
        <v>1211</v>
      </c>
      <c r="C1236" s="34">
        <v>10503.493789567492</v>
      </c>
      <c r="D1236" s="34">
        <v>40359.506210432504</v>
      </c>
    </row>
    <row r="1237" spans="2:4" x14ac:dyDescent="0.4">
      <c r="B1237" s="34">
        <v>1212</v>
      </c>
      <c r="C1237" s="34">
        <v>3229.5540279541719</v>
      </c>
      <c r="D1237" s="34">
        <v>-2218.5540279541719</v>
      </c>
    </row>
    <row r="1238" spans="2:4" x14ac:dyDescent="0.4">
      <c r="B1238" s="34">
        <v>1213</v>
      </c>
      <c r="C1238" s="34">
        <v>9003.7123954204144</v>
      </c>
      <c r="D1238" s="34">
        <v>-5777.7123954204144</v>
      </c>
    </row>
    <row r="1239" spans="2:4" x14ac:dyDescent="0.4">
      <c r="B1239" s="34">
        <v>1214</v>
      </c>
      <c r="C1239" s="34">
        <v>10878.439138104261</v>
      </c>
      <c r="D1239" s="34">
        <v>-4233.4391381042606</v>
      </c>
    </row>
    <row r="1240" spans="2:4" x14ac:dyDescent="0.4">
      <c r="B1240" s="34">
        <v>1215</v>
      </c>
      <c r="C1240" s="34">
        <v>4654.3463523938944</v>
      </c>
      <c r="D1240" s="34">
        <v>-2018.3463523938944</v>
      </c>
    </row>
    <row r="1241" spans="2:4" x14ac:dyDescent="0.4">
      <c r="B1241" s="34">
        <v>1216</v>
      </c>
      <c r="C1241" s="34">
        <v>43948.618879047288</v>
      </c>
      <c r="D1241" s="34">
        <v>-4644.6088790472859</v>
      </c>
    </row>
    <row r="1242" spans="2:4" x14ac:dyDescent="0.4">
      <c r="B1242" s="34">
        <v>1217</v>
      </c>
      <c r="C1242" s="34">
        <v>19427.193084742597</v>
      </c>
      <c r="D1242" s="34">
        <v>970.80691525740258</v>
      </c>
    </row>
    <row r="1243" spans="2:4" x14ac:dyDescent="0.4">
      <c r="B1243" s="34">
        <v>1218</v>
      </c>
      <c r="C1243" s="34">
        <v>16502.619366155795</v>
      </c>
      <c r="D1243" s="34">
        <v>10686.380633844205</v>
      </c>
    </row>
    <row r="1244" spans="2:4" x14ac:dyDescent="0.4">
      <c r="B1244" s="34">
        <v>1219</v>
      </c>
      <c r="C1244" s="34">
        <v>9453.6468136645381</v>
      </c>
      <c r="D1244" s="34">
        <v>6051.3531863354619</v>
      </c>
    </row>
    <row r="1245" spans="2:4" x14ac:dyDescent="0.4">
      <c r="B1245" s="34">
        <v>1220</v>
      </c>
      <c r="C1245" s="34">
        <v>21751.854245670562</v>
      </c>
      <c r="D1245" s="34">
        <v>4272.1457543294382</v>
      </c>
    </row>
    <row r="1246" spans="2:4" x14ac:dyDescent="0.4">
      <c r="B1246" s="34">
        <v>1221</v>
      </c>
      <c r="C1246" s="34">
        <v>13278.089368739582</v>
      </c>
      <c r="D1246" s="34">
        <v>2286.9106312604181</v>
      </c>
    </row>
    <row r="1247" spans="2:4" x14ac:dyDescent="0.4">
      <c r="B1247" s="34">
        <v>1222</v>
      </c>
      <c r="C1247" s="34">
        <v>10503.493789567492</v>
      </c>
      <c r="D1247" s="34">
        <v>-8052.4837895674918</v>
      </c>
    </row>
    <row r="1248" spans="2:4" x14ac:dyDescent="0.4">
      <c r="B1248" s="34">
        <v>1223</v>
      </c>
      <c r="C1248" s="34">
        <v>13128.111229324875</v>
      </c>
      <c r="D1248" s="34">
        <v>-1913.1112293248752</v>
      </c>
    </row>
    <row r="1249" spans="2:4" x14ac:dyDescent="0.4">
      <c r="B1249" s="34">
        <v>1224</v>
      </c>
      <c r="C1249" s="34">
        <v>17102.531923814626</v>
      </c>
      <c r="D1249" s="34">
        <v>5094.4680761853742</v>
      </c>
    </row>
    <row r="1250" spans="2:4" x14ac:dyDescent="0.4">
      <c r="B1250" s="34">
        <v>1225</v>
      </c>
      <c r="C1250" s="34">
        <v>4129.4228644424174</v>
      </c>
      <c r="D1250" s="34">
        <v>-3069.4228644424174</v>
      </c>
    </row>
    <row r="1251" spans="2:4" x14ac:dyDescent="0.4">
      <c r="B1251" s="34">
        <v>1226</v>
      </c>
      <c r="C1251" s="34">
        <v>3004.5868188321106</v>
      </c>
      <c r="D1251" s="34">
        <v>-2872.5868188321106</v>
      </c>
    </row>
    <row r="1252" spans="2:4" x14ac:dyDescent="0.4">
      <c r="B1252" s="34">
        <v>1227</v>
      </c>
      <c r="C1252" s="34">
        <v>5779.1823980042009</v>
      </c>
      <c r="D1252" s="34">
        <v>-3842.1823980042009</v>
      </c>
    </row>
    <row r="1253" spans="2:4" x14ac:dyDescent="0.4">
      <c r="B1253" s="34">
        <v>1228</v>
      </c>
      <c r="C1253" s="34">
        <v>2779.6196097100492</v>
      </c>
      <c r="D1253" s="34">
        <v>-2779.6196097100492</v>
      </c>
    </row>
    <row r="1254" spans="2:4" x14ac:dyDescent="0.4">
      <c r="B1254" s="34">
        <v>1229</v>
      </c>
      <c r="C1254" s="34">
        <v>4579.3572826865402</v>
      </c>
      <c r="D1254" s="34">
        <v>-3114.3572826865402</v>
      </c>
    </row>
    <row r="1255" spans="2:4" x14ac:dyDescent="0.4">
      <c r="B1255" s="34">
        <v>1230</v>
      </c>
      <c r="C1255" s="34">
        <v>2854.608679417403</v>
      </c>
      <c r="D1255" s="34">
        <v>-2829.608679417403</v>
      </c>
    </row>
    <row r="1256" spans="2:4" x14ac:dyDescent="0.4">
      <c r="B1256" s="34">
        <v>1231</v>
      </c>
      <c r="C1256" s="34">
        <v>2779.6196097100492</v>
      </c>
      <c r="D1256" s="34">
        <v>-2779.6196097100492</v>
      </c>
    </row>
    <row r="1257" spans="2:4" x14ac:dyDescent="0.4">
      <c r="B1257" s="34">
        <v>1232</v>
      </c>
      <c r="C1257" s="34">
        <v>2779.6196097100492</v>
      </c>
      <c r="D1257" s="34">
        <v>-2779.6196097100492</v>
      </c>
    </row>
    <row r="1258" spans="2:4" x14ac:dyDescent="0.4">
      <c r="B1258" s="34">
        <v>1233</v>
      </c>
      <c r="C1258" s="34">
        <v>2854.608679417403</v>
      </c>
      <c r="D1258" s="34">
        <v>-2814.608679417403</v>
      </c>
    </row>
    <row r="1259" spans="2:4" x14ac:dyDescent="0.4">
      <c r="B1259" s="34">
        <v>1234</v>
      </c>
      <c r="C1259" s="34">
        <v>3229.5540279541719</v>
      </c>
      <c r="D1259" s="34">
        <v>-3113.5540279541719</v>
      </c>
    </row>
    <row r="1260" spans="2:4" x14ac:dyDescent="0.4">
      <c r="B1260" s="34">
        <v>1235</v>
      </c>
      <c r="C1260" s="34">
        <v>2779.6196097100492</v>
      </c>
      <c r="D1260" s="34">
        <v>-2779.6196097100492</v>
      </c>
    </row>
    <row r="1261" spans="2:4" x14ac:dyDescent="0.4">
      <c r="B1261" s="34">
        <v>1236</v>
      </c>
      <c r="C1261" s="34">
        <v>3229.5540279541719</v>
      </c>
      <c r="D1261" s="34">
        <v>-3019.5540279541719</v>
      </c>
    </row>
    <row r="1262" spans="2:4" x14ac:dyDescent="0.4">
      <c r="B1262" s="34">
        <v>1237</v>
      </c>
      <c r="C1262" s="34">
        <v>2779.6196097100492</v>
      </c>
      <c r="D1262" s="34">
        <v>-2779.6196097100492</v>
      </c>
    </row>
    <row r="1263" spans="2:4" x14ac:dyDescent="0.4">
      <c r="B1263" s="34">
        <v>1238</v>
      </c>
      <c r="C1263" s="34">
        <v>2779.6196097100492</v>
      </c>
      <c r="D1263" s="34">
        <v>-2779.6196097100492</v>
      </c>
    </row>
    <row r="1264" spans="2:4" x14ac:dyDescent="0.4">
      <c r="B1264" s="34">
        <v>1239</v>
      </c>
      <c r="C1264" s="34">
        <v>3004.5868188321106</v>
      </c>
      <c r="D1264" s="34">
        <v>-2826.5868188321106</v>
      </c>
    </row>
    <row r="1265" spans="2:4" x14ac:dyDescent="0.4">
      <c r="B1265" s="34">
        <v>1240</v>
      </c>
      <c r="C1265" s="34">
        <v>2779.6196097100492</v>
      </c>
      <c r="D1265" s="34">
        <v>-2779.6196097100492</v>
      </c>
    </row>
    <row r="1266" spans="2:4" x14ac:dyDescent="0.4">
      <c r="B1266" s="34">
        <v>1241</v>
      </c>
      <c r="C1266" s="34">
        <v>3379.5321673688795</v>
      </c>
      <c r="D1266" s="34">
        <v>-3138.5321673688795</v>
      </c>
    </row>
    <row r="1267" spans="2:4" x14ac:dyDescent="0.4">
      <c r="B1267" s="34">
        <v>1242</v>
      </c>
      <c r="C1267" s="34">
        <v>5329.247979760079</v>
      </c>
      <c r="D1267" s="34">
        <v>-2792.247979760079</v>
      </c>
    </row>
    <row r="1268" spans="2:4" x14ac:dyDescent="0.4">
      <c r="B1268" s="34">
        <v>1243</v>
      </c>
      <c r="C1268" s="34">
        <v>2854.608679417403</v>
      </c>
      <c r="D1268" s="34">
        <v>-2849.608679417403</v>
      </c>
    </row>
    <row r="1269" spans="2:4" x14ac:dyDescent="0.4">
      <c r="B1269" s="34">
        <v>1244</v>
      </c>
      <c r="C1269" s="34">
        <v>5629.2042585894942</v>
      </c>
      <c r="D1269" s="34">
        <v>-3938.2042585894942</v>
      </c>
    </row>
    <row r="1270" spans="2:4" x14ac:dyDescent="0.4">
      <c r="B1270" s="34">
        <v>1245</v>
      </c>
      <c r="C1270" s="34">
        <v>6154.1277465409703</v>
      </c>
      <c r="D1270" s="34">
        <v>-4078.1277465409703</v>
      </c>
    </row>
    <row r="1271" spans="2:4" x14ac:dyDescent="0.4">
      <c r="B1271" s="34">
        <v>1246</v>
      </c>
      <c r="C1271" s="34">
        <v>4054.4337947350641</v>
      </c>
      <c r="D1271" s="34">
        <v>-1649.4337947350641</v>
      </c>
    </row>
    <row r="1272" spans="2:4" x14ac:dyDescent="0.4">
      <c r="B1272" s="34">
        <v>1247</v>
      </c>
      <c r="C1272" s="34">
        <v>5104.2807706380172</v>
      </c>
      <c r="D1272" s="34">
        <v>-2764.2807706380172</v>
      </c>
    </row>
    <row r="1273" spans="2:4" x14ac:dyDescent="0.4">
      <c r="B1273" s="34">
        <v>1248</v>
      </c>
      <c r="C1273" s="34">
        <v>6529.0730950777397</v>
      </c>
      <c r="D1273" s="34">
        <v>-2254.0730950777397</v>
      </c>
    </row>
    <row r="1274" spans="2:4" x14ac:dyDescent="0.4">
      <c r="B1274" s="34">
        <v>1249</v>
      </c>
      <c r="C1274" s="34">
        <v>7203.9747224439234</v>
      </c>
      <c r="D1274" s="34">
        <v>-3412.9747224439234</v>
      </c>
    </row>
    <row r="1275" spans="2:4" x14ac:dyDescent="0.4">
      <c r="B1275" s="34">
        <v>1250</v>
      </c>
      <c r="C1275" s="34">
        <v>8853.7342560057077</v>
      </c>
      <c r="D1275" s="34">
        <v>-3631.7342560057077</v>
      </c>
    </row>
    <row r="1276" spans="2:4" x14ac:dyDescent="0.4">
      <c r="B1276" s="34">
        <v>1251</v>
      </c>
      <c r="C1276" s="34">
        <v>40874.067021045783</v>
      </c>
      <c r="D1276" s="34">
        <v>19171.932978954217</v>
      </c>
    </row>
    <row r="1277" spans="2:4" x14ac:dyDescent="0.4">
      <c r="B1277" s="34">
        <v>1252</v>
      </c>
      <c r="C1277" s="34">
        <v>8328.8107680542307</v>
      </c>
      <c r="D1277" s="34">
        <v>-2220.8107680542307</v>
      </c>
    </row>
    <row r="1278" spans="2:4" x14ac:dyDescent="0.4">
      <c r="B1278" s="34">
        <v>1253</v>
      </c>
      <c r="C1278" s="34">
        <v>13353.078438446935</v>
      </c>
      <c r="D1278" s="34">
        <v>-8535.0784384469353</v>
      </c>
    </row>
    <row r="1279" spans="2:4" x14ac:dyDescent="0.4">
      <c r="B1279" s="34">
        <v>1254</v>
      </c>
      <c r="C1279" s="34">
        <v>56096.848171638601</v>
      </c>
      <c r="D1279" s="34">
        <v>-25713.528171638602</v>
      </c>
    </row>
    <row r="1280" spans="2:4" x14ac:dyDescent="0.4">
      <c r="B1280" s="34">
        <v>1255</v>
      </c>
      <c r="C1280" s="34">
        <v>13353.078438446935</v>
      </c>
      <c r="D1280" s="34">
        <v>-30.078438446935252</v>
      </c>
    </row>
    <row r="1281" spans="2:4" x14ac:dyDescent="0.4">
      <c r="B1281" s="34">
        <v>1256</v>
      </c>
      <c r="C1281" s="34">
        <v>10953.428207811614</v>
      </c>
      <c r="D1281" s="34">
        <v>-4882.4282078116139</v>
      </c>
    </row>
    <row r="1282" spans="2:4" x14ac:dyDescent="0.4">
      <c r="B1282" s="34">
        <v>1257</v>
      </c>
      <c r="C1282" s="34">
        <v>29850.673774064773</v>
      </c>
      <c r="D1282" s="34">
        <v>5538.4562259352242</v>
      </c>
    </row>
    <row r="1283" spans="2:4" x14ac:dyDescent="0.4">
      <c r="B1283" s="34">
        <v>1258</v>
      </c>
      <c r="C1283" s="34">
        <v>15977.695878204318</v>
      </c>
      <c r="D1283" s="34">
        <v>232.30412179568157</v>
      </c>
    </row>
    <row r="1284" spans="2:4" x14ac:dyDescent="0.4">
      <c r="B1284" s="34">
        <v>1259</v>
      </c>
      <c r="C1284" s="34">
        <v>53022.296313637096</v>
      </c>
      <c r="D1284" s="34">
        <v>-27444.736313637095</v>
      </c>
    </row>
    <row r="1285" spans="2:4" x14ac:dyDescent="0.4">
      <c r="B1285" s="34">
        <v>1260</v>
      </c>
      <c r="C1285" s="34">
        <v>9978.5703016160151</v>
      </c>
      <c r="D1285" s="34">
        <v>-7372.5703016160151</v>
      </c>
    </row>
    <row r="1286" spans="2:4" x14ac:dyDescent="0.4">
      <c r="B1286" s="34">
        <v>1261</v>
      </c>
      <c r="C1286" s="34">
        <v>8328.8107680542307</v>
      </c>
      <c r="D1286" s="34">
        <v>-4577.8107680542307</v>
      </c>
    </row>
    <row r="1287" spans="2:4" x14ac:dyDescent="0.4">
      <c r="B1287" s="34">
        <v>1262</v>
      </c>
      <c r="C1287" s="34">
        <v>6679.0512344924473</v>
      </c>
      <c r="D1287" s="34">
        <v>-4654.0512344924473</v>
      </c>
    </row>
    <row r="1288" spans="2:4" x14ac:dyDescent="0.4">
      <c r="B1288" s="34">
        <v>1263</v>
      </c>
      <c r="C1288" s="34">
        <v>10653.471928982199</v>
      </c>
      <c r="D1288" s="34">
        <v>-2501.4719289821987</v>
      </c>
    </row>
    <row r="1289" spans="2:4" x14ac:dyDescent="0.4">
      <c r="B1289" s="34">
        <v>1264</v>
      </c>
      <c r="C1289" s="34">
        <v>5854.1714677115551</v>
      </c>
      <c r="D1289" s="34">
        <v>-4069.1714677115551</v>
      </c>
    </row>
    <row r="1290" spans="2:4" x14ac:dyDescent="0.4">
      <c r="B1290" s="34">
        <v>1265</v>
      </c>
      <c r="C1290" s="34">
        <v>5329.247979760079</v>
      </c>
      <c r="D1290" s="34">
        <v>-4247.247979760079</v>
      </c>
    </row>
    <row r="1291" spans="2:4" x14ac:dyDescent="0.4">
      <c r="B1291" s="34">
        <v>1266</v>
      </c>
      <c r="C1291" s="34">
        <v>7728.8982103954004</v>
      </c>
      <c r="D1291" s="34">
        <v>-3558.7282103954003</v>
      </c>
    </row>
    <row r="1292" spans="2:4" x14ac:dyDescent="0.4">
      <c r="B1292" s="34">
        <v>1267</v>
      </c>
      <c r="C1292" s="34">
        <v>6529.0730950777397</v>
      </c>
      <c r="D1292" s="34">
        <v>3015.9269049222603</v>
      </c>
    </row>
    <row r="1293" spans="2:4" x14ac:dyDescent="0.4">
      <c r="B1293" s="34">
        <v>1268</v>
      </c>
      <c r="C1293" s="34">
        <v>14702.881693179304</v>
      </c>
      <c r="D1293" s="34">
        <v>7693.1183068206956</v>
      </c>
    </row>
    <row r="1294" spans="2:4" x14ac:dyDescent="0.4">
      <c r="B1294" s="34">
        <v>1269</v>
      </c>
      <c r="C1294" s="34">
        <v>16427.630296448442</v>
      </c>
      <c r="D1294" s="34">
        <v>-2427.6302964484421</v>
      </c>
    </row>
    <row r="1295" spans="2:4" x14ac:dyDescent="0.4">
      <c r="B1295" s="34">
        <v>1270</v>
      </c>
      <c r="C1295" s="34">
        <v>18227.367969424933</v>
      </c>
      <c r="D1295" s="34">
        <v>2198.6320305750669</v>
      </c>
    </row>
    <row r="1296" spans="2:4" x14ac:dyDescent="0.4">
      <c r="B1296" s="34">
        <v>1271</v>
      </c>
      <c r="C1296" s="34">
        <v>15452.772390252843</v>
      </c>
      <c r="D1296" s="34">
        <v>-3980.7723902528433</v>
      </c>
    </row>
    <row r="1297" spans="2:4" x14ac:dyDescent="0.4">
      <c r="B1297" s="34">
        <v>1272</v>
      </c>
      <c r="C1297" s="34">
        <v>5104.2807706380172</v>
      </c>
      <c r="D1297" s="34">
        <v>2530.7192293619828</v>
      </c>
    </row>
    <row r="1298" spans="2:4" x14ac:dyDescent="0.4">
      <c r="B1298" s="34">
        <v>1273</v>
      </c>
      <c r="C1298" s="34">
        <v>4879.3135615159554</v>
      </c>
      <c r="D1298" s="34">
        <v>420.68643848404463</v>
      </c>
    </row>
    <row r="1299" spans="2:4" x14ac:dyDescent="0.4">
      <c r="B1299" s="34">
        <v>1274</v>
      </c>
      <c r="C1299" s="34">
        <v>6829.0293739071549</v>
      </c>
      <c r="D1299" s="34">
        <v>-2689.0293739071549</v>
      </c>
    </row>
    <row r="1300" spans="2:4" x14ac:dyDescent="0.4">
      <c r="B1300" s="34">
        <v>1275</v>
      </c>
      <c r="C1300" s="34">
        <v>37799.515163044278</v>
      </c>
      <c r="D1300" s="34">
        <v>944.32483695571864</v>
      </c>
    </row>
    <row r="1301" spans="2:4" x14ac:dyDescent="0.4">
      <c r="B1301" s="34">
        <v>1276</v>
      </c>
      <c r="C1301" s="34">
        <v>31950.367725870681</v>
      </c>
      <c r="D1301" s="34">
        <v>-7629.2677258706826</v>
      </c>
    </row>
    <row r="1302" spans="2:4" x14ac:dyDescent="0.4">
      <c r="B1302" s="34">
        <v>1277</v>
      </c>
      <c r="C1302" s="34">
        <v>7878.876349810108</v>
      </c>
      <c r="D1302" s="34">
        <v>-4746.2463498101079</v>
      </c>
    </row>
    <row r="1303" spans="2:4" x14ac:dyDescent="0.4">
      <c r="B1303" s="34">
        <v>1278</v>
      </c>
      <c r="C1303" s="34">
        <v>33750.105398847169</v>
      </c>
      <c r="D1303" s="34">
        <v>-17831.455398847167</v>
      </c>
    </row>
    <row r="1304" spans="2:4" x14ac:dyDescent="0.4">
      <c r="B1304" s="34">
        <v>1279</v>
      </c>
      <c r="C1304" s="34">
        <v>17027.542854107272</v>
      </c>
      <c r="D1304" s="34">
        <v>-6956.5428541072724</v>
      </c>
    </row>
    <row r="1305" spans="2:4" x14ac:dyDescent="0.4">
      <c r="B1305" s="34">
        <v>1280</v>
      </c>
      <c r="C1305" s="34">
        <v>16952.553784399919</v>
      </c>
      <c r="D1305" s="34">
        <v>-3088.383784399919</v>
      </c>
    </row>
    <row r="1306" spans="2:4" x14ac:dyDescent="0.4">
      <c r="B1306" s="34">
        <v>1281</v>
      </c>
      <c r="C1306" s="34">
        <v>12528.198671666045</v>
      </c>
      <c r="D1306" s="34">
        <v>4108.5813283339539</v>
      </c>
    </row>
    <row r="1307" spans="2:4" x14ac:dyDescent="0.4">
      <c r="B1307" s="34">
        <v>1282</v>
      </c>
      <c r="C1307" s="34">
        <v>8328.8107680542307</v>
      </c>
      <c r="D1307" s="34">
        <v>-578.81076805423072</v>
      </c>
    </row>
    <row r="1308" spans="2:4" x14ac:dyDescent="0.4">
      <c r="B1308" s="34">
        <v>1283</v>
      </c>
      <c r="C1308" s="34">
        <v>23326.624709524993</v>
      </c>
      <c r="D1308" s="34">
        <v>-4784.6247095249928</v>
      </c>
    </row>
    <row r="1309" spans="2:4" x14ac:dyDescent="0.4">
      <c r="B1309" s="34">
        <v>1284</v>
      </c>
      <c r="C1309" s="34">
        <v>4429.3791432718326</v>
      </c>
      <c r="D1309" s="34">
        <v>-2318.8791432718326</v>
      </c>
    </row>
    <row r="1310" spans="2:4" x14ac:dyDescent="0.4">
      <c r="B1310" s="34">
        <v>1285</v>
      </c>
      <c r="C1310" s="34">
        <v>5104.2807706380172</v>
      </c>
      <c r="D1310" s="34">
        <v>-3084.2807706380172</v>
      </c>
    </row>
    <row r="1311" spans="2:4" x14ac:dyDescent="0.4">
      <c r="B1311" s="34">
        <v>1286</v>
      </c>
      <c r="C1311" s="34">
        <v>7503.9310012733386</v>
      </c>
      <c r="D1311" s="34">
        <v>-5470.9310012733386</v>
      </c>
    </row>
    <row r="1312" spans="2:4" x14ac:dyDescent="0.4">
      <c r="B1312" s="34">
        <v>1287</v>
      </c>
      <c r="C1312" s="34">
        <v>4279.401003857125</v>
      </c>
      <c r="D1312" s="34">
        <v>-2654.401003857125</v>
      </c>
    </row>
    <row r="1313" spans="2:4" x14ac:dyDescent="0.4">
      <c r="B1313" s="34">
        <v>1288</v>
      </c>
      <c r="C1313" s="34">
        <v>4654.3463523938944</v>
      </c>
      <c r="D1313" s="34">
        <v>-4049.3463523938944</v>
      </c>
    </row>
    <row r="1314" spans="2:4" x14ac:dyDescent="0.4">
      <c r="B1314" s="34">
        <v>1289</v>
      </c>
      <c r="C1314" s="34">
        <v>7353.952861858631</v>
      </c>
      <c r="D1314" s="34">
        <v>-3335.952861858631</v>
      </c>
    </row>
    <row r="1315" spans="2:4" x14ac:dyDescent="0.4">
      <c r="B1315" s="34">
        <v>1290</v>
      </c>
      <c r="C1315" s="34">
        <v>6679.0512344924473</v>
      </c>
      <c r="D1315" s="34">
        <v>-4803.0512344924473</v>
      </c>
    </row>
    <row r="1316" spans="2:4" x14ac:dyDescent="0.4">
      <c r="B1316" s="34">
        <v>1291</v>
      </c>
      <c r="C1316" s="34">
        <v>9228.6796045424762</v>
      </c>
      <c r="D1316" s="34">
        <v>-5428.6796045424762</v>
      </c>
    </row>
    <row r="1317" spans="2:4" x14ac:dyDescent="0.4">
      <c r="B1317" s="34">
        <v>1292</v>
      </c>
      <c r="C1317" s="34">
        <v>5929.1605374189094</v>
      </c>
      <c r="D1317" s="34">
        <v>-1558.1605374189094</v>
      </c>
    </row>
    <row r="1318" spans="2:4" x14ac:dyDescent="0.4">
      <c r="B1318" s="34">
        <v>1293</v>
      </c>
      <c r="C1318" s="34">
        <v>6679.0512344924473</v>
      </c>
      <c r="D1318" s="34">
        <v>-4809.0512344924473</v>
      </c>
    </row>
    <row r="1319" spans="2:4" x14ac:dyDescent="0.4">
      <c r="B1319" s="34">
        <v>1294</v>
      </c>
      <c r="C1319" s="34">
        <v>11778.307974592506</v>
      </c>
      <c r="D1319" s="34">
        <v>3556.6920254074939</v>
      </c>
    </row>
    <row r="1320" spans="2:4" x14ac:dyDescent="0.4">
      <c r="B1320" s="34">
        <v>1295</v>
      </c>
      <c r="C1320" s="34">
        <v>4429.3791432718326</v>
      </c>
      <c r="D1320" s="34">
        <v>-3819.3791432718326</v>
      </c>
    </row>
    <row r="1321" spans="2:4" x14ac:dyDescent="0.4">
      <c r="B1321" s="34">
        <v>1296</v>
      </c>
      <c r="C1321" s="34">
        <v>7578.9200709806928</v>
      </c>
      <c r="D1321" s="34">
        <v>-5029.9200709806928</v>
      </c>
    </row>
    <row r="1322" spans="2:4" x14ac:dyDescent="0.4">
      <c r="B1322" s="34">
        <v>1297</v>
      </c>
      <c r="C1322" s="34">
        <v>4504.3682129791869</v>
      </c>
      <c r="D1322" s="34">
        <v>-3304.3682129791869</v>
      </c>
    </row>
    <row r="1323" spans="2:4" x14ac:dyDescent="0.4">
      <c r="B1323" s="34">
        <v>1298</v>
      </c>
      <c r="C1323" s="34">
        <v>20627.018200060258</v>
      </c>
      <c r="D1323" s="34">
        <v>1277.9817999397419</v>
      </c>
    </row>
    <row r="1324" spans="2:4" x14ac:dyDescent="0.4">
      <c r="B1324" s="34">
        <v>1299</v>
      </c>
      <c r="C1324" s="34">
        <v>5254.2589100527248</v>
      </c>
      <c r="D1324" s="34">
        <v>-3161.2589100527248</v>
      </c>
    </row>
    <row r="1325" spans="2:4" x14ac:dyDescent="0.4">
      <c r="B1325" s="34">
        <v>1300</v>
      </c>
      <c r="C1325" s="34">
        <v>5179.2698403453705</v>
      </c>
      <c r="D1325" s="34">
        <v>-839.26984034537054</v>
      </c>
    </row>
    <row r="1326" spans="2:4" x14ac:dyDescent="0.4">
      <c r="B1326" s="34">
        <v>1301</v>
      </c>
      <c r="C1326" s="34">
        <v>4579.3572826865402</v>
      </c>
      <c r="D1326" s="34">
        <v>-529.3572826865402</v>
      </c>
    </row>
    <row r="1327" spans="2:4" x14ac:dyDescent="0.4">
      <c r="B1327" s="34">
        <v>1302</v>
      </c>
      <c r="C1327" s="34">
        <v>4954.3026312233096</v>
      </c>
      <c r="D1327" s="34">
        <v>-2899.3026312233096</v>
      </c>
    </row>
    <row r="1328" spans="2:4" x14ac:dyDescent="0.4">
      <c r="B1328" s="34">
        <v>1303</v>
      </c>
      <c r="C1328" s="34">
        <v>6529.0730950777397</v>
      </c>
      <c r="D1328" s="34">
        <v>-4029.0730950777397</v>
      </c>
    </row>
    <row r="1329" spans="2:4" x14ac:dyDescent="0.4">
      <c r="B1329" s="34">
        <v>1304</v>
      </c>
      <c r="C1329" s="34">
        <v>10878.439138104261</v>
      </c>
      <c r="D1329" s="34">
        <v>-6319.3091381042605</v>
      </c>
    </row>
    <row r="1330" spans="2:4" x14ac:dyDescent="0.4">
      <c r="B1330" s="34">
        <v>1305</v>
      </c>
      <c r="C1330" s="34">
        <v>10578.482859274845</v>
      </c>
      <c r="D1330" s="34">
        <v>5272.5171407251546</v>
      </c>
    </row>
    <row r="1331" spans="2:4" x14ac:dyDescent="0.4">
      <c r="B1331" s="34">
        <v>1306</v>
      </c>
      <c r="C1331" s="34">
        <v>9228.6796045424762</v>
      </c>
      <c r="D1331" s="34">
        <v>-1435.6796045424762</v>
      </c>
    </row>
    <row r="1332" spans="2:4" x14ac:dyDescent="0.4">
      <c r="B1332" s="34">
        <v>1307</v>
      </c>
      <c r="C1332" s="34">
        <v>29475.728425528003</v>
      </c>
      <c r="D1332" s="34">
        <v>42295.271574471997</v>
      </c>
    </row>
    <row r="1333" spans="2:4" x14ac:dyDescent="0.4">
      <c r="B1333" s="34">
        <v>1308</v>
      </c>
      <c r="C1333" s="34">
        <v>6154.1277465409703</v>
      </c>
      <c r="D1333" s="34">
        <v>-397.12774654097029</v>
      </c>
    </row>
    <row r="1334" spans="2:4" x14ac:dyDescent="0.4">
      <c r="B1334" s="34">
        <v>1309</v>
      </c>
      <c r="C1334" s="34">
        <v>5629.2042585894942</v>
      </c>
      <c r="D1334" s="34">
        <v>-4493.2042585894942</v>
      </c>
    </row>
    <row r="1335" spans="2:4" x14ac:dyDescent="0.4">
      <c r="B1335" s="34">
        <v>1310</v>
      </c>
      <c r="C1335" s="34">
        <v>5404.2370494674324</v>
      </c>
      <c r="D1335" s="34">
        <v>7474.7629505325676</v>
      </c>
    </row>
    <row r="1336" spans="2:4" x14ac:dyDescent="0.4">
      <c r="B1336" s="34">
        <v>1311</v>
      </c>
      <c r="C1336" s="34">
        <v>4579.3572826865402</v>
      </c>
      <c r="D1336" s="34">
        <v>-1479.3572826865402</v>
      </c>
    </row>
    <row r="1337" spans="2:4" x14ac:dyDescent="0.4">
      <c r="B1337" s="34">
        <v>1312</v>
      </c>
      <c r="C1337" s="34">
        <v>10278.52658044543</v>
      </c>
      <c r="D1337" s="34">
        <v>69791.473419554575</v>
      </c>
    </row>
    <row r="1338" spans="2:4" x14ac:dyDescent="0.4">
      <c r="B1338" s="34">
        <v>1313</v>
      </c>
      <c r="C1338" s="34">
        <v>2854.608679417403</v>
      </c>
      <c r="D1338" s="34">
        <v>-2826.608679417403</v>
      </c>
    </row>
    <row r="1339" spans="2:4" x14ac:dyDescent="0.4">
      <c r="B1339" s="34">
        <v>1314</v>
      </c>
      <c r="C1339" s="34">
        <v>11928.286114007213</v>
      </c>
      <c r="D1339" s="34">
        <v>517.71388599278725</v>
      </c>
    </row>
    <row r="1340" spans="2:4" x14ac:dyDescent="0.4">
      <c r="B1340" s="34">
        <v>1315</v>
      </c>
      <c r="C1340" s="34">
        <v>3604.4993764909409</v>
      </c>
      <c r="D1340" s="34">
        <v>-1576.4993764909409</v>
      </c>
    </row>
    <row r="1341" spans="2:4" x14ac:dyDescent="0.4">
      <c r="B1341" s="34">
        <v>1316</v>
      </c>
      <c r="C1341" s="34">
        <v>21376.908897133791</v>
      </c>
      <c r="D1341" s="34">
        <v>19027.091102866209</v>
      </c>
    </row>
    <row r="1342" spans="2:4" x14ac:dyDescent="0.4">
      <c r="B1342" s="34">
        <v>1317</v>
      </c>
      <c r="C1342" s="34">
        <v>2854.608679417403</v>
      </c>
      <c r="D1342" s="34">
        <v>-2853.608679417403</v>
      </c>
    </row>
    <row r="1343" spans="2:4" x14ac:dyDescent="0.4">
      <c r="B1343" s="34">
        <v>1318</v>
      </c>
      <c r="C1343" s="34">
        <v>4204.4119341497717</v>
      </c>
      <c r="D1343" s="34">
        <v>7262.5880658502283</v>
      </c>
    </row>
    <row r="1344" spans="2:4" x14ac:dyDescent="0.4">
      <c r="B1344" s="34">
        <v>1319</v>
      </c>
      <c r="C1344" s="34">
        <v>12903.144020202813</v>
      </c>
      <c r="D1344" s="34">
        <v>-6773.1440202028134</v>
      </c>
    </row>
    <row r="1345" spans="2:4" x14ac:dyDescent="0.4">
      <c r="B1345" s="34">
        <v>1320</v>
      </c>
      <c r="C1345" s="34">
        <v>3454.5212370762333</v>
      </c>
      <c r="D1345" s="34">
        <v>-2578.5212370762333</v>
      </c>
    </row>
    <row r="1346" spans="2:4" x14ac:dyDescent="0.4">
      <c r="B1346" s="34">
        <v>1321</v>
      </c>
      <c r="C1346" s="34">
        <v>3004.5868188321106</v>
      </c>
      <c r="D1346" s="34">
        <v>-2501.5868188321106</v>
      </c>
    </row>
    <row r="1347" spans="2:4" x14ac:dyDescent="0.4">
      <c r="B1347" s="34">
        <v>1322</v>
      </c>
      <c r="C1347" s="34">
        <v>3304.5430976615257</v>
      </c>
      <c r="D1347" s="34">
        <v>2714.4569023384743</v>
      </c>
    </row>
    <row r="1348" spans="2:4" x14ac:dyDescent="0.4">
      <c r="B1348" s="34">
        <v>1323</v>
      </c>
      <c r="C1348" s="34">
        <v>3079.5758885394644</v>
      </c>
      <c r="D1348" s="34">
        <v>-2973.5758885394644</v>
      </c>
    </row>
    <row r="1349" spans="2:4" x14ac:dyDescent="0.4">
      <c r="B1349" s="34">
        <v>1324</v>
      </c>
      <c r="C1349" s="34">
        <v>6079.138676833616</v>
      </c>
      <c r="D1349" s="34">
        <v>-4747.138676833616</v>
      </c>
    </row>
    <row r="1350" spans="2:4" x14ac:dyDescent="0.4">
      <c r="B1350" s="34">
        <v>1325</v>
      </c>
      <c r="C1350" s="34">
        <v>9528.6358833718914</v>
      </c>
      <c r="D1350" s="34">
        <v>-4608.6358833718914</v>
      </c>
    </row>
    <row r="1351" spans="2:4" x14ac:dyDescent="0.4">
      <c r="B1351" s="34">
        <v>1326</v>
      </c>
      <c r="C1351" s="34">
        <v>3379.5321673688795</v>
      </c>
      <c r="D1351" s="34">
        <v>-2893.5321673688795</v>
      </c>
    </row>
    <row r="1352" spans="2:4" x14ac:dyDescent="0.4">
      <c r="B1352" s="34">
        <v>1327</v>
      </c>
      <c r="C1352" s="34">
        <v>3604.4993764909409</v>
      </c>
      <c r="D1352" s="34">
        <v>-2474.4993764909409</v>
      </c>
    </row>
    <row r="1353" spans="2:4" x14ac:dyDescent="0.4">
      <c r="B1353" s="34">
        <v>1328</v>
      </c>
      <c r="C1353" s="34">
        <v>5854.1714677115551</v>
      </c>
      <c r="D1353" s="34">
        <v>-4149.1714677115551</v>
      </c>
    </row>
    <row r="1354" spans="2:4" x14ac:dyDescent="0.4">
      <c r="B1354" s="34">
        <v>1329</v>
      </c>
      <c r="C1354" s="34">
        <v>3904.4556553203565</v>
      </c>
      <c r="D1354" s="34">
        <v>-2156.4556553203565</v>
      </c>
    </row>
    <row r="1355" spans="2:4" x14ac:dyDescent="0.4">
      <c r="B1355" s="34">
        <v>1330</v>
      </c>
      <c r="C1355" s="34">
        <v>3454.5212370762333</v>
      </c>
      <c r="D1355" s="34">
        <v>-3046.5212370762333</v>
      </c>
    </row>
    <row r="1356" spans="2:4" x14ac:dyDescent="0.4">
      <c r="B1356" s="34">
        <v>1331</v>
      </c>
      <c r="C1356" s="34">
        <v>6529.0730950777397</v>
      </c>
      <c r="D1356" s="34">
        <v>1343.9269049222603</v>
      </c>
    </row>
    <row r="1357" spans="2:4" x14ac:dyDescent="0.4">
      <c r="B1357" s="34">
        <v>1332</v>
      </c>
      <c r="C1357" s="34">
        <v>5329.247979760079</v>
      </c>
      <c r="D1357" s="34">
        <v>-1912.247979760079</v>
      </c>
    </row>
    <row r="1358" spans="2:4" x14ac:dyDescent="0.4">
      <c r="B1358" s="34">
        <v>1333</v>
      </c>
      <c r="C1358" s="34">
        <v>2779.6196097100492</v>
      </c>
      <c r="D1358" s="34">
        <v>-2779.6196097100492</v>
      </c>
    </row>
    <row r="1359" spans="2:4" x14ac:dyDescent="0.4">
      <c r="B1359" s="34">
        <v>1334</v>
      </c>
      <c r="C1359" s="34">
        <v>2779.6196097100492</v>
      </c>
      <c r="D1359" s="34">
        <v>-2779.6196097100492</v>
      </c>
    </row>
    <row r="1360" spans="2:4" x14ac:dyDescent="0.4">
      <c r="B1360" s="34">
        <v>1335</v>
      </c>
      <c r="C1360" s="34">
        <v>23476.602848939699</v>
      </c>
      <c r="D1360" s="34">
        <v>-9173.6028489396995</v>
      </c>
    </row>
    <row r="1361" spans="2:4" x14ac:dyDescent="0.4">
      <c r="B1361" s="34">
        <v>1336</v>
      </c>
      <c r="C1361" s="34">
        <v>3979.4447250277099</v>
      </c>
      <c r="D1361" s="34">
        <v>960.55527497229014</v>
      </c>
    </row>
    <row r="1362" spans="2:4" x14ac:dyDescent="0.4">
      <c r="B1362" s="34">
        <v>1337</v>
      </c>
      <c r="C1362" s="34">
        <v>19577.171224157304</v>
      </c>
      <c r="D1362" s="34">
        <v>65369.828775842696</v>
      </c>
    </row>
    <row r="1363" spans="2:4" x14ac:dyDescent="0.4">
      <c r="B1363" s="34">
        <v>1338</v>
      </c>
      <c r="C1363" s="34">
        <v>13278.089368739582</v>
      </c>
      <c r="D1363" s="34">
        <v>11412.910631260418</v>
      </c>
    </row>
    <row r="1364" spans="2:4" x14ac:dyDescent="0.4">
      <c r="B1364" s="34">
        <v>1339</v>
      </c>
      <c r="C1364" s="34">
        <v>3904.4556553203565</v>
      </c>
      <c r="D1364" s="34">
        <v>-2913.4556553203565</v>
      </c>
    </row>
    <row r="1365" spans="2:4" x14ac:dyDescent="0.4">
      <c r="B1365" s="34">
        <v>1340</v>
      </c>
      <c r="C1365" s="34">
        <v>5554.21518888214</v>
      </c>
      <c r="D1365" s="34">
        <v>-2237.21518888214</v>
      </c>
    </row>
    <row r="1366" spans="2:4" x14ac:dyDescent="0.4">
      <c r="B1366" s="34">
        <v>1341</v>
      </c>
      <c r="C1366" s="34">
        <v>2779.6196097100492</v>
      </c>
      <c r="D1366" s="34">
        <v>-2779.6196097100492</v>
      </c>
    </row>
    <row r="1367" spans="2:4" x14ac:dyDescent="0.4">
      <c r="B1367" s="34">
        <v>1342</v>
      </c>
      <c r="C1367" s="34">
        <v>6229.1168162483245</v>
      </c>
      <c r="D1367" s="34">
        <v>11360.883183751675</v>
      </c>
    </row>
    <row r="1368" spans="2:4" x14ac:dyDescent="0.4">
      <c r="B1368" s="34">
        <v>1343</v>
      </c>
      <c r="C1368" s="34">
        <v>2854.608679417403</v>
      </c>
      <c r="D1368" s="34">
        <v>-2754.608679417403</v>
      </c>
    </row>
    <row r="1369" spans="2:4" x14ac:dyDescent="0.4">
      <c r="B1369" s="34">
        <v>1344</v>
      </c>
      <c r="C1369" s="34">
        <v>27001.089125185332</v>
      </c>
      <c r="D1369" s="34">
        <v>24147.910874814668</v>
      </c>
    </row>
    <row r="1370" spans="2:4" x14ac:dyDescent="0.4">
      <c r="B1370" s="34">
        <v>1345</v>
      </c>
      <c r="C1370" s="34">
        <v>13203.100299032229</v>
      </c>
      <c r="D1370" s="34">
        <v>-7537.1002990322286</v>
      </c>
    </row>
    <row r="1371" spans="2:4" x14ac:dyDescent="0.4">
      <c r="B1371" s="34">
        <v>1346</v>
      </c>
      <c r="C1371" s="34">
        <v>3304.5430976615257</v>
      </c>
      <c r="D1371" s="34">
        <v>-2929.5430976615257</v>
      </c>
    </row>
    <row r="1372" spans="2:4" x14ac:dyDescent="0.4">
      <c r="B1372" s="34">
        <v>1347</v>
      </c>
      <c r="C1372" s="34">
        <v>13952.990996105766</v>
      </c>
      <c r="D1372" s="34">
        <v>-6733.9909961057656</v>
      </c>
    </row>
    <row r="1373" spans="2:4" x14ac:dyDescent="0.4">
      <c r="B1373" s="34">
        <v>1348</v>
      </c>
      <c r="C1373" s="34">
        <v>5104.2807706380172</v>
      </c>
      <c r="D1373" s="34">
        <v>-2549.2807706380172</v>
      </c>
    </row>
    <row r="1374" spans="2:4" x14ac:dyDescent="0.4">
      <c r="B1374" s="34">
        <v>1349</v>
      </c>
      <c r="C1374" s="34">
        <v>4729.3354221012487</v>
      </c>
      <c r="D1374" s="34">
        <v>1255.6645778987513</v>
      </c>
    </row>
    <row r="1375" spans="2:4" x14ac:dyDescent="0.4">
      <c r="B1375" s="34">
        <v>1350</v>
      </c>
      <c r="C1375" s="34">
        <v>15677.739599374903</v>
      </c>
      <c r="D1375" s="34">
        <v>-5467.7395993749033</v>
      </c>
    </row>
    <row r="1376" spans="2:4" x14ac:dyDescent="0.4">
      <c r="B1376" s="34">
        <v>1351</v>
      </c>
      <c r="C1376" s="34">
        <v>8628.7670468836459</v>
      </c>
      <c r="D1376" s="34">
        <v>-3426.2670468836459</v>
      </c>
    </row>
    <row r="1377" spans="2:4" x14ac:dyDescent="0.4">
      <c r="B1377" s="34">
        <v>1352</v>
      </c>
      <c r="C1377" s="34">
        <v>11778.307974592506</v>
      </c>
      <c r="D1377" s="34">
        <v>8474.6920254074939</v>
      </c>
    </row>
    <row r="1378" spans="2:4" x14ac:dyDescent="0.4">
      <c r="B1378" s="34">
        <v>1353</v>
      </c>
      <c r="C1378" s="34">
        <v>19802.13843327936</v>
      </c>
      <c r="D1378" s="34">
        <v>-6188.1384332793605</v>
      </c>
    </row>
    <row r="1379" spans="2:4" x14ac:dyDescent="0.4">
      <c r="B1379" s="34">
        <v>1354</v>
      </c>
      <c r="C1379" s="34">
        <v>5929.1605374189094</v>
      </c>
      <c r="D1379" s="34">
        <v>-4593.1605374189094</v>
      </c>
    </row>
    <row r="1380" spans="2:4" x14ac:dyDescent="0.4">
      <c r="B1380" s="34">
        <v>1355</v>
      </c>
      <c r="C1380" s="34">
        <v>7578.9200709806928</v>
      </c>
      <c r="D1380" s="34">
        <v>-6015.9200709806928</v>
      </c>
    </row>
    <row r="1381" spans="2:4" x14ac:dyDescent="0.4">
      <c r="B1381" s="34">
        <v>1356</v>
      </c>
      <c r="C1381" s="34">
        <v>11853.297044299859</v>
      </c>
      <c r="D1381" s="34">
        <v>-8786.2970442998594</v>
      </c>
    </row>
    <row r="1382" spans="2:4" x14ac:dyDescent="0.4">
      <c r="B1382" s="34">
        <v>1357</v>
      </c>
      <c r="C1382" s="34">
        <v>9303.6686742498314</v>
      </c>
      <c r="D1382" s="34">
        <v>-3088.108674249831</v>
      </c>
    </row>
    <row r="1383" spans="2:4" x14ac:dyDescent="0.4">
      <c r="B1383" s="34">
        <v>1358</v>
      </c>
      <c r="C1383" s="34">
        <v>7653.909140688047</v>
      </c>
      <c r="D1383" s="34">
        <v>-5147.909140688047</v>
      </c>
    </row>
    <row r="1384" spans="2:4" x14ac:dyDescent="0.4">
      <c r="B1384" s="34">
        <v>1359</v>
      </c>
      <c r="C1384" s="34">
        <v>6454.0840253703864</v>
      </c>
      <c r="D1384" s="34">
        <v>-3104.0840253703864</v>
      </c>
    </row>
    <row r="1385" spans="2:4" x14ac:dyDescent="0.4">
      <c r="B1385" s="34">
        <v>1360</v>
      </c>
      <c r="C1385" s="34">
        <v>4204.4119341497717</v>
      </c>
      <c r="D1385" s="34">
        <v>-3440.4119341497717</v>
      </c>
    </row>
    <row r="1386" spans="2:4" x14ac:dyDescent="0.4">
      <c r="B1386" s="34">
        <v>1361</v>
      </c>
      <c r="C1386" s="34">
        <v>8853.7342560057077</v>
      </c>
      <c r="D1386" s="34">
        <v>-6255.7342560057077</v>
      </c>
    </row>
    <row r="1387" spans="2:4" x14ac:dyDescent="0.4">
      <c r="B1387" s="34">
        <v>1362</v>
      </c>
      <c r="C1387" s="34">
        <v>22576.734012451452</v>
      </c>
      <c r="D1387" s="34">
        <v>-15017.734012451452</v>
      </c>
    </row>
    <row r="1388" spans="2:4" x14ac:dyDescent="0.4">
      <c r="B1388" s="34">
        <v>1363</v>
      </c>
      <c r="C1388" s="34">
        <v>4654.3463523938944</v>
      </c>
      <c r="D1388" s="34">
        <v>-3563.3463523938944</v>
      </c>
    </row>
    <row r="1389" spans="2:4" x14ac:dyDescent="0.4">
      <c r="B1389" s="34">
        <v>1364</v>
      </c>
      <c r="C1389" s="34">
        <v>3154.5649582468182</v>
      </c>
      <c r="D1389" s="34">
        <v>-2954.5649582468182</v>
      </c>
    </row>
    <row r="1390" spans="2:4" x14ac:dyDescent="0.4">
      <c r="B1390" s="34">
        <v>1365</v>
      </c>
      <c r="C1390" s="34">
        <v>13578.045647568997</v>
      </c>
      <c r="D1390" s="34">
        <v>36251.954352430999</v>
      </c>
    </row>
    <row r="1391" spans="2:4" x14ac:dyDescent="0.4">
      <c r="B1391" s="34">
        <v>1366</v>
      </c>
      <c r="C1391" s="34">
        <v>9678.6140227865981</v>
      </c>
      <c r="D1391" s="34">
        <v>-2158.6140227865981</v>
      </c>
    </row>
    <row r="1392" spans="2:4" x14ac:dyDescent="0.4">
      <c r="B1392" s="34">
        <v>1367</v>
      </c>
      <c r="C1392" s="34">
        <v>13803.012856691059</v>
      </c>
      <c r="D1392" s="34">
        <v>-4316.3228566910584</v>
      </c>
    </row>
    <row r="1393" spans="2:4" x14ac:dyDescent="0.4">
      <c r="B1393" s="34">
        <v>1368</v>
      </c>
      <c r="C1393" s="34">
        <v>9528.6358833718914</v>
      </c>
      <c r="D1393" s="34">
        <v>-3815.6358833718914</v>
      </c>
    </row>
    <row r="1394" spans="2:4" x14ac:dyDescent="0.4">
      <c r="B1394" s="34">
        <v>1369</v>
      </c>
      <c r="C1394" s="34">
        <v>9303.6686742498314</v>
      </c>
      <c r="D1394" s="34">
        <v>-3768.6686742498314</v>
      </c>
    </row>
    <row r="1395" spans="2:4" x14ac:dyDescent="0.4">
      <c r="B1395" s="34">
        <v>1370</v>
      </c>
      <c r="C1395" s="34">
        <v>33225.181910895692</v>
      </c>
      <c r="D1395" s="34">
        <v>865.44808910430584</v>
      </c>
    </row>
    <row r="1396" spans="2:4" x14ac:dyDescent="0.4">
      <c r="B1396" s="34">
        <v>1371</v>
      </c>
      <c r="C1396" s="34">
        <v>4279.401003857125</v>
      </c>
      <c r="D1396" s="34">
        <v>-2724.401003857125</v>
      </c>
    </row>
    <row r="1397" spans="2:4" x14ac:dyDescent="0.4">
      <c r="B1397" s="34">
        <v>1372</v>
      </c>
      <c r="C1397" s="34">
        <v>8028.8544892248156</v>
      </c>
      <c r="D1397" s="34">
        <v>-533.85448922481555</v>
      </c>
    </row>
    <row r="1398" spans="2:4" x14ac:dyDescent="0.4">
      <c r="B1398" s="34">
        <v>1373</v>
      </c>
      <c r="C1398" s="34">
        <v>3979.4447250277099</v>
      </c>
      <c r="D1398" s="34">
        <v>-3359.4447250277099</v>
      </c>
    </row>
    <row r="1399" spans="2:4" x14ac:dyDescent="0.4">
      <c r="B1399" s="34">
        <v>1374</v>
      </c>
      <c r="C1399" s="34">
        <v>6679.0512344924473</v>
      </c>
      <c r="D1399" s="34">
        <v>3821.9487655075527</v>
      </c>
    </row>
    <row r="1400" spans="2:4" x14ac:dyDescent="0.4">
      <c r="B1400" s="34">
        <v>1375</v>
      </c>
      <c r="C1400" s="34">
        <v>7728.8982103954004</v>
      </c>
      <c r="D1400" s="34">
        <v>-4886.8982103954004</v>
      </c>
    </row>
    <row r="1401" spans="2:4" x14ac:dyDescent="0.4">
      <c r="B1401" s="34">
        <v>1376</v>
      </c>
      <c r="C1401" s="34">
        <v>10953.428207811614</v>
      </c>
      <c r="D1401" s="34">
        <v>-4100.4282078116139</v>
      </c>
    </row>
    <row r="1402" spans="2:4" x14ac:dyDescent="0.4">
      <c r="B1402" s="34">
        <v>1377</v>
      </c>
      <c r="C1402" s="34">
        <v>15377.783320545488</v>
      </c>
      <c r="D1402" s="34">
        <v>-6035.7833205454881</v>
      </c>
    </row>
    <row r="1403" spans="2:4" x14ac:dyDescent="0.4">
      <c r="B1403" s="34">
        <v>1378</v>
      </c>
      <c r="C1403" s="34">
        <v>5104.2807706380172</v>
      </c>
      <c r="D1403" s="34">
        <v>-3594.2807706380172</v>
      </c>
    </row>
    <row r="1404" spans="2:4" x14ac:dyDescent="0.4">
      <c r="B1404" s="34">
        <v>1379</v>
      </c>
      <c r="C1404" s="34">
        <v>12753.165880788105</v>
      </c>
      <c r="D1404" s="34">
        <v>-8686.1658807881049</v>
      </c>
    </row>
    <row r="1405" spans="2:4" x14ac:dyDescent="0.4">
      <c r="B1405" s="34">
        <v>1380</v>
      </c>
      <c r="C1405" s="34">
        <v>14102.969135520474</v>
      </c>
      <c r="D1405" s="34">
        <v>-2942.9691355204741</v>
      </c>
    </row>
    <row r="1406" spans="2:4" x14ac:dyDescent="0.4">
      <c r="B1406" s="34">
        <v>1381</v>
      </c>
      <c r="C1406" s="34">
        <v>3154.5649582468182</v>
      </c>
      <c r="D1406" s="34">
        <v>-3048.5649582468182</v>
      </c>
    </row>
    <row r="1407" spans="2:4" x14ac:dyDescent="0.4">
      <c r="B1407" s="34">
        <v>1382</v>
      </c>
      <c r="C1407" s="34">
        <v>8253.8216983468774</v>
      </c>
      <c r="D1407" s="34">
        <v>-2898.8216983468774</v>
      </c>
    </row>
    <row r="1408" spans="2:4" x14ac:dyDescent="0.4">
      <c r="B1408" s="34">
        <v>1383</v>
      </c>
      <c r="C1408" s="34">
        <v>13878.001926398412</v>
      </c>
      <c r="D1408" s="34">
        <v>-5529.0019263984123</v>
      </c>
    </row>
    <row r="1409" spans="2:4" x14ac:dyDescent="0.4">
      <c r="B1409" s="34">
        <v>1384</v>
      </c>
      <c r="C1409" s="34">
        <v>9753.6030924939532</v>
      </c>
      <c r="D1409" s="34">
        <v>-5080.6030924939532</v>
      </c>
    </row>
    <row r="1410" spans="2:4" x14ac:dyDescent="0.4">
      <c r="B1410" s="34">
        <v>1385</v>
      </c>
      <c r="C1410" s="34">
        <v>7503.9310012733386</v>
      </c>
      <c r="D1410" s="34">
        <v>-3160.9310012733386</v>
      </c>
    </row>
    <row r="1411" spans="2:4" x14ac:dyDescent="0.4">
      <c r="B1411" s="34">
        <v>1386</v>
      </c>
      <c r="C1411" s="34">
        <v>12828.15495049546</v>
      </c>
      <c r="D1411" s="34">
        <v>-3995.6649504954603</v>
      </c>
    </row>
    <row r="1412" spans="2:4" x14ac:dyDescent="0.4">
      <c r="B1412" s="34">
        <v>1387</v>
      </c>
      <c r="C1412" s="34">
        <v>3829.4665856130023</v>
      </c>
      <c r="D1412" s="34">
        <v>-2954.4665856130023</v>
      </c>
    </row>
    <row r="1413" spans="2:4" x14ac:dyDescent="0.4">
      <c r="B1413" s="34">
        <v>1388</v>
      </c>
      <c r="C1413" s="34">
        <v>8628.7670468836459</v>
      </c>
      <c r="D1413" s="34">
        <v>-3163.7670468836459</v>
      </c>
    </row>
    <row r="1414" spans="2:4" x14ac:dyDescent="0.4">
      <c r="B1414" s="34">
        <v>1389</v>
      </c>
      <c r="C1414" s="34">
        <v>11178.395416933676</v>
      </c>
      <c r="D1414" s="34">
        <v>-4438.0254169336758</v>
      </c>
    </row>
    <row r="1415" spans="2:4" x14ac:dyDescent="0.4">
      <c r="B1415" s="34">
        <v>1390</v>
      </c>
      <c r="C1415" s="34">
        <v>5329.247979760079</v>
      </c>
      <c r="D1415" s="34">
        <v>-4602.247979760079</v>
      </c>
    </row>
    <row r="1416" spans="2:4" x14ac:dyDescent="0.4">
      <c r="B1416" s="34">
        <v>1391</v>
      </c>
      <c r="C1416" s="34">
        <v>4204.4119341497717</v>
      </c>
      <c r="D1416" s="34">
        <v>-1149.4119341497717</v>
      </c>
    </row>
    <row r="1417" spans="2:4" x14ac:dyDescent="0.4">
      <c r="B1417" s="34">
        <v>1392</v>
      </c>
      <c r="C1417" s="34">
        <v>3754.4775159056489</v>
      </c>
      <c r="D1417" s="34">
        <v>-3203.4775159056489</v>
      </c>
    </row>
    <row r="1418" spans="2:4" x14ac:dyDescent="0.4">
      <c r="B1418" s="34">
        <v>1393</v>
      </c>
      <c r="C1418" s="34">
        <v>10578.482859274845</v>
      </c>
      <c r="D1418" s="34">
        <v>-7737.4828592748454</v>
      </c>
    </row>
    <row r="1419" spans="2:4" x14ac:dyDescent="0.4">
      <c r="B1419" s="34">
        <v>1394</v>
      </c>
      <c r="C1419" s="34">
        <v>6679.0512344924473</v>
      </c>
      <c r="D1419" s="34">
        <v>3555.9487655075527</v>
      </c>
    </row>
    <row r="1420" spans="2:4" x14ac:dyDescent="0.4">
      <c r="B1420" s="34">
        <v>1395</v>
      </c>
      <c r="C1420" s="34">
        <v>4054.4337947350641</v>
      </c>
      <c r="D1420" s="34">
        <v>-3138.4337947350641</v>
      </c>
    </row>
    <row r="1421" spans="2:4" x14ac:dyDescent="0.4">
      <c r="B1421" s="34">
        <v>1396</v>
      </c>
      <c r="C1421" s="34">
        <v>8928.7233257130611</v>
      </c>
      <c r="D1421" s="34">
        <v>-5012.7233257130611</v>
      </c>
    </row>
    <row r="1422" spans="2:4" x14ac:dyDescent="0.4">
      <c r="B1422" s="34">
        <v>1397</v>
      </c>
      <c r="C1422" s="34">
        <v>8253.8216983468774</v>
      </c>
      <c r="D1422" s="34">
        <v>-1815.8216983468774</v>
      </c>
    </row>
    <row r="1423" spans="2:4" x14ac:dyDescent="0.4">
      <c r="B1423" s="34">
        <v>1398</v>
      </c>
      <c r="C1423" s="34">
        <v>14627.892623471951</v>
      </c>
      <c r="D1423" s="34">
        <v>-3242.8926234719511</v>
      </c>
    </row>
    <row r="1424" spans="2:4" x14ac:dyDescent="0.4">
      <c r="B1424" s="34">
        <v>1399</v>
      </c>
      <c r="C1424" s="34">
        <v>7653.909140688047</v>
      </c>
      <c r="D1424" s="34">
        <v>-2827.909140688047</v>
      </c>
    </row>
    <row r="1425" spans="2:4" x14ac:dyDescent="0.4">
      <c r="B1425" s="34">
        <v>1400</v>
      </c>
      <c r="C1425" s="34">
        <v>16577.608435863149</v>
      </c>
      <c r="D1425" s="34">
        <v>-5224.6084358631488</v>
      </c>
    </row>
    <row r="1426" spans="2:4" x14ac:dyDescent="0.4">
      <c r="B1426" s="34">
        <v>1401</v>
      </c>
      <c r="C1426" s="34">
        <v>5329.247979760079</v>
      </c>
      <c r="D1426" s="34">
        <v>-4743.247979760079</v>
      </c>
    </row>
    <row r="1427" spans="2:4" x14ac:dyDescent="0.4">
      <c r="B1427" s="34">
        <v>1402</v>
      </c>
      <c r="C1427" s="34">
        <v>20776.996339474965</v>
      </c>
      <c r="D1427" s="34">
        <v>-8363.9963394749648</v>
      </c>
    </row>
    <row r="1428" spans="2:4" x14ac:dyDescent="0.4">
      <c r="B1428" s="34">
        <v>1403</v>
      </c>
      <c r="C1428" s="34">
        <v>11253.384486641029</v>
      </c>
      <c r="D1428" s="34">
        <v>-8524.3844866410291</v>
      </c>
    </row>
    <row r="1429" spans="2:4" x14ac:dyDescent="0.4">
      <c r="B1429" s="34">
        <v>1404</v>
      </c>
      <c r="C1429" s="34">
        <v>7728.8982103954004</v>
      </c>
      <c r="D1429" s="34">
        <v>-3625.8982103954004</v>
      </c>
    </row>
    <row r="1430" spans="2:4" x14ac:dyDescent="0.4">
      <c r="B1430" s="34">
        <v>1405</v>
      </c>
      <c r="C1430" s="34">
        <v>3154.5649582468182</v>
      </c>
      <c r="D1430" s="34">
        <v>-2913.5649582468182</v>
      </c>
    </row>
    <row r="1431" spans="2:4" x14ac:dyDescent="0.4">
      <c r="B1431" s="34">
        <v>1406</v>
      </c>
      <c r="C1431" s="34">
        <v>4054.4337947350641</v>
      </c>
      <c r="D1431" s="34">
        <v>-3949.4337947350641</v>
      </c>
    </row>
    <row r="1432" spans="2:4" x14ac:dyDescent="0.4">
      <c r="B1432" s="34">
        <v>1407</v>
      </c>
      <c r="C1432" s="34">
        <v>3004.5868188321106</v>
      </c>
      <c r="D1432" s="34">
        <v>-2989.5868188321106</v>
      </c>
    </row>
    <row r="1433" spans="2:4" x14ac:dyDescent="0.4">
      <c r="B1433" s="34">
        <v>1408</v>
      </c>
      <c r="C1433" s="34">
        <v>2929.5977491247568</v>
      </c>
      <c r="D1433" s="34">
        <v>-2914.5977491247568</v>
      </c>
    </row>
    <row r="1434" spans="2:4" x14ac:dyDescent="0.4">
      <c r="B1434" s="34">
        <v>1409</v>
      </c>
      <c r="C1434" s="34">
        <v>3229.5540279541719</v>
      </c>
      <c r="D1434" s="34">
        <v>-3157.5540279541719</v>
      </c>
    </row>
    <row r="1435" spans="2:4" x14ac:dyDescent="0.4">
      <c r="B1435" s="34">
        <v>1410</v>
      </c>
      <c r="C1435" s="34">
        <v>2779.6196097100492</v>
      </c>
      <c r="D1435" s="34">
        <v>-2779.6196097100492</v>
      </c>
    </row>
    <row r="1436" spans="2:4" x14ac:dyDescent="0.4">
      <c r="B1436" s="34">
        <v>1411</v>
      </c>
      <c r="C1436" s="34">
        <v>2854.608679417403</v>
      </c>
      <c r="D1436" s="34">
        <v>-2853.608679417403</v>
      </c>
    </row>
    <row r="1437" spans="2:4" x14ac:dyDescent="0.4">
      <c r="B1437" s="34">
        <v>1412</v>
      </c>
      <c r="C1437" s="34">
        <v>3004.5868188321106</v>
      </c>
      <c r="D1437" s="34">
        <v>-2997.5868188321106</v>
      </c>
    </row>
    <row r="1438" spans="2:4" x14ac:dyDescent="0.4">
      <c r="B1438" s="34">
        <v>1413</v>
      </c>
      <c r="C1438" s="34">
        <v>3754.4775159056489</v>
      </c>
      <c r="D1438" s="34">
        <v>-3434.4775159056489</v>
      </c>
    </row>
    <row r="1439" spans="2:4" x14ac:dyDescent="0.4">
      <c r="B1439" s="34">
        <v>1414</v>
      </c>
      <c r="C1439" s="34">
        <v>2854.608679417403</v>
      </c>
      <c r="D1439" s="34">
        <v>-2754.608679417403</v>
      </c>
    </row>
    <row r="1440" spans="2:4" x14ac:dyDescent="0.4">
      <c r="B1440" s="34">
        <v>1415</v>
      </c>
      <c r="C1440" s="34">
        <v>2854.608679417403</v>
      </c>
      <c r="D1440" s="34">
        <v>-2853.608679417403</v>
      </c>
    </row>
    <row r="1441" spans="2:4" x14ac:dyDescent="0.4">
      <c r="B1441" s="34">
        <v>1416</v>
      </c>
      <c r="C1441" s="34">
        <v>3454.5212370762333</v>
      </c>
      <c r="D1441" s="34">
        <v>-2654.5212370762333</v>
      </c>
    </row>
    <row r="1442" spans="2:4" x14ac:dyDescent="0.4">
      <c r="B1442" s="34">
        <v>1417</v>
      </c>
      <c r="C1442" s="34">
        <v>2779.6196097100492</v>
      </c>
      <c r="D1442" s="34">
        <v>-2779.6196097100492</v>
      </c>
    </row>
    <row r="1443" spans="2:4" x14ac:dyDescent="0.4">
      <c r="B1443" s="34">
        <v>1418</v>
      </c>
      <c r="C1443" s="34">
        <v>2929.5977491247568</v>
      </c>
      <c r="D1443" s="34">
        <v>-2874.5977491247568</v>
      </c>
    </row>
    <row r="1444" spans="2:4" x14ac:dyDescent="0.4">
      <c r="B1444" s="34">
        <v>1419</v>
      </c>
      <c r="C1444" s="34">
        <v>2854.608679417403</v>
      </c>
      <c r="D1444" s="34">
        <v>-2848.608679417403</v>
      </c>
    </row>
    <row r="1445" spans="2:4" x14ac:dyDescent="0.4">
      <c r="B1445" s="34">
        <v>1420</v>
      </c>
      <c r="C1445" s="34">
        <v>3529.5103067835871</v>
      </c>
      <c r="D1445" s="34">
        <v>-3084.5103067835871</v>
      </c>
    </row>
    <row r="1446" spans="2:4" x14ac:dyDescent="0.4">
      <c r="B1446" s="34">
        <v>1421</v>
      </c>
      <c r="C1446" s="34">
        <v>3004.5868188321106</v>
      </c>
      <c r="D1446" s="34">
        <v>-3001.5868188321106</v>
      </c>
    </row>
    <row r="1447" spans="2:4" x14ac:dyDescent="0.4">
      <c r="B1447" s="34">
        <v>1422</v>
      </c>
      <c r="C1447" s="34">
        <v>2929.5977491247568</v>
      </c>
      <c r="D1447" s="34">
        <v>-2729.5977491247568</v>
      </c>
    </row>
    <row r="1448" spans="2:4" x14ac:dyDescent="0.4">
      <c r="B1448" s="34">
        <v>1423</v>
      </c>
      <c r="C1448" s="34">
        <v>2929.5977491247568</v>
      </c>
      <c r="D1448" s="34">
        <v>-2903.5977491247568</v>
      </c>
    </row>
    <row r="1449" spans="2:4" x14ac:dyDescent="0.4">
      <c r="B1449" s="34">
        <v>1424</v>
      </c>
      <c r="C1449" s="34">
        <v>2854.608679417403</v>
      </c>
      <c r="D1449" s="34">
        <v>-2754.608679417403</v>
      </c>
    </row>
    <row r="1450" spans="2:4" x14ac:dyDescent="0.4">
      <c r="B1450" s="34">
        <v>1425</v>
      </c>
      <c r="C1450" s="34">
        <v>3829.4665856130023</v>
      </c>
      <c r="D1450" s="34">
        <v>-2302.4665856130023</v>
      </c>
    </row>
    <row r="1451" spans="2:4" x14ac:dyDescent="0.4">
      <c r="B1451" s="34">
        <v>1426</v>
      </c>
      <c r="C1451" s="34">
        <v>2779.6196097100492</v>
      </c>
      <c r="D1451" s="34">
        <v>-2779.6196097100492</v>
      </c>
    </row>
    <row r="1452" spans="2:4" x14ac:dyDescent="0.4">
      <c r="B1452" s="34">
        <v>1427</v>
      </c>
      <c r="C1452" s="34">
        <v>2779.6196097100492</v>
      </c>
      <c r="D1452" s="34">
        <v>-2779.6196097100492</v>
      </c>
    </row>
    <row r="1453" spans="2:4" x14ac:dyDescent="0.4">
      <c r="B1453" s="34">
        <v>1428</v>
      </c>
      <c r="C1453" s="34">
        <v>3079.5758885394644</v>
      </c>
      <c r="D1453" s="34">
        <v>-2660.5758885394644</v>
      </c>
    </row>
    <row r="1454" spans="2:4" x14ac:dyDescent="0.4">
      <c r="B1454" s="34">
        <v>1429</v>
      </c>
      <c r="C1454" s="34">
        <v>3004.5868188321106</v>
      </c>
      <c r="D1454" s="34">
        <v>-2959.5868188321106</v>
      </c>
    </row>
    <row r="1455" spans="2:4" x14ac:dyDescent="0.4">
      <c r="B1455" s="34">
        <v>1430</v>
      </c>
      <c r="C1455" s="34">
        <v>2779.6196097100492</v>
      </c>
      <c r="D1455" s="34">
        <v>-2779.6196097100492</v>
      </c>
    </row>
    <row r="1456" spans="2:4" x14ac:dyDescent="0.4">
      <c r="B1456" s="34">
        <v>1431</v>
      </c>
      <c r="C1456" s="34">
        <v>3154.5649582468182</v>
      </c>
      <c r="D1456" s="34">
        <v>-2751.5649582468182</v>
      </c>
    </row>
    <row r="1457" spans="2:4" x14ac:dyDescent="0.4">
      <c r="B1457" s="34">
        <v>1432</v>
      </c>
      <c r="C1457" s="34">
        <v>6304.1058859556779</v>
      </c>
      <c r="D1457" s="34">
        <v>-873.10588595567788</v>
      </c>
    </row>
    <row r="1458" spans="2:4" x14ac:dyDescent="0.4">
      <c r="B1458" s="34">
        <v>1433</v>
      </c>
      <c r="C1458" s="34">
        <v>2779.6196097100492</v>
      </c>
      <c r="D1458" s="34">
        <v>-2779.6196097100492</v>
      </c>
    </row>
    <row r="1459" spans="2:4" x14ac:dyDescent="0.4">
      <c r="B1459" s="34">
        <v>1434</v>
      </c>
      <c r="C1459" s="34">
        <v>3529.5103067835871</v>
      </c>
      <c r="D1459" s="34">
        <v>-2724.5103067835871</v>
      </c>
    </row>
    <row r="1460" spans="2:4" x14ac:dyDescent="0.4">
      <c r="B1460" s="34">
        <v>1435</v>
      </c>
      <c r="C1460" s="34">
        <v>3604.4993764909409</v>
      </c>
      <c r="D1460" s="34">
        <v>4585.5006235090586</v>
      </c>
    </row>
    <row r="1461" spans="2:4" x14ac:dyDescent="0.4">
      <c r="B1461" s="34">
        <v>1436</v>
      </c>
      <c r="C1461" s="34">
        <v>2929.5977491247568</v>
      </c>
      <c r="D1461" s="34">
        <v>-2914.5977491247568</v>
      </c>
    </row>
    <row r="1462" spans="2:4" x14ac:dyDescent="0.4">
      <c r="B1462" s="34">
        <v>1437</v>
      </c>
      <c r="C1462" s="34">
        <v>2929.5977491247568</v>
      </c>
      <c r="D1462" s="34">
        <v>-2852.5977491247568</v>
      </c>
    </row>
    <row r="1463" spans="2:4" x14ac:dyDescent="0.4">
      <c r="B1463" s="34">
        <v>1438</v>
      </c>
      <c r="C1463" s="34">
        <v>4429.3791432718326</v>
      </c>
      <c r="D1463" s="34">
        <v>-3622.3791432718326</v>
      </c>
    </row>
    <row r="1464" spans="2:4" x14ac:dyDescent="0.4">
      <c r="B1464" s="34">
        <v>1439</v>
      </c>
      <c r="C1464" s="34">
        <v>3379.5321673688795</v>
      </c>
      <c r="D1464" s="34">
        <v>-2779.5321673688795</v>
      </c>
    </row>
    <row r="1465" spans="2:4" x14ac:dyDescent="0.4">
      <c r="B1465" s="34">
        <v>1440</v>
      </c>
      <c r="C1465" s="34">
        <v>3229.5540279541719</v>
      </c>
      <c r="D1465" s="34">
        <v>-3049.5540279541719</v>
      </c>
    </row>
    <row r="1466" spans="2:4" x14ac:dyDescent="0.4">
      <c r="B1466" s="34">
        <v>1441</v>
      </c>
      <c r="C1466" s="34">
        <v>2854.608679417403</v>
      </c>
      <c r="D1466" s="34">
        <v>-2853.608679417403</v>
      </c>
    </row>
    <row r="1467" spans="2:4" x14ac:dyDescent="0.4">
      <c r="B1467" s="34">
        <v>1442</v>
      </c>
      <c r="C1467" s="34">
        <v>3004.5868188321106</v>
      </c>
      <c r="D1467" s="34">
        <v>-984.58681883211057</v>
      </c>
    </row>
    <row r="1468" spans="2:4" x14ac:dyDescent="0.4">
      <c r="B1468" s="34">
        <v>1443</v>
      </c>
      <c r="C1468" s="34">
        <v>2779.6196097100492</v>
      </c>
      <c r="D1468" s="34">
        <v>-2779.6196097100492</v>
      </c>
    </row>
    <row r="1469" spans="2:4" x14ac:dyDescent="0.4">
      <c r="B1469" s="34">
        <v>1444</v>
      </c>
      <c r="C1469" s="34">
        <v>2779.6196097100492</v>
      </c>
      <c r="D1469" s="34">
        <v>-2779.6196097100492</v>
      </c>
    </row>
    <row r="1470" spans="2:4" x14ac:dyDescent="0.4">
      <c r="B1470" s="34">
        <v>1445</v>
      </c>
      <c r="C1470" s="34">
        <v>2779.6196097100492</v>
      </c>
      <c r="D1470" s="34">
        <v>-2779.6196097100492</v>
      </c>
    </row>
    <row r="1471" spans="2:4" x14ac:dyDescent="0.4">
      <c r="B1471" s="34">
        <v>1446</v>
      </c>
      <c r="C1471" s="34">
        <v>2779.6196097100492</v>
      </c>
      <c r="D1471" s="34">
        <v>-2779.6196097100492</v>
      </c>
    </row>
    <row r="1472" spans="2:4" x14ac:dyDescent="0.4">
      <c r="B1472" s="34">
        <v>1447</v>
      </c>
      <c r="C1472" s="34">
        <v>2779.6196097100492</v>
      </c>
      <c r="D1472" s="34">
        <v>-2779.6196097100492</v>
      </c>
    </row>
    <row r="1473" spans="2:4" x14ac:dyDescent="0.4">
      <c r="B1473" s="34">
        <v>1448</v>
      </c>
      <c r="C1473" s="34">
        <v>3004.5868188321106</v>
      </c>
      <c r="D1473" s="34">
        <v>-2929.5868188321106</v>
      </c>
    </row>
    <row r="1474" spans="2:4" x14ac:dyDescent="0.4">
      <c r="B1474" s="34">
        <v>1449</v>
      </c>
      <c r="C1474" s="34">
        <v>2779.6196097100492</v>
      </c>
      <c r="D1474" s="34">
        <v>-2779.6196097100492</v>
      </c>
    </row>
    <row r="1475" spans="2:4" x14ac:dyDescent="0.4">
      <c r="B1475" s="34">
        <v>1450</v>
      </c>
      <c r="C1475" s="34">
        <v>2779.6196097100492</v>
      </c>
      <c r="D1475" s="34">
        <v>-2779.6196097100492</v>
      </c>
    </row>
    <row r="1476" spans="2:4" x14ac:dyDescent="0.4">
      <c r="B1476" s="34">
        <v>1451</v>
      </c>
      <c r="C1476" s="34">
        <v>2854.608679417403</v>
      </c>
      <c r="D1476" s="34">
        <v>-2853.608679417403</v>
      </c>
    </row>
    <row r="1477" spans="2:4" x14ac:dyDescent="0.4">
      <c r="B1477" s="34">
        <v>1452</v>
      </c>
      <c r="C1477" s="34">
        <v>2929.5977491247568</v>
      </c>
      <c r="D1477" s="34">
        <v>-2927.5977491247568</v>
      </c>
    </row>
    <row r="1478" spans="2:4" x14ac:dyDescent="0.4">
      <c r="B1478" s="34">
        <v>1453</v>
      </c>
      <c r="C1478" s="34">
        <v>2779.6196097100492</v>
      </c>
      <c r="D1478" s="34">
        <v>-2779.6196097100492</v>
      </c>
    </row>
    <row r="1479" spans="2:4" x14ac:dyDescent="0.4">
      <c r="B1479" s="34">
        <v>1454</v>
      </c>
      <c r="C1479" s="34">
        <v>2779.6196097100492</v>
      </c>
      <c r="D1479" s="34">
        <v>-2779.6196097100492</v>
      </c>
    </row>
    <row r="1480" spans="2:4" x14ac:dyDescent="0.4">
      <c r="B1480" s="34">
        <v>1455</v>
      </c>
      <c r="C1480" s="34">
        <v>2854.608679417403</v>
      </c>
      <c r="D1480" s="34">
        <v>-2839.608679417403</v>
      </c>
    </row>
    <row r="1481" spans="2:4" x14ac:dyDescent="0.4">
      <c r="B1481" s="34">
        <v>1456</v>
      </c>
      <c r="C1481" s="34">
        <v>3304.5430976615257</v>
      </c>
      <c r="D1481" s="34">
        <v>-1729.5430976615257</v>
      </c>
    </row>
    <row r="1482" spans="2:4" x14ac:dyDescent="0.4">
      <c r="B1482" s="34">
        <v>1457</v>
      </c>
      <c r="C1482" s="34">
        <v>3004.5868188321106</v>
      </c>
      <c r="D1482" s="34">
        <v>-2859.5868188321106</v>
      </c>
    </row>
    <row r="1483" spans="2:4" x14ac:dyDescent="0.4">
      <c r="B1483" s="34">
        <v>1458</v>
      </c>
      <c r="C1483" s="34">
        <v>2779.6196097100492</v>
      </c>
      <c r="D1483" s="34">
        <v>-2779.6196097100492</v>
      </c>
    </row>
    <row r="1484" spans="2:4" x14ac:dyDescent="0.4">
      <c r="B1484" s="34">
        <v>1459</v>
      </c>
      <c r="C1484" s="34">
        <v>2779.6196097100492</v>
      </c>
      <c r="D1484" s="34">
        <v>-2779.6196097100492</v>
      </c>
    </row>
    <row r="1485" spans="2:4" x14ac:dyDescent="0.4">
      <c r="B1485" s="34">
        <v>1460</v>
      </c>
      <c r="C1485" s="34">
        <v>2779.6196097100492</v>
      </c>
      <c r="D1485" s="34">
        <v>-2779.6196097100492</v>
      </c>
    </row>
    <row r="1486" spans="2:4" x14ac:dyDescent="0.4">
      <c r="B1486" s="34">
        <v>1461</v>
      </c>
      <c r="C1486" s="34">
        <v>2779.6196097100492</v>
      </c>
      <c r="D1486" s="34">
        <v>-2779.6196097100492</v>
      </c>
    </row>
    <row r="1487" spans="2:4" x14ac:dyDescent="0.4">
      <c r="B1487" s="34">
        <v>1462</v>
      </c>
      <c r="C1487" s="34">
        <v>28275.903310210342</v>
      </c>
      <c r="D1487" s="34">
        <v>-13089.213310210342</v>
      </c>
    </row>
    <row r="1488" spans="2:4" x14ac:dyDescent="0.4">
      <c r="B1488" s="34">
        <v>1463</v>
      </c>
      <c r="C1488" s="34">
        <v>14027.980065813121</v>
      </c>
      <c r="D1488" s="34">
        <v>-9687.28006581312</v>
      </c>
    </row>
    <row r="1489" spans="2:4" x14ac:dyDescent="0.4">
      <c r="B1489" s="34">
        <v>1464</v>
      </c>
      <c r="C1489" s="34">
        <v>4654.3463523938944</v>
      </c>
      <c r="D1489" s="34">
        <v>-3768.3463523938944</v>
      </c>
    </row>
    <row r="1490" spans="2:4" x14ac:dyDescent="0.4">
      <c r="B1490" s="34">
        <v>1465</v>
      </c>
      <c r="C1490" s="34">
        <v>20327.061921230837</v>
      </c>
      <c r="D1490" s="34">
        <v>-12167.061921230837</v>
      </c>
    </row>
    <row r="1491" spans="2:4" x14ac:dyDescent="0.4">
      <c r="B1491" s="34">
        <v>1466</v>
      </c>
      <c r="C1491" s="34">
        <v>197901.17898824468</v>
      </c>
      <c r="D1491" s="34">
        <v>-60976.82898824467</v>
      </c>
    </row>
    <row r="1492" spans="2:4" x14ac:dyDescent="0.4">
      <c r="B1492" s="34">
        <v>1467</v>
      </c>
      <c r="C1492" s="34">
        <v>21376.908897133791</v>
      </c>
      <c r="D1492" s="34">
        <v>-4116.5388971337925</v>
      </c>
    </row>
    <row r="1493" spans="2:4" x14ac:dyDescent="0.4">
      <c r="B1493" s="34">
        <v>1468</v>
      </c>
      <c r="C1493" s="34">
        <v>47773.061434122334</v>
      </c>
      <c r="D1493" s="34">
        <v>-1741.0614341223336</v>
      </c>
    </row>
    <row r="1494" spans="2:4" x14ac:dyDescent="0.4">
      <c r="B1494" s="34">
        <v>1469</v>
      </c>
      <c r="C1494" s="34">
        <v>24751.417033964717</v>
      </c>
      <c r="D1494" s="34">
        <v>-15026.417033964717</v>
      </c>
    </row>
    <row r="1495" spans="2:4" x14ac:dyDescent="0.4">
      <c r="B1495" s="34">
        <v>1470</v>
      </c>
      <c r="C1495" s="34">
        <v>26851.110985770618</v>
      </c>
      <c r="D1495" s="34">
        <v>21126.889014229382</v>
      </c>
    </row>
    <row r="1496" spans="2:4" x14ac:dyDescent="0.4">
      <c r="B1496" s="34">
        <v>1471</v>
      </c>
      <c r="C1496" s="34">
        <v>8853.7342560057077</v>
      </c>
      <c r="D1496" s="34">
        <v>-6976.7342560057077</v>
      </c>
    </row>
    <row r="1497" spans="2:4" x14ac:dyDescent="0.4">
      <c r="B1497" s="34">
        <v>1472</v>
      </c>
      <c r="C1497" s="34">
        <v>28500.870519332406</v>
      </c>
      <c r="D1497" s="34">
        <v>4728.1294806675942</v>
      </c>
    </row>
    <row r="1498" spans="2:4" x14ac:dyDescent="0.4">
      <c r="B1498" s="34">
        <v>1473</v>
      </c>
      <c r="C1498" s="34">
        <v>27975.947031380929</v>
      </c>
      <c r="D1498" s="34">
        <v>6700.0529686190712</v>
      </c>
    </row>
    <row r="1499" spans="2:4" x14ac:dyDescent="0.4">
      <c r="B1499" s="34">
        <v>1474</v>
      </c>
      <c r="C1499" s="34">
        <v>6304.1058859556779</v>
      </c>
      <c r="D1499" s="34">
        <v>-4496.3658859556781</v>
      </c>
    </row>
    <row r="1500" spans="2:4" x14ac:dyDescent="0.4">
      <c r="B1500" s="34">
        <v>1475</v>
      </c>
      <c r="C1500" s="34">
        <v>8478.7889074689374</v>
      </c>
      <c r="D1500" s="34">
        <v>-5110.7889074689374</v>
      </c>
    </row>
    <row r="1501" spans="2:4" x14ac:dyDescent="0.4">
      <c r="B1501" s="34">
        <v>1476</v>
      </c>
      <c r="C1501" s="34">
        <v>35849.799350653077</v>
      </c>
      <c r="D1501" s="34">
        <v>-7549.3493506530758</v>
      </c>
    </row>
    <row r="1502" spans="2:4" x14ac:dyDescent="0.4">
      <c r="B1502" s="34">
        <v>1477</v>
      </c>
      <c r="C1502" s="34">
        <v>71469.607461646141</v>
      </c>
      <c r="D1502" s="34">
        <v>-31776.327461646142</v>
      </c>
    </row>
    <row r="1503" spans="2:4" x14ac:dyDescent="0.4">
      <c r="B1503" s="34">
        <v>1478</v>
      </c>
      <c r="C1503" s="34">
        <v>30450.586331723607</v>
      </c>
      <c r="D1503" s="34">
        <v>2942.4136682763929</v>
      </c>
    </row>
    <row r="1504" spans="2:4" x14ac:dyDescent="0.4">
      <c r="B1504" s="34">
        <v>1479</v>
      </c>
      <c r="C1504" s="34">
        <v>1520708.3686259659</v>
      </c>
      <c r="D1504" s="34">
        <v>-929901.25862596591</v>
      </c>
    </row>
    <row r="1505" spans="2:4" x14ac:dyDescent="0.4">
      <c r="B1505" s="34">
        <v>1480</v>
      </c>
      <c r="C1505" s="34">
        <v>8103.8435589321698</v>
      </c>
      <c r="D1505" s="34">
        <v>-5905.8435589321698</v>
      </c>
    </row>
    <row r="1506" spans="2:4" x14ac:dyDescent="0.4">
      <c r="B1506" s="34">
        <v>1481</v>
      </c>
      <c r="C1506" s="34">
        <v>50397.678873879711</v>
      </c>
      <c r="D1506" s="34">
        <v>8122.5211261202858</v>
      </c>
    </row>
    <row r="1507" spans="2:4" x14ac:dyDescent="0.4">
      <c r="B1507" s="34">
        <v>1482</v>
      </c>
      <c r="C1507" s="34">
        <v>3229.5540279541719</v>
      </c>
      <c r="D1507" s="34">
        <v>-3124.5540279541719</v>
      </c>
    </row>
    <row r="1508" spans="2:4" x14ac:dyDescent="0.4">
      <c r="B1508" s="34">
        <v>1483</v>
      </c>
      <c r="C1508" s="34">
        <v>2854.608679417403</v>
      </c>
      <c r="D1508" s="34">
        <v>-2849.608679417403</v>
      </c>
    </row>
    <row r="1509" spans="2:4" x14ac:dyDescent="0.4">
      <c r="B1509" s="34">
        <v>1484</v>
      </c>
      <c r="C1509" s="34">
        <v>2929.5977491247568</v>
      </c>
      <c r="D1509" s="34">
        <v>-2879.5977491247568</v>
      </c>
    </row>
    <row r="1510" spans="2:4" x14ac:dyDescent="0.4">
      <c r="B1510" s="34">
        <v>1485</v>
      </c>
      <c r="C1510" s="34">
        <v>2779.6196097100492</v>
      </c>
      <c r="D1510" s="34">
        <v>-2779.6196097100492</v>
      </c>
    </row>
    <row r="1511" spans="2:4" x14ac:dyDescent="0.4">
      <c r="B1511" s="34">
        <v>1486</v>
      </c>
      <c r="C1511" s="34">
        <v>3004.5868188321106</v>
      </c>
      <c r="D1511" s="34">
        <v>-2854.5868188321106</v>
      </c>
    </row>
    <row r="1512" spans="2:4" x14ac:dyDescent="0.4">
      <c r="B1512" s="34">
        <v>1487</v>
      </c>
      <c r="C1512" s="34">
        <v>3004.5868188321106</v>
      </c>
      <c r="D1512" s="34">
        <v>-2956.5868188321106</v>
      </c>
    </row>
    <row r="1513" spans="2:4" x14ac:dyDescent="0.4">
      <c r="B1513" s="34">
        <v>1488</v>
      </c>
      <c r="C1513" s="34">
        <v>2779.6196097100492</v>
      </c>
      <c r="D1513" s="34">
        <v>-2779.6196097100492</v>
      </c>
    </row>
    <row r="1514" spans="2:4" x14ac:dyDescent="0.4">
      <c r="B1514" s="34">
        <v>1489</v>
      </c>
      <c r="C1514" s="34">
        <v>3229.5540279541719</v>
      </c>
      <c r="D1514" s="34">
        <v>-2869.5540279541719</v>
      </c>
    </row>
    <row r="1515" spans="2:4" x14ac:dyDescent="0.4">
      <c r="B1515" s="34">
        <v>1490</v>
      </c>
      <c r="C1515" s="34">
        <v>2779.6196097100492</v>
      </c>
      <c r="D1515" s="34">
        <v>-2779.6196097100492</v>
      </c>
    </row>
    <row r="1516" spans="2:4" x14ac:dyDescent="0.4">
      <c r="B1516" s="34">
        <v>1491</v>
      </c>
      <c r="C1516" s="34">
        <v>4204.4119341497717</v>
      </c>
      <c r="D1516" s="34">
        <v>-3309.4119341497717</v>
      </c>
    </row>
    <row r="1517" spans="2:4" x14ac:dyDescent="0.4">
      <c r="B1517" s="34">
        <v>1492</v>
      </c>
      <c r="C1517" s="34">
        <v>2854.608679417403</v>
      </c>
      <c r="D1517" s="34">
        <v>-2754.608679417403</v>
      </c>
    </row>
    <row r="1518" spans="2:4" x14ac:dyDescent="0.4">
      <c r="B1518" s="34">
        <v>1493</v>
      </c>
      <c r="C1518" s="34">
        <v>2929.5977491247568</v>
      </c>
      <c r="D1518" s="34">
        <v>-2899.5977491247568</v>
      </c>
    </row>
    <row r="1519" spans="2:4" x14ac:dyDescent="0.4">
      <c r="B1519" s="34">
        <v>1494</v>
      </c>
      <c r="C1519" s="34">
        <v>2779.6196097100492</v>
      </c>
      <c r="D1519" s="34">
        <v>-2779.6196097100492</v>
      </c>
    </row>
    <row r="1520" spans="2:4" x14ac:dyDescent="0.4">
      <c r="B1520" s="34">
        <v>1495</v>
      </c>
      <c r="C1520" s="34">
        <v>3604.4993764909409</v>
      </c>
      <c r="D1520" s="34">
        <v>-3159.4993764909409</v>
      </c>
    </row>
    <row r="1521" spans="2:4" x14ac:dyDescent="0.4">
      <c r="B1521" s="34">
        <v>1496</v>
      </c>
      <c r="C1521" s="34">
        <v>2779.6196097100492</v>
      </c>
      <c r="D1521" s="34">
        <v>-2779.6196097100492</v>
      </c>
    </row>
    <row r="1522" spans="2:4" x14ac:dyDescent="0.4">
      <c r="B1522" s="34">
        <v>1497</v>
      </c>
      <c r="C1522" s="34">
        <v>2779.6196097100492</v>
      </c>
      <c r="D1522" s="34">
        <v>-2779.6196097100492</v>
      </c>
    </row>
    <row r="1523" spans="2:4" x14ac:dyDescent="0.4">
      <c r="B1523" s="34">
        <v>1498</v>
      </c>
      <c r="C1523" s="34">
        <v>2854.608679417403</v>
      </c>
      <c r="D1523" s="34">
        <v>-2853.608679417403</v>
      </c>
    </row>
    <row r="1524" spans="2:4" x14ac:dyDescent="0.4">
      <c r="B1524" s="34">
        <v>1499</v>
      </c>
      <c r="C1524" s="34">
        <v>3004.5868188321106</v>
      </c>
      <c r="D1524" s="34">
        <v>-2947.5868188321106</v>
      </c>
    </row>
    <row r="1525" spans="2:4" x14ac:dyDescent="0.4">
      <c r="B1525" s="34">
        <v>1500</v>
      </c>
      <c r="C1525" s="34">
        <v>2854.608679417403</v>
      </c>
      <c r="D1525" s="34">
        <v>-2849.608679417403</v>
      </c>
    </row>
    <row r="1526" spans="2:4" x14ac:dyDescent="0.4">
      <c r="B1526" s="34">
        <v>1501</v>
      </c>
      <c r="C1526" s="34">
        <v>3904.4556553203565</v>
      </c>
      <c r="D1526" s="34">
        <v>-3203.4556553203565</v>
      </c>
    </row>
    <row r="1527" spans="2:4" x14ac:dyDescent="0.4">
      <c r="B1527" s="34">
        <v>1502</v>
      </c>
      <c r="C1527" s="34">
        <v>69144.946300718162</v>
      </c>
      <c r="D1527" s="34">
        <v>17347.053699281838</v>
      </c>
    </row>
    <row r="1528" spans="2:4" x14ac:dyDescent="0.4">
      <c r="B1528" s="34">
        <v>1503</v>
      </c>
      <c r="C1528" s="34">
        <v>27451.023543429452</v>
      </c>
      <c r="D1528" s="34">
        <v>-5133.0235434294518</v>
      </c>
    </row>
    <row r="1529" spans="2:4" x14ac:dyDescent="0.4">
      <c r="B1529" s="34">
        <v>1504</v>
      </c>
      <c r="C1529" s="34">
        <v>8103.8435589321698</v>
      </c>
      <c r="D1529" s="34">
        <v>-4057.91355893217</v>
      </c>
    </row>
    <row r="1530" spans="2:4" x14ac:dyDescent="0.4">
      <c r="B1530" s="34">
        <v>1505</v>
      </c>
      <c r="C1530" s="34">
        <v>22951.679360988222</v>
      </c>
      <c r="D1530" s="34">
        <v>-4885.6793609882225</v>
      </c>
    </row>
    <row r="1531" spans="2:4" x14ac:dyDescent="0.4">
      <c r="B1531" s="34">
        <v>1506</v>
      </c>
      <c r="C1531" s="34">
        <v>28650.848658747112</v>
      </c>
      <c r="D1531" s="34">
        <v>-12077.848658747112</v>
      </c>
    </row>
    <row r="1532" spans="2:4" x14ac:dyDescent="0.4">
      <c r="B1532" s="34">
        <v>1507</v>
      </c>
      <c r="C1532" s="34">
        <v>6004.1496071262627</v>
      </c>
      <c r="D1532" s="34">
        <v>-4333.1496071262627</v>
      </c>
    </row>
    <row r="1533" spans="2:4" x14ac:dyDescent="0.4">
      <c r="B1533" s="34">
        <v>1508</v>
      </c>
      <c r="C1533" s="34">
        <v>5254.2589100527248</v>
      </c>
      <c r="D1533" s="34">
        <v>-2674.2589100527248</v>
      </c>
    </row>
    <row r="1534" spans="2:4" x14ac:dyDescent="0.4">
      <c r="B1534" s="34">
        <v>1509</v>
      </c>
      <c r="C1534" s="34">
        <v>18602.3133179617</v>
      </c>
      <c r="D1534" s="34">
        <v>1888.6866820383002</v>
      </c>
    </row>
    <row r="1535" spans="2:4" x14ac:dyDescent="0.4">
      <c r="B1535" s="34">
        <v>1510</v>
      </c>
      <c r="C1535" s="34">
        <v>17477.477272351396</v>
      </c>
      <c r="D1535" s="34">
        <v>4159.7427276486051</v>
      </c>
    </row>
    <row r="1536" spans="2:4" x14ac:dyDescent="0.4">
      <c r="B1536" s="34">
        <v>1511</v>
      </c>
      <c r="C1536" s="34">
        <v>33150.192841188342</v>
      </c>
      <c r="D1536" s="34">
        <v>-16984.592841188343</v>
      </c>
    </row>
    <row r="1537" spans="2:4" x14ac:dyDescent="0.4">
      <c r="B1537" s="34">
        <v>1512</v>
      </c>
      <c r="C1537" s="34">
        <v>18227.367969424933</v>
      </c>
      <c r="D1537" s="34">
        <v>-2576.3679694249331</v>
      </c>
    </row>
    <row r="1538" spans="2:4" x14ac:dyDescent="0.4">
      <c r="B1538" s="34">
        <v>1513</v>
      </c>
      <c r="C1538" s="34">
        <v>27900.957961673572</v>
      </c>
      <c r="D1538" s="34">
        <v>-8343.9579616735718</v>
      </c>
    </row>
    <row r="1539" spans="2:4" x14ac:dyDescent="0.4">
      <c r="B1539" s="34">
        <v>1514</v>
      </c>
      <c r="C1539" s="34">
        <v>18902.269596791117</v>
      </c>
      <c r="D1539" s="34">
        <v>-6900.7695967911168</v>
      </c>
    </row>
    <row r="1540" spans="2:4" x14ac:dyDescent="0.4">
      <c r="B1540" s="34">
        <v>1515</v>
      </c>
      <c r="C1540" s="34">
        <v>15977.695878204318</v>
      </c>
      <c r="D1540" s="34">
        <v>10641.304121795682</v>
      </c>
    </row>
    <row r="1541" spans="2:4" x14ac:dyDescent="0.4">
      <c r="B1541" s="34">
        <v>1516</v>
      </c>
      <c r="C1541" s="34">
        <v>44398.553297291408</v>
      </c>
      <c r="D1541" s="34">
        <v>427168.44670270861</v>
      </c>
    </row>
    <row r="1542" spans="2:4" x14ac:dyDescent="0.4">
      <c r="B1542" s="34">
        <v>1517</v>
      </c>
      <c r="C1542" s="34">
        <v>11478.351695763091</v>
      </c>
      <c r="D1542" s="34">
        <v>6993.6483042369091</v>
      </c>
    </row>
    <row r="1543" spans="2:4" x14ac:dyDescent="0.4">
      <c r="B1543" s="34">
        <v>1518</v>
      </c>
      <c r="C1543" s="34">
        <v>48897.897479732637</v>
      </c>
      <c r="D1543" s="34">
        <v>-24600.897479732637</v>
      </c>
    </row>
    <row r="1544" spans="2:4" x14ac:dyDescent="0.4">
      <c r="B1544" s="34">
        <v>1519</v>
      </c>
      <c r="C1544" s="34">
        <v>20477.040060645544</v>
      </c>
      <c r="D1544" s="34">
        <v>10327.959939354456</v>
      </c>
    </row>
    <row r="1545" spans="2:4" x14ac:dyDescent="0.4">
      <c r="B1545" s="34">
        <v>1520</v>
      </c>
      <c r="C1545" s="34">
        <v>13653.03471727635</v>
      </c>
      <c r="D1545" s="34">
        <v>-4350.2847172763504</v>
      </c>
    </row>
    <row r="1546" spans="2:4" x14ac:dyDescent="0.4">
      <c r="B1546" s="34">
        <v>1521</v>
      </c>
      <c r="C1546" s="34">
        <v>15302.794250838135</v>
      </c>
      <c r="D1546" s="34">
        <v>3322.2057491618652</v>
      </c>
    </row>
    <row r="1547" spans="2:4" x14ac:dyDescent="0.4">
      <c r="B1547" s="34">
        <v>1522</v>
      </c>
      <c r="C1547" s="34">
        <v>20402.050990938194</v>
      </c>
      <c r="D1547" s="34">
        <v>19652.949009061806</v>
      </c>
    </row>
    <row r="1548" spans="2:4" x14ac:dyDescent="0.4">
      <c r="B1548" s="34">
        <v>1523</v>
      </c>
      <c r="C1548" s="34">
        <v>36674.679117433967</v>
      </c>
      <c r="D1548" s="34">
        <v>23775.420882566032</v>
      </c>
    </row>
    <row r="1549" spans="2:4" x14ac:dyDescent="0.4">
      <c r="B1549" s="34">
        <v>1524</v>
      </c>
      <c r="C1549" s="34">
        <v>20851.985409182314</v>
      </c>
      <c r="D1549" s="34">
        <v>2244.0145908176855</v>
      </c>
    </row>
    <row r="1550" spans="2:4" x14ac:dyDescent="0.4">
      <c r="B1550" s="34">
        <v>1525</v>
      </c>
      <c r="C1550" s="34">
        <v>4879.3135615159554</v>
      </c>
      <c r="D1550" s="34">
        <v>1330.6864384840446</v>
      </c>
    </row>
    <row r="1551" spans="2:4" x14ac:dyDescent="0.4">
      <c r="B1551" s="34">
        <v>1526</v>
      </c>
      <c r="C1551" s="34">
        <v>13278.089368739582</v>
      </c>
      <c r="D1551" s="34">
        <v>-8753.9393687395823</v>
      </c>
    </row>
    <row r="1552" spans="2:4" x14ac:dyDescent="0.4">
      <c r="B1552" s="34">
        <v>1527</v>
      </c>
      <c r="C1552" s="34">
        <v>23776.559127769113</v>
      </c>
      <c r="D1552" s="34">
        <v>3898.4408722308872</v>
      </c>
    </row>
    <row r="1553" spans="2:4" x14ac:dyDescent="0.4">
      <c r="B1553" s="34">
        <v>1528</v>
      </c>
      <c r="C1553" s="34">
        <v>8028.8544892248156</v>
      </c>
      <c r="D1553" s="34">
        <v>-4163.3044892248154</v>
      </c>
    </row>
    <row r="1554" spans="2:4" x14ac:dyDescent="0.4">
      <c r="B1554" s="34">
        <v>1529</v>
      </c>
      <c r="C1554" s="34">
        <v>14777.870762886658</v>
      </c>
      <c r="D1554" s="34">
        <v>-6330.8707628866578</v>
      </c>
    </row>
    <row r="1555" spans="2:4" x14ac:dyDescent="0.4">
      <c r="B1555" s="34">
        <v>1530</v>
      </c>
      <c r="C1555" s="34">
        <v>13353.078438446935</v>
      </c>
      <c r="D1555" s="34">
        <v>5775.9215615530647</v>
      </c>
    </row>
    <row r="1556" spans="2:4" x14ac:dyDescent="0.4">
      <c r="B1556" s="34">
        <v>1531</v>
      </c>
      <c r="C1556" s="34">
        <v>68320.066533937279</v>
      </c>
      <c r="D1556" s="34">
        <v>-21131.066533937279</v>
      </c>
    </row>
    <row r="1557" spans="2:4" x14ac:dyDescent="0.4">
      <c r="B1557" s="34">
        <v>1532</v>
      </c>
      <c r="C1557" s="34">
        <v>8253.8216983468774</v>
      </c>
      <c r="D1557" s="34">
        <v>-4118.8216983468774</v>
      </c>
    </row>
    <row r="1558" spans="2:4" x14ac:dyDescent="0.4">
      <c r="B1558" s="34">
        <v>1533</v>
      </c>
      <c r="C1558" s="34">
        <v>24826.406103672067</v>
      </c>
      <c r="D1558" s="34">
        <v>-625.40610367206682</v>
      </c>
    </row>
    <row r="1559" spans="2:4" x14ac:dyDescent="0.4">
      <c r="B1559" s="34">
        <v>1534</v>
      </c>
      <c r="C1559" s="34">
        <v>58271.531193151866</v>
      </c>
      <c r="D1559" s="34">
        <v>7041.4688068481337</v>
      </c>
    </row>
    <row r="1560" spans="2:4" x14ac:dyDescent="0.4">
      <c r="B1560" s="34">
        <v>1535</v>
      </c>
      <c r="C1560" s="34">
        <v>30450.586331723607</v>
      </c>
      <c r="D1560" s="34">
        <v>879.41366827639285</v>
      </c>
    </row>
    <row r="1561" spans="2:4" x14ac:dyDescent="0.4">
      <c r="B1561" s="34">
        <v>1536</v>
      </c>
      <c r="C1561" s="34">
        <v>11028.417277518967</v>
      </c>
      <c r="D1561" s="34">
        <v>-5731.4172775189672</v>
      </c>
    </row>
    <row r="1562" spans="2:4" x14ac:dyDescent="0.4">
      <c r="B1562" s="34">
        <v>1537</v>
      </c>
      <c r="C1562" s="34">
        <v>36899.646326556031</v>
      </c>
      <c r="D1562" s="34">
        <v>-6862.6363265560321</v>
      </c>
    </row>
    <row r="1563" spans="2:4" x14ac:dyDescent="0.4">
      <c r="B1563" s="34">
        <v>1538</v>
      </c>
      <c r="C1563" s="34">
        <v>19577.171224157304</v>
      </c>
      <c r="D1563" s="34">
        <v>2010.8287758426959</v>
      </c>
    </row>
    <row r="1564" spans="2:4" x14ac:dyDescent="0.4">
      <c r="B1564" s="34">
        <v>1539</v>
      </c>
      <c r="C1564" s="34">
        <v>6229.1168162483245</v>
      </c>
      <c r="D1564" s="34">
        <v>954.88318375167546</v>
      </c>
    </row>
    <row r="1565" spans="2:4" x14ac:dyDescent="0.4">
      <c r="B1565" s="34">
        <v>1540</v>
      </c>
      <c r="C1565" s="34">
        <v>24076.515406598533</v>
      </c>
      <c r="D1565" s="34">
        <v>3120.7045934014677</v>
      </c>
    </row>
    <row r="1566" spans="2:4" x14ac:dyDescent="0.4">
      <c r="B1566" s="34">
        <v>1541</v>
      </c>
      <c r="C1566" s="34">
        <v>10128.548441030722</v>
      </c>
      <c r="D1566" s="34">
        <v>7551.4515589692783</v>
      </c>
    </row>
    <row r="1567" spans="2:4" x14ac:dyDescent="0.4">
      <c r="B1567" s="34">
        <v>1542</v>
      </c>
      <c r="C1567" s="34">
        <v>2929.5977491247568</v>
      </c>
      <c r="D1567" s="34">
        <v>-2923.5977491247568</v>
      </c>
    </row>
    <row r="1568" spans="2:4" x14ac:dyDescent="0.4">
      <c r="B1568" s="34">
        <v>1543</v>
      </c>
      <c r="C1568" s="34">
        <v>2854.608679417403</v>
      </c>
      <c r="D1568" s="34">
        <v>-2834.608679417403</v>
      </c>
    </row>
    <row r="1569" spans="2:4" x14ac:dyDescent="0.4">
      <c r="B1569" s="34">
        <v>1544</v>
      </c>
      <c r="C1569" s="34">
        <v>2854.608679417403</v>
      </c>
      <c r="D1569" s="34">
        <v>-2844.608679417403</v>
      </c>
    </row>
    <row r="1570" spans="2:4" x14ac:dyDescent="0.4">
      <c r="B1570" s="34">
        <v>1545</v>
      </c>
      <c r="C1570" s="34">
        <v>2779.6196097100492</v>
      </c>
      <c r="D1570" s="34">
        <v>-2779.6196097100492</v>
      </c>
    </row>
    <row r="1571" spans="2:4" x14ac:dyDescent="0.4">
      <c r="B1571" s="34">
        <v>1546</v>
      </c>
      <c r="C1571" s="34">
        <v>2854.608679417403</v>
      </c>
      <c r="D1571" s="34">
        <v>-2853.608679417403</v>
      </c>
    </row>
    <row r="1572" spans="2:4" x14ac:dyDescent="0.4">
      <c r="B1572" s="34">
        <v>1547</v>
      </c>
      <c r="C1572" s="34">
        <v>3604.4993764909409</v>
      </c>
      <c r="D1572" s="34">
        <v>-3315.4993764909409</v>
      </c>
    </row>
    <row r="1573" spans="2:4" x14ac:dyDescent="0.4">
      <c r="B1573" s="34">
        <v>1548</v>
      </c>
      <c r="C1573" s="34">
        <v>2779.6196097100492</v>
      </c>
      <c r="D1573" s="34">
        <v>-2779.6196097100492</v>
      </c>
    </row>
    <row r="1574" spans="2:4" x14ac:dyDescent="0.4">
      <c r="B1574" s="34">
        <v>1549</v>
      </c>
      <c r="C1574" s="34">
        <v>2854.608679417403</v>
      </c>
      <c r="D1574" s="34">
        <v>-2794.608679417403</v>
      </c>
    </row>
    <row r="1575" spans="2:4" x14ac:dyDescent="0.4">
      <c r="B1575" s="34">
        <v>1550</v>
      </c>
      <c r="C1575" s="34">
        <v>3229.5540279541719</v>
      </c>
      <c r="D1575" s="34">
        <v>-3059.5540279541719</v>
      </c>
    </row>
    <row r="1576" spans="2:4" x14ac:dyDescent="0.4">
      <c r="B1576" s="34">
        <v>1551</v>
      </c>
      <c r="C1576" s="34">
        <v>3304.5430976615257</v>
      </c>
      <c r="D1576" s="34">
        <v>-3203.5430976615257</v>
      </c>
    </row>
    <row r="1577" spans="2:4" x14ac:dyDescent="0.4">
      <c r="B1577" s="34">
        <v>1552</v>
      </c>
      <c r="C1577" s="34">
        <v>2779.6196097100492</v>
      </c>
      <c r="D1577" s="34">
        <v>-2779.6196097100492</v>
      </c>
    </row>
    <row r="1578" spans="2:4" x14ac:dyDescent="0.4">
      <c r="B1578" s="34">
        <v>1553</v>
      </c>
      <c r="C1578" s="34">
        <v>3979.4447250277099</v>
      </c>
      <c r="D1578" s="34">
        <v>-1864.4447250277099</v>
      </c>
    </row>
    <row r="1579" spans="2:4" x14ac:dyDescent="0.4">
      <c r="B1579" s="34">
        <v>1554</v>
      </c>
      <c r="C1579" s="34">
        <v>2779.6196097100492</v>
      </c>
      <c r="D1579" s="34">
        <v>-2779.6196097100492</v>
      </c>
    </row>
    <row r="1580" spans="2:4" x14ac:dyDescent="0.4">
      <c r="B1580" s="34">
        <v>1555</v>
      </c>
      <c r="C1580" s="34">
        <v>2779.6196097100492</v>
      </c>
      <c r="D1580" s="34">
        <v>-2779.6196097100492</v>
      </c>
    </row>
    <row r="1581" spans="2:4" x14ac:dyDescent="0.4">
      <c r="B1581" s="34">
        <v>1556</v>
      </c>
      <c r="C1581" s="34">
        <v>2779.6196097100492</v>
      </c>
      <c r="D1581" s="34">
        <v>-2779.6196097100492</v>
      </c>
    </row>
    <row r="1582" spans="2:4" x14ac:dyDescent="0.4">
      <c r="B1582" s="34">
        <v>1557</v>
      </c>
      <c r="C1582" s="34">
        <v>3679.4884461982947</v>
      </c>
      <c r="D1582" s="34">
        <v>-3002.4884461982947</v>
      </c>
    </row>
    <row r="1583" spans="2:4" x14ac:dyDescent="0.4">
      <c r="B1583" s="34">
        <v>1558</v>
      </c>
      <c r="C1583" s="34">
        <v>2854.608679417403</v>
      </c>
      <c r="D1583" s="34">
        <v>-2754.608679417403</v>
      </c>
    </row>
    <row r="1584" spans="2:4" x14ac:dyDescent="0.4">
      <c r="B1584" s="34">
        <v>1559</v>
      </c>
      <c r="C1584" s="34">
        <v>3004.5868188321106</v>
      </c>
      <c r="D1584" s="34">
        <v>-2969.5868188321106</v>
      </c>
    </row>
    <row r="1585" spans="2:4" x14ac:dyDescent="0.4">
      <c r="B1585" s="34">
        <v>1560</v>
      </c>
      <c r="C1585" s="34">
        <v>2854.608679417403</v>
      </c>
      <c r="D1585" s="34">
        <v>-2804.608679417403</v>
      </c>
    </row>
    <row r="1586" spans="2:4" x14ac:dyDescent="0.4">
      <c r="B1586" s="34">
        <v>1561</v>
      </c>
      <c r="C1586" s="34">
        <v>3079.5758885394644</v>
      </c>
      <c r="D1586" s="34">
        <v>-2985.5758885394644</v>
      </c>
    </row>
    <row r="1587" spans="2:4" x14ac:dyDescent="0.4">
      <c r="B1587" s="34">
        <v>1562</v>
      </c>
      <c r="C1587" s="34">
        <v>2854.608679417403</v>
      </c>
      <c r="D1587" s="34">
        <v>-2787.608679417403</v>
      </c>
    </row>
    <row r="1588" spans="2:4" x14ac:dyDescent="0.4">
      <c r="B1588" s="34">
        <v>1563</v>
      </c>
      <c r="C1588" s="34">
        <v>2779.6196097100492</v>
      </c>
      <c r="D1588" s="34">
        <v>-2779.6196097100492</v>
      </c>
    </row>
    <row r="1589" spans="2:4" x14ac:dyDescent="0.4">
      <c r="B1589" s="34">
        <v>1564</v>
      </c>
      <c r="C1589" s="34">
        <v>2929.5977491247568</v>
      </c>
      <c r="D1589" s="34">
        <v>-2844.5977491247568</v>
      </c>
    </row>
    <row r="1590" spans="2:4" x14ac:dyDescent="0.4">
      <c r="B1590" s="34">
        <v>1565</v>
      </c>
      <c r="C1590" s="34">
        <v>2854.608679417403</v>
      </c>
      <c r="D1590" s="34">
        <v>-2844.608679417403</v>
      </c>
    </row>
    <row r="1591" spans="2:4" x14ac:dyDescent="0.4">
      <c r="B1591" s="34">
        <v>1566</v>
      </c>
      <c r="C1591" s="34">
        <v>2854.608679417403</v>
      </c>
      <c r="D1591" s="34">
        <v>-2754.608679417403</v>
      </c>
    </row>
    <row r="1592" spans="2:4" x14ac:dyDescent="0.4">
      <c r="B1592" s="34">
        <v>1567</v>
      </c>
      <c r="C1592" s="34">
        <v>7203.9747224439234</v>
      </c>
      <c r="D1592" s="34">
        <v>-828.97472244392338</v>
      </c>
    </row>
    <row r="1593" spans="2:4" x14ac:dyDescent="0.4">
      <c r="B1593" s="34">
        <v>1568</v>
      </c>
      <c r="C1593" s="34">
        <v>3754.4775159056489</v>
      </c>
      <c r="D1593" s="34">
        <v>-3404.4775159056489</v>
      </c>
    </row>
    <row r="1594" spans="2:4" x14ac:dyDescent="0.4">
      <c r="B1594" s="34">
        <v>1569</v>
      </c>
      <c r="C1594" s="34">
        <v>4429.3791432718326</v>
      </c>
      <c r="D1594" s="34">
        <v>-1019.3791432718326</v>
      </c>
    </row>
    <row r="1595" spans="2:4" x14ac:dyDescent="0.4">
      <c r="B1595" s="34">
        <v>1570</v>
      </c>
      <c r="C1595" s="34">
        <v>2779.6196097100492</v>
      </c>
      <c r="D1595" s="34">
        <v>-2779.6196097100492</v>
      </c>
    </row>
    <row r="1596" spans="2:4" x14ac:dyDescent="0.4">
      <c r="B1596" s="34">
        <v>1571</v>
      </c>
      <c r="C1596" s="34">
        <v>6679.0512344924473</v>
      </c>
      <c r="D1596" s="34">
        <v>-4195.0512344924473</v>
      </c>
    </row>
    <row r="1597" spans="2:4" x14ac:dyDescent="0.4">
      <c r="B1597" s="34">
        <v>1572</v>
      </c>
      <c r="C1597" s="34">
        <v>3079.5758885394644</v>
      </c>
      <c r="D1597" s="34">
        <v>-2999.5758885394644</v>
      </c>
    </row>
    <row r="1598" spans="2:4" x14ac:dyDescent="0.4">
      <c r="B1598" s="34">
        <v>1573</v>
      </c>
      <c r="C1598" s="34">
        <v>3004.5868188321106</v>
      </c>
      <c r="D1598" s="34">
        <v>-2879.5868188321106</v>
      </c>
    </row>
    <row r="1599" spans="2:4" x14ac:dyDescent="0.4">
      <c r="B1599" s="34">
        <v>1574</v>
      </c>
      <c r="C1599" s="34">
        <v>3004.5868188321106</v>
      </c>
      <c r="D1599" s="34">
        <v>-2781.5868188321106</v>
      </c>
    </row>
    <row r="1600" spans="2:4" x14ac:dyDescent="0.4">
      <c r="B1600" s="34">
        <v>1575</v>
      </c>
      <c r="C1600" s="34">
        <v>3229.5540279541719</v>
      </c>
      <c r="D1600" s="34">
        <v>-2723.5540279541719</v>
      </c>
    </row>
    <row r="1601" spans="2:4" x14ac:dyDescent="0.4">
      <c r="B1601" s="34">
        <v>1576</v>
      </c>
      <c r="C1601" s="34">
        <v>5404.2370494674324</v>
      </c>
      <c r="D1601" s="34">
        <v>-3113.2370494674324</v>
      </c>
    </row>
    <row r="1602" spans="2:4" x14ac:dyDescent="0.4">
      <c r="B1602" s="34">
        <v>1577</v>
      </c>
      <c r="C1602" s="34">
        <v>3529.5103067835871</v>
      </c>
      <c r="D1602" s="34">
        <v>-2879.5103067835871</v>
      </c>
    </row>
    <row r="1603" spans="2:4" x14ac:dyDescent="0.4">
      <c r="B1603" s="34">
        <v>1578</v>
      </c>
      <c r="C1603" s="34">
        <v>2929.5977491247568</v>
      </c>
      <c r="D1603" s="34">
        <v>-2874.5977491247568</v>
      </c>
    </row>
    <row r="1604" spans="2:4" x14ac:dyDescent="0.4">
      <c r="B1604" s="34">
        <v>1579</v>
      </c>
      <c r="C1604" s="34">
        <v>3079.5758885394644</v>
      </c>
      <c r="D1604" s="34">
        <v>-2874.5758885394644</v>
      </c>
    </row>
    <row r="1605" spans="2:4" x14ac:dyDescent="0.4">
      <c r="B1605" s="34">
        <v>1580</v>
      </c>
      <c r="C1605" s="34">
        <v>2929.5977491247568</v>
      </c>
      <c r="D1605" s="34">
        <v>-2901.5977491247568</v>
      </c>
    </row>
    <row r="1606" spans="2:4" x14ac:dyDescent="0.4">
      <c r="B1606" s="34">
        <v>1581</v>
      </c>
      <c r="C1606" s="34">
        <v>2779.6196097100492</v>
      </c>
      <c r="D1606" s="34">
        <v>-2779.6196097100492</v>
      </c>
    </row>
    <row r="1607" spans="2:4" x14ac:dyDescent="0.4">
      <c r="B1607" s="34">
        <v>1582</v>
      </c>
      <c r="C1607" s="34">
        <v>2854.608679417403</v>
      </c>
      <c r="D1607" s="34">
        <v>-2849.608679417403</v>
      </c>
    </row>
    <row r="1608" spans="2:4" x14ac:dyDescent="0.4">
      <c r="B1608" s="34">
        <v>1583</v>
      </c>
      <c r="C1608" s="34">
        <v>3004.5868188321106</v>
      </c>
      <c r="D1608" s="34">
        <v>-2911.5868188321106</v>
      </c>
    </row>
    <row r="1609" spans="2:4" x14ac:dyDescent="0.4">
      <c r="B1609" s="34">
        <v>1584</v>
      </c>
      <c r="C1609" s="34">
        <v>2854.608679417403</v>
      </c>
      <c r="D1609" s="34">
        <v>-2839.608679417403</v>
      </c>
    </row>
    <row r="1610" spans="2:4" x14ac:dyDescent="0.4">
      <c r="B1610" s="34">
        <v>1585</v>
      </c>
      <c r="C1610" s="34">
        <v>2779.6196097100492</v>
      </c>
      <c r="D1610" s="34">
        <v>-2779.6196097100492</v>
      </c>
    </row>
    <row r="1611" spans="2:4" x14ac:dyDescent="0.4">
      <c r="B1611" s="34">
        <v>1586</v>
      </c>
      <c r="C1611" s="34">
        <v>3679.4884461982947</v>
      </c>
      <c r="D1611" s="34">
        <v>-2099.4884461982947</v>
      </c>
    </row>
    <row r="1612" spans="2:4" x14ac:dyDescent="0.4">
      <c r="B1612" s="34">
        <v>1587</v>
      </c>
      <c r="C1612" s="34">
        <v>2779.6196097100492</v>
      </c>
      <c r="D1612" s="34">
        <v>-2779.6196097100492</v>
      </c>
    </row>
    <row r="1613" spans="2:4" x14ac:dyDescent="0.4">
      <c r="B1613" s="34">
        <v>1588</v>
      </c>
      <c r="C1613" s="34">
        <v>2854.608679417403</v>
      </c>
      <c r="D1613" s="34">
        <v>-2853.608679417403</v>
      </c>
    </row>
    <row r="1614" spans="2:4" x14ac:dyDescent="0.4">
      <c r="B1614" s="34">
        <v>1589</v>
      </c>
      <c r="C1614" s="34">
        <v>2779.6196097100492</v>
      </c>
      <c r="D1614" s="34">
        <v>-2779.6196097100492</v>
      </c>
    </row>
    <row r="1615" spans="2:4" x14ac:dyDescent="0.4">
      <c r="B1615" s="34">
        <v>1590</v>
      </c>
      <c r="C1615" s="34">
        <v>2779.6196097100492</v>
      </c>
      <c r="D1615" s="34">
        <v>-2779.6196097100492</v>
      </c>
    </row>
    <row r="1616" spans="2:4" x14ac:dyDescent="0.4">
      <c r="B1616" s="34">
        <v>1591</v>
      </c>
      <c r="C1616" s="34">
        <v>2929.5977491247568</v>
      </c>
      <c r="D1616" s="34">
        <v>-1909.5977491247568</v>
      </c>
    </row>
    <row r="1617" spans="2:4" x14ac:dyDescent="0.4">
      <c r="B1617" s="34">
        <v>1592</v>
      </c>
      <c r="C1617" s="34">
        <v>9678.6140227865981</v>
      </c>
      <c r="D1617" s="34">
        <v>-5586.6140227865981</v>
      </c>
    </row>
    <row r="1618" spans="2:4" x14ac:dyDescent="0.4">
      <c r="B1618" s="34">
        <v>1593</v>
      </c>
      <c r="C1618" s="34">
        <v>2779.6196097100492</v>
      </c>
      <c r="D1618" s="34">
        <v>-2779.6196097100492</v>
      </c>
    </row>
    <row r="1619" spans="2:4" x14ac:dyDescent="0.4">
      <c r="B1619" s="34">
        <v>1594</v>
      </c>
      <c r="C1619" s="34">
        <v>3004.5868188321106</v>
      </c>
      <c r="D1619" s="34">
        <v>-3001.5868188321106</v>
      </c>
    </row>
    <row r="1620" spans="2:4" x14ac:dyDescent="0.4">
      <c r="B1620" s="34">
        <v>1595</v>
      </c>
      <c r="C1620" s="34">
        <v>3529.5103067835871</v>
      </c>
      <c r="D1620" s="34">
        <v>-3324.5103067835871</v>
      </c>
    </row>
    <row r="1621" spans="2:4" x14ac:dyDescent="0.4">
      <c r="B1621" s="34">
        <v>1596</v>
      </c>
      <c r="C1621" s="34">
        <v>3304.5430976615257</v>
      </c>
      <c r="D1621" s="34">
        <v>-3024.5430976615257</v>
      </c>
    </row>
    <row r="1622" spans="2:4" x14ac:dyDescent="0.4">
      <c r="B1622" s="34">
        <v>1597</v>
      </c>
      <c r="C1622" s="34">
        <v>3004.5868188321106</v>
      </c>
      <c r="D1622" s="34">
        <v>-2929.5868188321106</v>
      </c>
    </row>
    <row r="1623" spans="2:4" x14ac:dyDescent="0.4">
      <c r="B1623" s="34">
        <v>1598</v>
      </c>
      <c r="C1623" s="34">
        <v>2779.6196097100492</v>
      </c>
      <c r="D1623" s="34">
        <v>-2779.6196097100492</v>
      </c>
    </row>
    <row r="1624" spans="2:4" x14ac:dyDescent="0.4">
      <c r="B1624" s="34">
        <v>1599</v>
      </c>
      <c r="C1624" s="34">
        <v>2854.608679417403</v>
      </c>
      <c r="D1624" s="34">
        <v>-2853.608679417403</v>
      </c>
    </row>
    <row r="1625" spans="2:4" x14ac:dyDescent="0.4">
      <c r="B1625" s="34">
        <v>1600</v>
      </c>
      <c r="C1625" s="34">
        <v>2779.6196097100492</v>
      </c>
      <c r="D1625" s="34">
        <v>-2779.6196097100492</v>
      </c>
    </row>
    <row r="1626" spans="2:4" x14ac:dyDescent="0.4">
      <c r="B1626" s="34">
        <v>1601</v>
      </c>
      <c r="C1626" s="34">
        <v>3454.5212370762333</v>
      </c>
      <c r="D1626" s="34">
        <v>-3087.5212370762333</v>
      </c>
    </row>
    <row r="1627" spans="2:4" x14ac:dyDescent="0.4">
      <c r="B1627" s="34">
        <v>1602</v>
      </c>
      <c r="C1627" s="34">
        <v>6979.0075133218625</v>
      </c>
      <c r="D1627" s="34">
        <v>-4272.777513321862</v>
      </c>
    </row>
    <row r="1628" spans="2:4" x14ac:dyDescent="0.4">
      <c r="B1628" s="34">
        <v>1603</v>
      </c>
      <c r="C1628" s="34">
        <v>5179.2698403453705</v>
      </c>
      <c r="D1628" s="34">
        <v>-3676.7698403453705</v>
      </c>
    </row>
    <row r="1629" spans="2:4" x14ac:dyDescent="0.4">
      <c r="B1629" s="34">
        <v>1604</v>
      </c>
      <c r="C1629" s="34">
        <v>5029.2917009306639</v>
      </c>
      <c r="D1629" s="34">
        <v>-3028.631700930664</v>
      </c>
    </row>
    <row r="1630" spans="2:4" x14ac:dyDescent="0.4">
      <c r="B1630" s="34">
        <v>1605</v>
      </c>
      <c r="C1630" s="34">
        <v>8028.8544892248156</v>
      </c>
      <c r="D1630" s="34">
        <v>-4609.8544892248156</v>
      </c>
    </row>
    <row r="1631" spans="2:4" x14ac:dyDescent="0.4">
      <c r="B1631" s="34">
        <v>1606</v>
      </c>
      <c r="C1631" s="34">
        <v>6079.138676833616</v>
      </c>
      <c r="D1631" s="34">
        <v>-37.538676833615682</v>
      </c>
    </row>
    <row r="1632" spans="2:4" x14ac:dyDescent="0.4">
      <c r="B1632" s="34">
        <v>1607</v>
      </c>
      <c r="C1632" s="34">
        <v>9678.6140227865981</v>
      </c>
      <c r="D1632" s="34">
        <v>-1598.2840227865981</v>
      </c>
    </row>
    <row r="1633" spans="2:4" x14ac:dyDescent="0.4">
      <c r="B1633" s="34">
        <v>1608</v>
      </c>
      <c r="C1633" s="34">
        <v>18152.37889971758</v>
      </c>
      <c r="D1633" s="34">
        <v>-3641.3788997175798</v>
      </c>
    </row>
    <row r="1634" spans="2:4" x14ac:dyDescent="0.4">
      <c r="B1634" s="34">
        <v>1609</v>
      </c>
      <c r="C1634" s="34">
        <v>4504.3682129791869</v>
      </c>
      <c r="D1634" s="34">
        <v>-3289.3682129791869</v>
      </c>
    </row>
    <row r="1635" spans="2:4" x14ac:dyDescent="0.4">
      <c r="B1635" s="34">
        <v>1610</v>
      </c>
      <c r="C1635" s="34">
        <v>3079.5758885394644</v>
      </c>
      <c r="D1635" s="34">
        <v>-1304.5758885394644</v>
      </c>
    </row>
    <row r="1636" spans="2:4" x14ac:dyDescent="0.4">
      <c r="B1636" s="34">
        <v>1611</v>
      </c>
      <c r="C1636" s="34">
        <v>11178.395416933676</v>
      </c>
      <c r="D1636" s="34">
        <v>-5741.3954169336757</v>
      </c>
    </row>
    <row r="1637" spans="2:4" x14ac:dyDescent="0.4">
      <c r="B1637" s="34">
        <v>1612</v>
      </c>
      <c r="C1637" s="34">
        <v>4804.324491808602</v>
      </c>
      <c r="D1637" s="34">
        <v>-3803.324491808602</v>
      </c>
    </row>
    <row r="1638" spans="2:4" x14ac:dyDescent="0.4">
      <c r="B1638" s="34">
        <v>1613</v>
      </c>
      <c r="C1638" s="34">
        <v>3604.4993764909409</v>
      </c>
      <c r="D1638" s="34">
        <v>-3054.4993764909409</v>
      </c>
    </row>
    <row r="1639" spans="2:4" x14ac:dyDescent="0.4">
      <c r="B1639" s="34">
        <v>1614</v>
      </c>
      <c r="C1639" s="34">
        <v>4729.3354221012487</v>
      </c>
      <c r="D1639" s="34">
        <v>-3714.3354221012487</v>
      </c>
    </row>
    <row r="1640" spans="2:4" x14ac:dyDescent="0.4">
      <c r="B1640" s="34">
        <v>1615</v>
      </c>
      <c r="C1640" s="34">
        <v>8553.7779771762926</v>
      </c>
      <c r="D1640" s="34">
        <v>-3418.7779771762926</v>
      </c>
    </row>
    <row r="1641" spans="2:4" x14ac:dyDescent="0.4">
      <c r="B1641" s="34">
        <v>1616</v>
      </c>
      <c r="C1641" s="34">
        <v>12978.133089910167</v>
      </c>
      <c r="D1641" s="34">
        <v>-3848.1330899101667</v>
      </c>
    </row>
    <row r="1642" spans="2:4" x14ac:dyDescent="0.4">
      <c r="B1642" s="34">
        <v>1617</v>
      </c>
      <c r="C1642" s="34">
        <v>14552.903553764596</v>
      </c>
      <c r="D1642" s="34">
        <v>-4132.9035537645959</v>
      </c>
    </row>
    <row r="1643" spans="2:4" x14ac:dyDescent="0.4">
      <c r="B1643" s="34">
        <v>1618</v>
      </c>
      <c r="C1643" s="34">
        <v>14627.892623471951</v>
      </c>
      <c r="D1643" s="34">
        <v>-4417.8926234719511</v>
      </c>
    </row>
    <row r="1644" spans="2:4" x14ac:dyDescent="0.4">
      <c r="B1644" s="34">
        <v>1619</v>
      </c>
      <c r="C1644" s="34">
        <v>4804.324491808602</v>
      </c>
      <c r="D1644" s="34">
        <v>-3228.324491808602</v>
      </c>
    </row>
    <row r="1645" spans="2:4" x14ac:dyDescent="0.4">
      <c r="B1645" s="34">
        <v>1620</v>
      </c>
      <c r="C1645" s="34">
        <v>4504.3682129791869</v>
      </c>
      <c r="D1645" s="34">
        <v>-2504.3682129791869</v>
      </c>
    </row>
    <row r="1646" spans="2:4" x14ac:dyDescent="0.4">
      <c r="B1646" s="34">
        <v>1621</v>
      </c>
      <c r="C1646" s="34">
        <v>4054.4337947350641</v>
      </c>
      <c r="D1646" s="34">
        <v>-2924.4337947350641</v>
      </c>
    </row>
    <row r="1647" spans="2:4" x14ac:dyDescent="0.4">
      <c r="B1647" s="34">
        <v>1622</v>
      </c>
      <c r="C1647" s="34">
        <v>5554.21518888214</v>
      </c>
      <c r="D1647" s="34">
        <v>505.78481111786004</v>
      </c>
    </row>
    <row r="1648" spans="2:4" x14ac:dyDescent="0.4">
      <c r="B1648" s="34">
        <v>1623</v>
      </c>
      <c r="C1648" s="34">
        <v>7653.909140688047</v>
      </c>
      <c r="D1648" s="34">
        <v>-634.90914068804705</v>
      </c>
    </row>
    <row r="1649" spans="2:4" x14ac:dyDescent="0.4">
      <c r="B1649" s="34">
        <v>1624</v>
      </c>
      <c r="C1649" s="34">
        <v>4129.4228644424174</v>
      </c>
      <c r="D1649" s="34">
        <v>-3371.4228644424174</v>
      </c>
    </row>
    <row r="1650" spans="2:4" x14ac:dyDescent="0.4">
      <c r="B1650" s="34">
        <v>1625</v>
      </c>
      <c r="C1650" s="34">
        <v>4654.3463523938944</v>
      </c>
      <c r="D1650" s="34">
        <v>-3474.3463523938944</v>
      </c>
    </row>
    <row r="1651" spans="2:4" x14ac:dyDescent="0.4">
      <c r="B1651" s="34">
        <v>1626</v>
      </c>
      <c r="C1651" s="34">
        <v>10578.482859274845</v>
      </c>
      <c r="D1651" s="34">
        <v>1071.5171407251546</v>
      </c>
    </row>
    <row r="1652" spans="2:4" x14ac:dyDescent="0.4">
      <c r="B1652" s="34">
        <v>1627</v>
      </c>
      <c r="C1652" s="34">
        <v>10878.439138104261</v>
      </c>
      <c r="D1652" s="34">
        <v>-2783.4391381042606</v>
      </c>
    </row>
    <row r="1653" spans="2:4" x14ac:dyDescent="0.4">
      <c r="B1653" s="34">
        <v>1628</v>
      </c>
      <c r="C1653" s="34">
        <v>5629.2042585894942</v>
      </c>
      <c r="D1653" s="34">
        <v>-3289.2042585894942</v>
      </c>
    </row>
    <row r="1654" spans="2:4" x14ac:dyDescent="0.4">
      <c r="B1654" s="34">
        <v>1629</v>
      </c>
      <c r="C1654" s="34">
        <v>9378.6577439571847</v>
      </c>
      <c r="D1654" s="34">
        <v>-5341.6577439571847</v>
      </c>
    </row>
    <row r="1655" spans="2:4" x14ac:dyDescent="0.4">
      <c r="B1655" s="34">
        <v>1630</v>
      </c>
      <c r="C1655" s="34">
        <v>8928.7233257130611</v>
      </c>
      <c r="D1655" s="34">
        <v>-2708.7233257130611</v>
      </c>
    </row>
    <row r="1656" spans="2:4" x14ac:dyDescent="0.4">
      <c r="B1656" s="34">
        <v>1631</v>
      </c>
      <c r="C1656" s="34">
        <v>12228.242392836628</v>
      </c>
      <c r="D1656" s="34">
        <v>-1618.2423928366279</v>
      </c>
    </row>
    <row r="1657" spans="2:4" x14ac:dyDescent="0.4">
      <c r="B1657" s="34">
        <v>1632</v>
      </c>
      <c r="C1657" s="34">
        <v>12753.165880788105</v>
      </c>
      <c r="D1657" s="34">
        <v>2837.8341192118951</v>
      </c>
    </row>
    <row r="1658" spans="2:4" x14ac:dyDescent="0.4">
      <c r="B1658" s="34">
        <v>1633</v>
      </c>
      <c r="C1658" s="34">
        <v>6304.1058859556779</v>
      </c>
      <c r="D1658" s="34">
        <v>-2239.1058859556779</v>
      </c>
    </row>
    <row r="1659" spans="2:4" x14ac:dyDescent="0.4">
      <c r="B1659" s="34">
        <v>1634</v>
      </c>
      <c r="C1659" s="34">
        <v>7128.98565273657</v>
      </c>
      <c r="D1659" s="34">
        <v>2871.01434726343</v>
      </c>
    </row>
    <row r="1660" spans="2:4" x14ac:dyDescent="0.4">
      <c r="B1660" s="34">
        <v>1635</v>
      </c>
      <c r="C1660" s="34">
        <v>5179.2698403453705</v>
      </c>
      <c r="D1660" s="34">
        <v>-3169.2698403453705</v>
      </c>
    </row>
    <row r="1661" spans="2:4" x14ac:dyDescent="0.4">
      <c r="B1661" s="34">
        <v>1636</v>
      </c>
      <c r="C1661" s="34">
        <v>5554.21518888214</v>
      </c>
      <c r="D1661" s="34">
        <v>-3048.21518888214</v>
      </c>
    </row>
    <row r="1662" spans="2:4" x14ac:dyDescent="0.4">
      <c r="B1662" s="34">
        <v>1637</v>
      </c>
      <c r="C1662" s="34">
        <v>9303.6686742498314</v>
      </c>
      <c r="D1662" s="34">
        <v>-4643.6686742498314</v>
      </c>
    </row>
    <row r="1663" spans="2:4" x14ac:dyDescent="0.4">
      <c r="B1663" s="34">
        <v>1638</v>
      </c>
      <c r="C1663" s="34">
        <v>3904.4556553203565</v>
      </c>
      <c r="D1663" s="34">
        <v>-3385.4556553203565</v>
      </c>
    </row>
    <row r="1664" spans="2:4" x14ac:dyDescent="0.4">
      <c r="B1664" s="34">
        <v>1639</v>
      </c>
      <c r="C1664" s="34">
        <v>4804.324491808602</v>
      </c>
      <c r="D1664" s="34">
        <v>-3754.324491808602</v>
      </c>
    </row>
    <row r="1665" spans="2:4" x14ac:dyDescent="0.4">
      <c r="B1665" s="34">
        <v>1640</v>
      </c>
      <c r="C1665" s="34">
        <v>4204.4119341497717</v>
      </c>
      <c r="D1665" s="34">
        <v>-2404.4119341497717</v>
      </c>
    </row>
    <row r="1666" spans="2:4" x14ac:dyDescent="0.4">
      <c r="B1666" s="34">
        <v>1641</v>
      </c>
      <c r="C1666" s="34">
        <v>4054.4337947350641</v>
      </c>
      <c r="D1666" s="34">
        <v>-3374.9937947350641</v>
      </c>
    </row>
    <row r="1667" spans="2:4" x14ac:dyDescent="0.4">
      <c r="B1667" s="34">
        <v>1642</v>
      </c>
      <c r="C1667" s="34">
        <v>4729.3354221012487</v>
      </c>
      <c r="D1667" s="34">
        <v>-2194.3354221012487</v>
      </c>
    </row>
    <row r="1668" spans="2:4" x14ac:dyDescent="0.4">
      <c r="B1668" s="34">
        <v>1643</v>
      </c>
      <c r="C1668" s="34">
        <v>4879.3135615159554</v>
      </c>
      <c r="D1668" s="34">
        <v>-3679.3135615159554</v>
      </c>
    </row>
    <row r="1669" spans="2:4" x14ac:dyDescent="0.4">
      <c r="B1669" s="34">
        <v>1644</v>
      </c>
      <c r="C1669" s="34">
        <v>5554.21518888214</v>
      </c>
      <c r="D1669" s="34">
        <v>680.78481111786004</v>
      </c>
    </row>
    <row r="1670" spans="2:4" x14ac:dyDescent="0.4">
      <c r="B1670" s="34">
        <v>1645</v>
      </c>
      <c r="C1670" s="34">
        <v>12378.220532251336</v>
      </c>
      <c r="D1670" s="34">
        <v>-1428.2205322513364</v>
      </c>
    </row>
    <row r="1671" spans="2:4" x14ac:dyDescent="0.4">
      <c r="B1671" s="34">
        <v>1646</v>
      </c>
      <c r="C1671" s="34">
        <v>3529.5103067835871</v>
      </c>
      <c r="D1671" s="34">
        <v>2010.4896932164129</v>
      </c>
    </row>
    <row r="1672" spans="2:4" x14ac:dyDescent="0.4">
      <c r="B1672" s="34">
        <v>1647</v>
      </c>
      <c r="C1672" s="34">
        <v>9003.7123954204144</v>
      </c>
      <c r="D1672" s="34">
        <v>-6799.7123954204144</v>
      </c>
    </row>
    <row r="1673" spans="2:4" x14ac:dyDescent="0.4">
      <c r="B1673" s="34">
        <v>1648</v>
      </c>
      <c r="C1673" s="34">
        <v>6229.1168162483245</v>
      </c>
      <c r="D1673" s="34">
        <v>-993.11681624832454</v>
      </c>
    </row>
    <row r="1674" spans="2:4" x14ac:dyDescent="0.4">
      <c r="B1674" s="34">
        <v>1649</v>
      </c>
      <c r="C1674" s="34">
        <v>9528.6358833718914</v>
      </c>
      <c r="D1674" s="34">
        <v>-6647.6358833718914</v>
      </c>
    </row>
    <row r="1675" spans="2:4" x14ac:dyDescent="0.4">
      <c r="B1675" s="34">
        <v>1650</v>
      </c>
      <c r="C1675" s="34">
        <v>8853.7342560057077</v>
      </c>
      <c r="D1675" s="34">
        <v>-5031.4042560057078</v>
      </c>
    </row>
    <row r="1676" spans="2:4" x14ac:dyDescent="0.4">
      <c r="B1676" s="34">
        <v>1651</v>
      </c>
      <c r="C1676" s="34">
        <v>5179.2698403453705</v>
      </c>
      <c r="D1676" s="34">
        <v>-2348.2698403453705</v>
      </c>
    </row>
    <row r="1677" spans="2:4" x14ac:dyDescent="0.4">
      <c r="B1677" s="34">
        <v>1652</v>
      </c>
      <c r="C1677" s="34">
        <v>4279.401003857125</v>
      </c>
      <c r="D1677" s="34">
        <v>-2264.401003857125</v>
      </c>
    </row>
    <row r="1678" spans="2:4" x14ac:dyDescent="0.4">
      <c r="B1678" s="34">
        <v>1653</v>
      </c>
      <c r="C1678" s="34">
        <v>8028.8544892248156</v>
      </c>
      <c r="D1678" s="34">
        <v>-3498.8544892248156</v>
      </c>
    </row>
    <row r="1679" spans="2:4" x14ac:dyDescent="0.4">
      <c r="B1679" s="34">
        <v>1654</v>
      </c>
      <c r="C1679" s="34">
        <v>15377.783320545488</v>
      </c>
      <c r="D1679" s="34">
        <v>-6666.2633205454877</v>
      </c>
    </row>
    <row r="1680" spans="2:4" x14ac:dyDescent="0.4">
      <c r="B1680" s="34">
        <v>1655</v>
      </c>
      <c r="C1680" s="34">
        <v>5329.247979760079</v>
      </c>
      <c r="D1680" s="34">
        <v>-4010.247979760079</v>
      </c>
    </row>
    <row r="1681" spans="2:4" x14ac:dyDescent="0.4">
      <c r="B1681" s="34">
        <v>1656</v>
      </c>
      <c r="C1681" s="34">
        <v>6379.0949556630321</v>
      </c>
      <c r="D1681" s="34">
        <v>-4236.0949556630321</v>
      </c>
    </row>
    <row r="1682" spans="2:4" x14ac:dyDescent="0.4">
      <c r="B1682" s="34">
        <v>1657</v>
      </c>
      <c r="C1682" s="34">
        <v>6379.0949556630321</v>
      </c>
      <c r="D1682" s="34">
        <v>1146.0250443369678</v>
      </c>
    </row>
    <row r="1683" spans="2:4" x14ac:dyDescent="0.4">
      <c r="B1683" s="34">
        <v>1658</v>
      </c>
      <c r="C1683" s="34">
        <v>19352.20401503524</v>
      </c>
      <c r="D1683" s="34">
        <v>6881.2459849647603</v>
      </c>
    </row>
    <row r="1684" spans="2:4" x14ac:dyDescent="0.4">
      <c r="B1684" s="34">
        <v>1659</v>
      </c>
      <c r="C1684" s="34">
        <v>10803.450068396905</v>
      </c>
      <c r="D1684" s="34">
        <v>-2869.4500683969054</v>
      </c>
    </row>
    <row r="1685" spans="2:4" x14ac:dyDescent="0.4">
      <c r="B1685" s="34">
        <v>1660</v>
      </c>
      <c r="C1685" s="34">
        <v>6154.1277465409703</v>
      </c>
      <c r="D1685" s="34">
        <v>-5590.1277465409703</v>
      </c>
    </row>
    <row r="1686" spans="2:4" x14ac:dyDescent="0.4">
      <c r="B1686" s="34">
        <v>1661</v>
      </c>
      <c r="C1686" s="34">
        <v>5479.2261191747857</v>
      </c>
      <c r="D1686" s="34">
        <v>-4476.2261191747857</v>
      </c>
    </row>
    <row r="1687" spans="2:4" x14ac:dyDescent="0.4">
      <c r="B1687" s="34">
        <v>1662</v>
      </c>
      <c r="C1687" s="34">
        <v>10353.515650152784</v>
      </c>
      <c r="D1687" s="34">
        <v>-2255.5156501527836</v>
      </c>
    </row>
    <row r="1688" spans="2:4" x14ac:dyDescent="0.4">
      <c r="B1688" s="34">
        <v>1663</v>
      </c>
      <c r="C1688" s="34">
        <v>7428.9419315659852</v>
      </c>
      <c r="D1688" s="34">
        <v>782.05806843401479</v>
      </c>
    </row>
    <row r="1689" spans="2:4" x14ac:dyDescent="0.4">
      <c r="B1689" s="34">
        <v>1664</v>
      </c>
      <c r="C1689" s="34">
        <v>5179.2698403453705</v>
      </c>
      <c r="D1689" s="34">
        <v>-4099.2698403453705</v>
      </c>
    </row>
    <row r="1690" spans="2:4" x14ac:dyDescent="0.4">
      <c r="B1690" s="34">
        <v>1665</v>
      </c>
      <c r="C1690" s="34">
        <v>9453.6468136645381</v>
      </c>
      <c r="D1690" s="34">
        <v>-6393.4268136645387</v>
      </c>
    </row>
    <row r="1691" spans="2:4" x14ac:dyDescent="0.4">
      <c r="B1691" s="34">
        <v>1666</v>
      </c>
      <c r="C1691" s="34">
        <v>9753.6030924939532</v>
      </c>
      <c r="D1691" s="34">
        <v>-5572.6030924939532</v>
      </c>
    </row>
    <row r="1692" spans="2:4" x14ac:dyDescent="0.4">
      <c r="B1692" s="34">
        <v>1667</v>
      </c>
      <c r="C1692" s="34">
        <v>10128.548441030722</v>
      </c>
      <c r="D1692" s="34">
        <v>-6106.5484410307217</v>
      </c>
    </row>
    <row r="1693" spans="2:4" x14ac:dyDescent="0.4">
      <c r="B1693" s="34">
        <v>1668</v>
      </c>
      <c r="C1693" s="34">
        <v>8928.7233257130611</v>
      </c>
      <c r="D1693" s="34">
        <v>-4615.7233257130611</v>
      </c>
    </row>
    <row r="1694" spans="2:4" x14ac:dyDescent="0.4">
      <c r="B1694" s="34">
        <v>1669</v>
      </c>
      <c r="C1694" s="34">
        <v>11478.351695763091</v>
      </c>
      <c r="D1694" s="34">
        <v>-3267.3516957630909</v>
      </c>
    </row>
    <row r="1695" spans="2:4" x14ac:dyDescent="0.4">
      <c r="B1695" s="34">
        <v>1670</v>
      </c>
      <c r="C1695" s="34">
        <v>6679.0512344924473</v>
      </c>
      <c r="D1695" s="34">
        <v>-3884.0512344924473</v>
      </c>
    </row>
    <row r="1696" spans="2:4" x14ac:dyDescent="0.4">
      <c r="B1696" s="34">
        <v>1671</v>
      </c>
      <c r="C1696" s="34">
        <v>4504.3682129791869</v>
      </c>
      <c r="D1696" s="34">
        <v>-3478.3682129791869</v>
      </c>
    </row>
    <row r="1697" spans="2:4" x14ac:dyDescent="0.4">
      <c r="B1697" s="34">
        <v>1672</v>
      </c>
      <c r="C1697" s="34">
        <v>8553.7779771762926</v>
      </c>
      <c r="D1697" s="34">
        <v>-6540.3079771762923</v>
      </c>
    </row>
    <row r="1698" spans="2:4" x14ac:dyDescent="0.4">
      <c r="B1698" s="34">
        <v>1673</v>
      </c>
      <c r="C1698" s="34">
        <v>6454.0840253703864</v>
      </c>
      <c r="D1698" s="34">
        <v>-4534.0840253703864</v>
      </c>
    </row>
    <row r="1699" spans="2:4" x14ac:dyDescent="0.4">
      <c r="B1699" s="34">
        <v>1674</v>
      </c>
      <c r="C1699" s="34">
        <v>7203.9747224439234</v>
      </c>
      <c r="D1699" s="34">
        <v>-4513.9747224439234</v>
      </c>
    </row>
    <row r="1700" spans="2:4" x14ac:dyDescent="0.4">
      <c r="B1700" s="34">
        <v>1675</v>
      </c>
      <c r="C1700" s="34">
        <v>11253.384486641029</v>
      </c>
      <c r="D1700" s="34">
        <v>-1168.3844866410291</v>
      </c>
    </row>
    <row r="1701" spans="2:4" x14ac:dyDescent="0.4">
      <c r="B1701" s="34">
        <v>1676</v>
      </c>
      <c r="C1701" s="34">
        <v>5329.247979760079</v>
      </c>
      <c r="D1701" s="34">
        <v>-3955.0879797600792</v>
      </c>
    </row>
    <row r="1702" spans="2:4" x14ac:dyDescent="0.4">
      <c r="B1702" s="34">
        <v>1677</v>
      </c>
      <c r="C1702" s="34">
        <v>5929.1605374189094</v>
      </c>
      <c r="D1702" s="34">
        <v>-2469.1605374189094</v>
      </c>
    </row>
    <row r="1703" spans="2:4" x14ac:dyDescent="0.4">
      <c r="B1703" s="34">
        <v>1678</v>
      </c>
      <c r="C1703" s="34">
        <v>5929.1605374189094</v>
      </c>
      <c r="D1703" s="34">
        <v>770.83946258109063</v>
      </c>
    </row>
    <row r="1704" spans="2:4" x14ac:dyDescent="0.4">
      <c r="B1704" s="34">
        <v>1679</v>
      </c>
      <c r="C1704" s="34">
        <v>6454.0840253703864</v>
      </c>
      <c r="D1704" s="34">
        <v>-4678.0840253703864</v>
      </c>
    </row>
    <row r="1705" spans="2:4" x14ac:dyDescent="0.4">
      <c r="B1705" s="34">
        <v>1680</v>
      </c>
      <c r="C1705" s="34">
        <v>6979.0075133218625</v>
      </c>
      <c r="D1705" s="34">
        <v>-3479.0075133218625</v>
      </c>
    </row>
    <row r="1706" spans="2:4" x14ac:dyDescent="0.4">
      <c r="B1706" s="34">
        <v>1681</v>
      </c>
      <c r="C1706" s="34">
        <v>4654.3463523938944</v>
      </c>
      <c r="D1706" s="34">
        <v>-3479.3463523938944</v>
      </c>
    </row>
    <row r="1707" spans="2:4" x14ac:dyDescent="0.4">
      <c r="B1707" s="34">
        <v>1682</v>
      </c>
      <c r="C1707" s="34">
        <v>69069.957231010805</v>
      </c>
      <c r="D1707" s="34">
        <v>-3145.5772310108005</v>
      </c>
    </row>
    <row r="1708" spans="2:4" x14ac:dyDescent="0.4">
      <c r="B1708" s="34">
        <v>1683</v>
      </c>
      <c r="C1708" s="34">
        <v>2779.6196097100492</v>
      </c>
      <c r="D1708" s="34">
        <v>-2779.6196097100492</v>
      </c>
    </row>
    <row r="1709" spans="2:4" x14ac:dyDescent="0.4">
      <c r="B1709" s="34">
        <v>1684</v>
      </c>
      <c r="C1709" s="34">
        <v>3529.5103067835871</v>
      </c>
      <c r="D1709" s="34">
        <v>-2769.5103067835871</v>
      </c>
    </row>
    <row r="1710" spans="2:4" x14ac:dyDescent="0.4">
      <c r="B1710" s="34">
        <v>1685</v>
      </c>
      <c r="C1710" s="34">
        <v>10353.515650152784</v>
      </c>
      <c r="D1710" s="34">
        <v>-1623.5156501527836</v>
      </c>
    </row>
    <row r="1711" spans="2:4" x14ac:dyDescent="0.4">
      <c r="B1711" s="34">
        <v>1686</v>
      </c>
      <c r="C1711" s="34">
        <v>3904.4556553203565</v>
      </c>
      <c r="D1711" s="34">
        <v>-3544.4556553203565</v>
      </c>
    </row>
    <row r="1712" spans="2:4" x14ac:dyDescent="0.4">
      <c r="B1712" s="34">
        <v>1687</v>
      </c>
      <c r="C1712" s="34">
        <v>2854.608679417403</v>
      </c>
      <c r="D1712" s="34">
        <v>-2836.608679417403</v>
      </c>
    </row>
    <row r="1713" spans="2:4" x14ac:dyDescent="0.4">
      <c r="B1713" s="34">
        <v>1688</v>
      </c>
      <c r="C1713" s="34">
        <v>5704.1933282968475</v>
      </c>
      <c r="D1713" s="34">
        <v>-2579.1933282968475</v>
      </c>
    </row>
    <row r="1714" spans="2:4" x14ac:dyDescent="0.4">
      <c r="B1714" s="34">
        <v>1689</v>
      </c>
      <c r="C1714" s="34">
        <v>3304.5430976615257</v>
      </c>
      <c r="D1714" s="34">
        <v>-1532.5430976615257</v>
      </c>
    </row>
    <row r="1715" spans="2:4" x14ac:dyDescent="0.4">
      <c r="B1715" s="34">
        <v>1690</v>
      </c>
      <c r="C1715" s="34">
        <v>3829.4665856130023</v>
      </c>
      <c r="D1715" s="34">
        <v>-1429.4665856130023</v>
      </c>
    </row>
    <row r="1716" spans="2:4" x14ac:dyDescent="0.4">
      <c r="B1716" s="34">
        <v>1691</v>
      </c>
      <c r="C1716" s="34">
        <v>3604.4993764909409</v>
      </c>
      <c r="D1716" s="34">
        <v>-2969.4993764909409</v>
      </c>
    </row>
    <row r="1717" spans="2:4" x14ac:dyDescent="0.4">
      <c r="B1717" s="34">
        <v>1692</v>
      </c>
      <c r="C1717" s="34">
        <v>5629.2042585894942</v>
      </c>
      <c r="D1717" s="34">
        <v>4412.7957414105058</v>
      </c>
    </row>
    <row r="1718" spans="2:4" x14ac:dyDescent="0.4">
      <c r="B1718" s="34">
        <v>1693</v>
      </c>
      <c r="C1718" s="34">
        <v>3904.4556553203565</v>
      </c>
      <c r="D1718" s="34">
        <v>-1514.4556553203565</v>
      </c>
    </row>
    <row r="1719" spans="2:4" x14ac:dyDescent="0.4">
      <c r="B1719" s="34">
        <v>1694</v>
      </c>
      <c r="C1719" s="34">
        <v>3379.5321673688795</v>
      </c>
      <c r="D1719" s="34">
        <v>-3099.5321673688795</v>
      </c>
    </row>
    <row r="1720" spans="2:4" x14ac:dyDescent="0.4">
      <c r="B1720" s="34">
        <v>1695</v>
      </c>
      <c r="C1720" s="34">
        <v>2854.608679417403</v>
      </c>
      <c r="D1720" s="34">
        <v>-2849.608679417403</v>
      </c>
    </row>
    <row r="1721" spans="2:4" x14ac:dyDescent="0.4">
      <c r="B1721" s="34">
        <v>1696</v>
      </c>
      <c r="C1721" s="34">
        <v>4504.3682129791869</v>
      </c>
      <c r="D1721" s="34">
        <v>-3099.3682129791869</v>
      </c>
    </row>
    <row r="1722" spans="2:4" x14ac:dyDescent="0.4">
      <c r="B1722" s="34">
        <v>1697</v>
      </c>
      <c r="C1722" s="34">
        <v>2779.6196097100492</v>
      </c>
      <c r="D1722" s="34">
        <v>-2779.6196097100492</v>
      </c>
    </row>
    <row r="1723" spans="2:4" x14ac:dyDescent="0.4">
      <c r="B1723" s="34">
        <v>1698</v>
      </c>
      <c r="C1723" s="34">
        <v>4429.3791432718326</v>
      </c>
      <c r="D1723" s="34">
        <v>-1903.3791432718326</v>
      </c>
    </row>
    <row r="1724" spans="2:4" x14ac:dyDescent="0.4">
      <c r="B1724" s="34">
        <v>1699</v>
      </c>
      <c r="C1724" s="34">
        <v>2779.6196097100492</v>
      </c>
      <c r="D1724" s="34">
        <v>-2779.6196097100492</v>
      </c>
    </row>
    <row r="1725" spans="2:4" x14ac:dyDescent="0.4">
      <c r="B1725" s="34">
        <v>1700</v>
      </c>
      <c r="C1725" s="34">
        <v>3079.5758885394644</v>
      </c>
      <c r="D1725" s="34">
        <v>-2863.5758885394644</v>
      </c>
    </row>
    <row r="1726" spans="2:4" x14ac:dyDescent="0.4">
      <c r="B1726" s="34">
        <v>1701</v>
      </c>
      <c r="C1726" s="34">
        <v>8703.756116591001</v>
      </c>
      <c r="D1726" s="34">
        <v>-3491.756116591001</v>
      </c>
    </row>
    <row r="1727" spans="2:4" x14ac:dyDescent="0.4">
      <c r="B1727" s="34">
        <v>1702</v>
      </c>
      <c r="C1727" s="34">
        <v>2929.5977491247568</v>
      </c>
      <c r="D1727" s="34">
        <v>-2919.5977491247568</v>
      </c>
    </row>
    <row r="1728" spans="2:4" x14ac:dyDescent="0.4">
      <c r="B1728" s="34">
        <v>1703</v>
      </c>
      <c r="C1728" s="34">
        <v>2854.608679417403</v>
      </c>
      <c r="D1728" s="34">
        <v>-2853.608679417403</v>
      </c>
    </row>
    <row r="1729" spans="2:4" x14ac:dyDescent="0.4">
      <c r="B1729" s="34">
        <v>1704</v>
      </c>
      <c r="C1729" s="34">
        <v>2929.5977491247568</v>
      </c>
      <c r="D1729" s="34">
        <v>-2878.5977491247568</v>
      </c>
    </row>
    <row r="1730" spans="2:4" x14ac:dyDescent="0.4">
      <c r="B1730" s="34">
        <v>1705</v>
      </c>
      <c r="C1730" s="34">
        <v>3604.4993764909409</v>
      </c>
      <c r="D1730" s="34">
        <v>-2302.4993764909409</v>
      </c>
    </row>
    <row r="1731" spans="2:4" x14ac:dyDescent="0.4">
      <c r="B1731" s="34">
        <v>1706</v>
      </c>
      <c r="C1731" s="34">
        <v>2779.6196097100492</v>
      </c>
      <c r="D1731" s="34">
        <v>-2779.6196097100492</v>
      </c>
    </row>
    <row r="1732" spans="2:4" x14ac:dyDescent="0.4">
      <c r="B1732" s="34">
        <v>1707</v>
      </c>
      <c r="C1732" s="34">
        <v>2779.6196097100492</v>
      </c>
      <c r="D1732" s="34">
        <v>-2779.6196097100492</v>
      </c>
    </row>
    <row r="1733" spans="2:4" x14ac:dyDescent="0.4">
      <c r="B1733" s="34">
        <v>1708</v>
      </c>
      <c r="C1733" s="34">
        <v>3454.5212370762333</v>
      </c>
      <c r="D1733" s="34">
        <v>-2967.5212370762333</v>
      </c>
    </row>
    <row r="1734" spans="2:4" x14ac:dyDescent="0.4">
      <c r="B1734" s="34">
        <v>1709</v>
      </c>
      <c r="C1734" s="34">
        <v>2779.6196097100492</v>
      </c>
      <c r="D1734" s="34">
        <v>-2779.6196097100492</v>
      </c>
    </row>
    <row r="1735" spans="2:4" x14ac:dyDescent="0.4">
      <c r="B1735" s="34">
        <v>1710</v>
      </c>
      <c r="C1735" s="34">
        <v>3079.5758885394644</v>
      </c>
      <c r="D1735" s="34">
        <v>-2994.5758885394644</v>
      </c>
    </row>
    <row r="1736" spans="2:4" x14ac:dyDescent="0.4">
      <c r="B1736" s="34">
        <v>1711</v>
      </c>
      <c r="C1736" s="34">
        <v>2854.608679417403</v>
      </c>
      <c r="D1736" s="34">
        <v>-2820.608679417403</v>
      </c>
    </row>
    <row r="1737" spans="2:4" x14ac:dyDescent="0.4">
      <c r="B1737" s="34">
        <v>1712</v>
      </c>
      <c r="C1737" s="34">
        <v>2929.5977491247568</v>
      </c>
      <c r="D1737" s="34">
        <v>-1879.5977491247568</v>
      </c>
    </row>
    <row r="1738" spans="2:4" x14ac:dyDescent="0.4">
      <c r="B1738" s="34">
        <v>1713</v>
      </c>
      <c r="C1738" s="34">
        <v>2779.6196097100492</v>
      </c>
      <c r="D1738" s="34">
        <v>-2779.6196097100492</v>
      </c>
    </row>
    <row r="1739" spans="2:4" x14ac:dyDescent="0.4">
      <c r="B1739" s="34">
        <v>1714</v>
      </c>
      <c r="C1739" s="34">
        <v>2854.608679417403</v>
      </c>
      <c r="D1739" s="34">
        <v>-2804.608679417403</v>
      </c>
    </row>
    <row r="1740" spans="2:4" x14ac:dyDescent="0.4">
      <c r="B1740" s="34">
        <v>1715</v>
      </c>
      <c r="C1740" s="34">
        <v>4054.4337947350641</v>
      </c>
      <c r="D1740" s="34">
        <v>-2087.4337947350641</v>
      </c>
    </row>
    <row r="1741" spans="2:4" x14ac:dyDescent="0.4">
      <c r="B1741" s="34">
        <v>1716</v>
      </c>
      <c r="C1741" s="34">
        <v>2929.5977491247568</v>
      </c>
      <c r="D1741" s="34">
        <v>-2918.5977491247568</v>
      </c>
    </row>
    <row r="1742" spans="2:4" x14ac:dyDescent="0.4">
      <c r="B1742" s="34">
        <v>1717</v>
      </c>
      <c r="C1742" s="34">
        <v>3004.5868188321106</v>
      </c>
      <c r="D1742" s="34">
        <v>-2854.5868188321106</v>
      </c>
    </row>
    <row r="1743" spans="2:4" x14ac:dyDescent="0.4">
      <c r="B1743" s="34">
        <v>1718</v>
      </c>
      <c r="C1743" s="34">
        <v>5854.1714677115551</v>
      </c>
      <c r="D1743" s="34">
        <v>-4459.1714677115551</v>
      </c>
    </row>
    <row r="1744" spans="2:4" x14ac:dyDescent="0.4">
      <c r="B1744" s="34">
        <v>1719</v>
      </c>
      <c r="C1744" s="34">
        <v>2929.5977491247568</v>
      </c>
      <c r="D1744" s="34">
        <v>-2854.5977491247568</v>
      </c>
    </row>
    <row r="1745" spans="2:4" x14ac:dyDescent="0.4">
      <c r="B1745" s="34">
        <v>1720</v>
      </c>
      <c r="C1745" s="34">
        <v>3004.5868188321106</v>
      </c>
      <c r="D1745" s="34">
        <v>-2969.5868188321106</v>
      </c>
    </row>
    <row r="1746" spans="2:4" x14ac:dyDescent="0.4">
      <c r="B1746" s="34">
        <v>1721</v>
      </c>
      <c r="C1746" s="34">
        <v>3379.5321673688795</v>
      </c>
      <c r="D1746" s="34">
        <v>-3154.5321673688795</v>
      </c>
    </row>
    <row r="1747" spans="2:4" x14ac:dyDescent="0.4">
      <c r="B1747" s="34">
        <v>1722</v>
      </c>
      <c r="C1747" s="34">
        <v>2779.6196097100492</v>
      </c>
      <c r="D1747" s="34">
        <v>-2779.6196097100492</v>
      </c>
    </row>
    <row r="1748" spans="2:4" x14ac:dyDescent="0.4">
      <c r="B1748" s="34">
        <v>1723</v>
      </c>
      <c r="C1748" s="34">
        <v>2854.608679417403</v>
      </c>
      <c r="D1748" s="34">
        <v>-2853.608679417403</v>
      </c>
    </row>
    <row r="1749" spans="2:4" x14ac:dyDescent="0.4">
      <c r="B1749" s="34">
        <v>1724</v>
      </c>
      <c r="C1749" s="34">
        <v>3004.5868188321106</v>
      </c>
      <c r="D1749" s="34">
        <v>-2354.5868188321106</v>
      </c>
    </row>
    <row r="1750" spans="2:4" x14ac:dyDescent="0.4">
      <c r="B1750" s="34">
        <v>1725</v>
      </c>
      <c r="C1750" s="34">
        <v>3079.5758885394644</v>
      </c>
      <c r="D1750" s="34">
        <v>-3044.5758885394644</v>
      </c>
    </row>
    <row r="1751" spans="2:4" x14ac:dyDescent="0.4">
      <c r="B1751" s="34">
        <v>1726</v>
      </c>
      <c r="C1751" s="34">
        <v>3454.5212370762333</v>
      </c>
      <c r="D1751" s="34">
        <v>-2894.5212370762333</v>
      </c>
    </row>
    <row r="1752" spans="2:4" x14ac:dyDescent="0.4">
      <c r="B1752" s="34">
        <v>1727</v>
      </c>
      <c r="C1752" s="34">
        <v>3979.4447250277099</v>
      </c>
      <c r="D1752" s="34">
        <v>-1783.4447250277099</v>
      </c>
    </row>
    <row r="1753" spans="2:4" x14ac:dyDescent="0.4">
      <c r="B1753" s="34">
        <v>1728</v>
      </c>
      <c r="C1753" s="34">
        <v>2854.608679417403</v>
      </c>
      <c r="D1753" s="34">
        <v>-2853.608679417403</v>
      </c>
    </row>
    <row r="1754" spans="2:4" x14ac:dyDescent="0.4">
      <c r="B1754" s="34">
        <v>1729</v>
      </c>
      <c r="C1754" s="34">
        <v>3304.5430976615257</v>
      </c>
      <c r="D1754" s="34">
        <v>-2449.5430976615257</v>
      </c>
    </row>
    <row r="1755" spans="2:4" x14ac:dyDescent="0.4">
      <c r="B1755" s="34">
        <v>1730</v>
      </c>
      <c r="C1755" s="34">
        <v>2779.6196097100492</v>
      </c>
      <c r="D1755" s="34">
        <v>-2779.6196097100492</v>
      </c>
    </row>
    <row r="1756" spans="2:4" x14ac:dyDescent="0.4">
      <c r="B1756" s="34">
        <v>1731</v>
      </c>
      <c r="C1756" s="34">
        <v>2779.6196097100492</v>
      </c>
      <c r="D1756" s="34">
        <v>-2779.6196097100492</v>
      </c>
    </row>
    <row r="1757" spans="2:4" x14ac:dyDescent="0.4">
      <c r="B1757" s="34">
        <v>1732</v>
      </c>
      <c r="C1757" s="34">
        <v>2779.6196097100492</v>
      </c>
      <c r="D1757" s="34">
        <v>-2779.6196097100492</v>
      </c>
    </row>
    <row r="1758" spans="2:4" x14ac:dyDescent="0.4">
      <c r="B1758" s="34">
        <v>1733</v>
      </c>
      <c r="C1758" s="34">
        <v>2779.6196097100492</v>
      </c>
      <c r="D1758" s="34">
        <v>-2779.6196097100492</v>
      </c>
    </row>
    <row r="1759" spans="2:4" x14ac:dyDescent="0.4">
      <c r="B1759" s="34">
        <v>1734</v>
      </c>
      <c r="C1759" s="34">
        <v>2779.6196097100492</v>
      </c>
      <c r="D1759" s="34">
        <v>-2779.6196097100492</v>
      </c>
    </row>
    <row r="1760" spans="2:4" x14ac:dyDescent="0.4">
      <c r="B1760" s="34">
        <v>1735</v>
      </c>
      <c r="C1760" s="34">
        <v>2854.608679417403</v>
      </c>
      <c r="D1760" s="34">
        <v>-2853.608679417403</v>
      </c>
    </row>
    <row r="1761" spans="2:4" x14ac:dyDescent="0.4">
      <c r="B1761" s="34">
        <v>1736</v>
      </c>
      <c r="C1761" s="34">
        <v>2929.5977491247568</v>
      </c>
      <c r="D1761" s="34">
        <v>-2819.5977491247568</v>
      </c>
    </row>
    <row r="1762" spans="2:4" x14ac:dyDescent="0.4">
      <c r="B1762" s="34">
        <v>1737</v>
      </c>
      <c r="C1762" s="34">
        <v>2854.608679417403</v>
      </c>
      <c r="D1762" s="34">
        <v>-2832.608679417403</v>
      </c>
    </row>
    <row r="1763" spans="2:4" x14ac:dyDescent="0.4">
      <c r="B1763" s="34">
        <v>1738</v>
      </c>
      <c r="C1763" s="34">
        <v>3904.4556553203565</v>
      </c>
      <c r="D1763" s="34">
        <v>-3054.4556553203565</v>
      </c>
    </row>
    <row r="1764" spans="2:4" x14ac:dyDescent="0.4">
      <c r="B1764" s="34">
        <v>1739</v>
      </c>
      <c r="C1764" s="34">
        <v>2854.608679417403</v>
      </c>
      <c r="D1764" s="34">
        <v>-2834.608679417403</v>
      </c>
    </row>
    <row r="1765" spans="2:4" x14ac:dyDescent="0.4">
      <c r="B1765" s="34">
        <v>1740</v>
      </c>
      <c r="C1765" s="34">
        <v>2854.608679417403</v>
      </c>
      <c r="D1765" s="34">
        <v>-2853.608679417403</v>
      </c>
    </row>
    <row r="1766" spans="2:4" x14ac:dyDescent="0.4">
      <c r="B1766" s="34">
        <v>1741</v>
      </c>
      <c r="C1766" s="34">
        <v>2779.6196097100492</v>
      </c>
      <c r="D1766" s="34">
        <v>-2779.6196097100492</v>
      </c>
    </row>
    <row r="1767" spans="2:4" x14ac:dyDescent="0.4">
      <c r="B1767" s="34">
        <v>1742</v>
      </c>
      <c r="C1767" s="34">
        <v>6679.0512344924473</v>
      </c>
      <c r="D1767" s="34">
        <v>-5349.0512344924473</v>
      </c>
    </row>
    <row r="1768" spans="2:4" x14ac:dyDescent="0.4">
      <c r="B1768" s="34">
        <v>1743</v>
      </c>
      <c r="C1768" s="34">
        <v>5329.247979760079</v>
      </c>
      <c r="D1768" s="34">
        <v>-3154.247979760079</v>
      </c>
    </row>
    <row r="1769" spans="2:4" x14ac:dyDescent="0.4">
      <c r="B1769" s="34">
        <v>1744</v>
      </c>
      <c r="C1769" s="34">
        <v>7803.8872801027546</v>
      </c>
      <c r="D1769" s="34">
        <v>-1778.8872801027546</v>
      </c>
    </row>
    <row r="1770" spans="2:4" x14ac:dyDescent="0.4">
      <c r="B1770" s="34">
        <v>1745</v>
      </c>
      <c r="C1770" s="34">
        <v>8028.8544892248156</v>
      </c>
      <c r="D1770" s="34">
        <v>-1513.8544892248156</v>
      </c>
    </row>
    <row r="1771" spans="2:4" x14ac:dyDescent="0.4">
      <c r="B1771" s="34">
        <v>1746</v>
      </c>
      <c r="C1771" s="34">
        <v>9453.6468136645381</v>
      </c>
      <c r="D1771" s="34">
        <v>-1472.6468136645381</v>
      </c>
    </row>
    <row r="1772" spans="2:4" x14ac:dyDescent="0.4">
      <c r="B1772" s="34">
        <v>1747</v>
      </c>
      <c r="C1772" s="34">
        <v>10803.450068396905</v>
      </c>
      <c r="D1772" s="34">
        <v>11411.549931603095</v>
      </c>
    </row>
    <row r="1773" spans="2:4" x14ac:dyDescent="0.4">
      <c r="B1773" s="34">
        <v>1748</v>
      </c>
      <c r="C1773" s="34">
        <v>14702.881693179304</v>
      </c>
      <c r="D1773" s="34">
        <v>-5256.8816931793044</v>
      </c>
    </row>
    <row r="1774" spans="2:4" x14ac:dyDescent="0.4">
      <c r="B1774" s="34">
        <v>1749</v>
      </c>
      <c r="C1774" s="34">
        <v>16352.641226741089</v>
      </c>
      <c r="D1774" s="34">
        <v>48621.358773258908</v>
      </c>
    </row>
    <row r="1775" spans="2:4" x14ac:dyDescent="0.4">
      <c r="B1775" s="34">
        <v>1750</v>
      </c>
      <c r="C1775" s="34">
        <v>12603.187741373398</v>
      </c>
      <c r="D1775" s="34">
        <v>-192.68774137339824</v>
      </c>
    </row>
    <row r="1776" spans="2:4" x14ac:dyDescent="0.4">
      <c r="B1776" s="34">
        <v>1751</v>
      </c>
      <c r="C1776" s="34">
        <v>12153.253323129275</v>
      </c>
      <c r="D1776" s="34">
        <v>-2072.2533231292746</v>
      </c>
    </row>
    <row r="1777" spans="2:4" x14ac:dyDescent="0.4">
      <c r="B1777" s="34">
        <v>1752</v>
      </c>
      <c r="C1777" s="34">
        <v>7353.952861858631</v>
      </c>
      <c r="D1777" s="34">
        <v>2936.047138141369</v>
      </c>
    </row>
    <row r="1778" spans="2:4" x14ac:dyDescent="0.4">
      <c r="B1778" s="34">
        <v>1753</v>
      </c>
      <c r="C1778" s="34">
        <v>9528.6358833718914</v>
      </c>
      <c r="D1778" s="34">
        <v>-6406.6358833718914</v>
      </c>
    </row>
    <row r="1779" spans="2:4" x14ac:dyDescent="0.4">
      <c r="B1779" s="34">
        <v>1754</v>
      </c>
      <c r="C1779" s="34">
        <v>5404.2370494674324</v>
      </c>
      <c r="D1779" s="34">
        <v>10795.762950532568</v>
      </c>
    </row>
    <row r="1780" spans="2:4" x14ac:dyDescent="0.4">
      <c r="B1780" s="34">
        <v>1755</v>
      </c>
      <c r="C1780" s="34">
        <v>9528.6358833718914</v>
      </c>
      <c r="D1780" s="34">
        <v>-133.6358833718914</v>
      </c>
    </row>
    <row r="1781" spans="2:4" x14ac:dyDescent="0.4">
      <c r="B1781" s="34">
        <v>1756</v>
      </c>
      <c r="C1781" s="34">
        <v>3079.5758885394644</v>
      </c>
      <c r="D1781" s="34">
        <v>-3049.5758885394644</v>
      </c>
    </row>
    <row r="1782" spans="2:4" x14ac:dyDescent="0.4">
      <c r="B1782" s="34">
        <v>1757</v>
      </c>
      <c r="C1782" s="34">
        <v>11778.307974592506</v>
      </c>
      <c r="D1782" s="34">
        <v>-6122.7079745925057</v>
      </c>
    </row>
    <row r="1783" spans="2:4" x14ac:dyDescent="0.4">
      <c r="B1783" s="34">
        <v>1758</v>
      </c>
      <c r="C1783" s="34">
        <v>3829.4665856130023</v>
      </c>
      <c r="D1783" s="34">
        <v>1970.5334143869977</v>
      </c>
    </row>
    <row r="1784" spans="2:4" x14ac:dyDescent="0.4">
      <c r="B1784" s="34">
        <v>1759</v>
      </c>
      <c r="C1784" s="34">
        <v>4804.324491808602</v>
      </c>
      <c r="D1784" s="34">
        <v>-3657.324491808602</v>
      </c>
    </row>
    <row r="1785" spans="2:4" x14ac:dyDescent="0.4">
      <c r="B1785" s="34">
        <v>1760</v>
      </c>
      <c r="C1785" s="34">
        <v>6454.0840253703864</v>
      </c>
      <c r="D1785" s="34">
        <v>-1124.0840253703864</v>
      </c>
    </row>
    <row r="1786" spans="2:4" x14ac:dyDescent="0.4">
      <c r="B1786" s="34">
        <v>1761</v>
      </c>
      <c r="C1786" s="34">
        <v>10428.504719860139</v>
      </c>
      <c r="D1786" s="34">
        <v>-2156.5047198601387</v>
      </c>
    </row>
    <row r="1787" spans="2:4" x14ac:dyDescent="0.4">
      <c r="B1787" s="34">
        <v>1762</v>
      </c>
      <c r="C1787" s="34">
        <v>3004.5868188321106</v>
      </c>
      <c r="D1787" s="34">
        <v>-2849.5868188321106</v>
      </c>
    </row>
    <row r="1788" spans="2:4" x14ac:dyDescent="0.4">
      <c r="B1788" s="34">
        <v>1763</v>
      </c>
      <c r="C1788" s="34">
        <v>4654.3463523938944</v>
      </c>
      <c r="D1788" s="34">
        <v>-3769.3463523938944</v>
      </c>
    </row>
    <row r="1789" spans="2:4" x14ac:dyDescent="0.4">
      <c r="B1789" s="34">
        <v>1764</v>
      </c>
      <c r="C1789" s="34">
        <v>11628.329835177798</v>
      </c>
      <c r="D1789" s="34">
        <v>600.67016482220242</v>
      </c>
    </row>
    <row r="1790" spans="2:4" x14ac:dyDescent="0.4">
      <c r="B1790" s="34">
        <v>1765</v>
      </c>
      <c r="C1790" s="34">
        <v>5704.1933282968475</v>
      </c>
      <c r="D1790" s="34">
        <v>-3548.1933282968475</v>
      </c>
    </row>
    <row r="1791" spans="2:4" x14ac:dyDescent="0.4">
      <c r="B1791" s="34">
        <v>1766</v>
      </c>
      <c r="C1791" s="34">
        <v>10503.493789567492</v>
      </c>
      <c r="D1791" s="34">
        <v>-3070.0137895674925</v>
      </c>
    </row>
    <row r="1792" spans="2:4" x14ac:dyDescent="0.4">
      <c r="B1792" s="34">
        <v>1767</v>
      </c>
      <c r="C1792" s="34">
        <v>2779.6196097100492</v>
      </c>
      <c r="D1792" s="34">
        <v>-2779.6196097100492</v>
      </c>
    </row>
    <row r="1793" spans="2:4" x14ac:dyDescent="0.4">
      <c r="B1793" s="34">
        <v>1768</v>
      </c>
      <c r="C1793" s="34">
        <v>5704.1933282968475</v>
      </c>
      <c r="D1793" s="34">
        <v>-3418.1933282968475</v>
      </c>
    </row>
    <row r="1794" spans="2:4" x14ac:dyDescent="0.4">
      <c r="B1794" s="34">
        <v>1769</v>
      </c>
      <c r="C1794" s="34">
        <v>3904.4556553203565</v>
      </c>
      <c r="D1794" s="34">
        <v>-3717.4556553203565</v>
      </c>
    </row>
    <row r="1795" spans="2:4" x14ac:dyDescent="0.4">
      <c r="B1795" s="34">
        <v>1770</v>
      </c>
      <c r="C1795" s="34">
        <v>4429.3791432718326</v>
      </c>
      <c r="D1795" s="34">
        <v>-3348.3791432718326</v>
      </c>
    </row>
    <row r="1796" spans="2:4" x14ac:dyDescent="0.4">
      <c r="B1796" s="34">
        <v>1771</v>
      </c>
      <c r="C1796" s="34">
        <v>9678.6140227865981</v>
      </c>
      <c r="D1796" s="34">
        <v>4167.3859772134019</v>
      </c>
    </row>
    <row r="1797" spans="2:4" x14ac:dyDescent="0.4">
      <c r="B1797" s="34">
        <v>1772</v>
      </c>
      <c r="C1797" s="34">
        <v>4654.3463523938944</v>
      </c>
      <c r="D1797" s="34">
        <v>-3759.3463523938944</v>
      </c>
    </row>
    <row r="1798" spans="2:4" x14ac:dyDescent="0.4">
      <c r="B1798" s="34">
        <v>1773</v>
      </c>
      <c r="C1798" s="34">
        <v>4204.4119341497717</v>
      </c>
      <c r="D1798" s="34">
        <v>-3346.4119341497717</v>
      </c>
    </row>
    <row r="1799" spans="2:4" x14ac:dyDescent="0.4">
      <c r="B1799" s="34">
        <v>1774</v>
      </c>
      <c r="C1799" s="34">
        <v>4204.4119341497717</v>
      </c>
      <c r="D1799" s="34">
        <v>-2327.4119341497717</v>
      </c>
    </row>
    <row r="1800" spans="2:4" x14ac:dyDescent="0.4">
      <c r="B1800" s="34">
        <v>1775</v>
      </c>
      <c r="C1800" s="34">
        <v>3754.4775159056489</v>
      </c>
      <c r="D1800" s="34">
        <v>-2606.4775159056489</v>
      </c>
    </row>
    <row r="1801" spans="2:4" x14ac:dyDescent="0.4">
      <c r="B1801" s="34">
        <v>1776</v>
      </c>
      <c r="C1801" s="34">
        <v>12078.264253421921</v>
      </c>
      <c r="D1801" s="34">
        <v>9079.7357465780788</v>
      </c>
    </row>
    <row r="1802" spans="2:4" x14ac:dyDescent="0.4">
      <c r="B1802" s="34">
        <v>1777</v>
      </c>
      <c r="C1802" s="34">
        <v>3079.5758885394644</v>
      </c>
      <c r="D1802" s="34">
        <v>-2744.5758885394644</v>
      </c>
    </row>
    <row r="1803" spans="2:4" x14ac:dyDescent="0.4">
      <c r="B1803" s="34">
        <v>1778</v>
      </c>
      <c r="C1803" s="34">
        <v>3529.5103067835871</v>
      </c>
      <c r="D1803" s="34">
        <v>-2878.5103067835871</v>
      </c>
    </row>
    <row r="1804" spans="2:4" x14ac:dyDescent="0.4">
      <c r="B1804" s="34">
        <v>1779</v>
      </c>
      <c r="C1804" s="34">
        <v>3904.4556553203565</v>
      </c>
      <c r="D1804" s="34">
        <v>-2909.4556553203565</v>
      </c>
    </row>
    <row r="1805" spans="2:4" x14ac:dyDescent="0.4">
      <c r="B1805" s="34">
        <v>1780</v>
      </c>
      <c r="C1805" s="34">
        <v>5629.2042585894942</v>
      </c>
      <c r="D1805" s="34">
        <v>-1643.2042585894942</v>
      </c>
    </row>
    <row r="1806" spans="2:4" x14ac:dyDescent="0.4">
      <c r="B1806" s="34">
        <v>1781</v>
      </c>
      <c r="C1806" s="34">
        <v>14177.958205227827</v>
      </c>
      <c r="D1806" s="34">
        <v>-2254.9582052278274</v>
      </c>
    </row>
    <row r="1807" spans="2:4" x14ac:dyDescent="0.4">
      <c r="B1807" s="34">
        <v>1782</v>
      </c>
      <c r="C1807" s="34">
        <v>4579.3572826865402</v>
      </c>
      <c r="D1807" s="34">
        <v>-3162.3572826865402</v>
      </c>
    </row>
    <row r="1808" spans="2:4" x14ac:dyDescent="0.4">
      <c r="B1808" s="34">
        <v>1783</v>
      </c>
      <c r="C1808" s="34">
        <v>8478.7889074689374</v>
      </c>
      <c r="D1808" s="34">
        <v>-3056.7889074689374</v>
      </c>
    </row>
    <row r="1809" spans="2:4" x14ac:dyDescent="0.4">
      <c r="B1809" s="34">
        <v>1784</v>
      </c>
      <c r="C1809" s="34">
        <v>16652.597505570506</v>
      </c>
      <c r="D1809" s="34">
        <v>-7175.5975055705057</v>
      </c>
    </row>
    <row r="1810" spans="2:4" x14ac:dyDescent="0.4">
      <c r="B1810" s="34">
        <v>1785</v>
      </c>
      <c r="C1810" s="34">
        <v>5254.2589100527248</v>
      </c>
      <c r="D1810" s="34">
        <v>-3266.2589100527248</v>
      </c>
    </row>
    <row r="1811" spans="2:4" x14ac:dyDescent="0.4">
      <c r="B1811" s="34">
        <v>1786</v>
      </c>
      <c r="C1811" s="34">
        <v>10878.439138104261</v>
      </c>
      <c r="D1811" s="34">
        <v>-6025.4391381042606</v>
      </c>
    </row>
    <row r="1812" spans="2:4" x14ac:dyDescent="0.4">
      <c r="B1812" s="34">
        <v>1787</v>
      </c>
      <c r="C1812" s="34">
        <v>4954.3026312233096</v>
      </c>
      <c r="D1812" s="34">
        <v>-4049.3026312233096</v>
      </c>
    </row>
    <row r="1813" spans="2:4" x14ac:dyDescent="0.4">
      <c r="B1813" s="34">
        <v>1788</v>
      </c>
      <c r="C1813" s="34">
        <v>4579.3572826865402</v>
      </c>
      <c r="D1813" s="34">
        <v>-3046.3572826865402</v>
      </c>
    </row>
    <row r="1814" spans="2:4" x14ac:dyDescent="0.4">
      <c r="B1814" s="34">
        <v>1789</v>
      </c>
      <c r="C1814" s="34">
        <v>3079.5758885394644</v>
      </c>
      <c r="D1814" s="34">
        <v>-3003.5758885394644</v>
      </c>
    </row>
    <row r="1815" spans="2:4" x14ac:dyDescent="0.4">
      <c r="B1815" s="34">
        <v>1790</v>
      </c>
      <c r="C1815" s="34">
        <v>3079.5758885394644</v>
      </c>
      <c r="D1815" s="34">
        <v>-3039.5758885394644</v>
      </c>
    </row>
    <row r="1816" spans="2:4" x14ac:dyDescent="0.4">
      <c r="B1816" s="34">
        <v>1791</v>
      </c>
      <c r="C1816" s="34">
        <v>3904.4556553203565</v>
      </c>
      <c r="D1816" s="34">
        <v>-2268.4556553203565</v>
      </c>
    </row>
    <row r="1817" spans="2:4" x14ac:dyDescent="0.4">
      <c r="B1817" s="34">
        <v>1792</v>
      </c>
      <c r="C1817" s="34">
        <v>3079.5758885394644</v>
      </c>
      <c r="D1817" s="34">
        <v>-2972.5758885394644</v>
      </c>
    </row>
    <row r="1818" spans="2:4" x14ac:dyDescent="0.4">
      <c r="B1818" s="34">
        <v>1793</v>
      </c>
      <c r="C1818" s="34">
        <v>13203.100299032229</v>
      </c>
      <c r="D1818" s="34">
        <v>2077.8997009677714</v>
      </c>
    </row>
    <row r="1819" spans="2:4" x14ac:dyDescent="0.4">
      <c r="B1819" s="34">
        <v>1794</v>
      </c>
      <c r="C1819" s="34">
        <v>2929.5977491247568</v>
      </c>
      <c r="D1819" s="34">
        <v>-2889.5977491247568</v>
      </c>
    </row>
    <row r="1820" spans="2:4" x14ac:dyDescent="0.4">
      <c r="B1820" s="34">
        <v>1795</v>
      </c>
      <c r="C1820" s="34">
        <v>4129.4228644424174</v>
      </c>
      <c r="D1820" s="34">
        <v>-3132.4228644424174</v>
      </c>
    </row>
    <row r="1821" spans="2:4" x14ac:dyDescent="0.4">
      <c r="B1821" s="34">
        <v>1796</v>
      </c>
      <c r="C1821" s="34">
        <v>8853.7342560057077</v>
      </c>
      <c r="D1821" s="34">
        <v>1992.2657439942923</v>
      </c>
    </row>
    <row r="1822" spans="2:4" x14ac:dyDescent="0.4">
      <c r="B1822" s="34">
        <v>1797</v>
      </c>
      <c r="C1822" s="34">
        <v>9228.6796045424762</v>
      </c>
      <c r="D1822" s="34">
        <v>-5038.6796045424762</v>
      </c>
    </row>
    <row r="1823" spans="2:4" x14ac:dyDescent="0.4">
      <c r="B1823" s="34">
        <v>1798</v>
      </c>
      <c r="C1823" s="34">
        <v>13278.089368739582</v>
      </c>
      <c r="D1823" s="34">
        <v>-6523.0893687395819</v>
      </c>
    </row>
    <row r="1824" spans="2:4" x14ac:dyDescent="0.4">
      <c r="B1824" s="34">
        <v>1799</v>
      </c>
      <c r="C1824" s="34">
        <v>5554.21518888214</v>
      </c>
      <c r="D1824" s="34">
        <v>-3372.21518888214</v>
      </c>
    </row>
    <row r="1825" spans="2:4" x14ac:dyDescent="0.4">
      <c r="B1825" s="34">
        <v>1800</v>
      </c>
      <c r="C1825" s="34">
        <v>3229.5540279541719</v>
      </c>
      <c r="D1825" s="34">
        <v>-3159.724027954172</v>
      </c>
    </row>
    <row r="1826" spans="2:4" x14ac:dyDescent="0.4">
      <c r="B1826" s="34">
        <v>1801</v>
      </c>
      <c r="C1826" s="34">
        <v>11253.384486641029</v>
      </c>
      <c r="D1826" s="34">
        <v>-1793.3844866410291</v>
      </c>
    </row>
    <row r="1827" spans="2:4" x14ac:dyDescent="0.4">
      <c r="B1827" s="34">
        <v>1802</v>
      </c>
      <c r="C1827" s="34">
        <v>5554.21518888214</v>
      </c>
      <c r="D1827" s="34">
        <v>-3199.21518888214</v>
      </c>
    </row>
    <row r="1828" spans="2:4" x14ac:dyDescent="0.4">
      <c r="B1828" s="34">
        <v>1803</v>
      </c>
      <c r="C1828" s="34">
        <v>4129.4228644424174</v>
      </c>
      <c r="D1828" s="34">
        <v>-2432.4228644424174</v>
      </c>
    </row>
    <row r="1829" spans="2:4" x14ac:dyDescent="0.4">
      <c r="B1829" s="34">
        <v>1804</v>
      </c>
      <c r="C1829" s="34">
        <v>8403.7998377615841</v>
      </c>
      <c r="D1829" s="34">
        <v>-3013.7998377615841</v>
      </c>
    </row>
    <row r="1830" spans="2:4" x14ac:dyDescent="0.4">
      <c r="B1830" s="34">
        <v>1805</v>
      </c>
      <c r="C1830" s="34">
        <v>6679.0512344924473</v>
      </c>
      <c r="D1830" s="34">
        <v>-1227.0512344924473</v>
      </c>
    </row>
    <row r="1831" spans="2:4" x14ac:dyDescent="0.4">
      <c r="B1831" s="34">
        <v>1806</v>
      </c>
      <c r="C1831" s="34">
        <v>11928.286114007213</v>
      </c>
      <c r="D1831" s="34">
        <v>-3737.2861140072127</v>
      </c>
    </row>
    <row r="1832" spans="2:4" x14ac:dyDescent="0.4">
      <c r="B1832" s="34">
        <v>1807</v>
      </c>
      <c r="C1832" s="34">
        <v>3379.5321673688795</v>
      </c>
      <c r="D1832" s="34">
        <v>-2788.5321673688795</v>
      </c>
    </row>
    <row r="1833" spans="2:4" x14ac:dyDescent="0.4">
      <c r="B1833" s="34">
        <v>1808</v>
      </c>
      <c r="C1833" s="34">
        <v>3379.5321673688795</v>
      </c>
      <c r="D1833" s="34">
        <v>-2826.5321673688795</v>
      </c>
    </row>
    <row r="1834" spans="2:4" x14ac:dyDescent="0.4">
      <c r="B1834" s="34">
        <v>1809</v>
      </c>
      <c r="C1834" s="34">
        <v>9978.5703016160151</v>
      </c>
      <c r="D1834" s="34">
        <v>1615.4296983839849</v>
      </c>
    </row>
    <row r="1835" spans="2:4" x14ac:dyDescent="0.4">
      <c r="B1835" s="34">
        <v>1810</v>
      </c>
      <c r="C1835" s="34">
        <v>3454.5212370762333</v>
      </c>
      <c r="D1835" s="34">
        <v>-3074.5212370762333</v>
      </c>
    </row>
    <row r="1836" spans="2:4" x14ac:dyDescent="0.4">
      <c r="B1836" s="34">
        <v>1811</v>
      </c>
      <c r="C1836" s="34">
        <v>2929.5977491247568</v>
      </c>
      <c r="D1836" s="34">
        <v>-2914.5977491247568</v>
      </c>
    </row>
    <row r="1837" spans="2:4" x14ac:dyDescent="0.4">
      <c r="B1837" s="34">
        <v>1812</v>
      </c>
      <c r="C1837" s="34">
        <v>4729.3354221012487</v>
      </c>
      <c r="D1837" s="34">
        <v>-4689.3354221012487</v>
      </c>
    </row>
    <row r="1838" spans="2:4" x14ac:dyDescent="0.4">
      <c r="B1838" s="34">
        <v>1813</v>
      </c>
      <c r="C1838" s="34">
        <v>4504.3682129791869</v>
      </c>
      <c r="D1838" s="34">
        <v>-3639.3682129791869</v>
      </c>
    </row>
    <row r="1839" spans="2:4" x14ac:dyDescent="0.4">
      <c r="B1839" s="34">
        <v>1814</v>
      </c>
      <c r="C1839" s="34">
        <v>2779.6196097100492</v>
      </c>
      <c r="D1839" s="34">
        <v>-2779.6196097100492</v>
      </c>
    </row>
    <row r="1840" spans="2:4" x14ac:dyDescent="0.4">
      <c r="B1840" s="34">
        <v>1815</v>
      </c>
      <c r="C1840" s="34">
        <v>13278.089368739582</v>
      </c>
      <c r="D1840" s="34">
        <v>-7376.0893687395819</v>
      </c>
    </row>
    <row r="1841" spans="2:4" x14ac:dyDescent="0.4">
      <c r="B1841" s="34">
        <v>1816</v>
      </c>
      <c r="C1841" s="34">
        <v>2779.6196097100492</v>
      </c>
      <c r="D1841" s="34">
        <v>-2779.6196097100492</v>
      </c>
    </row>
    <row r="1842" spans="2:4" x14ac:dyDescent="0.4">
      <c r="B1842" s="34">
        <v>1817</v>
      </c>
      <c r="C1842" s="34">
        <v>3229.5540279541719</v>
      </c>
      <c r="D1842" s="34">
        <v>-2720.5540279541719</v>
      </c>
    </row>
    <row r="1843" spans="2:4" x14ac:dyDescent="0.4">
      <c r="B1843" s="34">
        <v>1818</v>
      </c>
      <c r="C1843" s="34">
        <v>10278.52658044543</v>
      </c>
      <c r="D1843" s="34">
        <v>-859.52658044543023</v>
      </c>
    </row>
    <row r="1844" spans="2:4" x14ac:dyDescent="0.4">
      <c r="B1844" s="34">
        <v>1819</v>
      </c>
      <c r="C1844" s="34">
        <v>2779.6196097100492</v>
      </c>
      <c r="D1844" s="34">
        <v>-2779.6196097100492</v>
      </c>
    </row>
    <row r="1845" spans="2:4" x14ac:dyDescent="0.4">
      <c r="B1845" s="34">
        <v>1820</v>
      </c>
      <c r="C1845" s="34">
        <v>3079.5758885394644</v>
      </c>
      <c r="D1845" s="34">
        <v>-3054.5758885394644</v>
      </c>
    </row>
    <row r="1846" spans="2:4" x14ac:dyDescent="0.4">
      <c r="B1846" s="34">
        <v>1821</v>
      </c>
      <c r="C1846" s="34">
        <v>3379.5321673688795</v>
      </c>
      <c r="D1846" s="34">
        <v>-1672.5321673688795</v>
      </c>
    </row>
    <row r="1847" spans="2:4" x14ac:dyDescent="0.4">
      <c r="B1847" s="34">
        <v>1822</v>
      </c>
      <c r="C1847" s="34">
        <v>7053.9965830292158</v>
      </c>
      <c r="D1847" s="34">
        <v>-3681.7465830292158</v>
      </c>
    </row>
    <row r="1848" spans="2:4" x14ac:dyDescent="0.4">
      <c r="B1848" s="34">
        <v>1823</v>
      </c>
      <c r="C1848" s="34">
        <v>3604.4993764909409</v>
      </c>
      <c r="D1848" s="34">
        <v>-3304.4993764909409</v>
      </c>
    </row>
    <row r="1849" spans="2:4" x14ac:dyDescent="0.4">
      <c r="B1849" s="34">
        <v>1824</v>
      </c>
      <c r="C1849" s="34">
        <v>5254.2589100527248</v>
      </c>
      <c r="D1849" s="34">
        <v>-4443.2589100527248</v>
      </c>
    </row>
    <row r="1850" spans="2:4" x14ac:dyDescent="0.4">
      <c r="B1850" s="34">
        <v>1825</v>
      </c>
      <c r="C1850" s="34">
        <v>5779.1823980042009</v>
      </c>
      <c r="D1850" s="34">
        <v>-2777.1823980042009</v>
      </c>
    </row>
    <row r="1851" spans="2:4" x14ac:dyDescent="0.4">
      <c r="B1851" s="34">
        <v>1826</v>
      </c>
      <c r="C1851" s="34">
        <v>6529.0730950777397</v>
      </c>
      <c r="D1851" s="34">
        <v>-4428.0730950777397</v>
      </c>
    </row>
    <row r="1852" spans="2:4" x14ac:dyDescent="0.4">
      <c r="B1852" s="34">
        <v>1827</v>
      </c>
      <c r="C1852" s="34">
        <v>5629.2042585894942</v>
      </c>
      <c r="D1852" s="34">
        <v>-3609.2042585894942</v>
      </c>
    </row>
    <row r="1853" spans="2:4" x14ac:dyDescent="0.4">
      <c r="B1853" s="34">
        <v>1828</v>
      </c>
      <c r="C1853" s="34">
        <v>9978.5703016160151</v>
      </c>
      <c r="D1853" s="34">
        <v>-1925.5703016160151</v>
      </c>
    </row>
    <row r="1854" spans="2:4" x14ac:dyDescent="0.4">
      <c r="B1854" s="34">
        <v>1829</v>
      </c>
      <c r="C1854" s="34">
        <v>6379.0949556630321</v>
      </c>
      <c r="D1854" s="34">
        <v>13652.905044336967</v>
      </c>
    </row>
    <row r="1855" spans="2:4" x14ac:dyDescent="0.4">
      <c r="B1855" s="34">
        <v>1830</v>
      </c>
      <c r="C1855" s="34">
        <v>5254.2589100527248</v>
      </c>
      <c r="D1855" s="34">
        <v>-2754.0089100527248</v>
      </c>
    </row>
    <row r="1856" spans="2:4" x14ac:dyDescent="0.4">
      <c r="B1856" s="34">
        <v>1831</v>
      </c>
      <c r="C1856" s="34">
        <v>19727.149363572011</v>
      </c>
      <c r="D1856" s="34">
        <v>-4497.1493635720108</v>
      </c>
    </row>
    <row r="1857" spans="2:4" x14ac:dyDescent="0.4">
      <c r="B1857" s="34">
        <v>1832</v>
      </c>
      <c r="C1857" s="34">
        <v>3829.4665856130023</v>
      </c>
      <c r="D1857" s="34">
        <v>-2799.4665856130023</v>
      </c>
    </row>
    <row r="1858" spans="2:4" x14ac:dyDescent="0.4">
      <c r="B1858" s="34">
        <v>1833</v>
      </c>
      <c r="C1858" s="34">
        <v>4279.401003857125</v>
      </c>
      <c r="D1858" s="34">
        <v>-3779.401003857125</v>
      </c>
    </row>
    <row r="1859" spans="2:4" x14ac:dyDescent="0.4">
      <c r="B1859" s="34">
        <v>1834</v>
      </c>
      <c r="C1859" s="34">
        <v>4654.3463523938944</v>
      </c>
      <c r="D1859" s="34">
        <v>-3604.3463523938944</v>
      </c>
    </row>
    <row r="1860" spans="2:4" x14ac:dyDescent="0.4">
      <c r="B1860" s="34">
        <v>1835</v>
      </c>
      <c r="C1860" s="34">
        <v>9528.6358833718914</v>
      </c>
      <c r="D1860" s="34">
        <v>2276.3641166281086</v>
      </c>
    </row>
    <row r="1861" spans="2:4" x14ac:dyDescent="0.4">
      <c r="B1861" s="34">
        <v>1836</v>
      </c>
      <c r="C1861" s="34">
        <v>3604.4993764909409</v>
      </c>
      <c r="D1861" s="34">
        <v>-3084.4993764909409</v>
      </c>
    </row>
    <row r="1862" spans="2:4" x14ac:dyDescent="0.4">
      <c r="B1862" s="34">
        <v>1837</v>
      </c>
      <c r="C1862" s="34">
        <v>6904.0184436145082</v>
      </c>
      <c r="D1862" s="34">
        <v>3112.9815563854918</v>
      </c>
    </row>
    <row r="1863" spans="2:4" x14ac:dyDescent="0.4">
      <c r="B1863" s="34">
        <v>1838</v>
      </c>
      <c r="C1863" s="34">
        <v>5029.2917009306639</v>
      </c>
      <c r="D1863" s="34">
        <v>-3188.2917009306639</v>
      </c>
    </row>
    <row r="1864" spans="2:4" x14ac:dyDescent="0.4">
      <c r="B1864" s="34">
        <v>1839</v>
      </c>
      <c r="C1864" s="34">
        <v>4879.3135615159554</v>
      </c>
      <c r="D1864" s="34">
        <v>-3877.8235615159556</v>
      </c>
    </row>
    <row r="1865" spans="2:4" x14ac:dyDescent="0.4">
      <c r="B1865" s="34">
        <v>1840</v>
      </c>
      <c r="C1865" s="34">
        <v>6154.1277465409703</v>
      </c>
      <c r="D1865" s="34">
        <v>-4101.1277465409703</v>
      </c>
    </row>
    <row r="1866" spans="2:4" x14ac:dyDescent="0.4">
      <c r="B1866" s="34">
        <v>1841</v>
      </c>
      <c r="C1866" s="34">
        <v>3754.4775159056489</v>
      </c>
      <c r="D1866" s="34">
        <v>-2774.4775159056489</v>
      </c>
    </row>
    <row r="1867" spans="2:4" x14ac:dyDescent="0.4">
      <c r="B1867" s="34">
        <v>1842</v>
      </c>
      <c r="C1867" s="34">
        <v>5779.1823980042009</v>
      </c>
      <c r="D1867" s="34">
        <v>-3744.1823980042009</v>
      </c>
    </row>
    <row r="1868" spans="2:4" x14ac:dyDescent="0.4">
      <c r="B1868" s="34">
        <v>1843</v>
      </c>
      <c r="C1868" s="34">
        <v>4354.3900735644793</v>
      </c>
      <c r="D1868" s="34">
        <v>-1849.3900735644793</v>
      </c>
    </row>
    <row r="1869" spans="2:4" x14ac:dyDescent="0.4">
      <c r="B1869" s="34">
        <v>1844</v>
      </c>
      <c r="C1869" s="34">
        <v>12828.15495049546</v>
      </c>
      <c r="D1869" s="34">
        <v>-427.54495049545949</v>
      </c>
    </row>
    <row r="1870" spans="2:4" x14ac:dyDescent="0.4">
      <c r="B1870" s="34">
        <v>1845</v>
      </c>
      <c r="C1870" s="34">
        <v>4279.401003857125</v>
      </c>
      <c r="D1870" s="34">
        <v>-2758.401003857125</v>
      </c>
    </row>
    <row r="1871" spans="2:4" x14ac:dyDescent="0.4">
      <c r="B1871" s="34">
        <v>1846</v>
      </c>
      <c r="C1871" s="34">
        <v>4204.4119341497717</v>
      </c>
      <c r="D1871" s="34">
        <v>-3204.4119341497717</v>
      </c>
    </row>
    <row r="1872" spans="2:4" x14ac:dyDescent="0.4">
      <c r="B1872" s="34">
        <v>1847</v>
      </c>
      <c r="C1872" s="34">
        <v>18452.335178546993</v>
      </c>
      <c r="D1872" s="34">
        <v>2236.6648214530069</v>
      </c>
    </row>
    <row r="1873" spans="2:4" x14ac:dyDescent="0.4">
      <c r="B1873" s="34">
        <v>1848</v>
      </c>
      <c r="C1873" s="34">
        <v>5629.2042585894942</v>
      </c>
      <c r="D1873" s="34">
        <v>-2607.2042585894942</v>
      </c>
    </row>
    <row r="1874" spans="2:4" x14ac:dyDescent="0.4">
      <c r="B1874" s="34">
        <v>1849</v>
      </c>
      <c r="C1874" s="34">
        <v>4579.3572826865402</v>
      </c>
      <c r="D1874" s="34">
        <v>-1358.3572826865402</v>
      </c>
    </row>
    <row r="1875" spans="2:4" x14ac:dyDescent="0.4">
      <c r="B1875" s="34">
        <v>1850</v>
      </c>
      <c r="C1875" s="34">
        <v>3379.5321673688795</v>
      </c>
      <c r="D1875" s="34">
        <v>-3078.5321673688795</v>
      </c>
    </row>
    <row r="1876" spans="2:4" x14ac:dyDescent="0.4">
      <c r="B1876" s="34">
        <v>1851</v>
      </c>
      <c r="C1876" s="34">
        <v>16202.66308732638</v>
      </c>
      <c r="D1876" s="34">
        <v>-7065.6630873263803</v>
      </c>
    </row>
    <row r="1877" spans="2:4" x14ac:dyDescent="0.4">
      <c r="B1877" s="34">
        <v>1852</v>
      </c>
      <c r="C1877" s="34">
        <v>4729.3354221012487</v>
      </c>
      <c r="D1877" s="34">
        <v>-3428.3354221012487</v>
      </c>
    </row>
    <row r="1878" spans="2:4" x14ac:dyDescent="0.4">
      <c r="B1878" s="34">
        <v>1853</v>
      </c>
      <c r="C1878" s="34">
        <v>12603.187741373398</v>
      </c>
      <c r="D1878" s="34">
        <v>4941.8122586266018</v>
      </c>
    </row>
    <row r="1879" spans="2:4" x14ac:dyDescent="0.4">
      <c r="B1879" s="34">
        <v>1854</v>
      </c>
      <c r="C1879" s="34">
        <v>3829.4665856130023</v>
      </c>
      <c r="D1879" s="34">
        <v>-3014.4665856130023</v>
      </c>
    </row>
    <row r="1880" spans="2:4" x14ac:dyDescent="0.4">
      <c r="B1880" s="34">
        <v>1855</v>
      </c>
      <c r="C1880" s="34">
        <v>15827.717738789612</v>
      </c>
      <c r="D1880" s="34">
        <v>-509.16773878961249</v>
      </c>
    </row>
    <row r="1881" spans="2:4" x14ac:dyDescent="0.4">
      <c r="B1881" s="34">
        <v>1856</v>
      </c>
      <c r="C1881" s="34">
        <v>17102.531923814626</v>
      </c>
      <c r="D1881" s="34">
        <v>-3622.3719238146259</v>
      </c>
    </row>
    <row r="1882" spans="2:4" x14ac:dyDescent="0.4">
      <c r="B1882" s="34">
        <v>1857</v>
      </c>
      <c r="C1882" s="34">
        <v>5629.2042585894942</v>
      </c>
      <c r="D1882" s="34">
        <v>-3604.2042585894942</v>
      </c>
    </row>
    <row r="1883" spans="2:4" x14ac:dyDescent="0.4">
      <c r="B1883" s="34">
        <v>1858</v>
      </c>
      <c r="C1883" s="34">
        <v>4429.3791432718326</v>
      </c>
      <c r="D1883" s="34">
        <v>-1429.3791432718326</v>
      </c>
    </row>
    <row r="1884" spans="2:4" x14ac:dyDescent="0.4">
      <c r="B1884" s="34">
        <v>1859</v>
      </c>
      <c r="C1884" s="34">
        <v>13952.990996105766</v>
      </c>
      <c r="D1884" s="34">
        <v>-7911.4409961057654</v>
      </c>
    </row>
    <row r="1885" spans="2:4" x14ac:dyDescent="0.4">
      <c r="B1885" s="34">
        <v>1860</v>
      </c>
      <c r="C1885" s="34">
        <v>6979.0075133218625</v>
      </c>
      <c r="D1885" s="34">
        <v>-3024.0075133218625</v>
      </c>
    </row>
    <row r="1886" spans="2:4" x14ac:dyDescent="0.4">
      <c r="B1886" s="34">
        <v>1861</v>
      </c>
      <c r="C1886" s="34">
        <v>4204.4119341497717</v>
      </c>
      <c r="D1886" s="34">
        <v>-3203.4119341497717</v>
      </c>
    </row>
    <row r="1887" spans="2:4" x14ac:dyDescent="0.4">
      <c r="B1887" s="34">
        <v>1862</v>
      </c>
      <c r="C1887" s="34">
        <v>2779.6196097100492</v>
      </c>
      <c r="D1887" s="34">
        <v>-2779.6196097100492</v>
      </c>
    </row>
    <row r="1888" spans="2:4" x14ac:dyDescent="0.4">
      <c r="B1888" s="34">
        <v>1863</v>
      </c>
      <c r="C1888" s="34">
        <v>3979.4447250277099</v>
      </c>
      <c r="D1888" s="34">
        <v>-2524.4447250277099</v>
      </c>
    </row>
    <row r="1889" spans="2:4" x14ac:dyDescent="0.4">
      <c r="B1889" s="34">
        <v>1864</v>
      </c>
      <c r="C1889" s="34">
        <v>2929.5977491247568</v>
      </c>
      <c r="D1889" s="34">
        <v>-2919.5977491247568</v>
      </c>
    </row>
    <row r="1890" spans="2:4" x14ac:dyDescent="0.4">
      <c r="B1890" s="34">
        <v>1865</v>
      </c>
      <c r="C1890" s="34">
        <v>6379.0949556630321</v>
      </c>
      <c r="D1890" s="34">
        <v>-3591.0949556630321</v>
      </c>
    </row>
    <row r="1891" spans="2:4" x14ac:dyDescent="0.4">
      <c r="B1891" s="34">
        <v>1866</v>
      </c>
      <c r="C1891" s="34">
        <v>2929.5977491247568</v>
      </c>
      <c r="D1891" s="34">
        <v>-2925.5977491247568</v>
      </c>
    </row>
    <row r="1892" spans="2:4" x14ac:dyDescent="0.4">
      <c r="B1892" s="34">
        <v>1867</v>
      </c>
      <c r="C1892" s="34">
        <v>2929.5977491247568</v>
      </c>
      <c r="D1892" s="34">
        <v>-2804.5977491247568</v>
      </c>
    </row>
    <row r="1893" spans="2:4" x14ac:dyDescent="0.4">
      <c r="B1893" s="34">
        <v>1868</v>
      </c>
      <c r="C1893" s="34">
        <v>2854.608679417403</v>
      </c>
      <c r="D1893" s="34">
        <v>-2844.608679417403</v>
      </c>
    </row>
    <row r="1894" spans="2:4" x14ac:dyDescent="0.4">
      <c r="B1894" s="34">
        <v>1869</v>
      </c>
      <c r="C1894" s="34">
        <v>4054.4337947350641</v>
      </c>
      <c r="D1894" s="34">
        <v>-2837.4337947350641</v>
      </c>
    </row>
    <row r="1895" spans="2:4" x14ac:dyDescent="0.4">
      <c r="B1895" s="34">
        <v>1870</v>
      </c>
      <c r="C1895" s="34">
        <v>2779.6196097100492</v>
      </c>
      <c r="D1895" s="34">
        <v>-2779.6196097100492</v>
      </c>
    </row>
    <row r="1896" spans="2:4" x14ac:dyDescent="0.4">
      <c r="B1896" s="34">
        <v>1871</v>
      </c>
      <c r="C1896" s="34">
        <v>3604.4993764909409</v>
      </c>
      <c r="D1896" s="34">
        <v>-3243.4993764909409</v>
      </c>
    </row>
    <row r="1897" spans="2:4" x14ac:dyDescent="0.4">
      <c r="B1897" s="34">
        <v>1872</v>
      </c>
      <c r="C1897" s="34">
        <v>9903.5812319086617</v>
      </c>
      <c r="D1897" s="34">
        <v>-5237.5812319086617</v>
      </c>
    </row>
    <row r="1898" spans="2:4" x14ac:dyDescent="0.4">
      <c r="B1898" s="34">
        <v>1873</v>
      </c>
      <c r="C1898" s="34">
        <v>3754.4775159056489</v>
      </c>
      <c r="D1898" s="34">
        <v>-3542.4775159056489</v>
      </c>
    </row>
    <row r="1899" spans="2:4" x14ac:dyDescent="0.4">
      <c r="B1899" s="34">
        <v>1874</v>
      </c>
      <c r="C1899" s="34">
        <v>2929.5977491247568</v>
      </c>
      <c r="D1899" s="34">
        <v>-2893.5977491247568</v>
      </c>
    </row>
    <row r="1900" spans="2:4" x14ac:dyDescent="0.4">
      <c r="B1900" s="34">
        <v>1875</v>
      </c>
      <c r="C1900" s="34">
        <v>2929.5977491247568</v>
      </c>
      <c r="D1900" s="34">
        <v>-2903.5977491247568</v>
      </c>
    </row>
    <row r="1901" spans="2:4" x14ac:dyDescent="0.4">
      <c r="B1901" s="34">
        <v>1876</v>
      </c>
      <c r="C1901" s="34">
        <v>3004.5868188321106</v>
      </c>
      <c r="D1901" s="34">
        <v>-2953.5868188321106</v>
      </c>
    </row>
    <row r="1902" spans="2:4" x14ac:dyDescent="0.4">
      <c r="B1902" s="34">
        <v>1877</v>
      </c>
      <c r="C1902" s="34">
        <v>2779.6196097100492</v>
      </c>
      <c r="D1902" s="34">
        <v>-2779.6196097100492</v>
      </c>
    </row>
    <row r="1903" spans="2:4" x14ac:dyDescent="0.4">
      <c r="B1903" s="34">
        <v>1878</v>
      </c>
      <c r="C1903" s="34">
        <v>2779.6196097100492</v>
      </c>
      <c r="D1903" s="34">
        <v>-2779.6196097100492</v>
      </c>
    </row>
    <row r="1904" spans="2:4" x14ac:dyDescent="0.4">
      <c r="B1904" s="34">
        <v>1879</v>
      </c>
      <c r="C1904" s="34">
        <v>2779.6196097100492</v>
      </c>
      <c r="D1904" s="34">
        <v>-2779.6196097100492</v>
      </c>
    </row>
    <row r="1905" spans="2:4" x14ac:dyDescent="0.4">
      <c r="B1905" s="34">
        <v>1880</v>
      </c>
      <c r="C1905" s="34">
        <v>2929.5977491247568</v>
      </c>
      <c r="D1905" s="34">
        <v>-2923.5977491247568</v>
      </c>
    </row>
    <row r="1906" spans="2:4" x14ac:dyDescent="0.4">
      <c r="B1906" s="34">
        <v>1881</v>
      </c>
      <c r="C1906" s="34">
        <v>4579.3572826865402</v>
      </c>
      <c r="D1906" s="34">
        <v>-3575.3572826865402</v>
      </c>
    </row>
    <row r="1907" spans="2:4" x14ac:dyDescent="0.4">
      <c r="B1907" s="34">
        <v>1882</v>
      </c>
      <c r="C1907" s="34">
        <v>8028.8544892248156</v>
      </c>
      <c r="D1907" s="34">
        <v>-4575.164489224815</v>
      </c>
    </row>
    <row r="1908" spans="2:4" x14ac:dyDescent="0.4">
      <c r="B1908" s="34">
        <v>1883</v>
      </c>
      <c r="C1908" s="34">
        <v>8853.7342560057077</v>
      </c>
      <c r="D1908" s="34">
        <v>-5473.7342560057077</v>
      </c>
    </row>
    <row r="1909" spans="2:4" x14ac:dyDescent="0.4">
      <c r="B1909" s="34">
        <v>1884</v>
      </c>
      <c r="C1909" s="34">
        <v>5179.2698403453705</v>
      </c>
      <c r="D1909" s="34">
        <v>-4132.2698403453705</v>
      </c>
    </row>
    <row r="1910" spans="2:4" x14ac:dyDescent="0.4">
      <c r="B1910" s="34">
        <v>1885</v>
      </c>
      <c r="C1910" s="34">
        <v>4729.3354221012487</v>
      </c>
      <c r="D1910" s="34">
        <v>-3378.3354221012487</v>
      </c>
    </row>
    <row r="1911" spans="2:4" x14ac:dyDescent="0.4">
      <c r="B1911" s="34">
        <v>1886</v>
      </c>
      <c r="C1911" s="34">
        <v>10653.471928982199</v>
      </c>
      <c r="D1911" s="34">
        <v>-5331.4719289821987</v>
      </c>
    </row>
    <row r="1912" spans="2:4" x14ac:dyDescent="0.4">
      <c r="B1912" s="34">
        <v>1887</v>
      </c>
      <c r="C1912" s="34">
        <v>4954.3026312233096</v>
      </c>
      <c r="D1912" s="34">
        <v>-3729.3026312233096</v>
      </c>
    </row>
    <row r="1913" spans="2:4" x14ac:dyDescent="0.4">
      <c r="B1913" s="34">
        <v>1888</v>
      </c>
      <c r="C1913" s="34">
        <v>3379.5321673688795</v>
      </c>
      <c r="D1913" s="34">
        <v>-44.532167368879527</v>
      </c>
    </row>
    <row r="1914" spans="2:4" x14ac:dyDescent="0.4">
      <c r="B1914" s="34">
        <v>1889</v>
      </c>
      <c r="C1914" s="34">
        <v>9453.6468136645381</v>
      </c>
      <c r="D1914" s="34">
        <v>-5301.6468136645381</v>
      </c>
    </row>
    <row r="1915" spans="2:4" x14ac:dyDescent="0.4">
      <c r="B1915" s="34">
        <v>1890</v>
      </c>
      <c r="C1915" s="34">
        <v>6079.138676833616</v>
      </c>
      <c r="D1915" s="34">
        <v>-3947.138676833616</v>
      </c>
    </row>
    <row r="1916" spans="2:4" x14ac:dyDescent="0.4">
      <c r="B1916" s="34">
        <v>1891</v>
      </c>
      <c r="C1916" s="34">
        <v>21226.930757719085</v>
      </c>
      <c r="D1916" s="34">
        <v>-3876.8007577190838</v>
      </c>
    </row>
    <row r="1917" spans="2:4" x14ac:dyDescent="0.4">
      <c r="B1917" s="34">
        <v>1892</v>
      </c>
      <c r="C1917" s="34">
        <v>11778.307974592506</v>
      </c>
      <c r="D1917" s="34">
        <v>-1223.3079745925061</v>
      </c>
    </row>
    <row r="1918" spans="2:4" x14ac:dyDescent="0.4">
      <c r="B1918" s="34">
        <v>1893</v>
      </c>
      <c r="C1918" s="34">
        <v>4729.3354221012487</v>
      </c>
      <c r="D1918" s="34">
        <v>-4046.3354221012487</v>
      </c>
    </row>
    <row r="1919" spans="2:4" x14ac:dyDescent="0.4">
      <c r="B1919" s="34">
        <v>1894</v>
      </c>
      <c r="C1919" s="34">
        <v>6154.1277465409703</v>
      </c>
      <c r="D1919" s="34">
        <v>-3554.1277465409703</v>
      </c>
    </row>
    <row r="1920" spans="2:4" x14ac:dyDescent="0.4">
      <c r="B1920" s="34">
        <v>1895</v>
      </c>
      <c r="C1920" s="34">
        <v>4279.401003857125</v>
      </c>
      <c r="D1920" s="34">
        <v>-3134.401003857125</v>
      </c>
    </row>
    <row r="1921" spans="2:4" x14ac:dyDescent="0.4">
      <c r="B1921" s="34">
        <v>1896</v>
      </c>
      <c r="C1921" s="34">
        <v>6304.1058859556779</v>
      </c>
      <c r="D1921" s="34">
        <v>2923.8941140443221</v>
      </c>
    </row>
    <row r="1922" spans="2:4" x14ac:dyDescent="0.4">
      <c r="B1922" s="34">
        <v>1897</v>
      </c>
      <c r="C1922" s="34">
        <v>3754.4775159056489</v>
      </c>
      <c r="D1922" s="34">
        <v>-3195.4775159056489</v>
      </c>
    </row>
    <row r="1923" spans="2:4" x14ac:dyDescent="0.4">
      <c r="B1923" s="34">
        <v>1898</v>
      </c>
      <c r="C1923" s="34">
        <v>16502.619366155795</v>
      </c>
      <c r="D1923" s="34">
        <v>-9996.6193661557954</v>
      </c>
    </row>
    <row r="1924" spans="2:4" x14ac:dyDescent="0.4">
      <c r="B1924" s="34">
        <v>1899</v>
      </c>
      <c r="C1924" s="34">
        <v>4354.3900735644793</v>
      </c>
      <c r="D1924" s="34">
        <v>-2909.3900735644793</v>
      </c>
    </row>
    <row r="1925" spans="2:4" x14ac:dyDescent="0.4">
      <c r="B1925" s="34">
        <v>1900</v>
      </c>
      <c r="C1925" s="34">
        <v>5929.1605374189094</v>
      </c>
      <c r="D1925" s="34">
        <v>-4729.1605374189094</v>
      </c>
    </row>
    <row r="1926" spans="2:4" x14ac:dyDescent="0.4">
      <c r="B1926" s="34">
        <v>1901</v>
      </c>
      <c r="C1926" s="34">
        <v>6829.0293739071549</v>
      </c>
      <c r="D1926" s="34">
        <v>-4094.9193739071547</v>
      </c>
    </row>
    <row r="1927" spans="2:4" x14ac:dyDescent="0.4">
      <c r="B1927" s="34">
        <v>1902</v>
      </c>
      <c r="C1927" s="34">
        <v>4654.3463523938944</v>
      </c>
      <c r="D1927" s="34">
        <v>-1984.3463523938944</v>
      </c>
    </row>
    <row r="1928" spans="2:4" x14ac:dyDescent="0.4">
      <c r="B1928" s="34">
        <v>1903</v>
      </c>
      <c r="C1928" s="34">
        <v>3004.5868188321106</v>
      </c>
      <c r="D1928" s="34">
        <v>-2992.5868188321106</v>
      </c>
    </row>
    <row r="1929" spans="2:4" x14ac:dyDescent="0.4">
      <c r="B1929" s="34">
        <v>1904</v>
      </c>
      <c r="C1929" s="34">
        <v>5854.1714677115551</v>
      </c>
      <c r="D1929" s="34">
        <v>-4456.1714677115551</v>
      </c>
    </row>
    <row r="1930" spans="2:4" x14ac:dyDescent="0.4">
      <c r="B1930" s="34">
        <v>1905</v>
      </c>
      <c r="C1930" s="34">
        <v>2929.5977491247568</v>
      </c>
      <c r="D1930" s="34">
        <v>-2879.5977491247568</v>
      </c>
    </row>
    <row r="1931" spans="2:4" x14ac:dyDescent="0.4">
      <c r="B1931" s="34">
        <v>1906</v>
      </c>
      <c r="C1931" s="34">
        <v>3079.5758885394644</v>
      </c>
      <c r="D1931" s="34">
        <v>-3037.5758885394644</v>
      </c>
    </row>
    <row r="1932" spans="2:4" x14ac:dyDescent="0.4">
      <c r="B1932" s="34">
        <v>1907</v>
      </c>
      <c r="C1932" s="34">
        <v>10203.537510738075</v>
      </c>
      <c r="D1932" s="34">
        <v>11176.462489261925</v>
      </c>
    </row>
    <row r="1933" spans="2:4" x14ac:dyDescent="0.4">
      <c r="B1933" s="34">
        <v>1908</v>
      </c>
      <c r="C1933" s="34">
        <v>3079.5758885394644</v>
      </c>
      <c r="D1933" s="34">
        <v>-2994.5758885394644</v>
      </c>
    </row>
    <row r="1934" spans="2:4" x14ac:dyDescent="0.4">
      <c r="B1934" s="34">
        <v>1909</v>
      </c>
      <c r="C1934" s="34">
        <v>3079.5758885394644</v>
      </c>
      <c r="D1934" s="34">
        <v>-2646.5758885394644</v>
      </c>
    </row>
    <row r="1935" spans="2:4" x14ac:dyDescent="0.4">
      <c r="B1935" s="34">
        <v>1910</v>
      </c>
      <c r="C1935" s="34">
        <v>5629.2042585894942</v>
      </c>
      <c r="D1935" s="34">
        <v>-690.2042585894942</v>
      </c>
    </row>
    <row r="1936" spans="2:4" x14ac:dyDescent="0.4">
      <c r="B1936" s="34">
        <v>1911</v>
      </c>
      <c r="C1936" s="34">
        <v>24151.504476305883</v>
      </c>
      <c r="D1936" s="34">
        <v>9334.4955236941169</v>
      </c>
    </row>
    <row r="1937" spans="2:4" x14ac:dyDescent="0.4">
      <c r="B1937" s="34">
        <v>1912</v>
      </c>
      <c r="C1937" s="34">
        <v>2854.608679417403</v>
      </c>
      <c r="D1937" s="34">
        <v>-2844.608679417403</v>
      </c>
    </row>
    <row r="1938" spans="2:4" x14ac:dyDescent="0.4">
      <c r="B1938" s="34">
        <v>1913</v>
      </c>
      <c r="C1938" s="34">
        <v>5929.1605374189094</v>
      </c>
      <c r="D1938" s="34">
        <v>-2964.1605374189094</v>
      </c>
    </row>
    <row r="1939" spans="2:4" x14ac:dyDescent="0.4">
      <c r="B1939" s="34">
        <v>1914</v>
      </c>
      <c r="C1939" s="34">
        <v>4729.3354221012487</v>
      </c>
      <c r="D1939" s="34">
        <v>-4092.3354221012487</v>
      </c>
    </row>
    <row r="1940" spans="2:4" x14ac:dyDescent="0.4">
      <c r="B1940" s="34">
        <v>1915</v>
      </c>
      <c r="C1940" s="34">
        <v>2929.5977491247568</v>
      </c>
      <c r="D1940" s="34">
        <v>-2869.5977491247568</v>
      </c>
    </row>
    <row r="1941" spans="2:4" x14ac:dyDescent="0.4">
      <c r="B1941" s="34">
        <v>1916</v>
      </c>
      <c r="C1941" s="34">
        <v>3079.5758885394644</v>
      </c>
      <c r="D1941" s="34">
        <v>-3071.5758885394644</v>
      </c>
    </row>
    <row r="1942" spans="2:4" x14ac:dyDescent="0.4">
      <c r="B1942" s="34">
        <v>1917</v>
      </c>
      <c r="C1942" s="34">
        <v>3229.5540279541719</v>
      </c>
      <c r="D1942" s="34">
        <v>-3127.5540279541719</v>
      </c>
    </row>
    <row r="1943" spans="2:4" x14ac:dyDescent="0.4">
      <c r="B1943" s="34">
        <v>1918</v>
      </c>
      <c r="C1943" s="34">
        <v>8028.8544892248156</v>
      </c>
      <c r="D1943" s="34">
        <v>196996.14551077518</v>
      </c>
    </row>
    <row r="1944" spans="2:4" x14ac:dyDescent="0.4">
      <c r="B1944" s="34">
        <v>1919</v>
      </c>
      <c r="C1944" s="34">
        <v>3454.5212370762333</v>
      </c>
      <c r="D1944" s="34">
        <v>-3194.5212370762333</v>
      </c>
    </row>
    <row r="1945" spans="2:4" x14ac:dyDescent="0.4">
      <c r="B1945" s="34">
        <v>1920</v>
      </c>
      <c r="C1945" s="34">
        <v>3379.5321673688795</v>
      </c>
      <c r="D1945" s="34">
        <v>-3142.5321673688795</v>
      </c>
    </row>
    <row r="1946" spans="2:4" x14ac:dyDescent="0.4">
      <c r="B1946" s="34">
        <v>1921</v>
      </c>
      <c r="C1946" s="34">
        <v>10653.471928982199</v>
      </c>
      <c r="D1946" s="34">
        <v>-6350.4719289821987</v>
      </c>
    </row>
    <row r="1947" spans="2:4" x14ac:dyDescent="0.4">
      <c r="B1947" s="34">
        <v>1922</v>
      </c>
      <c r="C1947" s="34">
        <v>5629.2042585894942</v>
      </c>
      <c r="D1947" s="34">
        <v>-3577.2042585894942</v>
      </c>
    </row>
    <row r="1948" spans="2:4" x14ac:dyDescent="0.4">
      <c r="B1948" s="34">
        <v>1923</v>
      </c>
      <c r="C1948" s="34">
        <v>7578.9200709806928</v>
      </c>
      <c r="D1948" s="34">
        <v>-5267.9200709806928</v>
      </c>
    </row>
    <row r="1949" spans="2:4" x14ac:dyDescent="0.4">
      <c r="B1949" s="34">
        <v>1924</v>
      </c>
      <c r="C1949" s="34">
        <v>3754.4775159056489</v>
      </c>
      <c r="D1949" s="34">
        <v>-3453.4775159056489</v>
      </c>
    </row>
    <row r="1950" spans="2:4" x14ac:dyDescent="0.4">
      <c r="B1950" s="34">
        <v>1925</v>
      </c>
      <c r="C1950" s="34">
        <v>5254.2589100527248</v>
      </c>
      <c r="D1950" s="34">
        <v>-1822.2589100527248</v>
      </c>
    </row>
    <row r="1951" spans="2:4" x14ac:dyDescent="0.4">
      <c r="B1951" s="34">
        <v>1926</v>
      </c>
      <c r="C1951" s="34">
        <v>6679.0512344924473</v>
      </c>
      <c r="D1951" s="34">
        <v>-5024.0512344924473</v>
      </c>
    </row>
    <row r="1952" spans="2:4" x14ac:dyDescent="0.4">
      <c r="B1952" s="34">
        <v>1927</v>
      </c>
      <c r="C1952" s="34">
        <v>10803.450068396905</v>
      </c>
      <c r="D1952" s="34">
        <v>-7872.7600683969049</v>
      </c>
    </row>
    <row r="1953" spans="2:4" x14ac:dyDescent="0.4">
      <c r="B1953" s="34">
        <v>1928</v>
      </c>
      <c r="C1953" s="34">
        <v>3604.4993764909409</v>
      </c>
      <c r="D1953" s="34">
        <v>-2984.4993764909409</v>
      </c>
    </row>
    <row r="1954" spans="2:4" x14ac:dyDescent="0.4">
      <c r="B1954" s="34">
        <v>1929</v>
      </c>
      <c r="C1954" s="34">
        <v>5329.247979760079</v>
      </c>
      <c r="D1954" s="34">
        <v>-2699.247979760079</v>
      </c>
    </row>
    <row r="1955" spans="2:4" x14ac:dyDescent="0.4">
      <c r="B1955" s="34">
        <v>1930</v>
      </c>
      <c r="C1955" s="34">
        <v>8403.7998377615841</v>
      </c>
      <c r="D1955" s="34">
        <v>-5193.7998377615841</v>
      </c>
    </row>
    <row r="1956" spans="2:4" x14ac:dyDescent="0.4">
      <c r="B1956" s="34">
        <v>1931</v>
      </c>
      <c r="C1956" s="34">
        <v>4729.3354221012487</v>
      </c>
      <c r="D1956" s="34">
        <v>-3459.3354221012487</v>
      </c>
    </row>
    <row r="1957" spans="2:4" x14ac:dyDescent="0.4">
      <c r="B1957" s="34">
        <v>1932</v>
      </c>
      <c r="C1957" s="34">
        <v>6529.0730950777397</v>
      </c>
      <c r="D1957" s="34">
        <v>-4117.0530950777393</v>
      </c>
    </row>
    <row r="1958" spans="2:4" x14ac:dyDescent="0.4">
      <c r="B1958" s="34">
        <v>1933</v>
      </c>
      <c r="C1958" s="34">
        <v>8778.7451862983544</v>
      </c>
      <c r="D1958" s="34">
        <v>-3161.7451862983544</v>
      </c>
    </row>
    <row r="1959" spans="2:4" x14ac:dyDescent="0.4">
      <c r="B1959" s="34">
        <v>1934</v>
      </c>
      <c r="C1959" s="34">
        <v>11028.417277518967</v>
      </c>
      <c r="D1959" s="34">
        <v>-682.41727751896724</v>
      </c>
    </row>
    <row r="1960" spans="2:4" x14ac:dyDescent="0.4">
      <c r="B1960" s="34">
        <v>1935</v>
      </c>
      <c r="C1960" s="34">
        <v>8553.7779771762926</v>
      </c>
      <c r="D1960" s="34">
        <v>-2372.7779771762926</v>
      </c>
    </row>
    <row r="1961" spans="2:4" x14ac:dyDescent="0.4">
      <c r="B1961" s="34">
        <v>1936</v>
      </c>
      <c r="C1961" s="34">
        <v>6529.0730950777397</v>
      </c>
      <c r="D1961" s="34">
        <v>-3819.0730950777397</v>
      </c>
    </row>
    <row r="1962" spans="2:4" x14ac:dyDescent="0.4">
      <c r="B1962" s="34">
        <v>1937</v>
      </c>
      <c r="C1962" s="34">
        <v>13653.03471727635</v>
      </c>
      <c r="D1962" s="34">
        <v>-4914.0247172763502</v>
      </c>
    </row>
    <row r="1963" spans="2:4" x14ac:dyDescent="0.4">
      <c r="B1963" s="34">
        <v>1938</v>
      </c>
      <c r="C1963" s="34">
        <v>4954.3026312233096</v>
      </c>
      <c r="D1963" s="34">
        <v>-3830.8326312233094</v>
      </c>
    </row>
    <row r="1964" spans="2:4" x14ac:dyDescent="0.4">
      <c r="B1964" s="34">
        <v>1939</v>
      </c>
      <c r="C1964" s="34">
        <v>11328.373556348382</v>
      </c>
      <c r="D1964" s="34">
        <v>6061.6264436516176</v>
      </c>
    </row>
    <row r="1965" spans="2:4" x14ac:dyDescent="0.4">
      <c r="B1965" s="34">
        <v>1940</v>
      </c>
      <c r="C1965" s="34">
        <v>9978.5703016160151</v>
      </c>
      <c r="D1965" s="34">
        <v>1091.4296983839849</v>
      </c>
    </row>
    <row r="1966" spans="2:4" x14ac:dyDescent="0.4">
      <c r="B1966" s="34">
        <v>1941</v>
      </c>
      <c r="C1966" s="34">
        <v>5104.2807706380172</v>
      </c>
      <c r="D1966" s="34">
        <v>-3993.2807706380172</v>
      </c>
    </row>
    <row r="1967" spans="2:4" x14ac:dyDescent="0.4">
      <c r="B1967" s="34">
        <v>1942</v>
      </c>
      <c r="C1967" s="34">
        <v>368951.2469907187</v>
      </c>
      <c r="D1967" s="34">
        <v>-53655.35699071869</v>
      </c>
    </row>
    <row r="1968" spans="2:4" x14ac:dyDescent="0.4">
      <c r="B1968" s="34">
        <v>1943</v>
      </c>
      <c r="C1968" s="34">
        <v>9903.5812319086617</v>
      </c>
      <c r="D1968" s="34">
        <v>-1597.1612319086616</v>
      </c>
    </row>
    <row r="1969" spans="2:4" x14ac:dyDescent="0.4">
      <c r="B1969" s="34">
        <v>1944</v>
      </c>
      <c r="C1969" s="34">
        <v>188602.53434453279</v>
      </c>
      <c r="D1969" s="34">
        <v>-18077.534344532789</v>
      </c>
    </row>
    <row r="1970" spans="2:4" x14ac:dyDescent="0.4">
      <c r="B1970" s="34">
        <v>1945</v>
      </c>
      <c r="C1970" s="34">
        <v>136935.06531616603</v>
      </c>
      <c r="D1970" s="34">
        <v>178287.13468383398</v>
      </c>
    </row>
    <row r="1971" spans="2:4" x14ac:dyDescent="0.4">
      <c r="B1971" s="34">
        <v>1946</v>
      </c>
      <c r="C1971" s="34">
        <v>53772.187010710637</v>
      </c>
      <c r="D1971" s="34">
        <v>294245.81298928935</v>
      </c>
    </row>
    <row r="1972" spans="2:4" x14ac:dyDescent="0.4">
      <c r="B1972" s="34">
        <v>1947</v>
      </c>
      <c r="C1972" s="34">
        <v>8028.8544892248156</v>
      </c>
      <c r="D1972" s="34">
        <v>3202.1455107751844</v>
      </c>
    </row>
    <row r="1973" spans="2:4" x14ac:dyDescent="0.4">
      <c r="B1973" s="34">
        <v>1948</v>
      </c>
      <c r="C1973" s="34">
        <v>4504.3682129791869</v>
      </c>
      <c r="D1973" s="34">
        <v>-3699.2982129791867</v>
      </c>
    </row>
    <row r="1974" spans="2:4" x14ac:dyDescent="0.4">
      <c r="B1974" s="34">
        <v>1949</v>
      </c>
      <c r="C1974" s="34">
        <v>321108.22051742696</v>
      </c>
      <c r="D1974" s="34">
        <v>479102.77948257304</v>
      </c>
    </row>
    <row r="1975" spans="2:4" x14ac:dyDescent="0.4">
      <c r="B1975" s="34">
        <v>1950</v>
      </c>
      <c r="C1975" s="34">
        <v>73494.312343744692</v>
      </c>
      <c r="D1975" s="34">
        <v>-20493.012343744689</v>
      </c>
    </row>
    <row r="1976" spans="2:4" x14ac:dyDescent="0.4">
      <c r="B1976" s="34">
        <v>1951</v>
      </c>
      <c r="C1976" s="34">
        <v>143459.11438070581</v>
      </c>
      <c r="D1976" s="34">
        <v>-47210.154380705804</v>
      </c>
    </row>
    <row r="1977" spans="2:4" x14ac:dyDescent="0.4">
      <c r="B1977" s="34">
        <v>1952</v>
      </c>
      <c r="C1977" s="34">
        <v>65320.503745643124</v>
      </c>
      <c r="D1977" s="34">
        <v>40901.496254356876</v>
      </c>
    </row>
    <row r="1978" spans="2:4" x14ac:dyDescent="0.4">
      <c r="B1978" s="34">
        <v>1953</v>
      </c>
      <c r="C1978" s="34">
        <v>53922.165150125344</v>
      </c>
      <c r="D1978" s="34">
        <v>15543.164849874658</v>
      </c>
    </row>
    <row r="1979" spans="2:4" x14ac:dyDescent="0.4">
      <c r="B1979" s="34">
        <v>1954</v>
      </c>
      <c r="C1979" s="34">
        <v>13803.012856691059</v>
      </c>
      <c r="D1979" s="34">
        <v>20088.987143308943</v>
      </c>
    </row>
    <row r="1980" spans="2:4" x14ac:dyDescent="0.4">
      <c r="B1980" s="34">
        <v>1955</v>
      </c>
      <c r="C1980" s="34">
        <v>33900.083538261875</v>
      </c>
      <c r="D1980" s="34">
        <v>315573.91646173812</v>
      </c>
    </row>
    <row r="1981" spans="2:4" x14ac:dyDescent="0.4">
      <c r="B1981" s="34">
        <v>1956</v>
      </c>
      <c r="C1981" s="34">
        <v>24526.449824842653</v>
      </c>
      <c r="D1981" s="34">
        <v>142883.57017515734</v>
      </c>
    </row>
    <row r="1982" spans="2:4" x14ac:dyDescent="0.4">
      <c r="B1982" s="34">
        <v>1957</v>
      </c>
      <c r="C1982" s="34">
        <v>30150.630052894187</v>
      </c>
      <c r="D1982" s="34">
        <v>146269.36994710582</v>
      </c>
    </row>
    <row r="1983" spans="2:4" x14ac:dyDescent="0.4">
      <c r="B1983" s="34">
        <v>1958</v>
      </c>
      <c r="C1983" s="34">
        <v>52272.405616563563</v>
      </c>
      <c r="D1983" s="34">
        <v>-2020.9956165635595</v>
      </c>
    </row>
    <row r="1984" spans="2:4" x14ac:dyDescent="0.4">
      <c r="B1984" s="34">
        <v>1959</v>
      </c>
      <c r="C1984" s="34">
        <v>104464.79813288181</v>
      </c>
      <c r="D1984" s="34">
        <v>-3974.7781328818091</v>
      </c>
    </row>
    <row r="1985" spans="2:4" x14ac:dyDescent="0.4">
      <c r="B1985" s="34">
        <v>1960</v>
      </c>
      <c r="C1985" s="34">
        <v>34574.985165628066</v>
      </c>
      <c r="D1985" s="34">
        <v>-18901.545165628064</v>
      </c>
    </row>
    <row r="1986" spans="2:4" x14ac:dyDescent="0.4">
      <c r="B1986" s="34">
        <v>1961</v>
      </c>
      <c r="C1986" s="34">
        <v>5254.2589100527248</v>
      </c>
      <c r="D1986" s="34">
        <v>77277.741089947274</v>
      </c>
    </row>
    <row r="1987" spans="2:4" x14ac:dyDescent="0.4">
      <c r="B1987" s="34">
        <v>1962</v>
      </c>
      <c r="C1987" s="34">
        <v>125236.77044181881</v>
      </c>
      <c r="D1987" s="34">
        <v>-14698.650441818812</v>
      </c>
    </row>
    <row r="1988" spans="2:4" x14ac:dyDescent="0.4">
      <c r="B1988" s="34">
        <v>1963</v>
      </c>
      <c r="C1988" s="34">
        <v>25726.274940160314</v>
      </c>
      <c r="D1988" s="34">
        <v>-6433.7749401603141</v>
      </c>
    </row>
    <row r="1989" spans="2:4" x14ac:dyDescent="0.4">
      <c r="B1989" s="34">
        <v>1964</v>
      </c>
      <c r="C1989" s="34">
        <v>18152.37889971758</v>
      </c>
      <c r="D1989" s="34">
        <v>5955.6211002824202</v>
      </c>
    </row>
    <row r="1990" spans="2:4" x14ac:dyDescent="0.4">
      <c r="B1990" s="34">
        <v>1965</v>
      </c>
      <c r="C1990" s="34">
        <v>98840.617904830273</v>
      </c>
      <c r="D1990" s="34">
        <v>132702.50209516974</v>
      </c>
    </row>
    <row r="1991" spans="2:4" x14ac:dyDescent="0.4">
      <c r="B1991" s="34">
        <v>1966</v>
      </c>
      <c r="C1991" s="34">
        <v>10503.493789567492</v>
      </c>
      <c r="D1991" s="34">
        <v>2610.5062104325079</v>
      </c>
    </row>
    <row r="1992" spans="2:4" x14ac:dyDescent="0.4">
      <c r="B1992" s="34">
        <v>1967</v>
      </c>
      <c r="C1992" s="34">
        <v>116238.08207693636</v>
      </c>
      <c r="D1992" s="34">
        <v>90505.007923063633</v>
      </c>
    </row>
    <row r="1993" spans="2:4" x14ac:dyDescent="0.4">
      <c r="B1993" s="34">
        <v>1968</v>
      </c>
      <c r="C1993" s="34">
        <v>33150.192841188342</v>
      </c>
      <c r="D1993" s="34">
        <v>40875.807158811658</v>
      </c>
    </row>
    <row r="1994" spans="2:4" x14ac:dyDescent="0.4">
      <c r="B1994" s="34">
        <v>1969</v>
      </c>
      <c r="C1994" s="34">
        <v>41024.04516046049</v>
      </c>
      <c r="D1994" s="34">
        <v>101458.95483953951</v>
      </c>
    </row>
    <row r="1995" spans="2:4" x14ac:dyDescent="0.4">
      <c r="B1995" s="34">
        <v>1970</v>
      </c>
      <c r="C1995" s="34">
        <v>144283.99414748669</v>
      </c>
      <c r="D1995" s="34">
        <v>-28467.994147486694</v>
      </c>
    </row>
    <row r="1996" spans="2:4" x14ac:dyDescent="0.4">
      <c r="B1996" s="34">
        <v>1971</v>
      </c>
      <c r="C1996" s="34">
        <v>55346.957474565068</v>
      </c>
      <c r="D1996" s="34">
        <v>1243.042525434932</v>
      </c>
    </row>
    <row r="1997" spans="2:4" x14ac:dyDescent="0.4">
      <c r="B1997" s="34">
        <v>1972</v>
      </c>
      <c r="C1997" s="34">
        <v>292462.39588921779</v>
      </c>
      <c r="D1997" s="34">
        <v>759648.47411078238</v>
      </c>
    </row>
    <row r="1998" spans="2:4" x14ac:dyDescent="0.4">
      <c r="B1998" s="34">
        <v>1973</v>
      </c>
      <c r="C1998" s="34">
        <v>20627.018200060258</v>
      </c>
      <c r="D1998" s="34">
        <v>-3765.0182000602581</v>
      </c>
    </row>
    <row r="1999" spans="2:4" x14ac:dyDescent="0.4">
      <c r="B1999" s="34">
        <v>1974</v>
      </c>
      <c r="C1999" s="34">
        <v>156582.20157949271</v>
      </c>
      <c r="D1999" s="34">
        <v>351942.8084205073</v>
      </c>
    </row>
    <row r="2000" spans="2:4" x14ac:dyDescent="0.4">
      <c r="B2000" s="34">
        <v>1975</v>
      </c>
      <c r="C2000" s="34">
        <v>32925.225632066278</v>
      </c>
      <c r="D2000" s="34">
        <v>42173.974367933719</v>
      </c>
    </row>
    <row r="2001" spans="2:4" x14ac:dyDescent="0.4">
      <c r="B2001" s="34">
        <v>1976</v>
      </c>
      <c r="C2001" s="34">
        <v>21751.854245670562</v>
      </c>
      <c r="D2001" s="34">
        <v>11641.485754329435</v>
      </c>
    </row>
    <row r="2002" spans="2:4" x14ac:dyDescent="0.4">
      <c r="B2002" s="34">
        <v>1977</v>
      </c>
      <c r="C2002" s="34">
        <v>38249.449581288398</v>
      </c>
      <c r="D2002" s="34">
        <v>-24385.449581288398</v>
      </c>
    </row>
    <row r="2003" spans="2:4" x14ac:dyDescent="0.4">
      <c r="B2003" s="34">
        <v>1978</v>
      </c>
      <c r="C2003" s="34">
        <v>64345.645839447519</v>
      </c>
      <c r="D2003" s="34">
        <v>136819.3541605525</v>
      </c>
    </row>
    <row r="2004" spans="2:4" x14ac:dyDescent="0.4">
      <c r="B2004" s="34">
        <v>1979</v>
      </c>
      <c r="C2004" s="34">
        <v>31875.378656163324</v>
      </c>
      <c r="D2004" s="34">
        <v>481547.19134383666</v>
      </c>
    </row>
    <row r="2005" spans="2:4" x14ac:dyDescent="0.4">
      <c r="B2005" s="34">
        <v>1980</v>
      </c>
      <c r="C2005" s="34">
        <v>63745.733281788693</v>
      </c>
      <c r="D2005" s="34">
        <v>166056.57671821129</v>
      </c>
    </row>
    <row r="2006" spans="2:4" x14ac:dyDescent="0.4">
      <c r="B2006" s="34">
        <v>1981</v>
      </c>
      <c r="C2006" s="34">
        <v>148633.36019051322</v>
      </c>
      <c r="D2006" s="34">
        <v>28778.649809486786</v>
      </c>
    </row>
    <row r="2007" spans="2:4" x14ac:dyDescent="0.4">
      <c r="B2007" s="34">
        <v>1982</v>
      </c>
      <c r="C2007" s="34">
        <v>3679.4884461982947</v>
      </c>
      <c r="D2007" s="34">
        <v>-3298.4884461982947</v>
      </c>
    </row>
    <row r="2008" spans="2:4" x14ac:dyDescent="0.4">
      <c r="B2008" s="34">
        <v>1983</v>
      </c>
      <c r="C2008" s="34">
        <v>2779.6196097100492</v>
      </c>
      <c r="D2008" s="34">
        <v>-2779.6196097100492</v>
      </c>
    </row>
    <row r="2009" spans="2:4" x14ac:dyDescent="0.4">
      <c r="B2009" s="34">
        <v>1984</v>
      </c>
      <c r="C2009" s="34">
        <v>3979.4447250277099</v>
      </c>
      <c r="D2009" s="34">
        <v>-2560.4447250277099</v>
      </c>
    </row>
    <row r="2010" spans="2:4" x14ac:dyDescent="0.4">
      <c r="B2010" s="34">
        <v>1985</v>
      </c>
      <c r="C2010" s="34">
        <v>3304.5430976615257</v>
      </c>
      <c r="D2010" s="34">
        <v>-132.54309766152574</v>
      </c>
    </row>
    <row r="2011" spans="2:4" x14ac:dyDescent="0.4">
      <c r="B2011" s="34">
        <v>1986</v>
      </c>
      <c r="C2011" s="34">
        <v>3079.5758885394644</v>
      </c>
      <c r="D2011" s="34">
        <v>-3028.5758885394644</v>
      </c>
    </row>
    <row r="2012" spans="2:4" x14ac:dyDescent="0.4">
      <c r="B2012" s="34">
        <v>1987</v>
      </c>
      <c r="C2012" s="34">
        <v>2854.608679417403</v>
      </c>
      <c r="D2012" s="34">
        <v>-2853.608679417403</v>
      </c>
    </row>
    <row r="2013" spans="2:4" x14ac:dyDescent="0.4">
      <c r="B2013" s="34">
        <v>1988</v>
      </c>
      <c r="C2013" s="34">
        <v>4879.3135615159554</v>
      </c>
      <c r="D2013" s="34">
        <v>-2543.3135615159554</v>
      </c>
    </row>
    <row r="2014" spans="2:4" x14ac:dyDescent="0.4">
      <c r="B2014" s="34">
        <v>1989</v>
      </c>
      <c r="C2014" s="34">
        <v>2854.608679417403</v>
      </c>
      <c r="D2014" s="34">
        <v>-2829.608679417403</v>
      </c>
    </row>
    <row r="2015" spans="2:4" x14ac:dyDescent="0.4">
      <c r="B2015" s="34">
        <v>1990</v>
      </c>
      <c r="C2015" s="34">
        <v>2854.608679417403</v>
      </c>
      <c r="D2015" s="34">
        <v>-2804.608679417403</v>
      </c>
    </row>
    <row r="2016" spans="2:4" x14ac:dyDescent="0.4">
      <c r="B2016" s="34">
        <v>1991</v>
      </c>
      <c r="C2016" s="34">
        <v>3154.5649582468182</v>
      </c>
      <c r="D2016" s="34">
        <v>-2645.5649582468182</v>
      </c>
    </row>
    <row r="2017" spans="2:4" x14ac:dyDescent="0.4">
      <c r="B2017" s="34">
        <v>1992</v>
      </c>
      <c r="C2017" s="34">
        <v>3004.5868188321106</v>
      </c>
      <c r="D2017" s="34">
        <v>-2864.5868188321106</v>
      </c>
    </row>
    <row r="2018" spans="2:4" x14ac:dyDescent="0.4">
      <c r="B2018" s="34">
        <v>1993</v>
      </c>
      <c r="C2018" s="34">
        <v>2929.5977491247568</v>
      </c>
      <c r="D2018" s="34">
        <v>-2927.5977491247568</v>
      </c>
    </row>
    <row r="2019" spans="2:4" x14ac:dyDescent="0.4">
      <c r="B2019" s="34">
        <v>1994</v>
      </c>
      <c r="C2019" s="34">
        <v>2779.6196097100492</v>
      </c>
      <c r="D2019" s="34">
        <v>-2779.6196097100492</v>
      </c>
    </row>
    <row r="2020" spans="2:4" x14ac:dyDescent="0.4">
      <c r="B2020" s="34">
        <v>1995</v>
      </c>
      <c r="C2020" s="34">
        <v>2779.6196097100492</v>
      </c>
      <c r="D2020" s="34">
        <v>-2779.6196097100492</v>
      </c>
    </row>
    <row r="2021" spans="2:4" x14ac:dyDescent="0.4">
      <c r="B2021" s="34">
        <v>1996</v>
      </c>
      <c r="C2021" s="34">
        <v>3004.5868188321106</v>
      </c>
      <c r="D2021" s="34">
        <v>-2926.5868188321106</v>
      </c>
    </row>
    <row r="2022" spans="2:4" x14ac:dyDescent="0.4">
      <c r="B2022" s="34">
        <v>1997</v>
      </c>
      <c r="C2022" s="34">
        <v>2779.6196097100492</v>
      </c>
      <c r="D2022" s="34">
        <v>-2779.6196097100492</v>
      </c>
    </row>
    <row r="2023" spans="2:4" x14ac:dyDescent="0.4">
      <c r="B2023" s="34">
        <v>1998</v>
      </c>
      <c r="C2023" s="34">
        <v>2779.6196097100492</v>
      </c>
      <c r="D2023" s="34">
        <v>-2779.6196097100492</v>
      </c>
    </row>
    <row r="2024" spans="2:4" x14ac:dyDescent="0.4">
      <c r="B2024" s="34">
        <v>1999</v>
      </c>
      <c r="C2024" s="34">
        <v>3004.5868188321106</v>
      </c>
      <c r="D2024" s="34">
        <v>-2349.5868188321106</v>
      </c>
    </row>
    <row r="2025" spans="2:4" x14ac:dyDescent="0.4">
      <c r="B2025" s="34">
        <v>2000</v>
      </c>
      <c r="C2025" s="34">
        <v>3304.5430976615257</v>
      </c>
      <c r="D2025" s="34">
        <v>-3068.5430976615257</v>
      </c>
    </row>
    <row r="2026" spans="2:4" x14ac:dyDescent="0.4">
      <c r="B2026" s="34">
        <v>2001</v>
      </c>
      <c r="C2026" s="34">
        <v>4654.3463523938944</v>
      </c>
      <c r="D2026" s="34">
        <v>-4029.3463523938944</v>
      </c>
    </row>
    <row r="2027" spans="2:4" x14ac:dyDescent="0.4">
      <c r="B2027" s="34">
        <v>2002</v>
      </c>
      <c r="C2027" s="34">
        <v>125536.72672064824</v>
      </c>
      <c r="D2027" s="34">
        <v>84634.273279351764</v>
      </c>
    </row>
    <row r="2028" spans="2:4" x14ac:dyDescent="0.4">
      <c r="B2028" s="34">
        <v>2003</v>
      </c>
      <c r="C2028" s="34">
        <v>105889.59045732154</v>
      </c>
      <c r="D2028" s="34">
        <v>2507.519542678463</v>
      </c>
    </row>
    <row r="2029" spans="2:4" x14ac:dyDescent="0.4">
      <c r="B2029" s="34">
        <v>2004</v>
      </c>
      <c r="C2029" s="34">
        <v>4054.4337947350641</v>
      </c>
      <c r="D2029" s="34">
        <v>-2494.4337947350641</v>
      </c>
    </row>
    <row r="2030" spans="2:4" x14ac:dyDescent="0.4">
      <c r="B2030" s="34">
        <v>2005</v>
      </c>
      <c r="C2030" s="34">
        <v>29325.750286113296</v>
      </c>
      <c r="D2030" s="34">
        <v>87884.489713886709</v>
      </c>
    </row>
    <row r="2031" spans="2:4" x14ac:dyDescent="0.4">
      <c r="B2031" s="34">
        <v>2006</v>
      </c>
      <c r="C2031" s="34">
        <v>17102.531923814626</v>
      </c>
      <c r="D2031" s="34">
        <v>20001.498076185373</v>
      </c>
    </row>
    <row r="2032" spans="2:4" x14ac:dyDescent="0.4">
      <c r="B2032" s="34">
        <v>2007</v>
      </c>
      <c r="C2032" s="34">
        <v>25501.30773103825</v>
      </c>
      <c r="D2032" s="34">
        <v>98418.69226896175</v>
      </c>
    </row>
    <row r="2033" spans="2:4" x14ac:dyDescent="0.4">
      <c r="B2033" s="34">
        <v>2008</v>
      </c>
      <c r="C2033" s="34">
        <v>13053.12215961752</v>
      </c>
      <c r="D2033" s="34">
        <v>-1482.20215961752</v>
      </c>
    </row>
    <row r="2034" spans="2:4" x14ac:dyDescent="0.4">
      <c r="B2034" s="34">
        <v>2009</v>
      </c>
      <c r="C2034" s="34">
        <v>5854.1714677115551</v>
      </c>
      <c r="D2034" s="34">
        <v>-4015.1714677115551</v>
      </c>
    </row>
    <row r="2035" spans="2:4" x14ac:dyDescent="0.4">
      <c r="B2035" s="34">
        <v>2010</v>
      </c>
      <c r="C2035" s="34">
        <v>32625.269353236865</v>
      </c>
      <c r="D2035" s="34">
        <v>119953.73064676314</v>
      </c>
    </row>
    <row r="2036" spans="2:4" x14ac:dyDescent="0.4">
      <c r="B2036" s="34">
        <v>2011</v>
      </c>
      <c r="C2036" s="34">
        <v>133035.63369138361</v>
      </c>
      <c r="D2036" s="34">
        <v>-37019.733691383619</v>
      </c>
    </row>
    <row r="2037" spans="2:4" x14ac:dyDescent="0.4">
      <c r="B2037" s="34">
        <v>2012</v>
      </c>
      <c r="C2037" s="34">
        <v>75594.0062955506</v>
      </c>
      <c r="D2037" s="34">
        <v>334187.99370444939</v>
      </c>
    </row>
    <row r="2038" spans="2:4" x14ac:dyDescent="0.4">
      <c r="B2038" s="34">
        <v>2013</v>
      </c>
      <c r="C2038" s="34">
        <v>16502.619366155795</v>
      </c>
      <c r="D2038" s="34">
        <v>-4757.6193661557954</v>
      </c>
    </row>
    <row r="2039" spans="2:4" x14ac:dyDescent="0.4">
      <c r="B2039" s="34">
        <v>2014</v>
      </c>
      <c r="C2039" s="34">
        <v>344879.75561465812</v>
      </c>
      <c r="D2039" s="34">
        <v>446982.24438534188</v>
      </c>
    </row>
    <row r="2040" spans="2:4" x14ac:dyDescent="0.4">
      <c r="B2040" s="34">
        <v>2015</v>
      </c>
      <c r="C2040" s="34">
        <v>1986765.4368571697</v>
      </c>
      <c r="D2040" s="34">
        <v>357369.2331428302</v>
      </c>
    </row>
    <row r="2041" spans="2:4" x14ac:dyDescent="0.4">
      <c r="B2041" s="34">
        <v>2016</v>
      </c>
      <c r="C2041" s="34">
        <v>14927.848902301366</v>
      </c>
      <c r="D2041" s="34">
        <v>-6791.838902301366</v>
      </c>
    </row>
    <row r="2042" spans="2:4" x14ac:dyDescent="0.4">
      <c r="B2042" s="34">
        <v>2017</v>
      </c>
      <c r="C2042" s="34">
        <v>38699.383999532518</v>
      </c>
      <c r="D2042" s="34">
        <v>53454.836000467483</v>
      </c>
    </row>
    <row r="2043" spans="2:4" x14ac:dyDescent="0.4">
      <c r="B2043" s="34">
        <v>2018</v>
      </c>
      <c r="C2043" s="34">
        <v>34724.963305042773</v>
      </c>
      <c r="D2043" s="34">
        <v>-3449.3633050427743</v>
      </c>
    </row>
    <row r="2044" spans="2:4" x14ac:dyDescent="0.4">
      <c r="B2044" s="34">
        <v>2019</v>
      </c>
      <c r="C2044" s="34">
        <v>36524.70097801926</v>
      </c>
      <c r="D2044" s="34">
        <v>29933.529021980736</v>
      </c>
    </row>
    <row r="2045" spans="2:4" x14ac:dyDescent="0.4">
      <c r="B2045" s="34">
        <v>2020</v>
      </c>
      <c r="C2045" s="34">
        <v>136260.16368879983</v>
      </c>
      <c r="D2045" s="34">
        <v>57703.736311200162</v>
      </c>
    </row>
    <row r="2046" spans="2:4" x14ac:dyDescent="0.4">
      <c r="B2046" s="34">
        <v>2021</v>
      </c>
      <c r="C2046" s="34">
        <v>11928.286114007213</v>
      </c>
      <c r="D2046" s="34">
        <v>-9043.2861140072127</v>
      </c>
    </row>
    <row r="2047" spans="2:4" x14ac:dyDescent="0.4">
      <c r="B2047" s="34">
        <v>2022</v>
      </c>
      <c r="C2047" s="34">
        <v>9903.5812319086617</v>
      </c>
      <c r="D2047" s="34">
        <v>4151.4187680913383</v>
      </c>
    </row>
    <row r="2048" spans="2:4" x14ac:dyDescent="0.4">
      <c r="B2048" s="34">
        <v>2023</v>
      </c>
      <c r="C2048" s="34">
        <v>27151.067264600038</v>
      </c>
      <c r="D2048" s="34">
        <v>97985.932735399954</v>
      </c>
    </row>
    <row r="2049" spans="2:4" x14ac:dyDescent="0.4">
      <c r="B2049" s="34">
        <v>2024</v>
      </c>
      <c r="C2049" s="34">
        <v>29250.761216405946</v>
      </c>
      <c r="D2049" s="34">
        <v>132208.23878359405</v>
      </c>
    </row>
    <row r="2050" spans="2:4" x14ac:dyDescent="0.4">
      <c r="B2050" s="34">
        <v>2025</v>
      </c>
      <c r="C2050" s="34">
        <v>10653.471928982199</v>
      </c>
      <c r="D2050" s="34">
        <v>12760.528071017801</v>
      </c>
    </row>
    <row r="2051" spans="2:4" x14ac:dyDescent="0.4">
      <c r="B2051" s="34">
        <v>2026</v>
      </c>
      <c r="C2051" s="34">
        <v>57446.651426370969</v>
      </c>
      <c r="D2051" s="34">
        <v>103473.34857362903</v>
      </c>
    </row>
    <row r="2052" spans="2:4" x14ac:dyDescent="0.4">
      <c r="B2052" s="34">
        <v>2027</v>
      </c>
      <c r="C2052" s="34">
        <v>36824.657256848674</v>
      </c>
      <c r="D2052" s="34">
        <v>-3453.8872568486768</v>
      </c>
    </row>
    <row r="2053" spans="2:4" x14ac:dyDescent="0.4">
      <c r="B2053" s="34">
        <v>2028</v>
      </c>
      <c r="C2053" s="34">
        <v>43198.728181973747</v>
      </c>
      <c r="D2053" s="34">
        <v>77050.27181802626</v>
      </c>
    </row>
    <row r="2054" spans="2:4" x14ac:dyDescent="0.4">
      <c r="B2054" s="34">
        <v>2029</v>
      </c>
      <c r="C2054" s="34">
        <v>8703.756116591001</v>
      </c>
      <c r="D2054" s="34">
        <v>-4918.756116591001</v>
      </c>
    </row>
    <row r="2055" spans="2:4" x14ac:dyDescent="0.4">
      <c r="B2055" s="34">
        <v>2030</v>
      </c>
      <c r="C2055" s="34">
        <v>9828.5921622013066</v>
      </c>
      <c r="D2055" s="34">
        <v>-798.59216220130656</v>
      </c>
    </row>
    <row r="2056" spans="2:4" x14ac:dyDescent="0.4">
      <c r="B2056" s="34">
        <v>2031</v>
      </c>
      <c r="C2056" s="34">
        <v>49647.788176806178</v>
      </c>
      <c r="D2056" s="34">
        <v>24486.211823193822</v>
      </c>
    </row>
    <row r="2057" spans="2:4" x14ac:dyDescent="0.4">
      <c r="B2057" s="34">
        <v>2032</v>
      </c>
      <c r="C2057" s="34">
        <v>40874.067021045783</v>
      </c>
      <c r="D2057" s="34">
        <v>19300.932978954217</v>
      </c>
    </row>
    <row r="2058" spans="2:4" x14ac:dyDescent="0.4">
      <c r="B2058" s="34">
        <v>2033</v>
      </c>
      <c r="C2058" s="34">
        <v>42598.815624314921</v>
      </c>
      <c r="D2058" s="34">
        <v>33448.184375685079</v>
      </c>
    </row>
    <row r="2059" spans="2:4" x14ac:dyDescent="0.4">
      <c r="B2059" s="34">
        <v>2034</v>
      </c>
      <c r="C2059" s="34">
        <v>14627.892623471951</v>
      </c>
      <c r="D2059" s="34">
        <v>30041.107376528049</v>
      </c>
    </row>
    <row r="2060" spans="2:4" x14ac:dyDescent="0.4">
      <c r="B2060" s="34">
        <v>2035</v>
      </c>
      <c r="C2060" s="34">
        <v>40874.067021045783</v>
      </c>
      <c r="D2060" s="34">
        <v>260845.52297895425</v>
      </c>
    </row>
    <row r="2061" spans="2:4" x14ac:dyDescent="0.4">
      <c r="B2061" s="34">
        <v>2036</v>
      </c>
      <c r="C2061" s="34">
        <v>51072.580501245902</v>
      </c>
      <c r="D2061" s="34">
        <v>117756.55949875411</v>
      </c>
    </row>
    <row r="2062" spans="2:4" x14ac:dyDescent="0.4">
      <c r="B2062" s="34">
        <v>2037</v>
      </c>
      <c r="C2062" s="34">
        <v>66370.350721546085</v>
      </c>
      <c r="D2062" s="34">
        <v>-26869.850721546085</v>
      </c>
    </row>
    <row r="2063" spans="2:4" x14ac:dyDescent="0.4">
      <c r="B2063" s="34">
        <v>2038</v>
      </c>
      <c r="C2063" s="34">
        <v>34949.930514164829</v>
      </c>
      <c r="D2063" s="34">
        <v>-4902.2905141648298</v>
      </c>
    </row>
    <row r="2064" spans="2:4" x14ac:dyDescent="0.4">
      <c r="B2064" s="34">
        <v>2039</v>
      </c>
      <c r="C2064" s="34">
        <v>18077.389830010226</v>
      </c>
      <c r="D2064" s="34">
        <v>15563.610169989774</v>
      </c>
    </row>
    <row r="2065" spans="2:4" x14ac:dyDescent="0.4">
      <c r="B2065" s="34">
        <v>2040</v>
      </c>
      <c r="C2065" s="34">
        <v>31200.477028797141</v>
      </c>
      <c r="D2065" s="34">
        <v>139070.52297120285</v>
      </c>
    </row>
    <row r="2066" spans="2:4" x14ac:dyDescent="0.4">
      <c r="B2066" s="34">
        <v>2041</v>
      </c>
      <c r="C2066" s="34">
        <v>23101.657500402929</v>
      </c>
      <c r="D2066" s="34">
        <v>-15656.51750040293</v>
      </c>
    </row>
    <row r="2067" spans="2:4" x14ac:dyDescent="0.4">
      <c r="B2067" s="34">
        <v>2042</v>
      </c>
      <c r="C2067" s="34">
        <v>11778.307974592506</v>
      </c>
      <c r="D2067" s="34">
        <v>5498.6920254074939</v>
      </c>
    </row>
    <row r="2068" spans="2:4" x14ac:dyDescent="0.4">
      <c r="B2068" s="34">
        <v>2043</v>
      </c>
      <c r="C2068" s="34">
        <v>13278.089368739582</v>
      </c>
      <c r="D2068" s="34">
        <v>-925.08936873958191</v>
      </c>
    </row>
    <row r="2069" spans="2:4" x14ac:dyDescent="0.4">
      <c r="B2069" s="34">
        <v>2044</v>
      </c>
      <c r="C2069" s="34">
        <v>17252.510063229332</v>
      </c>
      <c r="D2069" s="34">
        <v>-10241.510063229332</v>
      </c>
    </row>
    <row r="2070" spans="2:4" x14ac:dyDescent="0.4">
      <c r="B2070" s="34">
        <v>2045</v>
      </c>
      <c r="C2070" s="34">
        <v>16277.652157033734</v>
      </c>
      <c r="D2070" s="34">
        <v>-45.652157033733602</v>
      </c>
    </row>
    <row r="2071" spans="2:4" x14ac:dyDescent="0.4">
      <c r="B2071" s="34">
        <v>2046</v>
      </c>
      <c r="C2071" s="34">
        <v>22501.744942744102</v>
      </c>
      <c r="D2071" s="34">
        <v>17638.2650572559</v>
      </c>
    </row>
    <row r="2072" spans="2:4" x14ac:dyDescent="0.4">
      <c r="B2072" s="34">
        <v>2047</v>
      </c>
      <c r="C2072" s="34">
        <v>19052.247736205827</v>
      </c>
      <c r="D2072" s="34">
        <v>-6942.2477362058271</v>
      </c>
    </row>
    <row r="2073" spans="2:4" x14ac:dyDescent="0.4">
      <c r="B2073" s="34">
        <v>2048</v>
      </c>
      <c r="C2073" s="34">
        <v>35999.777490067783</v>
      </c>
      <c r="D2073" s="34">
        <v>64939.222509932217</v>
      </c>
    </row>
    <row r="2074" spans="2:4" x14ac:dyDescent="0.4">
      <c r="B2074" s="34">
        <v>2049</v>
      </c>
      <c r="C2074" s="34">
        <v>105739.61231790682</v>
      </c>
      <c r="D2074" s="34">
        <v>20342.837682093173</v>
      </c>
    </row>
    <row r="2075" spans="2:4" x14ac:dyDescent="0.4">
      <c r="B2075" s="34">
        <v>2050</v>
      </c>
      <c r="C2075" s="34">
        <v>58421.509332566573</v>
      </c>
      <c r="D2075" s="34">
        <v>1673.8406674334256</v>
      </c>
    </row>
    <row r="2076" spans="2:4" x14ac:dyDescent="0.4">
      <c r="B2076" s="34">
        <v>2051</v>
      </c>
      <c r="C2076" s="34">
        <v>15527.761459960197</v>
      </c>
      <c r="D2076" s="34">
        <v>31799.238540039805</v>
      </c>
    </row>
    <row r="2077" spans="2:4" x14ac:dyDescent="0.4">
      <c r="B2077" s="34">
        <v>2052</v>
      </c>
      <c r="C2077" s="34">
        <v>20926.974478889671</v>
      </c>
      <c r="D2077" s="34">
        <v>-10497.974478889671</v>
      </c>
    </row>
    <row r="2078" spans="2:4" x14ac:dyDescent="0.4">
      <c r="B2078" s="34">
        <v>2053</v>
      </c>
      <c r="C2078" s="34">
        <v>43348.706321388454</v>
      </c>
      <c r="D2078" s="34">
        <v>133175.29367861155</v>
      </c>
    </row>
    <row r="2079" spans="2:4" x14ac:dyDescent="0.4">
      <c r="B2079" s="34">
        <v>2054</v>
      </c>
      <c r="C2079" s="34">
        <v>11853.297044299859</v>
      </c>
      <c r="D2079" s="34">
        <v>-6802.2970442998594</v>
      </c>
    </row>
    <row r="2080" spans="2:4" x14ac:dyDescent="0.4">
      <c r="B2080" s="34">
        <v>2055</v>
      </c>
      <c r="C2080" s="34">
        <v>49347.831897976765</v>
      </c>
      <c r="D2080" s="34">
        <v>-9590.8318979767646</v>
      </c>
    </row>
    <row r="2081" spans="2:4" x14ac:dyDescent="0.4">
      <c r="B2081" s="34">
        <v>2056</v>
      </c>
      <c r="C2081" s="34">
        <v>10353.515650152784</v>
      </c>
      <c r="D2081" s="34">
        <v>-308.51565015278356</v>
      </c>
    </row>
    <row r="2082" spans="2:4" x14ac:dyDescent="0.4">
      <c r="B2082" s="34">
        <v>2057</v>
      </c>
      <c r="C2082" s="34">
        <v>44323.564227584058</v>
      </c>
      <c r="D2082" s="34">
        <v>32402.435772415942</v>
      </c>
    </row>
    <row r="2083" spans="2:4" x14ac:dyDescent="0.4">
      <c r="B2083" s="34">
        <v>2058</v>
      </c>
      <c r="C2083" s="34">
        <v>52722.340034807683</v>
      </c>
      <c r="D2083" s="34">
        <v>-22387.510034807681</v>
      </c>
    </row>
    <row r="2084" spans="2:4" x14ac:dyDescent="0.4">
      <c r="B2084" s="34">
        <v>2059</v>
      </c>
      <c r="C2084" s="34">
        <v>33525.138189725112</v>
      </c>
      <c r="D2084" s="34">
        <v>-29217.138189725112</v>
      </c>
    </row>
    <row r="2085" spans="2:4" x14ac:dyDescent="0.4">
      <c r="B2085" s="34">
        <v>2060</v>
      </c>
      <c r="C2085" s="34">
        <v>30900.520749967727</v>
      </c>
      <c r="D2085" s="34">
        <v>12136.479250032273</v>
      </c>
    </row>
    <row r="2086" spans="2:4" x14ac:dyDescent="0.4">
      <c r="B2086" s="34">
        <v>2061</v>
      </c>
      <c r="C2086" s="34">
        <v>105064.71069054064</v>
      </c>
      <c r="D2086" s="34">
        <v>-55964.71069054064</v>
      </c>
    </row>
    <row r="2087" spans="2:4" x14ac:dyDescent="0.4">
      <c r="B2087" s="34">
        <v>2062</v>
      </c>
      <c r="C2087" s="34">
        <v>5404.2370494674324</v>
      </c>
      <c r="D2087" s="34">
        <v>-8.2370494674323709</v>
      </c>
    </row>
    <row r="2088" spans="2:4" x14ac:dyDescent="0.4">
      <c r="B2088" s="34">
        <v>2063</v>
      </c>
      <c r="C2088" s="34">
        <v>18002.400760302873</v>
      </c>
      <c r="D2088" s="34">
        <v>96974.599239697127</v>
      </c>
    </row>
    <row r="2089" spans="2:4" x14ac:dyDescent="0.4">
      <c r="B2089" s="34">
        <v>2064</v>
      </c>
      <c r="C2089" s="34">
        <v>6454.0840253703864</v>
      </c>
      <c r="D2089" s="34">
        <v>-532.08402537038637</v>
      </c>
    </row>
    <row r="2090" spans="2:4" x14ac:dyDescent="0.4">
      <c r="B2090" s="34">
        <v>2065</v>
      </c>
      <c r="C2090" s="34">
        <v>438616.09274885041</v>
      </c>
      <c r="D2090" s="34">
        <v>62168.177251149609</v>
      </c>
    </row>
    <row r="2091" spans="2:4" x14ac:dyDescent="0.4">
      <c r="B2091" s="34">
        <v>2066</v>
      </c>
      <c r="C2091" s="34">
        <v>119462.61207435257</v>
      </c>
      <c r="D2091" s="34">
        <v>-39776.562074352565</v>
      </c>
    </row>
    <row r="2092" spans="2:4" x14ac:dyDescent="0.4">
      <c r="B2092" s="34">
        <v>2067</v>
      </c>
      <c r="C2092" s="34">
        <v>7653.909140688047</v>
      </c>
      <c r="D2092" s="34">
        <v>-3281.909140688047</v>
      </c>
    </row>
    <row r="2093" spans="2:4" x14ac:dyDescent="0.4">
      <c r="B2093" s="34">
        <v>2068</v>
      </c>
      <c r="C2093" s="34">
        <v>3529.5103067835871</v>
      </c>
      <c r="D2093" s="34">
        <v>-2901.5103067835871</v>
      </c>
    </row>
    <row r="2094" spans="2:4" x14ac:dyDescent="0.4">
      <c r="B2094" s="34">
        <v>2069</v>
      </c>
      <c r="C2094" s="34">
        <v>8478.7889074689374</v>
      </c>
      <c r="D2094" s="34">
        <v>17827.181092531064</v>
      </c>
    </row>
    <row r="2095" spans="2:4" x14ac:dyDescent="0.4">
      <c r="B2095" s="34">
        <v>2070</v>
      </c>
      <c r="C2095" s="34">
        <v>22501.744942744102</v>
      </c>
      <c r="D2095" s="34">
        <v>41701.585057255899</v>
      </c>
    </row>
    <row r="2096" spans="2:4" x14ac:dyDescent="0.4">
      <c r="B2096" s="34">
        <v>2071</v>
      </c>
      <c r="C2096" s="34">
        <v>117512.89626196137</v>
      </c>
      <c r="D2096" s="34">
        <v>279146.10373803863</v>
      </c>
    </row>
    <row r="2097" spans="2:4" x14ac:dyDescent="0.4">
      <c r="B2097" s="34">
        <v>2072</v>
      </c>
      <c r="C2097" s="34">
        <v>23626.580988354406</v>
      </c>
      <c r="D2097" s="34">
        <v>32519.419011645594</v>
      </c>
    </row>
    <row r="2098" spans="2:4" x14ac:dyDescent="0.4">
      <c r="B2098" s="34">
        <v>2073</v>
      </c>
      <c r="C2098" s="34">
        <v>29025.794007283883</v>
      </c>
      <c r="D2098" s="34">
        <v>50147.205992716117</v>
      </c>
    </row>
    <row r="2099" spans="2:4" x14ac:dyDescent="0.4">
      <c r="B2099" s="34">
        <v>2074</v>
      </c>
      <c r="C2099" s="34">
        <v>38024.482372166334</v>
      </c>
      <c r="D2099" s="34">
        <v>114579.81762783366</v>
      </c>
    </row>
    <row r="2100" spans="2:4" x14ac:dyDescent="0.4">
      <c r="B2100" s="34">
        <v>2075</v>
      </c>
      <c r="C2100" s="34">
        <v>3004.5868188321106</v>
      </c>
      <c r="D2100" s="34">
        <v>-2389.5868188321106</v>
      </c>
    </row>
    <row r="2101" spans="2:4" x14ac:dyDescent="0.4">
      <c r="B2101" s="34">
        <v>2076</v>
      </c>
      <c r="C2101" s="34">
        <v>617689.9912100113</v>
      </c>
      <c r="D2101" s="34">
        <v>-449869.39121001132</v>
      </c>
    </row>
    <row r="2102" spans="2:4" x14ac:dyDescent="0.4">
      <c r="B2102" s="34">
        <v>2077</v>
      </c>
      <c r="C2102" s="34">
        <v>629613.25329348049</v>
      </c>
      <c r="D2102" s="34">
        <v>342981.7367065195</v>
      </c>
    </row>
    <row r="2103" spans="2:4" x14ac:dyDescent="0.4">
      <c r="B2103" s="34">
        <v>2078</v>
      </c>
      <c r="C2103" s="34">
        <v>16877.564714692562</v>
      </c>
      <c r="D2103" s="34">
        <v>40876.435285307438</v>
      </c>
    </row>
    <row r="2104" spans="2:4" x14ac:dyDescent="0.4">
      <c r="B2104" s="34">
        <v>2079</v>
      </c>
      <c r="C2104" s="34">
        <v>6379.0949556630321</v>
      </c>
      <c r="D2104" s="34">
        <v>19861.905044336967</v>
      </c>
    </row>
    <row r="2105" spans="2:4" x14ac:dyDescent="0.4">
      <c r="B2105" s="34">
        <v>2080</v>
      </c>
      <c r="C2105" s="34">
        <v>48297.984922073811</v>
      </c>
      <c r="D2105" s="34">
        <v>-19480.984922073811</v>
      </c>
    </row>
    <row r="2106" spans="2:4" x14ac:dyDescent="0.4">
      <c r="B2106" s="34">
        <v>2081</v>
      </c>
      <c r="C2106" s="34">
        <v>6529.0730950777397</v>
      </c>
      <c r="D2106" s="34">
        <v>-1451.0730950777397</v>
      </c>
    </row>
    <row r="2107" spans="2:4" x14ac:dyDescent="0.4">
      <c r="B2107" s="34">
        <v>2082</v>
      </c>
      <c r="C2107" s="34">
        <v>6904.0184436145082</v>
      </c>
      <c r="D2107" s="34">
        <v>-2894.0184436145082</v>
      </c>
    </row>
    <row r="2108" spans="2:4" x14ac:dyDescent="0.4">
      <c r="B2108" s="34">
        <v>2083</v>
      </c>
      <c r="C2108" s="34">
        <v>5629.2042585894942</v>
      </c>
      <c r="D2108" s="34">
        <v>-3968.2042585894942</v>
      </c>
    </row>
    <row r="2109" spans="2:4" x14ac:dyDescent="0.4">
      <c r="B2109" s="34">
        <v>2084</v>
      </c>
      <c r="C2109" s="34">
        <v>4654.3463523938944</v>
      </c>
      <c r="D2109" s="34">
        <v>-3804.3463523938944</v>
      </c>
    </row>
    <row r="2110" spans="2:4" x14ac:dyDescent="0.4">
      <c r="B2110" s="34">
        <v>2085</v>
      </c>
      <c r="C2110" s="34">
        <v>6229.1168162483245</v>
      </c>
      <c r="D2110" s="34">
        <v>-2979.1168162483245</v>
      </c>
    </row>
    <row r="2111" spans="2:4" x14ac:dyDescent="0.4">
      <c r="B2111" s="34">
        <v>2086</v>
      </c>
      <c r="C2111" s="34">
        <v>9003.7123954204144</v>
      </c>
      <c r="D2111" s="34">
        <v>-1591.7123954204144</v>
      </c>
    </row>
    <row r="2112" spans="2:4" x14ac:dyDescent="0.4">
      <c r="B2112" s="34">
        <v>2087</v>
      </c>
      <c r="C2112" s="34">
        <v>5404.2370494674324</v>
      </c>
      <c r="D2112" s="34">
        <v>-1376.2370494674324</v>
      </c>
    </row>
    <row r="2113" spans="2:4" x14ac:dyDescent="0.4">
      <c r="B2113" s="34">
        <v>2088</v>
      </c>
      <c r="C2113" s="34">
        <v>4654.3463523938944</v>
      </c>
      <c r="D2113" s="34">
        <v>-3101.3463523938944</v>
      </c>
    </row>
    <row r="2114" spans="2:4" x14ac:dyDescent="0.4">
      <c r="B2114" s="34">
        <v>2089</v>
      </c>
      <c r="C2114" s="34">
        <v>8403.7998377615841</v>
      </c>
      <c r="D2114" s="34">
        <v>-4938.4798377615843</v>
      </c>
    </row>
    <row r="2115" spans="2:4" x14ac:dyDescent="0.4">
      <c r="B2115" s="34">
        <v>2090</v>
      </c>
      <c r="C2115" s="34">
        <v>7428.9419315659852</v>
      </c>
      <c r="D2115" s="34">
        <v>-4418.931931565985</v>
      </c>
    </row>
    <row r="2116" spans="2:4" x14ac:dyDescent="0.4">
      <c r="B2116" s="34">
        <v>2091</v>
      </c>
      <c r="C2116" s="34">
        <v>14777.870762886658</v>
      </c>
      <c r="D2116" s="34">
        <v>-5574.6407628866582</v>
      </c>
    </row>
    <row r="2117" spans="2:4" x14ac:dyDescent="0.4">
      <c r="B2117" s="34">
        <v>2092</v>
      </c>
      <c r="C2117" s="34">
        <v>21226.930757719085</v>
      </c>
      <c r="D2117" s="34">
        <v>457.26924228091593</v>
      </c>
    </row>
    <row r="2118" spans="2:4" x14ac:dyDescent="0.4">
      <c r="B2118" s="34">
        <v>2093</v>
      </c>
      <c r="C2118" s="34">
        <v>6904.0184436145082</v>
      </c>
      <c r="D2118" s="34">
        <v>-827.01844361450821</v>
      </c>
    </row>
    <row r="2119" spans="2:4" x14ac:dyDescent="0.4">
      <c r="B2119" s="34">
        <v>2094</v>
      </c>
      <c r="C2119" s="34">
        <v>4504.3682129791869</v>
      </c>
      <c r="D2119" s="34">
        <v>-2967.3682129791869</v>
      </c>
    </row>
    <row r="2120" spans="2:4" x14ac:dyDescent="0.4">
      <c r="B2120" s="34">
        <v>2095</v>
      </c>
      <c r="C2120" s="34">
        <v>8178.8326286395231</v>
      </c>
      <c r="D2120" s="34">
        <v>-3959.8326286395231</v>
      </c>
    </row>
    <row r="2121" spans="2:4" x14ac:dyDescent="0.4">
      <c r="B2121" s="34">
        <v>2096</v>
      </c>
      <c r="C2121" s="34">
        <v>4429.3791432718326</v>
      </c>
      <c r="D2121" s="34">
        <v>-1929.3791432718326</v>
      </c>
    </row>
    <row r="2122" spans="2:4" x14ac:dyDescent="0.4">
      <c r="B2122" s="34">
        <v>2097</v>
      </c>
      <c r="C2122" s="34">
        <v>3829.4665856130023</v>
      </c>
      <c r="D2122" s="34">
        <v>-3219.4665856130023</v>
      </c>
    </row>
    <row r="2123" spans="2:4" x14ac:dyDescent="0.4">
      <c r="B2123" s="34">
        <v>2098</v>
      </c>
      <c r="C2123" s="34">
        <v>5629.2042585894942</v>
      </c>
      <c r="D2123" s="34">
        <v>-2629.2042585894942</v>
      </c>
    </row>
    <row r="2124" spans="2:4" x14ac:dyDescent="0.4">
      <c r="B2124" s="34">
        <v>2099</v>
      </c>
      <c r="C2124" s="34">
        <v>5179.2698403453705</v>
      </c>
      <c r="D2124" s="34">
        <v>840.73015965462946</v>
      </c>
    </row>
    <row r="2125" spans="2:4" x14ac:dyDescent="0.4">
      <c r="B2125" s="34">
        <v>2100</v>
      </c>
      <c r="C2125" s="34">
        <v>7503.9310012733386</v>
      </c>
      <c r="D2125" s="34">
        <v>-3532.9310012733386</v>
      </c>
    </row>
    <row r="2126" spans="2:4" x14ac:dyDescent="0.4">
      <c r="B2126" s="34">
        <v>2101</v>
      </c>
      <c r="C2126" s="34">
        <v>4804.324491808602</v>
      </c>
      <c r="D2126" s="34">
        <v>-3984.324491808602</v>
      </c>
    </row>
    <row r="2127" spans="2:4" x14ac:dyDescent="0.4">
      <c r="B2127" s="34">
        <v>2102</v>
      </c>
      <c r="C2127" s="34">
        <v>6079.138676833616</v>
      </c>
      <c r="D2127" s="34">
        <v>-3814.138676833616</v>
      </c>
    </row>
    <row r="2128" spans="2:4" x14ac:dyDescent="0.4">
      <c r="B2128" s="34">
        <v>2103</v>
      </c>
      <c r="C2128" s="34">
        <v>5629.2042585894942</v>
      </c>
      <c r="D2128" s="34">
        <v>-4269.2042585894942</v>
      </c>
    </row>
    <row r="2129" spans="2:4" x14ac:dyDescent="0.4">
      <c r="B2129" s="34">
        <v>2104</v>
      </c>
      <c r="C2129" s="34">
        <v>11403.362626055738</v>
      </c>
      <c r="D2129" s="34">
        <v>-39.362626055737564</v>
      </c>
    </row>
    <row r="2130" spans="2:4" x14ac:dyDescent="0.4">
      <c r="B2130" s="34">
        <v>2105</v>
      </c>
      <c r="C2130" s="34">
        <v>5554.21518888214</v>
      </c>
      <c r="D2130" s="34">
        <v>-4518.21518888214</v>
      </c>
    </row>
    <row r="2131" spans="2:4" x14ac:dyDescent="0.4">
      <c r="B2131" s="34">
        <v>2106</v>
      </c>
      <c r="C2131" s="34">
        <v>10203.537510738075</v>
      </c>
      <c r="D2131" s="34">
        <v>-5123.5375107380751</v>
      </c>
    </row>
    <row r="2132" spans="2:4" x14ac:dyDescent="0.4">
      <c r="B2132" s="34">
        <v>2107</v>
      </c>
      <c r="C2132" s="34">
        <v>6079.138676833616</v>
      </c>
      <c r="D2132" s="34">
        <v>-3724.138676833616</v>
      </c>
    </row>
    <row r="2133" spans="2:4" x14ac:dyDescent="0.4">
      <c r="B2133" s="34">
        <v>2108</v>
      </c>
      <c r="C2133" s="34">
        <v>7128.98565273657</v>
      </c>
      <c r="D2133" s="34">
        <v>-4974.3256527365702</v>
      </c>
    </row>
    <row r="2134" spans="2:4" x14ac:dyDescent="0.4">
      <c r="B2134" s="34">
        <v>2109</v>
      </c>
      <c r="C2134" s="34">
        <v>17102.531923814626</v>
      </c>
      <c r="D2134" s="34">
        <v>67.46807618537423</v>
      </c>
    </row>
    <row r="2135" spans="2:4" x14ac:dyDescent="0.4">
      <c r="B2135" s="34">
        <v>2110</v>
      </c>
      <c r="C2135" s="34">
        <v>5779.1823980042009</v>
      </c>
      <c r="D2135" s="34">
        <v>-1518.1823980042009</v>
      </c>
    </row>
    <row r="2136" spans="2:4" x14ac:dyDescent="0.4">
      <c r="B2136" s="34">
        <v>2111</v>
      </c>
      <c r="C2136" s="34">
        <v>5629.2042585894942</v>
      </c>
      <c r="D2136" s="34">
        <v>-3622.2042585894942</v>
      </c>
    </row>
    <row r="2137" spans="2:4" x14ac:dyDescent="0.4">
      <c r="B2137" s="34">
        <v>2112</v>
      </c>
      <c r="C2137" s="34">
        <v>5704.1933282968475</v>
      </c>
      <c r="D2137" s="34">
        <v>-3574.1933282968475</v>
      </c>
    </row>
    <row r="2138" spans="2:4" x14ac:dyDescent="0.4">
      <c r="B2138" s="34">
        <v>2113</v>
      </c>
      <c r="C2138" s="34">
        <v>3604.4993764909409</v>
      </c>
      <c r="D2138" s="34">
        <v>-3304.4993764909409</v>
      </c>
    </row>
    <row r="2139" spans="2:4" x14ac:dyDescent="0.4">
      <c r="B2139" s="34">
        <v>2114</v>
      </c>
      <c r="C2139" s="34">
        <v>10803.450068396905</v>
      </c>
      <c r="D2139" s="34">
        <v>-3463.4500683969054</v>
      </c>
    </row>
    <row r="2140" spans="2:4" x14ac:dyDescent="0.4">
      <c r="B2140" s="34">
        <v>2115</v>
      </c>
      <c r="C2140" s="34">
        <v>13803.012856691059</v>
      </c>
      <c r="D2140" s="34">
        <v>-8568.0128566910589</v>
      </c>
    </row>
    <row r="2141" spans="2:4" x14ac:dyDescent="0.4">
      <c r="B2141" s="34">
        <v>2116</v>
      </c>
      <c r="C2141" s="34">
        <v>5479.2261191747857</v>
      </c>
      <c r="D2141" s="34">
        <v>-2094.2261191747857</v>
      </c>
    </row>
    <row r="2142" spans="2:4" x14ac:dyDescent="0.4">
      <c r="B2142" s="34">
        <v>2117</v>
      </c>
      <c r="C2142" s="34">
        <v>9678.6140227865981</v>
      </c>
      <c r="D2142" s="34">
        <v>38755.385977213402</v>
      </c>
    </row>
    <row r="2143" spans="2:4" x14ac:dyDescent="0.4">
      <c r="B2143" s="34">
        <v>2118</v>
      </c>
      <c r="C2143" s="34">
        <v>5404.2370494674324</v>
      </c>
      <c r="D2143" s="34">
        <v>-3631.2370494674324</v>
      </c>
    </row>
    <row r="2144" spans="2:4" x14ac:dyDescent="0.4">
      <c r="B2144" s="34">
        <v>2119</v>
      </c>
      <c r="C2144" s="34">
        <v>4054.4337947350641</v>
      </c>
      <c r="D2144" s="34">
        <v>-2708.3237947350644</v>
      </c>
    </row>
    <row r="2145" spans="2:4" x14ac:dyDescent="0.4">
      <c r="B2145" s="34">
        <v>2120</v>
      </c>
      <c r="C2145" s="34">
        <v>4429.3791432718326</v>
      </c>
      <c r="D2145" s="34">
        <v>-2414.3791432718326</v>
      </c>
    </row>
    <row r="2146" spans="2:4" x14ac:dyDescent="0.4">
      <c r="B2146" s="34">
        <v>2121</v>
      </c>
      <c r="C2146" s="34">
        <v>7953.8654195174622</v>
      </c>
      <c r="D2146" s="34">
        <v>116.56458048253808</v>
      </c>
    </row>
    <row r="2147" spans="2:4" x14ac:dyDescent="0.4">
      <c r="B2147" s="34">
        <v>2122</v>
      </c>
      <c r="C2147" s="34">
        <v>3529.5103067835871</v>
      </c>
      <c r="D2147" s="34">
        <v>-3245.5103067835871</v>
      </c>
    </row>
    <row r="2148" spans="2:4" x14ac:dyDescent="0.4">
      <c r="B2148" s="34">
        <v>2123</v>
      </c>
      <c r="C2148" s="34">
        <v>3004.5868188321106</v>
      </c>
      <c r="D2148" s="34">
        <v>-2694.5868188321106</v>
      </c>
    </row>
    <row r="2149" spans="2:4" x14ac:dyDescent="0.4">
      <c r="B2149" s="34">
        <v>2124</v>
      </c>
      <c r="C2149" s="34">
        <v>3154.5649582468182</v>
      </c>
      <c r="D2149" s="34">
        <v>-3104.5649582468182</v>
      </c>
    </row>
    <row r="2150" spans="2:4" x14ac:dyDescent="0.4">
      <c r="B2150" s="34">
        <v>2125</v>
      </c>
      <c r="C2150" s="34">
        <v>3154.5649582468182</v>
      </c>
      <c r="D2150" s="34">
        <v>-3039.5649582468182</v>
      </c>
    </row>
    <row r="2151" spans="2:4" x14ac:dyDescent="0.4">
      <c r="B2151" s="34">
        <v>2126</v>
      </c>
      <c r="C2151" s="34">
        <v>4804.324491808602</v>
      </c>
      <c r="D2151" s="34">
        <v>-3952.324491808602</v>
      </c>
    </row>
    <row r="2152" spans="2:4" x14ac:dyDescent="0.4">
      <c r="B2152" s="34">
        <v>2127</v>
      </c>
      <c r="C2152" s="34">
        <v>2929.5977491247568</v>
      </c>
      <c r="D2152" s="34">
        <v>-2919.5977491247568</v>
      </c>
    </row>
    <row r="2153" spans="2:4" x14ac:dyDescent="0.4">
      <c r="B2153" s="34">
        <v>2128</v>
      </c>
      <c r="C2153" s="34">
        <v>20477.040060645544</v>
      </c>
      <c r="D2153" s="34">
        <v>-12401.040060645544</v>
      </c>
    </row>
    <row r="2154" spans="2:4" x14ac:dyDescent="0.4">
      <c r="B2154" s="34">
        <v>2129</v>
      </c>
      <c r="C2154" s="34">
        <v>2854.608679417403</v>
      </c>
      <c r="D2154" s="34">
        <v>-2829.608679417403</v>
      </c>
    </row>
    <row r="2155" spans="2:4" x14ac:dyDescent="0.4">
      <c r="B2155" s="34">
        <v>2130</v>
      </c>
      <c r="C2155" s="34">
        <v>3679.4884461982947</v>
      </c>
      <c r="D2155" s="34">
        <v>-3443.4884461982947</v>
      </c>
    </row>
    <row r="2156" spans="2:4" x14ac:dyDescent="0.4">
      <c r="B2156" s="34">
        <v>2131</v>
      </c>
      <c r="C2156" s="34">
        <v>3079.5758885394644</v>
      </c>
      <c r="D2156" s="34">
        <v>-2994.5758885394644</v>
      </c>
    </row>
    <row r="2157" spans="2:4" x14ac:dyDescent="0.4">
      <c r="B2157" s="34">
        <v>2132</v>
      </c>
      <c r="C2157" s="34">
        <v>3004.5868188321106</v>
      </c>
      <c r="D2157" s="34">
        <v>-2979.5868188321106</v>
      </c>
    </row>
    <row r="2158" spans="2:4" x14ac:dyDescent="0.4">
      <c r="B2158" s="34">
        <v>2133</v>
      </c>
      <c r="C2158" s="34">
        <v>10203.537510738075</v>
      </c>
      <c r="D2158" s="34">
        <v>-8090.5475107380753</v>
      </c>
    </row>
    <row r="2159" spans="2:4" x14ac:dyDescent="0.4">
      <c r="B2159" s="34">
        <v>2134</v>
      </c>
      <c r="C2159" s="34">
        <v>3004.5868188321106</v>
      </c>
      <c r="D2159" s="34">
        <v>-2988.5868188321106</v>
      </c>
    </row>
    <row r="2160" spans="2:4" x14ac:dyDescent="0.4">
      <c r="B2160" s="34">
        <v>2135</v>
      </c>
      <c r="C2160" s="34">
        <v>3004.5868188321106</v>
      </c>
      <c r="D2160" s="34">
        <v>-2900.5868188321106</v>
      </c>
    </row>
    <row r="2161" spans="2:4" x14ac:dyDescent="0.4">
      <c r="B2161" s="34">
        <v>2136</v>
      </c>
      <c r="C2161" s="34">
        <v>4429.3791432718326</v>
      </c>
      <c r="D2161" s="34">
        <v>-3951.3791432718326</v>
      </c>
    </row>
    <row r="2162" spans="2:4" x14ac:dyDescent="0.4">
      <c r="B2162" s="34">
        <v>2137</v>
      </c>
      <c r="C2162" s="34">
        <v>3079.5758885394644</v>
      </c>
      <c r="D2162" s="34">
        <v>-3031.8858885394643</v>
      </c>
    </row>
    <row r="2163" spans="2:4" x14ac:dyDescent="0.4">
      <c r="B2163" s="34">
        <v>2138</v>
      </c>
      <c r="C2163" s="34">
        <v>42823.782833436977</v>
      </c>
      <c r="D2163" s="34">
        <v>-28620.782833436977</v>
      </c>
    </row>
    <row r="2164" spans="2:4" x14ac:dyDescent="0.4">
      <c r="B2164" s="34">
        <v>2139</v>
      </c>
      <c r="C2164" s="34">
        <v>3679.4884461982947</v>
      </c>
      <c r="D2164" s="34">
        <v>-3551.4884461982947</v>
      </c>
    </row>
    <row r="2165" spans="2:4" x14ac:dyDescent="0.4">
      <c r="B2165" s="34">
        <v>2140</v>
      </c>
      <c r="C2165" s="34">
        <v>6979.0075133218625</v>
      </c>
      <c r="D2165" s="34">
        <v>-5353.0075133218625</v>
      </c>
    </row>
    <row r="2166" spans="2:4" x14ac:dyDescent="0.4">
      <c r="B2166" s="34">
        <v>2141</v>
      </c>
      <c r="C2166" s="34">
        <v>3604.4993764909409</v>
      </c>
      <c r="D2166" s="34">
        <v>-3044.4993764909409</v>
      </c>
    </row>
    <row r="2167" spans="2:4" x14ac:dyDescent="0.4">
      <c r="B2167" s="34">
        <v>2142</v>
      </c>
      <c r="C2167" s="34">
        <v>2779.6196097100492</v>
      </c>
      <c r="D2167" s="34">
        <v>-2779.6196097100492</v>
      </c>
    </row>
    <row r="2168" spans="2:4" x14ac:dyDescent="0.4">
      <c r="B2168" s="34">
        <v>2143</v>
      </c>
      <c r="C2168" s="34">
        <v>3679.4884461982947</v>
      </c>
      <c r="D2168" s="34">
        <v>-3078.4884461982947</v>
      </c>
    </row>
    <row r="2169" spans="2:4" x14ac:dyDescent="0.4">
      <c r="B2169" s="34">
        <v>2144</v>
      </c>
      <c r="C2169" s="34">
        <v>3154.5649582468182</v>
      </c>
      <c r="D2169" s="34">
        <v>-2929.5649582468182</v>
      </c>
    </row>
    <row r="2170" spans="2:4" x14ac:dyDescent="0.4">
      <c r="B2170" s="34">
        <v>2145</v>
      </c>
      <c r="C2170" s="34">
        <v>4579.3572826865402</v>
      </c>
      <c r="D2170" s="34">
        <v>-3972.3572826865402</v>
      </c>
    </row>
    <row r="2171" spans="2:4" x14ac:dyDescent="0.4">
      <c r="B2171" s="34">
        <v>2146</v>
      </c>
      <c r="C2171" s="34">
        <v>9453.6468136645381</v>
      </c>
      <c r="D2171" s="34">
        <v>-4888.6468136645381</v>
      </c>
    </row>
    <row r="2172" spans="2:4" x14ac:dyDescent="0.4">
      <c r="B2172" s="34">
        <v>2147</v>
      </c>
      <c r="C2172" s="34">
        <v>2854.608679417403</v>
      </c>
      <c r="D2172" s="34">
        <v>-2853.608679417403</v>
      </c>
    </row>
    <row r="2173" spans="2:4" x14ac:dyDescent="0.4">
      <c r="B2173" s="34">
        <v>2148</v>
      </c>
      <c r="C2173" s="34">
        <v>6904.0184436145082</v>
      </c>
      <c r="D2173" s="34">
        <v>-4188.0184436145082</v>
      </c>
    </row>
    <row r="2174" spans="2:4" x14ac:dyDescent="0.4">
      <c r="B2174" s="34">
        <v>2149</v>
      </c>
      <c r="C2174" s="34">
        <v>2929.5977491247568</v>
      </c>
      <c r="D2174" s="34">
        <v>-2927.5977491247568</v>
      </c>
    </row>
    <row r="2175" spans="2:4" x14ac:dyDescent="0.4">
      <c r="B2175" s="34">
        <v>2150</v>
      </c>
      <c r="C2175" s="34">
        <v>2779.6196097100492</v>
      </c>
      <c r="D2175" s="34">
        <v>-2779.6196097100492</v>
      </c>
    </row>
    <row r="2176" spans="2:4" x14ac:dyDescent="0.4">
      <c r="B2176" s="34">
        <v>2151</v>
      </c>
      <c r="C2176" s="34">
        <v>3079.5758885394644</v>
      </c>
      <c r="D2176" s="34">
        <v>-2674.5758885394644</v>
      </c>
    </row>
    <row r="2177" spans="2:4" x14ac:dyDescent="0.4">
      <c r="B2177" s="34">
        <v>2152</v>
      </c>
      <c r="C2177" s="34">
        <v>3229.5540279541719</v>
      </c>
      <c r="D2177" s="34">
        <v>-3111.5540279541719</v>
      </c>
    </row>
    <row r="2178" spans="2:4" x14ac:dyDescent="0.4">
      <c r="B2178" s="34">
        <v>2153</v>
      </c>
      <c r="C2178" s="34">
        <v>3079.5758885394644</v>
      </c>
      <c r="D2178" s="34">
        <v>-3029.5758885394644</v>
      </c>
    </row>
    <row r="2179" spans="2:4" x14ac:dyDescent="0.4">
      <c r="B2179" s="34">
        <v>2154</v>
      </c>
      <c r="C2179" s="34">
        <v>3079.5758885394644</v>
      </c>
      <c r="D2179" s="34">
        <v>-3045.5758885394644</v>
      </c>
    </row>
    <row r="2180" spans="2:4" x14ac:dyDescent="0.4">
      <c r="B2180" s="34">
        <v>2155</v>
      </c>
      <c r="C2180" s="34">
        <v>2929.5977491247568</v>
      </c>
      <c r="D2180" s="34">
        <v>-2927.5977491247568</v>
      </c>
    </row>
    <row r="2181" spans="2:4" x14ac:dyDescent="0.4">
      <c r="B2181" s="34">
        <v>2156</v>
      </c>
      <c r="C2181" s="34">
        <v>3154.5649582468182</v>
      </c>
      <c r="D2181" s="34">
        <v>-3039.5649582468182</v>
      </c>
    </row>
    <row r="2182" spans="2:4" x14ac:dyDescent="0.4">
      <c r="B2182" s="34">
        <v>2157</v>
      </c>
      <c r="C2182" s="34">
        <v>9003.7123954204144</v>
      </c>
      <c r="D2182" s="34">
        <v>-7510.7123954204144</v>
      </c>
    </row>
    <row r="2183" spans="2:4" x14ac:dyDescent="0.4">
      <c r="B2183" s="34">
        <v>2158</v>
      </c>
      <c r="C2183" s="34">
        <v>7053.9965830292158</v>
      </c>
      <c r="D2183" s="34">
        <v>14090.003416970783</v>
      </c>
    </row>
    <row r="2184" spans="2:4" x14ac:dyDescent="0.4">
      <c r="B2184" s="34">
        <v>2159</v>
      </c>
      <c r="C2184" s="34">
        <v>26101.220288697084</v>
      </c>
      <c r="D2184" s="34">
        <v>-6331.1102886970839</v>
      </c>
    </row>
    <row r="2185" spans="2:4" x14ac:dyDescent="0.4">
      <c r="B2185" s="34">
        <v>2160</v>
      </c>
      <c r="C2185" s="34">
        <v>2929.5977491247568</v>
      </c>
      <c r="D2185" s="34">
        <v>-2903.5977491247568</v>
      </c>
    </row>
    <row r="2186" spans="2:4" x14ac:dyDescent="0.4">
      <c r="B2186" s="34">
        <v>2161</v>
      </c>
      <c r="C2186" s="34">
        <v>3979.4447250277099</v>
      </c>
      <c r="D2186" s="34">
        <v>-3894.4447250277099</v>
      </c>
    </row>
    <row r="2187" spans="2:4" x14ac:dyDescent="0.4">
      <c r="B2187" s="34">
        <v>2162</v>
      </c>
      <c r="C2187" s="34">
        <v>3754.4775159056489</v>
      </c>
      <c r="D2187" s="34">
        <v>-3291.4775159056489</v>
      </c>
    </row>
    <row r="2188" spans="2:4" x14ac:dyDescent="0.4">
      <c r="B2188" s="34">
        <v>2163</v>
      </c>
      <c r="C2188" s="34">
        <v>7128.98565273657</v>
      </c>
      <c r="D2188" s="34">
        <v>-2076.98565273657</v>
      </c>
    </row>
    <row r="2189" spans="2:4" x14ac:dyDescent="0.4">
      <c r="B2189" s="34">
        <v>2164</v>
      </c>
      <c r="C2189" s="34">
        <v>6079.138676833616</v>
      </c>
      <c r="D2189" s="34">
        <v>-2774.138676833616</v>
      </c>
    </row>
    <row r="2190" spans="2:4" x14ac:dyDescent="0.4">
      <c r="B2190" s="34">
        <v>2165</v>
      </c>
      <c r="C2190" s="34">
        <v>9003.7123954204144</v>
      </c>
      <c r="D2190" s="34">
        <v>-3358.7123954204144</v>
      </c>
    </row>
    <row r="2191" spans="2:4" x14ac:dyDescent="0.4">
      <c r="B2191" s="34">
        <v>2166</v>
      </c>
      <c r="C2191" s="34">
        <v>11553.340765470444</v>
      </c>
      <c r="D2191" s="34">
        <v>-8087.3407654704442</v>
      </c>
    </row>
    <row r="2192" spans="2:4" x14ac:dyDescent="0.4">
      <c r="B2192" s="34">
        <v>2167</v>
      </c>
      <c r="C2192" s="34">
        <v>5179.2698403453705</v>
      </c>
      <c r="D2192" s="34">
        <v>-2247.2698403453705</v>
      </c>
    </row>
    <row r="2193" spans="2:4" x14ac:dyDescent="0.4">
      <c r="B2193" s="34">
        <v>2168</v>
      </c>
      <c r="C2193" s="34">
        <v>3379.5321673688795</v>
      </c>
      <c r="D2193" s="34">
        <v>-3199.5321673688795</v>
      </c>
    </row>
    <row r="2194" spans="2:4" x14ac:dyDescent="0.4">
      <c r="B2194" s="34">
        <v>2169</v>
      </c>
      <c r="C2194" s="34">
        <v>28275.903310210342</v>
      </c>
      <c r="D2194" s="34">
        <v>-6391.2133102103435</v>
      </c>
    </row>
    <row r="2195" spans="2:4" x14ac:dyDescent="0.4">
      <c r="B2195" s="34">
        <v>2170</v>
      </c>
      <c r="C2195" s="34">
        <v>3304.5430976615257</v>
      </c>
      <c r="D2195" s="34">
        <v>-3151.5430976615257</v>
      </c>
    </row>
    <row r="2196" spans="2:4" x14ac:dyDescent="0.4">
      <c r="B2196" s="34">
        <v>2171</v>
      </c>
      <c r="C2196" s="34">
        <v>4204.4119341497717</v>
      </c>
      <c r="D2196" s="34">
        <v>-3571.4119341497717</v>
      </c>
    </row>
    <row r="2197" spans="2:4" x14ac:dyDescent="0.4">
      <c r="B2197" s="34">
        <v>2172</v>
      </c>
      <c r="C2197" s="34">
        <v>6304.1058859556779</v>
      </c>
      <c r="D2197" s="34">
        <v>-2061.1058859556779</v>
      </c>
    </row>
    <row r="2198" spans="2:4" x14ac:dyDescent="0.4">
      <c r="B2198" s="34">
        <v>2173</v>
      </c>
      <c r="C2198" s="34">
        <v>3754.4775159056489</v>
      </c>
      <c r="D2198" s="34">
        <v>-2754.4775159056489</v>
      </c>
    </row>
    <row r="2199" spans="2:4" x14ac:dyDescent="0.4">
      <c r="B2199" s="34">
        <v>2174</v>
      </c>
      <c r="C2199" s="34">
        <v>9528.6358833718914</v>
      </c>
      <c r="D2199" s="34">
        <v>-4197.6358833718914</v>
      </c>
    </row>
    <row r="2200" spans="2:4" x14ac:dyDescent="0.4">
      <c r="B2200" s="34">
        <v>2175</v>
      </c>
      <c r="C2200" s="34">
        <v>7503.9310012733386</v>
      </c>
      <c r="D2200" s="34">
        <v>-3384.9310012733386</v>
      </c>
    </row>
    <row r="2201" spans="2:4" x14ac:dyDescent="0.4">
      <c r="B2201" s="34">
        <v>2176</v>
      </c>
      <c r="C2201" s="34">
        <v>4729.3354221012487</v>
      </c>
      <c r="D2201" s="34">
        <v>-2979.3354221012487</v>
      </c>
    </row>
    <row r="2202" spans="2:4" x14ac:dyDescent="0.4">
      <c r="B2202" s="34">
        <v>2177</v>
      </c>
      <c r="C2202" s="34">
        <v>8103.8435589321698</v>
      </c>
      <c r="D2202" s="34">
        <v>-1802.8435589321698</v>
      </c>
    </row>
    <row r="2203" spans="2:4" x14ac:dyDescent="0.4">
      <c r="B2203" s="34">
        <v>2178</v>
      </c>
      <c r="C2203" s="34">
        <v>5629.2042585894942</v>
      </c>
      <c r="D2203" s="34">
        <v>-3126.2042585894942</v>
      </c>
    </row>
    <row r="2204" spans="2:4" x14ac:dyDescent="0.4">
      <c r="B2204" s="34">
        <v>2179</v>
      </c>
      <c r="C2204" s="34">
        <v>67195.230488326968</v>
      </c>
      <c r="D2204" s="34">
        <v>-32535.230488326968</v>
      </c>
    </row>
    <row r="2205" spans="2:4" x14ac:dyDescent="0.4">
      <c r="B2205" s="34">
        <v>2180</v>
      </c>
      <c r="C2205" s="34">
        <v>4354.3900735644793</v>
      </c>
      <c r="D2205" s="34">
        <v>-2740.3900735644793</v>
      </c>
    </row>
    <row r="2206" spans="2:4" x14ac:dyDescent="0.4">
      <c r="B2206" s="34">
        <v>2181</v>
      </c>
      <c r="C2206" s="34">
        <v>8628.7670468836459</v>
      </c>
      <c r="D2206" s="34">
        <v>-3269.5570468836459</v>
      </c>
    </row>
    <row r="2207" spans="2:4" x14ac:dyDescent="0.4">
      <c r="B2207" s="34">
        <v>2182</v>
      </c>
      <c r="C2207" s="34">
        <v>6754.0403041998015</v>
      </c>
      <c r="D2207" s="34">
        <v>-3692.0403041998015</v>
      </c>
    </row>
    <row r="2208" spans="2:4" x14ac:dyDescent="0.4">
      <c r="B2208" s="34">
        <v>2183</v>
      </c>
      <c r="C2208" s="34">
        <v>29475.728425528003</v>
      </c>
      <c r="D2208" s="34">
        <v>-13750.728425528003</v>
      </c>
    </row>
    <row r="2209" spans="2:4" x14ac:dyDescent="0.4">
      <c r="B2209" s="34">
        <v>2184</v>
      </c>
      <c r="C2209" s="34">
        <v>23701.570058061763</v>
      </c>
      <c r="D2209" s="34">
        <v>-14894.570058061763</v>
      </c>
    </row>
    <row r="2210" spans="2:4" x14ac:dyDescent="0.4">
      <c r="B2210" s="34">
        <v>2185</v>
      </c>
      <c r="C2210" s="34">
        <v>22726.712151866159</v>
      </c>
      <c r="D2210" s="34">
        <v>5747.2878481338412</v>
      </c>
    </row>
    <row r="2211" spans="2:4" x14ac:dyDescent="0.4">
      <c r="B2211" s="34">
        <v>2186</v>
      </c>
      <c r="C2211" s="34">
        <v>49497.810037391471</v>
      </c>
      <c r="D2211" s="34">
        <v>43350.689962608529</v>
      </c>
    </row>
    <row r="2212" spans="2:4" x14ac:dyDescent="0.4">
      <c r="B2212" s="34">
        <v>2187</v>
      </c>
      <c r="C2212" s="34">
        <v>32175.334934992745</v>
      </c>
      <c r="D2212" s="34">
        <v>-10240.334934992745</v>
      </c>
    </row>
    <row r="2213" spans="2:4" x14ac:dyDescent="0.4">
      <c r="B2213" s="34">
        <v>2188</v>
      </c>
      <c r="C2213" s="34">
        <v>269890.68590730435</v>
      </c>
      <c r="D2213" s="34">
        <v>-66962.185907304345</v>
      </c>
    </row>
    <row r="2214" spans="2:4" x14ac:dyDescent="0.4">
      <c r="B2214" s="34">
        <v>2189</v>
      </c>
      <c r="C2214" s="34">
        <v>41324.001439289903</v>
      </c>
      <c r="D2214" s="34">
        <v>-18679.001439289903</v>
      </c>
    </row>
    <row r="2215" spans="2:4" x14ac:dyDescent="0.4">
      <c r="B2215" s="34">
        <v>2190</v>
      </c>
      <c r="C2215" s="34">
        <v>9378.6577439571847</v>
      </c>
      <c r="D2215" s="34">
        <v>-3339.6577439571847</v>
      </c>
    </row>
    <row r="2216" spans="2:4" x14ac:dyDescent="0.4">
      <c r="B2216" s="34">
        <v>2191</v>
      </c>
      <c r="C2216" s="34">
        <v>43048.750042559041</v>
      </c>
      <c r="D2216" s="34">
        <v>-7972.7500425590406</v>
      </c>
    </row>
    <row r="2217" spans="2:4" x14ac:dyDescent="0.4">
      <c r="B2217" s="34">
        <v>2192</v>
      </c>
      <c r="C2217" s="34">
        <v>4654.3463523938944</v>
      </c>
      <c r="D2217" s="34">
        <v>-3756.3463523938944</v>
      </c>
    </row>
    <row r="2218" spans="2:4" x14ac:dyDescent="0.4">
      <c r="B2218" s="34">
        <v>2193</v>
      </c>
      <c r="C2218" s="34">
        <v>245594.22732212167</v>
      </c>
      <c r="D2218" s="34">
        <v>-115845.40732212167</v>
      </c>
    </row>
    <row r="2219" spans="2:4" x14ac:dyDescent="0.4">
      <c r="B2219" s="34">
        <v>2194</v>
      </c>
      <c r="C2219" s="34">
        <v>70044.815137206417</v>
      </c>
      <c r="D2219" s="34">
        <v>-2188.8151372064167</v>
      </c>
    </row>
    <row r="2220" spans="2:4" x14ac:dyDescent="0.4">
      <c r="B2220" s="34">
        <v>2195</v>
      </c>
      <c r="C2220" s="34">
        <v>68620.022812766692</v>
      </c>
      <c r="D2220" s="34">
        <v>-14883.022812766692</v>
      </c>
    </row>
    <row r="2221" spans="2:4" x14ac:dyDescent="0.4">
      <c r="B2221" s="34">
        <v>2196</v>
      </c>
      <c r="C2221" s="34">
        <v>11403.362626055738</v>
      </c>
      <c r="D2221" s="34">
        <v>-5868.3626260557376</v>
      </c>
    </row>
    <row r="2222" spans="2:4" x14ac:dyDescent="0.4">
      <c r="B2222" s="34">
        <v>2197</v>
      </c>
      <c r="C2222" s="34">
        <v>20327.061921230837</v>
      </c>
      <c r="D2222" s="34">
        <v>-4390.0619212308375</v>
      </c>
    </row>
    <row r="2223" spans="2:4" x14ac:dyDescent="0.4">
      <c r="B2223" s="34">
        <v>2198</v>
      </c>
      <c r="C2223" s="34">
        <v>327482.29144255206</v>
      </c>
      <c r="D2223" s="34">
        <v>-42172.961442552041</v>
      </c>
    </row>
    <row r="2224" spans="2:4" x14ac:dyDescent="0.4">
      <c r="B2224" s="34">
        <v>2199</v>
      </c>
      <c r="C2224" s="34">
        <v>51597.503989197372</v>
      </c>
      <c r="D2224" s="34">
        <v>1559.496010802628</v>
      </c>
    </row>
    <row r="2225" spans="2:4" x14ac:dyDescent="0.4">
      <c r="B2225" s="34">
        <v>2200</v>
      </c>
      <c r="C2225" s="34">
        <v>21601.876106255855</v>
      </c>
      <c r="D2225" s="34">
        <v>-8373.8761062558551</v>
      </c>
    </row>
    <row r="2226" spans="2:4" x14ac:dyDescent="0.4">
      <c r="B2226" s="34">
        <v>2201</v>
      </c>
      <c r="C2226" s="34">
        <v>22501.744942744102</v>
      </c>
      <c r="D2226" s="34">
        <v>-11658.744942744102</v>
      </c>
    </row>
    <row r="2227" spans="2:4" x14ac:dyDescent="0.4">
      <c r="B2227" s="34">
        <v>2202</v>
      </c>
      <c r="C2227" s="34">
        <v>4879.3135615159554</v>
      </c>
      <c r="D2227" s="34">
        <v>-4458.3235615159556</v>
      </c>
    </row>
    <row r="2228" spans="2:4" x14ac:dyDescent="0.4">
      <c r="B2228" s="34">
        <v>2203</v>
      </c>
      <c r="C2228" s="34">
        <v>56846.738868712142</v>
      </c>
      <c r="D2228" s="34">
        <v>-28679.488868712142</v>
      </c>
    </row>
    <row r="2229" spans="2:4" x14ac:dyDescent="0.4">
      <c r="B2229" s="34">
        <v>2204</v>
      </c>
      <c r="C2229" s="34">
        <v>6529.0730950777397</v>
      </c>
      <c r="D2229" s="34">
        <v>-4338.0730950777397</v>
      </c>
    </row>
    <row r="2230" spans="2:4" x14ac:dyDescent="0.4">
      <c r="B2230" s="34">
        <v>2205</v>
      </c>
      <c r="C2230" s="34">
        <v>8253.8216983468774</v>
      </c>
      <c r="D2230" s="34">
        <v>-6260.8216983468774</v>
      </c>
    </row>
    <row r="2231" spans="2:4" x14ac:dyDescent="0.4">
      <c r="B2231" s="34">
        <v>2206</v>
      </c>
      <c r="C2231" s="34">
        <v>4804.324491808602</v>
      </c>
      <c r="D2231" s="34">
        <v>-3664.324491808602</v>
      </c>
    </row>
    <row r="2232" spans="2:4" x14ac:dyDescent="0.4">
      <c r="B2232" s="34">
        <v>2207</v>
      </c>
      <c r="C2232" s="34">
        <v>5329.247979760079</v>
      </c>
      <c r="D2232" s="34">
        <v>-4199.247979760079</v>
      </c>
    </row>
    <row r="2233" spans="2:4" x14ac:dyDescent="0.4">
      <c r="B2233" s="34">
        <v>2208</v>
      </c>
      <c r="C2233" s="34">
        <v>3304.5430976615257</v>
      </c>
      <c r="D2233" s="34">
        <v>-1304.5430976615257</v>
      </c>
    </row>
    <row r="2234" spans="2:4" x14ac:dyDescent="0.4">
      <c r="B2234" s="34">
        <v>2209</v>
      </c>
      <c r="C2234" s="34">
        <v>4579.3572826865402</v>
      </c>
      <c r="D2234" s="34">
        <v>-3563.3572826865402</v>
      </c>
    </row>
    <row r="2235" spans="2:4" x14ac:dyDescent="0.4">
      <c r="B2235" s="34">
        <v>2210</v>
      </c>
      <c r="C2235" s="34">
        <v>3904.4556553203565</v>
      </c>
      <c r="D2235" s="34">
        <v>-3150.4556553203565</v>
      </c>
    </row>
    <row r="2236" spans="2:4" x14ac:dyDescent="0.4">
      <c r="B2236" s="34">
        <v>2211</v>
      </c>
      <c r="C2236" s="34">
        <v>8178.8326286395231</v>
      </c>
      <c r="D2236" s="34">
        <v>-3721.8326286395231</v>
      </c>
    </row>
    <row r="2237" spans="2:4" x14ac:dyDescent="0.4">
      <c r="B2237" s="34">
        <v>2212</v>
      </c>
      <c r="C2237" s="34">
        <v>11778.307974592506</v>
      </c>
      <c r="D2237" s="34">
        <v>-6888.3079745925061</v>
      </c>
    </row>
    <row r="2238" spans="2:4" x14ac:dyDescent="0.4">
      <c r="B2238" s="34">
        <v>2213</v>
      </c>
      <c r="C2238" s="34">
        <v>12003.275183714568</v>
      </c>
      <c r="D2238" s="34">
        <v>-5140.2751837145679</v>
      </c>
    </row>
    <row r="2239" spans="2:4" x14ac:dyDescent="0.4">
      <c r="B2239" s="34">
        <v>2214</v>
      </c>
      <c r="C2239" s="34">
        <v>2854.608679417403</v>
      </c>
      <c r="D2239" s="34">
        <v>-2844.608679417403</v>
      </c>
    </row>
    <row r="2240" spans="2:4" x14ac:dyDescent="0.4">
      <c r="B2240" s="34">
        <v>2215</v>
      </c>
      <c r="C2240" s="34">
        <v>4579.3572826865402</v>
      </c>
      <c r="D2240" s="34">
        <v>-2824.34728268654</v>
      </c>
    </row>
    <row r="2241" spans="2:4" x14ac:dyDescent="0.4">
      <c r="B2241" s="34">
        <v>2216</v>
      </c>
      <c r="C2241" s="34">
        <v>5254.2589100527248</v>
      </c>
      <c r="D2241" s="34">
        <v>-4394.2589100527248</v>
      </c>
    </row>
    <row r="2242" spans="2:4" x14ac:dyDescent="0.4">
      <c r="B2242" s="34">
        <v>2217</v>
      </c>
      <c r="C2242" s="34">
        <v>3829.4665856130023</v>
      </c>
      <c r="D2242" s="34">
        <v>-3512.4665856130023</v>
      </c>
    </row>
    <row r="2243" spans="2:4" x14ac:dyDescent="0.4">
      <c r="B2243" s="34">
        <v>2218</v>
      </c>
      <c r="C2243" s="34">
        <v>3454.5212370762333</v>
      </c>
      <c r="D2243" s="34">
        <v>-3029.5212370762333</v>
      </c>
    </row>
    <row r="2244" spans="2:4" x14ac:dyDescent="0.4">
      <c r="B2244" s="34">
        <v>2219</v>
      </c>
      <c r="C2244" s="34">
        <v>8478.7889074689374</v>
      </c>
      <c r="D2244" s="34">
        <v>-6022.1289074689375</v>
      </c>
    </row>
    <row r="2245" spans="2:4" x14ac:dyDescent="0.4">
      <c r="B2245" s="34">
        <v>2220</v>
      </c>
      <c r="C2245" s="34">
        <v>4204.4119341497717</v>
      </c>
      <c r="D2245" s="34">
        <v>-3189.4119341497717</v>
      </c>
    </row>
    <row r="2246" spans="2:4" x14ac:dyDescent="0.4">
      <c r="B2246" s="34">
        <v>2221</v>
      </c>
      <c r="C2246" s="34">
        <v>7953.8654195174622</v>
      </c>
      <c r="D2246" s="34">
        <v>-4413.8654195174622</v>
      </c>
    </row>
    <row r="2247" spans="2:4" x14ac:dyDescent="0.4">
      <c r="B2247" s="34">
        <v>2222</v>
      </c>
      <c r="C2247" s="34">
        <v>19127.236805913177</v>
      </c>
      <c r="D2247" s="34">
        <v>-11018.236805913177</v>
      </c>
    </row>
    <row r="2248" spans="2:4" x14ac:dyDescent="0.4">
      <c r="B2248" s="34">
        <v>2223</v>
      </c>
      <c r="C2248" s="34">
        <v>5029.2917009306639</v>
      </c>
      <c r="D2248" s="34">
        <v>-4216.2917009306639</v>
      </c>
    </row>
    <row r="2249" spans="2:4" x14ac:dyDescent="0.4">
      <c r="B2249" s="34">
        <v>2224</v>
      </c>
      <c r="C2249" s="34">
        <v>10278.52658044543</v>
      </c>
      <c r="D2249" s="34">
        <v>10352.47341955457</v>
      </c>
    </row>
    <row r="2250" spans="2:4" x14ac:dyDescent="0.4">
      <c r="B2250" s="34">
        <v>2225</v>
      </c>
      <c r="C2250" s="34">
        <v>24976.384243086773</v>
      </c>
      <c r="D2250" s="34">
        <v>-661.38424308677349</v>
      </c>
    </row>
    <row r="2251" spans="2:4" x14ac:dyDescent="0.4">
      <c r="B2251" s="34">
        <v>2226</v>
      </c>
      <c r="C2251" s="34">
        <v>93066.459537364033</v>
      </c>
      <c r="D2251" s="34">
        <v>105348.55046263598</v>
      </c>
    </row>
    <row r="2252" spans="2:4" x14ac:dyDescent="0.4">
      <c r="B2252" s="34">
        <v>2227</v>
      </c>
      <c r="C2252" s="34">
        <v>26851.110985770618</v>
      </c>
      <c r="D2252" s="34">
        <v>-7327.8009857706165</v>
      </c>
    </row>
    <row r="2253" spans="2:4" x14ac:dyDescent="0.4">
      <c r="B2253" s="34">
        <v>2228</v>
      </c>
      <c r="C2253" s="34">
        <v>25351.329591623544</v>
      </c>
      <c r="D2253" s="34">
        <v>-4892.3295916235438</v>
      </c>
    </row>
    <row r="2254" spans="2:4" x14ac:dyDescent="0.4">
      <c r="B2254" s="34">
        <v>2229</v>
      </c>
      <c r="C2254" s="34">
        <v>13578.045647568997</v>
      </c>
      <c r="D2254" s="34">
        <v>-1833.1456475689974</v>
      </c>
    </row>
    <row r="2255" spans="2:4" x14ac:dyDescent="0.4">
      <c r="B2255" s="34">
        <v>2230</v>
      </c>
      <c r="C2255" s="34">
        <v>43198.728181973747</v>
      </c>
      <c r="D2255" s="34">
        <v>-29494.398181973746</v>
      </c>
    </row>
    <row r="2256" spans="2:4" x14ac:dyDescent="0.4">
      <c r="B2256" s="34">
        <v>2231</v>
      </c>
      <c r="C2256" s="34">
        <v>40124.176323972242</v>
      </c>
      <c r="D2256" s="34">
        <v>-29418.176323972242</v>
      </c>
    </row>
    <row r="2257" spans="2:4" x14ac:dyDescent="0.4">
      <c r="B2257" s="34">
        <v>2232</v>
      </c>
      <c r="C2257" s="34">
        <v>86242.454193994839</v>
      </c>
      <c r="D2257" s="34">
        <v>-55939.214193994834</v>
      </c>
    </row>
    <row r="2258" spans="2:4" x14ac:dyDescent="0.4">
      <c r="B2258" s="34">
        <v>2233</v>
      </c>
      <c r="C2258" s="34">
        <v>76868.82048057561</v>
      </c>
      <c r="D2258" s="34">
        <v>-52078.82048057561</v>
      </c>
    </row>
    <row r="2259" spans="2:4" x14ac:dyDescent="0.4">
      <c r="B2259" s="34">
        <v>2234</v>
      </c>
      <c r="C2259" s="34">
        <v>32100.345865285388</v>
      </c>
      <c r="D2259" s="34">
        <v>-23799.345865285388</v>
      </c>
    </row>
    <row r="2260" spans="2:4" x14ac:dyDescent="0.4">
      <c r="B2260" s="34">
        <v>2235</v>
      </c>
      <c r="C2260" s="34">
        <v>4879.3135615159554</v>
      </c>
      <c r="D2260" s="34">
        <v>-3714.3135615159554</v>
      </c>
    </row>
    <row r="2261" spans="2:4" x14ac:dyDescent="0.4">
      <c r="B2261" s="34">
        <v>2236</v>
      </c>
      <c r="C2261" s="34">
        <v>13803.012856691059</v>
      </c>
      <c r="D2261" s="34">
        <v>6127.9871433089411</v>
      </c>
    </row>
    <row r="2262" spans="2:4" x14ac:dyDescent="0.4">
      <c r="B2262" s="34">
        <v>2237</v>
      </c>
      <c r="C2262" s="34">
        <v>53772.187010710637</v>
      </c>
      <c r="D2262" s="34">
        <v>-38733.187010710637</v>
      </c>
    </row>
    <row r="2263" spans="2:4" x14ac:dyDescent="0.4">
      <c r="B2263" s="34">
        <v>2238</v>
      </c>
      <c r="C2263" s="34">
        <v>76493.87513203884</v>
      </c>
      <c r="D2263" s="34">
        <v>-12966.87513203884</v>
      </c>
    </row>
    <row r="2264" spans="2:4" x14ac:dyDescent="0.4">
      <c r="B2264" s="34">
        <v>2239</v>
      </c>
      <c r="C2264" s="34">
        <v>8703.756116591001</v>
      </c>
      <c r="D2264" s="34">
        <v>-3207.756116591001</v>
      </c>
    </row>
    <row r="2265" spans="2:4" x14ac:dyDescent="0.4">
      <c r="B2265" s="34">
        <v>2240</v>
      </c>
      <c r="C2265" s="34">
        <v>34724.963305042773</v>
      </c>
      <c r="D2265" s="34">
        <v>-2718.2933050427746</v>
      </c>
    </row>
    <row r="2266" spans="2:4" x14ac:dyDescent="0.4">
      <c r="B2266" s="34">
        <v>2241</v>
      </c>
      <c r="C2266" s="34">
        <v>9978.5703016160151</v>
      </c>
      <c r="D2266" s="34">
        <v>3555.4296983839849</v>
      </c>
    </row>
    <row r="2267" spans="2:4" x14ac:dyDescent="0.4">
      <c r="B2267" s="34">
        <v>2242</v>
      </c>
      <c r="C2267" s="34">
        <v>15002.83797200872</v>
      </c>
      <c r="D2267" s="34">
        <v>-6938.8379720087196</v>
      </c>
    </row>
    <row r="2268" spans="2:4" x14ac:dyDescent="0.4">
      <c r="B2268" s="34">
        <v>2243</v>
      </c>
      <c r="C2268" s="34">
        <v>192127.02062077844</v>
      </c>
      <c r="D2268" s="34">
        <v>-56117.260620778427</v>
      </c>
    </row>
    <row r="2269" spans="2:4" x14ac:dyDescent="0.4">
      <c r="B2269" s="34">
        <v>2244</v>
      </c>
      <c r="C2269" s="34">
        <v>155382.37646417506</v>
      </c>
      <c r="D2269" s="34">
        <v>-146079.87646417506</v>
      </c>
    </row>
    <row r="2270" spans="2:4" x14ac:dyDescent="0.4">
      <c r="B2270" s="34">
        <v>2245</v>
      </c>
      <c r="C2270" s="34">
        <v>24526.449824842653</v>
      </c>
      <c r="D2270" s="34">
        <v>-5675.4498248426535</v>
      </c>
    </row>
    <row r="2271" spans="2:4" x14ac:dyDescent="0.4">
      <c r="B2271" s="34">
        <v>2246</v>
      </c>
      <c r="C2271" s="34">
        <v>151257.97763027059</v>
      </c>
      <c r="D2271" s="34">
        <v>-45376.977630270587</v>
      </c>
    </row>
    <row r="2272" spans="2:4" x14ac:dyDescent="0.4">
      <c r="B2272" s="34">
        <v>2247</v>
      </c>
      <c r="C2272" s="34">
        <v>7053.9965830292158</v>
      </c>
      <c r="D2272" s="34">
        <v>-4550.9965830292158</v>
      </c>
    </row>
    <row r="2273" spans="2:4" x14ac:dyDescent="0.4">
      <c r="B2273" s="34">
        <v>2248</v>
      </c>
      <c r="C2273" s="34">
        <v>31275.466098504497</v>
      </c>
      <c r="D2273" s="34">
        <v>-11951.466098504497</v>
      </c>
    </row>
    <row r="2274" spans="2:4" x14ac:dyDescent="0.4">
      <c r="B2274" s="34">
        <v>2249</v>
      </c>
      <c r="C2274" s="34">
        <v>12378.220532251336</v>
      </c>
      <c r="D2274" s="34">
        <v>-4873.2205322513364</v>
      </c>
    </row>
    <row r="2275" spans="2:4" x14ac:dyDescent="0.4">
      <c r="B2275" s="34">
        <v>2250</v>
      </c>
      <c r="C2275" s="34">
        <v>16277.652157033734</v>
      </c>
      <c r="D2275" s="34">
        <v>-10370.652157033734</v>
      </c>
    </row>
    <row r="2276" spans="2:4" x14ac:dyDescent="0.4">
      <c r="B2276" s="34">
        <v>2251</v>
      </c>
      <c r="C2276" s="34">
        <v>45598.378412609069</v>
      </c>
      <c r="D2276" s="34">
        <v>198179.62158739092</v>
      </c>
    </row>
    <row r="2277" spans="2:4" x14ac:dyDescent="0.4">
      <c r="B2277" s="34">
        <v>2252</v>
      </c>
      <c r="C2277" s="34">
        <v>38774.373069239875</v>
      </c>
      <c r="D2277" s="34">
        <v>-27346.183069239873</v>
      </c>
    </row>
    <row r="2278" spans="2:4" x14ac:dyDescent="0.4">
      <c r="B2278" s="34">
        <v>2253</v>
      </c>
      <c r="C2278" s="34">
        <v>21451.897966841148</v>
      </c>
      <c r="D2278" s="34">
        <v>3053.1020331588516</v>
      </c>
    </row>
    <row r="2279" spans="2:4" x14ac:dyDescent="0.4">
      <c r="B2279" s="34">
        <v>2254</v>
      </c>
      <c r="C2279" s="34">
        <v>9078.7014651277677</v>
      </c>
      <c r="D2279" s="34">
        <v>-63.701465127767733</v>
      </c>
    </row>
    <row r="2280" spans="2:4" x14ac:dyDescent="0.4">
      <c r="B2280" s="34">
        <v>2255</v>
      </c>
      <c r="C2280" s="34">
        <v>17552.466342058749</v>
      </c>
      <c r="D2280" s="34">
        <v>-15253.466342058749</v>
      </c>
    </row>
    <row r="2281" spans="2:4" x14ac:dyDescent="0.4">
      <c r="B2281" s="34">
        <v>2256</v>
      </c>
      <c r="C2281" s="34">
        <v>23101.657500402929</v>
      </c>
      <c r="D2281" s="34">
        <v>-11778.657500402929</v>
      </c>
    </row>
    <row r="2282" spans="2:4" x14ac:dyDescent="0.4">
      <c r="B2282" s="34">
        <v>2257</v>
      </c>
      <c r="C2282" s="34">
        <v>6529.0730950777397</v>
      </c>
      <c r="D2282" s="34">
        <v>-5460.0730950777397</v>
      </c>
    </row>
    <row r="2283" spans="2:4" x14ac:dyDescent="0.4">
      <c r="B2283" s="34">
        <v>2258</v>
      </c>
      <c r="C2283" s="34">
        <v>15452.772390252843</v>
      </c>
      <c r="D2283" s="34">
        <v>450.72760974715675</v>
      </c>
    </row>
    <row r="2284" spans="2:4" x14ac:dyDescent="0.4">
      <c r="B2284" s="34">
        <v>2259</v>
      </c>
      <c r="C2284" s="34">
        <v>18152.37889971758</v>
      </c>
      <c r="D2284" s="34">
        <v>-14929.37889971758</v>
      </c>
    </row>
    <row r="2285" spans="2:4" x14ac:dyDescent="0.4">
      <c r="B2285" s="34">
        <v>2260</v>
      </c>
      <c r="C2285" s="34">
        <v>18227.367969424933</v>
      </c>
      <c r="D2285" s="34">
        <v>443.63203057506689</v>
      </c>
    </row>
    <row r="2286" spans="2:4" x14ac:dyDescent="0.4">
      <c r="B2286" s="34">
        <v>2261</v>
      </c>
      <c r="C2286" s="34">
        <v>9078.7014651277677</v>
      </c>
      <c r="D2286" s="34">
        <v>-905.70146512776773</v>
      </c>
    </row>
    <row r="2287" spans="2:4" x14ac:dyDescent="0.4">
      <c r="B2287" s="34">
        <v>2262</v>
      </c>
      <c r="C2287" s="34">
        <v>18527.32424825435</v>
      </c>
      <c r="D2287" s="34">
        <v>-10732.32424825435</v>
      </c>
    </row>
    <row r="2288" spans="2:4" x14ac:dyDescent="0.4">
      <c r="B2288" s="34">
        <v>2263</v>
      </c>
      <c r="C2288" s="34">
        <v>16352.641226741089</v>
      </c>
      <c r="D2288" s="34">
        <v>-11265.641226741089</v>
      </c>
    </row>
    <row r="2289" spans="2:4" x14ac:dyDescent="0.4">
      <c r="B2289" s="34">
        <v>2264</v>
      </c>
      <c r="C2289" s="34">
        <v>7278.9637921512776</v>
      </c>
      <c r="D2289" s="34">
        <v>1387.0362078487224</v>
      </c>
    </row>
    <row r="2290" spans="2:4" x14ac:dyDescent="0.4">
      <c r="B2290" s="34">
        <v>2265</v>
      </c>
      <c r="C2290" s="34">
        <v>36149.75562948249</v>
      </c>
      <c r="D2290" s="34">
        <v>-25347.75562948249</v>
      </c>
    </row>
    <row r="2291" spans="2:4" x14ac:dyDescent="0.4">
      <c r="B2291" s="34">
        <v>2266</v>
      </c>
      <c r="C2291" s="34">
        <v>4054.4337947350641</v>
      </c>
      <c r="D2291" s="34">
        <v>-3457.4337947350641</v>
      </c>
    </row>
    <row r="2292" spans="2:4" x14ac:dyDescent="0.4">
      <c r="B2292" s="34">
        <v>2267</v>
      </c>
      <c r="C2292" s="34">
        <v>17327.499132936689</v>
      </c>
      <c r="D2292" s="34">
        <v>-12523.499132936689</v>
      </c>
    </row>
    <row r="2293" spans="2:4" x14ac:dyDescent="0.4">
      <c r="B2293" s="34">
        <v>2268</v>
      </c>
      <c r="C2293" s="34">
        <v>33075.203771480985</v>
      </c>
      <c r="D2293" s="34">
        <v>43029.796228519015</v>
      </c>
    </row>
    <row r="2294" spans="2:4" x14ac:dyDescent="0.4">
      <c r="B2294" s="34">
        <v>2269</v>
      </c>
      <c r="C2294" s="34">
        <v>17327.499132936689</v>
      </c>
      <c r="D2294" s="34">
        <v>11400.500867063311</v>
      </c>
    </row>
    <row r="2295" spans="2:4" x14ac:dyDescent="0.4">
      <c r="B2295" s="34">
        <v>2270</v>
      </c>
      <c r="C2295" s="34">
        <v>70419.760485743187</v>
      </c>
      <c r="D2295" s="34">
        <v>-25378.760485743187</v>
      </c>
    </row>
    <row r="2296" spans="2:4" x14ac:dyDescent="0.4">
      <c r="B2296" s="34">
        <v>2271</v>
      </c>
      <c r="C2296" s="34">
        <v>128011.3660209909</v>
      </c>
      <c r="D2296" s="34">
        <v>52050.633979009101</v>
      </c>
    </row>
    <row r="2297" spans="2:4" x14ac:dyDescent="0.4">
      <c r="B2297" s="34">
        <v>2272</v>
      </c>
      <c r="C2297" s="34">
        <v>102365.10418107591</v>
      </c>
      <c r="D2297" s="34">
        <v>-45747.104181075905</v>
      </c>
    </row>
    <row r="2298" spans="2:4" x14ac:dyDescent="0.4">
      <c r="B2298" s="34">
        <v>2273</v>
      </c>
      <c r="C2298" s="34">
        <v>73569.301413452034</v>
      </c>
      <c r="D2298" s="34">
        <v>-60003.301413452034</v>
      </c>
    </row>
    <row r="2299" spans="2:4" x14ac:dyDescent="0.4">
      <c r="B2299" s="34">
        <v>2274</v>
      </c>
      <c r="C2299" s="34">
        <v>13803.012856691059</v>
      </c>
      <c r="D2299" s="34">
        <v>-8294.0128566910589</v>
      </c>
    </row>
    <row r="2300" spans="2:4" x14ac:dyDescent="0.4">
      <c r="B2300" s="34">
        <v>2275</v>
      </c>
      <c r="C2300" s="34">
        <v>10203.537510738075</v>
      </c>
      <c r="D2300" s="34">
        <v>-7213.5375107380751</v>
      </c>
    </row>
    <row r="2301" spans="2:4" x14ac:dyDescent="0.4">
      <c r="B2301" s="34">
        <v>2276</v>
      </c>
      <c r="C2301" s="34">
        <v>8703.756116591001</v>
      </c>
      <c r="D2301" s="34">
        <v>-6053.256116591001</v>
      </c>
    </row>
    <row r="2302" spans="2:4" x14ac:dyDescent="0.4">
      <c r="B2302" s="34">
        <v>2277</v>
      </c>
      <c r="C2302" s="34">
        <v>8403.7998377615841</v>
      </c>
      <c r="D2302" s="34">
        <v>-3547.7998377615841</v>
      </c>
    </row>
    <row r="2303" spans="2:4" x14ac:dyDescent="0.4">
      <c r="B2303" s="34">
        <v>2278</v>
      </c>
      <c r="C2303" s="34">
        <v>18302.357039132286</v>
      </c>
      <c r="D2303" s="34">
        <v>-6310.3570391322864</v>
      </c>
    </row>
    <row r="2304" spans="2:4" x14ac:dyDescent="0.4">
      <c r="B2304" s="34">
        <v>2279</v>
      </c>
      <c r="C2304" s="34">
        <v>10428.504719860139</v>
      </c>
      <c r="D2304" s="34">
        <v>-5014.5047198601387</v>
      </c>
    </row>
    <row r="2305" spans="2:4" x14ac:dyDescent="0.4">
      <c r="B2305" s="34">
        <v>2280</v>
      </c>
      <c r="C2305" s="34">
        <v>5179.2698403453705</v>
      </c>
      <c r="D2305" s="34">
        <v>-3641.2698403453705</v>
      </c>
    </row>
    <row r="2306" spans="2:4" x14ac:dyDescent="0.4">
      <c r="B2306" s="34">
        <v>2281</v>
      </c>
      <c r="C2306" s="34">
        <v>38774.373069239875</v>
      </c>
      <c r="D2306" s="34">
        <v>776.12693076012511</v>
      </c>
    </row>
    <row r="2307" spans="2:4" x14ac:dyDescent="0.4">
      <c r="B2307" s="34">
        <v>2282</v>
      </c>
      <c r="C2307" s="34">
        <v>3604.4993764909409</v>
      </c>
      <c r="D2307" s="34">
        <v>-3049.4993764909409</v>
      </c>
    </row>
    <row r="2308" spans="2:4" x14ac:dyDescent="0.4">
      <c r="B2308" s="34">
        <v>2283</v>
      </c>
      <c r="C2308" s="34">
        <v>3679.4884461982947</v>
      </c>
      <c r="D2308" s="34">
        <v>-2289.4884461982947</v>
      </c>
    </row>
    <row r="2309" spans="2:4" x14ac:dyDescent="0.4">
      <c r="B2309" s="34">
        <v>2284</v>
      </c>
      <c r="C2309" s="34">
        <v>6379.0949556630321</v>
      </c>
      <c r="D2309" s="34">
        <v>-3353.4349556630323</v>
      </c>
    </row>
    <row r="2310" spans="2:4" x14ac:dyDescent="0.4">
      <c r="B2310" s="34">
        <v>2285</v>
      </c>
      <c r="C2310" s="34">
        <v>7203.9747224439234</v>
      </c>
      <c r="D2310" s="34">
        <v>-830.70472244392295</v>
      </c>
    </row>
    <row r="2311" spans="2:4" x14ac:dyDescent="0.4">
      <c r="B2311" s="34">
        <v>2286</v>
      </c>
      <c r="C2311" s="34">
        <v>8703.756116591001</v>
      </c>
      <c r="D2311" s="34">
        <v>-5062.756116591001</v>
      </c>
    </row>
    <row r="2312" spans="2:4" x14ac:dyDescent="0.4">
      <c r="B2312" s="34">
        <v>2287</v>
      </c>
      <c r="C2312" s="34">
        <v>3829.4665856130023</v>
      </c>
      <c r="D2312" s="34">
        <v>-2328.4665856130023</v>
      </c>
    </row>
    <row r="2313" spans="2:4" x14ac:dyDescent="0.4">
      <c r="B2313" s="34">
        <v>2288</v>
      </c>
      <c r="C2313" s="34">
        <v>10728.460998689552</v>
      </c>
      <c r="D2313" s="34">
        <v>-5329.4709986895523</v>
      </c>
    </row>
    <row r="2314" spans="2:4" x14ac:dyDescent="0.4">
      <c r="B2314" s="34">
        <v>2289</v>
      </c>
      <c r="C2314" s="34">
        <v>4654.3463523938944</v>
      </c>
      <c r="D2314" s="34">
        <v>-3653.3463523938944</v>
      </c>
    </row>
    <row r="2315" spans="2:4" x14ac:dyDescent="0.4">
      <c r="B2315" s="34">
        <v>2290</v>
      </c>
      <c r="C2315" s="34">
        <v>4654.3463523938944</v>
      </c>
      <c r="D2315" s="34">
        <v>-3043.3463523938944</v>
      </c>
    </row>
    <row r="2316" spans="2:4" x14ac:dyDescent="0.4">
      <c r="B2316" s="34">
        <v>2291</v>
      </c>
      <c r="C2316" s="34">
        <v>4954.3026312233096</v>
      </c>
      <c r="D2316" s="34">
        <v>-3393.3026312233096</v>
      </c>
    </row>
    <row r="2317" spans="2:4" x14ac:dyDescent="0.4">
      <c r="B2317" s="34">
        <v>2292</v>
      </c>
      <c r="C2317" s="34">
        <v>6004.1496071262627</v>
      </c>
      <c r="D2317" s="34">
        <v>-1684.1496071262627</v>
      </c>
    </row>
    <row r="2318" spans="2:4" x14ac:dyDescent="0.4">
      <c r="B2318" s="34">
        <v>2293</v>
      </c>
      <c r="C2318" s="34">
        <v>6229.1168162483245</v>
      </c>
      <c r="D2318" s="34">
        <v>-4084.1068162483243</v>
      </c>
    </row>
    <row r="2319" spans="2:4" x14ac:dyDescent="0.4">
      <c r="B2319" s="34">
        <v>2294</v>
      </c>
      <c r="C2319" s="34">
        <v>4804.324491808602</v>
      </c>
      <c r="D2319" s="34">
        <v>-3884.324491808602</v>
      </c>
    </row>
    <row r="2320" spans="2:4" x14ac:dyDescent="0.4">
      <c r="B2320" s="34">
        <v>2295</v>
      </c>
      <c r="C2320" s="34">
        <v>11178.395416933676</v>
      </c>
      <c r="D2320" s="34">
        <v>-3874.3554169336758</v>
      </c>
    </row>
    <row r="2321" spans="2:4" x14ac:dyDescent="0.4">
      <c r="B2321" s="34">
        <v>2296</v>
      </c>
      <c r="C2321" s="34">
        <v>5329.247979760079</v>
      </c>
      <c r="D2321" s="34">
        <v>-3826.247979760079</v>
      </c>
    </row>
    <row r="2322" spans="2:4" x14ac:dyDescent="0.4">
      <c r="B2322" s="34">
        <v>2297</v>
      </c>
      <c r="C2322" s="34">
        <v>13653.03471727635</v>
      </c>
      <c r="D2322" s="34">
        <v>-3218.0347172763504</v>
      </c>
    </row>
    <row r="2323" spans="2:4" x14ac:dyDescent="0.4">
      <c r="B2323" s="34">
        <v>2298</v>
      </c>
      <c r="C2323" s="34">
        <v>4204.4119341497717</v>
      </c>
      <c r="D2323" s="34">
        <v>-3198.4119341497717</v>
      </c>
    </row>
    <row r="2324" spans="2:4" x14ac:dyDescent="0.4">
      <c r="B2324" s="34">
        <v>2299</v>
      </c>
      <c r="C2324" s="34">
        <v>24376.471685427947</v>
      </c>
      <c r="D2324" s="34">
        <v>7145.5283145720532</v>
      </c>
    </row>
    <row r="2325" spans="2:4" x14ac:dyDescent="0.4">
      <c r="B2325" s="34">
        <v>2300</v>
      </c>
      <c r="C2325" s="34">
        <v>3829.4665856130023</v>
      </c>
      <c r="D2325" s="34">
        <v>-2778.9665856130023</v>
      </c>
    </row>
    <row r="2326" spans="2:4" x14ac:dyDescent="0.4">
      <c r="B2326" s="34">
        <v>2301</v>
      </c>
      <c r="C2326" s="34">
        <v>3304.5430976615257</v>
      </c>
      <c r="D2326" s="34">
        <v>-2494.5430976615257</v>
      </c>
    </row>
    <row r="2327" spans="2:4" x14ac:dyDescent="0.4">
      <c r="B2327" s="34">
        <v>2302</v>
      </c>
      <c r="C2327" s="34">
        <v>18602.3133179617</v>
      </c>
      <c r="D2327" s="34">
        <v>-11922.093317961699</v>
      </c>
    </row>
    <row r="2328" spans="2:4" x14ac:dyDescent="0.4">
      <c r="B2328" s="34">
        <v>2303</v>
      </c>
      <c r="C2328" s="34">
        <v>9153.6905348351229</v>
      </c>
      <c r="D2328" s="34">
        <v>-5228.6905348351229</v>
      </c>
    </row>
    <row r="2329" spans="2:4" x14ac:dyDescent="0.4">
      <c r="B2329" s="34">
        <v>2304</v>
      </c>
      <c r="C2329" s="34">
        <v>10503.493789567492</v>
      </c>
      <c r="D2329" s="34">
        <v>-3449.8837895674924</v>
      </c>
    </row>
    <row r="2330" spans="2:4" x14ac:dyDescent="0.4">
      <c r="B2330" s="34">
        <v>2305</v>
      </c>
      <c r="C2330" s="34">
        <v>11253.384486641029</v>
      </c>
      <c r="D2330" s="34">
        <v>-5211.3644866410286</v>
      </c>
    </row>
    <row r="2331" spans="2:4" x14ac:dyDescent="0.4">
      <c r="B2331" s="34">
        <v>2306</v>
      </c>
      <c r="C2331" s="34">
        <v>15302.794250838135</v>
      </c>
      <c r="D2331" s="34">
        <v>2918.2057491618652</v>
      </c>
    </row>
    <row r="2332" spans="2:4" x14ac:dyDescent="0.4">
      <c r="B2332" s="34">
        <v>2307</v>
      </c>
      <c r="C2332" s="34">
        <v>8253.8216983468774</v>
      </c>
      <c r="D2332" s="34">
        <v>-4517.2716983468772</v>
      </c>
    </row>
    <row r="2333" spans="2:4" x14ac:dyDescent="0.4">
      <c r="B2333" s="34">
        <v>2308</v>
      </c>
      <c r="C2333" s="34">
        <v>8403.7998377615841</v>
      </c>
      <c r="D2333" s="34">
        <v>-6308.5398377615838</v>
      </c>
    </row>
    <row r="2334" spans="2:4" x14ac:dyDescent="0.4">
      <c r="B2334" s="34">
        <v>2309</v>
      </c>
      <c r="C2334" s="34">
        <v>48822.908410025288</v>
      </c>
      <c r="D2334" s="34">
        <v>1830.201589974713</v>
      </c>
    </row>
    <row r="2335" spans="2:4" x14ac:dyDescent="0.4">
      <c r="B2335" s="34">
        <v>2310</v>
      </c>
      <c r="C2335" s="34">
        <v>10803.450068396905</v>
      </c>
      <c r="D2335" s="34">
        <v>-4402.9800683969052</v>
      </c>
    </row>
    <row r="2336" spans="2:4" x14ac:dyDescent="0.4">
      <c r="B2336" s="34">
        <v>2311</v>
      </c>
      <c r="C2336" s="34">
        <v>94566.2409315111</v>
      </c>
      <c r="D2336" s="34">
        <v>-15230.880931511099</v>
      </c>
    </row>
    <row r="2337" spans="2:4" x14ac:dyDescent="0.4">
      <c r="B2337" s="34">
        <v>2312</v>
      </c>
      <c r="C2337" s="34">
        <v>10578.482859274845</v>
      </c>
      <c r="D2337" s="34">
        <v>-1208.4828592748454</v>
      </c>
    </row>
    <row r="2338" spans="2:4" x14ac:dyDescent="0.4">
      <c r="B2338" s="34">
        <v>2313</v>
      </c>
      <c r="C2338" s="34">
        <v>8703.756116591001</v>
      </c>
      <c r="D2338" s="34">
        <v>-5467.756116591001</v>
      </c>
    </row>
    <row r="2339" spans="2:4" x14ac:dyDescent="0.4">
      <c r="B2339" s="34">
        <v>2314</v>
      </c>
      <c r="C2339" s="34">
        <v>14552.903553764596</v>
      </c>
      <c r="D2339" s="34">
        <v>-5760.8835537645955</v>
      </c>
    </row>
    <row r="2340" spans="2:4" x14ac:dyDescent="0.4">
      <c r="B2340" s="34">
        <v>2315</v>
      </c>
      <c r="C2340" s="34">
        <v>6529.0730950777397</v>
      </c>
      <c r="D2340" s="34">
        <v>-4645.4330950777394</v>
      </c>
    </row>
    <row r="2341" spans="2:4" x14ac:dyDescent="0.4">
      <c r="B2341" s="34">
        <v>2316</v>
      </c>
      <c r="C2341" s="34">
        <v>7578.9200709806928</v>
      </c>
      <c r="D2341" s="34">
        <v>-5013.9200709806928</v>
      </c>
    </row>
    <row r="2342" spans="2:4" x14ac:dyDescent="0.4">
      <c r="B2342" s="34">
        <v>2317</v>
      </c>
      <c r="C2342" s="34">
        <v>17777.433551180809</v>
      </c>
      <c r="D2342" s="34">
        <v>-2171.0335511808098</v>
      </c>
    </row>
    <row r="2343" spans="2:4" x14ac:dyDescent="0.4">
      <c r="B2343" s="34">
        <v>2318</v>
      </c>
      <c r="C2343" s="34">
        <v>4429.3791432718326</v>
      </c>
      <c r="D2343" s="34">
        <v>-4013.3791432718326</v>
      </c>
    </row>
    <row r="2344" spans="2:4" x14ac:dyDescent="0.4">
      <c r="B2344" s="34">
        <v>2319</v>
      </c>
      <c r="C2344" s="34">
        <v>15002.83797200872</v>
      </c>
      <c r="D2344" s="34">
        <v>-8949.8379720087196</v>
      </c>
    </row>
    <row r="2345" spans="2:4" x14ac:dyDescent="0.4">
      <c r="B2345" s="34">
        <v>2320</v>
      </c>
      <c r="C2345" s="34">
        <v>8553.7779771762926</v>
      </c>
      <c r="D2345" s="34">
        <v>-5322.7779771762926</v>
      </c>
    </row>
    <row r="2346" spans="2:4" x14ac:dyDescent="0.4">
      <c r="B2346" s="34">
        <v>2321</v>
      </c>
      <c r="C2346" s="34">
        <v>9453.6468136645381</v>
      </c>
      <c r="D2346" s="34">
        <v>-4020.6468136645381</v>
      </c>
    </row>
    <row r="2347" spans="2:4" x14ac:dyDescent="0.4">
      <c r="B2347" s="34">
        <v>2322</v>
      </c>
      <c r="C2347" s="34">
        <v>7578.9200709806928</v>
      </c>
      <c r="D2347" s="34">
        <v>-3448.9200709806928</v>
      </c>
    </row>
    <row r="2348" spans="2:4" x14ac:dyDescent="0.4">
      <c r="B2348" s="34">
        <v>2323</v>
      </c>
      <c r="C2348" s="34">
        <v>3079.5758885394644</v>
      </c>
      <c r="D2348" s="34">
        <v>-2994.5758885394644</v>
      </c>
    </row>
    <row r="2349" spans="2:4" x14ac:dyDescent="0.4">
      <c r="B2349" s="34">
        <v>2324</v>
      </c>
      <c r="C2349" s="34">
        <v>3079.5758885394644</v>
      </c>
      <c r="D2349" s="34">
        <v>-2959.5758885394644</v>
      </c>
    </row>
    <row r="2350" spans="2:4" x14ac:dyDescent="0.4">
      <c r="B2350" s="34">
        <v>2325</v>
      </c>
      <c r="C2350" s="34">
        <v>7353.952861858631</v>
      </c>
      <c r="D2350" s="34">
        <v>-5798.952861858631</v>
      </c>
    </row>
    <row r="2351" spans="2:4" x14ac:dyDescent="0.4">
      <c r="B2351" s="34">
        <v>2326</v>
      </c>
      <c r="C2351" s="34">
        <v>3304.5430976615257</v>
      </c>
      <c r="D2351" s="34">
        <v>-3224.5430976615257</v>
      </c>
    </row>
    <row r="2352" spans="2:4" x14ac:dyDescent="0.4">
      <c r="B2352" s="34">
        <v>2327</v>
      </c>
      <c r="C2352" s="34">
        <v>2854.608679417403</v>
      </c>
      <c r="D2352" s="34">
        <v>-2746.608679417403</v>
      </c>
    </row>
    <row r="2353" spans="2:4" x14ac:dyDescent="0.4">
      <c r="B2353" s="34">
        <v>2328</v>
      </c>
      <c r="C2353" s="34">
        <v>254367.94847788208</v>
      </c>
      <c r="D2353" s="34">
        <v>-70234.938477882068</v>
      </c>
    </row>
    <row r="2354" spans="2:4" x14ac:dyDescent="0.4">
      <c r="B2354" s="34">
        <v>2329</v>
      </c>
      <c r="C2354" s="34">
        <v>43048.750042559041</v>
      </c>
      <c r="D2354" s="34">
        <v>-17603.750042559041</v>
      </c>
    </row>
    <row r="2355" spans="2:4" x14ac:dyDescent="0.4">
      <c r="B2355" s="34">
        <v>2330</v>
      </c>
      <c r="C2355" s="34">
        <v>12153.253323129275</v>
      </c>
      <c r="D2355" s="34">
        <v>14326.746676870725</v>
      </c>
    </row>
    <row r="2356" spans="2:4" x14ac:dyDescent="0.4">
      <c r="B2356" s="34">
        <v>2331</v>
      </c>
      <c r="C2356" s="34">
        <v>15002.83797200872</v>
      </c>
      <c r="D2356" s="34">
        <v>20845.162027991282</v>
      </c>
    </row>
    <row r="2357" spans="2:4" x14ac:dyDescent="0.4">
      <c r="B2357" s="34">
        <v>2332</v>
      </c>
      <c r="C2357" s="34">
        <v>24001.526336891176</v>
      </c>
      <c r="D2357" s="34">
        <v>-12456.426336891176</v>
      </c>
    </row>
    <row r="2358" spans="2:4" x14ac:dyDescent="0.4">
      <c r="B2358" s="34">
        <v>2333</v>
      </c>
      <c r="C2358" s="34">
        <v>29175.772146698589</v>
      </c>
      <c r="D2358" s="34">
        <v>-2598.7721466985895</v>
      </c>
    </row>
    <row r="2359" spans="2:4" x14ac:dyDescent="0.4">
      <c r="B2359" s="34">
        <v>2334</v>
      </c>
      <c r="C2359" s="34">
        <v>9828.5921622013066</v>
      </c>
      <c r="D2359" s="34">
        <v>-8555.5921622013066</v>
      </c>
    </row>
    <row r="2360" spans="2:4" x14ac:dyDescent="0.4">
      <c r="B2360" s="34">
        <v>2335</v>
      </c>
      <c r="C2360" s="34">
        <v>7803.8872801027546</v>
      </c>
      <c r="D2360" s="34">
        <v>-3725.8872801027546</v>
      </c>
    </row>
    <row r="2361" spans="2:4" x14ac:dyDescent="0.4">
      <c r="B2361" s="34">
        <v>2336</v>
      </c>
      <c r="C2361" s="34">
        <v>19352.20401503524</v>
      </c>
      <c r="D2361" s="34">
        <v>6215.7959849647596</v>
      </c>
    </row>
    <row r="2362" spans="2:4" x14ac:dyDescent="0.4">
      <c r="B2362" s="34">
        <v>2337</v>
      </c>
      <c r="C2362" s="34">
        <v>165130.95552613106</v>
      </c>
      <c r="D2362" s="34">
        <v>-60984.445526131065</v>
      </c>
    </row>
    <row r="2363" spans="2:4" x14ac:dyDescent="0.4">
      <c r="B2363" s="34">
        <v>2338</v>
      </c>
      <c r="C2363" s="34">
        <v>16202.66308732638</v>
      </c>
      <c r="D2363" s="34">
        <v>-2923.6630873263803</v>
      </c>
    </row>
    <row r="2364" spans="2:4" x14ac:dyDescent="0.4">
      <c r="B2364" s="34">
        <v>2339</v>
      </c>
      <c r="C2364" s="34">
        <v>12003.275183714568</v>
      </c>
      <c r="D2364" s="34">
        <v>3168.2248162854321</v>
      </c>
    </row>
    <row r="2365" spans="2:4" x14ac:dyDescent="0.4">
      <c r="B2365" s="34">
        <v>2340</v>
      </c>
      <c r="C2365" s="34">
        <v>85567.552566628656</v>
      </c>
      <c r="D2365" s="34">
        <v>-12015.552566628656</v>
      </c>
    </row>
    <row r="2366" spans="2:4" x14ac:dyDescent="0.4">
      <c r="B2366" s="34">
        <v>2341</v>
      </c>
      <c r="C2366" s="34">
        <v>33000.214701773635</v>
      </c>
      <c r="D2366" s="34">
        <v>9310.7852982263648</v>
      </c>
    </row>
    <row r="2367" spans="2:4" x14ac:dyDescent="0.4">
      <c r="B2367" s="34">
        <v>2342</v>
      </c>
      <c r="C2367" s="34">
        <v>2779.6196097100492</v>
      </c>
      <c r="D2367" s="34">
        <v>-2779.6196097100492</v>
      </c>
    </row>
    <row r="2368" spans="2:4" x14ac:dyDescent="0.4">
      <c r="B2368" s="34">
        <v>2343</v>
      </c>
      <c r="C2368" s="34">
        <v>2779.6196097100492</v>
      </c>
      <c r="D2368" s="34">
        <v>-2779.6196097100492</v>
      </c>
    </row>
    <row r="2369" spans="2:4" x14ac:dyDescent="0.4">
      <c r="B2369" s="34">
        <v>2344</v>
      </c>
      <c r="C2369" s="34">
        <v>2854.608679417403</v>
      </c>
      <c r="D2369" s="34">
        <v>-2554.608679417403</v>
      </c>
    </row>
    <row r="2370" spans="2:4" x14ac:dyDescent="0.4">
      <c r="B2370" s="34">
        <v>2345</v>
      </c>
      <c r="C2370" s="34">
        <v>2854.608679417403</v>
      </c>
      <c r="D2370" s="34">
        <v>-2853.608679417403</v>
      </c>
    </row>
    <row r="2371" spans="2:4" x14ac:dyDescent="0.4">
      <c r="B2371" s="34">
        <v>2346</v>
      </c>
      <c r="C2371" s="34">
        <v>2779.6196097100492</v>
      </c>
      <c r="D2371" s="34">
        <v>-2779.6196097100492</v>
      </c>
    </row>
    <row r="2372" spans="2:4" x14ac:dyDescent="0.4">
      <c r="B2372" s="34">
        <v>2347</v>
      </c>
      <c r="C2372" s="34">
        <v>3004.5868188321106</v>
      </c>
      <c r="D2372" s="34">
        <v>-2965.5868188321106</v>
      </c>
    </row>
    <row r="2373" spans="2:4" x14ac:dyDescent="0.4">
      <c r="B2373" s="34">
        <v>2348</v>
      </c>
      <c r="C2373" s="34">
        <v>2854.608679417403</v>
      </c>
      <c r="D2373" s="34">
        <v>-2839.608679417403</v>
      </c>
    </row>
    <row r="2374" spans="2:4" x14ac:dyDescent="0.4">
      <c r="B2374" s="34">
        <v>2349</v>
      </c>
      <c r="C2374" s="34">
        <v>3154.5649582468182</v>
      </c>
      <c r="D2374" s="34">
        <v>-2884.5649582468182</v>
      </c>
    </row>
    <row r="2375" spans="2:4" x14ac:dyDescent="0.4">
      <c r="B2375" s="34">
        <v>2350</v>
      </c>
      <c r="C2375" s="34">
        <v>2779.6196097100492</v>
      </c>
      <c r="D2375" s="34">
        <v>-2779.6196097100492</v>
      </c>
    </row>
    <row r="2376" spans="2:4" x14ac:dyDescent="0.4">
      <c r="B2376" s="34">
        <v>2351</v>
      </c>
      <c r="C2376" s="34">
        <v>2779.6196097100492</v>
      </c>
      <c r="D2376" s="34">
        <v>-2779.6196097100492</v>
      </c>
    </row>
    <row r="2377" spans="2:4" x14ac:dyDescent="0.4">
      <c r="B2377" s="34">
        <v>2352</v>
      </c>
      <c r="C2377" s="34">
        <v>3304.5430976615257</v>
      </c>
      <c r="D2377" s="34">
        <v>-3196.5430976615257</v>
      </c>
    </row>
    <row r="2378" spans="2:4" x14ac:dyDescent="0.4">
      <c r="B2378" s="34">
        <v>2353</v>
      </c>
      <c r="C2378" s="34">
        <v>2779.6196097100492</v>
      </c>
      <c r="D2378" s="34">
        <v>-2779.6196097100492</v>
      </c>
    </row>
    <row r="2379" spans="2:4" x14ac:dyDescent="0.4">
      <c r="B2379" s="34">
        <v>2354</v>
      </c>
      <c r="C2379" s="34">
        <v>2779.6196097100492</v>
      </c>
      <c r="D2379" s="34">
        <v>-2779.6196097100492</v>
      </c>
    </row>
    <row r="2380" spans="2:4" x14ac:dyDescent="0.4">
      <c r="B2380" s="34">
        <v>2355</v>
      </c>
      <c r="C2380" s="34">
        <v>2854.608679417403</v>
      </c>
      <c r="D2380" s="34">
        <v>-2829.608679417403</v>
      </c>
    </row>
    <row r="2381" spans="2:4" x14ac:dyDescent="0.4">
      <c r="B2381" s="34">
        <v>2356</v>
      </c>
      <c r="C2381" s="34">
        <v>2929.5977491247568</v>
      </c>
      <c r="D2381" s="34">
        <v>-2874.5977491247568</v>
      </c>
    </row>
    <row r="2382" spans="2:4" x14ac:dyDescent="0.4">
      <c r="B2382" s="34">
        <v>2357</v>
      </c>
      <c r="C2382" s="34">
        <v>2779.6196097100492</v>
      </c>
      <c r="D2382" s="34">
        <v>-2779.6196097100492</v>
      </c>
    </row>
    <row r="2383" spans="2:4" x14ac:dyDescent="0.4">
      <c r="B2383" s="34">
        <v>2358</v>
      </c>
      <c r="C2383" s="34">
        <v>2779.6196097100492</v>
      </c>
      <c r="D2383" s="34">
        <v>-2779.6196097100492</v>
      </c>
    </row>
    <row r="2384" spans="2:4" x14ac:dyDescent="0.4">
      <c r="B2384" s="34">
        <v>2359</v>
      </c>
      <c r="C2384" s="34">
        <v>2779.6196097100492</v>
      </c>
      <c r="D2384" s="34">
        <v>-2779.6196097100492</v>
      </c>
    </row>
    <row r="2385" spans="2:4" x14ac:dyDescent="0.4">
      <c r="B2385" s="34">
        <v>2360</v>
      </c>
      <c r="C2385" s="34">
        <v>3004.5868188321106</v>
      </c>
      <c r="D2385" s="34">
        <v>-1903.5868188321106</v>
      </c>
    </row>
    <row r="2386" spans="2:4" x14ac:dyDescent="0.4">
      <c r="B2386" s="34">
        <v>2361</v>
      </c>
      <c r="C2386" s="34">
        <v>2854.608679417403</v>
      </c>
      <c r="D2386" s="34">
        <v>-2852.608679417403</v>
      </c>
    </row>
    <row r="2387" spans="2:4" x14ac:dyDescent="0.4">
      <c r="B2387" s="34">
        <v>2362</v>
      </c>
      <c r="C2387" s="34">
        <v>2779.6196097100492</v>
      </c>
      <c r="D2387" s="34">
        <v>-2779.6196097100492</v>
      </c>
    </row>
    <row r="2388" spans="2:4" x14ac:dyDescent="0.4">
      <c r="B2388" s="34">
        <v>2363</v>
      </c>
      <c r="C2388" s="34">
        <v>2929.5977491247568</v>
      </c>
      <c r="D2388" s="34">
        <v>-2809.5977491247568</v>
      </c>
    </row>
    <row r="2389" spans="2:4" x14ac:dyDescent="0.4">
      <c r="B2389" s="34">
        <v>2364</v>
      </c>
      <c r="C2389" s="34">
        <v>2779.6196097100492</v>
      </c>
      <c r="D2389" s="34">
        <v>-2779.6196097100492</v>
      </c>
    </row>
    <row r="2390" spans="2:4" x14ac:dyDescent="0.4">
      <c r="B2390" s="34">
        <v>2365</v>
      </c>
      <c r="C2390" s="34">
        <v>2779.6196097100492</v>
      </c>
      <c r="D2390" s="34">
        <v>-2779.6196097100492</v>
      </c>
    </row>
    <row r="2391" spans="2:4" x14ac:dyDescent="0.4">
      <c r="B2391" s="34">
        <v>2366</v>
      </c>
      <c r="C2391" s="34">
        <v>2779.6196097100492</v>
      </c>
      <c r="D2391" s="34">
        <v>-2779.6196097100492</v>
      </c>
    </row>
    <row r="2392" spans="2:4" x14ac:dyDescent="0.4">
      <c r="B2392" s="34">
        <v>2367</v>
      </c>
      <c r="C2392" s="34">
        <v>4804.324491808602</v>
      </c>
      <c r="D2392" s="34">
        <v>-2174.324491808602</v>
      </c>
    </row>
    <row r="2393" spans="2:4" x14ac:dyDescent="0.4">
      <c r="B2393" s="34">
        <v>2368</v>
      </c>
      <c r="C2393" s="34">
        <v>3829.4665856130023</v>
      </c>
      <c r="D2393" s="34">
        <v>-3159.4665856130023</v>
      </c>
    </row>
    <row r="2394" spans="2:4" x14ac:dyDescent="0.4">
      <c r="B2394" s="34">
        <v>2369</v>
      </c>
      <c r="C2394" s="34">
        <v>2929.5977491247568</v>
      </c>
      <c r="D2394" s="34">
        <v>-2829.5977491247568</v>
      </c>
    </row>
    <row r="2395" spans="2:4" x14ac:dyDescent="0.4">
      <c r="B2395" s="34">
        <v>2370</v>
      </c>
      <c r="C2395" s="34">
        <v>2779.6196097100492</v>
      </c>
      <c r="D2395" s="34">
        <v>-2779.6196097100492</v>
      </c>
    </row>
    <row r="2396" spans="2:4" x14ac:dyDescent="0.4">
      <c r="B2396" s="34">
        <v>2371</v>
      </c>
      <c r="C2396" s="34">
        <v>3079.5758885394644</v>
      </c>
      <c r="D2396" s="34">
        <v>-2997.5758885394644</v>
      </c>
    </row>
    <row r="2397" spans="2:4" x14ac:dyDescent="0.4">
      <c r="B2397" s="34">
        <v>2372</v>
      </c>
      <c r="C2397" s="34">
        <v>2779.6196097100492</v>
      </c>
      <c r="D2397" s="34">
        <v>-2779.6196097100492</v>
      </c>
    </row>
    <row r="2398" spans="2:4" x14ac:dyDescent="0.4">
      <c r="B2398" s="34">
        <v>2373</v>
      </c>
      <c r="C2398" s="34">
        <v>3229.5540279541719</v>
      </c>
      <c r="D2398" s="34">
        <v>-3049.5540279541719</v>
      </c>
    </row>
    <row r="2399" spans="2:4" x14ac:dyDescent="0.4">
      <c r="B2399" s="34">
        <v>2374</v>
      </c>
      <c r="C2399" s="34">
        <v>2854.608679417403</v>
      </c>
      <c r="D2399" s="34">
        <v>-2804.608679417403</v>
      </c>
    </row>
    <row r="2400" spans="2:4" x14ac:dyDescent="0.4">
      <c r="B2400" s="34">
        <v>2375</v>
      </c>
      <c r="C2400" s="34">
        <v>2854.608679417403</v>
      </c>
      <c r="D2400" s="34">
        <v>-2844.608679417403</v>
      </c>
    </row>
    <row r="2401" spans="2:4" x14ac:dyDescent="0.4">
      <c r="B2401" s="34">
        <v>2376</v>
      </c>
      <c r="C2401" s="34">
        <v>2779.6196097100492</v>
      </c>
      <c r="D2401" s="34">
        <v>-2779.6196097100492</v>
      </c>
    </row>
    <row r="2402" spans="2:4" x14ac:dyDescent="0.4">
      <c r="B2402" s="34">
        <v>2377</v>
      </c>
      <c r="C2402" s="34">
        <v>3079.5758885394644</v>
      </c>
      <c r="D2402" s="34">
        <v>-2753.2458885394644</v>
      </c>
    </row>
    <row r="2403" spans="2:4" x14ac:dyDescent="0.4">
      <c r="B2403" s="34">
        <v>2378</v>
      </c>
      <c r="C2403" s="34">
        <v>2779.6196097100492</v>
      </c>
      <c r="D2403" s="34">
        <v>-2779.6196097100492</v>
      </c>
    </row>
    <row r="2404" spans="2:4" x14ac:dyDescent="0.4">
      <c r="B2404" s="34">
        <v>2379</v>
      </c>
      <c r="C2404" s="34">
        <v>2779.6196097100492</v>
      </c>
      <c r="D2404" s="34">
        <v>-2779.6196097100492</v>
      </c>
    </row>
    <row r="2405" spans="2:4" x14ac:dyDescent="0.4">
      <c r="B2405" s="34">
        <v>2380</v>
      </c>
      <c r="C2405" s="34">
        <v>2779.6196097100492</v>
      </c>
      <c r="D2405" s="34">
        <v>-2779.6196097100492</v>
      </c>
    </row>
    <row r="2406" spans="2:4" x14ac:dyDescent="0.4">
      <c r="B2406" s="34">
        <v>2381</v>
      </c>
      <c r="C2406" s="34">
        <v>3004.5868188321106</v>
      </c>
      <c r="D2406" s="34">
        <v>-2949.5868188321106</v>
      </c>
    </row>
    <row r="2407" spans="2:4" x14ac:dyDescent="0.4">
      <c r="B2407" s="34">
        <v>2382</v>
      </c>
      <c r="C2407" s="34">
        <v>3304.5430976615257</v>
      </c>
      <c r="D2407" s="34">
        <v>-1733.5430976615257</v>
      </c>
    </row>
    <row r="2408" spans="2:4" x14ac:dyDescent="0.4">
      <c r="B2408" s="34">
        <v>2383</v>
      </c>
      <c r="C2408" s="34">
        <v>2929.5977491247568</v>
      </c>
      <c r="D2408" s="34">
        <v>-2854.5977491247568</v>
      </c>
    </row>
    <row r="2409" spans="2:4" x14ac:dyDescent="0.4">
      <c r="B2409" s="34">
        <v>2384</v>
      </c>
      <c r="C2409" s="34">
        <v>3004.5868188321106</v>
      </c>
      <c r="D2409" s="34">
        <v>-2569.5868188321106</v>
      </c>
    </row>
    <row r="2410" spans="2:4" x14ac:dyDescent="0.4">
      <c r="B2410" s="34">
        <v>2385</v>
      </c>
      <c r="C2410" s="34">
        <v>3379.5321673688795</v>
      </c>
      <c r="D2410" s="34">
        <v>-3371.5321673688795</v>
      </c>
    </row>
    <row r="2411" spans="2:4" x14ac:dyDescent="0.4">
      <c r="B2411" s="34">
        <v>2386</v>
      </c>
      <c r="C2411" s="34">
        <v>3304.5430976615257</v>
      </c>
      <c r="D2411" s="34">
        <v>-2516.5430976615257</v>
      </c>
    </row>
    <row r="2412" spans="2:4" x14ac:dyDescent="0.4">
      <c r="B2412" s="34">
        <v>2387</v>
      </c>
      <c r="C2412" s="34">
        <v>2779.6196097100492</v>
      </c>
      <c r="D2412" s="34">
        <v>-2779.6196097100492</v>
      </c>
    </row>
    <row r="2413" spans="2:4" x14ac:dyDescent="0.4">
      <c r="B2413" s="34">
        <v>2388</v>
      </c>
      <c r="C2413" s="34">
        <v>3004.5868188321106</v>
      </c>
      <c r="D2413" s="34">
        <v>-1978.5868188321106</v>
      </c>
    </row>
    <row r="2414" spans="2:4" x14ac:dyDescent="0.4">
      <c r="B2414" s="34">
        <v>2389</v>
      </c>
      <c r="C2414" s="34">
        <v>3379.5321673688795</v>
      </c>
      <c r="D2414" s="34">
        <v>-2916.5321673688795</v>
      </c>
    </row>
    <row r="2415" spans="2:4" x14ac:dyDescent="0.4">
      <c r="B2415" s="34">
        <v>2390</v>
      </c>
      <c r="C2415" s="34">
        <v>2854.608679417403</v>
      </c>
      <c r="D2415" s="34">
        <v>-2824.608679417403</v>
      </c>
    </row>
    <row r="2416" spans="2:4" x14ac:dyDescent="0.4">
      <c r="B2416" s="34">
        <v>2391</v>
      </c>
      <c r="C2416" s="34">
        <v>2779.6196097100492</v>
      </c>
      <c r="D2416" s="34">
        <v>-2779.6196097100492</v>
      </c>
    </row>
    <row r="2417" spans="2:4" x14ac:dyDescent="0.4">
      <c r="B2417" s="34">
        <v>2392</v>
      </c>
      <c r="C2417" s="34">
        <v>2854.608679417403</v>
      </c>
      <c r="D2417" s="34">
        <v>-2829.608679417403</v>
      </c>
    </row>
    <row r="2418" spans="2:4" x14ac:dyDescent="0.4">
      <c r="B2418" s="34">
        <v>2393</v>
      </c>
      <c r="C2418" s="34">
        <v>2779.6196097100492</v>
      </c>
      <c r="D2418" s="34">
        <v>-2779.6196097100492</v>
      </c>
    </row>
    <row r="2419" spans="2:4" x14ac:dyDescent="0.4">
      <c r="B2419" s="34">
        <v>2394</v>
      </c>
      <c r="C2419" s="34">
        <v>2854.608679417403</v>
      </c>
      <c r="D2419" s="34">
        <v>-2804.608679417403</v>
      </c>
    </row>
    <row r="2420" spans="2:4" x14ac:dyDescent="0.4">
      <c r="B2420" s="34">
        <v>2395</v>
      </c>
      <c r="C2420" s="34">
        <v>2929.5977491247568</v>
      </c>
      <c r="D2420" s="34">
        <v>-2926.5977491247568</v>
      </c>
    </row>
    <row r="2421" spans="2:4" x14ac:dyDescent="0.4">
      <c r="B2421" s="34">
        <v>2396</v>
      </c>
      <c r="C2421" s="34">
        <v>2779.6196097100492</v>
      </c>
      <c r="D2421" s="34">
        <v>-2779.6196097100492</v>
      </c>
    </row>
    <row r="2422" spans="2:4" x14ac:dyDescent="0.4">
      <c r="B2422" s="34">
        <v>2397</v>
      </c>
      <c r="C2422" s="34">
        <v>2854.608679417403</v>
      </c>
      <c r="D2422" s="34">
        <v>-2844.608679417403</v>
      </c>
    </row>
    <row r="2423" spans="2:4" x14ac:dyDescent="0.4">
      <c r="B2423" s="34">
        <v>2398</v>
      </c>
      <c r="C2423" s="34">
        <v>2779.6196097100492</v>
      </c>
      <c r="D2423" s="34">
        <v>-2779.6196097100492</v>
      </c>
    </row>
    <row r="2424" spans="2:4" x14ac:dyDescent="0.4">
      <c r="B2424" s="34">
        <v>2399</v>
      </c>
      <c r="C2424" s="34">
        <v>2779.6196097100492</v>
      </c>
      <c r="D2424" s="34">
        <v>-2779.6196097100492</v>
      </c>
    </row>
    <row r="2425" spans="2:4" x14ac:dyDescent="0.4">
      <c r="B2425" s="34">
        <v>2400</v>
      </c>
      <c r="C2425" s="34">
        <v>2779.6196097100492</v>
      </c>
      <c r="D2425" s="34">
        <v>-2779.6196097100492</v>
      </c>
    </row>
    <row r="2426" spans="2:4" x14ac:dyDescent="0.4">
      <c r="B2426" s="34">
        <v>2401</v>
      </c>
      <c r="C2426" s="34">
        <v>2779.6196097100492</v>
      </c>
      <c r="D2426" s="34">
        <v>-2779.6196097100492</v>
      </c>
    </row>
    <row r="2427" spans="2:4" x14ac:dyDescent="0.4">
      <c r="B2427" s="34">
        <v>2402</v>
      </c>
      <c r="C2427" s="34">
        <v>3454.5212370762333</v>
      </c>
      <c r="D2427" s="34">
        <v>-3253.5212370762333</v>
      </c>
    </row>
    <row r="2428" spans="2:4" x14ac:dyDescent="0.4">
      <c r="B2428" s="34">
        <v>2403</v>
      </c>
      <c r="C2428" s="34">
        <v>2854.608679417403</v>
      </c>
      <c r="D2428" s="34">
        <v>-2802.608679417403</v>
      </c>
    </row>
    <row r="2429" spans="2:4" x14ac:dyDescent="0.4">
      <c r="B2429" s="34">
        <v>2404</v>
      </c>
      <c r="C2429" s="34">
        <v>3679.4884461982947</v>
      </c>
      <c r="D2429" s="34">
        <v>-3477.4884461982947</v>
      </c>
    </row>
    <row r="2430" spans="2:4" x14ac:dyDescent="0.4">
      <c r="B2430" s="34">
        <v>2405</v>
      </c>
      <c r="C2430" s="34">
        <v>2779.6196097100492</v>
      </c>
      <c r="D2430" s="34">
        <v>-2779.6196097100492</v>
      </c>
    </row>
    <row r="2431" spans="2:4" x14ac:dyDescent="0.4">
      <c r="B2431" s="34">
        <v>2406</v>
      </c>
      <c r="C2431" s="34">
        <v>4279.401003857125</v>
      </c>
      <c r="D2431" s="34">
        <v>-3153.401003857125</v>
      </c>
    </row>
    <row r="2432" spans="2:4" x14ac:dyDescent="0.4">
      <c r="B2432" s="34">
        <v>2407</v>
      </c>
      <c r="C2432" s="34">
        <v>3979.4447250277099</v>
      </c>
      <c r="D2432" s="34">
        <v>-2634.4447250277099</v>
      </c>
    </row>
    <row r="2433" spans="2:4" x14ac:dyDescent="0.4">
      <c r="B2433" s="34">
        <v>2408</v>
      </c>
      <c r="C2433" s="34">
        <v>5254.2589100527248</v>
      </c>
      <c r="D2433" s="34">
        <v>302.74108994727521</v>
      </c>
    </row>
    <row r="2434" spans="2:4" x14ac:dyDescent="0.4">
      <c r="B2434" s="34">
        <v>2409</v>
      </c>
      <c r="C2434" s="34">
        <v>2929.5977491247568</v>
      </c>
      <c r="D2434" s="34">
        <v>-2899.5977491247568</v>
      </c>
    </row>
    <row r="2435" spans="2:4" x14ac:dyDescent="0.4">
      <c r="B2435" s="34">
        <v>2410</v>
      </c>
      <c r="C2435" s="34">
        <v>3229.5540279541719</v>
      </c>
      <c r="D2435" s="34">
        <v>-2769.5540279541719</v>
      </c>
    </row>
    <row r="2436" spans="2:4" x14ac:dyDescent="0.4">
      <c r="B2436" s="34">
        <v>2411</v>
      </c>
      <c r="C2436" s="34">
        <v>2779.6196097100492</v>
      </c>
      <c r="D2436" s="34">
        <v>-2779.6196097100492</v>
      </c>
    </row>
    <row r="2437" spans="2:4" x14ac:dyDescent="0.4">
      <c r="B2437" s="34">
        <v>2412</v>
      </c>
      <c r="C2437" s="34">
        <v>3004.5868188321106</v>
      </c>
      <c r="D2437" s="34">
        <v>-2853.5868188321106</v>
      </c>
    </row>
    <row r="2438" spans="2:4" x14ac:dyDescent="0.4">
      <c r="B2438" s="34">
        <v>2413</v>
      </c>
      <c r="C2438" s="34">
        <v>2779.6196097100492</v>
      </c>
      <c r="D2438" s="34">
        <v>-2779.6196097100492</v>
      </c>
    </row>
    <row r="2439" spans="2:4" x14ac:dyDescent="0.4">
      <c r="B2439" s="34">
        <v>2414</v>
      </c>
      <c r="C2439" s="34">
        <v>3004.5868188321106</v>
      </c>
      <c r="D2439" s="34">
        <v>-2979.5868188321106</v>
      </c>
    </row>
    <row r="2440" spans="2:4" x14ac:dyDescent="0.4">
      <c r="B2440" s="34">
        <v>2415</v>
      </c>
      <c r="C2440" s="34">
        <v>3754.4775159056489</v>
      </c>
      <c r="D2440" s="34">
        <v>-3294.4775159056489</v>
      </c>
    </row>
    <row r="2441" spans="2:4" x14ac:dyDescent="0.4">
      <c r="B2441" s="34">
        <v>2416</v>
      </c>
      <c r="C2441" s="34">
        <v>3229.5540279541719</v>
      </c>
      <c r="D2441" s="34">
        <v>-2894.5540279541719</v>
      </c>
    </row>
    <row r="2442" spans="2:4" x14ac:dyDescent="0.4">
      <c r="B2442" s="34">
        <v>2417</v>
      </c>
      <c r="C2442" s="34">
        <v>2854.608679417403</v>
      </c>
      <c r="D2442" s="34">
        <v>-2849.608679417403</v>
      </c>
    </row>
    <row r="2443" spans="2:4" x14ac:dyDescent="0.4">
      <c r="B2443" s="34">
        <v>2418</v>
      </c>
      <c r="C2443" s="34">
        <v>2779.6196097100492</v>
      </c>
      <c r="D2443" s="34">
        <v>-2779.6196097100492</v>
      </c>
    </row>
    <row r="2444" spans="2:4" x14ac:dyDescent="0.4">
      <c r="B2444" s="34">
        <v>2419</v>
      </c>
      <c r="C2444" s="34">
        <v>3154.5649582468182</v>
      </c>
      <c r="D2444" s="34">
        <v>-3149.5649582468182</v>
      </c>
    </row>
    <row r="2445" spans="2:4" x14ac:dyDescent="0.4">
      <c r="B2445" s="34">
        <v>2420</v>
      </c>
      <c r="C2445" s="34">
        <v>2779.6196097100492</v>
      </c>
      <c r="D2445" s="34">
        <v>-2779.6196097100492</v>
      </c>
    </row>
    <row r="2446" spans="2:4" x14ac:dyDescent="0.4">
      <c r="B2446" s="34">
        <v>2421</v>
      </c>
      <c r="C2446" s="34">
        <v>5479.2261191747857</v>
      </c>
      <c r="D2446" s="34">
        <v>-2978.2261191747857</v>
      </c>
    </row>
    <row r="2447" spans="2:4" x14ac:dyDescent="0.4">
      <c r="B2447" s="34">
        <v>2422</v>
      </c>
      <c r="C2447" s="34">
        <v>2854.608679417403</v>
      </c>
      <c r="D2447" s="34">
        <v>-2853.608679417403</v>
      </c>
    </row>
    <row r="2448" spans="2:4" x14ac:dyDescent="0.4">
      <c r="B2448" s="34">
        <v>2423</v>
      </c>
      <c r="C2448" s="34">
        <v>2854.608679417403</v>
      </c>
      <c r="D2448" s="34">
        <v>-2853.608679417403</v>
      </c>
    </row>
    <row r="2449" spans="2:4" x14ac:dyDescent="0.4">
      <c r="B2449" s="34">
        <v>2424</v>
      </c>
      <c r="C2449" s="34">
        <v>2854.608679417403</v>
      </c>
      <c r="D2449" s="34">
        <v>-2846.608679417403</v>
      </c>
    </row>
    <row r="2450" spans="2:4" x14ac:dyDescent="0.4">
      <c r="B2450" s="34">
        <v>2425</v>
      </c>
      <c r="C2450" s="34">
        <v>3454.5212370762333</v>
      </c>
      <c r="D2450" s="34">
        <v>-3144.5212370762333</v>
      </c>
    </row>
    <row r="2451" spans="2:4" x14ac:dyDescent="0.4">
      <c r="B2451" s="34">
        <v>2426</v>
      </c>
      <c r="C2451" s="34">
        <v>2854.608679417403</v>
      </c>
      <c r="D2451" s="34">
        <v>-2853.608679417403</v>
      </c>
    </row>
    <row r="2452" spans="2:4" x14ac:dyDescent="0.4">
      <c r="B2452" s="34">
        <v>2427</v>
      </c>
      <c r="C2452" s="34">
        <v>2779.6196097100492</v>
      </c>
      <c r="D2452" s="34">
        <v>-2779.6196097100492</v>
      </c>
    </row>
    <row r="2453" spans="2:4" x14ac:dyDescent="0.4">
      <c r="B2453" s="34">
        <v>2428</v>
      </c>
      <c r="C2453" s="34">
        <v>2854.608679417403</v>
      </c>
      <c r="D2453" s="34">
        <v>-2853.608679417403</v>
      </c>
    </row>
    <row r="2454" spans="2:4" x14ac:dyDescent="0.4">
      <c r="B2454" s="34">
        <v>2429</v>
      </c>
      <c r="C2454" s="34">
        <v>2854.608679417403</v>
      </c>
      <c r="D2454" s="34">
        <v>-2853.608679417403</v>
      </c>
    </row>
    <row r="2455" spans="2:4" x14ac:dyDescent="0.4">
      <c r="B2455" s="34">
        <v>2430</v>
      </c>
      <c r="C2455" s="34">
        <v>3079.5758885394644</v>
      </c>
      <c r="D2455" s="34">
        <v>-1074.5758885394644</v>
      </c>
    </row>
    <row r="2456" spans="2:4" x14ac:dyDescent="0.4">
      <c r="B2456" s="34">
        <v>2431</v>
      </c>
      <c r="C2456" s="34">
        <v>2929.5977491247568</v>
      </c>
      <c r="D2456" s="34">
        <v>-2908.5977491247568</v>
      </c>
    </row>
    <row r="2457" spans="2:4" x14ac:dyDescent="0.4">
      <c r="B2457" s="34">
        <v>2432</v>
      </c>
      <c r="C2457" s="34">
        <v>2929.5977491247568</v>
      </c>
      <c r="D2457" s="34">
        <v>-2927.5977491247568</v>
      </c>
    </row>
    <row r="2458" spans="2:4" x14ac:dyDescent="0.4">
      <c r="B2458" s="34">
        <v>2433</v>
      </c>
      <c r="C2458" s="34">
        <v>2929.5977491247568</v>
      </c>
      <c r="D2458" s="34">
        <v>-2927.5977491247568</v>
      </c>
    </row>
    <row r="2459" spans="2:4" x14ac:dyDescent="0.4">
      <c r="B2459" s="34">
        <v>2434</v>
      </c>
      <c r="C2459" s="34">
        <v>2779.6196097100492</v>
      </c>
      <c r="D2459" s="34">
        <v>-2779.6196097100492</v>
      </c>
    </row>
    <row r="2460" spans="2:4" x14ac:dyDescent="0.4">
      <c r="B2460" s="34">
        <v>2435</v>
      </c>
      <c r="C2460" s="34">
        <v>2929.5977491247568</v>
      </c>
      <c r="D2460" s="34">
        <v>-2903.5977491247568</v>
      </c>
    </row>
    <row r="2461" spans="2:4" x14ac:dyDescent="0.4">
      <c r="B2461" s="34">
        <v>2436</v>
      </c>
      <c r="C2461" s="34">
        <v>3079.5758885394644</v>
      </c>
      <c r="D2461" s="34">
        <v>-1855.5758885394644</v>
      </c>
    </row>
    <row r="2462" spans="2:4" x14ac:dyDescent="0.4">
      <c r="B2462" s="34">
        <v>2437</v>
      </c>
      <c r="C2462" s="34">
        <v>2929.5977491247568</v>
      </c>
      <c r="D2462" s="34">
        <v>-2884.5977491247568</v>
      </c>
    </row>
    <row r="2463" spans="2:4" x14ac:dyDescent="0.4">
      <c r="B2463" s="34">
        <v>2438</v>
      </c>
      <c r="C2463" s="34">
        <v>2779.6196097100492</v>
      </c>
      <c r="D2463" s="34">
        <v>-2779.6196097100492</v>
      </c>
    </row>
    <row r="2464" spans="2:4" x14ac:dyDescent="0.4">
      <c r="B2464" s="34">
        <v>2439</v>
      </c>
      <c r="C2464" s="34">
        <v>2854.608679417403</v>
      </c>
      <c r="D2464" s="34">
        <v>-2804.608679417403</v>
      </c>
    </row>
    <row r="2465" spans="2:4" x14ac:dyDescent="0.4">
      <c r="B2465" s="34">
        <v>2440</v>
      </c>
      <c r="C2465" s="34">
        <v>2779.6196097100492</v>
      </c>
      <c r="D2465" s="34">
        <v>-2779.6196097100492</v>
      </c>
    </row>
    <row r="2466" spans="2:4" x14ac:dyDescent="0.4">
      <c r="B2466" s="34">
        <v>2441</v>
      </c>
      <c r="C2466" s="34">
        <v>2929.5977491247568</v>
      </c>
      <c r="D2466" s="34">
        <v>-2919.5977491247568</v>
      </c>
    </row>
    <row r="2467" spans="2:4" x14ac:dyDescent="0.4">
      <c r="B2467" s="34">
        <v>2442</v>
      </c>
      <c r="C2467" s="34">
        <v>10953.428207811614</v>
      </c>
      <c r="D2467" s="34">
        <v>-2862.4282078116139</v>
      </c>
    </row>
    <row r="2468" spans="2:4" x14ac:dyDescent="0.4">
      <c r="B2468" s="34">
        <v>2443</v>
      </c>
      <c r="C2468" s="34">
        <v>30675.553540845664</v>
      </c>
      <c r="D2468" s="34">
        <v>-449.55354084566352</v>
      </c>
    </row>
    <row r="2469" spans="2:4" x14ac:dyDescent="0.4">
      <c r="B2469" s="34">
        <v>2444</v>
      </c>
      <c r="C2469" s="34">
        <v>26101.220288697084</v>
      </c>
      <c r="D2469" s="34">
        <v>14401.769711302913</v>
      </c>
    </row>
    <row r="2470" spans="2:4" x14ac:dyDescent="0.4">
      <c r="B2470" s="34">
        <v>2445</v>
      </c>
      <c r="C2470" s="34">
        <v>7353.952861858631</v>
      </c>
      <c r="D2470" s="34">
        <v>-4095.952861858631</v>
      </c>
    </row>
    <row r="2471" spans="2:4" x14ac:dyDescent="0.4">
      <c r="B2471" s="34">
        <v>2446</v>
      </c>
      <c r="C2471" s="34">
        <v>11403.362626055738</v>
      </c>
      <c r="D2471" s="34">
        <v>-2763.3626260557376</v>
      </c>
    </row>
    <row r="2472" spans="2:4" x14ac:dyDescent="0.4">
      <c r="B2472" s="34">
        <v>2447</v>
      </c>
      <c r="C2472" s="34">
        <v>11103.406347226322</v>
      </c>
      <c r="D2472" s="34">
        <v>-2704.4063472263224</v>
      </c>
    </row>
    <row r="2473" spans="2:4" x14ac:dyDescent="0.4">
      <c r="B2473" s="34">
        <v>2448</v>
      </c>
      <c r="C2473" s="34">
        <v>28050.936101088279</v>
      </c>
      <c r="D2473" s="34">
        <v>-17370.936101088279</v>
      </c>
    </row>
    <row r="2474" spans="2:4" x14ac:dyDescent="0.4">
      <c r="B2474" s="34">
        <v>2449</v>
      </c>
      <c r="C2474" s="34">
        <v>3454.5212370762333</v>
      </c>
      <c r="D2474" s="34">
        <v>-3024.5212370762333</v>
      </c>
    </row>
    <row r="2475" spans="2:4" x14ac:dyDescent="0.4">
      <c r="B2475" s="34">
        <v>2450</v>
      </c>
      <c r="C2475" s="34">
        <v>11778.307974592506</v>
      </c>
      <c r="D2475" s="34">
        <v>-978.30797459250607</v>
      </c>
    </row>
    <row r="2476" spans="2:4" x14ac:dyDescent="0.4">
      <c r="B2476" s="34">
        <v>2451</v>
      </c>
      <c r="C2476" s="34">
        <v>10428.504719860139</v>
      </c>
      <c r="D2476" s="34">
        <v>4801.5252801398619</v>
      </c>
    </row>
    <row r="2477" spans="2:4" x14ac:dyDescent="0.4">
      <c r="B2477" s="34">
        <v>2452</v>
      </c>
      <c r="C2477" s="34">
        <v>16727.586575277855</v>
      </c>
      <c r="D2477" s="34">
        <v>-5182.5865752778554</v>
      </c>
    </row>
    <row r="2478" spans="2:4" x14ac:dyDescent="0.4">
      <c r="B2478" s="34">
        <v>2453</v>
      </c>
      <c r="C2478" s="34">
        <v>3904.4556553203565</v>
      </c>
      <c r="D2478" s="34">
        <v>-3103.4556553203565</v>
      </c>
    </row>
    <row r="2479" spans="2:4" x14ac:dyDescent="0.4">
      <c r="B2479" s="34">
        <v>2454</v>
      </c>
      <c r="C2479" s="34">
        <v>7803.8872801027546</v>
      </c>
      <c r="D2479" s="34">
        <v>-3162.8872801027546</v>
      </c>
    </row>
    <row r="2480" spans="2:4" x14ac:dyDescent="0.4">
      <c r="B2480" s="34">
        <v>2455</v>
      </c>
      <c r="C2480" s="34">
        <v>12528.198671666045</v>
      </c>
      <c r="D2480" s="34">
        <v>22767.801328333953</v>
      </c>
    </row>
    <row r="2481" spans="2:4" x14ac:dyDescent="0.4">
      <c r="B2481" s="34">
        <v>2456</v>
      </c>
      <c r="C2481" s="34">
        <v>3979.4447250277099</v>
      </c>
      <c r="D2481" s="34">
        <v>-3433.4447250277099</v>
      </c>
    </row>
    <row r="2482" spans="2:4" x14ac:dyDescent="0.4">
      <c r="B2482" s="34">
        <v>2457</v>
      </c>
      <c r="C2482" s="34">
        <v>7803.8872801027546</v>
      </c>
      <c r="D2482" s="34">
        <v>-5090.8872801027546</v>
      </c>
    </row>
    <row r="2483" spans="2:4" x14ac:dyDescent="0.4">
      <c r="B2483" s="34">
        <v>2458</v>
      </c>
      <c r="C2483" s="34">
        <v>12078.264253421921</v>
      </c>
      <c r="D2483" s="34">
        <v>11451.735746578079</v>
      </c>
    </row>
    <row r="2484" spans="2:4" x14ac:dyDescent="0.4">
      <c r="B2484" s="34">
        <v>2459</v>
      </c>
      <c r="C2484" s="34">
        <v>8778.7451862983544</v>
      </c>
      <c r="D2484" s="34">
        <v>-3269.7451862983544</v>
      </c>
    </row>
    <row r="2485" spans="2:4" x14ac:dyDescent="0.4">
      <c r="B2485" s="34">
        <v>2460</v>
      </c>
      <c r="C2485" s="34">
        <v>23926.537267183819</v>
      </c>
      <c r="D2485" s="34">
        <v>6748.4627328161805</v>
      </c>
    </row>
    <row r="2486" spans="2:4" x14ac:dyDescent="0.4">
      <c r="B2486" s="34">
        <v>2461</v>
      </c>
      <c r="C2486" s="34">
        <v>7878.876349810108</v>
      </c>
      <c r="D2486" s="34">
        <v>688.12365018989203</v>
      </c>
    </row>
    <row r="2487" spans="2:4" x14ac:dyDescent="0.4">
      <c r="B2487" s="34">
        <v>2462</v>
      </c>
      <c r="C2487" s="34">
        <v>9228.6796045424762</v>
      </c>
      <c r="D2487" s="34">
        <v>-1443.6796045424762</v>
      </c>
    </row>
    <row r="2488" spans="2:4" x14ac:dyDescent="0.4">
      <c r="B2488" s="34">
        <v>2463</v>
      </c>
      <c r="C2488" s="34">
        <v>11403.362626055738</v>
      </c>
      <c r="D2488" s="34">
        <v>-8082.1126260557376</v>
      </c>
    </row>
    <row r="2489" spans="2:4" x14ac:dyDescent="0.4">
      <c r="B2489" s="34">
        <v>2464</v>
      </c>
      <c r="C2489" s="34">
        <v>8403.7998377615841</v>
      </c>
      <c r="D2489" s="34">
        <v>-6078.7998377615841</v>
      </c>
    </row>
    <row r="2490" spans="2:4" x14ac:dyDescent="0.4">
      <c r="B2490" s="34">
        <v>2465</v>
      </c>
      <c r="C2490" s="34">
        <v>6004.1496071262627</v>
      </c>
      <c r="D2490" s="34">
        <v>-3782.1496071262627</v>
      </c>
    </row>
    <row r="2491" spans="2:4" x14ac:dyDescent="0.4">
      <c r="B2491" s="34">
        <v>2466</v>
      </c>
      <c r="C2491" s="34">
        <v>6379.0949556630321</v>
      </c>
      <c r="D2491" s="34">
        <v>-5118.0949556630321</v>
      </c>
    </row>
    <row r="2492" spans="2:4" x14ac:dyDescent="0.4">
      <c r="B2492" s="34">
        <v>2467</v>
      </c>
      <c r="C2492" s="34">
        <v>6679.0512344924473</v>
      </c>
      <c r="D2492" s="34">
        <v>-4179.0512344924473</v>
      </c>
    </row>
    <row r="2493" spans="2:4" x14ac:dyDescent="0.4">
      <c r="B2493" s="34">
        <v>2468</v>
      </c>
      <c r="C2493" s="34">
        <v>6004.1496071262627</v>
      </c>
      <c r="D2493" s="34">
        <v>-4819.1496071262627</v>
      </c>
    </row>
    <row r="2494" spans="2:4" x14ac:dyDescent="0.4">
      <c r="B2494" s="34">
        <v>2469</v>
      </c>
      <c r="C2494" s="34">
        <v>7128.98565273657</v>
      </c>
      <c r="D2494" s="34">
        <v>-4984.6456527365699</v>
      </c>
    </row>
    <row r="2495" spans="2:4" x14ac:dyDescent="0.4">
      <c r="B2495" s="34">
        <v>2470</v>
      </c>
      <c r="C2495" s="34">
        <v>6304.1058859556779</v>
      </c>
      <c r="D2495" s="34">
        <v>-4940.1058859556779</v>
      </c>
    </row>
    <row r="2496" spans="2:4" x14ac:dyDescent="0.4">
      <c r="B2496" s="34">
        <v>2471</v>
      </c>
      <c r="C2496" s="34">
        <v>5479.2261191747857</v>
      </c>
      <c r="D2496" s="34">
        <v>-4447.5861191747854</v>
      </c>
    </row>
    <row r="2497" spans="2:4" x14ac:dyDescent="0.4">
      <c r="B2497" s="34">
        <v>2472</v>
      </c>
      <c r="C2497" s="34">
        <v>4054.4337947350641</v>
      </c>
      <c r="D2497" s="34">
        <v>-3414.4337947350641</v>
      </c>
    </row>
    <row r="2498" spans="2:4" x14ac:dyDescent="0.4">
      <c r="B2498" s="34">
        <v>2473</v>
      </c>
      <c r="C2498" s="34">
        <v>10578.482859274845</v>
      </c>
      <c r="D2498" s="34">
        <v>-396.46285927484496</v>
      </c>
    </row>
    <row r="2499" spans="2:4" x14ac:dyDescent="0.4">
      <c r="B2499" s="34">
        <v>2474</v>
      </c>
      <c r="C2499" s="34">
        <v>6304.1058859556779</v>
      </c>
      <c r="D2499" s="34">
        <v>-4304.1058859556779</v>
      </c>
    </row>
    <row r="2500" spans="2:4" x14ac:dyDescent="0.4">
      <c r="B2500" s="34">
        <v>2475</v>
      </c>
      <c r="C2500" s="34">
        <v>5629.2042585894942</v>
      </c>
      <c r="D2500" s="34">
        <v>-629.02425858949391</v>
      </c>
    </row>
    <row r="2501" spans="2:4" x14ac:dyDescent="0.4">
      <c r="B2501" s="34">
        <v>2476</v>
      </c>
      <c r="C2501" s="34">
        <v>8853.7342560057077</v>
      </c>
      <c r="D2501" s="34">
        <v>-6235.7342560057077</v>
      </c>
    </row>
    <row r="2502" spans="2:4" x14ac:dyDescent="0.4">
      <c r="B2502" s="34">
        <v>2477</v>
      </c>
      <c r="C2502" s="34">
        <v>6904.0184436145082</v>
      </c>
      <c r="D2502" s="34">
        <v>-3543.2984436145084</v>
      </c>
    </row>
    <row r="2503" spans="2:4" x14ac:dyDescent="0.4">
      <c r="B2503" s="34">
        <v>2478</v>
      </c>
      <c r="C2503" s="34">
        <v>5854.1714677115551</v>
      </c>
      <c r="D2503" s="34">
        <v>-4569.1714677115551</v>
      </c>
    </row>
    <row r="2504" spans="2:4" x14ac:dyDescent="0.4">
      <c r="B2504" s="34">
        <v>2479</v>
      </c>
      <c r="C2504" s="34">
        <v>8703.756116591001</v>
      </c>
      <c r="D2504" s="34">
        <v>1496.243883408999</v>
      </c>
    </row>
    <row r="2505" spans="2:4" x14ac:dyDescent="0.4">
      <c r="B2505" s="34">
        <v>2480</v>
      </c>
      <c r="C2505" s="34">
        <v>3979.4447250277099</v>
      </c>
      <c r="D2505" s="34">
        <v>-3579.1147250277099</v>
      </c>
    </row>
    <row r="2506" spans="2:4" x14ac:dyDescent="0.4">
      <c r="B2506" s="34">
        <v>2481</v>
      </c>
      <c r="C2506" s="34">
        <v>3379.5321673688795</v>
      </c>
      <c r="D2506" s="34">
        <v>-1379.5321673688795</v>
      </c>
    </row>
    <row r="2507" spans="2:4" x14ac:dyDescent="0.4">
      <c r="B2507" s="34">
        <v>2482</v>
      </c>
      <c r="C2507" s="34">
        <v>9903.5812319086617</v>
      </c>
      <c r="D2507" s="34">
        <v>-5387.1412319086621</v>
      </c>
    </row>
    <row r="2508" spans="2:4" x14ac:dyDescent="0.4">
      <c r="B2508" s="34">
        <v>2483</v>
      </c>
      <c r="C2508" s="34">
        <v>4654.3463523938944</v>
      </c>
      <c r="D2508" s="34">
        <v>-3653.3463523938944</v>
      </c>
    </row>
    <row r="2509" spans="2:4" x14ac:dyDescent="0.4">
      <c r="B2509" s="34">
        <v>2484</v>
      </c>
      <c r="C2509" s="34">
        <v>4204.4119341497717</v>
      </c>
      <c r="D2509" s="34">
        <v>-2953.4119341497717</v>
      </c>
    </row>
    <row r="2510" spans="2:4" x14ac:dyDescent="0.4">
      <c r="B2510" s="34">
        <v>2485</v>
      </c>
      <c r="C2510" s="34">
        <v>9528.6358833718914</v>
      </c>
      <c r="D2510" s="34">
        <v>-5352.5258833718917</v>
      </c>
    </row>
    <row r="2511" spans="2:4" x14ac:dyDescent="0.4">
      <c r="B2511" s="34">
        <v>2486</v>
      </c>
      <c r="C2511" s="34">
        <v>5854.1714677115551</v>
      </c>
      <c r="D2511" s="34">
        <v>-3789.1714677115551</v>
      </c>
    </row>
    <row r="2512" spans="2:4" x14ac:dyDescent="0.4">
      <c r="B2512" s="34">
        <v>2487</v>
      </c>
      <c r="C2512" s="34">
        <v>5029.2917009306639</v>
      </c>
      <c r="D2512" s="34">
        <v>-4232.2917009306639</v>
      </c>
    </row>
    <row r="2513" spans="2:4" x14ac:dyDescent="0.4">
      <c r="B2513" s="34">
        <v>2488</v>
      </c>
      <c r="C2513" s="34">
        <v>5629.2042585894942</v>
      </c>
      <c r="D2513" s="34">
        <v>-4128.444258589494</v>
      </c>
    </row>
    <row r="2514" spans="2:4" x14ac:dyDescent="0.4">
      <c r="B2514" s="34">
        <v>2489</v>
      </c>
      <c r="C2514" s="34">
        <v>7653.909140688047</v>
      </c>
      <c r="D2514" s="34">
        <v>-4452.909140688047</v>
      </c>
    </row>
    <row r="2515" spans="2:4" x14ac:dyDescent="0.4">
      <c r="B2515" s="34">
        <v>2490</v>
      </c>
      <c r="C2515" s="34">
        <v>8403.7998377615841</v>
      </c>
      <c r="D2515" s="34">
        <v>-3725.2998377615841</v>
      </c>
    </row>
    <row r="2516" spans="2:4" x14ac:dyDescent="0.4">
      <c r="B2516" s="34">
        <v>2491</v>
      </c>
      <c r="C2516" s="34">
        <v>3979.4447250277099</v>
      </c>
      <c r="D2516" s="34">
        <v>-3372.4447250277099</v>
      </c>
    </row>
    <row r="2517" spans="2:4" x14ac:dyDescent="0.4">
      <c r="B2517" s="34">
        <v>2492</v>
      </c>
      <c r="C2517" s="34">
        <v>3529.5103067835871</v>
      </c>
      <c r="D2517" s="34">
        <v>-3013.5103067835871</v>
      </c>
    </row>
    <row r="2518" spans="2:4" x14ac:dyDescent="0.4">
      <c r="B2518" s="34">
        <v>2493</v>
      </c>
      <c r="C2518" s="34">
        <v>4804.324491808602</v>
      </c>
      <c r="D2518" s="34">
        <v>-4054.324491808602</v>
      </c>
    </row>
    <row r="2519" spans="2:4" x14ac:dyDescent="0.4">
      <c r="B2519" s="34">
        <v>2494</v>
      </c>
      <c r="C2519" s="34">
        <v>22201.788663914682</v>
      </c>
      <c r="D2519" s="34">
        <v>3538.2113360853182</v>
      </c>
    </row>
    <row r="2520" spans="2:4" x14ac:dyDescent="0.4">
      <c r="B2520" s="34">
        <v>2495</v>
      </c>
      <c r="C2520" s="34">
        <v>5704.1933282968475</v>
      </c>
      <c r="D2520" s="34">
        <v>-4189.1133282968476</v>
      </c>
    </row>
    <row r="2521" spans="2:4" x14ac:dyDescent="0.4">
      <c r="B2521" s="34">
        <v>2496</v>
      </c>
      <c r="C2521" s="34">
        <v>5929.1605374189094</v>
      </c>
      <c r="D2521" s="34">
        <v>-4016.1105374189092</v>
      </c>
    </row>
    <row r="2522" spans="2:4" x14ac:dyDescent="0.4">
      <c r="B2522" s="34">
        <v>2497</v>
      </c>
      <c r="C2522" s="34">
        <v>3529.5103067835871</v>
      </c>
      <c r="D2522" s="34">
        <v>2470.4896932164129</v>
      </c>
    </row>
    <row r="2523" spans="2:4" x14ac:dyDescent="0.4">
      <c r="B2523" s="34">
        <v>2498</v>
      </c>
      <c r="C2523" s="34">
        <v>6979.0075133218625</v>
      </c>
      <c r="D2523" s="34">
        <v>-2468.1475133218628</v>
      </c>
    </row>
    <row r="2524" spans="2:4" x14ac:dyDescent="0.4">
      <c r="B2524" s="34">
        <v>2499</v>
      </c>
      <c r="C2524" s="34">
        <v>4279.401003857125</v>
      </c>
      <c r="D2524" s="34">
        <v>-3223.401003857125</v>
      </c>
    </row>
    <row r="2525" spans="2:4" x14ac:dyDescent="0.4">
      <c r="B2525" s="34">
        <v>2500</v>
      </c>
      <c r="C2525" s="34">
        <v>15527.761459960197</v>
      </c>
      <c r="D2525" s="34">
        <v>-7422.7614599601966</v>
      </c>
    </row>
    <row r="2526" spans="2:4" x14ac:dyDescent="0.4">
      <c r="B2526" s="34">
        <v>2501</v>
      </c>
      <c r="C2526" s="34">
        <v>4954.3026312233096</v>
      </c>
      <c r="D2526" s="34">
        <v>-4274.3026312233096</v>
      </c>
    </row>
    <row r="2527" spans="2:4" x14ac:dyDescent="0.4">
      <c r="B2527" s="34">
        <v>2502</v>
      </c>
      <c r="C2527" s="34">
        <v>3304.5430976615257</v>
      </c>
      <c r="D2527" s="34">
        <v>-3023.5430976615257</v>
      </c>
    </row>
    <row r="2528" spans="2:4" x14ac:dyDescent="0.4">
      <c r="B2528" s="34">
        <v>2503</v>
      </c>
      <c r="C2528" s="34">
        <v>3154.5649582468182</v>
      </c>
      <c r="D2528" s="34">
        <v>-3068.5649582468182</v>
      </c>
    </row>
    <row r="2529" spans="2:4" x14ac:dyDescent="0.4">
      <c r="B2529" s="34">
        <v>2504</v>
      </c>
      <c r="C2529" s="34">
        <v>2779.6196097100492</v>
      </c>
      <c r="D2529" s="34">
        <v>-2779.6196097100492</v>
      </c>
    </row>
    <row r="2530" spans="2:4" x14ac:dyDescent="0.4">
      <c r="B2530" s="34">
        <v>2505</v>
      </c>
      <c r="C2530" s="34">
        <v>2779.6196097100492</v>
      </c>
      <c r="D2530" s="34">
        <v>-2779.6196097100492</v>
      </c>
    </row>
    <row r="2531" spans="2:4" x14ac:dyDescent="0.4">
      <c r="B2531" s="34">
        <v>2506</v>
      </c>
      <c r="C2531" s="34">
        <v>2779.6196097100492</v>
      </c>
      <c r="D2531" s="34">
        <v>-2779.6196097100492</v>
      </c>
    </row>
    <row r="2532" spans="2:4" x14ac:dyDescent="0.4">
      <c r="B2532" s="34">
        <v>2507</v>
      </c>
      <c r="C2532" s="34">
        <v>2929.5977491247568</v>
      </c>
      <c r="D2532" s="34">
        <v>-2899.5977491247568</v>
      </c>
    </row>
    <row r="2533" spans="2:4" x14ac:dyDescent="0.4">
      <c r="B2533" s="34">
        <v>2508</v>
      </c>
      <c r="C2533" s="34">
        <v>2779.6196097100492</v>
      </c>
      <c r="D2533" s="34">
        <v>-2779.6196097100492</v>
      </c>
    </row>
    <row r="2534" spans="2:4" x14ac:dyDescent="0.4">
      <c r="B2534" s="34">
        <v>2509</v>
      </c>
      <c r="C2534" s="34">
        <v>2779.6196097100492</v>
      </c>
      <c r="D2534" s="34">
        <v>-2779.6196097100492</v>
      </c>
    </row>
    <row r="2535" spans="2:4" x14ac:dyDescent="0.4">
      <c r="B2535" s="34">
        <v>2510</v>
      </c>
      <c r="C2535" s="34">
        <v>4879.3135615159554</v>
      </c>
      <c r="D2535" s="34">
        <v>-3879.3135615159554</v>
      </c>
    </row>
    <row r="2536" spans="2:4" x14ac:dyDescent="0.4">
      <c r="B2536" s="34">
        <v>2511</v>
      </c>
      <c r="C2536" s="34">
        <v>2929.5977491247568</v>
      </c>
      <c r="D2536" s="34">
        <v>-2854.5977491247568</v>
      </c>
    </row>
    <row r="2537" spans="2:4" x14ac:dyDescent="0.4">
      <c r="B2537" s="34">
        <v>2512</v>
      </c>
      <c r="C2537" s="34">
        <v>2779.6196097100492</v>
      </c>
      <c r="D2537" s="34">
        <v>-2779.6196097100492</v>
      </c>
    </row>
    <row r="2538" spans="2:4" x14ac:dyDescent="0.4">
      <c r="B2538" s="34">
        <v>2513</v>
      </c>
      <c r="C2538" s="34">
        <v>2779.6196097100492</v>
      </c>
      <c r="D2538" s="34">
        <v>-2779.6196097100492</v>
      </c>
    </row>
    <row r="2539" spans="2:4" x14ac:dyDescent="0.4">
      <c r="B2539" s="34">
        <v>2514</v>
      </c>
      <c r="C2539" s="34">
        <v>2779.6196097100492</v>
      </c>
      <c r="D2539" s="34">
        <v>-2779.6196097100492</v>
      </c>
    </row>
    <row r="2540" spans="2:4" x14ac:dyDescent="0.4">
      <c r="B2540" s="34">
        <v>2515</v>
      </c>
      <c r="C2540" s="34">
        <v>3079.5758885394644</v>
      </c>
      <c r="D2540" s="34">
        <v>-2869.5758885394644</v>
      </c>
    </row>
    <row r="2541" spans="2:4" x14ac:dyDescent="0.4">
      <c r="B2541" s="34">
        <v>2516</v>
      </c>
      <c r="C2541" s="34">
        <v>3679.4884461982947</v>
      </c>
      <c r="D2541" s="34">
        <v>-2749.4884461982947</v>
      </c>
    </row>
    <row r="2542" spans="2:4" x14ac:dyDescent="0.4">
      <c r="B2542" s="34">
        <v>2517</v>
      </c>
      <c r="C2542" s="34">
        <v>2779.6196097100492</v>
      </c>
      <c r="D2542" s="34">
        <v>-2779.6196097100492</v>
      </c>
    </row>
    <row r="2543" spans="2:4" x14ac:dyDescent="0.4">
      <c r="B2543" s="34">
        <v>2518</v>
      </c>
      <c r="C2543" s="34">
        <v>5254.2589100527248</v>
      </c>
      <c r="D2543" s="34">
        <v>-3487.2589100527248</v>
      </c>
    </row>
    <row r="2544" spans="2:4" x14ac:dyDescent="0.4">
      <c r="B2544" s="34">
        <v>2519</v>
      </c>
      <c r="C2544" s="34">
        <v>2779.6196097100492</v>
      </c>
      <c r="D2544" s="34">
        <v>-2779.6196097100492</v>
      </c>
    </row>
    <row r="2545" spans="2:4" x14ac:dyDescent="0.4">
      <c r="B2545" s="34">
        <v>2520</v>
      </c>
      <c r="C2545" s="34">
        <v>3079.5758885394644</v>
      </c>
      <c r="D2545" s="34">
        <v>-3014.5758885394644</v>
      </c>
    </row>
    <row r="2546" spans="2:4" x14ac:dyDescent="0.4">
      <c r="B2546" s="34">
        <v>2521</v>
      </c>
      <c r="C2546" s="34">
        <v>2779.6196097100492</v>
      </c>
      <c r="D2546" s="34">
        <v>-2779.6196097100492</v>
      </c>
    </row>
    <row r="2547" spans="2:4" x14ac:dyDescent="0.4">
      <c r="B2547" s="34">
        <v>2522</v>
      </c>
      <c r="C2547" s="34">
        <v>12678.176811080752</v>
      </c>
      <c r="D2547" s="34">
        <v>1007.8131889192482</v>
      </c>
    </row>
    <row r="2548" spans="2:4" x14ac:dyDescent="0.4">
      <c r="B2548" s="34">
        <v>2523</v>
      </c>
      <c r="C2548" s="34">
        <v>4804.324491808602</v>
      </c>
      <c r="D2548" s="34">
        <v>195.67550819139797</v>
      </c>
    </row>
    <row r="2549" spans="2:4" x14ac:dyDescent="0.4">
      <c r="B2549" s="34">
        <v>2524</v>
      </c>
      <c r="C2549" s="34">
        <v>4729.3354221012487</v>
      </c>
      <c r="D2549" s="34">
        <v>-3321.3354221012487</v>
      </c>
    </row>
    <row r="2550" spans="2:4" x14ac:dyDescent="0.4">
      <c r="B2550" s="34">
        <v>2525</v>
      </c>
      <c r="C2550" s="34">
        <v>6004.1496071262627</v>
      </c>
      <c r="D2550" s="34">
        <v>1615.8503928737373</v>
      </c>
    </row>
    <row r="2551" spans="2:4" x14ac:dyDescent="0.4">
      <c r="B2551" s="34">
        <v>2526</v>
      </c>
      <c r="C2551" s="34">
        <v>8778.7451862983544</v>
      </c>
      <c r="D2551" s="34">
        <v>-752.74518629835438</v>
      </c>
    </row>
    <row r="2552" spans="2:4" x14ac:dyDescent="0.4">
      <c r="B2552" s="34">
        <v>2527</v>
      </c>
      <c r="C2552" s="34">
        <v>5254.2589100527248</v>
      </c>
      <c r="D2552" s="34">
        <v>-736.25891005272479</v>
      </c>
    </row>
    <row r="2553" spans="2:4" x14ac:dyDescent="0.4">
      <c r="B2553" s="34">
        <v>2528</v>
      </c>
      <c r="C2553" s="34">
        <v>8103.8435589321698</v>
      </c>
      <c r="D2553" s="34">
        <v>-4018.8435589321698</v>
      </c>
    </row>
    <row r="2554" spans="2:4" x14ac:dyDescent="0.4">
      <c r="B2554" s="34">
        <v>2529</v>
      </c>
      <c r="C2554" s="34">
        <v>8853.7342560057077</v>
      </c>
      <c r="D2554" s="34">
        <v>-4563.7442560057079</v>
      </c>
    </row>
    <row r="2555" spans="2:4" x14ac:dyDescent="0.4">
      <c r="B2555" s="34">
        <v>2530</v>
      </c>
      <c r="C2555" s="34">
        <v>8478.7889074689374</v>
      </c>
      <c r="D2555" s="34">
        <v>-2221.7889074689374</v>
      </c>
    </row>
    <row r="2556" spans="2:4" x14ac:dyDescent="0.4">
      <c r="B2556" s="34">
        <v>2531</v>
      </c>
      <c r="C2556" s="34">
        <v>6379.0949556630321</v>
      </c>
      <c r="D2556" s="34">
        <v>120.90504433696788</v>
      </c>
    </row>
    <row r="2557" spans="2:4" x14ac:dyDescent="0.4">
      <c r="B2557" s="34">
        <v>2532</v>
      </c>
      <c r="C2557" s="34">
        <v>7353.952861858631</v>
      </c>
      <c r="D2557" s="34">
        <v>-2835.952861858631</v>
      </c>
    </row>
    <row r="2558" spans="2:4" x14ac:dyDescent="0.4">
      <c r="B2558" s="34">
        <v>2533</v>
      </c>
      <c r="C2558" s="34">
        <v>7278.9637921512776</v>
      </c>
      <c r="D2558" s="34">
        <v>-2233.9637921512776</v>
      </c>
    </row>
    <row r="2559" spans="2:4" x14ac:dyDescent="0.4">
      <c r="B2559" s="34">
        <v>2534</v>
      </c>
      <c r="C2559" s="34">
        <v>12978.133089910167</v>
      </c>
      <c r="D2559" s="34">
        <v>-4678.1330899101667</v>
      </c>
    </row>
    <row r="2560" spans="2:4" x14ac:dyDescent="0.4">
      <c r="B2560" s="34">
        <v>2535</v>
      </c>
      <c r="C2560" s="34">
        <v>3829.4665856130023</v>
      </c>
      <c r="D2560" s="34">
        <v>-1729.4665856130023</v>
      </c>
    </row>
    <row r="2561" spans="2:4" x14ac:dyDescent="0.4">
      <c r="B2561" s="34">
        <v>2536</v>
      </c>
      <c r="C2561" s="34">
        <v>8628.7670468836459</v>
      </c>
      <c r="D2561" s="34">
        <v>12126.232953116354</v>
      </c>
    </row>
    <row r="2562" spans="2:4" x14ac:dyDescent="0.4">
      <c r="B2562" s="34">
        <v>2537</v>
      </c>
      <c r="C2562" s="34">
        <v>3079.5758885394644</v>
      </c>
      <c r="D2562" s="34">
        <v>-3050.5758885394644</v>
      </c>
    </row>
    <row r="2563" spans="2:4" x14ac:dyDescent="0.4">
      <c r="B2563" s="34">
        <v>2538</v>
      </c>
      <c r="C2563" s="34">
        <v>3604.4993764909409</v>
      </c>
      <c r="D2563" s="34">
        <v>-2504.4993764909409</v>
      </c>
    </row>
    <row r="2564" spans="2:4" x14ac:dyDescent="0.4">
      <c r="B2564" s="34">
        <v>2539</v>
      </c>
      <c r="C2564" s="34">
        <v>16652.597505570506</v>
      </c>
      <c r="D2564" s="34">
        <v>3690.5724944294925</v>
      </c>
    </row>
    <row r="2565" spans="2:4" x14ac:dyDescent="0.4">
      <c r="B2565" s="34">
        <v>2540</v>
      </c>
      <c r="C2565" s="34">
        <v>7203.9747224439234</v>
      </c>
      <c r="D2565" s="34">
        <v>2821.0252775560766</v>
      </c>
    </row>
    <row r="2566" spans="2:4" x14ac:dyDescent="0.4">
      <c r="B2566" s="34">
        <v>2541</v>
      </c>
      <c r="C2566" s="34">
        <v>4804.324491808602</v>
      </c>
      <c r="D2566" s="34">
        <v>-2219.324491808602</v>
      </c>
    </row>
    <row r="2567" spans="2:4" x14ac:dyDescent="0.4">
      <c r="B2567" s="34">
        <v>2542</v>
      </c>
      <c r="C2567" s="34">
        <v>7503.9310012733386</v>
      </c>
      <c r="D2567" s="34">
        <v>-3757.9310012733386</v>
      </c>
    </row>
    <row r="2568" spans="2:4" x14ac:dyDescent="0.4">
      <c r="B2568" s="34">
        <v>2543</v>
      </c>
      <c r="C2568" s="34">
        <v>3754.4775159056489</v>
      </c>
      <c r="D2568" s="34">
        <v>-3029.4775159056489</v>
      </c>
    </row>
    <row r="2569" spans="2:4" x14ac:dyDescent="0.4">
      <c r="B2569" s="34">
        <v>2544</v>
      </c>
      <c r="C2569" s="34">
        <v>3754.4775159056489</v>
      </c>
      <c r="D2569" s="34">
        <v>-3363.4775159056489</v>
      </c>
    </row>
    <row r="2570" spans="2:4" x14ac:dyDescent="0.4">
      <c r="B2570" s="34">
        <v>2545</v>
      </c>
      <c r="C2570" s="34">
        <v>7053.9965830292158</v>
      </c>
      <c r="D2570" s="34">
        <v>-2012.9965830292158</v>
      </c>
    </row>
    <row r="2571" spans="2:4" x14ac:dyDescent="0.4">
      <c r="B2571" s="34">
        <v>2546</v>
      </c>
      <c r="C2571" s="34">
        <v>7353.952861858631</v>
      </c>
      <c r="D2571" s="34">
        <v>-3447.952861858631</v>
      </c>
    </row>
    <row r="2572" spans="2:4" x14ac:dyDescent="0.4">
      <c r="B2572" s="34">
        <v>2547</v>
      </c>
      <c r="C2572" s="34">
        <v>7653.909140688047</v>
      </c>
      <c r="D2572" s="34">
        <v>-3743.909140688047</v>
      </c>
    </row>
    <row r="2573" spans="2:4" x14ac:dyDescent="0.4">
      <c r="B2573" s="34">
        <v>2548</v>
      </c>
      <c r="C2573" s="34">
        <v>12828.15495049546</v>
      </c>
      <c r="D2573" s="34">
        <v>-6236.1549504954601</v>
      </c>
    </row>
    <row r="2574" spans="2:4" x14ac:dyDescent="0.4">
      <c r="B2574" s="34">
        <v>2549</v>
      </c>
      <c r="C2574" s="34">
        <v>5554.21518888214</v>
      </c>
      <c r="D2574" s="34">
        <v>556.78481111786004</v>
      </c>
    </row>
    <row r="2575" spans="2:4" x14ac:dyDescent="0.4">
      <c r="B2575" s="34">
        <v>2550</v>
      </c>
      <c r="C2575" s="34">
        <v>5554.21518888214</v>
      </c>
      <c r="D2575" s="34">
        <v>-3940.21518888214</v>
      </c>
    </row>
    <row r="2576" spans="2:4" x14ac:dyDescent="0.4">
      <c r="B2576" s="34">
        <v>2551</v>
      </c>
      <c r="C2576" s="34">
        <v>14027.980065813121</v>
      </c>
      <c r="D2576" s="34">
        <v>-7472.9800658131207</v>
      </c>
    </row>
    <row r="2577" spans="2:4" x14ac:dyDescent="0.4">
      <c r="B2577" s="34">
        <v>2552</v>
      </c>
      <c r="C2577" s="34">
        <v>6979.0075133218625</v>
      </c>
      <c r="D2577" s="34">
        <v>-3203.5075133218625</v>
      </c>
    </row>
    <row r="2578" spans="2:4" x14ac:dyDescent="0.4">
      <c r="B2578" s="34">
        <v>2553</v>
      </c>
      <c r="C2578" s="34">
        <v>4129.4228644424174</v>
      </c>
      <c r="D2578" s="34">
        <v>-934.42286444241745</v>
      </c>
    </row>
    <row r="2579" spans="2:4" x14ac:dyDescent="0.4">
      <c r="B2579" s="34">
        <v>2554</v>
      </c>
      <c r="C2579" s="34">
        <v>7278.9637921512776</v>
      </c>
      <c r="D2579" s="34">
        <v>-4945.9637921512776</v>
      </c>
    </row>
    <row r="2580" spans="2:4" x14ac:dyDescent="0.4">
      <c r="B2580" s="34">
        <v>2555</v>
      </c>
      <c r="C2580" s="34">
        <v>7803.8872801027546</v>
      </c>
      <c r="D2580" s="34">
        <v>-4119.8872801027546</v>
      </c>
    </row>
    <row r="2581" spans="2:4" x14ac:dyDescent="0.4">
      <c r="B2581" s="34">
        <v>2556</v>
      </c>
      <c r="C2581" s="34">
        <v>5404.2370494674324</v>
      </c>
      <c r="D2581" s="34">
        <v>-3257.2370494674324</v>
      </c>
    </row>
    <row r="2582" spans="2:4" x14ac:dyDescent="0.4">
      <c r="B2582" s="34">
        <v>2557</v>
      </c>
      <c r="C2582" s="34">
        <v>5329.247979760079</v>
      </c>
      <c r="D2582" s="34">
        <v>-4543.247979760079</v>
      </c>
    </row>
    <row r="2583" spans="2:4" x14ac:dyDescent="0.4">
      <c r="B2583" s="34">
        <v>2558</v>
      </c>
      <c r="C2583" s="34">
        <v>5479.2261191747857</v>
      </c>
      <c r="D2583" s="34">
        <v>-4413.2261191747857</v>
      </c>
    </row>
    <row r="2584" spans="2:4" x14ac:dyDescent="0.4">
      <c r="B2584" s="34">
        <v>2559</v>
      </c>
      <c r="C2584" s="34">
        <v>4129.4228644424174</v>
      </c>
      <c r="D2584" s="34">
        <v>-2768.4228644424174</v>
      </c>
    </row>
    <row r="2585" spans="2:4" x14ac:dyDescent="0.4">
      <c r="B2585" s="34">
        <v>2560</v>
      </c>
      <c r="C2585" s="34">
        <v>4654.3463523938944</v>
      </c>
      <c r="D2585" s="34">
        <v>-3764.3463523938944</v>
      </c>
    </row>
    <row r="2586" spans="2:4" x14ac:dyDescent="0.4">
      <c r="B2586" s="34">
        <v>2561</v>
      </c>
      <c r="C2586" s="34">
        <v>4354.3900735644793</v>
      </c>
      <c r="D2586" s="34">
        <v>-1351.3900735644793</v>
      </c>
    </row>
    <row r="2587" spans="2:4" x14ac:dyDescent="0.4">
      <c r="B2587" s="34">
        <v>2562</v>
      </c>
      <c r="C2587" s="34">
        <v>2779.6196097100492</v>
      </c>
      <c r="D2587" s="34">
        <v>-2779.6196097100492</v>
      </c>
    </row>
    <row r="2588" spans="2:4" x14ac:dyDescent="0.4">
      <c r="B2588" s="34">
        <v>2563</v>
      </c>
      <c r="C2588" s="34">
        <v>3004.5868188321106</v>
      </c>
      <c r="D2588" s="34">
        <v>-2929.5868188321106</v>
      </c>
    </row>
    <row r="2589" spans="2:4" x14ac:dyDescent="0.4">
      <c r="B2589" s="34">
        <v>2564</v>
      </c>
      <c r="C2589" s="34">
        <v>2779.6196097100492</v>
      </c>
      <c r="D2589" s="34">
        <v>-2779.6196097100492</v>
      </c>
    </row>
    <row r="2590" spans="2:4" x14ac:dyDescent="0.4">
      <c r="B2590" s="34">
        <v>2565</v>
      </c>
      <c r="C2590" s="34">
        <v>2779.6196097100492</v>
      </c>
      <c r="D2590" s="34">
        <v>-2779.6196097100492</v>
      </c>
    </row>
    <row r="2591" spans="2:4" x14ac:dyDescent="0.4">
      <c r="B2591" s="34">
        <v>2566</v>
      </c>
      <c r="C2591" s="34">
        <v>2854.608679417403</v>
      </c>
      <c r="D2591" s="34">
        <v>-2754.608679417403</v>
      </c>
    </row>
    <row r="2592" spans="2:4" x14ac:dyDescent="0.4">
      <c r="B2592" s="34">
        <v>2567</v>
      </c>
      <c r="C2592" s="34">
        <v>2779.6196097100492</v>
      </c>
      <c r="D2592" s="34">
        <v>-2779.6196097100492</v>
      </c>
    </row>
    <row r="2593" spans="2:4" x14ac:dyDescent="0.4">
      <c r="B2593" s="34">
        <v>2568</v>
      </c>
      <c r="C2593" s="34">
        <v>2929.5977491247568</v>
      </c>
      <c r="D2593" s="34">
        <v>-2809.5977491247568</v>
      </c>
    </row>
    <row r="2594" spans="2:4" x14ac:dyDescent="0.4">
      <c r="B2594" s="34">
        <v>2569</v>
      </c>
      <c r="C2594" s="34">
        <v>2854.608679417403</v>
      </c>
      <c r="D2594" s="34">
        <v>-2804.608679417403</v>
      </c>
    </row>
    <row r="2595" spans="2:4" x14ac:dyDescent="0.4">
      <c r="B2595" s="34">
        <v>2570</v>
      </c>
      <c r="C2595" s="34">
        <v>2929.5977491247568</v>
      </c>
      <c r="D2595" s="34">
        <v>-2784.5977491247568</v>
      </c>
    </row>
    <row r="2596" spans="2:4" x14ac:dyDescent="0.4">
      <c r="B2596" s="34">
        <v>2571</v>
      </c>
      <c r="C2596" s="34">
        <v>2929.5977491247568</v>
      </c>
      <c r="D2596" s="34">
        <v>-2870.5977491247568</v>
      </c>
    </row>
    <row r="2597" spans="2:4" x14ac:dyDescent="0.4">
      <c r="B2597" s="34">
        <v>2572</v>
      </c>
      <c r="C2597" s="34">
        <v>3079.5758885394644</v>
      </c>
      <c r="D2597" s="34">
        <v>-2829.5758885394644</v>
      </c>
    </row>
    <row r="2598" spans="2:4" x14ac:dyDescent="0.4">
      <c r="B2598" s="34">
        <v>2573</v>
      </c>
      <c r="C2598" s="34">
        <v>2779.6196097100492</v>
      </c>
      <c r="D2598" s="34">
        <v>-2779.6196097100492</v>
      </c>
    </row>
    <row r="2599" spans="2:4" x14ac:dyDescent="0.4">
      <c r="B2599" s="34">
        <v>2574</v>
      </c>
      <c r="C2599" s="34">
        <v>2779.6196097100492</v>
      </c>
      <c r="D2599" s="34">
        <v>-2779.6196097100492</v>
      </c>
    </row>
    <row r="2600" spans="2:4" x14ac:dyDescent="0.4">
      <c r="B2600" s="34">
        <v>2575</v>
      </c>
      <c r="C2600" s="34">
        <v>2779.6196097100492</v>
      </c>
      <c r="D2600" s="34">
        <v>-2779.6196097100492</v>
      </c>
    </row>
    <row r="2601" spans="2:4" x14ac:dyDescent="0.4">
      <c r="B2601" s="34">
        <v>2576</v>
      </c>
      <c r="C2601" s="34">
        <v>2779.6196097100492</v>
      </c>
      <c r="D2601" s="34">
        <v>-2779.6196097100492</v>
      </c>
    </row>
    <row r="2602" spans="2:4" x14ac:dyDescent="0.4">
      <c r="B2602" s="34">
        <v>2577</v>
      </c>
      <c r="C2602" s="34">
        <v>2779.6196097100492</v>
      </c>
      <c r="D2602" s="34">
        <v>-2779.6196097100492</v>
      </c>
    </row>
    <row r="2603" spans="2:4" x14ac:dyDescent="0.4">
      <c r="B2603" s="34">
        <v>2578</v>
      </c>
      <c r="C2603" s="34">
        <v>2779.6196097100492</v>
      </c>
      <c r="D2603" s="34">
        <v>-2779.6196097100492</v>
      </c>
    </row>
    <row r="2604" spans="2:4" x14ac:dyDescent="0.4">
      <c r="B2604" s="34">
        <v>2579</v>
      </c>
      <c r="C2604" s="34">
        <v>2779.6196097100492</v>
      </c>
      <c r="D2604" s="34">
        <v>-2779.6196097100492</v>
      </c>
    </row>
    <row r="2605" spans="2:4" x14ac:dyDescent="0.4">
      <c r="B2605" s="34">
        <v>2580</v>
      </c>
      <c r="C2605" s="34">
        <v>3679.4884461982947</v>
      </c>
      <c r="D2605" s="34">
        <v>-3402.4884461982947</v>
      </c>
    </row>
    <row r="2606" spans="2:4" x14ac:dyDescent="0.4">
      <c r="B2606" s="34">
        <v>2581</v>
      </c>
      <c r="C2606" s="34">
        <v>2929.5977491247568</v>
      </c>
      <c r="D2606" s="34">
        <v>-2878.5977491247568</v>
      </c>
    </row>
    <row r="2607" spans="2:4" x14ac:dyDescent="0.4">
      <c r="B2607" s="34">
        <v>2582</v>
      </c>
      <c r="C2607" s="34">
        <v>3604.4993764909409</v>
      </c>
      <c r="D2607" s="34">
        <v>-3074.4993764909409</v>
      </c>
    </row>
    <row r="2608" spans="2:4" x14ac:dyDescent="0.4">
      <c r="B2608" s="34">
        <v>2583</v>
      </c>
      <c r="C2608" s="34">
        <v>2854.608679417403</v>
      </c>
      <c r="D2608" s="34">
        <v>-2853.608679417403</v>
      </c>
    </row>
    <row r="2609" spans="2:4" x14ac:dyDescent="0.4">
      <c r="B2609" s="34">
        <v>2584</v>
      </c>
      <c r="C2609" s="34">
        <v>3154.5649582468182</v>
      </c>
      <c r="D2609" s="34">
        <v>-3149.5649582468182</v>
      </c>
    </row>
    <row r="2610" spans="2:4" x14ac:dyDescent="0.4">
      <c r="B2610" s="34">
        <v>2585</v>
      </c>
      <c r="C2610" s="34">
        <v>2779.6196097100492</v>
      </c>
      <c r="D2610" s="34">
        <v>-2779.6196097100492</v>
      </c>
    </row>
    <row r="2611" spans="2:4" x14ac:dyDescent="0.4">
      <c r="B2611" s="34">
        <v>2586</v>
      </c>
      <c r="C2611" s="34">
        <v>2854.608679417403</v>
      </c>
      <c r="D2611" s="34">
        <v>-2804.608679417403</v>
      </c>
    </row>
    <row r="2612" spans="2:4" x14ac:dyDescent="0.4">
      <c r="B2612" s="34">
        <v>2587</v>
      </c>
      <c r="C2612" s="34">
        <v>2854.608679417403</v>
      </c>
      <c r="D2612" s="34">
        <v>-2849.608679417403</v>
      </c>
    </row>
    <row r="2613" spans="2:4" x14ac:dyDescent="0.4">
      <c r="B2613" s="34">
        <v>2588</v>
      </c>
      <c r="C2613" s="34">
        <v>3229.5540279541719</v>
      </c>
      <c r="D2613" s="34">
        <v>-2012.5540279541719</v>
      </c>
    </row>
    <row r="2614" spans="2:4" x14ac:dyDescent="0.4">
      <c r="B2614" s="34">
        <v>2589</v>
      </c>
      <c r="C2614" s="34">
        <v>3379.5321673688795</v>
      </c>
      <c r="D2614" s="34">
        <v>-3146.5321673688795</v>
      </c>
    </row>
    <row r="2615" spans="2:4" x14ac:dyDescent="0.4">
      <c r="B2615" s="34">
        <v>2590</v>
      </c>
      <c r="C2615" s="34">
        <v>2854.608679417403</v>
      </c>
      <c r="D2615" s="34">
        <v>-2849.608679417403</v>
      </c>
    </row>
    <row r="2616" spans="2:4" x14ac:dyDescent="0.4">
      <c r="B2616" s="34">
        <v>2591</v>
      </c>
      <c r="C2616" s="34">
        <v>2779.6196097100492</v>
      </c>
      <c r="D2616" s="34">
        <v>-2779.6196097100492</v>
      </c>
    </row>
    <row r="2617" spans="2:4" x14ac:dyDescent="0.4">
      <c r="B2617" s="34">
        <v>2592</v>
      </c>
      <c r="C2617" s="34">
        <v>2929.5977491247568</v>
      </c>
      <c r="D2617" s="34">
        <v>-2903.5977491247568</v>
      </c>
    </row>
    <row r="2618" spans="2:4" x14ac:dyDescent="0.4">
      <c r="B2618" s="34">
        <v>2593</v>
      </c>
      <c r="C2618" s="34">
        <v>2854.608679417403</v>
      </c>
      <c r="D2618" s="34">
        <v>-2804.608679417403</v>
      </c>
    </row>
    <row r="2619" spans="2:4" x14ac:dyDescent="0.4">
      <c r="B2619" s="34">
        <v>2594</v>
      </c>
      <c r="C2619" s="34">
        <v>2779.6196097100492</v>
      </c>
      <c r="D2619" s="34">
        <v>-2779.6196097100492</v>
      </c>
    </row>
    <row r="2620" spans="2:4" x14ac:dyDescent="0.4">
      <c r="B2620" s="34">
        <v>2595</v>
      </c>
      <c r="C2620" s="34">
        <v>2854.608679417403</v>
      </c>
      <c r="D2620" s="34">
        <v>-2853.608679417403</v>
      </c>
    </row>
    <row r="2621" spans="2:4" x14ac:dyDescent="0.4">
      <c r="B2621" s="34">
        <v>2596</v>
      </c>
      <c r="C2621" s="34">
        <v>4204.4119341497717</v>
      </c>
      <c r="D2621" s="34">
        <v>-2379.4119341497717</v>
      </c>
    </row>
    <row r="2622" spans="2:4" x14ac:dyDescent="0.4">
      <c r="B2622" s="34">
        <v>2597</v>
      </c>
      <c r="C2622" s="34">
        <v>4804.324491808602</v>
      </c>
      <c r="D2622" s="34">
        <v>3451.675508191398</v>
      </c>
    </row>
    <row r="2623" spans="2:4" x14ac:dyDescent="0.4">
      <c r="B2623" s="34">
        <v>2598</v>
      </c>
      <c r="C2623" s="34">
        <v>3304.5430976615257</v>
      </c>
      <c r="D2623" s="34">
        <v>-3219.5430976615257</v>
      </c>
    </row>
    <row r="2624" spans="2:4" x14ac:dyDescent="0.4">
      <c r="B2624" s="34">
        <v>2599</v>
      </c>
      <c r="C2624" s="34">
        <v>3829.4665856130023</v>
      </c>
      <c r="D2624" s="34">
        <v>-2659.4665856130023</v>
      </c>
    </row>
    <row r="2625" spans="2:4" x14ac:dyDescent="0.4">
      <c r="B2625" s="34">
        <v>2600</v>
      </c>
      <c r="C2625" s="34">
        <v>3154.5649582468182</v>
      </c>
      <c r="D2625" s="34">
        <v>-3064.5649582468182</v>
      </c>
    </row>
    <row r="2626" spans="2:4" x14ac:dyDescent="0.4">
      <c r="B2626" s="34">
        <v>2601</v>
      </c>
      <c r="C2626" s="34">
        <v>5029.2917009306639</v>
      </c>
      <c r="D2626" s="34">
        <v>-1563.2917009306639</v>
      </c>
    </row>
    <row r="2627" spans="2:4" x14ac:dyDescent="0.4">
      <c r="B2627" s="34">
        <v>2602</v>
      </c>
      <c r="C2627" s="34">
        <v>14102.969135520474</v>
      </c>
      <c r="D2627" s="34">
        <v>-10795.969135520474</v>
      </c>
    </row>
    <row r="2628" spans="2:4" x14ac:dyDescent="0.4">
      <c r="B2628" s="34">
        <v>2603</v>
      </c>
      <c r="C2628" s="34">
        <v>39449.274696606059</v>
      </c>
      <c r="D2628" s="34">
        <v>-318.27469660605857</v>
      </c>
    </row>
    <row r="2629" spans="2:4" x14ac:dyDescent="0.4">
      <c r="B2629" s="34">
        <v>2604</v>
      </c>
      <c r="C2629" s="34">
        <v>6529.0730950777397</v>
      </c>
      <c r="D2629" s="34">
        <v>-4753.0730950777397</v>
      </c>
    </row>
    <row r="2630" spans="2:4" x14ac:dyDescent="0.4">
      <c r="B2630" s="34">
        <v>2605</v>
      </c>
      <c r="C2630" s="34">
        <v>26851.110985770618</v>
      </c>
      <c r="D2630" s="34">
        <v>-6007.5109857706193</v>
      </c>
    </row>
    <row r="2631" spans="2:4" x14ac:dyDescent="0.4">
      <c r="B2631" s="34">
        <v>2606</v>
      </c>
      <c r="C2631" s="34">
        <v>134910.36043406746</v>
      </c>
      <c r="D2631" s="34">
        <v>-27488.790434067458</v>
      </c>
    </row>
    <row r="2632" spans="2:4" x14ac:dyDescent="0.4">
      <c r="B2632" s="34">
        <v>2607</v>
      </c>
      <c r="C2632" s="34">
        <v>31650.411447041268</v>
      </c>
      <c r="D2632" s="34">
        <v>-19544.411447041268</v>
      </c>
    </row>
    <row r="2633" spans="2:4" x14ac:dyDescent="0.4">
      <c r="B2633" s="34">
        <v>2608</v>
      </c>
      <c r="C2633" s="34">
        <v>32625.269353236865</v>
      </c>
      <c r="D2633" s="34">
        <v>-9.2693532368648448</v>
      </c>
    </row>
    <row r="2634" spans="2:4" x14ac:dyDescent="0.4">
      <c r="B2634" s="34">
        <v>2609</v>
      </c>
      <c r="C2634" s="34">
        <v>25576.296800745607</v>
      </c>
      <c r="D2634" s="34">
        <v>-7662.2968007456075</v>
      </c>
    </row>
    <row r="2635" spans="2:4" x14ac:dyDescent="0.4">
      <c r="B2635" s="34">
        <v>2610</v>
      </c>
      <c r="C2635" s="34">
        <v>53472.230731881224</v>
      </c>
      <c r="D2635" s="34">
        <v>52858.159268118776</v>
      </c>
    </row>
    <row r="2636" spans="2:4" x14ac:dyDescent="0.4">
      <c r="B2636" s="34">
        <v>2611</v>
      </c>
      <c r="C2636" s="34">
        <v>46048.312830853196</v>
      </c>
      <c r="D2636" s="34">
        <v>-13875.652830853196</v>
      </c>
    </row>
    <row r="2637" spans="2:4" x14ac:dyDescent="0.4">
      <c r="B2637" s="34">
        <v>2612</v>
      </c>
      <c r="C2637" s="34">
        <v>277464.58194774704</v>
      </c>
      <c r="D2637" s="34">
        <v>29505.418052252964</v>
      </c>
    </row>
    <row r="2638" spans="2:4" x14ac:dyDescent="0.4">
      <c r="B2638" s="34">
        <v>2613</v>
      </c>
      <c r="C2638" s="34">
        <v>24826.406103672067</v>
      </c>
      <c r="D2638" s="34">
        <v>-7650.2761036720658</v>
      </c>
    </row>
    <row r="2639" spans="2:4" x14ac:dyDescent="0.4">
      <c r="B2639" s="34">
        <v>2614</v>
      </c>
      <c r="C2639" s="34">
        <v>4879.3135615159554</v>
      </c>
      <c r="D2639" s="34">
        <v>2696.6864384840446</v>
      </c>
    </row>
    <row r="2640" spans="2:4" x14ac:dyDescent="0.4">
      <c r="B2640" s="34">
        <v>2615</v>
      </c>
      <c r="C2640" s="34">
        <v>10278.52658044543</v>
      </c>
      <c r="D2640" s="34">
        <v>431.47341955456977</v>
      </c>
    </row>
    <row r="2641" spans="2:4" x14ac:dyDescent="0.4">
      <c r="B2641" s="34">
        <v>2616</v>
      </c>
      <c r="C2641" s="34">
        <v>8178.8326286395231</v>
      </c>
      <c r="D2641" s="34">
        <v>-4781.8326286395231</v>
      </c>
    </row>
    <row r="2642" spans="2:4" x14ac:dyDescent="0.4">
      <c r="B2642" s="34">
        <v>2617</v>
      </c>
      <c r="C2642" s="34">
        <v>20627.018200060258</v>
      </c>
      <c r="D2642" s="34">
        <v>8006.4817999397419</v>
      </c>
    </row>
    <row r="2643" spans="2:4" x14ac:dyDescent="0.4">
      <c r="B2643" s="34">
        <v>2618</v>
      </c>
      <c r="C2643" s="34">
        <v>14702.881693179304</v>
      </c>
      <c r="D2643" s="34">
        <v>-10314.881693179304</v>
      </c>
    </row>
    <row r="2644" spans="2:4" x14ac:dyDescent="0.4">
      <c r="B2644" s="34">
        <v>2619</v>
      </c>
      <c r="C2644" s="34">
        <v>8553.7779771762926</v>
      </c>
      <c r="D2644" s="34">
        <v>7254.2220228237074</v>
      </c>
    </row>
    <row r="2645" spans="2:4" x14ac:dyDescent="0.4">
      <c r="B2645" s="34">
        <v>2620</v>
      </c>
      <c r="C2645" s="34">
        <v>6754.0403041998015</v>
      </c>
      <c r="D2645" s="34">
        <v>-4870.0403041998015</v>
      </c>
    </row>
    <row r="2646" spans="2:4" x14ac:dyDescent="0.4">
      <c r="B2646" s="34">
        <v>2621</v>
      </c>
      <c r="C2646" s="34">
        <v>96590.945813609665</v>
      </c>
      <c r="D2646" s="34">
        <v>-3216.9458136096655</v>
      </c>
    </row>
    <row r="2647" spans="2:4" x14ac:dyDescent="0.4">
      <c r="B2647" s="34">
        <v>2622</v>
      </c>
      <c r="C2647" s="34">
        <v>37649.537023629564</v>
      </c>
      <c r="D2647" s="34">
        <v>-15767.537023629564</v>
      </c>
    </row>
    <row r="2648" spans="2:4" x14ac:dyDescent="0.4">
      <c r="B2648" s="34">
        <v>2623</v>
      </c>
      <c r="C2648" s="34">
        <v>8328.8107680542307</v>
      </c>
      <c r="D2648" s="34">
        <v>-6361.0507680542305</v>
      </c>
    </row>
    <row r="2649" spans="2:4" x14ac:dyDescent="0.4">
      <c r="B2649" s="34">
        <v>2624</v>
      </c>
      <c r="C2649" s="34">
        <v>7428.9419315659852</v>
      </c>
      <c r="D2649" s="34">
        <v>-5148.9419315659852</v>
      </c>
    </row>
    <row r="2650" spans="2:4" x14ac:dyDescent="0.4">
      <c r="B2650" s="34">
        <v>2625</v>
      </c>
      <c r="C2650" s="34">
        <v>262841.71335481305</v>
      </c>
      <c r="D2650" s="34">
        <v>-152488.06335481306</v>
      </c>
    </row>
    <row r="2651" spans="2:4" x14ac:dyDescent="0.4">
      <c r="B2651" s="34">
        <v>2626</v>
      </c>
      <c r="C2651" s="34">
        <v>6679.0512344924473</v>
      </c>
      <c r="D2651" s="34">
        <v>-5245.0512344924473</v>
      </c>
    </row>
    <row r="2652" spans="2:4" x14ac:dyDescent="0.4">
      <c r="B2652" s="34">
        <v>2627</v>
      </c>
      <c r="C2652" s="34">
        <v>6529.0730950777397</v>
      </c>
      <c r="D2652" s="34">
        <v>-3729.0730950777397</v>
      </c>
    </row>
    <row r="2653" spans="2:4" x14ac:dyDescent="0.4">
      <c r="B2653" s="34">
        <v>2628</v>
      </c>
      <c r="C2653" s="34">
        <v>6154.1277465409703</v>
      </c>
      <c r="D2653" s="34">
        <v>-5184.1277465409703</v>
      </c>
    </row>
    <row r="2654" spans="2:4" x14ac:dyDescent="0.4">
      <c r="B2654" s="34">
        <v>2629</v>
      </c>
      <c r="C2654" s="34">
        <v>4354.3900735644793</v>
      </c>
      <c r="D2654" s="34">
        <v>-3428.3900735644793</v>
      </c>
    </row>
    <row r="2655" spans="2:4" x14ac:dyDescent="0.4">
      <c r="B2655" s="34">
        <v>2630</v>
      </c>
      <c r="C2655" s="34">
        <v>10278.52658044543</v>
      </c>
      <c r="D2655" s="34">
        <v>-3891.5265804454302</v>
      </c>
    </row>
    <row r="2656" spans="2:4" x14ac:dyDescent="0.4">
      <c r="B2656" s="34">
        <v>2631</v>
      </c>
      <c r="C2656" s="34">
        <v>8853.7342560057077</v>
      </c>
      <c r="D2656" s="34">
        <v>-5695.7342560057077</v>
      </c>
    </row>
    <row r="2657" spans="2:4" x14ac:dyDescent="0.4">
      <c r="B2657" s="34">
        <v>2632</v>
      </c>
      <c r="C2657" s="34">
        <v>24226.49354601324</v>
      </c>
      <c r="D2657" s="34">
        <v>-1293.4435460132408</v>
      </c>
    </row>
    <row r="2658" spans="2:4" x14ac:dyDescent="0.4">
      <c r="B2658" s="34">
        <v>2633</v>
      </c>
      <c r="C2658" s="34">
        <v>5929.1605374189094</v>
      </c>
      <c r="D2658" s="34">
        <v>-4463.1605374189094</v>
      </c>
    </row>
    <row r="2659" spans="2:4" x14ac:dyDescent="0.4">
      <c r="B2659" s="34">
        <v>2634</v>
      </c>
      <c r="C2659" s="34">
        <v>17702.444481473456</v>
      </c>
      <c r="D2659" s="34">
        <v>28.555518526543892</v>
      </c>
    </row>
    <row r="2660" spans="2:4" x14ac:dyDescent="0.4">
      <c r="B2660" s="34">
        <v>2635</v>
      </c>
      <c r="C2660" s="34">
        <v>4654.3463523938944</v>
      </c>
      <c r="D2660" s="34">
        <v>-3668.3463523938944</v>
      </c>
    </row>
    <row r="2661" spans="2:4" x14ac:dyDescent="0.4">
      <c r="B2661" s="34">
        <v>2636</v>
      </c>
      <c r="C2661" s="34">
        <v>9078.7014651277677</v>
      </c>
      <c r="D2661" s="34">
        <v>2421.2985348722323</v>
      </c>
    </row>
    <row r="2662" spans="2:4" x14ac:dyDescent="0.4">
      <c r="B2662" s="34">
        <v>2637</v>
      </c>
      <c r="C2662" s="34">
        <v>6529.0730950777397</v>
      </c>
      <c r="D2662" s="34">
        <v>-4656.0730950777397</v>
      </c>
    </row>
    <row r="2663" spans="2:4" x14ac:dyDescent="0.4">
      <c r="B2663" s="34">
        <v>2638</v>
      </c>
      <c r="C2663" s="34">
        <v>4729.3354221012487</v>
      </c>
      <c r="D2663" s="34">
        <v>-3898.3354221012487</v>
      </c>
    </row>
    <row r="2664" spans="2:4" x14ac:dyDescent="0.4">
      <c r="B2664" s="34">
        <v>2639</v>
      </c>
      <c r="C2664" s="34">
        <v>3829.4665856130023</v>
      </c>
      <c r="D2664" s="34">
        <v>-3476.4665856130023</v>
      </c>
    </row>
    <row r="2665" spans="2:4" x14ac:dyDescent="0.4">
      <c r="B2665" s="34">
        <v>2640</v>
      </c>
      <c r="C2665" s="34">
        <v>6454.0840253703864</v>
      </c>
      <c r="D2665" s="34">
        <v>-5962.0840253703864</v>
      </c>
    </row>
    <row r="2666" spans="2:4" x14ac:dyDescent="0.4">
      <c r="B2666" s="34">
        <v>2641</v>
      </c>
      <c r="C2666" s="34">
        <v>7953.8654195174622</v>
      </c>
      <c r="D2666" s="34">
        <v>-4783.8654195174622</v>
      </c>
    </row>
    <row r="2667" spans="2:4" x14ac:dyDescent="0.4">
      <c r="B2667" s="34">
        <v>2642</v>
      </c>
      <c r="C2667" s="34">
        <v>2854.608679417403</v>
      </c>
      <c r="D2667" s="34">
        <v>-2839.608679417403</v>
      </c>
    </row>
    <row r="2668" spans="2:4" x14ac:dyDescent="0.4">
      <c r="B2668" s="34">
        <v>2643</v>
      </c>
      <c r="C2668" s="34">
        <v>2779.6196097100492</v>
      </c>
      <c r="D2668" s="34">
        <v>-2779.6196097100492</v>
      </c>
    </row>
    <row r="2669" spans="2:4" x14ac:dyDescent="0.4">
      <c r="B2669" s="34">
        <v>2644</v>
      </c>
      <c r="C2669" s="34">
        <v>115338.21324044811</v>
      </c>
      <c r="D2669" s="34">
        <v>220259.0967595519</v>
      </c>
    </row>
    <row r="2670" spans="2:4" x14ac:dyDescent="0.4">
      <c r="B2670" s="34">
        <v>2645</v>
      </c>
      <c r="C2670" s="34">
        <v>6679.0512344924473</v>
      </c>
      <c r="D2670" s="34">
        <v>-4626.0512344924473</v>
      </c>
    </row>
    <row r="2671" spans="2:4" x14ac:dyDescent="0.4">
      <c r="B2671" s="34">
        <v>2646</v>
      </c>
      <c r="C2671" s="34">
        <v>4504.3682129791869</v>
      </c>
      <c r="D2671" s="34">
        <v>-2404.3682129791869</v>
      </c>
    </row>
    <row r="2672" spans="2:4" x14ac:dyDescent="0.4">
      <c r="B2672" s="34">
        <v>2647</v>
      </c>
      <c r="C2672" s="34">
        <v>42898.771903144334</v>
      </c>
      <c r="D2672" s="34">
        <v>-812.35190314433567</v>
      </c>
    </row>
    <row r="2673" spans="2:4" x14ac:dyDescent="0.4">
      <c r="B2673" s="34">
        <v>2648</v>
      </c>
      <c r="C2673" s="34">
        <v>3004.5868188321106</v>
      </c>
      <c r="D2673" s="34">
        <v>-2968.5868188321106</v>
      </c>
    </row>
    <row r="2674" spans="2:4" x14ac:dyDescent="0.4">
      <c r="B2674" s="34">
        <v>2649</v>
      </c>
      <c r="C2674" s="34">
        <v>3229.5540279541719</v>
      </c>
      <c r="D2674" s="34">
        <v>-3123.5540279541719</v>
      </c>
    </row>
    <row r="2675" spans="2:4" x14ac:dyDescent="0.4">
      <c r="B2675" s="34">
        <v>2650</v>
      </c>
      <c r="C2675" s="34">
        <v>3004.5868188321106</v>
      </c>
      <c r="D2675" s="34">
        <v>-2880.5868188321106</v>
      </c>
    </row>
    <row r="2676" spans="2:4" x14ac:dyDescent="0.4">
      <c r="B2676" s="34">
        <v>2651</v>
      </c>
      <c r="C2676" s="34">
        <v>3154.5649582468182</v>
      </c>
      <c r="D2676" s="34">
        <v>-2796.5649582468182</v>
      </c>
    </row>
    <row r="2677" spans="2:4" x14ac:dyDescent="0.4">
      <c r="B2677" s="34">
        <v>2652</v>
      </c>
      <c r="C2677" s="34">
        <v>4054.4337947350641</v>
      </c>
      <c r="D2677" s="34">
        <v>1178.5662052649359</v>
      </c>
    </row>
    <row r="2678" spans="2:4" x14ac:dyDescent="0.4">
      <c r="B2678" s="34">
        <v>2653</v>
      </c>
      <c r="C2678" s="34">
        <v>3604.4993764909409</v>
      </c>
      <c r="D2678" s="34">
        <v>-2719.4993764909409</v>
      </c>
    </row>
    <row r="2679" spans="2:4" x14ac:dyDescent="0.4">
      <c r="B2679" s="34">
        <v>2654</v>
      </c>
      <c r="C2679" s="34">
        <v>8028.8544892248156</v>
      </c>
      <c r="D2679" s="34">
        <v>-2152.8544892248156</v>
      </c>
    </row>
    <row r="2680" spans="2:4" x14ac:dyDescent="0.4">
      <c r="B2680" s="34">
        <v>2655</v>
      </c>
      <c r="C2680" s="34">
        <v>3229.5540279541719</v>
      </c>
      <c r="D2680" s="34">
        <v>-3178.5540279541719</v>
      </c>
    </row>
    <row r="2681" spans="2:4" x14ac:dyDescent="0.4">
      <c r="B2681" s="34">
        <v>2656</v>
      </c>
      <c r="C2681" s="34">
        <v>6004.1496071262627</v>
      </c>
      <c r="D2681" s="34">
        <v>-2849.1496071262627</v>
      </c>
    </row>
    <row r="2682" spans="2:4" x14ac:dyDescent="0.4">
      <c r="B2682" s="34">
        <v>2657</v>
      </c>
      <c r="C2682" s="34">
        <v>14177.958205227827</v>
      </c>
      <c r="D2682" s="34">
        <v>2977.0417947721726</v>
      </c>
    </row>
    <row r="2683" spans="2:4" x14ac:dyDescent="0.4">
      <c r="B2683" s="34">
        <v>2658</v>
      </c>
      <c r="C2683" s="34">
        <v>7203.9747224439234</v>
      </c>
      <c r="D2683" s="34">
        <v>-1582.5947224439233</v>
      </c>
    </row>
    <row r="2684" spans="2:4" x14ac:dyDescent="0.4">
      <c r="B2684" s="34">
        <v>2659</v>
      </c>
      <c r="C2684" s="34">
        <v>3079.5758885394644</v>
      </c>
      <c r="D2684" s="34">
        <v>-2988.5758885394644</v>
      </c>
    </row>
    <row r="2685" spans="2:4" x14ac:dyDescent="0.4">
      <c r="B2685" s="34">
        <v>2660</v>
      </c>
      <c r="C2685" s="34">
        <v>3529.5103067835871</v>
      </c>
      <c r="D2685" s="34">
        <v>-2196.5103067835871</v>
      </c>
    </row>
    <row r="2686" spans="2:4" x14ac:dyDescent="0.4">
      <c r="B2686" s="34">
        <v>2661</v>
      </c>
      <c r="C2686" s="34">
        <v>3154.5649582468182</v>
      </c>
      <c r="D2686" s="34">
        <v>-3135.5649582468182</v>
      </c>
    </row>
    <row r="2687" spans="2:4" x14ac:dyDescent="0.4">
      <c r="B2687" s="34">
        <v>2662</v>
      </c>
      <c r="C2687" s="34">
        <v>7278.9637921512776</v>
      </c>
      <c r="D2687" s="34">
        <v>-2133.9637921512776</v>
      </c>
    </row>
    <row r="2688" spans="2:4" x14ac:dyDescent="0.4">
      <c r="B2688" s="34">
        <v>2663</v>
      </c>
      <c r="C2688" s="34">
        <v>8778.7451862983544</v>
      </c>
      <c r="D2688" s="34">
        <v>12581.254813701646</v>
      </c>
    </row>
    <row r="2689" spans="2:4" x14ac:dyDescent="0.4">
      <c r="B2689" s="34">
        <v>2664</v>
      </c>
      <c r="C2689" s="34">
        <v>6979.0075133218625</v>
      </c>
      <c r="D2689" s="34">
        <v>13940.242486678137</v>
      </c>
    </row>
    <row r="2690" spans="2:4" x14ac:dyDescent="0.4">
      <c r="B2690" s="34">
        <v>2665</v>
      </c>
      <c r="C2690" s="34">
        <v>10578.482859274845</v>
      </c>
      <c r="D2690" s="34">
        <v>7521.5171407251546</v>
      </c>
    </row>
    <row r="2691" spans="2:4" x14ac:dyDescent="0.4">
      <c r="B2691" s="34">
        <v>2666</v>
      </c>
      <c r="C2691" s="34">
        <v>6229.1168162483245</v>
      </c>
      <c r="D2691" s="34">
        <v>-1919.1168162483245</v>
      </c>
    </row>
    <row r="2692" spans="2:4" x14ac:dyDescent="0.4">
      <c r="B2692" s="34">
        <v>2667</v>
      </c>
      <c r="C2692" s="34">
        <v>18227.367969424933</v>
      </c>
      <c r="D2692" s="34">
        <v>-2297.8579694249329</v>
      </c>
    </row>
    <row r="2693" spans="2:4" x14ac:dyDescent="0.4">
      <c r="B2693" s="34">
        <v>2668</v>
      </c>
      <c r="C2693" s="34">
        <v>4129.4228644424174</v>
      </c>
      <c r="D2693" s="34">
        <v>-2469.4228644424174</v>
      </c>
    </row>
    <row r="2694" spans="2:4" x14ac:dyDescent="0.4">
      <c r="B2694" s="34">
        <v>2669</v>
      </c>
      <c r="C2694" s="34">
        <v>4879.3135615159554</v>
      </c>
      <c r="D2694" s="34">
        <v>-3172.3135615159554</v>
      </c>
    </row>
    <row r="2695" spans="2:4" x14ac:dyDescent="0.4">
      <c r="B2695" s="34">
        <v>2670</v>
      </c>
      <c r="C2695" s="34">
        <v>3604.4993764909409</v>
      </c>
      <c r="D2695" s="34">
        <v>-2603.4993764909409</v>
      </c>
    </row>
    <row r="2696" spans="2:4" x14ac:dyDescent="0.4">
      <c r="B2696" s="34">
        <v>2671</v>
      </c>
      <c r="C2696" s="34">
        <v>7278.9637921512776</v>
      </c>
      <c r="D2696" s="34">
        <v>-4783.9637921512776</v>
      </c>
    </row>
    <row r="2697" spans="2:4" x14ac:dyDescent="0.4">
      <c r="B2697" s="34">
        <v>2672</v>
      </c>
      <c r="C2697" s="34">
        <v>9078.7014651277677</v>
      </c>
      <c r="D2697" s="34">
        <v>-6242.7014651277677</v>
      </c>
    </row>
    <row r="2698" spans="2:4" x14ac:dyDescent="0.4">
      <c r="B2698" s="34">
        <v>2673</v>
      </c>
      <c r="C2698" s="34">
        <v>6304.1058859556779</v>
      </c>
      <c r="D2698" s="34">
        <v>-2985.1058859556779</v>
      </c>
    </row>
    <row r="2699" spans="2:4" x14ac:dyDescent="0.4">
      <c r="B2699" s="34">
        <v>2674</v>
      </c>
      <c r="C2699" s="34">
        <v>7728.8982103954004</v>
      </c>
      <c r="D2699" s="34">
        <v>3303.1017896045996</v>
      </c>
    </row>
    <row r="2700" spans="2:4" x14ac:dyDescent="0.4">
      <c r="B2700" s="34">
        <v>2675</v>
      </c>
      <c r="C2700" s="34">
        <v>15602.75052966755</v>
      </c>
      <c r="D2700" s="34">
        <v>6391.2494703324501</v>
      </c>
    </row>
    <row r="2701" spans="2:4" x14ac:dyDescent="0.4">
      <c r="B2701" s="34">
        <v>2676</v>
      </c>
      <c r="C2701" s="34">
        <v>4954.3026312233096</v>
      </c>
      <c r="D2701" s="34">
        <v>-3057.3026312233096</v>
      </c>
    </row>
    <row r="2702" spans="2:4" x14ac:dyDescent="0.4">
      <c r="B2702" s="34">
        <v>2677</v>
      </c>
      <c r="C2702" s="34">
        <v>3454.5212370762333</v>
      </c>
      <c r="D2702" s="34">
        <v>-2396.5212370762333</v>
      </c>
    </row>
    <row r="2703" spans="2:4" x14ac:dyDescent="0.4">
      <c r="B2703" s="34">
        <v>2678</v>
      </c>
      <c r="C2703" s="34">
        <v>4804.324491808602</v>
      </c>
      <c r="D2703" s="34">
        <v>-1389.324491808602</v>
      </c>
    </row>
    <row r="2704" spans="2:4" x14ac:dyDescent="0.4">
      <c r="B2704" s="34">
        <v>2679</v>
      </c>
      <c r="C2704" s="34">
        <v>2929.5977491247568</v>
      </c>
      <c r="D2704" s="34">
        <v>-1829.5977491247568</v>
      </c>
    </row>
    <row r="2705" spans="2:4" x14ac:dyDescent="0.4">
      <c r="B2705" s="34">
        <v>2680</v>
      </c>
      <c r="C2705" s="34">
        <v>3004.5868188321106</v>
      </c>
      <c r="D2705" s="34">
        <v>-2872.5868188321106</v>
      </c>
    </row>
    <row r="2706" spans="2:4" x14ac:dyDescent="0.4">
      <c r="B2706" s="34">
        <v>2681</v>
      </c>
      <c r="C2706" s="34">
        <v>3079.5758885394644</v>
      </c>
      <c r="D2706" s="34">
        <v>-2803.5758885394644</v>
      </c>
    </row>
    <row r="2707" spans="2:4" x14ac:dyDescent="0.4">
      <c r="B2707" s="34">
        <v>2682</v>
      </c>
      <c r="C2707" s="34">
        <v>2929.5977491247568</v>
      </c>
      <c r="D2707" s="34">
        <v>-2874.5977491247568</v>
      </c>
    </row>
    <row r="2708" spans="2:4" x14ac:dyDescent="0.4">
      <c r="B2708" s="34">
        <v>2683</v>
      </c>
      <c r="C2708" s="34">
        <v>4279.401003857125</v>
      </c>
      <c r="D2708" s="34">
        <v>-2581.401003857125</v>
      </c>
    </row>
    <row r="2709" spans="2:4" x14ac:dyDescent="0.4">
      <c r="B2709" s="34">
        <v>2684</v>
      </c>
      <c r="C2709" s="34">
        <v>3004.5868188321106</v>
      </c>
      <c r="D2709" s="34">
        <v>-2968.5868188321106</v>
      </c>
    </row>
    <row r="2710" spans="2:4" x14ac:dyDescent="0.4">
      <c r="B2710" s="34">
        <v>2685</v>
      </c>
      <c r="C2710" s="34">
        <v>3079.5758885394644</v>
      </c>
      <c r="D2710" s="34">
        <v>-2279.5758885394644</v>
      </c>
    </row>
    <row r="2711" spans="2:4" x14ac:dyDescent="0.4">
      <c r="B2711" s="34">
        <v>2686</v>
      </c>
      <c r="C2711" s="34">
        <v>2854.608679417403</v>
      </c>
      <c r="D2711" s="34">
        <v>-2844.608679417403</v>
      </c>
    </row>
    <row r="2712" spans="2:4" x14ac:dyDescent="0.4">
      <c r="B2712" s="34">
        <v>2687</v>
      </c>
      <c r="C2712" s="34">
        <v>2779.6196097100492</v>
      </c>
      <c r="D2712" s="34">
        <v>-2779.6196097100492</v>
      </c>
    </row>
    <row r="2713" spans="2:4" x14ac:dyDescent="0.4">
      <c r="B2713" s="34">
        <v>2688</v>
      </c>
      <c r="C2713" s="34">
        <v>2779.6196097100492</v>
      </c>
      <c r="D2713" s="34">
        <v>-2779.6196097100492</v>
      </c>
    </row>
    <row r="2714" spans="2:4" x14ac:dyDescent="0.4">
      <c r="B2714" s="34">
        <v>2689</v>
      </c>
      <c r="C2714" s="34">
        <v>3829.4665856130023</v>
      </c>
      <c r="D2714" s="34">
        <v>-3755.4665856130023</v>
      </c>
    </row>
    <row r="2715" spans="2:4" x14ac:dyDescent="0.4">
      <c r="B2715" s="34">
        <v>2690</v>
      </c>
      <c r="C2715" s="34">
        <v>2854.608679417403</v>
      </c>
      <c r="D2715" s="34">
        <v>-2853.608679417403</v>
      </c>
    </row>
    <row r="2716" spans="2:4" x14ac:dyDescent="0.4">
      <c r="B2716" s="34">
        <v>2691</v>
      </c>
      <c r="C2716" s="34">
        <v>11628.329835177798</v>
      </c>
      <c r="D2716" s="34">
        <v>-3042.3298351777976</v>
      </c>
    </row>
    <row r="2717" spans="2:4" x14ac:dyDescent="0.4">
      <c r="B2717" s="34">
        <v>2692</v>
      </c>
      <c r="C2717" s="34">
        <v>2929.5977491247568</v>
      </c>
      <c r="D2717" s="34">
        <v>-2894.5977491247568</v>
      </c>
    </row>
    <row r="2718" spans="2:4" x14ac:dyDescent="0.4">
      <c r="B2718" s="34">
        <v>2693</v>
      </c>
      <c r="C2718" s="34">
        <v>2854.608679417403</v>
      </c>
      <c r="D2718" s="34">
        <v>-2829.608679417403</v>
      </c>
    </row>
    <row r="2719" spans="2:4" x14ac:dyDescent="0.4">
      <c r="B2719" s="34">
        <v>2694</v>
      </c>
      <c r="C2719" s="34">
        <v>3004.5868188321106</v>
      </c>
      <c r="D2719" s="34">
        <v>-2964.5868188321106</v>
      </c>
    </row>
    <row r="2720" spans="2:4" x14ac:dyDescent="0.4">
      <c r="B2720" s="34">
        <v>2695</v>
      </c>
      <c r="C2720" s="34">
        <v>2854.608679417403</v>
      </c>
      <c r="D2720" s="34">
        <v>-2853.608679417403</v>
      </c>
    </row>
    <row r="2721" spans="2:4" x14ac:dyDescent="0.4">
      <c r="B2721" s="34">
        <v>2696</v>
      </c>
      <c r="C2721" s="34">
        <v>3004.5868188321106</v>
      </c>
      <c r="D2721" s="34">
        <v>-2933.5868188321106</v>
      </c>
    </row>
    <row r="2722" spans="2:4" x14ac:dyDescent="0.4">
      <c r="B2722" s="34">
        <v>2697</v>
      </c>
      <c r="C2722" s="34">
        <v>5629.2042585894942</v>
      </c>
      <c r="D2722" s="34">
        <v>-2239.2042585894942</v>
      </c>
    </row>
    <row r="2723" spans="2:4" x14ac:dyDescent="0.4">
      <c r="B2723" s="34">
        <v>2698</v>
      </c>
      <c r="C2723" s="34">
        <v>6679.0512344924473</v>
      </c>
      <c r="D2723" s="34">
        <v>-618.05123449244729</v>
      </c>
    </row>
    <row r="2724" spans="2:4" x14ac:dyDescent="0.4">
      <c r="B2724" s="34">
        <v>2699</v>
      </c>
      <c r="C2724" s="34">
        <v>2929.5977491247568</v>
      </c>
      <c r="D2724" s="34">
        <v>-2903.5877491247566</v>
      </c>
    </row>
    <row r="2725" spans="2:4" x14ac:dyDescent="0.4">
      <c r="B2725" s="34">
        <v>2700</v>
      </c>
      <c r="C2725" s="34">
        <v>2779.6196097100492</v>
      </c>
      <c r="D2725" s="34">
        <v>-2779.6196097100492</v>
      </c>
    </row>
    <row r="2726" spans="2:4" x14ac:dyDescent="0.4">
      <c r="B2726" s="34">
        <v>2701</v>
      </c>
      <c r="C2726" s="34">
        <v>3079.5758885394644</v>
      </c>
      <c r="D2726" s="34">
        <v>-3009.5758885394644</v>
      </c>
    </row>
    <row r="2727" spans="2:4" x14ac:dyDescent="0.4">
      <c r="B2727" s="34">
        <v>2702</v>
      </c>
      <c r="C2727" s="34">
        <v>6229.1168162483245</v>
      </c>
      <c r="D2727" s="34">
        <v>-4659.1168162483245</v>
      </c>
    </row>
    <row r="2728" spans="2:4" x14ac:dyDescent="0.4">
      <c r="B2728" s="34">
        <v>2703</v>
      </c>
      <c r="C2728" s="34">
        <v>4729.3354221012487</v>
      </c>
      <c r="D2728" s="34">
        <v>-1288.3354221012487</v>
      </c>
    </row>
    <row r="2729" spans="2:4" x14ac:dyDescent="0.4">
      <c r="B2729" s="34">
        <v>2704</v>
      </c>
      <c r="C2729" s="34">
        <v>6154.1277465409703</v>
      </c>
      <c r="D2729" s="34">
        <v>35345.872253459027</v>
      </c>
    </row>
    <row r="2730" spans="2:4" x14ac:dyDescent="0.4">
      <c r="B2730" s="34">
        <v>2705</v>
      </c>
      <c r="C2730" s="34">
        <v>3304.5430976615257</v>
      </c>
      <c r="D2730" s="34">
        <v>-2159.5430976615257</v>
      </c>
    </row>
    <row r="2731" spans="2:4" x14ac:dyDescent="0.4">
      <c r="B2731" s="34">
        <v>2706</v>
      </c>
      <c r="C2731" s="34">
        <v>3379.5321673688795</v>
      </c>
      <c r="D2731" s="34">
        <v>-1640.5321673688795</v>
      </c>
    </row>
    <row r="2732" spans="2:4" x14ac:dyDescent="0.4">
      <c r="B2732" s="34">
        <v>2707</v>
      </c>
      <c r="C2732" s="34">
        <v>22501.744942744102</v>
      </c>
      <c r="D2732" s="34">
        <v>16802.255057255898</v>
      </c>
    </row>
    <row r="2733" spans="2:4" x14ac:dyDescent="0.4">
      <c r="B2733" s="34">
        <v>2708</v>
      </c>
      <c r="C2733" s="34">
        <v>32325.313074407451</v>
      </c>
      <c r="D2733" s="34">
        <v>-4257.7430744074518</v>
      </c>
    </row>
    <row r="2734" spans="2:4" x14ac:dyDescent="0.4">
      <c r="B2734" s="34">
        <v>2709</v>
      </c>
      <c r="C2734" s="34">
        <v>81443.153732724197</v>
      </c>
      <c r="D2734" s="34">
        <v>-34800.083732724197</v>
      </c>
    </row>
    <row r="2735" spans="2:4" x14ac:dyDescent="0.4">
      <c r="B2735" s="34">
        <v>2710</v>
      </c>
      <c r="C2735" s="34">
        <v>25876.253079575021</v>
      </c>
      <c r="D2735" s="34">
        <v>24926.746920424979</v>
      </c>
    </row>
    <row r="2736" spans="2:4" x14ac:dyDescent="0.4">
      <c r="B2736" s="34">
        <v>2711</v>
      </c>
      <c r="C2736" s="34">
        <v>84367.727451310988</v>
      </c>
      <c r="D2736" s="34">
        <v>7972.4825486890186</v>
      </c>
    </row>
    <row r="2737" spans="2:4" x14ac:dyDescent="0.4">
      <c r="B2737" s="34">
        <v>2712</v>
      </c>
      <c r="C2737" s="34">
        <v>8253.8216983468774</v>
      </c>
      <c r="D2737" s="34">
        <v>-4315.8216983468774</v>
      </c>
    </row>
    <row r="2738" spans="2:4" x14ac:dyDescent="0.4">
      <c r="B2738" s="34">
        <v>2713</v>
      </c>
      <c r="C2738" s="34">
        <v>13503.056577861644</v>
      </c>
      <c r="D2738" s="34">
        <v>-6277.0565778616437</v>
      </c>
    </row>
    <row r="2739" spans="2:4" x14ac:dyDescent="0.4">
      <c r="B2739" s="34">
        <v>2714</v>
      </c>
      <c r="C2739" s="34">
        <v>109264.09859415246</v>
      </c>
      <c r="D2739" s="34">
        <v>44097.901405847544</v>
      </c>
    </row>
    <row r="2740" spans="2:4" x14ac:dyDescent="0.4">
      <c r="B2740" s="34">
        <v>2715</v>
      </c>
      <c r="C2740" s="34">
        <v>25651.285870452957</v>
      </c>
      <c r="D2740" s="34">
        <v>3437.7141295470428</v>
      </c>
    </row>
    <row r="2741" spans="2:4" x14ac:dyDescent="0.4">
      <c r="B2741" s="34">
        <v>2716</v>
      </c>
      <c r="C2741" s="34">
        <v>44098.597018461995</v>
      </c>
      <c r="D2741" s="34">
        <v>-12343.907018461996</v>
      </c>
    </row>
    <row r="2742" spans="2:4" x14ac:dyDescent="0.4">
      <c r="B2742" s="34">
        <v>2717</v>
      </c>
      <c r="C2742" s="34">
        <v>16802.575644985212</v>
      </c>
      <c r="D2742" s="34">
        <v>-4804.5656449852122</v>
      </c>
    </row>
    <row r="2743" spans="2:4" x14ac:dyDescent="0.4">
      <c r="B2743" s="34">
        <v>2718</v>
      </c>
      <c r="C2743" s="34">
        <v>27151.067264600038</v>
      </c>
      <c r="D2743" s="34">
        <v>2874.9327353999615</v>
      </c>
    </row>
    <row r="2744" spans="2:4" x14ac:dyDescent="0.4">
      <c r="B2744" s="34">
        <v>2719</v>
      </c>
      <c r="C2744" s="34">
        <v>13878.001926398412</v>
      </c>
      <c r="D2744" s="34">
        <v>4766.9980736015877</v>
      </c>
    </row>
    <row r="2745" spans="2:4" x14ac:dyDescent="0.4">
      <c r="B2745" s="34">
        <v>2720</v>
      </c>
      <c r="C2745" s="34">
        <v>7953.8654195174622</v>
      </c>
      <c r="D2745" s="34">
        <v>-1423.8654195174622</v>
      </c>
    </row>
    <row r="2746" spans="2:4" x14ac:dyDescent="0.4">
      <c r="B2746" s="34">
        <v>2721</v>
      </c>
      <c r="C2746" s="34">
        <v>15752.728669082258</v>
      </c>
      <c r="D2746" s="34">
        <v>13778.271330917742</v>
      </c>
    </row>
    <row r="2747" spans="2:4" x14ac:dyDescent="0.4">
      <c r="B2747" s="34">
        <v>2722</v>
      </c>
      <c r="C2747" s="34">
        <v>22951.679360988222</v>
      </c>
      <c r="D2747" s="34">
        <v>-11986.679360988222</v>
      </c>
    </row>
    <row r="2748" spans="2:4" x14ac:dyDescent="0.4">
      <c r="B2748" s="34">
        <v>2723</v>
      </c>
      <c r="C2748" s="34">
        <v>16652.597505570506</v>
      </c>
      <c r="D2748" s="34">
        <v>-4025.5975055705057</v>
      </c>
    </row>
    <row r="2749" spans="2:4" x14ac:dyDescent="0.4">
      <c r="B2749" s="34">
        <v>2724</v>
      </c>
      <c r="C2749" s="34">
        <v>15977.695878204318</v>
      </c>
      <c r="D2749" s="34">
        <v>828.30412179568157</v>
      </c>
    </row>
    <row r="2750" spans="2:4" x14ac:dyDescent="0.4">
      <c r="B2750" s="34">
        <v>2725</v>
      </c>
      <c r="C2750" s="34">
        <v>79193.481641503575</v>
      </c>
      <c r="D2750" s="34">
        <v>-71866.60164150357</v>
      </c>
    </row>
    <row r="2751" spans="2:4" x14ac:dyDescent="0.4">
      <c r="B2751" s="34">
        <v>2726</v>
      </c>
      <c r="C2751" s="34">
        <v>11253.384486641029</v>
      </c>
      <c r="D2751" s="34">
        <v>46563.615513358971</v>
      </c>
    </row>
    <row r="2752" spans="2:4" x14ac:dyDescent="0.4">
      <c r="B2752" s="34">
        <v>2727</v>
      </c>
      <c r="C2752" s="34">
        <v>33075.203771480985</v>
      </c>
      <c r="D2752" s="34">
        <v>72669.796228519015</v>
      </c>
    </row>
    <row r="2753" spans="2:4" x14ac:dyDescent="0.4">
      <c r="B2753" s="34">
        <v>2728</v>
      </c>
      <c r="C2753" s="34">
        <v>55796.891892809188</v>
      </c>
      <c r="D2753" s="34">
        <v>-6475.891892809188</v>
      </c>
    </row>
    <row r="2754" spans="2:4" x14ac:dyDescent="0.4">
      <c r="B2754" s="34">
        <v>2729</v>
      </c>
      <c r="C2754" s="34">
        <v>32175.334934992745</v>
      </c>
      <c r="D2754" s="34">
        <v>-1901.3349349927448</v>
      </c>
    </row>
    <row r="2755" spans="2:4" x14ac:dyDescent="0.4">
      <c r="B2755" s="34">
        <v>2730</v>
      </c>
      <c r="C2755" s="34">
        <v>4504.3682129791869</v>
      </c>
      <c r="D2755" s="34">
        <v>3328.6317870208131</v>
      </c>
    </row>
    <row r="2756" spans="2:4" x14ac:dyDescent="0.4">
      <c r="B2756" s="34">
        <v>2731</v>
      </c>
      <c r="C2756" s="34">
        <v>53922.165150125344</v>
      </c>
      <c r="D2756" s="34">
        <v>-7943.1551501253416</v>
      </c>
    </row>
    <row r="2757" spans="2:4" x14ac:dyDescent="0.4">
      <c r="B2757" s="34">
        <v>2732</v>
      </c>
      <c r="C2757" s="34">
        <v>5554.21518888214</v>
      </c>
      <c r="D2757" s="34">
        <v>25736.784811117861</v>
      </c>
    </row>
    <row r="2758" spans="2:4" x14ac:dyDescent="0.4">
      <c r="B2758" s="34">
        <v>2733</v>
      </c>
      <c r="C2758" s="34">
        <v>13728.023786983706</v>
      </c>
      <c r="D2758" s="34">
        <v>461.97621301629442</v>
      </c>
    </row>
    <row r="2759" spans="2:4" x14ac:dyDescent="0.4">
      <c r="B2759" s="34">
        <v>2734</v>
      </c>
      <c r="C2759" s="34">
        <v>11703.318904885153</v>
      </c>
      <c r="D2759" s="34">
        <v>42065.681095114851</v>
      </c>
    </row>
    <row r="2760" spans="2:4" x14ac:dyDescent="0.4">
      <c r="B2760" s="34">
        <v>2735</v>
      </c>
      <c r="C2760" s="34">
        <v>15002.83797200872</v>
      </c>
      <c r="D2760" s="34">
        <v>7600.1620279912804</v>
      </c>
    </row>
    <row r="2761" spans="2:4" x14ac:dyDescent="0.4">
      <c r="B2761" s="34">
        <v>2736</v>
      </c>
      <c r="C2761" s="34">
        <v>28200.914240502992</v>
      </c>
      <c r="D2761" s="34">
        <v>-20864.90424050299</v>
      </c>
    </row>
    <row r="2762" spans="2:4" x14ac:dyDescent="0.4">
      <c r="B2762" s="34">
        <v>2737</v>
      </c>
      <c r="C2762" s="34">
        <v>7128.98565273657</v>
      </c>
      <c r="D2762" s="34">
        <v>2703.01434726343</v>
      </c>
    </row>
    <row r="2763" spans="2:4" x14ac:dyDescent="0.4">
      <c r="B2763" s="34">
        <v>2738</v>
      </c>
      <c r="C2763" s="34">
        <v>36974.63539626338</v>
      </c>
      <c r="D2763" s="34">
        <v>36843.604603736625</v>
      </c>
    </row>
    <row r="2764" spans="2:4" x14ac:dyDescent="0.4">
      <c r="B2764" s="34">
        <v>2739</v>
      </c>
      <c r="C2764" s="34">
        <v>3904.4556553203565</v>
      </c>
      <c r="D2764" s="34">
        <v>3492.5443446796435</v>
      </c>
    </row>
    <row r="2765" spans="2:4" x14ac:dyDescent="0.4">
      <c r="B2765" s="34">
        <v>2740</v>
      </c>
      <c r="C2765" s="34">
        <v>17102.531923814626</v>
      </c>
      <c r="D2765" s="34">
        <v>-12877.531923814626</v>
      </c>
    </row>
    <row r="2766" spans="2:4" x14ac:dyDescent="0.4">
      <c r="B2766" s="34">
        <v>2741</v>
      </c>
      <c r="C2766" s="34">
        <v>4054.4337947350641</v>
      </c>
      <c r="D2766" s="34">
        <v>-3744.4337947350641</v>
      </c>
    </row>
    <row r="2767" spans="2:4" x14ac:dyDescent="0.4">
      <c r="B2767" s="34">
        <v>2742</v>
      </c>
      <c r="C2767" s="34">
        <v>3079.5758885394644</v>
      </c>
      <c r="D2767" s="34">
        <v>-3044.5758885394644</v>
      </c>
    </row>
    <row r="2768" spans="2:4" x14ac:dyDescent="0.4">
      <c r="B2768" s="34">
        <v>2743</v>
      </c>
      <c r="C2768" s="34">
        <v>4129.4228644424174</v>
      </c>
      <c r="D2768" s="34">
        <v>-3398.4228644424174</v>
      </c>
    </row>
    <row r="2769" spans="2:4" x14ac:dyDescent="0.4">
      <c r="B2769" s="34">
        <v>2744</v>
      </c>
      <c r="C2769" s="34">
        <v>2779.6196097100492</v>
      </c>
      <c r="D2769" s="34">
        <v>-2779.6196097100492</v>
      </c>
    </row>
    <row r="2770" spans="2:4" x14ac:dyDescent="0.4">
      <c r="B2770" s="34">
        <v>2745</v>
      </c>
      <c r="C2770" s="34">
        <v>4429.3791432718326</v>
      </c>
      <c r="D2770" s="34">
        <v>-3594.3791432718326</v>
      </c>
    </row>
    <row r="2771" spans="2:4" x14ac:dyDescent="0.4">
      <c r="B2771" s="34">
        <v>2746</v>
      </c>
      <c r="C2771" s="34">
        <v>6454.0840253703864</v>
      </c>
      <c r="D2771" s="34">
        <v>-4703.0840253703864</v>
      </c>
    </row>
    <row r="2772" spans="2:4" x14ac:dyDescent="0.4">
      <c r="B2772" s="34">
        <v>2747</v>
      </c>
      <c r="C2772" s="34">
        <v>4204.4119341497717</v>
      </c>
      <c r="D2772" s="34">
        <v>-3403.4119341497717</v>
      </c>
    </row>
    <row r="2773" spans="2:4" x14ac:dyDescent="0.4">
      <c r="B2773" s="34">
        <v>2748</v>
      </c>
      <c r="C2773" s="34">
        <v>3079.5758885394644</v>
      </c>
      <c r="D2773" s="34">
        <v>-2939.5758885394644</v>
      </c>
    </row>
    <row r="2774" spans="2:4" x14ac:dyDescent="0.4">
      <c r="B2774" s="34">
        <v>2749</v>
      </c>
      <c r="C2774" s="34">
        <v>3079.5758885394644</v>
      </c>
      <c r="D2774" s="34">
        <v>-3026.5758885394644</v>
      </c>
    </row>
    <row r="2775" spans="2:4" x14ac:dyDescent="0.4">
      <c r="B2775" s="34">
        <v>2750</v>
      </c>
      <c r="C2775" s="34">
        <v>2929.5977491247568</v>
      </c>
      <c r="D2775" s="34">
        <v>-2819.5977491247568</v>
      </c>
    </row>
    <row r="2776" spans="2:4" x14ac:dyDescent="0.4">
      <c r="B2776" s="34">
        <v>2751</v>
      </c>
      <c r="C2776" s="34">
        <v>2779.6196097100492</v>
      </c>
      <c r="D2776" s="34">
        <v>-2779.6196097100492</v>
      </c>
    </row>
    <row r="2777" spans="2:4" x14ac:dyDescent="0.4">
      <c r="B2777" s="34">
        <v>2752</v>
      </c>
      <c r="C2777" s="34">
        <v>2779.6196097100492</v>
      </c>
      <c r="D2777" s="34">
        <v>-2779.6196097100492</v>
      </c>
    </row>
    <row r="2778" spans="2:4" x14ac:dyDescent="0.4">
      <c r="B2778" s="34">
        <v>2753</v>
      </c>
      <c r="C2778" s="34">
        <v>3829.4665856130023</v>
      </c>
      <c r="D2778" s="34">
        <v>-3279.4665856130023</v>
      </c>
    </row>
    <row r="2779" spans="2:4" x14ac:dyDescent="0.4">
      <c r="B2779" s="34">
        <v>2754</v>
      </c>
      <c r="C2779" s="34">
        <v>3379.5321673688795</v>
      </c>
      <c r="D2779" s="34">
        <v>-2999.5321673688795</v>
      </c>
    </row>
    <row r="2780" spans="2:4" x14ac:dyDescent="0.4">
      <c r="B2780" s="34">
        <v>2755</v>
      </c>
      <c r="C2780" s="34">
        <v>2779.6196097100492</v>
      </c>
      <c r="D2780" s="34">
        <v>-2779.6196097100492</v>
      </c>
    </row>
    <row r="2781" spans="2:4" x14ac:dyDescent="0.4">
      <c r="B2781" s="34">
        <v>2756</v>
      </c>
      <c r="C2781" s="34">
        <v>3904.4556553203565</v>
      </c>
      <c r="D2781" s="34">
        <v>-3644.4556553203565</v>
      </c>
    </row>
    <row r="2782" spans="2:4" x14ac:dyDescent="0.4">
      <c r="B2782" s="34">
        <v>2757</v>
      </c>
      <c r="C2782" s="34">
        <v>5254.2589100527248</v>
      </c>
      <c r="D2782" s="34">
        <v>-4206.2589100527248</v>
      </c>
    </row>
    <row r="2783" spans="2:4" x14ac:dyDescent="0.4">
      <c r="B2783" s="34">
        <v>2758</v>
      </c>
      <c r="C2783" s="34">
        <v>2929.5977491247568</v>
      </c>
      <c r="D2783" s="34">
        <v>-2919.5977491247568</v>
      </c>
    </row>
    <row r="2784" spans="2:4" x14ac:dyDescent="0.4">
      <c r="B2784" s="34">
        <v>2759</v>
      </c>
      <c r="C2784" s="34">
        <v>3229.5540279541719</v>
      </c>
      <c r="D2784" s="34">
        <v>-2995.5540279541719</v>
      </c>
    </row>
    <row r="2785" spans="2:4" x14ac:dyDescent="0.4">
      <c r="B2785" s="34">
        <v>2760</v>
      </c>
      <c r="C2785" s="34">
        <v>2929.5977491247568</v>
      </c>
      <c r="D2785" s="34">
        <v>-2824.5977491247568</v>
      </c>
    </row>
    <row r="2786" spans="2:4" x14ac:dyDescent="0.4">
      <c r="B2786" s="34">
        <v>2761</v>
      </c>
      <c r="C2786" s="34">
        <v>2779.6196097100492</v>
      </c>
      <c r="D2786" s="34">
        <v>-2779.6196097100492</v>
      </c>
    </row>
    <row r="2787" spans="2:4" x14ac:dyDescent="0.4">
      <c r="B2787" s="34">
        <v>2762</v>
      </c>
      <c r="C2787" s="34">
        <v>3079.5758885394644</v>
      </c>
      <c r="D2787" s="34">
        <v>-3043.5758885394644</v>
      </c>
    </row>
    <row r="2788" spans="2:4" x14ac:dyDescent="0.4">
      <c r="B2788" s="34">
        <v>2763</v>
      </c>
      <c r="C2788" s="34">
        <v>2854.608679417403</v>
      </c>
      <c r="D2788" s="34">
        <v>-2829.608679417403</v>
      </c>
    </row>
    <row r="2789" spans="2:4" x14ac:dyDescent="0.4">
      <c r="B2789" s="34">
        <v>2764</v>
      </c>
      <c r="C2789" s="34">
        <v>3004.5868188321106</v>
      </c>
      <c r="D2789" s="34">
        <v>-2914.5868188321106</v>
      </c>
    </row>
    <row r="2790" spans="2:4" x14ac:dyDescent="0.4">
      <c r="B2790" s="34">
        <v>2765</v>
      </c>
      <c r="C2790" s="34">
        <v>3079.5758885394644</v>
      </c>
      <c r="D2790" s="34">
        <v>-3034.5758885394644</v>
      </c>
    </row>
    <row r="2791" spans="2:4" x14ac:dyDescent="0.4">
      <c r="B2791" s="34">
        <v>2766</v>
      </c>
      <c r="C2791" s="34">
        <v>2779.6196097100492</v>
      </c>
      <c r="D2791" s="34">
        <v>-2779.6196097100492</v>
      </c>
    </row>
    <row r="2792" spans="2:4" x14ac:dyDescent="0.4">
      <c r="B2792" s="34">
        <v>2767</v>
      </c>
      <c r="C2792" s="34">
        <v>3079.5758885394644</v>
      </c>
      <c r="D2792" s="34">
        <v>-2979.5758885394644</v>
      </c>
    </row>
    <row r="2793" spans="2:4" x14ac:dyDescent="0.4">
      <c r="B2793" s="34">
        <v>2768</v>
      </c>
      <c r="C2793" s="34">
        <v>3004.5868188321106</v>
      </c>
      <c r="D2793" s="34">
        <v>-2970.5868188321106</v>
      </c>
    </row>
    <row r="2794" spans="2:4" x14ac:dyDescent="0.4">
      <c r="B2794" s="34">
        <v>2769</v>
      </c>
      <c r="C2794" s="34">
        <v>5329.247979760079</v>
      </c>
      <c r="D2794" s="34">
        <v>-4327.247979760079</v>
      </c>
    </row>
    <row r="2795" spans="2:4" x14ac:dyDescent="0.4">
      <c r="B2795" s="34">
        <v>2770</v>
      </c>
      <c r="C2795" s="34">
        <v>2929.5977491247568</v>
      </c>
      <c r="D2795" s="34">
        <v>-2927.5977491247568</v>
      </c>
    </row>
    <row r="2796" spans="2:4" x14ac:dyDescent="0.4">
      <c r="B2796" s="34">
        <v>2771</v>
      </c>
      <c r="C2796" s="34">
        <v>5254.2589100527248</v>
      </c>
      <c r="D2796" s="34">
        <v>-3172.0089100527248</v>
      </c>
    </row>
    <row r="2797" spans="2:4" x14ac:dyDescent="0.4">
      <c r="B2797" s="34">
        <v>2772</v>
      </c>
      <c r="C2797" s="34">
        <v>2779.6196097100492</v>
      </c>
      <c r="D2797" s="34">
        <v>-2779.6196097100492</v>
      </c>
    </row>
    <row r="2798" spans="2:4" x14ac:dyDescent="0.4">
      <c r="B2798" s="34">
        <v>2773</v>
      </c>
      <c r="C2798" s="34">
        <v>2779.6196097100492</v>
      </c>
      <c r="D2798" s="34">
        <v>-2779.6196097100492</v>
      </c>
    </row>
    <row r="2799" spans="2:4" x14ac:dyDescent="0.4">
      <c r="B2799" s="34">
        <v>2774</v>
      </c>
      <c r="C2799" s="34">
        <v>2854.608679417403</v>
      </c>
      <c r="D2799" s="34">
        <v>-2853.608679417403</v>
      </c>
    </row>
    <row r="2800" spans="2:4" x14ac:dyDescent="0.4">
      <c r="B2800" s="34">
        <v>2775</v>
      </c>
      <c r="C2800" s="34">
        <v>3754.4775159056489</v>
      </c>
      <c r="D2800" s="34">
        <v>-3184.4775159056489</v>
      </c>
    </row>
    <row r="2801" spans="2:4" x14ac:dyDescent="0.4">
      <c r="B2801" s="34">
        <v>2776</v>
      </c>
      <c r="C2801" s="34">
        <v>2929.5977491247568</v>
      </c>
      <c r="D2801" s="34">
        <v>-2779.5977491247568</v>
      </c>
    </row>
    <row r="2802" spans="2:4" x14ac:dyDescent="0.4">
      <c r="B2802" s="34">
        <v>2777</v>
      </c>
      <c r="C2802" s="34">
        <v>5479.2261191747857</v>
      </c>
      <c r="D2802" s="34">
        <v>-3824.2261191747857</v>
      </c>
    </row>
    <row r="2803" spans="2:4" x14ac:dyDescent="0.4">
      <c r="B2803" s="34">
        <v>2778</v>
      </c>
      <c r="C2803" s="34">
        <v>2854.608679417403</v>
      </c>
      <c r="D2803" s="34">
        <v>-2844.608679417403</v>
      </c>
    </row>
    <row r="2804" spans="2:4" x14ac:dyDescent="0.4">
      <c r="B2804" s="34">
        <v>2779</v>
      </c>
      <c r="C2804" s="34">
        <v>3904.4556553203565</v>
      </c>
      <c r="D2804" s="34">
        <v>-2499.4556553203565</v>
      </c>
    </row>
    <row r="2805" spans="2:4" x14ac:dyDescent="0.4">
      <c r="B2805" s="34">
        <v>2780</v>
      </c>
      <c r="C2805" s="34">
        <v>2854.608679417403</v>
      </c>
      <c r="D2805" s="34">
        <v>-2801.608679417403</v>
      </c>
    </row>
    <row r="2806" spans="2:4" x14ac:dyDescent="0.4">
      <c r="B2806" s="34">
        <v>2781</v>
      </c>
      <c r="C2806" s="34">
        <v>2779.6196097100492</v>
      </c>
      <c r="D2806" s="34">
        <v>-2779.6196097100492</v>
      </c>
    </row>
    <row r="2807" spans="2:4" x14ac:dyDescent="0.4">
      <c r="B2807" s="34">
        <v>2782</v>
      </c>
      <c r="C2807" s="34">
        <v>4879.3135615159554</v>
      </c>
      <c r="D2807" s="34">
        <v>-3563.3135615159554</v>
      </c>
    </row>
    <row r="2808" spans="2:4" x14ac:dyDescent="0.4">
      <c r="B2808" s="34">
        <v>2783</v>
      </c>
      <c r="C2808" s="34">
        <v>4129.4228644424174</v>
      </c>
      <c r="D2808" s="34">
        <v>-2929.4228644424174</v>
      </c>
    </row>
    <row r="2809" spans="2:4" x14ac:dyDescent="0.4">
      <c r="B2809" s="34">
        <v>2784</v>
      </c>
      <c r="C2809" s="34">
        <v>7353.952861858631</v>
      </c>
      <c r="D2809" s="34">
        <v>-6208.952861858631</v>
      </c>
    </row>
    <row r="2810" spans="2:4" x14ac:dyDescent="0.4">
      <c r="B2810" s="34">
        <v>2785</v>
      </c>
      <c r="C2810" s="34">
        <v>10878.439138104261</v>
      </c>
      <c r="D2810" s="34">
        <v>-3738.4391381042606</v>
      </c>
    </row>
    <row r="2811" spans="2:4" x14ac:dyDescent="0.4">
      <c r="B2811" s="34">
        <v>2786</v>
      </c>
      <c r="C2811" s="34">
        <v>13428.06750815429</v>
      </c>
      <c r="D2811" s="34">
        <v>-8194.0675081542904</v>
      </c>
    </row>
    <row r="2812" spans="2:4" x14ac:dyDescent="0.4">
      <c r="B2812" s="34">
        <v>2787</v>
      </c>
      <c r="C2812" s="34">
        <v>8328.8107680542307</v>
      </c>
      <c r="D2812" s="34">
        <v>-5382.8107680542307</v>
      </c>
    </row>
    <row r="2813" spans="2:4" x14ac:dyDescent="0.4">
      <c r="B2813" s="34">
        <v>2788</v>
      </c>
      <c r="C2813" s="34">
        <v>5629.2042585894942</v>
      </c>
      <c r="D2813" s="34">
        <v>-4432.2042585894942</v>
      </c>
    </row>
    <row r="2814" spans="2:4" x14ac:dyDescent="0.4">
      <c r="B2814" s="34">
        <v>2789</v>
      </c>
      <c r="C2814" s="34">
        <v>4279.401003857125</v>
      </c>
      <c r="D2814" s="34">
        <v>-2229.401003857125</v>
      </c>
    </row>
    <row r="2815" spans="2:4" x14ac:dyDescent="0.4">
      <c r="B2815" s="34">
        <v>2790</v>
      </c>
      <c r="C2815" s="34">
        <v>4579.3572826865402</v>
      </c>
      <c r="D2815" s="34">
        <v>-1544.3572826865402</v>
      </c>
    </row>
    <row r="2816" spans="2:4" x14ac:dyDescent="0.4">
      <c r="B2816" s="34">
        <v>2791</v>
      </c>
      <c r="C2816" s="34">
        <v>7728.8982103954004</v>
      </c>
      <c r="D2816" s="34">
        <v>-4568.8982103954004</v>
      </c>
    </row>
    <row r="2817" spans="2:4" x14ac:dyDescent="0.4">
      <c r="B2817" s="34">
        <v>2792</v>
      </c>
      <c r="C2817" s="34">
        <v>4879.3135615159554</v>
      </c>
      <c r="D2817" s="34">
        <v>-2829.3135615159554</v>
      </c>
    </row>
    <row r="2818" spans="2:4" x14ac:dyDescent="0.4">
      <c r="B2818" s="34">
        <v>2793</v>
      </c>
      <c r="C2818" s="34">
        <v>4579.3572826865402</v>
      </c>
      <c r="D2818" s="34">
        <v>-2427.3572826865402</v>
      </c>
    </row>
    <row r="2819" spans="2:4" x14ac:dyDescent="0.4">
      <c r="B2819" s="34">
        <v>2794</v>
      </c>
      <c r="C2819" s="34">
        <v>8253.8216983468774</v>
      </c>
      <c r="D2819" s="34">
        <v>2802.9283016531226</v>
      </c>
    </row>
    <row r="2820" spans="2:4" x14ac:dyDescent="0.4">
      <c r="B2820" s="34">
        <v>2795</v>
      </c>
      <c r="C2820" s="34">
        <v>3004.5868188321106</v>
      </c>
      <c r="D2820" s="34">
        <v>-2929.5868188321106</v>
      </c>
    </row>
    <row r="2821" spans="2:4" x14ac:dyDescent="0.4">
      <c r="B2821" s="34">
        <v>2796</v>
      </c>
      <c r="C2821" s="34">
        <v>4279.401003857125</v>
      </c>
      <c r="D2821" s="34">
        <v>-3549.401003857125</v>
      </c>
    </row>
    <row r="2822" spans="2:4" x14ac:dyDescent="0.4">
      <c r="B2822" s="34">
        <v>2797</v>
      </c>
      <c r="C2822" s="34">
        <v>4354.3900735644793</v>
      </c>
      <c r="D2822" s="34">
        <v>-3430.3900735644793</v>
      </c>
    </row>
    <row r="2823" spans="2:4" x14ac:dyDescent="0.4">
      <c r="B2823" s="34">
        <v>2798</v>
      </c>
      <c r="C2823" s="34">
        <v>9828.5921622013066</v>
      </c>
      <c r="D2823" s="34">
        <v>-1616.982162201306</v>
      </c>
    </row>
    <row r="2824" spans="2:4" x14ac:dyDescent="0.4">
      <c r="B2824" s="34">
        <v>2799</v>
      </c>
      <c r="C2824" s="34">
        <v>13203.100299032229</v>
      </c>
      <c r="D2824" s="34">
        <v>-8133.1002990322286</v>
      </c>
    </row>
    <row r="2825" spans="2:4" x14ac:dyDescent="0.4">
      <c r="B2825" s="34">
        <v>2800</v>
      </c>
      <c r="C2825" s="34">
        <v>12528.198671666045</v>
      </c>
      <c r="D2825" s="34">
        <v>-6696.4586716660451</v>
      </c>
    </row>
    <row r="2826" spans="2:4" x14ac:dyDescent="0.4">
      <c r="B2826" s="34">
        <v>2801</v>
      </c>
      <c r="C2826" s="34">
        <v>5104.2807706380172</v>
      </c>
      <c r="D2826" s="34">
        <v>-3774.2807706380172</v>
      </c>
    </row>
    <row r="2827" spans="2:4" x14ac:dyDescent="0.4">
      <c r="B2827" s="34">
        <v>2802</v>
      </c>
      <c r="C2827" s="34">
        <v>3754.4775159056489</v>
      </c>
      <c r="D2827" s="34">
        <v>-3088.4775159056489</v>
      </c>
    </row>
    <row r="2828" spans="2:4" x14ac:dyDescent="0.4">
      <c r="B2828" s="34">
        <v>2803</v>
      </c>
      <c r="C2828" s="34">
        <v>9528.6358833718914</v>
      </c>
      <c r="D2828" s="34">
        <v>-6473.6358833718914</v>
      </c>
    </row>
    <row r="2829" spans="2:4" x14ac:dyDescent="0.4">
      <c r="B2829" s="34">
        <v>2804</v>
      </c>
      <c r="C2829" s="34">
        <v>13353.078438446935</v>
      </c>
      <c r="D2829" s="34">
        <v>-558.07843844693525</v>
      </c>
    </row>
    <row r="2830" spans="2:4" x14ac:dyDescent="0.4">
      <c r="B2830" s="34">
        <v>2805</v>
      </c>
      <c r="C2830" s="34">
        <v>4504.3682129791869</v>
      </c>
      <c r="D2830" s="34">
        <v>-3354.3682129791869</v>
      </c>
    </row>
    <row r="2831" spans="2:4" x14ac:dyDescent="0.4">
      <c r="B2831" s="34">
        <v>2806</v>
      </c>
      <c r="C2831" s="34">
        <v>4129.4228644424174</v>
      </c>
      <c r="D2831" s="34">
        <v>-3689.4228644424174</v>
      </c>
    </row>
    <row r="2832" spans="2:4" x14ac:dyDescent="0.4">
      <c r="B2832" s="34">
        <v>2807</v>
      </c>
      <c r="C2832" s="34">
        <v>8478.7889074689374</v>
      </c>
      <c r="D2832" s="34">
        <v>-5115.7889074689374</v>
      </c>
    </row>
    <row r="2833" spans="2:4" x14ac:dyDescent="0.4">
      <c r="B2833" s="34">
        <v>2808</v>
      </c>
      <c r="C2833" s="34">
        <v>9753.6030924939532</v>
      </c>
      <c r="D2833" s="34">
        <v>-3453.6030924939532</v>
      </c>
    </row>
    <row r="2834" spans="2:4" x14ac:dyDescent="0.4">
      <c r="B2834" s="34">
        <v>2809</v>
      </c>
      <c r="C2834" s="34">
        <v>7953.8654195174622</v>
      </c>
      <c r="D2834" s="34">
        <v>-3442.8654195174622</v>
      </c>
    </row>
    <row r="2835" spans="2:4" x14ac:dyDescent="0.4">
      <c r="B2835" s="34">
        <v>2810</v>
      </c>
      <c r="C2835" s="34">
        <v>4354.3900735644793</v>
      </c>
      <c r="D2835" s="34">
        <v>-1794.3900735644793</v>
      </c>
    </row>
    <row r="2836" spans="2:4" x14ac:dyDescent="0.4">
      <c r="B2836" s="34">
        <v>2811</v>
      </c>
      <c r="C2836" s="34">
        <v>7053.9965830292158</v>
      </c>
      <c r="D2836" s="34">
        <v>-4348.9965830292158</v>
      </c>
    </row>
    <row r="2837" spans="2:4" x14ac:dyDescent="0.4">
      <c r="B2837" s="34">
        <v>2812</v>
      </c>
      <c r="C2837" s="34">
        <v>10878.439138104261</v>
      </c>
      <c r="D2837" s="34">
        <v>-851.43913810426056</v>
      </c>
    </row>
    <row r="2838" spans="2:4" x14ac:dyDescent="0.4">
      <c r="B2838" s="34">
        <v>2813</v>
      </c>
      <c r="C2838" s="34">
        <v>9003.7123954204144</v>
      </c>
      <c r="D2838" s="34">
        <v>-3338.7123954204144</v>
      </c>
    </row>
    <row r="2839" spans="2:4" x14ac:dyDescent="0.4">
      <c r="B2839" s="34">
        <v>2814</v>
      </c>
      <c r="C2839" s="34">
        <v>9978.5703016160151</v>
      </c>
      <c r="D2839" s="34">
        <v>-6406.4503016160152</v>
      </c>
    </row>
    <row r="2840" spans="2:4" x14ac:dyDescent="0.4">
      <c r="B2840" s="34">
        <v>2815</v>
      </c>
      <c r="C2840" s="34">
        <v>7578.9200709806928</v>
      </c>
      <c r="D2840" s="34">
        <v>-5962.9200709806928</v>
      </c>
    </row>
    <row r="2841" spans="2:4" x14ac:dyDescent="0.4">
      <c r="B2841" s="34">
        <v>2816</v>
      </c>
      <c r="C2841" s="34">
        <v>3829.4665856130023</v>
      </c>
      <c r="D2841" s="34">
        <v>-3224.4665856130023</v>
      </c>
    </row>
    <row r="2842" spans="2:4" x14ac:dyDescent="0.4">
      <c r="B2842" s="34">
        <v>2817</v>
      </c>
      <c r="C2842" s="34">
        <v>15452.772390252843</v>
      </c>
      <c r="D2842" s="34">
        <v>-11205.772390252843</v>
      </c>
    </row>
    <row r="2843" spans="2:4" x14ac:dyDescent="0.4">
      <c r="B2843" s="34">
        <v>2818</v>
      </c>
      <c r="C2843" s="34">
        <v>5254.2589100527248</v>
      </c>
      <c r="D2843" s="34">
        <v>-4474.2589100527248</v>
      </c>
    </row>
    <row r="2844" spans="2:4" x14ac:dyDescent="0.4">
      <c r="B2844" s="34">
        <v>2819</v>
      </c>
      <c r="C2844" s="34">
        <v>10428.504719860139</v>
      </c>
      <c r="D2844" s="34">
        <v>174.49528013986128</v>
      </c>
    </row>
    <row r="2845" spans="2:4" x14ac:dyDescent="0.4">
      <c r="B2845" s="34">
        <v>2820</v>
      </c>
      <c r="C2845" s="34">
        <v>10578.482859274845</v>
      </c>
      <c r="D2845" s="34">
        <v>-5338.4828592748454</v>
      </c>
    </row>
    <row r="2846" spans="2:4" x14ac:dyDescent="0.4">
      <c r="B2846" s="34">
        <v>2821</v>
      </c>
      <c r="C2846" s="34">
        <v>4279.401003857125</v>
      </c>
      <c r="D2846" s="34">
        <v>-4007.401003857125</v>
      </c>
    </row>
    <row r="2847" spans="2:4" x14ac:dyDescent="0.4">
      <c r="B2847" s="34">
        <v>2822</v>
      </c>
      <c r="C2847" s="34">
        <v>5404.2370494674324</v>
      </c>
      <c r="D2847" s="34">
        <v>-4404.2370494674324</v>
      </c>
    </row>
    <row r="2848" spans="2:4" x14ac:dyDescent="0.4">
      <c r="B2848" s="34">
        <v>2823</v>
      </c>
      <c r="C2848" s="34">
        <v>9828.5921622013066</v>
      </c>
      <c r="D2848" s="34">
        <v>-3828.5921622013066</v>
      </c>
    </row>
    <row r="2849" spans="2:4" x14ac:dyDescent="0.4">
      <c r="B2849" s="34">
        <v>2824</v>
      </c>
      <c r="C2849" s="34">
        <v>3829.4665856130023</v>
      </c>
      <c r="D2849" s="34">
        <v>-3705.4665856130023</v>
      </c>
    </row>
    <row r="2850" spans="2:4" x14ac:dyDescent="0.4">
      <c r="B2850" s="34">
        <v>2825</v>
      </c>
      <c r="C2850" s="34">
        <v>3904.4556553203565</v>
      </c>
      <c r="D2850" s="34">
        <v>-3144.4556553203565</v>
      </c>
    </row>
    <row r="2851" spans="2:4" x14ac:dyDescent="0.4">
      <c r="B2851" s="34">
        <v>2826</v>
      </c>
      <c r="C2851" s="34">
        <v>6604.062164785093</v>
      </c>
      <c r="D2851" s="34">
        <v>-3504.062164785093</v>
      </c>
    </row>
    <row r="2852" spans="2:4" x14ac:dyDescent="0.4">
      <c r="B2852" s="34">
        <v>2827</v>
      </c>
      <c r="C2852" s="34">
        <v>4204.4119341497717</v>
      </c>
      <c r="D2852" s="34">
        <v>-2049.4119341497717</v>
      </c>
    </row>
    <row r="2853" spans="2:4" x14ac:dyDescent="0.4">
      <c r="B2853" s="34">
        <v>2828</v>
      </c>
      <c r="C2853" s="34">
        <v>4504.3682129791869</v>
      </c>
      <c r="D2853" s="34">
        <v>-2099.3682129791869</v>
      </c>
    </row>
    <row r="2854" spans="2:4" x14ac:dyDescent="0.4">
      <c r="B2854" s="34">
        <v>2829</v>
      </c>
      <c r="C2854" s="34">
        <v>10053.559371323368</v>
      </c>
      <c r="D2854" s="34">
        <v>-517.5593713233684</v>
      </c>
    </row>
    <row r="2855" spans="2:4" x14ac:dyDescent="0.4">
      <c r="B2855" s="34">
        <v>2830</v>
      </c>
      <c r="C2855" s="34">
        <v>8478.7889074689374</v>
      </c>
      <c r="D2855" s="34">
        <v>-5815.7889074689374</v>
      </c>
    </row>
    <row r="2856" spans="2:4" x14ac:dyDescent="0.4">
      <c r="B2856" s="34">
        <v>2831</v>
      </c>
      <c r="C2856" s="34">
        <v>3604.4993764909409</v>
      </c>
      <c r="D2856" s="34">
        <v>-604.4993764909409</v>
      </c>
    </row>
    <row r="2857" spans="2:4" x14ac:dyDescent="0.4">
      <c r="B2857" s="34">
        <v>2832</v>
      </c>
      <c r="C2857" s="34">
        <v>6679.0512344924473</v>
      </c>
      <c r="D2857" s="34">
        <v>-3359.0512344924473</v>
      </c>
    </row>
    <row r="2858" spans="2:4" x14ac:dyDescent="0.4">
      <c r="B2858" s="34">
        <v>2833</v>
      </c>
      <c r="C2858" s="34">
        <v>9903.5812319086617</v>
      </c>
      <c r="D2858" s="34">
        <v>-7035.5912319086619</v>
      </c>
    </row>
    <row r="2859" spans="2:4" x14ac:dyDescent="0.4">
      <c r="B2859" s="34">
        <v>2834</v>
      </c>
      <c r="C2859" s="34">
        <v>5404.2370494674324</v>
      </c>
      <c r="D2859" s="34">
        <v>-2481.2370494674324</v>
      </c>
    </row>
    <row r="2860" spans="2:4" x14ac:dyDescent="0.4">
      <c r="B2860" s="34">
        <v>2835</v>
      </c>
      <c r="C2860" s="34">
        <v>4354.3900735644793</v>
      </c>
      <c r="D2860" s="34">
        <v>-2994.3900735644793</v>
      </c>
    </row>
    <row r="2861" spans="2:4" x14ac:dyDescent="0.4">
      <c r="B2861" s="34">
        <v>2836</v>
      </c>
      <c r="C2861" s="34">
        <v>9753.6030924939532</v>
      </c>
      <c r="D2861" s="34">
        <v>-7882.6130924939534</v>
      </c>
    </row>
    <row r="2862" spans="2:4" x14ac:dyDescent="0.4">
      <c r="B2862" s="34">
        <v>2837</v>
      </c>
      <c r="C2862" s="34">
        <v>3604.4993764909409</v>
      </c>
      <c r="D2862" s="34">
        <v>-3119.4993764909409</v>
      </c>
    </row>
    <row r="2863" spans="2:4" x14ac:dyDescent="0.4">
      <c r="B2863" s="34">
        <v>2838</v>
      </c>
      <c r="C2863" s="34">
        <v>4354.3900735644793</v>
      </c>
      <c r="D2863" s="34">
        <v>-3504.3900735644793</v>
      </c>
    </row>
    <row r="2864" spans="2:4" x14ac:dyDescent="0.4">
      <c r="B2864" s="34">
        <v>2839</v>
      </c>
      <c r="C2864" s="34">
        <v>6829.0293739071549</v>
      </c>
      <c r="D2864" s="34">
        <v>-4424.0293739071549</v>
      </c>
    </row>
    <row r="2865" spans="2:4" x14ac:dyDescent="0.4">
      <c r="B2865" s="34">
        <v>2840</v>
      </c>
      <c r="C2865" s="34">
        <v>5104.2807706380172</v>
      </c>
      <c r="D2865" s="34">
        <v>-1204.2807706380172</v>
      </c>
    </row>
    <row r="2866" spans="2:4" x14ac:dyDescent="0.4">
      <c r="B2866" s="34">
        <v>2841</v>
      </c>
      <c r="C2866" s="34">
        <v>12678.176811080752</v>
      </c>
      <c r="D2866" s="34">
        <v>-10078.176811080752</v>
      </c>
    </row>
    <row r="2867" spans="2:4" x14ac:dyDescent="0.4">
      <c r="B2867" s="34">
        <v>2842</v>
      </c>
      <c r="C2867" s="34">
        <v>2854.608679417403</v>
      </c>
      <c r="D2867" s="34">
        <v>-2844.608679417403</v>
      </c>
    </row>
    <row r="2868" spans="2:4" x14ac:dyDescent="0.4">
      <c r="B2868" s="34">
        <v>2843</v>
      </c>
      <c r="C2868" s="34">
        <v>2779.6196097100492</v>
      </c>
      <c r="D2868" s="34">
        <v>-2779.6196097100492</v>
      </c>
    </row>
    <row r="2869" spans="2:4" x14ac:dyDescent="0.4">
      <c r="B2869" s="34">
        <v>2844</v>
      </c>
      <c r="C2869" s="34">
        <v>2779.6196097100492</v>
      </c>
      <c r="D2869" s="34">
        <v>-2779.6196097100492</v>
      </c>
    </row>
    <row r="2870" spans="2:4" x14ac:dyDescent="0.4">
      <c r="B2870" s="34">
        <v>2845</v>
      </c>
      <c r="C2870" s="34">
        <v>2854.608679417403</v>
      </c>
      <c r="D2870" s="34">
        <v>-2824.608679417403</v>
      </c>
    </row>
    <row r="2871" spans="2:4" x14ac:dyDescent="0.4">
      <c r="B2871" s="34">
        <v>2846</v>
      </c>
      <c r="C2871" s="34">
        <v>5704.1933282968475</v>
      </c>
      <c r="D2871" s="34">
        <v>-3338.1933282968475</v>
      </c>
    </row>
    <row r="2872" spans="2:4" x14ac:dyDescent="0.4">
      <c r="B2872" s="34">
        <v>2847</v>
      </c>
      <c r="C2872" s="34">
        <v>2779.6196097100492</v>
      </c>
      <c r="D2872" s="34">
        <v>-2779.6196097100492</v>
      </c>
    </row>
    <row r="2873" spans="2:4" x14ac:dyDescent="0.4">
      <c r="B2873" s="34">
        <v>2848</v>
      </c>
      <c r="C2873" s="34">
        <v>2779.6196097100492</v>
      </c>
      <c r="D2873" s="34">
        <v>-2779.6196097100492</v>
      </c>
    </row>
    <row r="2874" spans="2:4" x14ac:dyDescent="0.4">
      <c r="B2874" s="34">
        <v>2849</v>
      </c>
      <c r="C2874" s="34">
        <v>3004.5868188321106</v>
      </c>
      <c r="D2874" s="34">
        <v>-2934.5868188321106</v>
      </c>
    </row>
    <row r="2875" spans="2:4" x14ac:dyDescent="0.4">
      <c r="B2875" s="34">
        <v>2850</v>
      </c>
      <c r="C2875" s="34">
        <v>2854.608679417403</v>
      </c>
      <c r="D2875" s="34">
        <v>-2849.608679417403</v>
      </c>
    </row>
    <row r="2876" spans="2:4" x14ac:dyDescent="0.4">
      <c r="B2876" s="34">
        <v>2851</v>
      </c>
      <c r="C2876" s="34">
        <v>3754.4775159056489</v>
      </c>
      <c r="D2876" s="34">
        <v>-3443.4775159056489</v>
      </c>
    </row>
    <row r="2877" spans="2:4" x14ac:dyDescent="0.4">
      <c r="B2877" s="34">
        <v>2852</v>
      </c>
      <c r="C2877" s="34">
        <v>2779.6196097100492</v>
      </c>
      <c r="D2877" s="34">
        <v>-2779.6196097100492</v>
      </c>
    </row>
    <row r="2878" spans="2:4" x14ac:dyDescent="0.4">
      <c r="B2878" s="34">
        <v>2853</v>
      </c>
      <c r="C2878" s="34">
        <v>3229.5540279541719</v>
      </c>
      <c r="D2878" s="34">
        <v>-3134.5540279541719</v>
      </c>
    </row>
    <row r="2879" spans="2:4" x14ac:dyDescent="0.4">
      <c r="B2879" s="34">
        <v>2854</v>
      </c>
      <c r="C2879" s="34">
        <v>2779.6196097100492</v>
      </c>
      <c r="D2879" s="34">
        <v>-2779.6196097100492</v>
      </c>
    </row>
    <row r="2880" spans="2:4" x14ac:dyDescent="0.4">
      <c r="B2880" s="34">
        <v>2855</v>
      </c>
      <c r="C2880" s="34">
        <v>3829.4665856130023</v>
      </c>
      <c r="D2880" s="34">
        <v>-3412.4665856130023</v>
      </c>
    </row>
    <row r="2881" spans="2:4" x14ac:dyDescent="0.4">
      <c r="B2881" s="34">
        <v>2856</v>
      </c>
      <c r="C2881" s="34">
        <v>3154.5649582468182</v>
      </c>
      <c r="D2881" s="34">
        <v>-2854.5649582468182</v>
      </c>
    </row>
    <row r="2882" spans="2:4" x14ac:dyDescent="0.4">
      <c r="B2882" s="34">
        <v>2857</v>
      </c>
      <c r="C2882" s="34">
        <v>3229.5540279541719</v>
      </c>
      <c r="D2882" s="34">
        <v>-3083.5540279541719</v>
      </c>
    </row>
    <row r="2883" spans="2:4" x14ac:dyDescent="0.4">
      <c r="B2883" s="34">
        <v>2858</v>
      </c>
      <c r="C2883" s="34">
        <v>3904.4556553203565</v>
      </c>
      <c r="D2883" s="34">
        <v>3595.5443446796435</v>
      </c>
    </row>
    <row r="2884" spans="2:4" x14ac:dyDescent="0.4">
      <c r="B2884" s="34">
        <v>2859</v>
      </c>
      <c r="C2884" s="34">
        <v>2779.6196097100492</v>
      </c>
      <c r="D2884" s="34">
        <v>-2779.6196097100492</v>
      </c>
    </row>
    <row r="2885" spans="2:4" x14ac:dyDescent="0.4">
      <c r="B2885" s="34">
        <v>2860</v>
      </c>
      <c r="C2885" s="34">
        <v>2854.608679417403</v>
      </c>
      <c r="D2885" s="34">
        <v>-2819.608679417403</v>
      </c>
    </row>
    <row r="2886" spans="2:4" x14ac:dyDescent="0.4">
      <c r="B2886" s="34">
        <v>2861</v>
      </c>
      <c r="C2886" s="34">
        <v>3454.5212370762333</v>
      </c>
      <c r="D2886" s="34">
        <v>-3188.5212370762333</v>
      </c>
    </row>
    <row r="2887" spans="2:4" x14ac:dyDescent="0.4">
      <c r="B2887" s="34">
        <v>2862</v>
      </c>
      <c r="C2887" s="34">
        <v>3004.5868188321106</v>
      </c>
      <c r="D2887" s="34">
        <v>-2924.5868188321106</v>
      </c>
    </row>
    <row r="2888" spans="2:4" x14ac:dyDescent="0.4">
      <c r="B2888" s="34">
        <v>2863</v>
      </c>
      <c r="C2888" s="34">
        <v>3004.5868188321106</v>
      </c>
      <c r="D2888" s="34">
        <v>-2949.5868188321106</v>
      </c>
    </row>
    <row r="2889" spans="2:4" x14ac:dyDescent="0.4">
      <c r="B2889" s="34">
        <v>2864</v>
      </c>
      <c r="C2889" s="34">
        <v>2854.608679417403</v>
      </c>
      <c r="D2889" s="34">
        <v>-2834.608679417403</v>
      </c>
    </row>
    <row r="2890" spans="2:4" x14ac:dyDescent="0.4">
      <c r="B2890" s="34">
        <v>2865</v>
      </c>
      <c r="C2890" s="34">
        <v>3004.5868188321106</v>
      </c>
      <c r="D2890" s="34">
        <v>-2964.5868188321106</v>
      </c>
    </row>
    <row r="2891" spans="2:4" x14ac:dyDescent="0.4">
      <c r="B2891" s="34">
        <v>2866</v>
      </c>
      <c r="C2891" s="34">
        <v>2779.6196097100492</v>
      </c>
      <c r="D2891" s="34">
        <v>-2779.6196097100492</v>
      </c>
    </row>
    <row r="2892" spans="2:4" x14ac:dyDescent="0.4">
      <c r="B2892" s="34">
        <v>2867</v>
      </c>
      <c r="C2892" s="34">
        <v>2929.5977491247568</v>
      </c>
      <c r="D2892" s="34">
        <v>-2884.5977491247568</v>
      </c>
    </row>
    <row r="2893" spans="2:4" x14ac:dyDescent="0.4">
      <c r="B2893" s="34">
        <v>2868</v>
      </c>
      <c r="C2893" s="34">
        <v>3529.5103067835871</v>
      </c>
      <c r="D2893" s="34">
        <v>-3025.5103067835871</v>
      </c>
    </row>
    <row r="2894" spans="2:4" x14ac:dyDescent="0.4">
      <c r="B2894" s="34">
        <v>2869</v>
      </c>
      <c r="C2894" s="34">
        <v>7278.9637921512776</v>
      </c>
      <c r="D2894" s="34">
        <v>-977.20379215127741</v>
      </c>
    </row>
    <row r="2895" spans="2:4" x14ac:dyDescent="0.4">
      <c r="B2895" s="34">
        <v>2870</v>
      </c>
      <c r="C2895" s="34">
        <v>3154.5649582468182</v>
      </c>
      <c r="D2895" s="34">
        <v>-2977.5649582468182</v>
      </c>
    </row>
    <row r="2896" spans="2:4" x14ac:dyDescent="0.4">
      <c r="B2896" s="34">
        <v>2871</v>
      </c>
      <c r="C2896" s="34">
        <v>3454.5212370762333</v>
      </c>
      <c r="D2896" s="34">
        <v>-2704.5212370762333</v>
      </c>
    </row>
    <row r="2897" spans="2:4" x14ac:dyDescent="0.4">
      <c r="B2897" s="34">
        <v>2872</v>
      </c>
      <c r="C2897" s="34">
        <v>3754.4775159056489</v>
      </c>
      <c r="D2897" s="34">
        <v>-3287.4775159056489</v>
      </c>
    </row>
    <row r="2898" spans="2:4" x14ac:dyDescent="0.4">
      <c r="B2898" s="34">
        <v>2873</v>
      </c>
      <c r="C2898" s="34">
        <v>2779.6196097100492</v>
      </c>
      <c r="D2898" s="34">
        <v>-2779.6196097100492</v>
      </c>
    </row>
    <row r="2899" spans="2:4" x14ac:dyDescent="0.4">
      <c r="B2899" s="34">
        <v>2874</v>
      </c>
      <c r="C2899" s="34">
        <v>3379.5321673688795</v>
      </c>
      <c r="D2899" s="34">
        <v>-2426.5321673688795</v>
      </c>
    </row>
    <row r="2900" spans="2:4" x14ac:dyDescent="0.4">
      <c r="B2900" s="34">
        <v>2875</v>
      </c>
      <c r="C2900" s="34">
        <v>3004.5868188321106</v>
      </c>
      <c r="D2900" s="34">
        <v>-2733.5868188321106</v>
      </c>
    </row>
    <row r="2901" spans="2:4" x14ac:dyDescent="0.4">
      <c r="B2901" s="34">
        <v>2876</v>
      </c>
      <c r="C2901" s="34">
        <v>3004.5868188321106</v>
      </c>
      <c r="D2901" s="34">
        <v>-2997.5868188321106</v>
      </c>
    </row>
    <row r="2902" spans="2:4" x14ac:dyDescent="0.4">
      <c r="B2902" s="34">
        <v>2877</v>
      </c>
      <c r="C2902" s="34">
        <v>2779.6196097100492</v>
      </c>
      <c r="D2902" s="34">
        <v>-2779.6196097100492</v>
      </c>
    </row>
    <row r="2903" spans="2:4" x14ac:dyDescent="0.4">
      <c r="B2903" s="34">
        <v>2878</v>
      </c>
      <c r="C2903" s="34">
        <v>3229.5540279541719</v>
      </c>
      <c r="D2903" s="34">
        <v>-2579.5540279541719</v>
      </c>
    </row>
    <row r="2904" spans="2:4" x14ac:dyDescent="0.4">
      <c r="B2904" s="34">
        <v>2879</v>
      </c>
      <c r="C2904" s="34">
        <v>3079.5758885394644</v>
      </c>
      <c r="D2904" s="34">
        <v>-3016.5758885394644</v>
      </c>
    </row>
    <row r="2905" spans="2:4" x14ac:dyDescent="0.4">
      <c r="B2905" s="34">
        <v>2880</v>
      </c>
      <c r="C2905" s="34">
        <v>2854.608679417403</v>
      </c>
      <c r="D2905" s="34">
        <v>-2825.608679417403</v>
      </c>
    </row>
    <row r="2906" spans="2:4" x14ac:dyDescent="0.4">
      <c r="B2906" s="34">
        <v>2881</v>
      </c>
      <c r="C2906" s="34">
        <v>4954.3026312233096</v>
      </c>
      <c r="D2906" s="34">
        <v>-2154.3026312233096</v>
      </c>
    </row>
    <row r="2907" spans="2:4" x14ac:dyDescent="0.4">
      <c r="B2907" s="34">
        <v>2882</v>
      </c>
      <c r="C2907" s="34">
        <v>2779.6196097100492</v>
      </c>
      <c r="D2907" s="34">
        <v>-2779.6196097100492</v>
      </c>
    </row>
    <row r="2908" spans="2:4" x14ac:dyDescent="0.4">
      <c r="B2908" s="34">
        <v>2883</v>
      </c>
      <c r="C2908" s="34">
        <v>3079.5758885394644</v>
      </c>
      <c r="D2908" s="34">
        <v>-2827.5758885394644</v>
      </c>
    </row>
    <row r="2909" spans="2:4" x14ac:dyDescent="0.4">
      <c r="B2909" s="34">
        <v>2884</v>
      </c>
      <c r="C2909" s="34">
        <v>3154.5649582468182</v>
      </c>
      <c r="D2909" s="34">
        <v>-1246.5649582468182</v>
      </c>
    </row>
    <row r="2910" spans="2:4" x14ac:dyDescent="0.4">
      <c r="B2910" s="34">
        <v>2885</v>
      </c>
      <c r="C2910" s="34">
        <v>3079.5758885394644</v>
      </c>
      <c r="D2910" s="34">
        <v>-2894.5758885394644</v>
      </c>
    </row>
    <row r="2911" spans="2:4" x14ac:dyDescent="0.4">
      <c r="B2911" s="34">
        <v>2886</v>
      </c>
      <c r="C2911" s="34">
        <v>3154.5649582468182</v>
      </c>
      <c r="D2911" s="34">
        <v>-3024.5649582468182</v>
      </c>
    </row>
    <row r="2912" spans="2:4" x14ac:dyDescent="0.4">
      <c r="B2912" s="34">
        <v>2887</v>
      </c>
      <c r="C2912" s="34">
        <v>2854.608679417403</v>
      </c>
      <c r="D2912" s="34">
        <v>-2844.608679417403</v>
      </c>
    </row>
    <row r="2913" spans="2:4" x14ac:dyDescent="0.4">
      <c r="B2913" s="34">
        <v>2888</v>
      </c>
      <c r="C2913" s="34">
        <v>2854.608679417403</v>
      </c>
      <c r="D2913" s="34">
        <v>-2849.608679417403</v>
      </c>
    </row>
    <row r="2914" spans="2:4" x14ac:dyDescent="0.4">
      <c r="B2914" s="34">
        <v>2889</v>
      </c>
      <c r="C2914" s="34">
        <v>2779.6196097100492</v>
      </c>
      <c r="D2914" s="34">
        <v>-2779.6196097100492</v>
      </c>
    </row>
    <row r="2915" spans="2:4" x14ac:dyDescent="0.4">
      <c r="B2915" s="34">
        <v>2890</v>
      </c>
      <c r="C2915" s="34">
        <v>3829.4665856130023</v>
      </c>
      <c r="D2915" s="34">
        <v>-2687.4665856130023</v>
      </c>
    </row>
    <row r="2916" spans="2:4" x14ac:dyDescent="0.4">
      <c r="B2916" s="34">
        <v>2891</v>
      </c>
      <c r="C2916" s="34">
        <v>3004.5868188321106</v>
      </c>
      <c r="D2916" s="34">
        <v>-2983.5868188321106</v>
      </c>
    </row>
    <row r="2917" spans="2:4" x14ac:dyDescent="0.4">
      <c r="B2917" s="34">
        <v>2892</v>
      </c>
      <c r="C2917" s="34">
        <v>3529.5103067835871</v>
      </c>
      <c r="D2917" s="34">
        <v>-3256.5103067835871</v>
      </c>
    </row>
    <row r="2918" spans="2:4" x14ac:dyDescent="0.4">
      <c r="B2918" s="34">
        <v>2893</v>
      </c>
      <c r="C2918" s="34">
        <v>4054.4337947350641</v>
      </c>
      <c r="D2918" s="34">
        <v>-3554.4337947350641</v>
      </c>
    </row>
    <row r="2919" spans="2:4" x14ac:dyDescent="0.4">
      <c r="B2919" s="34">
        <v>2894</v>
      </c>
      <c r="C2919" s="34">
        <v>2929.5977491247568</v>
      </c>
      <c r="D2919" s="34">
        <v>-2904.5977491247568</v>
      </c>
    </row>
    <row r="2920" spans="2:4" x14ac:dyDescent="0.4">
      <c r="B2920" s="34">
        <v>2895</v>
      </c>
      <c r="C2920" s="34">
        <v>2779.6196097100492</v>
      </c>
      <c r="D2920" s="34">
        <v>-2779.6196097100492</v>
      </c>
    </row>
    <row r="2921" spans="2:4" x14ac:dyDescent="0.4">
      <c r="B2921" s="34">
        <v>2896</v>
      </c>
      <c r="C2921" s="34">
        <v>3079.5758885394644</v>
      </c>
      <c r="D2921" s="34">
        <v>-3056.5758885394644</v>
      </c>
    </row>
    <row r="2922" spans="2:4" x14ac:dyDescent="0.4">
      <c r="B2922" s="34">
        <v>2897</v>
      </c>
      <c r="C2922" s="34">
        <v>3679.4884461982947</v>
      </c>
      <c r="D2922" s="34">
        <v>-3054.4884461982947</v>
      </c>
    </row>
    <row r="2923" spans="2:4" x14ac:dyDescent="0.4">
      <c r="B2923" s="34">
        <v>2898</v>
      </c>
      <c r="C2923" s="34">
        <v>3004.5868188321106</v>
      </c>
      <c r="D2923" s="34">
        <v>-2454.5868188321106</v>
      </c>
    </row>
    <row r="2924" spans="2:4" x14ac:dyDescent="0.4">
      <c r="B2924" s="34">
        <v>2899</v>
      </c>
      <c r="C2924" s="34">
        <v>3679.4884461982947</v>
      </c>
      <c r="D2924" s="34">
        <v>-3363.4884461982947</v>
      </c>
    </row>
    <row r="2925" spans="2:4" x14ac:dyDescent="0.4">
      <c r="B2925" s="34">
        <v>2900</v>
      </c>
      <c r="C2925" s="34">
        <v>2779.6196097100492</v>
      </c>
      <c r="D2925" s="34">
        <v>-2779.6196097100492</v>
      </c>
    </row>
    <row r="2926" spans="2:4" x14ac:dyDescent="0.4">
      <c r="B2926" s="34">
        <v>2901</v>
      </c>
      <c r="C2926" s="34">
        <v>3304.5430976615257</v>
      </c>
      <c r="D2926" s="34">
        <v>100.45690233847426</v>
      </c>
    </row>
    <row r="2927" spans="2:4" x14ac:dyDescent="0.4">
      <c r="B2927" s="34">
        <v>2902</v>
      </c>
      <c r="C2927" s="34">
        <v>2929.5977491247568</v>
      </c>
      <c r="D2927" s="34">
        <v>-2923.5977491247568</v>
      </c>
    </row>
    <row r="2928" spans="2:4" x14ac:dyDescent="0.4">
      <c r="B2928" s="34">
        <v>2903</v>
      </c>
      <c r="C2928" s="34">
        <v>2854.608679417403</v>
      </c>
      <c r="D2928" s="34">
        <v>-2829.608679417403</v>
      </c>
    </row>
    <row r="2929" spans="2:4" x14ac:dyDescent="0.4">
      <c r="B2929" s="34">
        <v>2904</v>
      </c>
      <c r="C2929" s="34">
        <v>3079.5758885394644</v>
      </c>
      <c r="D2929" s="34">
        <v>-3040.5758885394644</v>
      </c>
    </row>
    <row r="2930" spans="2:4" x14ac:dyDescent="0.4">
      <c r="B2930" s="34">
        <v>2905</v>
      </c>
      <c r="C2930" s="34">
        <v>3079.5758885394644</v>
      </c>
      <c r="D2930" s="34">
        <v>-3004.5758885394644</v>
      </c>
    </row>
    <row r="2931" spans="2:4" x14ac:dyDescent="0.4">
      <c r="B2931" s="34">
        <v>2906</v>
      </c>
      <c r="C2931" s="34">
        <v>4054.4337947350641</v>
      </c>
      <c r="D2931" s="34">
        <v>-3432.4337947350641</v>
      </c>
    </row>
    <row r="2932" spans="2:4" x14ac:dyDescent="0.4">
      <c r="B2932" s="34">
        <v>2907</v>
      </c>
      <c r="C2932" s="34">
        <v>3304.5430976615257</v>
      </c>
      <c r="D2932" s="34">
        <v>-2739.5430976615257</v>
      </c>
    </row>
    <row r="2933" spans="2:4" x14ac:dyDescent="0.4">
      <c r="B2933" s="34">
        <v>2908</v>
      </c>
      <c r="C2933" s="34">
        <v>2929.5977491247568</v>
      </c>
      <c r="D2933" s="34">
        <v>-2927.5977491247568</v>
      </c>
    </row>
    <row r="2934" spans="2:4" x14ac:dyDescent="0.4">
      <c r="B2934" s="34">
        <v>2909</v>
      </c>
      <c r="C2934" s="34">
        <v>3154.5649582468182</v>
      </c>
      <c r="D2934" s="34">
        <v>-2890.5649582468182</v>
      </c>
    </row>
    <row r="2935" spans="2:4" x14ac:dyDescent="0.4">
      <c r="B2935" s="34">
        <v>2910</v>
      </c>
      <c r="C2935" s="34">
        <v>2854.608679417403</v>
      </c>
      <c r="D2935" s="34">
        <v>-2834.608679417403</v>
      </c>
    </row>
    <row r="2936" spans="2:4" x14ac:dyDescent="0.4">
      <c r="B2936" s="34">
        <v>2911</v>
      </c>
      <c r="C2936" s="34">
        <v>2854.608679417403</v>
      </c>
      <c r="D2936" s="34">
        <v>-2853.608679417403</v>
      </c>
    </row>
    <row r="2937" spans="2:4" x14ac:dyDescent="0.4">
      <c r="B2937" s="34">
        <v>2912</v>
      </c>
      <c r="C2937" s="34">
        <v>3829.4665856130023</v>
      </c>
      <c r="D2937" s="34">
        <v>-3172.4665856130023</v>
      </c>
    </row>
    <row r="2938" spans="2:4" x14ac:dyDescent="0.4">
      <c r="B2938" s="34">
        <v>2913</v>
      </c>
      <c r="C2938" s="34">
        <v>4729.3354221012487</v>
      </c>
      <c r="D2938" s="34">
        <v>-2699.3354221012487</v>
      </c>
    </row>
    <row r="2939" spans="2:4" x14ac:dyDescent="0.4">
      <c r="B2939" s="34">
        <v>2914</v>
      </c>
      <c r="C2939" s="34">
        <v>2929.5977491247568</v>
      </c>
      <c r="D2939" s="34">
        <v>-2927.5977491247568</v>
      </c>
    </row>
    <row r="2940" spans="2:4" x14ac:dyDescent="0.4">
      <c r="B2940" s="34">
        <v>2915</v>
      </c>
      <c r="C2940" s="34">
        <v>2854.608679417403</v>
      </c>
      <c r="D2940" s="34">
        <v>-2853.608679417403</v>
      </c>
    </row>
    <row r="2941" spans="2:4" x14ac:dyDescent="0.4">
      <c r="B2941" s="34">
        <v>2916</v>
      </c>
      <c r="C2941" s="34">
        <v>3004.5868188321106</v>
      </c>
      <c r="D2941" s="34">
        <v>-2393.5868188321106</v>
      </c>
    </row>
    <row r="2942" spans="2:4" x14ac:dyDescent="0.4">
      <c r="B2942" s="34">
        <v>2917</v>
      </c>
      <c r="C2942" s="34">
        <v>3304.5430976615257</v>
      </c>
      <c r="D2942" s="34">
        <v>-3159.5430976615257</v>
      </c>
    </row>
    <row r="2943" spans="2:4" x14ac:dyDescent="0.4">
      <c r="B2943" s="34">
        <v>2918</v>
      </c>
      <c r="C2943" s="34">
        <v>3454.5212370762333</v>
      </c>
      <c r="D2943" s="34">
        <v>-3017.5212370762333</v>
      </c>
    </row>
    <row r="2944" spans="2:4" x14ac:dyDescent="0.4">
      <c r="B2944" s="34">
        <v>2919</v>
      </c>
      <c r="C2944" s="34">
        <v>4279.401003857125</v>
      </c>
      <c r="D2944" s="34">
        <v>-2917.401003857125</v>
      </c>
    </row>
    <row r="2945" spans="2:4" x14ac:dyDescent="0.4">
      <c r="B2945" s="34">
        <v>2920</v>
      </c>
      <c r="C2945" s="34">
        <v>3229.5540279541719</v>
      </c>
      <c r="D2945" s="34">
        <v>-3178.5540279541719</v>
      </c>
    </row>
    <row r="2946" spans="2:4" x14ac:dyDescent="0.4">
      <c r="B2946" s="34">
        <v>2921</v>
      </c>
      <c r="C2946" s="34">
        <v>3754.4775159056489</v>
      </c>
      <c r="D2946" s="34">
        <v>-3083.4775159056489</v>
      </c>
    </row>
    <row r="2947" spans="2:4" x14ac:dyDescent="0.4">
      <c r="B2947" s="34">
        <v>2922</v>
      </c>
      <c r="C2947" s="34">
        <v>3004.5868188321106</v>
      </c>
      <c r="D2947" s="34">
        <v>-2875.5868188321106</v>
      </c>
    </row>
    <row r="2948" spans="2:4" x14ac:dyDescent="0.4">
      <c r="B2948" s="34">
        <v>2923</v>
      </c>
      <c r="C2948" s="34">
        <v>3229.5540279541719</v>
      </c>
      <c r="D2948" s="34">
        <v>-2729.5540279541719</v>
      </c>
    </row>
    <row r="2949" spans="2:4" x14ac:dyDescent="0.4">
      <c r="B2949" s="34">
        <v>2924</v>
      </c>
      <c r="C2949" s="34">
        <v>3529.5103067835871</v>
      </c>
      <c r="D2949" s="34">
        <v>-3229.5103067835871</v>
      </c>
    </row>
    <row r="2950" spans="2:4" x14ac:dyDescent="0.4">
      <c r="B2950" s="34">
        <v>2925</v>
      </c>
      <c r="C2950" s="34">
        <v>13803.012856691059</v>
      </c>
      <c r="D2950" s="34">
        <v>11996.987143308941</v>
      </c>
    </row>
    <row r="2951" spans="2:4" x14ac:dyDescent="0.4">
      <c r="B2951" s="34">
        <v>2926</v>
      </c>
      <c r="C2951" s="34">
        <v>17702.444481473456</v>
      </c>
      <c r="D2951" s="34">
        <v>28398.245518526546</v>
      </c>
    </row>
    <row r="2952" spans="2:4" x14ac:dyDescent="0.4">
      <c r="B2952" s="34">
        <v>2927</v>
      </c>
      <c r="C2952" s="34">
        <v>6529.0730950777397</v>
      </c>
      <c r="D2952" s="34">
        <v>-2779.0730950777397</v>
      </c>
    </row>
    <row r="2953" spans="2:4" x14ac:dyDescent="0.4">
      <c r="B2953" s="34">
        <v>2928</v>
      </c>
      <c r="C2953" s="34">
        <v>4354.3900735644793</v>
      </c>
      <c r="D2953" s="34">
        <v>-1999.3900735644793</v>
      </c>
    </row>
    <row r="2954" spans="2:4" x14ac:dyDescent="0.4">
      <c r="B2954" s="34">
        <v>2929</v>
      </c>
      <c r="C2954" s="34">
        <v>4579.3572826865402</v>
      </c>
      <c r="D2954" s="34">
        <v>-3579.3572826865402</v>
      </c>
    </row>
    <row r="2955" spans="2:4" x14ac:dyDescent="0.4">
      <c r="B2955" s="34">
        <v>2930</v>
      </c>
      <c r="C2955" s="34">
        <v>5179.2698403453705</v>
      </c>
      <c r="D2955" s="34">
        <v>2986.2801596546296</v>
      </c>
    </row>
    <row r="2956" spans="2:4" x14ac:dyDescent="0.4">
      <c r="B2956" s="34">
        <v>2931</v>
      </c>
      <c r="C2956" s="34">
        <v>7428.9419315659852</v>
      </c>
      <c r="D2956" s="34">
        <v>2663.0580684340148</v>
      </c>
    </row>
    <row r="2957" spans="2:4" x14ac:dyDescent="0.4">
      <c r="B2957" s="34">
        <v>2932</v>
      </c>
      <c r="C2957" s="34">
        <v>3454.5212370762333</v>
      </c>
      <c r="D2957" s="34">
        <v>-2659.5212370762333</v>
      </c>
    </row>
    <row r="2958" spans="2:4" x14ac:dyDescent="0.4">
      <c r="B2958" s="34">
        <v>2933</v>
      </c>
      <c r="C2958" s="34">
        <v>5629.2042585894942</v>
      </c>
      <c r="D2958" s="34">
        <v>-2371.2042585894942</v>
      </c>
    </row>
    <row r="2959" spans="2:4" x14ac:dyDescent="0.4">
      <c r="B2959" s="34">
        <v>2934</v>
      </c>
      <c r="C2959" s="34">
        <v>6829.0293739071549</v>
      </c>
      <c r="D2959" s="34">
        <v>-4260.0293739071549</v>
      </c>
    </row>
    <row r="2960" spans="2:4" x14ac:dyDescent="0.4">
      <c r="B2960" s="34">
        <v>2935</v>
      </c>
      <c r="C2960" s="34">
        <v>5554.21518888214</v>
      </c>
      <c r="D2960" s="34">
        <v>-2854.21518888214</v>
      </c>
    </row>
    <row r="2961" spans="2:4" x14ac:dyDescent="0.4">
      <c r="B2961" s="34">
        <v>2936</v>
      </c>
      <c r="C2961" s="34">
        <v>5704.1933282968475</v>
      </c>
      <c r="D2961" s="34">
        <v>-2173.1933282968475</v>
      </c>
    </row>
    <row r="2962" spans="2:4" x14ac:dyDescent="0.4">
      <c r="B2962" s="34">
        <v>2937</v>
      </c>
      <c r="C2962" s="34">
        <v>5329.247979760079</v>
      </c>
      <c r="D2962" s="34">
        <v>-4049.247979760079</v>
      </c>
    </row>
    <row r="2963" spans="2:4" x14ac:dyDescent="0.4">
      <c r="B2963" s="34">
        <v>2938</v>
      </c>
      <c r="C2963" s="34">
        <v>6904.0184436145082</v>
      </c>
      <c r="D2963" s="34">
        <v>-4904.0184436145082</v>
      </c>
    </row>
    <row r="2964" spans="2:4" x14ac:dyDescent="0.4">
      <c r="B2964" s="34">
        <v>2939</v>
      </c>
      <c r="C2964" s="34">
        <v>5179.2698403453705</v>
      </c>
      <c r="D2964" s="34">
        <v>-1124.2698403453705</v>
      </c>
    </row>
    <row r="2965" spans="2:4" x14ac:dyDescent="0.4">
      <c r="B2965" s="34">
        <v>2940</v>
      </c>
      <c r="C2965" s="34">
        <v>4654.3463523938944</v>
      </c>
      <c r="D2965" s="34">
        <v>3575.6536476061056</v>
      </c>
    </row>
    <row r="2966" spans="2:4" x14ac:dyDescent="0.4">
      <c r="B2966" s="34">
        <v>2941</v>
      </c>
      <c r="C2966" s="34">
        <v>5254.2589100527248</v>
      </c>
      <c r="D2966" s="34">
        <v>-2573.2589100527248</v>
      </c>
    </row>
    <row r="2967" spans="2:4" x14ac:dyDescent="0.4">
      <c r="B2967" s="34">
        <v>2942</v>
      </c>
      <c r="C2967" s="34">
        <v>2854.608679417403</v>
      </c>
      <c r="D2967" s="34">
        <v>-2853.608679417403</v>
      </c>
    </row>
    <row r="2968" spans="2:4" x14ac:dyDescent="0.4">
      <c r="B2968" s="34">
        <v>2943</v>
      </c>
      <c r="C2968" s="34">
        <v>17927.411690595516</v>
      </c>
      <c r="D2968" s="34">
        <v>22922.588309404484</v>
      </c>
    </row>
    <row r="2969" spans="2:4" x14ac:dyDescent="0.4">
      <c r="B2969" s="34">
        <v>2944</v>
      </c>
      <c r="C2969" s="34">
        <v>2779.6196097100492</v>
      </c>
      <c r="D2969" s="34">
        <v>-2779.6196097100492</v>
      </c>
    </row>
    <row r="2970" spans="2:4" x14ac:dyDescent="0.4">
      <c r="B2970" s="34">
        <v>2945</v>
      </c>
      <c r="C2970" s="34">
        <v>2854.608679417403</v>
      </c>
      <c r="D2970" s="34">
        <v>-2754.608679417403</v>
      </c>
    </row>
    <row r="2971" spans="2:4" x14ac:dyDescent="0.4">
      <c r="B2971" s="34">
        <v>2946</v>
      </c>
      <c r="C2971" s="34">
        <v>2779.6196097100492</v>
      </c>
      <c r="D2971" s="34">
        <v>-2779.6196097100492</v>
      </c>
    </row>
    <row r="2972" spans="2:4" x14ac:dyDescent="0.4">
      <c r="B2972" s="34">
        <v>2947</v>
      </c>
      <c r="C2972" s="34">
        <v>2929.5977491247568</v>
      </c>
      <c r="D2972" s="34">
        <v>-2927.5977491247568</v>
      </c>
    </row>
    <row r="2973" spans="2:4" x14ac:dyDescent="0.4">
      <c r="B2973" s="34">
        <v>2948</v>
      </c>
      <c r="C2973" s="34">
        <v>3754.4775159056489</v>
      </c>
      <c r="D2973" s="34">
        <v>-2682.4775159056489</v>
      </c>
    </row>
    <row r="2974" spans="2:4" x14ac:dyDescent="0.4">
      <c r="B2974" s="34">
        <v>2949</v>
      </c>
      <c r="C2974" s="34">
        <v>3454.5212370762333</v>
      </c>
      <c r="D2974" s="34">
        <v>-3430.5212370762333</v>
      </c>
    </row>
    <row r="2975" spans="2:4" x14ac:dyDescent="0.4">
      <c r="B2975" s="34">
        <v>2950</v>
      </c>
      <c r="C2975" s="34">
        <v>2929.5977491247568</v>
      </c>
      <c r="D2975" s="34">
        <v>-2904.5977491247568</v>
      </c>
    </row>
    <row r="2976" spans="2:4" x14ac:dyDescent="0.4">
      <c r="B2976" s="34">
        <v>2951</v>
      </c>
      <c r="C2976" s="34">
        <v>2779.6196097100492</v>
      </c>
      <c r="D2976" s="34">
        <v>-2779.6196097100492</v>
      </c>
    </row>
    <row r="2977" spans="2:4" x14ac:dyDescent="0.4">
      <c r="B2977" s="34">
        <v>2952</v>
      </c>
      <c r="C2977" s="34">
        <v>7128.98565273657</v>
      </c>
      <c r="D2977" s="34">
        <v>-6032.98565273657</v>
      </c>
    </row>
    <row r="2978" spans="2:4" x14ac:dyDescent="0.4">
      <c r="B2978" s="34">
        <v>2953</v>
      </c>
      <c r="C2978" s="34">
        <v>3379.5321673688795</v>
      </c>
      <c r="D2978" s="34">
        <v>-1774.5321673688795</v>
      </c>
    </row>
    <row r="2979" spans="2:4" x14ac:dyDescent="0.4">
      <c r="B2979" s="34">
        <v>2954</v>
      </c>
      <c r="C2979" s="34">
        <v>3004.5868188321106</v>
      </c>
      <c r="D2979" s="34">
        <v>-2399.5868188321106</v>
      </c>
    </row>
    <row r="2980" spans="2:4" x14ac:dyDescent="0.4">
      <c r="B2980" s="34">
        <v>2955</v>
      </c>
      <c r="C2980" s="34">
        <v>2779.6196097100492</v>
      </c>
      <c r="D2980" s="34">
        <v>-2779.6196097100492</v>
      </c>
    </row>
    <row r="2981" spans="2:4" x14ac:dyDescent="0.4">
      <c r="B2981" s="34">
        <v>2956</v>
      </c>
      <c r="C2981" s="34">
        <v>3604.4993764909409</v>
      </c>
      <c r="D2981" s="34">
        <v>-2889.4993764909409</v>
      </c>
    </row>
    <row r="2982" spans="2:4" x14ac:dyDescent="0.4">
      <c r="B2982" s="34">
        <v>2957</v>
      </c>
      <c r="C2982" s="34">
        <v>4279.401003857125</v>
      </c>
      <c r="D2982" s="34">
        <v>-2957.401003857125</v>
      </c>
    </row>
    <row r="2983" spans="2:4" x14ac:dyDescent="0.4">
      <c r="B2983" s="34">
        <v>2958</v>
      </c>
      <c r="C2983" s="34">
        <v>3004.5868188321106</v>
      </c>
      <c r="D2983" s="34">
        <v>-2724.5868188321106</v>
      </c>
    </row>
    <row r="2984" spans="2:4" x14ac:dyDescent="0.4">
      <c r="B2984" s="34">
        <v>2959</v>
      </c>
      <c r="C2984" s="34">
        <v>2779.6196097100492</v>
      </c>
      <c r="D2984" s="34">
        <v>-2779.6196097100492</v>
      </c>
    </row>
    <row r="2985" spans="2:4" x14ac:dyDescent="0.4">
      <c r="B2985" s="34">
        <v>2960</v>
      </c>
      <c r="C2985" s="34">
        <v>2779.6196097100492</v>
      </c>
      <c r="D2985" s="34">
        <v>-2779.6196097100492</v>
      </c>
    </row>
    <row r="2986" spans="2:4" x14ac:dyDescent="0.4">
      <c r="B2986" s="34">
        <v>2961</v>
      </c>
      <c r="C2986" s="34">
        <v>2779.6196097100492</v>
      </c>
      <c r="D2986" s="34">
        <v>-2779.6196097100492</v>
      </c>
    </row>
    <row r="2987" spans="2:4" x14ac:dyDescent="0.4">
      <c r="B2987" s="34">
        <v>2962</v>
      </c>
      <c r="C2987" s="34">
        <v>10878.439138104261</v>
      </c>
      <c r="D2987" s="34">
        <v>-5397.4391381042606</v>
      </c>
    </row>
    <row r="2988" spans="2:4" x14ac:dyDescent="0.4">
      <c r="B2988" s="34">
        <v>2963</v>
      </c>
      <c r="C2988" s="34">
        <v>4279.401003857125</v>
      </c>
      <c r="D2988" s="34">
        <v>-3061.401003857125</v>
      </c>
    </row>
    <row r="2989" spans="2:4" x14ac:dyDescent="0.4">
      <c r="B2989" s="34">
        <v>2964</v>
      </c>
      <c r="C2989" s="34">
        <v>10128.548441030722</v>
      </c>
      <c r="D2989" s="34">
        <v>556.45155896927827</v>
      </c>
    </row>
    <row r="2990" spans="2:4" x14ac:dyDescent="0.4">
      <c r="B2990" s="34">
        <v>2965</v>
      </c>
      <c r="C2990" s="34">
        <v>17477.477272351396</v>
      </c>
      <c r="D2990" s="34">
        <v>-12441.787272351397</v>
      </c>
    </row>
    <row r="2991" spans="2:4" x14ac:dyDescent="0.4">
      <c r="B2991" s="34">
        <v>2966</v>
      </c>
      <c r="C2991" s="34">
        <v>5704.1933282968475</v>
      </c>
      <c r="D2991" s="34">
        <v>-4069.1933282968475</v>
      </c>
    </row>
    <row r="2992" spans="2:4" x14ac:dyDescent="0.4">
      <c r="B2992" s="34">
        <v>2967</v>
      </c>
      <c r="C2992" s="34">
        <v>12378.220532251336</v>
      </c>
      <c r="D2992" s="34">
        <v>-1015.2205322513364</v>
      </c>
    </row>
    <row r="2993" spans="2:4" x14ac:dyDescent="0.4">
      <c r="B2993" s="34">
        <v>2968</v>
      </c>
      <c r="C2993" s="34">
        <v>8103.8435589321698</v>
      </c>
      <c r="D2993" s="34">
        <v>-2407.8435589321698</v>
      </c>
    </row>
    <row r="2994" spans="2:4" x14ac:dyDescent="0.4">
      <c r="B2994" s="34">
        <v>2969</v>
      </c>
      <c r="C2994" s="34">
        <v>6304.1058859556779</v>
      </c>
      <c r="D2994" s="34">
        <v>-2594.1058859556779</v>
      </c>
    </row>
    <row r="2995" spans="2:4" x14ac:dyDescent="0.4">
      <c r="B2995" s="34">
        <v>2970</v>
      </c>
      <c r="C2995" s="34">
        <v>4054.4337947350641</v>
      </c>
      <c r="D2995" s="34">
        <v>-2429.4337947350641</v>
      </c>
    </row>
    <row r="2996" spans="2:4" x14ac:dyDescent="0.4">
      <c r="B2996" s="34">
        <v>2971</v>
      </c>
      <c r="C2996" s="34">
        <v>9603.6249530792447</v>
      </c>
      <c r="D2996" s="34">
        <v>-3243.6249530792447</v>
      </c>
    </row>
    <row r="2997" spans="2:4" x14ac:dyDescent="0.4">
      <c r="B2997" s="34">
        <v>2972</v>
      </c>
      <c r="C2997" s="34">
        <v>6004.1496071262627</v>
      </c>
      <c r="D2997" s="34">
        <v>-2799.1496071262627</v>
      </c>
    </row>
    <row r="2998" spans="2:4" x14ac:dyDescent="0.4">
      <c r="B2998" s="34">
        <v>2973</v>
      </c>
      <c r="C2998" s="34">
        <v>4054.4337947350641</v>
      </c>
      <c r="D2998" s="34">
        <v>-1947.4337947350641</v>
      </c>
    </row>
    <row r="2999" spans="2:4" x14ac:dyDescent="0.4">
      <c r="B2999" s="34">
        <v>2974</v>
      </c>
      <c r="C2999" s="34">
        <v>5254.2589100527248</v>
      </c>
      <c r="D2999" s="34">
        <v>3485.7410899472752</v>
      </c>
    </row>
    <row r="3000" spans="2:4" x14ac:dyDescent="0.4">
      <c r="B3000" s="34">
        <v>2975</v>
      </c>
      <c r="C3000" s="34">
        <v>9303.6686742498314</v>
      </c>
      <c r="D3000" s="34">
        <v>-4203.6686742498314</v>
      </c>
    </row>
    <row r="3001" spans="2:4" x14ac:dyDescent="0.4">
      <c r="B3001" s="34">
        <v>2976</v>
      </c>
      <c r="C3001" s="34">
        <v>11253.384486641029</v>
      </c>
      <c r="D3001" s="34">
        <v>-3243.3844866410291</v>
      </c>
    </row>
    <row r="3002" spans="2:4" x14ac:dyDescent="0.4">
      <c r="B3002" s="34">
        <v>2977</v>
      </c>
      <c r="C3002" s="34">
        <v>3829.4665856130023</v>
      </c>
      <c r="D3002" s="34">
        <v>-3709.4665856130023</v>
      </c>
    </row>
    <row r="3003" spans="2:4" x14ac:dyDescent="0.4">
      <c r="B3003" s="34">
        <v>2978</v>
      </c>
      <c r="C3003" s="34">
        <v>5029.2917009306639</v>
      </c>
      <c r="D3003" s="34">
        <v>-1622.2917009306639</v>
      </c>
    </row>
    <row r="3004" spans="2:4" x14ac:dyDescent="0.4">
      <c r="B3004" s="34">
        <v>2979</v>
      </c>
      <c r="C3004" s="34">
        <v>3979.4447250277099</v>
      </c>
      <c r="D3004" s="34">
        <v>-3008.4447250277099</v>
      </c>
    </row>
    <row r="3005" spans="2:4" x14ac:dyDescent="0.4">
      <c r="B3005" s="34">
        <v>2980</v>
      </c>
      <c r="C3005" s="34">
        <v>6229.1168162483245</v>
      </c>
      <c r="D3005" s="34">
        <v>-1159.1168162483245</v>
      </c>
    </row>
    <row r="3006" spans="2:4" x14ac:dyDescent="0.4">
      <c r="B3006" s="34">
        <v>2981</v>
      </c>
      <c r="C3006" s="34">
        <v>4579.3572826865402</v>
      </c>
      <c r="D3006" s="34">
        <v>-1304.3572826865402</v>
      </c>
    </row>
    <row r="3007" spans="2:4" x14ac:dyDescent="0.4">
      <c r="B3007" s="34">
        <v>2982</v>
      </c>
      <c r="C3007" s="34">
        <v>10053.559371323368</v>
      </c>
      <c r="D3007" s="34">
        <v>-4896.5593713233684</v>
      </c>
    </row>
    <row r="3008" spans="2:4" x14ac:dyDescent="0.4">
      <c r="B3008" s="34">
        <v>2983</v>
      </c>
      <c r="C3008" s="34">
        <v>7203.9747224439234</v>
      </c>
      <c r="D3008" s="34">
        <v>-2100.9747224439234</v>
      </c>
    </row>
    <row r="3009" spans="2:4" x14ac:dyDescent="0.4">
      <c r="B3009" s="34">
        <v>2984</v>
      </c>
      <c r="C3009" s="34">
        <v>84892.650939262472</v>
      </c>
      <c r="D3009" s="34">
        <v>85093.259060737531</v>
      </c>
    </row>
    <row r="3010" spans="2:4" x14ac:dyDescent="0.4">
      <c r="B3010" s="34">
        <v>2985</v>
      </c>
      <c r="C3010" s="34">
        <v>19127.236805913177</v>
      </c>
      <c r="D3010" s="34">
        <v>5960.7631940868232</v>
      </c>
    </row>
    <row r="3011" spans="2:4" x14ac:dyDescent="0.4">
      <c r="B3011" s="34">
        <v>2986</v>
      </c>
      <c r="C3011" s="34">
        <v>11103.406347226322</v>
      </c>
      <c r="D3011" s="34">
        <v>1061.5936527736776</v>
      </c>
    </row>
    <row r="3012" spans="2:4" x14ac:dyDescent="0.4">
      <c r="B3012" s="34">
        <v>2987</v>
      </c>
      <c r="C3012" s="34">
        <v>6979.0075133218625</v>
      </c>
      <c r="D3012" s="34">
        <v>-4447.0075133218625</v>
      </c>
    </row>
    <row r="3013" spans="2:4" x14ac:dyDescent="0.4">
      <c r="B3013" s="34">
        <v>2988</v>
      </c>
      <c r="C3013" s="34">
        <v>22651.723082158809</v>
      </c>
      <c r="D3013" s="34">
        <v>4948.4769178411916</v>
      </c>
    </row>
    <row r="3014" spans="2:4" x14ac:dyDescent="0.4">
      <c r="B3014" s="34">
        <v>2989</v>
      </c>
      <c r="C3014" s="34">
        <v>4879.3135615159554</v>
      </c>
      <c r="D3014" s="34">
        <v>-3879.3135615159554</v>
      </c>
    </row>
    <row r="3015" spans="2:4" x14ac:dyDescent="0.4">
      <c r="B3015" s="34">
        <v>2990</v>
      </c>
      <c r="C3015" s="34">
        <v>30075.640983186837</v>
      </c>
      <c r="D3015" s="34">
        <v>5231.3590168131632</v>
      </c>
    </row>
    <row r="3016" spans="2:4" x14ac:dyDescent="0.4">
      <c r="B3016" s="34">
        <v>2991</v>
      </c>
      <c r="C3016" s="34">
        <v>4804.324491808602</v>
      </c>
      <c r="D3016" s="34">
        <v>5195.675508191398</v>
      </c>
    </row>
    <row r="3017" spans="2:4" x14ac:dyDescent="0.4">
      <c r="B3017" s="34">
        <v>2992</v>
      </c>
      <c r="C3017" s="34">
        <v>9753.6030924939532</v>
      </c>
      <c r="D3017" s="34">
        <v>-973.60309249395323</v>
      </c>
    </row>
    <row r="3018" spans="2:4" x14ac:dyDescent="0.4">
      <c r="B3018" s="34">
        <v>2993</v>
      </c>
      <c r="C3018" s="34">
        <v>7578.9200709806928</v>
      </c>
      <c r="D3018" s="34">
        <v>-4443.9200709806928</v>
      </c>
    </row>
    <row r="3019" spans="2:4" x14ac:dyDescent="0.4">
      <c r="B3019" s="34">
        <v>2994</v>
      </c>
      <c r="C3019" s="34">
        <v>4429.3791432718326</v>
      </c>
      <c r="D3019" s="34">
        <v>-3426.3791432718326</v>
      </c>
    </row>
    <row r="3020" spans="2:4" x14ac:dyDescent="0.4">
      <c r="B3020" s="34">
        <v>2995</v>
      </c>
      <c r="C3020" s="34">
        <v>7203.9747224439234</v>
      </c>
      <c r="D3020" s="34">
        <v>-5830.7347224439236</v>
      </c>
    </row>
    <row r="3021" spans="2:4" x14ac:dyDescent="0.4">
      <c r="B3021" s="34">
        <v>2996</v>
      </c>
      <c r="C3021" s="34">
        <v>21451.897966841148</v>
      </c>
      <c r="D3021" s="34">
        <v>-5707.8979668411484</v>
      </c>
    </row>
    <row r="3022" spans="2:4" x14ac:dyDescent="0.4">
      <c r="B3022" s="34">
        <v>2997</v>
      </c>
      <c r="C3022" s="34">
        <v>32175.334934992745</v>
      </c>
      <c r="D3022" s="34">
        <v>28004.665065007255</v>
      </c>
    </row>
    <row r="3023" spans="2:4" x14ac:dyDescent="0.4">
      <c r="B3023" s="34">
        <v>2998</v>
      </c>
      <c r="C3023" s="34">
        <v>11403.362626055738</v>
      </c>
      <c r="D3023" s="34">
        <v>-1030.3626260557376</v>
      </c>
    </row>
    <row r="3024" spans="2:4" x14ac:dyDescent="0.4">
      <c r="B3024" s="34">
        <v>2999</v>
      </c>
      <c r="C3024" s="34">
        <v>35249.88679299425</v>
      </c>
      <c r="D3024" s="34">
        <v>16264.61320700575</v>
      </c>
    </row>
    <row r="3025" spans="2:4" x14ac:dyDescent="0.4">
      <c r="B3025" s="34">
        <v>3000</v>
      </c>
      <c r="C3025" s="34">
        <v>4279.401003857125</v>
      </c>
      <c r="D3025" s="34">
        <v>-2674.401003857125</v>
      </c>
    </row>
    <row r="3026" spans="2:4" x14ac:dyDescent="0.4">
      <c r="B3026" s="34">
        <v>3001</v>
      </c>
      <c r="C3026" s="34">
        <v>3379.5321673688795</v>
      </c>
      <c r="D3026" s="34">
        <v>-2879.5321673688795</v>
      </c>
    </row>
    <row r="3027" spans="2:4" x14ac:dyDescent="0.4">
      <c r="B3027" s="34">
        <v>3002</v>
      </c>
      <c r="C3027" s="34">
        <v>15902.706808496965</v>
      </c>
      <c r="D3027" s="34">
        <v>7088.3031915030333</v>
      </c>
    </row>
    <row r="3028" spans="2:4" x14ac:dyDescent="0.4">
      <c r="B3028" s="34">
        <v>3003</v>
      </c>
      <c r="C3028" s="34">
        <v>10578.482859274845</v>
      </c>
      <c r="D3028" s="34">
        <v>-2983.0528592748451</v>
      </c>
    </row>
    <row r="3029" spans="2:4" x14ac:dyDescent="0.4">
      <c r="B3029" s="34">
        <v>3004</v>
      </c>
      <c r="C3029" s="34">
        <v>4054.4337947350641</v>
      </c>
      <c r="D3029" s="34">
        <v>-1019.4337947350641</v>
      </c>
    </row>
    <row r="3030" spans="2:4" x14ac:dyDescent="0.4">
      <c r="B3030" s="34">
        <v>3005</v>
      </c>
      <c r="C3030" s="34">
        <v>23551.591918647056</v>
      </c>
      <c r="D3030" s="34">
        <v>21574.408081352944</v>
      </c>
    </row>
    <row r="3031" spans="2:4" x14ac:dyDescent="0.4">
      <c r="B3031" s="34">
        <v>3006</v>
      </c>
      <c r="C3031" s="34">
        <v>11628.329835177798</v>
      </c>
      <c r="D3031" s="34">
        <v>1144.2701648222028</v>
      </c>
    </row>
    <row r="3032" spans="2:4" x14ac:dyDescent="0.4">
      <c r="B3032" s="34">
        <v>3007</v>
      </c>
      <c r="C3032" s="34">
        <v>10053.559371323368</v>
      </c>
      <c r="D3032" s="34">
        <v>-1433.5593713233684</v>
      </c>
    </row>
    <row r="3033" spans="2:4" x14ac:dyDescent="0.4">
      <c r="B3033" s="34">
        <v>3008</v>
      </c>
      <c r="C3033" s="34">
        <v>4279.401003857125</v>
      </c>
      <c r="D3033" s="34">
        <v>-3199.401003857125</v>
      </c>
    </row>
    <row r="3034" spans="2:4" x14ac:dyDescent="0.4">
      <c r="B3034" s="34">
        <v>3009</v>
      </c>
      <c r="C3034" s="34">
        <v>4729.3354221012487</v>
      </c>
      <c r="D3034" s="34">
        <v>-1694.3354221012487</v>
      </c>
    </row>
    <row r="3035" spans="2:4" x14ac:dyDescent="0.4">
      <c r="B3035" s="34">
        <v>3010</v>
      </c>
      <c r="C3035" s="34">
        <v>12378.220532251336</v>
      </c>
      <c r="D3035" s="34">
        <v>17560.779467748664</v>
      </c>
    </row>
    <row r="3036" spans="2:4" x14ac:dyDescent="0.4">
      <c r="B3036" s="34">
        <v>3011</v>
      </c>
      <c r="C3036" s="34">
        <v>3904.4556553203565</v>
      </c>
      <c r="D3036" s="34">
        <v>-1534.4556553203565</v>
      </c>
    </row>
    <row r="3037" spans="2:4" x14ac:dyDescent="0.4">
      <c r="B3037" s="34">
        <v>3012</v>
      </c>
      <c r="C3037" s="34">
        <v>4654.3463523938944</v>
      </c>
      <c r="D3037" s="34">
        <v>-4283.3463523938944</v>
      </c>
    </row>
    <row r="3038" spans="2:4" x14ac:dyDescent="0.4">
      <c r="B3038" s="34">
        <v>3013</v>
      </c>
      <c r="C3038" s="34">
        <v>6904.0184436145082</v>
      </c>
      <c r="D3038" s="34">
        <v>-2219.0184436145082</v>
      </c>
    </row>
    <row r="3039" spans="2:4" x14ac:dyDescent="0.4">
      <c r="B3039" s="34">
        <v>3014</v>
      </c>
      <c r="C3039" s="34">
        <v>10803.450068396905</v>
      </c>
      <c r="D3039" s="34">
        <v>4892.5499316030946</v>
      </c>
    </row>
    <row r="3040" spans="2:4" x14ac:dyDescent="0.4">
      <c r="B3040" s="34">
        <v>3015</v>
      </c>
      <c r="C3040" s="34">
        <v>44548.531436706115</v>
      </c>
      <c r="D3040" s="34">
        <v>-16272.531436706115</v>
      </c>
    </row>
    <row r="3041" spans="2:4" x14ac:dyDescent="0.4">
      <c r="B3041" s="34">
        <v>3016</v>
      </c>
      <c r="C3041" s="34">
        <v>5779.1823980042009</v>
      </c>
      <c r="D3041" s="34">
        <v>-2271.1823980042009</v>
      </c>
    </row>
    <row r="3042" spans="2:4" x14ac:dyDescent="0.4">
      <c r="B3042" s="34">
        <v>3017</v>
      </c>
      <c r="C3042" s="34">
        <v>5479.2261191747857</v>
      </c>
      <c r="D3042" s="34">
        <v>3242.7738808252143</v>
      </c>
    </row>
    <row r="3043" spans="2:4" x14ac:dyDescent="0.4">
      <c r="B3043" s="34">
        <v>3018</v>
      </c>
      <c r="C3043" s="34">
        <v>14702.881693179304</v>
      </c>
      <c r="D3043" s="34">
        <v>8582.1183068206956</v>
      </c>
    </row>
    <row r="3044" spans="2:4" x14ac:dyDescent="0.4">
      <c r="B3044" s="34">
        <v>3019</v>
      </c>
      <c r="C3044" s="34">
        <v>5854.1714677115551</v>
      </c>
      <c r="D3044" s="34">
        <v>-1624.1714677115551</v>
      </c>
    </row>
    <row r="3045" spans="2:4" x14ac:dyDescent="0.4">
      <c r="B3045" s="34">
        <v>3020</v>
      </c>
      <c r="C3045" s="34">
        <v>19727.149363572011</v>
      </c>
      <c r="D3045" s="34">
        <v>-1542.1493635720108</v>
      </c>
    </row>
    <row r="3046" spans="2:4" x14ac:dyDescent="0.4">
      <c r="B3046" s="34">
        <v>3021</v>
      </c>
      <c r="C3046" s="34">
        <v>5029.2917009306639</v>
      </c>
      <c r="D3046" s="34">
        <v>2010.7082990693361</v>
      </c>
    </row>
    <row r="3047" spans="2:4" x14ac:dyDescent="0.4">
      <c r="B3047" s="34">
        <v>3022</v>
      </c>
      <c r="C3047" s="34">
        <v>10503.493789567492</v>
      </c>
      <c r="D3047" s="34">
        <v>-5282.4937895674921</v>
      </c>
    </row>
    <row r="3048" spans="2:4" x14ac:dyDescent="0.4">
      <c r="B3048" s="34">
        <v>3023</v>
      </c>
      <c r="C3048" s="34">
        <v>7428.9419315659852</v>
      </c>
      <c r="D3048" s="34">
        <v>2659.0580684340148</v>
      </c>
    </row>
    <row r="3049" spans="2:4" x14ac:dyDescent="0.4">
      <c r="B3049" s="34">
        <v>3024</v>
      </c>
      <c r="C3049" s="34">
        <v>3229.5540279541719</v>
      </c>
      <c r="D3049" s="34">
        <v>-2508.5540279541719</v>
      </c>
    </row>
    <row r="3050" spans="2:4" x14ac:dyDescent="0.4">
      <c r="B3050" s="34">
        <v>3025</v>
      </c>
      <c r="C3050" s="34">
        <v>16427.630296448442</v>
      </c>
      <c r="D3050" s="34">
        <v>-4106.6302964484421</v>
      </c>
    </row>
    <row r="3051" spans="2:4" x14ac:dyDescent="0.4">
      <c r="B3051" s="34">
        <v>3026</v>
      </c>
      <c r="C3051" s="34">
        <v>13653.03471727635</v>
      </c>
      <c r="D3051" s="34">
        <v>-6098.0347172763504</v>
      </c>
    </row>
    <row r="3052" spans="2:4" x14ac:dyDescent="0.4">
      <c r="B3052" s="34">
        <v>3027</v>
      </c>
      <c r="C3052" s="34">
        <v>4654.3463523938944</v>
      </c>
      <c r="D3052" s="34">
        <v>-3364.3463523938944</v>
      </c>
    </row>
    <row r="3053" spans="2:4" x14ac:dyDescent="0.4">
      <c r="B3053" s="34">
        <v>3028</v>
      </c>
      <c r="C3053" s="34">
        <v>26776.121916063268</v>
      </c>
      <c r="D3053" s="34">
        <v>25799.878083936732</v>
      </c>
    </row>
    <row r="3054" spans="2:4" x14ac:dyDescent="0.4">
      <c r="B3054" s="34">
        <v>3029</v>
      </c>
      <c r="C3054" s="34">
        <v>10203.537510738075</v>
      </c>
      <c r="D3054" s="34">
        <v>-1802.5375107380751</v>
      </c>
    </row>
    <row r="3055" spans="2:4" x14ac:dyDescent="0.4">
      <c r="B3055" s="34">
        <v>3030</v>
      </c>
      <c r="C3055" s="34">
        <v>28875.815867869176</v>
      </c>
      <c r="D3055" s="34">
        <v>4027.1841321308239</v>
      </c>
    </row>
    <row r="3056" spans="2:4" x14ac:dyDescent="0.4">
      <c r="B3056" s="34">
        <v>3031</v>
      </c>
      <c r="C3056" s="34">
        <v>5854.1714677115551</v>
      </c>
      <c r="D3056" s="34">
        <v>-3987.1714677115551</v>
      </c>
    </row>
    <row r="3057" spans="2:4" x14ac:dyDescent="0.4">
      <c r="B3057" s="34">
        <v>3032</v>
      </c>
      <c r="C3057" s="34">
        <v>4954.3026312233096</v>
      </c>
      <c r="D3057" s="34">
        <v>-3454.3026312233096</v>
      </c>
    </row>
    <row r="3058" spans="2:4" x14ac:dyDescent="0.4">
      <c r="B3058" s="34">
        <v>3033</v>
      </c>
      <c r="C3058" s="34">
        <v>4654.3463523938944</v>
      </c>
      <c r="D3058" s="34">
        <v>-3382.3463523938944</v>
      </c>
    </row>
    <row r="3059" spans="2:4" x14ac:dyDescent="0.4">
      <c r="B3059" s="34">
        <v>3034</v>
      </c>
      <c r="C3059" s="34">
        <v>4504.3682129791869</v>
      </c>
      <c r="D3059" s="34">
        <v>-108.36821297918686</v>
      </c>
    </row>
    <row r="3060" spans="2:4" x14ac:dyDescent="0.4">
      <c r="B3060" s="34">
        <v>3035</v>
      </c>
      <c r="C3060" s="34">
        <v>97265.847440975849</v>
      </c>
      <c r="D3060" s="34">
        <v>15270.152559024151</v>
      </c>
    </row>
    <row r="3061" spans="2:4" x14ac:dyDescent="0.4">
      <c r="B3061" s="34">
        <v>3036</v>
      </c>
      <c r="C3061" s="34">
        <v>25801.264009867671</v>
      </c>
      <c r="D3061" s="34">
        <v>1395.445990132328</v>
      </c>
    </row>
    <row r="3062" spans="2:4" x14ac:dyDescent="0.4">
      <c r="B3062" s="34">
        <v>3037</v>
      </c>
      <c r="C3062" s="34">
        <v>27451.023543429452</v>
      </c>
      <c r="D3062" s="34">
        <v>4231.9764565705482</v>
      </c>
    </row>
    <row r="3063" spans="2:4" x14ac:dyDescent="0.4">
      <c r="B3063" s="34">
        <v>3038</v>
      </c>
      <c r="C3063" s="34">
        <v>5179.2698403453705</v>
      </c>
      <c r="D3063" s="34">
        <v>-4113.2698403453705</v>
      </c>
    </row>
    <row r="3064" spans="2:4" x14ac:dyDescent="0.4">
      <c r="B3064" s="34">
        <v>3039</v>
      </c>
      <c r="C3064" s="34">
        <v>4804.324491808602</v>
      </c>
      <c r="D3064" s="34">
        <v>-3799.324491808602</v>
      </c>
    </row>
    <row r="3065" spans="2:4" x14ac:dyDescent="0.4">
      <c r="B3065" s="34">
        <v>3040</v>
      </c>
      <c r="C3065" s="34">
        <v>20477.040060645544</v>
      </c>
      <c r="D3065" s="34">
        <v>1265.7399393544547</v>
      </c>
    </row>
    <row r="3066" spans="2:4" x14ac:dyDescent="0.4">
      <c r="B3066" s="34">
        <v>3041</v>
      </c>
      <c r="C3066" s="34">
        <v>5929.1605374189094</v>
      </c>
      <c r="D3066" s="34">
        <v>-2704.1605374189094</v>
      </c>
    </row>
    <row r="3067" spans="2:4" x14ac:dyDescent="0.4">
      <c r="B3067" s="34">
        <v>3042</v>
      </c>
      <c r="C3067" s="34">
        <v>9903.5812319086617</v>
      </c>
      <c r="D3067" s="34">
        <v>-733.58123190866172</v>
      </c>
    </row>
    <row r="3068" spans="2:4" x14ac:dyDescent="0.4">
      <c r="B3068" s="34">
        <v>3043</v>
      </c>
      <c r="C3068" s="34">
        <v>5554.21518888214</v>
      </c>
      <c r="D3068" s="34">
        <v>-3634.21518888214</v>
      </c>
    </row>
    <row r="3069" spans="2:4" x14ac:dyDescent="0.4">
      <c r="B3069" s="34">
        <v>3044</v>
      </c>
      <c r="C3069" s="34">
        <v>12378.220532251336</v>
      </c>
      <c r="D3069" s="34">
        <v>4122.7794677486636</v>
      </c>
    </row>
    <row r="3070" spans="2:4" x14ac:dyDescent="0.4">
      <c r="B3070" s="34">
        <v>3045</v>
      </c>
      <c r="C3070" s="34">
        <v>14477.914484057243</v>
      </c>
      <c r="D3070" s="34">
        <v>-1356.9144840572426</v>
      </c>
    </row>
    <row r="3071" spans="2:4" x14ac:dyDescent="0.4">
      <c r="B3071" s="34">
        <v>3046</v>
      </c>
      <c r="C3071" s="34">
        <v>7578.9200709806928</v>
      </c>
      <c r="D3071" s="34">
        <v>-2270.6600709806926</v>
      </c>
    </row>
    <row r="3072" spans="2:4" x14ac:dyDescent="0.4">
      <c r="B3072" s="34">
        <v>3047</v>
      </c>
      <c r="C3072" s="34">
        <v>7128.98565273657</v>
      </c>
      <c r="D3072" s="34">
        <v>7948.01434726343</v>
      </c>
    </row>
    <row r="3073" spans="2:4" x14ac:dyDescent="0.4">
      <c r="B3073" s="34">
        <v>3048</v>
      </c>
      <c r="C3073" s="34">
        <v>4279.401003857125</v>
      </c>
      <c r="D3073" s="34">
        <v>-3534.401003857125</v>
      </c>
    </row>
    <row r="3074" spans="2:4" x14ac:dyDescent="0.4">
      <c r="B3074" s="34">
        <v>3049</v>
      </c>
      <c r="C3074" s="34">
        <v>6304.1058859556779</v>
      </c>
      <c r="D3074" s="34">
        <v>2015.8941140443221</v>
      </c>
    </row>
    <row r="3075" spans="2:4" x14ac:dyDescent="0.4">
      <c r="B3075" s="34">
        <v>3050</v>
      </c>
      <c r="C3075" s="34">
        <v>6829.0293739071549</v>
      </c>
      <c r="D3075" s="34">
        <v>-2829.0293739071549</v>
      </c>
    </row>
    <row r="3076" spans="2:4" x14ac:dyDescent="0.4">
      <c r="B3076" s="34">
        <v>3051</v>
      </c>
      <c r="C3076" s="34">
        <v>3454.5212370762333</v>
      </c>
      <c r="D3076" s="34">
        <v>-2818.5212370762333</v>
      </c>
    </row>
    <row r="3077" spans="2:4" x14ac:dyDescent="0.4">
      <c r="B3077" s="34">
        <v>3052</v>
      </c>
      <c r="C3077" s="34">
        <v>5404.2370494674324</v>
      </c>
      <c r="D3077" s="34">
        <v>-4577.2370494674324</v>
      </c>
    </row>
    <row r="3078" spans="2:4" x14ac:dyDescent="0.4">
      <c r="B3078" s="34">
        <v>3053</v>
      </c>
      <c r="C3078" s="34">
        <v>2929.5977491247568</v>
      </c>
      <c r="D3078" s="34">
        <v>-2854.5977491247568</v>
      </c>
    </row>
    <row r="3079" spans="2:4" x14ac:dyDescent="0.4">
      <c r="B3079" s="34">
        <v>3054</v>
      </c>
      <c r="C3079" s="34">
        <v>3004.5868188321106</v>
      </c>
      <c r="D3079" s="34">
        <v>-2964.5868188321106</v>
      </c>
    </row>
    <row r="3080" spans="2:4" x14ac:dyDescent="0.4">
      <c r="B3080" s="34">
        <v>3055</v>
      </c>
      <c r="C3080" s="34">
        <v>2779.6196097100492</v>
      </c>
      <c r="D3080" s="34">
        <v>-2779.6196097100492</v>
      </c>
    </row>
    <row r="3081" spans="2:4" x14ac:dyDescent="0.4">
      <c r="B3081" s="34">
        <v>3056</v>
      </c>
      <c r="C3081" s="34">
        <v>2854.608679417403</v>
      </c>
      <c r="D3081" s="34">
        <v>-2853.608679417403</v>
      </c>
    </row>
    <row r="3082" spans="2:4" x14ac:dyDescent="0.4">
      <c r="B3082" s="34">
        <v>3057</v>
      </c>
      <c r="C3082" s="34">
        <v>2779.6196097100492</v>
      </c>
      <c r="D3082" s="34">
        <v>-2779.6196097100492</v>
      </c>
    </row>
    <row r="3083" spans="2:4" x14ac:dyDescent="0.4">
      <c r="B3083" s="34">
        <v>3058</v>
      </c>
      <c r="C3083" s="34">
        <v>2779.6196097100492</v>
      </c>
      <c r="D3083" s="34">
        <v>-2779.6196097100492</v>
      </c>
    </row>
    <row r="3084" spans="2:4" x14ac:dyDescent="0.4">
      <c r="B3084" s="34">
        <v>3059</v>
      </c>
      <c r="C3084" s="34">
        <v>3004.5868188321106</v>
      </c>
      <c r="D3084" s="34">
        <v>-3001.5868188321106</v>
      </c>
    </row>
    <row r="3085" spans="2:4" x14ac:dyDescent="0.4">
      <c r="B3085" s="34">
        <v>3060</v>
      </c>
      <c r="C3085" s="34">
        <v>3604.4993764909409</v>
      </c>
      <c r="D3085" s="34">
        <v>-3153.4993764909409</v>
      </c>
    </row>
    <row r="3086" spans="2:4" x14ac:dyDescent="0.4">
      <c r="B3086" s="34">
        <v>3061</v>
      </c>
      <c r="C3086" s="34">
        <v>3229.5540279541719</v>
      </c>
      <c r="D3086" s="34">
        <v>-2894.5540279541719</v>
      </c>
    </row>
    <row r="3087" spans="2:4" x14ac:dyDescent="0.4">
      <c r="B3087" s="34">
        <v>3062</v>
      </c>
      <c r="C3087" s="34">
        <v>2779.6196097100492</v>
      </c>
      <c r="D3087" s="34">
        <v>-2779.6196097100492</v>
      </c>
    </row>
    <row r="3088" spans="2:4" x14ac:dyDescent="0.4">
      <c r="B3088" s="34">
        <v>3063</v>
      </c>
      <c r="C3088" s="34">
        <v>7803.8872801027546</v>
      </c>
      <c r="D3088" s="34">
        <v>-1119.8872801027546</v>
      </c>
    </row>
    <row r="3089" spans="2:4" x14ac:dyDescent="0.4">
      <c r="B3089" s="34">
        <v>3064</v>
      </c>
      <c r="C3089" s="34">
        <v>4504.3682129791869</v>
      </c>
      <c r="D3089" s="34">
        <v>-3917.3682129791869</v>
      </c>
    </row>
    <row r="3090" spans="2:4" x14ac:dyDescent="0.4">
      <c r="B3090" s="34">
        <v>3065</v>
      </c>
      <c r="C3090" s="34">
        <v>8178.8326286395231</v>
      </c>
      <c r="D3090" s="34">
        <v>292.16737136047686</v>
      </c>
    </row>
    <row r="3091" spans="2:4" x14ac:dyDescent="0.4">
      <c r="B3091" s="34">
        <v>3066</v>
      </c>
      <c r="C3091" s="34">
        <v>2929.5977491247568</v>
      </c>
      <c r="D3091" s="34">
        <v>-2919.5977491247568</v>
      </c>
    </row>
    <row r="3092" spans="2:4" x14ac:dyDescent="0.4">
      <c r="B3092" s="34">
        <v>3067</v>
      </c>
      <c r="C3092" s="34">
        <v>3904.4556553203565</v>
      </c>
      <c r="D3092" s="34">
        <v>38045.544344679642</v>
      </c>
    </row>
    <row r="3093" spans="2:4" x14ac:dyDescent="0.4">
      <c r="B3093" s="34">
        <v>3068</v>
      </c>
      <c r="C3093" s="34">
        <v>2854.608679417403</v>
      </c>
      <c r="D3093" s="34">
        <v>-2654.608679417403</v>
      </c>
    </row>
    <row r="3094" spans="2:4" x14ac:dyDescent="0.4">
      <c r="B3094" s="34">
        <v>3069</v>
      </c>
      <c r="C3094" s="34">
        <v>2929.5977491247568</v>
      </c>
      <c r="D3094" s="34">
        <v>-2754.5977491247568</v>
      </c>
    </row>
    <row r="3095" spans="2:4" x14ac:dyDescent="0.4">
      <c r="B3095" s="34">
        <v>3070</v>
      </c>
      <c r="C3095" s="34">
        <v>3304.5430976615257</v>
      </c>
      <c r="D3095" s="34">
        <v>-3163.5430976615257</v>
      </c>
    </row>
    <row r="3096" spans="2:4" x14ac:dyDescent="0.4">
      <c r="B3096" s="34">
        <v>3071</v>
      </c>
      <c r="C3096" s="34">
        <v>3979.4447250277099</v>
      </c>
      <c r="D3096" s="34">
        <v>-3645.4447250277099</v>
      </c>
    </row>
    <row r="3097" spans="2:4" x14ac:dyDescent="0.4">
      <c r="B3097" s="34">
        <v>3072</v>
      </c>
      <c r="C3097" s="34">
        <v>11553.340765470444</v>
      </c>
      <c r="D3097" s="34">
        <v>-4380.3407654704442</v>
      </c>
    </row>
    <row r="3098" spans="2:4" x14ac:dyDescent="0.4">
      <c r="B3098" s="34">
        <v>3073</v>
      </c>
      <c r="C3098" s="34">
        <v>2929.5977491247568</v>
      </c>
      <c r="D3098" s="34">
        <v>-2927.5977491247568</v>
      </c>
    </row>
    <row r="3099" spans="2:4" x14ac:dyDescent="0.4">
      <c r="B3099" s="34">
        <v>3074</v>
      </c>
      <c r="C3099" s="34">
        <v>3304.5430976615257</v>
      </c>
      <c r="D3099" s="34">
        <v>-2659.5430976615257</v>
      </c>
    </row>
    <row r="3100" spans="2:4" x14ac:dyDescent="0.4">
      <c r="B3100" s="34">
        <v>3075</v>
      </c>
      <c r="C3100" s="34">
        <v>3004.5868188321106</v>
      </c>
      <c r="D3100" s="34">
        <v>-2982.5868188321106</v>
      </c>
    </row>
    <row r="3101" spans="2:4" x14ac:dyDescent="0.4">
      <c r="B3101" s="34">
        <v>3076</v>
      </c>
      <c r="C3101" s="34">
        <v>4279.401003857125</v>
      </c>
      <c r="D3101" s="34">
        <v>-2983.401003857125</v>
      </c>
    </row>
    <row r="3102" spans="2:4" x14ac:dyDescent="0.4">
      <c r="B3102" s="34">
        <v>3077</v>
      </c>
      <c r="C3102" s="34">
        <v>6529.0730950777397</v>
      </c>
      <c r="D3102" s="34">
        <v>-5023.0730950777397</v>
      </c>
    </row>
    <row r="3103" spans="2:4" x14ac:dyDescent="0.4">
      <c r="B3103" s="34">
        <v>3078</v>
      </c>
      <c r="C3103" s="34">
        <v>2929.5977491247568</v>
      </c>
      <c r="D3103" s="34">
        <v>-2824.5977491247568</v>
      </c>
    </row>
    <row r="3104" spans="2:4" x14ac:dyDescent="0.4">
      <c r="B3104" s="34">
        <v>3079</v>
      </c>
      <c r="C3104" s="34">
        <v>3004.5868188321106</v>
      </c>
      <c r="D3104" s="34">
        <v>-2933.5868188321106</v>
      </c>
    </row>
    <row r="3105" spans="2:4" x14ac:dyDescent="0.4">
      <c r="B3105" s="34">
        <v>3080</v>
      </c>
      <c r="C3105" s="34">
        <v>4804.324491808602</v>
      </c>
      <c r="D3105" s="34">
        <v>6421.675508191398</v>
      </c>
    </row>
    <row r="3106" spans="2:4" x14ac:dyDescent="0.4">
      <c r="B3106" s="34">
        <v>3081</v>
      </c>
      <c r="C3106" s="34">
        <v>3304.5430976615257</v>
      </c>
      <c r="D3106" s="34">
        <v>-2928.5430976615257</v>
      </c>
    </row>
    <row r="3107" spans="2:4" x14ac:dyDescent="0.4">
      <c r="B3107" s="34">
        <v>3082</v>
      </c>
      <c r="C3107" s="34">
        <v>3154.5649582468182</v>
      </c>
      <c r="D3107" s="34">
        <v>-1051.5649582468182</v>
      </c>
    </row>
    <row r="3108" spans="2:4" x14ac:dyDescent="0.4">
      <c r="B3108" s="34">
        <v>3083</v>
      </c>
      <c r="C3108" s="34">
        <v>2779.6196097100492</v>
      </c>
      <c r="D3108" s="34">
        <v>-2779.6196097100492</v>
      </c>
    </row>
    <row r="3109" spans="2:4" x14ac:dyDescent="0.4">
      <c r="B3109" s="34">
        <v>3084</v>
      </c>
      <c r="C3109" s="34">
        <v>3004.5868188321106</v>
      </c>
      <c r="D3109" s="34">
        <v>-2948.5868188321106</v>
      </c>
    </row>
    <row r="3110" spans="2:4" x14ac:dyDescent="0.4">
      <c r="B3110" s="34">
        <v>3085</v>
      </c>
      <c r="C3110" s="34">
        <v>3229.5540279541719</v>
      </c>
      <c r="D3110" s="34">
        <v>-2759.5540279541719</v>
      </c>
    </row>
    <row r="3111" spans="2:4" x14ac:dyDescent="0.4">
      <c r="B3111" s="34">
        <v>3086</v>
      </c>
      <c r="C3111" s="34">
        <v>3454.5212370762333</v>
      </c>
      <c r="D3111" s="34">
        <v>-2844.5212370762333</v>
      </c>
    </row>
    <row r="3112" spans="2:4" x14ac:dyDescent="0.4">
      <c r="B3112" s="34">
        <v>3087</v>
      </c>
      <c r="C3112" s="34">
        <v>3004.5868188321106</v>
      </c>
      <c r="D3112" s="34">
        <v>-2954.5868188321106</v>
      </c>
    </row>
    <row r="3113" spans="2:4" x14ac:dyDescent="0.4">
      <c r="B3113" s="34">
        <v>3088</v>
      </c>
      <c r="C3113" s="34">
        <v>2929.5977491247568</v>
      </c>
      <c r="D3113" s="34">
        <v>-2804.5977491247568</v>
      </c>
    </row>
    <row r="3114" spans="2:4" x14ac:dyDescent="0.4">
      <c r="B3114" s="34">
        <v>3089</v>
      </c>
      <c r="C3114" s="34">
        <v>3004.5868188321106</v>
      </c>
      <c r="D3114" s="34">
        <v>-2878.5868188321106</v>
      </c>
    </row>
    <row r="3115" spans="2:4" x14ac:dyDescent="0.4">
      <c r="B3115" s="34">
        <v>3090</v>
      </c>
      <c r="C3115" s="34">
        <v>6154.1277465409703</v>
      </c>
      <c r="D3115" s="34">
        <v>-300.12774654097029</v>
      </c>
    </row>
    <row r="3116" spans="2:4" x14ac:dyDescent="0.4">
      <c r="B3116" s="34">
        <v>3091</v>
      </c>
      <c r="C3116" s="34">
        <v>3454.5212370762333</v>
      </c>
      <c r="D3116" s="34">
        <v>7977.4787629237671</v>
      </c>
    </row>
    <row r="3117" spans="2:4" x14ac:dyDescent="0.4">
      <c r="B3117" s="34">
        <v>3092</v>
      </c>
      <c r="C3117" s="34">
        <v>3454.5212370762333</v>
      </c>
      <c r="D3117" s="34">
        <v>-2658.5212370762333</v>
      </c>
    </row>
    <row r="3118" spans="2:4" x14ac:dyDescent="0.4">
      <c r="B3118" s="34">
        <v>3093</v>
      </c>
      <c r="C3118" s="34">
        <v>4354.3900735644793</v>
      </c>
      <c r="D3118" s="34">
        <v>-3171.2000735644792</v>
      </c>
    </row>
    <row r="3119" spans="2:4" x14ac:dyDescent="0.4">
      <c r="B3119" s="34">
        <v>3094</v>
      </c>
      <c r="C3119" s="34">
        <v>4054.4337947350641</v>
      </c>
      <c r="D3119" s="34">
        <v>-3144.4337947350641</v>
      </c>
    </row>
    <row r="3120" spans="2:4" x14ac:dyDescent="0.4">
      <c r="B3120" s="34">
        <v>3095</v>
      </c>
      <c r="C3120" s="34">
        <v>2854.608679417403</v>
      </c>
      <c r="D3120" s="34">
        <v>-2829.608679417403</v>
      </c>
    </row>
    <row r="3121" spans="2:4" x14ac:dyDescent="0.4">
      <c r="B3121" s="34">
        <v>3096</v>
      </c>
      <c r="C3121" s="34">
        <v>2854.608679417403</v>
      </c>
      <c r="D3121" s="34">
        <v>-2804.608679417403</v>
      </c>
    </row>
    <row r="3122" spans="2:4" x14ac:dyDescent="0.4">
      <c r="B3122" s="34">
        <v>3097</v>
      </c>
      <c r="C3122" s="34">
        <v>3829.4665856130023</v>
      </c>
      <c r="D3122" s="34">
        <v>-3034.4665856130023</v>
      </c>
    </row>
    <row r="3123" spans="2:4" x14ac:dyDescent="0.4">
      <c r="B3123" s="34">
        <v>3098</v>
      </c>
      <c r="C3123" s="34">
        <v>5929.1605374189094</v>
      </c>
      <c r="D3123" s="34">
        <v>-4214.1605374189094</v>
      </c>
    </row>
    <row r="3124" spans="2:4" x14ac:dyDescent="0.4">
      <c r="B3124" s="34">
        <v>3099</v>
      </c>
      <c r="C3124" s="34">
        <v>4804.324491808602</v>
      </c>
      <c r="D3124" s="34">
        <v>-3046.324491808602</v>
      </c>
    </row>
    <row r="3125" spans="2:4" x14ac:dyDescent="0.4">
      <c r="B3125" s="34">
        <v>3100</v>
      </c>
      <c r="C3125" s="34">
        <v>3154.5649582468182</v>
      </c>
      <c r="D3125" s="34">
        <v>-2876.5649582468182</v>
      </c>
    </row>
    <row r="3126" spans="2:4" x14ac:dyDescent="0.4">
      <c r="B3126" s="34">
        <v>3101</v>
      </c>
      <c r="C3126" s="34">
        <v>3754.4775159056489</v>
      </c>
      <c r="D3126" s="34">
        <v>-1927.4775159056489</v>
      </c>
    </row>
    <row r="3127" spans="2:4" x14ac:dyDescent="0.4">
      <c r="B3127" s="34">
        <v>3102</v>
      </c>
      <c r="C3127" s="34">
        <v>3679.4884461982947</v>
      </c>
      <c r="D3127" s="34">
        <v>-3379.4884461982947</v>
      </c>
    </row>
    <row r="3128" spans="2:4" x14ac:dyDescent="0.4">
      <c r="B3128" s="34">
        <v>3103</v>
      </c>
      <c r="C3128" s="34">
        <v>9528.6358833718914</v>
      </c>
      <c r="D3128" s="34">
        <v>-3270.6358833718914</v>
      </c>
    </row>
    <row r="3129" spans="2:4" x14ac:dyDescent="0.4">
      <c r="B3129" s="34">
        <v>3104</v>
      </c>
      <c r="C3129" s="34">
        <v>2929.5977491247568</v>
      </c>
      <c r="D3129" s="34">
        <v>-2918.5977491247568</v>
      </c>
    </row>
    <row r="3130" spans="2:4" x14ac:dyDescent="0.4">
      <c r="B3130" s="34">
        <v>3105</v>
      </c>
      <c r="C3130" s="34">
        <v>3154.5649582468182</v>
      </c>
      <c r="D3130" s="34">
        <v>-1969.5649582468182</v>
      </c>
    </row>
    <row r="3131" spans="2:4" x14ac:dyDescent="0.4">
      <c r="B3131" s="34">
        <v>3106</v>
      </c>
      <c r="C3131" s="34">
        <v>5104.2807706380172</v>
      </c>
      <c r="D3131" s="34">
        <v>-2628.2807706380172</v>
      </c>
    </row>
    <row r="3132" spans="2:4" x14ac:dyDescent="0.4">
      <c r="B3132" s="34">
        <v>3107</v>
      </c>
      <c r="C3132" s="34">
        <v>3079.5758885394644</v>
      </c>
      <c r="D3132" s="34">
        <v>-3038.5758885394644</v>
      </c>
    </row>
    <row r="3133" spans="2:4" x14ac:dyDescent="0.4">
      <c r="B3133" s="34">
        <v>3108</v>
      </c>
      <c r="C3133" s="34">
        <v>4954.3026312233096</v>
      </c>
      <c r="D3133" s="34">
        <v>2950.6973687766904</v>
      </c>
    </row>
    <row r="3134" spans="2:4" x14ac:dyDescent="0.4">
      <c r="B3134" s="34">
        <v>3109</v>
      </c>
      <c r="C3134" s="34">
        <v>2929.5977491247568</v>
      </c>
      <c r="D3134" s="34">
        <v>-2903.5977491247568</v>
      </c>
    </row>
    <row r="3135" spans="2:4" x14ac:dyDescent="0.4">
      <c r="B3135" s="34">
        <v>3110</v>
      </c>
      <c r="C3135" s="34">
        <v>11328.373556348382</v>
      </c>
      <c r="D3135" s="34">
        <v>-4695.3735563483824</v>
      </c>
    </row>
    <row r="3136" spans="2:4" x14ac:dyDescent="0.4">
      <c r="B3136" s="34">
        <v>3111</v>
      </c>
      <c r="C3136" s="34">
        <v>2854.608679417403</v>
      </c>
      <c r="D3136" s="34">
        <v>-2844.608679417403</v>
      </c>
    </row>
    <row r="3137" spans="2:4" x14ac:dyDescent="0.4">
      <c r="B3137" s="34">
        <v>3112</v>
      </c>
      <c r="C3137" s="34">
        <v>8478.7889074689374</v>
      </c>
      <c r="D3137" s="34">
        <v>-3150.7889074689374</v>
      </c>
    </row>
    <row r="3138" spans="2:4" x14ac:dyDescent="0.4">
      <c r="B3138" s="34">
        <v>3113</v>
      </c>
      <c r="C3138" s="34">
        <v>3454.5212370762333</v>
      </c>
      <c r="D3138" s="34">
        <v>-2933.5212370762333</v>
      </c>
    </row>
    <row r="3139" spans="2:4" x14ac:dyDescent="0.4">
      <c r="B3139" s="34">
        <v>3114</v>
      </c>
      <c r="C3139" s="34">
        <v>5554.21518888214</v>
      </c>
      <c r="D3139" s="34">
        <v>-919.21518888213996</v>
      </c>
    </row>
    <row r="3140" spans="2:4" x14ac:dyDescent="0.4">
      <c r="B3140" s="34">
        <v>3115</v>
      </c>
      <c r="C3140" s="34">
        <v>2779.6196097100492</v>
      </c>
      <c r="D3140" s="34">
        <v>-2779.6196097100492</v>
      </c>
    </row>
    <row r="3141" spans="2:4" x14ac:dyDescent="0.4">
      <c r="B3141" s="34">
        <v>3116</v>
      </c>
      <c r="C3141" s="34">
        <v>2854.608679417403</v>
      </c>
      <c r="D3141" s="34">
        <v>-2554.608679417403</v>
      </c>
    </row>
    <row r="3142" spans="2:4" x14ac:dyDescent="0.4">
      <c r="B3142" s="34">
        <v>3117</v>
      </c>
      <c r="C3142" s="34">
        <v>3529.5103067835871</v>
      </c>
      <c r="D3142" s="34">
        <v>-3099.5103067835871</v>
      </c>
    </row>
    <row r="3143" spans="2:4" x14ac:dyDescent="0.4">
      <c r="B3143" s="34">
        <v>3118</v>
      </c>
      <c r="C3143" s="34">
        <v>2854.608679417403</v>
      </c>
      <c r="D3143" s="34">
        <v>-2853.608679417403</v>
      </c>
    </row>
    <row r="3144" spans="2:4" x14ac:dyDescent="0.4">
      <c r="B3144" s="34">
        <v>3119</v>
      </c>
      <c r="C3144" s="34">
        <v>2929.5977491247568</v>
      </c>
      <c r="D3144" s="34">
        <v>-1379.5977491247568</v>
      </c>
    </row>
    <row r="3145" spans="2:4" x14ac:dyDescent="0.4">
      <c r="B3145" s="34">
        <v>3120</v>
      </c>
      <c r="C3145" s="34">
        <v>2854.608679417403</v>
      </c>
      <c r="D3145" s="34">
        <v>-2849.608679417403</v>
      </c>
    </row>
    <row r="3146" spans="2:4" x14ac:dyDescent="0.4">
      <c r="B3146" s="34">
        <v>3121</v>
      </c>
      <c r="C3146" s="34">
        <v>3529.5103067835871</v>
      </c>
      <c r="D3146" s="34">
        <v>-3401.5103067835871</v>
      </c>
    </row>
    <row r="3147" spans="2:4" x14ac:dyDescent="0.4">
      <c r="B3147" s="34">
        <v>3122</v>
      </c>
      <c r="C3147" s="34">
        <v>2854.608679417403</v>
      </c>
      <c r="D3147" s="34">
        <v>-2844.608679417403</v>
      </c>
    </row>
    <row r="3148" spans="2:4" x14ac:dyDescent="0.4">
      <c r="B3148" s="34">
        <v>3123</v>
      </c>
      <c r="C3148" s="34">
        <v>2929.5977491247568</v>
      </c>
      <c r="D3148" s="34">
        <v>-2813.5977491247568</v>
      </c>
    </row>
    <row r="3149" spans="2:4" x14ac:dyDescent="0.4">
      <c r="B3149" s="34">
        <v>3124</v>
      </c>
      <c r="C3149" s="34">
        <v>28875.815867869176</v>
      </c>
      <c r="D3149" s="34">
        <v>56316.184132130824</v>
      </c>
    </row>
    <row r="3150" spans="2:4" x14ac:dyDescent="0.4">
      <c r="B3150" s="34">
        <v>3125</v>
      </c>
      <c r="C3150" s="34">
        <v>3079.5758885394644</v>
      </c>
      <c r="D3150" s="34">
        <v>-3053.5758885394644</v>
      </c>
    </row>
    <row r="3151" spans="2:4" x14ac:dyDescent="0.4">
      <c r="B3151" s="34">
        <v>3126</v>
      </c>
      <c r="C3151" s="34">
        <v>2779.6196097100492</v>
      </c>
      <c r="D3151" s="34">
        <v>-2779.6196097100492</v>
      </c>
    </row>
    <row r="3152" spans="2:4" x14ac:dyDescent="0.4">
      <c r="B3152" s="34">
        <v>3127</v>
      </c>
      <c r="C3152" s="34">
        <v>4054.4337947350641</v>
      </c>
      <c r="D3152" s="34">
        <v>-3014.4337947350641</v>
      </c>
    </row>
    <row r="3153" spans="2:4" x14ac:dyDescent="0.4">
      <c r="B3153" s="34">
        <v>3128</v>
      </c>
      <c r="C3153" s="34">
        <v>2779.6196097100492</v>
      </c>
      <c r="D3153" s="34">
        <v>-2779.6196097100492</v>
      </c>
    </row>
    <row r="3154" spans="2:4" x14ac:dyDescent="0.4">
      <c r="B3154" s="34">
        <v>3129</v>
      </c>
      <c r="C3154" s="34">
        <v>11553.340765470444</v>
      </c>
      <c r="D3154" s="34">
        <v>4737.6592345295558</v>
      </c>
    </row>
    <row r="3155" spans="2:4" x14ac:dyDescent="0.4">
      <c r="B3155" s="34">
        <v>3130</v>
      </c>
      <c r="C3155" s="34">
        <v>2854.608679417403</v>
      </c>
      <c r="D3155" s="34">
        <v>-2844.608679417403</v>
      </c>
    </row>
    <row r="3156" spans="2:4" x14ac:dyDescent="0.4">
      <c r="B3156" s="34">
        <v>3131</v>
      </c>
      <c r="C3156" s="34">
        <v>3079.5758885394644</v>
      </c>
      <c r="D3156" s="34">
        <v>-2704.5758885394644</v>
      </c>
    </row>
    <row r="3157" spans="2:4" x14ac:dyDescent="0.4">
      <c r="B3157" s="34">
        <v>3132</v>
      </c>
      <c r="C3157" s="34">
        <v>3679.4884461982947</v>
      </c>
      <c r="D3157" s="34">
        <v>-3034.4884461982947</v>
      </c>
    </row>
    <row r="3158" spans="2:4" x14ac:dyDescent="0.4">
      <c r="B3158" s="34">
        <v>3133</v>
      </c>
      <c r="C3158" s="34">
        <v>2854.608679417403</v>
      </c>
      <c r="D3158" s="34">
        <v>-2844.608679417403</v>
      </c>
    </row>
    <row r="3159" spans="2:4" x14ac:dyDescent="0.4">
      <c r="B3159" s="34">
        <v>3134</v>
      </c>
      <c r="C3159" s="34">
        <v>3979.4447250277099</v>
      </c>
      <c r="D3159" s="34">
        <v>-3439.4447250277099</v>
      </c>
    </row>
    <row r="3160" spans="2:4" x14ac:dyDescent="0.4">
      <c r="B3160" s="34">
        <v>3135</v>
      </c>
      <c r="C3160" s="34">
        <v>3679.4884461982947</v>
      </c>
      <c r="D3160" s="34">
        <v>-3454.4884461982947</v>
      </c>
    </row>
    <row r="3161" spans="2:4" x14ac:dyDescent="0.4">
      <c r="B3161" s="34">
        <v>3136</v>
      </c>
      <c r="C3161" s="34">
        <v>3304.5430976615257</v>
      </c>
      <c r="D3161" s="34">
        <v>-3142.5430976615257</v>
      </c>
    </row>
    <row r="3162" spans="2:4" x14ac:dyDescent="0.4">
      <c r="B3162" s="34">
        <v>3137</v>
      </c>
      <c r="C3162" s="34">
        <v>4429.3791432718326</v>
      </c>
      <c r="D3162" s="34">
        <v>-3790.3791432718326</v>
      </c>
    </row>
    <row r="3163" spans="2:4" x14ac:dyDescent="0.4">
      <c r="B3163" s="34">
        <v>3138</v>
      </c>
      <c r="C3163" s="34">
        <v>2854.608679417403</v>
      </c>
      <c r="D3163" s="34">
        <v>-2804.608679417403</v>
      </c>
    </row>
    <row r="3164" spans="2:4" x14ac:dyDescent="0.4">
      <c r="B3164" s="34">
        <v>3139</v>
      </c>
      <c r="C3164" s="34">
        <v>2779.6196097100492</v>
      </c>
      <c r="D3164" s="34">
        <v>-2779.6196097100492</v>
      </c>
    </row>
    <row r="3165" spans="2:4" x14ac:dyDescent="0.4">
      <c r="B3165" s="34">
        <v>3140</v>
      </c>
      <c r="C3165" s="34">
        <v>3229.5540279541719</v>
      </c>
      <c r="D3165" s="34">
        <v>-529.55402795417194</v>
      </c>
    </row>
    <row r="3166" spans="2:4" x14ac:dyDescent="0.4">
      <c r="B3166" s="34">
        <v>3141</v>
      </c>
      <c r="C3166" s="34">
        <v>3079.5758885394644</v>
      </c>
      <c r="D3166" s="34">
        <v>-2983.5758885394644</v>
      </c>
    </row>
    <row r="3167" spans="2:4" x14ac:dyDescent="0.4">
      <c r="B3167" s="34">
        <v>3142</v>
      </c>
      <c r="C3167" s="34">
        <v>3379.5321673688795</v>
      </c>
      <c r="D3167" s="34">
        <v>-3121.5321673688795</v>
      </c>
    </row>
    <row r="3168" spans="2:4" x14ac:dyDescent="0.4">
      <c r="B3168" s="34">
        <v>3143</v>
      </c>
      <c r="C3168" s="34">
        <v>3004.5868188321106</v>
      </c>
      <c r="D3168" s="34">
        <v>-2959.5868188321106</v>
      </c>
    </row>
    <row r="3169" spans="2:4" x14ac:dyDescent="0.4">
      <c r="B3169" s="34">
        <v>3144</v>
      </c>
      <c r="C3169" s="34">
        <v>2779.6196097100492</v>
      </c>
      <c r="D3169" s="34">
        <v>-2779.6196097100492</v>
      </c>
    </row>
    <row r="3170" spans="2:4" x14ac:dyDescent="0.4">
      <c r="B3170" s="34">
        <v>3145</v>
      </c>
      <c r="C3170" s="34">
        <v>5029.2917009306639</v>
      </c>
      <c r="D3170" s="34">
        <v>2510.7082990693361</v>
      </c>
    </row>
    <row r="3171" spans="2:4" x14ac:dyDescent="0.4">
      <c r="B3171" s="34">
        <v>3146</v>
      </c>
      <c r="C3171" s="34">
        <v>2779.6196097100492</v>
      </c>
      <c r="D3171" s="34">
        <v>-2779.6196097100492</v>
      </c>
    </row>
    <row r="3172" spans="2:4" x14ac:dyDescent="0.4">
      <c r="B3172" s="34">
        <v>3147</v>
      </c>
      <c r="C3172" s="34">
        <v>3679.4884461982947</v>
      </c>
      <c r="D3172" s="34">
        <v>1570.5115538017053</v>
      </c>
    </row>
    <row r="3173" spans="2:4" x14ac:dyDescent="0.4">
      <c r="B3173" s="34">
        <v>3148</v>
      </c>
      <c r="C3173" s="34">
        <v>18752.29145737641</v>
      </c>
      <c r="D3173" s="34">
        <v>4752.7085426235899</v>
      </c>
    </row>
    <row r="3174" spans="2:4" x14ac:dyDescent="0.4">
      <c r="B3174" s="34">
        <v>3149</v>
      </c>
      <c r="C3174" s="34">
        <v>7053.9965830292158</v>
      </c>
      <c r="D3174" s="34">
        <v>-4692.9965830292158</v>
      </c>
    </row>
    <row r="3175" spans="2:4" x14ac:dyDescent="0.4">
      <c r="B3175" s="34">
        <v>3150</v>
      </c>
      <c r="C3175" s="34">
        <v>4654.3463523938944</v>
      </c>
      <c r="D3175" s="34">
        <v>-3354.3463523938944</v>
      </c>
    </row>
    <row r="3176" spans="2:4" x14ac:dyDescent="0.4">
      <c r="B3176" s="34">
        <v>3151</v>
      </c>
      <c r="C3176" s="34">
        <v>10578.482859274845</v>
      </c>
      <c r="D3176" s="34">
        <v>-7043.4828592748454</v>
      </c>
    </row>
    <row r="3177" spans="2:4" x14ac:dyDescent="0.4">
      <c r="B3177" s="34">
        <v>3152</v>
      </c>
      <c r="C3177" s="34">
        <v>5329.247979760079</v>
      </c>
      <c r="D3177" s="34">
        <v>-1815.247979760079</v>
      </c>
    </row>
    <row r="3178" spans="2:4" x14ac:dyDescent="0.4">
      <c r="B3178" s="34">
        <v>3153</v>
      </c>
      <c r="C3178" s="34">
        <v>7803.8872801027546</v>
      </c>
      <c r="D3178" s="34">
        <v>-5472.8872801027546</v>
      </c>
    </row>
    <row r="3179" spans="2:4" x14ac:dyDescent="0.4">
      <c r="B3179" s="34">
        <v>3154</v>
      </c>
      <c r="C3179" s="34">
        <v>20851.985409182314</v>
      </c>
      <c r="D3179" s="34">
        <v>-10784.485409182314</v>
      </c>
    </row>
    <row r="3180" spans="2:4" x14ac:dyDescent="0.4">
      <c r="B3180" s="34">
        <v>3155</v>
      </c>
      <c r="C3180" s="34">
        <v>12003.275183714568</v>
      </c>
      <c r="D3180" s="34">
        <v>-4098.2751837145679</v>
      </c>
    </row>
    <row r="3181" spans="2:4" x14ac:dyDescent="0.4">
      <c r="B3181" s="34">
        <v>3156</v>
      </c>
      <c r="C3181" s="34">
        <v>25426.318661330901</v>
      </c>
      <c r="D3181" s="34">
        <v>-16001.088661330901</v>
      </c>
    </row>
    <row r="3182" spans="2:4" x14ac:dyDescent="0.4">
      <c r="B3182" s="34">
        <v>3157</v>
      </c>
      <c r="C3182" s="34">
        <v>9453.6468136645381</v>
      </c>
      <c r="D3182" s="34">
        <v>-3853.6468136645381</v>
      </c>
    </row>
    <row r="3183" spans="2:4" x14ac:dyDescent="0.4">
      <c r="B3183" s="34">
        <v>3158</v>
      </c>
      <c r="C3183" s="34">
        <v>5854.1714677115551</v>
      </c>
      <c r="D3183" s="34">
        <v>-1814.1714677115551</v>
      </c>
    </row>
    <row r="3184" spans="2:4" x14ac:dyDescent="0.4">
      <c r="B3184" s="34">
        <v>3159</v>
      </c>
      <c r="C3184" s="34">
        <v>7953.8654195174622</v>
      </c>
      <c r="D3184" s="34">
        <v>-2253.8654195174622</v>
      </c>
    </row>
    <row r="3185" spans="2:4" x14ac:dyDescent="0.4">
      <c r="B3185" s="34">
        <v>3160</v>
      </c>
      <c r="C3185" s="34">
        <v>6679.0512344924473</v>
      </c>
      <c r="D3185" s="34">
        <v>-4676.831234492447</v>
      </c>
    </row>
    <row r="3186" spans="2:4" x14ac:dyDescent="0.4">
      <c r="B3186" s="34">
        <v>3161</v>
      </c>
      <c r="C3186" s="34">
        <v>7053.9965830292158</v>
      </c>
      <c r="D3186" s="34">
        <v>-2484.9965830292158</v>
      </c>
    </row>
    <row r="3187" spans="2:4" x14ac:dyDescent="0.4">
      <c r="B3187" s="34">
        <v>3162</v>
      </c>
      <c r="C3187" s="34">
        <v>8328.8107680542307</v>
      </c>
      <c r="D3187" s="34">
        <v>-6226.8107680542307</v>
      </c>
    </row>
    <row r="3188" spans="2:4" x14ac:dyDescent="0.4">
      <c r="B3188" s="34">
        <v>3163</v>
      </c>
      <c r="C3188" s="34">
        <v>7503.9310012733386</v>
      </c>
      <c r="D3188" s="34">
        <v>-2417.9310012733386</v>
      </c>
    </row>
    <row r="3189" spans="2:4" x14ac:dyDescent="0.4">
      <c r="B3189" s="34">
        <v>3164</v>
      </c>
      <c r="C3189" s="34">
        <v>8178.8326286395231</v>
      </c>
      <c r="D3189" s="34">
        <v>6271.1673713604769</v>
      </c>
    </row>
    <row r="3190" spans="2:4" x14ac:dyDescent="0.4">
      <c r="B3190" s="34">
        <v>3165</v>
      </c>
      <c r="C3190" s="34">
        <v>8103.8435589321698</v>
      </c>
      <c r="D3190" s="34">
        <v>-5434.8435589321698</v>
      </c>
    </row>
    <row r="3191" spans="2:4" x14ac:dyDescent="0.4">
      <c r="B3191" s="34">
        <v>3166</v>
      </c>
      <c r="C3191" s="34">
        <v>4354.3900735644793</v>
      </c>
      <c r="D3191" s="34">
        <v>-3134.3900735644793</v>
      </c>
    </row>
    <row r="3192" spans="2:4" x14ac:dyDescent="0.4">
      <c r="B3192" s="34">
        <v>3167</v>
      </c>
      <c r="C3192" s="34">
        <v>72519.45443754908</v>
      </c>
      <c r="D3192" s="34">
        <v>-16439.624437549079</v>
      </c>
    </row>
    <row r="3193" spans="2:4" x14ac:dyDescent="0.4">
      <c r="B3193" s="34">
        <v>3168</v>
      </c>
      <c r="C3193" s="34">
        <v>6904.0184436145082</v>
      </c>
      <c r="D3193" s="34">
        <v>-3419.0184436145082</v>
      </c>
    </row>
    <row r="3194" spans="2:4" x14ac:dyDescent="0.4">
      <c r="B3194" s="34">
        <v>3169</v>
      </c>
      <c r="C3194" s="34">
        <v>7353.952861858631</v>
      </c>
      <c r="D3194" s="34">
        <v>-4248.952861858631</v>
      </c>
    </row>
    <row r="3195" spans="2:4" x14ac:dyDescent="0.4">
      <c r="B3195" s="34">
        <v>3170</v>
      </c>
      <c r="C3195" s="34">
        <v>8928.7233257130611</v>
      </c>
      <c r="D3195" s="34">
        <v>-687.72332571306106</v>
      </c>
    </row>
    <row r="3196" spans="2:4" x14ac:dyDescent="0.4">
      <c r="B3196" s="34">
        <v>3171</v>
      </c>
      <c r="C3196" s="34">
        <v>8103.8435589321698</v>
      </c>
      <c r="D3196" s="34">
        <v>-5858.8435589321698</v>
      </c>
    </row>
    <row r="3197" spans="2:4" x14ac:dyDescent="0.4">
      <c r="B3197" s="34">
        <v>3172</v>
      </c>
      <c r="C3197" s="34">
        <v>11553.340765470444</v>
      </c>
      <c r="D3197" s="34">
        <v>-3936.3407654704442</v>
      </c>
    </row>
    <row r="3198" spans="2:4" x14ac:dyDescent="0.4">
      <c r="B3198" s="34">
        <v>3173</v>
      </c>
      <c r="C3198" s="34">
        <v>4954.3026312233096</v>
      </c>
      <c r="D3198" s="34">
        <v>-2654.3026312233096</v>
      </c>
    </row>
    <row r="3199" spans="2:4" x14ac:dyDescent="0.4">
      <c r="B3199" s="34">
        <v>3174</v>
      </c>
      <c r="C3199" s="34">
        <v>8328.8107680542307</v>
      </c>
      <c r="D3199" s="34">
        <v>1971.1892319457693</v>
      </c>
    </row>
    <row r="3200" spans="2:4" x14ac:dyDescent="0.4">
      <c r="B3200" s="34">
        <v>3175</v>
      </c>
      <c r="C3200" s="34">
        <v>4504.3682129791869</v>
      </c>
      <c r="D3200" s="34">
        <v>-1470.3682129791869</v>
      </c>
    </row>
    <row r="3201" spans="2:4" x14ac:dyDescent="0.4">
      <c r="B3201" s="34">
        <v>3176</v>
      </c>
      <c r="C3201" s="34">
        <v>7278.9637921512776</v>
      </c>
      <c r="D3201" s="34">
        <v>-1800.9637921512776</v>
      </c>
    </row>
    <row r="3202" spans="2:4" x14ac:dyDescent="0.4">
      <c r="B3202" s="34">
        <v>3177</v>
      </c>
      <c r="C3202" s="34">
        <v>6904.0184436145082</v>
      </c>
      <c r="D3202" s="34">
        <v>-4722.0184436145082</v>
      </c>
    </row>
    <row r="3203" spans="2:4" x14ac:dyDescent="0.4">
      <c r="B3203" s="34">
        <v>3178</v>
      </c>
      <c r="C3203" s="34">
        <v>6604.062164785093</v>
      </c>
      <c r="D3203" s="34">
        <v>-3669.062164785093</v>
      </c>
    </row>
    <row r="3204" spans="2:4" x14ac:dyDescent="0.4">
      <c r="B3204" s="34">
        <v>3179</v>
      </c>
      <c r="C3204" s="34">
        <v>8628.7670468836459</v>
      </c>
      <c r="D3204" s="34">
        <v>-6052.7670468836459</v>
      </c>
    </row>
    <row r="3205" spans="2:4" x14ac:dyDescent="0.4">
      <c r="B3205" s="34">
        <v>3180</v>
      </c>
      <c r="C3205" s="34">
        <v>7428.9419315659852</v>
      </c>
      <c r="D3205" s="34">
        <v>-2634.1219315659855</v>
      </c>
    </row>
    <row r="3206" spans="2:4" x14ac:dyDescent="0.4">
      <c r="B3206" s="34">
        <v>3181</v>
      </c>
      <c r="C3206" s="34">
        <v>6154.1277465409703</v>
      </c>
      <c r="D3206" s="34">
        <v>-4717.1277465409703</v>
      </c>
    </row>
    <row r="3207" spans="2:4" x14ac:dyDescent="0.4">
      <c r="B3207" s="34">
        <v>3182</v>
      </c>
      <c r="C3207" s="34">
        <v>3904.4556553203565</v>
      </c>
      <c r="D3207" s="34">
        <v>-3359.4556553203565</v>
      </c>
    </row>
    <row r="3208" spans="2:4" x14ac:dyDescent="0.4">
      <c r="B3208" s="34">
        <v>3183</v>
      </c>
      <c r="C3208" s="34">
        <v>14102.969135520474</v>
      </c>
      <c r="D3208" s="34">
        <v>-7040.9691355204741</v>
      </c>
    </row>
    <row r="3209" spans="2:4" x14ac:dyDescent="0.4">
      <c r="B3209" s="34">
        <v>3184</v>
      </c>
      <c r="C3209" s="34">
        <v>7878.876349810108</v>
      </c>
      <c r="D3209" s="34">
        <v>-5153.876349810108</v>
      </c>
    </row>
    <row r="3210" spans="2:4" x14ac:dyDescent="0.4">
      <c r="B3210" s="34">
        <v>3185</v>
      </c>
      <c r="C3210" s="34">
        <v>6229.1168162483245</v>
      </c>
      <c r="D3210" s="34">
        <v>-1619.1168162483245</v>
      </c>
    </row>
    <row r="3211" spans="2:4" x14ac:dyDescent="0.4">
      <c r="B3211" s="34">
        <v>3186</v>
      </c>
      <c r="C3211" s="34">
        <v>4579.3572826865402</v>
      </c>
      <c r="D3211" s="34">
        <v>-3579.3572826865402</v>
      </c>
    </row>
    <row r="3212" spans="2:4" x14ac:dyDescent="0.4">
      <c r="B3212" s="34">
        <v>3187</v>
      </c>
      <c r="C3212" s="34">
        <v>8028.8544892248156</v>
      </c>
      <c r="D3212" s="34">
        <v>-4758.8544892248156</v>
      </c>
    </row>
    <row r="3213" spans="2:4" x14ac:dyDescent="0.4">
      <c r="B3213" s="34">
        <v>3188</v>
      </c>
      <c r="C3213" s="34">
        <v>21076.952618304378</v>
      </c>
      <c r="D3213" s="34">
        <v>-3632.9526183043781</v>
      </c>
    </row>
    <row r="3214" spans="2:4" x14ac:dyDescent="0.4">
      <c r="B3214" s="34">
        <v>3189</v>
      </c>
      <c r="C3214" s="34">
        <v>3454.5212370762333</v>
      </c>
      <c r="D3214" s="34">
        <v>-3324.5212370762333</v>
      </c>
    </row>
    <row r="3215" spans="2:4" x14ac:dyDescent="0.4">
      <c r="B3215" s="34">
        <v>3190</v>
      </c>
      <c r="C3215" s="34">
        <v>4204.4119341497717</v>
      </c>
      <c r="D3215" s="34">
        <v>2575.5880658502283</v>
      </c>
    </row>
    <row r="3216" spans="2:4" x14ac:dyDescent="0.4">
      <c r="B3216" s="34">
        <v>3191</v>
      </c>
      <c r="C3216" s="34">
        <v>2779.6196097100492</v>
      </c>
      <c r="D3216" s="34">
        <v>-2779.6196097100492</v>
      </c>
    </row>
    <row r="3217" spans="2:4" x14ac:dyDescent="0.4">
      <c r="B3217" s="34">
        <v>3192</v>
      </c>
      <c r="C3217" s="34">
        <v>3079.5758885394644</v>
      </c>
      <c r="D3217" s="34">
        <v>-2928.5758885394644</v>
      </c>
    </row>
    <row r="3218" spans="2:4" x14ac:dyDescent="0.4">
      <c r="B3218" s="34">
        <v>3193</v>
      </c>
      <c r="C3218" s="34">
        <v>3379.5321673688795</v>
      </c>
      <c r="D3218" s="34">
        <v>-3277.5321673688795</v>
      </c>
    </row>
    <row r="3219" spans="2:4" x14ac:dyDescent="0.4">
      <c r="B3219" s="34">
        <v>3194</v>
      </c>
      <c r="C3219" s="34">
        <v>4579.3572826865402</v>
      </c>
      <c r="D3219" s="34">
        <v>-3992.3572826865402</v>
      </c>
    </row>
    <row r="3220" spans="2:4" x14ac:dyDescent="0.4">
      <c r="B3220" s="34">
        <v>3195</v>
      </c>
      <c r="C3220" s="34">
        <v>2779.6196097100492</v>
      </c>
      <c r="D3220" s="34">
        <v>-2779.6196097100492</v>
      </c>
    </row>
    <row r="3221" spans="2:4" x14ac:dyDescent="0.4">
      <c r="B3221" s="34">
        <v>3196</v>
      </c>
      <c r="C3221" s="34">
        <v>5704.1933282968475</v>
      </c>
      <c r="D3221" s="34">
        <v>-3634.1933282968475</v>
      </c>
    </row>
    <row r="3222" spans="2:4" x14ac:dyDescent="0.4">
      <c r="B3222" s="34">
        <v>3197</v>
      </c>
      <c r="C3222" s="34">
        <v>3229.5540279541719</v>
      </c>
      <c r="D3222" s="34">
        <v>-1429.5540279541719</v>
      </c>
    </row>
    <row r="3223" spans="2:4" x14ac:dyDescent="0.4">
      <c r="B3223" s="34">
        <v>3198</v>
      </c>
      <c r="C3223" s="34">
        <v>3079.5758885394644</v>
      </c>
      <c r="D3223" s="34">
        <v>-1934.5758885394644</v>
      </c>
    </row>
    <row r="3224" spans="2:4" x14ac:dyDescent="0.4">
      <c r="B3224" s="34">
        <v>3199</v>
      </c>
      <c r="C3224" s="34">
        <v>3004.5868188321106</v>
      </c>
      <c r="D3224" s="34">
        <v>-2894.5868188321106</v>
      </c>
    </row>
    <row r="3225" spans="2:4" x14ac:dyDescent="0.4">
      <c r="B3225" s="34">
        <v>3200</v>
      </c>
      <c r="C3225" s="34">
        <v>6754.0403041998015</v>
      </c>
      <c r="D3225" s="34">
        <v>-4146.0403041998015</v>
      </c>
    </row>
    <row r="3226" spans="2:4" x14ac:dyDescent="0.4">
      <c r="B3226" s="34">
        <v>3201</v>
      </c>
      <c r="C3226" s="34">
        <v>2854.608679417403</v>
      </c>
      <c r="D3226" s="34">
        <v>-2853.608679417403</v>
      </c>
    </row>
    <row r="3227" spans="2:4" x14ac:dyDescent="0.4">
      <c r="B3227" s="34">
        <v>3202</v>
      </c>
      <c r="C3227" s="34">
        <v>2929.5977491247568</v>
      </c>
      <c r="D3227" s="34">
        <v>-2904.5977491247568</v>
      </c>
    </row>
    <row r="3228" spans="2:4" x14ac:dyDescent="0.4">
      <c r="B3228" s="34">
        <v>3203</v>
      </c>
      <c r="C3228" s="34">
        <v>4654.3463523938944</v>
      </c>
      <c r="D3228" s="34">
        <v>-1928.3463523938944</v>
      </c>
    </row>
    <row r="3229" spans="2:4" x14ac:dyDescent="0.4">
      <c r="B3229" s="34">
        <v>3204</v>
      </c>
      <c r="C3229" s="34">
        <v>3229.5540279541719</v>
      </c>
      <c r="D3229" s="34">
        <v>-2979.5540279541719</v>
      </c>
    </row>
    <row r="3230" spans="2:4" x14ac:dyDescent="0.4">
      <c r="B3230" s="34">
        <v>3205</v>
      </c>
      <c r="C3230" s="34">
        <v>2779.6196097100492</v>
      </c>
      <c r="D3230" s="34">
        <v>-2779.6196097100492</v>
      </c>
    </row>
    <row r="3231" spans="2:4" x14ac:dyDescent="0.4">
      <c r="B3231" s="34">
        <v>3206</v>
      </c>
      <c r="C3231" s="34">
        <v>3679.4884461982947</v>
      </c>
      <c r="D3231" s="34">
        <v>-3406.4884461982947</v>
      </c>
    </row>
    <row r="3232" spans="2:4" x14ac:dyDescent="0.4">
      <c r="B3232" s="34">
        <v>3207</v>
      </c>
      <c r="C3232" s="34">
        <v>2779.6196097100492</v>
      </c>
      <c r="D3232" s="34">
        <v>-2779.6196097100492</v>
      </c>
    </row>
    <row r="3233" spans="2:4" x14ac:dyDescent="0.4">
      <c r="B3233" s="34">
        <v>3208</v>
      </c>
      <c r="C3233" s="34">
        <v>5479.2261191747857</v>
      </c>
      <c r="D3233" s="34">
        <v>-2929.2261191747857</v>
      </c>
    </row>
    <row r="3234" spans="2:4" x14ac:dyDescent="0.4">
      <c r="B3234" s="34">
        <v>3209</v>
      </c>
      <c r="C3234" s="34">
        <v>8928.7233257130611</v>
      </c>
      <c r="D3234" s="34">
        <v>-3753.7233257130611</v>
      </c>
    </row>
    <row r="3235" spans="2:4" x14ac:dyDescent="0.4">
      <c r="B3235" s="34">
        <v>3210</v>
      </c>
      <c r="C3235" s="34">
        <v>19727.149363572011</v>
      </c>
      <c r="D3235" s="34">
        <v>-8391.44936357201</v>
      </c>
    </row>
    <row r="3236" spans="2:4" x14ac:dyDescent="0.4">
      <c r="B3236" s="34">
        <v>3211</v>
      </c>
      <c r="C3236" s="34">
        <v>7278.9637921512776</v>
      </c>
      <c r="D3236" s="34">
        <v>-3505.9637921512776</v>
      </c>
    </row>
    <row r="3237" spans="2:4" x14ac:dyDescent="0.4">
      <c r="B3237" s="34">
        <v>3212</v>
      </c>
      <c r="C3237" s="34">
        <v>26926.100055477975</v>
      </c>
      <c r="D3237" s="34">
        <v>614.89994452202518</v>
      </c>
    </row>
    <row r="3238" spans="2:4" x14ac:dyDescent="0.4">
      <c r="B3238" s="34">
        <v>3213</v>
      </c>
      <c r="C3238" s="34">
        <v>9828.5921622013066</v>
      </c>
      <c r="D3238" s="34">
        <v>-4778.5921622013066</v>
      </c>
    </row>
    <row r="3239" spans="2:4" x14ac:dyDescent="0.4">
      <c r="B3239" s="34">
        <v>3214</v>
      </c>
      <c r="C3239" s="34">
        <v>6304.1058859556779</v>
      </c>
      <c r="D3239" s="34">
        <v>-297.10588595567788</v>
      </c>
    </row>
    <row r="3240" spans="2:4" x14ac:dyDescent="0.4">
      <c r="B3240" s="34">
        <v>3215</v>
      </c>
      <c r="C3240" s="34">
        <v>11403.362626055738</v>
      </c>
      <c r="D3240" s="34">
        <v>852.63737394426244</v>
      </c>
    </row>
    <row r="3241" spans="2:4" x14ac:dyDescent="0.4">
      <c r="B3241" s="34">
        <v>3216</v>
      </c>
      <c r="C3241" s="34">
        <v>12828.15495049546</v>
      </c>
      <c r="D3241" s="34">
        <v>22294.84504950454</v>
      </c>
    </row>
    <row r="3242" spans="2:4" x14ac:dyDescent="0.4">
      <c r="B3242" s="34">
        <v>3217</v>
      </c>
      <c r="C3242" s="34">
        <v>5404.2370494674324</v>
      </c>
      <c r="D3242" s="34">
        <v>-3403.2370494674324</v>
      </c>
    </row>
    <row r="3243" spans="2:4" x14ac:dyDescent="0.4">
      <c r="B3243" s="34">
        <v>3218</v>
      </c>
      <c r="C3243" s="34">
        <v>10578.482859274845</v>
      </c>
      <c r="D3243" s="34">
        <v>-5357.4828592748454</v>
      </c>
    </row>
    <row r="3244" spans="2:4" x14ac:dyDescent="0.4">
      <c r="B3244" s="34">
        <v>3219</v>
      </c>
      <c r="C3244" s="34">
        <v>16577.608435863149</v>
      </c>
      <c r="D3244" s="34">
        <v>-4325.6084358631488</v>
      </c>
    </row>
    <row r="3245" spans="2:4" x14ac:dyDescent="0.4">
      <c r="B3245" s="34">
        <v>3220</v>
      </c>
      <c r="C3245" s="34">
        <v>11703.318904885153</v>
      </c>
      <c r="D3245" s="34">
        <v>8318.6810951148473</v>
      </c>
    </row>
    <row r="3246" spans="2:4" x14ac:dyDescent="0.4">
      <c r="B3246" s="34">
        <v>3221</v>
      </c>
      <c r="C3246" s="34">
        <v>7203.9747224439234</v>
      </c>
      <c r="D3246" s="34">
        <v>7922.0252775560766</v>
      </c>
    </row>
    <row r="3247" spans="2:4" x14ac:dyDescent="0.4">
      <c r="B3247" s="34">
        <v>3222</v>
      </c>
      <c r="C3247" s="34">
        <v>11253.384486641029</v>
      </c>
      <c r="D3247" s="34">
        <v>-7116.3844866410291</v>
      </c>
    </row>
    <row r="3248" spans="2:4" x14ac:dyDescent="0.4">
      <c r="B3248" s="34">
        <v>3223</v>
      </c>
      <c r="C3248" s="34">
        <v>9078.7014651277677</v>
      </c>
      <c r="D3248" s="34">
        <v>-5958.7014651277677</v>
      </c>
    </row>
    <row r="3249" spans="2:4" x14ac:dyDescent="0.4">
      <c r="B3249" s="34">
        <v>3224</v>
      </c>
      <c r="C3249" s="34">
        <v>8328.8107680542307</v>
      </c>
      <c r="D3249" s="34">
        <v>-4933.8107680542307</v>
      </c>
    </row>
    <row r="3250" spans="2:4" x14ac:dyDescent="0.4">
      <c r="B3250" s="34">
        <v>3225</v>
      </c>
      <c r="C3250" s="34">
        <v>18977.25866649847</v>
      </c>
      <c r="D3250" s="34">
        <v>11632.74133350153</v>
      </c>
    </row>
    <row r="3251" spans="2:4" x14ac:dyDescent="0.4">
      <c r="B3251" s="34">
        <v>3226</v>
      </c>
      <c r="C3251" s="34">
        <v>5704.1933282968475</v>
      </c>
      <c r="D3251" s="34">
        <v>-3657.1933282968475</v>
      </c>
    </row>
    <row r="3252" spans="2:4" x14ac:dyDescent="0.4">
      <c r="B3252" s="34">
        <v>3227</v>
      </c>
      <c r="C3252" s="34">
        <v>4354.3900735644793</v>
      </c>
      <c r="D3252" s="34">
        <v>-3104.3900735644793</v>
      </c>
    </row>
    <row r="3253" spans="2:4" x14ac:dyDescent="0.4">
      <c r="B3253" s="34">
        <v>3228</v>
      </c>
      <c r="C3253" s="34">
        <v>5029.2917009306639</v>
      </c>
      <c r="D3253" s="34">
        <v>-3529.2917009306639</v>
      </c>
    </row>
    <row r="3254" spans="2:4" x14ac:dyDescent="0.4">
      <c r="B3254" s="34">
        <v>3229</v>
      </c>
      <c r="C3254" s="34">
        <v>5554.21518888214</v>
      </c>
      <c r="D3254" s="34">
        <v>1609.78481111786</v>
      </c>
    </row>
    <row r="3255" spans="2:4" x14ac:dyDescent="0.4">
      <c r="B3255" s="34">
        <v>3230</v>
      </c>
      <c r="C3255" s="34">
        <v>17927.411690595516</v>
      </c>
      <c r="D3255" s="34">
        <v>3645.5883094044839</v>
      </c>
    </row>
    <row r="3256" spans="2:4" x14ac:dyDescent="0.4">
      <c r="B3256" s="34">
        <v>3231</v>
      </c>
      <c r="C3256" s="34">
        <v>5554.21518888214</v>
      </c>
      <c r="D3256" s="34">
        <v>-2697.21518888214</v>
      </c>
    </row>
    <row r="3257" spans="2:4" x14ac:dyDescent="0.4">
      <c r="B3257" s="34">
        <v>3232</v>
      </c>
      <c r="C3257" s="34">
        <v>4879.3135615159554</v>
      </c>
      <c r="D3257" s="34">
        <v>-3269.3135615159554</v>
      </c>
    </row>
    <row r="3258" spans="2:4" x14ac:dyDescent="0.4">
      <c r="B3258" s="34">
        <v>3233</v>
      </c>
      <c r="C3258" s="34">
        <v>4729.3354221012487</v>
      </c>
      <c r="D3258" s="34">
        <v>-3417.3354221012487</v>
      </c>
    </row>
    <row r="3259" spans="2:4" x14ac:dyDescent="0.4">
      <c r="B3259" s="34">
        <v>3234</v>
      </c>
      <c r="C3259" s="34">
        <v>7353.952861858631</v>
      </c>
      <c r="D3259" s="34">
        <v>-1413.952861858631</v>
      </c>
    </row>
    <row r="3260" spans="2:4" x14ac:dyDescent="0.4">
      <c r="B3260" s="34">
        <v>3235</v>
      </c>
      <c r="C3260" s="34">
        <v>11403.362626055738</v>
      </c>
      <c r="D3260" s="34">
        <v>-7387.6526260557375</v>
      </c>
    </row>
    <row r="3261" spans="2:4" x14ac:dyDescent="0.4">
      <c r="B3261" s="34">
        <v>3236</v>
      </c>
      <c r="C3261" s="34">
        <v>16352.641226741089</v>
      </c>
      <c r="D3261" s="34">
        <v>-871.64122674108876</v>
      </c>
    </row>
    <row r="3262" spans="2:4" x14ac:dyDescent="0.4">
      <c r="B3262" s="34">
        <v>3237</v>
      </c>
      <c r="C3262" s="34">
        <v>11028.417277518967</v>
      </c>
      <c r="D3262" s="34">
        <v>9091.5827224810328</v>
      </c>
    </row>
    <row r="3263" spans="2:4" x14ac:dyDescent="0.4">
      <c r="B3263" s="34">
        <v>3238</v>
      </c>
      <c r="C3263" s="34">
        <v>22951.679360988222</v>
      </c>
      <c r="D3263" s="34">
        <v>12323.960639011777</v>
      </c>
    </row>
    <row r="3264" spans="2:4" x14ac:dyDescent="0.4">
      <c r="B3264" s="34">
        <v>3239</v>
      </c>
      <c r="C3264" s="34">
        <v>8703.756116591001</v>
      </c>
      <c r="D3264" s="34">
        <v>-5558.756116591001</v>
      </c>
    </row>
    <row r="3265" spans="2:4" x14ac:dyDescent="0.4">
      <c r="B3265" s="34">
        <v>3240</v>
      </c>
      <c r="C3265" s="34">
        <v>10578.482859274845</v>
      </c>
      <c r="D3265" s="34">
        <v>-4369.5028592748458</v>
      </c>
    </row>
    <row r="3266" spans="2:4" x14ac:dyDescent="0.4">
      <c r="B3266" s="34">
        <v>3241</v>
      </c>
      <c r="C3266" s="34">
        <v>5329.247979760079</v>
      </c>
      <c r="D3266" s="34">
        <v>-2312.247979760079</v>
      </c>
    </row>
    <row r="3267" spans="2:4" x14ac:dyDescent="0.4">
      <c r="B3267" s="34">
        <v>3242</v>
      </c>
      <c r="C3267" s="34">
        <v>15302.794250838135</v>
      </c>
      <c r="D3267" s="34">
        <v>-5501.7942508381348</v>
      </c>
    </row>
    <row r="3268" spans="2:4" x14ac:dyDescent="0.4">
      <c r="B3268" s="34">
        <v>3243</v>
      </c>
      <c r="C3268" s="34">
        <v>16502.619366155795</v>
      </c>
      <c r="D3268" s="34">
        <v>-3772.1993661557954</v>
      </c>
    </row>
    <row r="3269" spans="2:4" x14ac:dyDescent="0.4">
      <c r="B3269" s="34">
        <v>3244</v>
      </c>
      <c r="C3269" s="34">
        <v>8103.8435589321698</v>
      </c>
      <c r="D3269" s="34">
        <v>123.1564410678302</v>
      </c>
    </row>
    <row r="3270" spans="2:4" x14ac:dyDescent="0.4">
      <c r="B3270" s="34">
        <v>3245</v>
      </c>
      <c r="C3270" s="34">
        <v>7953.8654195174622</v>
      </c>
      <c r="D3270" s="34">
        <v>-6306.8654195174622</v>
      </c>
    </row>
    <row r="3271" spans="2:4" x14ac:dyDescent="0.4">
      <c r="B3271" s="34">
        <v>3246</v>
      </c>
      <c r="C3271" s="34">
        <v>23026.668430695579</v>
      </c>
      <c r="D3271" s="34">
        <v>-1122.6684306955794</v>
      </c>
    </row>
    <row r="3272" spans="2:4" x14ac:dyDescent="0.4">
      <c r="B3272" s="34">
        <v>3247</v>
      </c>
      <c r="C3272" s="34">
        <v>17252.510063229332</v>
      </c>
      <c r="D3272" s="34">
        <v>-6130.5100632293324</v>
      </c>
    </row>
    <row r="3273" spans="2:4" x14ac:dyDescent="0.4">
      <c r="B3273" s="34">
        <v>3248</v>
      </c>
      <c r="C3273" s="34">
        <v>7053.9965830292158</v>
      </c>
      <c r="D3273" s="34">
        <v>-4407.4965830292158</v>
      </c>
    </row>
    <row r="3274" spans="2:4" x14ac:dyDescent="0.4">
      <c r="B3274" s="34">
        <v>3249</v>
      </c>
      <c r="C3274" s="34">
        <v>17777.433551180809</v>
      </c>
      <c r="D3274" s="34">
        <v>-5682.4335511808094</v>
      </c>
    </row>
    <row r="3275" spans="2:4" x14ac:dyDescent="0.4">
      <c r="B3275" s="34">
        <v>3250</v>
      </c>
      <c r="C3275" s="34">
        <v>9378.6577439571847</v>
      </c>
      <c r="D3275" s="34">
        <v>-3607.6577439571847</v>
      </c>
    </row>
    <row r="3276" spans="2:4" x14ac:dyDescent="0.4">
      <c r="B3276" s="34">
        <v>3251</v>
      </c>
      <c r="C3276" s="34">
        <v>18752.29145737641</v>
      </c>
      <c r="D3276" s="34">
        <v>6635.7085426235899</v>
      </c>
    </row>
    <row r="3277" spans="2:4" x14ac:dyDescent="0.4">
      <c r="B3277" s="34">
        <v>3252</v>
      </c>
      <c r="C3277" s="34">
        <v>4279.401003857125</v>
      </c>
      <c r="D3277" s="34">
        <v>-2618.401003857125</v>
      </c>
    </row>
    <row r="3278" spans="2:4" x14ac:dyDescent="0.4">
      <c r="B3278" s="34">
        <v>3253</v>
      </c>
      <c r="C3278" s="34">
        <v>6529.0730950777397</v>
      </c>
      <c r="D3278" s="34">
        <v>-3653.0730950777397</v>
      </c>
    </row>
    <row r="3279" spans="2:4" x14ac:dyDescent="0.4">
      <c r="B3279" s="34">
        <v>3254</v>
      </c>
      <c r="C3279" s="34">
        <v>11403.362626055738</v>
      </c>
      <c r="D3279" s="34">
        <v>8961.6373739442624</v>
      </c>
    </row>
    <row r="3280" spans="2:4" x14ac:dyDescent="0.4">
      <c r="B3280" s="34">
        <v>3255</v>
      </c>
      <c r="C3280" s="34">
        <v>16727.586575277855</v>
      </c>
      <c r="D3280" s="34">
        <v>-3564.0865752778554</v>
      </c>
    </row>
    <row r="3281" spans="2:4" x14ac:dyDescent="0.4">
      <c r="B3281" s="34">
        <v>3256</v>
      </c>
      <c r="C3281" s="34">
        <v>4129.4228644424174</v>
      </c>
      <c r="D3281" s="34">
        <v>-3604.4228644424174</v>
      </c>
    </row>
    <row r="3282" spans="2:4" x14ac:dyDescent="0.4">
      <c r="B3282" s="34">
        <v>3257</v>
      </c>
      <c r="C3282" s="34">
        <v>15977.695878204318</v>
      </c>
      <c r="D3282" s="34">
        <v>-3171.6958782043184</v>
      </c>
    </row>
    <row r="3283" spans="2:4" x14ac:dyDescent="0.4">
      <c r="B3283" s="34">
        <v>3258</v>
      </c>
      <c r="C3283" s="34">
        <v>5854.1714677115551</v>
      </c>
      <c r="D3283" s="34">
        <v>-3728.1814677115553</v>
      </c>
    </row>
    <row r="3284" spans="2:4" x14ac:dyDescent="0.4">
      <c r="B3284" s="34">
        <v>3259</v>
      </c>
      <c r="C3284" s="34">
        <v>8403.7998377615841</v>
      </c>
      <c r="D3284" s="34">
        <v>-1038.7998377615841</v>
      </c>
    </row>
    <row r="3285" spans="2:4" x14ac:dyDescent="0.4">
      <c r="B3285" s="34">
        <v>3260</v>
      </c>
      <c r="C3285" s="34">
        <v>10053.559371323368</v>
      </c>
      <c r="D3285" s="34">
        <v>14365.04062867663</v>
      </c>
    </row>
    <row r="3286" spans="2:4" x14ac:dyDescent="0.4">
      <c r="B3286" s="34">
        <v>3261</v>
      </c>
      <c r="C3286" s="34">
        <v>8253.8216983468774</v>
      </c>
      <c r="D3286" s="34">
        <v>-2791.8216983468774</v>
      </c>
    </row>
    <row r="3287" spans="2:4" x14ac:dyDescent="0.4">
      <c r="B3287" s="34">
        <v>3262</v>
      </c>
      <c r="C3287" s="34">
        <v>6454.0840253703864</v>
      </c>
      <c r="D3287" s="34">
        <v>-3139.0840253703864</v>
      </c>
    </row>
    <row r="3288" spans="2:4" x14ac:dyDescent="0.4">
      <c r="B3288" s="34">
        <v>3263</v>
      </c>
      <c r="C3288" s="34">
        <v>12828.15495049546</v>
      </c>
      <c r="D3288" s="34">
        <v>-257.15495049546007</v>
      </c>
    </row>
    <row r="3289" spans="2:4" x14ac:dyDescent="0.4">
      <c r="B3289" s="34">
        <v>3264</v>
      </c>
      <c r="C3289" s="34">
        <v>7878.876349810108</v>
      </c>
      <c r="D3289" s="34">
        <v>-5074.7163498101081</v>
      </c>
    </row>
    <row r="3290" spans="2:4" x14ac:dyDescent="0.4">
      <c r="B3290" s="34">
        <v>3265</v>
      </c>
      <c r="C3290" s="34">
        <v>6454.0840253703864</v>
      </c>
      <c r="D3290" s="34">
        <v>-3879.0840253703864</v>
      </c>
    </row>
    <row r="3291" spans="2:4" x14ac:dyDescent="0.4">
      <c r="B3291" s="34">
        <v>3266</v>
      </c>
      <c r="C3291" s="34">
        <v>7503.9310012733386</v>
      </c>
      <c r="D3291" s="34">
        <v>-3075.9310012733386</v>
      </c>
    </row>
    <row r="3292" spans="2:4" x14ac:dyDescent="0.4">
      <c r="B3292" s="34">
        <v>3267</v>
      </c>
      <c r="C3292" s="34">
        <v>15002.83797200872</v>
      </c>
      <c r="D3292" s="34">
        <v>-7125.8379720087196</v>
      </c>
    </row>
    <row r="3293" spans="2:4" x14ac:dyDescent="0.4">
      <c r="B3293" s="34">
        <v>3268</v>
      </c>
      <c r="C3293" s="34">
        <v>24376.471685427947</v>
      </c>
      <c r="D3293" s="34">
        <v>-9061.4716854279468</v>
      </c>
    </row>
    <row r="3294" spans="2:4" x14ac:dyDescent="0.4">
      <c r="B3294" s="34">
        <v>3269</v>
      </c>
      <c r="C3294" s="34">
        <v>5929.1605374189094</v>
      </c>
      <c r="D3294" s="34">
        <v>-3369.1605374189094</v>
      </c>
    </row>
    <row r="3295" spans="2:4" x14ac:dyDescent="0.4">
      <c r="B3295" s="34">
        <v>3270</v>
      </c>
      <c r="C3295" s="34">
        <v>8028.8544892248156</v>
      </c>
      <c r="D3295" s="34">
        <v>91.145510775184448</v>
      </c>
    </row>
    <row r="3296" spans="2:4" x14ac:dyDescent="0.4">
      <c r="B3296" s="34">
        <v>3271</v>
      </c>
      <c r="C3296" s="34">
        <v>5029.2917009306639</v>
      </c>
      <c r="D3296" s="34">
        <v>-3199.2917009306639</v>
      </c>
    </row>
    <row r="3297" spans="2:4" x14ac:dyDescent="0.4">
      <c r="B3297" s="34">
        <v>3272</v>
      </c>
      <c r="C3297" s="34">
        <v>6604.062164785093</v>
      </c>
      <c r="D3297" s="34">
        <v>-4654.062164785093</v>
      </c>
    </row>
    <row r="3298" spans="2:4" x14ac:dyDescent="0.4">
      <c r="B3298" s="34">
        <v>3273</v>
      </c>
      <c r="C3298" s="34">
        <v>13653.03471727635</v>
      </c>
      <c r="D3298" s="34">
        <v>1789.9652827236496</v>
      </c>
    </row>
    <row r="3299" spans="2:4" x14ac:dyDescent="0.4">
      <c r="B3299" s="34">
        <v>3274</v>
      </c>
      <c r="C3299" s="34">
        <v>4354.3900735644793</v>
      </c>
      <c r="D3299" s="34">
        <v>-58.39007356447928</v>
      </c>
    </row>
    <row r="3300" spans="2:4" x14ac:dyDescent="0.4">
      <c r="B3300" s="34">
        <v>3275</v>
      </c>
      <c r="C3300" s="34">
        <v>24226.49354601324</v>
      </c>
      <c r="D3300" s="34">
        <v>-8521.4935460132401</v>
      </c>
    </row>
    <row r="3301" spans="2:4" x14ac:dyDescent="0.4">
      <c r="B3301" s="34">
        <v>3276</v>
      </c>
      <c r="C3301" s="34">
        <v>3679.4884461982947</v>
      </c>
      <c r="D3301" s="34">
        <v>-1874.4884461982947</v>
      </c>
    </row>
    <row r="3302" spans="2:4" x14ac:dyDescent="0.4">
      <c r="B3302" s="34">
        <v>3277</v>
      </c>
      <c r="C3302" s="34">
        <v>10278.52658044543</v>
      </c>
      <c r="D3302" s="34">
        <v>-5020.5265804454302</v>
      </c>
    </row>
    <row r="3303" spans="2:4" x14ac:dyDescent="0.4">
      <c r="B3303" s="34">
        <v>3278</v>
      </c>
      <c r="C3303" s="34">
        <v>10278.52658044543</v>
      </c>
      <c r="D3303" s="34">
        <v>-4848.5265804454302</v>
      </c>
    </row>
    <row r="3304" spans="2:4" x14ac:dyDescent="0.4">
      <c r="B3304" s="34">
        <v>3279</v>
      </c>
      <c r="C3304" s="34">
        <v>5329.247979760079</v>
      </c>
      <c r="D3304" s="34">
        <v>-2744.247979760079</v>
      </c>
    </row>
    <row r="3305" spans="2:4" x14ac:dyDescent="0.4">
      <c r="B3305" s="34">
        <v>3280</v>
      </c>
      <c r="C3305" s="34">
        <v>7503.9310012733386</v>
      </c>
      <c r="D3305" s="34">
        <v>-875.93100127333855</v>
      </c>
    </row>
    <row r="3306" spans="2:4" x14ac:dyDescent="0.4">
      <c r="B3306" s="34">
        <v>3281</v>
      </c>
      <c r="C3306" s="34">
        <v>5029.2917009306639</v>
      </c>
      <c r="D3306" s="34">
        <v>-2969.2917009306639</v>
      </c>
    </row>
    <row r="3307" spans="2:4" x14ac:dyDescent="0.4">
      <c r="B3307" s="34">
        <v>3282</v>
      </c>
      <c r="C3307" s="34">
        <v>6304.1058859556779</v>
      </c>
      <c r="D3307" s="34">
        <v>-224.10588595567788</v>
      </c>
    </row>
    <row r="3308" spans="2:4" x14ac:dyDescent="0.4">
      <c r="B3308" s="34">
        <v>3283</v>
      </c>
      <c r="C3308" s="34">
        <v>20552.029130352901</v>
      </c>
      <c r="D3308" s="34">
        <v>11268.470869647099</v>
      </c>
    </row>
    <row r="3309" spans="2:4" x14ac:dyDescent="0.4">
      <c r="B3309" s="34">
        <v>3284</v>
      </c>
      <c r="C3309" s="34">
        <v>6304.1058859556779</v>
      </c>
      <c r="D3309" s="34">
        <v>-5466.1058859556779</v>
      </c>
    </row>
    <row r="3310" spans="2:4" x14ac:dyDescent="0.4">
      <c r="B3310" s="34">
        <v>3285</v>
      </c>
      <c r="C3310" s="34">
        <v>3904.4556553203565</v>
      </c>
      <c r="D3310" s="34">
        <v>-856.45565532035653</v>
      </c>
    </row>
    <row r="3311" spans="2:4" x14ac:dyDescent="0.4">
      <c r="B3311" s="34">
        <v>3286</v>
      </c>
      <c r="C3311" s="34">
        <v>8853.7342560057077</v>
      </c>
      <c r="D3311" s="34">
        <v>-3249.7342560057077</v>
      </c>
    </row>
    <row r="3312" spans="2:4" x14ac:dyDescent="0.4">
      <c r="B3312" s="34">
        <v>3287</v>
      </c>
      <c r="C3312" s="34">
        <v>11928.286114007213</v>
      </c>
      <c r="D3312" s="34">
        <v>3336.7138859927873</v>
      </c>
    </row>
    <row r="3313" spans="2:4" x14ac:dyDescent="0.4">
      <c r="B3313" s="34">
        <v>3288</v>
      </c>
      <c r="C3313" s="34">
        <v>5329.247979760079</v>
      </c>
      <c r="D3313" s="34">
        <v>-2829.247979760079</v>
      </c>
    </row>
    <row r="3314" spans="2:4" x14ac:dyDescent="0.4">
      <c r="B3314" s="34">
        <v>3289</v>
      </c>
      <c r="C3314" s="34">
        <v>18302.357039132286</v>
      </c>
      <c r="D3314" s="34">
        <v>-8275.8670391322867</v>
      </c>
    </row>
    <row r="3315" spans="2:4" x14ac:dyDescent="0.4">
      <c r="B3315" s="34">
        <v>3290</v>
      </c>
      <c r="C3315" s="34">
        <v>4654.3463523938944</v>
      </c>
      <c r="D3315" s="34">
        <v>-3989.1363523938944</v>
      </c>
    </row>
    <row r="3316" spans="2:4" x14ac:dyDescent="0.4">
      <c r="B3316" s="34">
        <v>3291</v>
      </c>
      <c r="C3316" s="34">
        <v>8178.8326286395231</v>
      </c>
      <c r="D3316" s="34">
        <v>-5754.8326286395231</v>
      </c>
    </row>
    <row r="3317" spans="2:4" x14ac:dyDescent="0.4">
      <c r="B3317" s="34">
        <v>3292</v>
      </c>
      <c r="C3317" s="34">
        <v>3829.4665856130023</v>
      </c>
      <c r="D3317" s="34">
        <v>-3259.4665856130023</v>
      </c>
    </row>
    <row r="3318" spans="2:4" x14ac:dyDescent="0.4">
      <c r="B3318" s="34">
        <v>3293</v>
      </c>
      <c r="C3318" s="34">
        <v>3904.4556553203565</v>
      </c>
      <c r="D3318" s="34">
        <v>-3615.4556553203565</v>
      </c>
    </row>
    <row r="3319" spans="2:4" x14ac:dyDescent="0.4">
      <c r="B3319" s="34">
        <v>3294</v>
      </c>
      <c r="C3319" s="34">
        <v>9603.6249530792447</v>
      </c>
      <c r="D3319" s="34">
        <v>-1933.6249530792447</v>
      </c>
    </row>
    <row r="3320" spans="2:4" x14ac:dyDescent="0.4">
      <c r="B3320" s="34">
        <v>3295</v>
      </c>
      <c r="C3320" s="34">
        <v>4579.3572826865402</v>
      </c>
      <c r="D3320" s="34">
        <v>-3869.3572826865402</v>
      </c>
    </row>
    <row r="3321" spans="2:4" x14ac:dyDescent="0.4">
      <c r="B3321" s="34">
        <v>3296</v>
      </c>
      <c r="C3321" s="34">
        <v>4804.324491808602</v>
      </c>
      <c r="D3321" s="34">
        <v>-4084.3144918086018</v>
      </c>
    </row>
    <row r="3322" spans="2:4" x14ac:dyDescent="0.4">
      <c r="B3322" s="34">
        <v>3297</v>
      </c>
      <c r="C3322" s="34">
        <v>6304.1058859556779</v>
      </c>
      <c r="D3322" s="34">
        <v>-4143.1058859556779</v>
      </c>
    </row>
    <row r="3323" spans="2:4" x14ac:dyDescent="0.4">
      <c r="B3323" s="34">
        <v>3298</v>
      </c>
      <c r="C3323" s="34">
        <v>6079.138676833616</v>
      </c>
      <c r="D3323" s="34">
        <v>-575.13867683361605</v>
      </c>
    </row>
    <row r="3324" spans="2:4" x14ac:dyDescent="0.4">
      <c r="B3324" s="34">
        <v>3299</v>
      </c>
      <c r="C3324" s="34">
        <v>8178.8326286395231</v>
      </c>
      <c r="D3324" s="34">
        <v>1994.1673713604769</v>
      </c>
    </row>
    <row r="3325" spans="2:4" x14ac:dyDescent="0.4">
      <c r="B3325" s="34">
        <v>3300</v>
      </c>
      <c r="C3325" s="34">
        <v>7503.9310012733386</v>
      </c>
      <c r="D3325" s="34">
        <v>-4017.9310012733386</v>
      </c>
    </row>
    <row r="3326" spans="2:4" x14ac:dyDescent="0.4">
      <c r="B3326" s="34">
        <v>3301</v>
      </c>
      <c r="C3326" s="34">
        <v>9378.6577439571847</v>
      </c>
      <c r="D3326" s="34">
        <v>-5293.6577439571847</v>
      </c>
    </row>
    <row r="3327" spans="2:4" x14ac:dyDescent="0.4">
      <c r="B3327" s="34">
        <v>3302</v>
      </c>
      <c r="C3327" s="34">
        <v>8028.8544892248156</v>
      </c>
      <c r="D3327" s="34">
        <v>-4024.8544892248156</v>
      </c>
    </row>
    <row r="3328" spans="2:4" x14ac:dyDescent="0.4">
      <c r="B3328" s="34">
        <v>3303</v>
      </c>
      <c r="C3328" s="34">
        <v>6529.0730950777397</v>
      </c>
      <c r="D3328" s="34">
        <v>2155.9269049222603</v>
      </c>
    </row>
    <row r="3329" spans="2:4" x14ac:dyDescent="0.4">
      <c r="B3329" s="34">
        <v>3304</v>
      </c>
      <c r="C3329" s="34">
        <v>5404.2370494674324</v>
      </c>
      <c r="D3329" s="34">
        <v>-3318.2370494674324</v>
      </c>
    </row>
    <row r="3330" spans="2:4" x14ac:dyDescent="0.4">
      <c r="B3330" s="34">
        <v>3305</v>
      </c>
      <c r="C3330" s="34">
        <v>15902.706808496965</v>
      </c>
      <c r="D3330" s="34">
        <v>-225.2068084969651</v>
      </c>
    </row>
    <row r="3331" spans="2:4" x14ac:dyDescent="0.4">
      <c r="B3331" s="34">
        <v>3306</v>
      </c>
      <c r="C3331" s="34">
        <v>4279.401003857125</v>
      </c>
      <c r="D3331" s="34">
        <v>-198.40100385712503</v>
      </c>
    </row>
    <row r="3332" spans="2:4" x14ac:dyDescent="0.4">
      <c r="B3332" s="34">
        <v>3307</v>
      </c>
      <c r="C3332" s="34">
        <v>6829.0293739071549</v>
      </c>
      <c r="D3332" s="34">
        <v>-4199.0293739071549</v>
      </c>
    </row>
    <row r="3333" spans="2:4" x14ac:dyDescent="0.4">
      <c r="B3333" s="34">
        <v>3308</v>
      </c>
      <c r="C3333" s="34">
        <v>4279.401003857125</v>
      </c>
      <c r="D3333" s="34">
        <v>-3212.6010038571249</v>
      </c>
    </row>
    <row r="3334" spans="2:4" x14ac:dyDescent="0.4">
      <c r="B3334" s="34">
        <v>3309</v>
      </c>
      <c r="C3334" s="34">
        <v>7053.9965830292158</v>
      </c>
      <c r="D3334" s="34">
        <v>-2773.9965830292158</v>
      </c>
    </row>
    <row r="3335" spans="2:4" x14ac:dyDescent="0.4">
      <c r="B3335" s="34">
        <v>3310</v>
      </c>
      <c r="C3335" s="34">
        <v>5104.2807706380172</v>
      </c>
      <c r="D3335" s="34">
        <v>-4546.2807706380172</v>
      </c>
    </row>
    <row r="3336" spans="2:4" x14ac:dyDescent="0.4">
      <c r="B3336" s="34">
        <v>3311</v>
      </c>
      <c r="C3336" s="34">
        <v>5104.2807706380172</v>
      </c>
      <c r="D3336" s="34">
        <v>1400.7192293619828</v>
      </c>
    </row>
    <row r="3337" spans="2:4" x14ac:dyDescent="0.4">
      <c r="B3337" s="34">
        <v>3312</v>
      </c>
      <c r="C3337" s="34">
        <v>6154.1277465409703</v>
      </c>
      <c r="D3337" s="34">
        <v>-3408.1277465409703</v>
      </c>
    </row>
    <row r="3338" spans="2:4" x14ac:dyDescent="0.4">
      <c r="B3338" s="34">
        <v>3313</v>
      </c>
      <c r="C3338" s="34">
        <v>5854.1714677115551</v>
      </c>
      <c r="D3338" s="34">
        <v>-3353.1714677115551</v>
      </c>
    </row>
    <row r="3339" spans="2:4" x14ac:dyDescent="0.4">
      <c r="B3339" s="34">
        <v>3314</v>
      </c>
      <c r="C3339" s="34">
        <v>4954.3026312233096</v>
      </c>
      <c r="D3339" s="34">
        <v>-2633.3026312233096</v>
      </c>
    </row>
    <row r="3340" spans="2:4" x14ac:dyDescent="0.4">
      <c r="B3340" s="34">
        <v>3315</v>
      </c>
      <c r="C3340" s="34">
        <v>7128.98565273657</v>
      </c>
      <c r="D3340" s="34">
        <v>-5442.98565273657</v>
      </c>
    </row>
    <row r="3341" spans="2:4" x14ac:dyDescent="0.4">
      <c r="B3341" s="34">
        <v>3316</v>
      </c>
      <c r="C3341" s="34">
        <v>9453.6468136645381</v>
      </c>
      <c r="D3341" s="34">
        <v>-5053.6468136645381</v>
      </c>
    </row>
    <row r="3342" spans="2:4" x14ac:dyDescent="0.4">
      <c r="B3342" s="34">
        <v>3317</v>
      </c>
      <c r="C3342" s="34">
        <v>12153.253323129275</v>
      </c>
      <c r="D3342" s="34">
        <v>-406.07332312927429</v>
      </c>
    </row>
    <row r="3343" spans="2:4" x14ac:dyDescent="0.4">
      <c r="B3343" s="34">
        <v>3318</v>
      </c>
      <c r="C3343" s="34">
        <v>4129.4228644424174</v>
      </c>
      <c r="D3343" s="34">
        <v>-3014.4228644424174</v>
      </c>
    </row>
    <row r="3344" spans="2:4" x14ac:dyDescent="0.4">
      <c r="B3344" s="34">
        <v>3319</v>
      </c>
      <c r="C3344" s="34">
        <v>5179.2698403453705</v>
      </c>
      <c r="D3344" s="34">
        <v>-2667.2698403453705</v>
      </c>
    </row>
    <row r="3345" spans="2:4" x14ac:dyDescent="0.4">
      <c r="B3345" s="34">
        <v>3320</v>
      </c>
      <c r="C3345" s="34">
        <v>3979.4447250277099</v>
      </c>
      <c r="D3345" s="34">
        <v>-3439.4447250277099</v>
      </c>
    </row>
    <row r="3346" spans="2:4" x14ac:dyDescent="0.4">
      <c r="B3346" s="34">
        <v>3321</v>
      </c>
      <c r="C3346" s="34">
        <v>5629.2042585894942</v>
      </c>
      <c r="D3346" s="34">
        <v>-3104.2042585894942</v>
      </c>
    </row>
    <row r="3347" spans="2:4" x14ac:dyDescent="0.4">
      <c r="B3347" s="34">
        <v>3322</v>
      </c>
      <c r="C3347" s="34">
        <v>3904.4556553203565</v>
      </c>
      <c r="D3347" s="34">
        <v>-3367.4556553203565</v>
      </c>
    </row>
    <row r="3348" spans="2:4" x14ac:dyDescent="0.4">
      <c r="B3348" s="34">
        <v>3323</v>
      </c>
      <c r="C3348" s="34">
        <v>4504.3682129791869</v>
      </c>
      <c r="D3348" s="34">
        <v>-1154.3682129791869</v>
      </c>
    </row>
    <row r="3349" spans="2:4" x14ac:dyDescent="0.4">
      <c r="B3349" s="34">
        <v>3324</v>
      </c>
      <c r="C3349" s="34">
        <v>6454.0840253703864</v>
      </c>
      <c r="D3349" s="34">
        <v>-5195.0840253703864</v>
      </c>
    </row>
    <row r="3350" spans="2:4" x14ac:dyDescent="0.4">
      <c r="B3350" s="34">
        <v>3325</v>
      </c>
      <c r="C3350" s="34">
        <v>3529.5103067835871</v>
      </c>
      <c r="D3350" s="34">
        <v>-2004.5103067835871</v>
      </c>
    </row>
    <row r="3351" spans="2:4" x14ac:dyDescent="0.4">
      <c r="B3351" s="34">
        <v>3326</v>
      </c>
      <c r="C3351" s="34">
        <v>3904.4556553203565</v>
      </c>
      <c r="D3351" s="34">
        <v>-3454.4556553203565</v>
      </c>
    </row>
    <row r="3352" spans="2:4" x14ac:dyDescent="0.4">
      <c r="B3352" s="34">
        <v>3327</v>
      </c>
      <c r="C3352" s="34">
        <v>7053.9965830292158</v>
      </c>
      <c r="D3352" s="34">
        <v>1056.0034169707842</v>
      </c>
    </row>
    <row r="3353" spans="2:4" x14ac:dyDescent="0.4">
      <c r="B3353" s="34">
        <v>3328</v>
      </c>
      <c r="C3353" s="34">
        <v>5254.2589100527248</v>
      </c>
      <c r="D3353" s="34">
        <v>-4444.2589100527248</v>
      </c>
    </row>
    <row r="3354" spans="2:4" x14ac:dyDescent="0.4">
      <c r="B3354" s="34">
        <v>3329</v>
      </c>
      <c r="C3354" s="34">
        <v>3454.5212370762333</v>
      </c>
      <c r="D3354" s="34">
        <v>-819.52123707623332</v>
      </c>
    </row>
    <row r="3355" spans="2:4" x14ac:dyDescent="0.4">
      <c r="B3355" s="34">
        <v>3330</v>
      </c>
      <c r="C3355" s="34">
        <v>4729.3354221012487</v>
      </c>
      <c r="D3355" s="34">
        <v>-3561.3354221012487</v>
      </c>
    </row>
    <row r="3356" spans="2:4" x14ac:dyDescent="0.4">
      <c r="B3356" s="34">
        <v>3331</v>
      </c>
      <c r="C3356" s="34">
        <v>7953.8654195174622</v>
      </c>
      <c r="D3356" s="34">
        <v>-6359.8654195174622</v>
      </c>
    </row>
    <row r="3357" spans="2:4" x14ac:dyDescent="0.4">
      <c r="B3357" s="34">
        <v>3332</v>
      </c>
      <c r="C3357" s="34">
        <v>7653.909140688047</v>
      </c>
      <c r="D3357" s="34">
        <v>-2427.909140688047</v>
      </c>
    </row>
    <row r="3358" spans="2:4" x14ac:dyDescent="0.4">
      <c r="B3358" s="34">
        <v>3333</v>
      </c>
      <c r="C3358" s="34">
        <v>9003.7123954204144</v>
      </c>
      <c r="D3358" s="34">
        <v>-3003.7123954204144</v>
      </c>
    </row>
    <row r="3359" spans="2:4" x14ac:dyDescent="0.4">
      <c r="B3359" s="34">
        <v>3334</v>
      </c>
      <c r="C3359" s="34">
        <v>11103.406347226322</v>
      </c>
      <c r="D3359" s="34">
        <v>-7443.4063472263224</v>
      </c>
    </row>
    <row r="3360" spans="2:4" x14ac:dyDescent="0.4">
      <c r="B3360" s="34">
        <v>3335</v>
      </c>
      <c r="C3360" s="34">
        <v>6229.1168162483245</v>
      </c>
      <c r="D3360" s="34">
        <v>-863.11681624832454</v>
      </c>
    </row>
    <row r="3361" spans="2:4" x14ac:dyDescent="0.4">
      <c r="B3361" s="34">
        <v>3336</v>
      </c>
      <c r="C3361" s="34">
        <v>7503.9310012733386</v>
      </c>
      <c r="D3361" s="34">
        <v>-2487.9310012733386</v>
      </c>
    </row>
    <row r="3362" spans="2:4" x14ac:dyDescent="0.4">
      <c r="B3362" s="34">
        <v>3337</v>
      </c>
      <c r="C3362" s="34">
        <v>3454.5212370762333</v>
      </c>
      <c r="D3362" s="34">
        <v>-3204.5212370762333</v>
      </c>
    </row>
    <row r="3363" spans="2:4" x14ac:dyDescent="0.4">
      <c r="B3363" s="34">
        <v>3338</v>
      </c>
      <c r="C3363" s="34">
        <v>5329.247979760079</v>
      </c>
      <c r="D3363" s="34">
        <v>-2574.247979760079</v>
      </c>
    </row>
    <row r="3364" spans="2:4" x14ac:dyDescent="0.4">
      <c r="B3364" s="34">
        <v>3339</v>
      </c>
      <c r="C3364" s="34">
        <v>11178.395416933676</v>
      </c>
      <c r="D3364" s="34">
        <v>4148.6045830663243</v>
      </c>
    </row>
    <row r="3365" spans="2:4" x14ac:dyDescent="0.4">
      <c r="B3365" s="34">
        <v>3340</v>
      </c>
      <c r="C3365" s="34">
        <v>6304.1058859556779</v>
      </c>
      <c r="D3365" s="34">
        <v>2043.8941140443221</v>
      </c>
    </row>
    <row r="3366" spans="2:4" x14ac:dyDescent="0.4">
      <c r="B3366" s="34">
        <v>3341</v>
      </c>
      <c r="C3366" s="34">
        <v>5629.2042585894942</v>
      </c>
      <c r="D3366" s="34">
        <v>-1484.2042585894942</v>
      </c>
    </row>
    <row r="3367" spans="2:4" x14ac:dyDescent="0.4">
      <c r="B3367" s="34">
        <v>3342</v>
      </c>
      <c r="C3367" s="34">
        <v>4879.3135615159554</v>
      </c>
      <c r="D3367" s="34">
        <v>-1529.3135615159554</v>
      </c>
    </row>
    <row r="3368" spans="2:4" x14ac:dyDescent="0.4">
      <c r="B3368" s="34">
        <v>3343</v>
      </c>
      <c r="C3368" s="34">
        <v>8628.7670468836459</v>
      </c>
      <c r="D3368" s="34">
        <v>-2528.7670468836459</v>
      </c>
    </row>
    <row r="3369" spans="2:4" x14ac:dyDescent="0.4">
      <c r="B3369" s="34">
        <v>3344</v>
      </c>
      <c r="C3369" s="34">
        <v>4504.3682129791869</v>
      </c>
      <c r="D3369" s="34">
        <v>-3304.3682129791869</v>
      </c>
    </row>
    <row r="3370" spans="2:4" x14ac:dyDescent="0.4">
      <c r="B3370" s="34">
        <v>3345</v>
      </c>
      <c r="C3370" s="34">
        <v>5779.1823980042009</v>
      </c>
      <c r="D3370" s="34">
        <v>-1214.1823980042009</v>
      </c>
    </row>
    <row r="3371" spans="2:4" x14ac:dyDescent="0.4">
      <c r="B3371" s="34">
        <v>3346</v>
      </c>
      <c r="C3371" s="34">
        <v>3754.4775159056489</v>
      </c>
      <c r="D3371" s="34">
        <v>-3104.4775159056489</v>
      </c>
    </row>
    <row r="3372" spans="2:4" x14ac:dyDescent="0.4">
      <c r="B3372" s="34">
        <v>3347</v>
      </c>
      <c r="C3372" s="34">
        <v>4129.4228644424174</v>
      </c>
      <c r="D3372" s="34">
        <v>-2479.4228644424174</v>
      </c>
    </row>
    <row r="3373" spans="2:4" x14ac:dyDescent="0.4">
      <c r="B3373" s="34">
        <v>3348</v>
      </c>
      <c r="C3373" s="34">
        <v>4429.3791432718326</v>
      </c>
      <c r="D3373" s="34">
        <v>-2040.3791432718326</v>
      </c>
    </row>
    <row r="3374" spans="2:4" x14ac:dyDescent="0.4">
      <c r="B3374" s="34">
        <v>3349</v>
      </c>
      <c r="C3374" s="34">
        <v>8703.756116591001</v>
      </c>
      <c r="D3374" s="34">
        <v>-3187.756116591001</v>
      </c>
    </row>
    <row r="3375" spans="2:4" x14ac:dyDescent="0.4">
      <c r="B3375" s="34">
        <v>3350</v>
      </c>
      <c r="C3375" s="34">
        <v>3829.4665856130023</v>
      </c>
      <c r="D3375" s="34">
        <v>-2295.4665856130023</v>
      </c>
    </row>
    <row r="3376" spans="2:4" x14ac:dyDescent="0.4">
      <c r="B3376" s="34">
        <v>3351</v>
      </c>
      <c r="C3376" s="34">
        <v>6604.062164785093</v>
      </c>
      <c r="D3376" s="34">
        <v>-2949.062164785093</v>
      </c>
    </row>
    <row r="3377" spans="2:4" x14ac:dyDescent="0.4">
      <c r="B3377" s="34">
        <v>3352</v>
      </c>
      <c r="C3377" s="34">
        <v>6829.0293739071549</v>
      </c>
      <c r="D3377" s="34">
        <v>-1774.0293739071549</v>
      </c>
    </row>
    <row r="3378" spans="2:4" x14ac:dyDescent="0.4">
      <c r="B3378" s="34">
        <v>3353</v>
      </c>
      <c r="C3378" s="34">
        <v>8028.8544892248156</v>
      </c>
      <c r="D3378" s="34">
        <v>-2652.8544892248156</v>
      </c>
    </row>
    <row r="3379" spans="2:4" x14ac:dyDescent="0.4">
      <c r="B3379" s="34">
        <v>3354</v>
      </c>
      <c r="C3379" s="34">
        <v>6079.138676833616</v>
      </c>
      <c r="D3379" s="34">
        <v>-4504.138676833616</v>
      </c>
    </row>
    <row r="3380" spans="2:4" x14ac:dyDescent="0.4">
      <c r="B3380" s="34">
        <v>3355</v>
      </c>
      <c r="C3380" s="34">
        <v>6904.0184436145082</v>
      </c>
      <c r="D3380" s="34">
        <v>-3846.0184436145082</v>
      </c>
    </row>
    <row r="3381" spans="2:4" x14ac:dyDescent="0.4">
      <c r="B3381" s="34">
        <v>3356</v>
      </c>
      <c r="C3381" s="34">
        <v>3904.4556553203565</v>
      </c>
      <c r="D3381" s="34">
        <v>-1694.4556553203565</v>
      </c>
    </row>
    <row r="3382" spans="2:4" x14ac:dyDescent="0.4">
      <c r="B3382" s="34">
        <v>3357</v>
      </c>
      <c r="C3382" s="34">
        <v>4804.324491808602</v>
      </c>
      <c r="D3382" s="34">
        <v>-3283.324491808602</v>
      </c>
    </row>
    <row r="3383" spans="2:4" x14ac:dyDescent="0.4">
      <c r="B3383" s="34">
        <v>3358</v>
      </c>
      <c r="C3383" s="34">
        <v>4354.3900735644793</v>
      </c>
      <c r="D3383" s="34">
        <v>-2334.3900735644793</v>
      </c>
    </row>
    <row r="3384" spans="2:4" x14ac:dyDescent="0.4">
      <c r="B3384" s="34">
        <v>3359</v>
      </c>
      <c r="C3384" s="34">
        <v>14927.848902301366</v>
      </c>
      <c r="D3384" s="34">
        <v>-4628.8489023013663</v>
      </c>
    </row>
    <row r="3385" spans="2:4" x14ac:dyDescent="0.4">
      <c r="B3385" s="34">
        <v>3360</v>
      </c>
      <c r="C3385" s="34">
        <v>4504.3682129791869</v>
      </c>
      <c r="D3385" s="34">
        <v>-254.36821297918686</v>
      </c>
    </row>
    <row r="3386" spans="2:4" x14ac:dyDescent="0.4">
      <c r="B3386" s="34">
        <v>3361</v>
      </c>
      <c r="C3386" s="34">
        <v>8178.8326286395231</v>
      </c>
      <c r="D3386" s="34">
        <v>945.16737136047686</v>
      </c>
    </row>
    <row r="3387" spans="2:4" x14ac:dyDescent="0.4">
      <c r="B3387" s="34">
        <v>3362</v>
      </c>
      <c r="C3387" s="34">
        <v>7878.876349810108</v>
      </c>
      <c r="D3387" s="34">
        <v>-2205.876349810108</v>
      </c>
    </row>
    <row r="3388" spans="2:4" x14ac:dyDescent="0.4">
      <c r="B3388" s="34">
        <v>3363</v>
      </c>
      <c r="C3388" s="34">
        <v>4279.401003857125</v>
      </c>
      <c r="D3388" s="34">
        <v>-3189.401003857125</v>
      </c>
    </row>
    <row r="3389" spans="2:4" x14ac:dyDescent="0.4">
      <c r="B3389" s="34">
        <v>3364</v>
      </c>
      <c r="C3389" s="34">
        <v>4729.3354221012487</v>
      </c>
      <c r="D3389" s="34">
        <v>3130.6645778987513</v>
      </c>
    </row>
    <row r="3390" spans="2:4" x14ac:dyDescent="0.4">
      <c r="B3390" s="34">
        <v>3365</v>
      </c>
      <c r="C3390" s="34">
        <v>8178.8326286395231</v>
      </c>
      <c r="D3390" s="34">
        <v>-5000.8326286395231</v>
      </c>
    </row>
    <row r="3391" spans="2:4" x14ac:dyDescent="0.4">
      <c r="B3391" s="34">
        <v>3366</v>
      </c>
      <c r="C3391" s="34">
        <v>3004.5868188321106</v>
      </c>
      <c r="D3391" s="34">
        <v>-404.58681883211057</v>
      </c>
    </row>
    <row r="3392" spans="2:4" x14ac:dyDescent="0.4">
      <c r="B3392" s="34">
        <v>3367</v>
      </c>
      <c r="C3392" s="34">
        <v>4129.4228644424174</v>
      </c>
      <c r="D3392" s="34">
        <v>-3024.4228644424174</v>
      </c>
    </row>
    <row r="3393" spans="2:4" x14ac:dyDescent="0.4">
      <c r="B3393" s="34">
        <v>3368</v>
      </c>
      <c r="C3393" s="34">
        <v>5029.2917009306639</v>
      </c>
      <c r="D3393" s="34">
        <v>-4139.2917009306639</v>
      </c>
    </row>
    <row r="3394" spans="2:4" x14ac:dyDescent="0.4">
      <c r="B3394" s="34">
        <v>3369</v>
      </c>
      <c r="C3394" s="34">
        <v>4504.3682129791869</v>
      </c>
      <c r="D3394" s="34">
        <v>-3458.3682129791869</v>
      </c>
    </row>
    <row r="3395" spans="2:4" x14ac:dyDescent="0.4">
      <c r="B3395" s="34">
        <v>3370</v>
      </c>
      <c r="C3395" s="34">
        <v>6829.0293739071549</v>
      </c>
      <c r="D3395" s="34">
        <v>-1634.0293739071549</v>
      </c>
    </row>
    <row r="3396" spans="2:4" x14ac:dyDescent="0.4">
      <c r="B3396" s="34">
        <v>3371</v>
      </c>
      <c r="C3396" s="34">
        <v>4729.3354221012487</v>
      </c>
      <c r="D3396" s="34">
        <v>-2963.3354221012487</v>
      </c>
    </row>
    <row r="3397" spans="2:4" x14ac:dyDescent="0.4">
      <c r="B3397" s="34">
        <v>3372</v>
      </c>
      <c r="C3397" s="34">
        <v>3454.5212370762333</v>
      </c>
      <c r="D3397" s="34">
        <v>-3177.5212370762333</v>
      </c>
    </row>
    <row r="3398" spans="2:4" x14ac:dyDescent="0.4">
      <c r="B3398" s="34">
        <v>3373</v>
      </c>
      <c r="C3398" s="34">
        <v>4804.324491808602</v>
      </c>
      <c r="D3398" s="34">
        <v>-3769.324491808602</v>
      </c>
    </row>
    <row r="3399" spans="2:4" x14ac:dyDescent="0.4">
      <c r="B3399" s="34">
        <v>3374</v>
      </c>
      <c r="C3399" s="34">
        <v>5029.2917009306639</v>
      </c>
      <c r="D3399" s="34">
        <v>-3024.2917009306639</v>
      </c>
    </row>
    <row r="3400" spans="2:4" x14ac:dyDescent="0.4">
      <c r="B3400" s="34">
        <v>3375</v>
      </c>
      <c r="C3400" s="34">
        <v>6679.0512344924473</v>
      </c>
      <c r="D3400" s="34">
        <v>-2949.0512344924473</v>
      </c>
    </row>
    <row r="3401" spans="2:4" x14ac:dyDescent="0.4">
      <c r="B3401" s="34">
        <v>3376</v>
      </c>
      <c r="C3401" s="34">
        <v>4054.4337947350641</v>
      </c>
      <c r="D3401" s="34">
        <v>-1054.4337947350641</v>
      </c>
    </row>
    <row r="3402" spans="2:4" x14ac:dyDescent="0.4">
      <c r="B3402" s="34">
        <v>3377</v>
      </c>
      <c r="C3402" s="34">
        <v>4204.4119341497717</v>
      </c>
      <c r="D3402" s="34">
        <v>3796.5880658502283</v>
      </c>
    </row>
    <row r="3403" spans="2:4" x14ac:dyDescent="0.4">
      <c r="B3403" s="34">
        <v>3378</v>
      </c>
      <c r="C3403" s="34">
        <v>8553.7779771762926</v>
      </c>
      <c r="D3403" s="34">
        <v>-469.77797717629255</v>
      </c>
    </row>
    <row r="3404" spans="2:4" x14ac:dyDescent="0.4">
      <c r="B3404" s="34">
        <v>3379</v>
      </c>
      <c r="C3404" s="34">
        <v>4354.3900735644793</v>
      </c>
      <c r="D3404" s="34">
        <v>-3762.3900735644793</v>
      </c>
    </row>
    <row r="3405" spans="2:4" x14ac:dyDescent="0.4">
      <c r="B3405" s="34">
        <v>3380</v>
      </c>
      <c r="C3405" s="34">
        <v>5629.2042585894942</v>
      </c>
      <c r="D3405" s="34">
        <v>-3556.2042585894942</v>
      </c>
    </row>
    <row r="3406" spans="2:4" x14ac:dyDescent="0.4">
      <c r="B3406" s="34">
        <v>3381</v>
      </c>
      <c r="C3406" s="34">
        <v>4879.3135615159554</v>
      </c>
      <c r="D3406" s="34">
        <v>-1746.3135615159554</v>
      </c>
    </row>
    <row r="3407" spans="2:4" x14ac:dyDescent="0.4">
      <c r="B3407" s="34">
        <v>3382</v>
      </c>
      <c r="C3407" s="34">
        <v>6379.0949556630321</v>
      </c>
      <c r="D3407" s="34">
        <v>-2289.0949556630321</v>
      </c>
    </row>
    <row r="3408" spans="2:4" x14ac:dyDescent="0.4">
      <c r="B3408" s="34">
        <v>3383</v>
      </c>
      <c r="C3408" s="34">
        <v>6229.1168162483245</v>
      </c>
      <c r="D3408" s="34">
        <v>-2703.1168162483245</v>
      </c>
    </row>
    <row r="3409" spans="2:4" x14ac:dyDescent="0.4">
      <c r="B3409" s="34">
        <v>3384</v>
      </c>
      <c r="C3409" s="34">
        <v>5029.2917009306639</v>
      </c>
      <c r="D3409" s="34">
        <v>-3074.2917009306639</v>
      </c>
    </row>
    <row r="3410" spans="2:4" x14ac:dyDescent="0.4">
      <c r="B3410" s="34">
        <v>3385</v>
      </c>
      <c r="C3410" s="34">
        <v>7578.9200709806928</v>
      </c>
      <c r="D3410" s="34">
        <v>-1578.2600709806929</v>
      </c>
    </row>
    <row r="3411" spans="2:4" x14ac:dyDescent="0.4">
      <c r="B3411" s="34">
        <v>3386</v>
      </c>
      <c r="C3411" s="34">
        <v>3904.4556553203565</v>
      </c>
      <c r="D3411" s="34">
        <v>-1904.4556553203565</v>
      </c>
    </row>
    <row r="3412" spans="2:4" x14ac:dyDescent="0.4">
      <c r="B3412" s="34">
        <v>3387</v>
      </c>
      <c r="C3412" s="34">
        <v>5854.1714677115551</v>
      </c>
      <c r="D3412" s="34">
        <v>-3754.1714677115551</v>
      </c>
    </row>
    <row r="3413" spans="2:4" x14ac:dyDescent="0.4">
      <c r="B3413" s="34">
        <v>3388</v>
      </c>
      <c r="C3413" s="34">
        <v>5404.2370494674324</v>
      </c>
      <c r="D3413" s="34">
        <v>-1898.2370494674324</v>
      </c>
    </row>
    <row r="3414" spans="2:4" x14ac:dyDescent="0.4">
      <c r="B3414" s="34">
        <v>3389</v>
      </c>
      <c r="C3414" s="34">
        <v>6154.1277465409703</v>
      </c>
      <c r="D3414" s="34">
        <v>-4597.1277465409703</v>
      </c>
    </row>
    <row r="3415" spans="2:4" x14ac:dyDescent="0.4">
      <c r="B3415" s="34">
        <v>3390</v>
      </c>
      <c r="C3415" s="34">
        <v>7428.9419315659852</v>
      </c>
      <c r="D3415" s="34">
        <v>4021.0580684340148</v>
      </c>
    </row>
    <row r="3416" spans="2:4" x14ac:dyDescent="0.4">
      <c r="B3416" s="34">
        <v>3391</v>
      </c>
      <c r="C3416" s="34">
        <v>4429.3791432718326</v>
      </c>
      <c r="D3416" s="34">
        <v>-2893.3791432718326</v>
      </c>
    </row>
    <row r="3417" spans="2:4" x14ac:dyDescent="0.4">
      <c r="B3417" s="34">
        <v>3392</v>
      </c>
      <c r="C3417" s="34">
        <v>4129.4228644424174</v>
      </c>
      <c r="D3417" s="34">
        <v>-3014.4228644424174</v>
      </c>
    </row>
    <row r="3418" spans="2:4" x14ac:dyDescent="0.4">
      <c r="B3418" s="34">
        <v>3393</v>
      </c>
      <c r="C3418" s="34">
        <v>3679.4884461982947</v>
      </c>
      <c r="D3418" s="34">
        <v>-3179.4884461982947</v>
      </c>
    </row>
    <row r="3419" spans="2:4" x14ac:dyDescent="0.4">
      <c r="B3419" s="34">
        <v>3394</v>
      </c>
      <c r="C3419" s="34">
        <v>6079.138676833616</v>
      </c>
      <c r="D3419" s="34">
        <v>-4492.138676833616</v>
      </c>
    </row>
    <row r="3420" spans="2:4" x14ac:dyDescent="0.4">
      <c r="B3420" s="34">
        <v>3395</v>
      </c>
      <c r="C3420" s="34">
        <v>4804.324491808602</v>
      </c>
      <c r="D3420" s="34">
        <v>-4021.324491808602</v>
      </c>
    </row>
    <row r="3421" spans="2:4" x14ac:dyDescent="0.4">
      <c r="B3421" s="34">
        <v>3396</v>
      </c>
      <c r="C3421" s="34">
        <v>5629.2042585894942</v>
      </c>
      <c r="D3421" s="34">
        <v>-4709.2042585894942</v>
      </c>
    </row>
    <row r="3422" spans="2:4" x14ac:dyDescent="0.4">
      <c r="B3422" s="34">
        <v>3397</v>
      </c>
      <c r="C3422" s="34">
        <v>4879.3135615159554</v>
      </c>
      <c r="D3422" s="34">
        <v>-3314.3135615159554</v>
      </c>
    </row>
    <row r="3423" spans="2:4" x14ac:dyDescent="0.4">
      <c r="B3423" s="34">
        <v>3398</v>
      </c>
      <c r="C3423" s="34">
        <v>4579.3572826865402</v>
      </c>
      <c r="D3423" s="34">
        <v>-4299.3572826865402</v>
      </c>
    </row>
    <row r="3424" spans="2:4" x14ac:dyDescent="0.4">
      <c r="B3424" s="34">
        <v>3399</v>
      </c>
      <c r="C3424" s="34">
        <v>7653.909140688047</v>
      </c>
      <c r="D3424" s="34">
        <v>-3210.909140688047</v>
      </c>
    </row>
    <row r="3425" spans="2:4" x14ac:dyDescent="0.4">
      <c r="B3425" s="34">
        <v>3400</v>
      </c>
      <c r="C3425" s="34">
        <v>6229.1168162483245</v>
      </c>
      <c r="D3425" s="34">
        <v>-4984.1168162483245</v>
      </c>
    </row>
    <row r="3426" spans="2:4" x14ac:dyDescent="0.4">
      <c r="B3426" s="34">
        <v>3401</v>
      </c>
      <c r="C3426" s="34">
        <v>9153.6905348351229</v>
      </c>
      <c r="D3426" s="34">
        <v>887.30946516487711</v>
      </c>
    </row>
    <row r="3427" spans="2:4" x14ac:dyDescent="0.4">
      <c r="B3427" s="34">
        <v>3402</v>
      </c>
      <c r="C3427" s="34">
        <v>7728.8982103954004</v>
      </c>
      <c r="D3427" s="34">
        <v>-4774.8982103954004</v>
      </c>
    </row>
    <row r="3428" spans="2:4" x14ac:dyDescent="0.4">
      <c r="B3428" s="34">
        <v>3403</v>
      </c>
      <c r="C3428" s="34">
        <v>15152.816111423428</v>
      </c>
      <c r="D3428" s="34">
        <v>1312.1838885765719</v>
      </c>
    </row>
    <row r="3429" spans="2:4" x14ac:dyDescent="0.4">
      <c r="B3429" s="34">
        <v>3404</v>
      </c>
      <c r="C3429" s="34">
        <v>4054.4337947350641</v>
      </c>
      <c r="D3429" s="34">
        <v>-2054.4337947350641</v>
      </c>
    </row>
    <row r="3430" spans="2:4" x14ac:dyDescent="0.4">
      <c r="B3430" s="34">
        <v>3405</v>
      </c>
      <c r="C3430" s="34">
        <v>3004.5868188321106</v>
      </c>
      <c r="D3430" s="34">
        <v>-2394.5868188321106</v>
      </c>
    </row>
    <row r="3431" spans="2:4" x14ac:dyDescent="0.4">
      <c r="B3431" s="34">
        <v>3406</v>
      </c>
      <c r="C3431" s="34">
        <v>4054.4337947350641</v>
      </c>
      <c r="D3431" s="34">
        <v>-3572.9337947350641</v>
      </c>
    </row>
    <row r="3432" spans="2:4" x14ac:dyDescent="0.4">
      <c r="B3432" s="34">
        <v>3407</v>
      </c>
      <c r="C3432" s="34">
        <v>9603.6249530792447</v>
      </c>
      <c r="D3432" s="34">
        <v>427.37504692075527</v>
      </c>
    </row>
    <row r="3433" spans="2:4" x14ac:dyDescent="0.4">
      <c r="B3433" s="34">
        <v>3408</v>
      </c>
      <c r="C3433" s="34">
        <v>7803.8872801027546</v>
      </c>
      <c r="D3433" s="34">
        <v>-5661.8872801027546</v>
      </c>
    </row>
    <row r="3434" spans="2:4" x14ac:dyDescent="0.4">
      <c r="B3434" s="34">
        <v>3409</v>
      </c>
      <c r="C3434" s="34">
        <v>4129.4228644424174</v>
      </c>
      <c r="D3434" s="34">
        <v>-3074.4228644424174</v>
      </c>
    </row>
    <row r="3435" spans="2:4" x14ac:dyDescent="0.4">
      <c r="B3435" s="34">
        <v>3410</v>
      </c>
      <c r="C3435" s="34">
        <v>4354.3900735644793</v>
      </c>
      <c r="D3435" s="34">
        <v>-3736.3900735644793</v>
      </c>
    </row>
    <row r="3436" spans="2:4" x14ac:dyDescent="0.4">
      <c r="B3436" s="34">
        <v>3411</v>
      </c>
      <c r="C3436" s="34">
        <v>5779.1823980042009</v>
      </c>
      <c r="D3436" s="34">
        <v>-2524.1823980042009</v>
      </c>
    </row>
    <row r="3437" spans="2:4" x14ac:dyDescent="0.4">
      <c r="B3437" s="34">
        <v>3412</v>
      </c>
      <c r="C3437" s="34">
        <v>8628.7670468836459</v>
      </c>
      <c r="D3437" s="34">
        <v>6906.2329531163541</v>
      </c>
    </row>
    <row r="3438" spans="2:4" x14ac:dyDescent="0.4">
      <c r="B3438" s="34">
        <v>3413</v>
      </c>
      <c r="C3438" s="34">
        <v>4729.3354221012487</v>
      </c>
      <c r="D3438" s="34">
        <v>-1729.3354221012487</v>
      </c>
    </row>
    <row r="3439" spans="2:4" x14ac:dyDescent="0.4">
      <c r="B3439" s="34">
        <v>3414</v>
      </c>
      <c r="C3439" s="34">
        <v>3829.4665856130023</v>
      </c>
      <c r="D3439" s="34">
        <v>-3179.4665856130023</v>
      </c>
    </row>
    <row r="3440" spans="2:4" x14ac:dyDescent="0.4">
      <c r="B3440" s="34">
        <v>3415</v>
      </c>
      <c r="C3440" s="34">
        <v>6079.138676833616</v>
      </c>
      <c r="D3440" s="34">
        <v>-2974.138676833616</v>
      </c>
    </row>
    <row r="3441" spans="2:4" x14ac:dyDescent="0.4">
      <c r="B3441" s="34">
        <v>3416</v>
      </c>
      <c r="C3441" s="34">
        <v>3454.5212370762333</v>
      </c>
      <c r="D3441" s="34">
        <v>-3254.5212370762333</v>
      </c>
    </row>
    <row r="3442" spans="2:4" x14ac:dyDescent="0.4">
      <c r="B3442" s="34">
        <v>3417</v>
      </c>
      <c r="C3442" s="34">
        <v>5029.2917009306639</v>
      </c>
      <c r="D3442" s="34">
        <v>-245.29170093066386</v>
      </c>
    </row>
    <row r="3443" spans="2:4" x14ac:dyDescent="0.4">
      <c r="B3443" s="34">
        <v>3418</v>
      </c>
      <c r="C3443" s="34">
        <v>6154.1277465409703</v>
      </c>
      <c r="D3443" s="34">
        <v>-4454.1177465409701</v>
      </c>
    </row>
    <row r="3444" spans="2:4" x14ac:dyDescent="0.4">
      <c r="B3444" s="34">
        <v>3419</v>
      </c>
      <c r="C3444" s="34">
        <v>6979.0075133218625</v>
      </c>
      <c r="D3444" s="34">
        <v>-2944.0075133218625</v>
      </c>
    </row>
    <row r="3445" spans="2:4" x14ac:dyDescent="0.4">
      <c r="B3445" s="34">
        <v>3420</v>
      </c>
      <c r="C3445" s="34">
        <v>6229.1168162483245</v>
      </c>
      <c r="D3445" s="34">
        <v>-3299.1168162483245</v>
      </c>
    </row>
    <row r="3446" spans="2:4" x14ac:dyDescent="0.4">
      <c r="B3446" s="34">
        <v>3421</v>
      </c>
      <c r="C3446" s="34">
        <v>5329.247979760079</v>
      </c>
      <c r="D3446" s="34">
        <v>-4363.247979760079</v>
      </c>
    </row>
    <row r="3447" spans="2:4" x14ac:dyDescent="0.4">
      <c r="B3447" s="34">
        <v>3422</v>
      </c>
      <c r="C3447" s="34">
        <v>10128.548441030722</v>
      </c>
      <c r="D3447" s="34">
        <v>-13.548441030721733</v>
      </c>
    </row>
    <row r="3448" spans="2:4" x14ac:dyDescent="0.4">
      <c r="B3448" s="34">
        <v>3423</v>
      </c>
      <c r="C3448" s="34">
        <v>6229.1168162483245</v>
      </c>
      <c r="D3448" s="34">
        <v>-2956.1168162483245</v>
      </c>
    </row>
    <row r="3449" spans="2:4" x14ac:dyDescent="0.4">
      <c r="B3449" s="34">
        <v>3424</v>
      </c>
      <c r="C3449" s="34">
        <v>3529.5103067835871</v>
      </c>
      <c r="D3449" s="34">
        <v>-3179.5103067835871</v>
      </c>
    </row>
    <row r="3450" spans="2:4" x14ac:dyDescent="0.4">
      <c r="B3450" s="34">
        <v>3425</v>
      </c>
      <c r="C3450" s="34">
        <v>8478.7889074689374</v>
      </c>
      <c r="D3450" s="34">
        <v>-2263.7889074689374</v>
      </c>
    </row>
    <row r="3451" spans="2:4" x14ac:dyDescent="0.4">
      <c r="B3451" s="34">
        <v>3426</v>
      </c>
      <c r="C3451" s="34">
        <v>10578.482859274845</v>
      </c>
      <c r="D3451" s="34">
        <v>20312.617140725153</v>
      </c>
    </row>
    <row r="3452" spans="2:4" x14ac:dyDescent="0.4">
      <c r="B3452" s="34">
        <v>3427</v>
      </c>
      <c r="C3452" s="34">
        <v>9303.6686742498314</v>
      </c>
      <c r="D3452" s="34">
        <v>-5248.6686742498314</v>
      </c>
    </row>
    <row r="3453" spans="2:4" x14ac:dyDescent="0.4">
      <c r="B3453" s="34">
        <v>3428</v>
      </c>
      <c r="C3453" s="34">
        <v>4954.3026312233096</v>
      </c>
      <c r="D3453" s="34">
        <v>-3454.3026312233096</v>
      </c>
    </row>
    <row r="3454" spans="2:4" x14ac:dyDescent="0.4">
      <c r="B3454" s="34">
        <v>3429</v>
      </c>
      <c r="C3454" s="34">
        <v>6604.062164785093</v>
      </c>
      <c r="D3454" s="34">
        <v>-4549.062164785093</v>
      </c>
    </row>
    <row r="3455" spans="2:4" x14ac:dyDescent="0.4">
      <c r="B3455" s="34">
        <v>3430</v>
      </c>
      <c r="C3455" s="34">
        <v>3679.4884461982947</v>
      </c>
      <c r="D3455" s="34">
        <v>-3484.4884461982947</v>
      </c>
    </row>
    <row r="3456" spans="2:4" x14ac:dyDescent="0.4">
      <c r="B3456" s="34">
        <v>3431</v>
      </c>
      <c r="C3456" s="34">
        <v>8178.8326286395231</v>
      </c>
      <c r="D3456" s="34">
        <v>-6007.8426286395234</v>
      </c>
    </row>
    <row r="3457" spans="2:4" x14ac:dyDescent="0.4">
      <c r="B3457" s="34">
        <v>3432</v>
      </c>
      <c r="C3457" s="34">
        <v>4354.3900735644793</v>
      </c>
      <c r="D3457" s="34">
        <v>-2354.3900735644793</v>
      </c>
    </row>
    <row r="3458" spans="2:4" x14ac:dyDescent="0.4">
      <c r="B3458" s="34">
        <v>3433</v>
      </c>
      <c r="C3458" s="34">
        <v>5929.1605374189094</v>
      </c>
      <c r="D3458" s="34">
        <v>-3736.1605374189094</v>
      </c>
    </row>
    <row r="3459" spans="2:4" x14ac:dyDescent="0.4">
      <c r="B3459" s="34">
        <v>3434</v>
      </c>
      <c r="C3459" s="34">
        <v>8103.8435589321698</v>
      </c>
      <c r="D3459" s="34">
        <v>1421.1564410678302</v>
      </c>
    </row>
    <row r="3460" spans="2:4" x14ac:dyDescent="0.4">
      <c r="B3460" s="34">
        <v>3435</v>
      </c>
      <c r="C3460" s="34">
        <v>15377.783320545488</v>
      </c>
      <c r="D3460" s="34">
        <v>-4822.7833205454881</v>
      </c>
    </row>
    <row r="3461" spans="2:4" x14ac:dyDescent="0.4">
      <c r="B3461" s="34">
        <v>3436</v>
      </c>
      <c r="C3461" s="34">
        <v>4204.4119341497717</v>
      </c>
      <c r="D3461" s="34">
        <v>-3084.4119341497717</v>
      </c>
    </row>
    <row r="3462" spans="2:4" x14ac:dyDescent="0.4">
      <c r="B3462" s="34">
        <v>3437</v>
      </c>
      <c r="C3462" s="34">
        <v>5554.21518888214</v>
      </c>
      <c r="D3462" s="34">
        <v>-259.21518888213996</v>
      </c>
    </row>
    <row r="3463" spans="2:4" x14ac:dyDescent="0.4">
      <c r="B3463" s="34">
        <v>3438</v>
      </c>
      <c r="C3463" s="34">
        <v>5479.2261191747857</v>
      </c>
      <c r="D3463" s="34">
        <v>-2449.2261191747857</v>
      </c>
    </row>
    <row r="3464" spans="2:4" x14ac:dyDescent="0.4">
      <c r="B3464" s="34">
        <v>3439</v>
      </c>
      <c r="C3464" s="34">
        <v>3829.4665856130023</v>
      </c>
      <c r="D3464" s="34">
        <v>-1224.4665856130023</v>
      </c>
    </row>
    <row r="3465" spans="2:4" x14ac:dyDescent="0.4">
      <c r="B3465" s="34">
        <v>3440</v>
      </c>
      <c r="C3465" s="34">
        <v>4129.4228644424174</v>
      </c>
      <c r="D3465" s="34">
        <v>-2513.2828644424171</v>
      </c>
    </row>
    <row r="3466" spans="2:4" x14ac:dyDescent="0.4">
      <c r="B3466" s="34">
        <v>3441</v>
      </c>
      <c r="C3466" s="34">
        <v>8928.7233257130611</v>
      </c>
      <c r="D3466" s="34">
        <v>-3667.803325713061</v>
      </c>
    </row>
    <row r="3467" spans="2:4" x14ac:dyDescent="0.4">
      <c r="B3467" s="34">
        <v>3442</v>
      </c>
      <c r="C3467" s="34">
        <v>6004.1496071262627</v>
      </c>
      <c r="D3467" s="34">
        <v>-3439.1496071262627</v>
      </c>
    </row>
    <row r="3468" spans="2:4" x14ac:dyDescent="0.4">
      <c r="B3468" s="34">
        <v>3443</v>
      </c>
      <c r="C3468" s="34">
        <v>3379.5321673688795</v>
      </c>
      <c r="D3468" s="34">
        <v>-3129.5321673688795</v>
      </c>
    </row>
    <row r="3469" spans="2:4" x14ac:dyDescent="0.4">
      <c r="B3469" s="34">
        <v>3444</v>
      </c>
      <c r="C3469" s="34">
        <v>6154.1277465409703</v>
      </c>
      <c r="D3469" s="34">
        <v>-4299.1277465409703</v>
      </c>
    </row>
    <row r="3470" spans="2:4" x14ac:dyDescent="0.4">
      <c r="B3470" s="34">
        <v>3445</v>
      </c>
      <c r="C3470" s="34">
        <v>4279.401003857125</v>
      </c>
      <c r="D3470" s="34">
        <v>-3412.401003857125</v>
      </c>
    </row>
    <row r="3471" spans="2:4" x14ac:dyDescent="0.4">
      <c r="B3471" s="34">
        <v>3446</v>
      </c>
      <c r="C3471" s="34">
        <v>5104.2807706380172</v>
      </c>
      <c r="D3471" s="34">
        <v>-3104.2807706380172</v>
      </c>
    </row>
    <row r="3472" spans="2:4" x14ac:dyDescent="0.4">
      <c r="B3472" s="34">
        <v>3447</v>
      </c>
      <c r="C3472" s="34">
        <v>4654.3463523938944</v>
      </c>
      <c r="D3472" s="34">
        <v>-3572.3463523938944</v>
      </c>
    </row>
    <row r="3473" spans="2:4" x14ac:dyDescent="0.4">
      <c r="B3473" s="34">
        <v>3448</v>
      </c>
      <c r="C3473" s="34">
        <v>3829.4665856130023</v>
      </c>
      <c r="D3473" s="34">
        <v>-2751.4665856130023</v>
      </c>
    </row>
    <row r="3474" spans="2:4" x14ac:dyDescent="0.4">
      <c r="B3474" s="34">
        <v>3449</v>
      </c>
      <c r="C3474" s="34">
        <v>6154.1277465409703</v>
      </c>
      <c r="D3474" s="34">
        <v>-3849.1277465409703</v>
      </c>
    </row>
    <row r="3475" spans="2:4" x14ac:dyDescent="0.4">
      <c r="B3475" s="34">
        <v>3450</v>
      </c>
      <c r="C3475" s="34">
        <v>4279.401003857125</v>
      </c>
      <c r="D3475" s="34">
        <v>-2914.401003857125</v>
      </c>
    </row>
    <row r="3476" spans="2:4" x14ac:dyDescent="0.4">
      <c r="B3476" s="34">
        <v>3451</v>
      </c>
      <c r="C3476" s="34">
        <v>5704.1933282968475</v>
      </c>
      <c r="D3476" s="34">
        <v>-4944.1933282968475</v>
      </c>
    </row>
    <row r="3477" spans="2:4" x14ac:dyDescent="0.4">
      <c r="B3477" s="34">
        <v>3452</v>
      </c>
      <c r="C3477" s="34">
        <v>3979.4447250277099</v>
      </c>
      <c r="D3477" s="34">
        <v>-3321.4447250277099</v>
      </c>
    </row>
    <row r="3478" spans="2:4" x14ac:dyDescent="0.4">
      <c r="B3478" s="34">
        <v>3453</v>
      </c>
      <c r="C3478" s="34">
        <v>5554.21518888214</v>
      </c>
      <c r="D3478" s="34">
        <v>-4022.21518888214</v>
      </c>
    </row>
    <row r="3479" spans="2:4" x14ac:dyDescent="0.4">
      <c r="B3479" s="34">
        <v>3454</v>
      </c>
      <c r="C3479" s="34">
        <v>3829.4665856130023</v>
      </c>
      <c r="D3479" s="34">
        <v>-3444.4665856130023</v>
      </c>
    </row>
    <row r="3480" spans="2:4" x14ac:dyDescent="0.4">
      <c r="B3480" s="34">
        <v>3455</v>
      </c>
      <c r="C3480" s="34">
        <v>4354.3900735644793</v>
      </c>
      <c r="D3480" s="34">
        <v>-3649.3900735644793</v>
      </c>
    </row>
    <row r="3481" spans="2:4" x14ac:dyDescent="0.4">
      <c r="B3481" s="34">
        <v>3456</v>
      </c>
      <c r="C3481" s="34">
        <v>7953.8654195174622</v>
      </c>
      <c r="D3481" s="34">
        <v>2111.1345804825378</v>
      </c>
    </row>
    <row r="3482" spans="2:4" x14ac:dyDescent="0.4">
      <c r="B3482" s="34">
        <v>3457</v>
      </c>
      <c r="C3482" s="34">
        <v>3979.4447250277099</v>
      </c>
      <c r="D3482" s="34">
        <v>1759.5552749722901</v>
      </c>
    </row>
    <row r="3483" spans="2:4" x14ac:dyDescent="0.4">
      <c r="B3483" s="34">
        <v>3458</v>
      </c>
      <c r="C3483" s="34">
        <v>6904.0184436145082</v>
      </c>
      <c r="D3483" s="34">
        <v>-4100.0184436145082</v>
      </c>
    </row>
    <row r="3484" spans="2:4" x14ac:dyDescent="0.4">
      <c r="B3484" s="34">
        <v>3459</v>
      </c>
      <c r="C3484" s="34">
        <v>4804.324491808602</v>
      </c>
      <c r="D3484" s="34">
        <v>-3588.324491808602</v>
      </c>
    </row>
    <row r="3485" spans="2:4" x14ac:dyDescent="0.4">
      <c r="B3485" s="34">
        <v>3460</v>
      </c>
      <c r="C3485" s="34">
        <v>5479.2261191747857</v>
      </c>
      <c r="D3485" s="34">
        <v>-4848.2261191747857</v>
      </c>
    </row>
    <row r="3486" spans="2:4" x14ac:dyDescent="0.4">
      <c r="B3486" s="34">
        <v>3461</v>
      </c>
      <c r="C3486" s="34">
        <v>4204.4119341497717</v>
      </c>
      <c r="D3486" s="34">
        <v>-3254.4119341497717</v>
      </c>
    </row>
    <row r="3487" spans="2:4" x14ac:dyDescent="0.4">
      <c r="B3487" s="34">
        <v>3462</v>
      </c>
      <c r="C3487" s="34">
        <v>3679.4884461982947</v>
      </c>
      <c r="D3487" s="34">
        <v>-2984.4884461982947</v>
      </c>
    </row>
    <row r="3488" spans="2:4" x14ac:dyDescent="0.4">
      <c r="B3488" s="34">
        <v>3463</v>
      </c>
      <c r="C3488" s="34">
        <v>4054.4337947350641</v>
      </c>
      <c r="D3488" s="34">
        <v>-3549.4337947350641</v>
      </c>
    </row>
    <row r="3489" spans="2:4" x14ac:dyDescent="0.4">
      <c r="B3489" s="34">
        <v>3464</v>
      </c>
      <c r="C3489" s="34">
        <v>11328.373556348382</v>
      </c>
      <c r="D3489" s="34">
        <v>-990.37355634838241</v>
      </c>
    </row>
    <row r="3490" spans="2:4" x14ac:dyDescent="0.4">
      <c r="B3490" s="34">
        <v>3465</v>
      </c>
      <c r="C3490" s="34">
        <v>9753.6030924939532</v>
      </c>
      <c r="D3490" s="34">
        <v>-4637.4230924939529</v>
      </c>
    </row>
    <row r="3491" spans="2:4" x14ac:dyDescent="0.4">
      <c r="B3491" s="34">
        <v>3466</v>
      </c>
      <c r="C3491" s="34">
        <v>5479.2261191747857</v>
      </c>
      <c r="D3491" s="34">
        <v>-3419.2261191747857</v>
      </c>
    </row>
    <row r="3492" spans="2:4" x14ac:dyDescent="0.4">
      <c r="B3492" s="34">
        <v>3467</v>
      </c>
      <c r="C3492" s="34">
        <v>7353.952861858631</v>
      </c>
      <c r="D3492" s="34">
        <v>-2903.952861858631</v>
      </c>
    </row>
    <row r="3493" spans="2:4" x14ac:dyDescent="0.4">
      <c r="B3493" s="34">
        <v>3468</v>
      </c>
      <c r="C3493" s="34">
        <v>6304.1058859556779</v>
      </c>
      <c r="D3493" s="34">
        <v>-3274.1058859556779</v>
      </c>
    </row>
    <row r="3494" spans="2:4" x14ac:dyDescent="0.4">
      <c r="B3494" s="34">
        <v>3469</v>
      </c>
      <c r="C3494" s="34">
        <v>4054.4337947350641</v>
      </c>
      <c r="D3494" s="34">
        <v>8123.5662052649359</v>
      </c>
    </row>
    <row r="3495" spans="2:4" x14ac:dyDescent="0.4">
      <c r="B3495" s="34">
        <v>3470</v>
      </c>
      <c r="C3495" s="34">
        <v>7503.9310012733386</v>
      </c>
      <c r="D3495" s="34">
        <v>-4328.9310012733386</v>
      </c>
    </row>
    <row r="3496" spans="2:4" x14ac:dyDescent="0.4">
      <c r="B3496" s="34">
        <v>3471</v>
      </c>
      <c r="C3496" s="34">
        <v>3454.5212370762333</v>
      </c>
      <c r="D3496" s="34">
        <v>-3079.5212370762333</v>
      </c>
    </row>
    <row r="3497" spans="2:4" x14ac:dyDescent="0.4">
      <c r="B3497" s="34">
        <v>3472</v>
      </c>
      <c r="C3497" s="34">
        <v>5029.2917009306639</v>
      </c>
      <c r="D3497" s="34">
        <v>-3956.2917009306639</v>
      </c>
    </row>
    <row r="3498" spans="2:4" x14ac:dyDescent="0.4">
      <c r="B3498" s="34">
        <v>3473</v>
      </c>
      <c r="C3498" s="34">
        <v>4504.3682129791869</v>
      </c>
      <c r="D3498" s="34">
        <v>-2463.3682129791869</v>
      </c>
    </row>
    <row r="3499" spans="2:4" x14ac:dyDescent="0.4">
      <c r="B3499" s="34">
        <v>3474</v>
      </c>
      <c r="C3499" s="34">
        <v>5254.2589100527248</v>
      </c>
      <c r="D3499" s="34">
        <v>-354.25891005272479</v>
      </c>
    </row>
    <row r="3500" spans="2:4" x14ac:dyDescent="0.4">
      <c r="B3500" s="34">
        <v>3475</v>
      </c>
      <c r="C3500" s="34">
        <v>5704.1933282968475</v>
      </c>
      <c r="D3500" s="34">
        <v>-3684.1933282968475</v>
      </c>
    </row>
    <row r="3501" spans="2:4" x14ac:dyDescent="0.4">
      <c r="B3501" s="34">
        <v>3476</v>
      </c>
      <c r="C3501" s="34">
        <v>4054.4337947350641</v>
      </c>
      <c r="D3501" s="34">
        <v>-3714.4337947350641</v>
      </c>
    </row>
    <row r="3502" spans="2:4" x14ac:dyDescent="0.4">
      <c r="B3502" s="34">
        <v>3477</v>
      </c>
      <c r="C3502" s="34">
        <v>3229.5540279541719</v>
      </c>
      <c r="D3502" s="34">
        <v>-2917.5540279541719</v>
      </c>
    </row>
    <row r="3503" spans="2:4" x14ac:dyDescent="0.4">
      <c r="B3503" s="34">
        <v>3478</v>
      </c>
      <c r="C3503" s="34">
        <v>5704.1933282968475</v>
      </c>
      <c r="D3503" s="34">
        <v>-3628.1933282968475</v>
      </c>
    </row>
    <row r="3504" spans="2:4" x14ac:dyDescent="0.4">
      <c r="B3504" s="34">
        <v>3479</v>
      </c>
      <c r="C3504" s="34">
        <v>7053.9965830292158</v>
      </c>
      <c r="D3504" s="34">
        <v>-4796.9965830292158</v>
      </c>
    </row>
    <row r="3505" spans="2:4" x14ac:dyDescent="0.4">
      <c r="B3505" s="34">
        <v>3480</v>
      </c>
      <c r="C3505" s="34">
        <v>6979.0075133218625</v>
      </c>
      <c r="D3505" s="34">
        <v>-5061.0075133218625</v>
      </c>
    </row>
    <row r="3506" spans="2:4" x14ac:dyDescent="0.4">
      <c r="B3506" s="34">
        <v>3481</v>
      </c>
      <c r="C3506" s="34">
        <v>3754.4775159056489</v>
      </c>
      <c r="D3506" s="34">
        <v>-1614.4775159056489</v>
      </c>
    </row>
    <row r="3507" spans="2:4" x14ac:dyDescent="0.4">
      <c r="B3507" s="34">
        <v>3482</v>
      </c>
      <c r="C3507" s="34">
        <v>9903.5812319086617</v>
      </c>
      <c r="D3507" s="34">
        <v>1976.4187680913383</v>
      </c>
    </row>
    <row r="3508" spans="2:4" x14ac:dyDescent="0.4">
      <c r="B3508" s="34">
        <v>3483</v>
      </c>
      <c r="C3508" s="34">
        <v>8778.7451862983544</v>
      </c>
      <c r="D3508" s="34">
        <v>-4628.7451862983544</v>
      </c>
    </row>
    <row r="3509" spans="2:4" x14ac:dyDescent="0.4">
      <c r="B3509" s="34">
        <v>3484</v>
      </c>
      <c r="C3509" s="34">
        <v>12753.165880788105</v>
      </c>
      <c r="D3509" s="34">
        <v>-7395.1658807881049</v>
      </c>
    </row>
    <row r="3510" spans="2:4" x14ac:dyDescent="0.4">
      <c r="B3510" s="34">
        <v>3485</v>
      </c>
      <c r="C3510" s="34">
        <v>6079.138676833616</v>
      </c>
      <c r="D3510" s="34">
        <v>-3223.138676833616</v>
      </c>
    </row>
    <row r="3511" spans="2:4" x14ac:dyDescent="0.4">
      <c r="B3511" s="34">
        <v>3486</v>
      </c>
      <c r="C3511" s="34">
        <v>5029.2917009306639</v>
      </c>
      <c r="D3511" s="34">
        <v>-3369.2917009306639</v>
      </c>
    </row>
    <row r="3512" spans="2:4" x14ac:dyDescent="0.4">
      <c r="B3512" s="34">
        <v>3487</v>
      </c>
      <c r="C3512" s="34">
        <v>6979.0075133218625</v>
      </c>
      <c r="D3512" s="34">
        <v>-2323.0075133218625</v>
      </c>
    </row>
    <row r="3513" spans="2:4" x14ac:dyDescent="0.4">
      <c r="B3513" s="34">
        <v>3488</v>
      </c>
      <c r="C3513" s="34">
        <v>7728.8982103954004</v>
      </c>
      <c r="D3513" s="34">
        <v>-5173.8982103954004</v>
      </c>
    </row>
    <row r="3514" spans="2:4" x14ac:dyDescent="0.4">
      <c r="B3514" s="34">
        <v>3489</v>
      </c>
      <c r="C3514" s="34">
        <v>4954.3026312233096</v>
      </c>
      <c r="D3514" s="34">
        <v>-1318.3026312233096</v>
      </c>
    </row>
    <row r="3515" spans="2:4" x14ac:dyDescent="0.4">
      <c r="B3515" s="34">
        <v>3490</v>
      </c>
      <c r="C3515" s="34">
        <v>8178.8326286395231</v>
      </c>
      <c r="D3515" s="34">
        <v>-2543.8326286395231</v>
      </c>
    </row>
    <row r="3516" spans="2:4" x14ac:dyDescent="0.4">
      <c r="B3516" s="34">
        <v>3491</v>
      </c>
      <c r="C3516" s="34">
        <v>4804.324491808602</v>
      </c>
      <c r="D3516" s="34">
        <v>-3529.324491808602</v>
      </c>
    </row>
    <row r="3517" spans="2:4" x14ac:dyDescent="0.4">
      <c r="B3517" s="34">
        <v>3492</v>
      </c>
      <c r="C3517" s="34">
        <v>3529.5103067835871</v>
      </c>
      <c r="D3517" s="34">
        <v>-2738.5103067835871</v>
      </c>
    </row>
    <row r="3518" spans="2:4" x14ac:dyDescent="0.4">
      <c r="B3518" s="34">
        <v>3493</v>
      </c>
      <c r="C3518" s="34">
        <v>5404.2370494674324</v>
      </c>
      <c r="D3518" s="34">
        <v>-1404.0170494674326</v>
      </c>
    </row>
    <row r="3519" spans="2:4" x14ac:dyDescent="0.4">
      <c r="B3519" s="34">
        <v>3494</v>
      </c>
      <c r="C3519" s="34">
        <v>4954.3026312233096</v>
      </c>
      <c r="D3519" s="34">
        <v>-3454.3026312233096</v>
      </c>
    </row>
    <row r="3520" spans="2:4" x14ac:dyDescent="0.4">
      <c r="B3520" s="34">
        <v>3495</v>
      </c>
      <c r="C3520" s="34">
        <v>3754.4775159056489</v>
      </c>
      <c r="D3520" s="34">
        <v>-3354.4775159056489</v>
      </c>
    </row>
    <row r="3521" spans="2:4" x14ac:dyDescent="0.4">
      <c r="B3521" s="34">
        <v>3496</v>
      </c>
      <c r="C3521" s="34">
        <v>8178.8326286395231</v>
      </c>
      <c r="D3521" s="34">
        <v>-2835.8326286395231</v>
      </c>
    </row>
    <row r="3522" spans="2:4" x14ac:dyDescent="0.4">
      <c r="B3522" s="34">
        <v>3497</v>
      </c>
      <c r="C3522" s="34">
        <v>8628.7670468836459</v>
      </c>
      <c r="D3522" s="34">
        <v>-4896.7670468836459</v>
      </c>
    </row>
    <row r="3523" spans="2:4" x14ac:dyDescent="0.4">
      <c r="B3523" s="34">
        <v>3498</v>
      </c>
      <c r="C3523" s="34">
        <v>6454.0840253703864</v>
      </c>
      <c r="D3523" s="34">
        <v>-4768.0840253703864</v>
      </c>
    </row>
    <row r="3524" spans="2:4" x14ac:dyDescent="0.4">
      <c r="B3524" s="34">
        <v>3499</v>
      </c>
      <c r="C3524" s="34">
        <v>5929.1605374189094</v>
      </c>
      <c r="D3524" s="34">
        <v>-4239.1605374189094</v>
      </c>
    </row>
    <row r="3525" spans="2:4" x14ac:dyDescent="0.4">
      <c r="B3525" s="34">
        <v>3500</v>
      </c>
      <c r="C3525" s="34">
        <v>5404.2370494674324</v>
      </c>
      <c r="D3525" s="34">
        <v>-3294.2370494674324</v>
      </c>
    </row>
    <row r="3526" spans="2:4" x14ac:dyDescent="0.4">
      <c r="B3526" s="34">
        <v>3501</v>
      </c>
      <c r="C3526" s="34">
        <v>5929.1605374189094</v>
      </c>
      <c r="D3526" s="34">
        <v>-4866.1605374189094</v>
      </c>
    </row>
    <row r="3527" spans="2:4" x14ac:dyDescent="0.4">
      <c r="B3527" s="34">
        <v>3502</v>
      </c>
      <c r="C3527" s="34">
        <v>5929.1605374189094</v>
      </c>
      <c r="D3527" s="34">
        <v>-4419.1605374189094</v>
      </c>
    </row>
    <row r="3528" spans="2:4" x14ac:dyDescent="0.4">
      <c r="B3528" s="34">
        <v>3503</v>
      </c>
      <c r="C3528" s="34">
        <v>5104.2807706380172</v>
      </c>
      <c r="D3528" s="34">
        <v>-888.2807706380172</v>
      </c>
    </row>
    <row r="3529" spans="2:4" x14ac:dyDescent="0.4">
      <c r="B3529" s="34">
        <v>3504</v>
      </c>
      <c r="C3529" s="34">
        <v>5629.2042585894942</v>
      </c>
      <c r="D3529" s="34">
        <v>-2940.2042585894942</v>
      </c>
    </row>
    <row r="3530" spans="2:4" x14ac:dyDescent="0.4">
      <c r="B3530" s="34">
        <v>3505</v>
      </c>
      <c r="C3530" s="34">
        <v>3379.5321673688795</v>
      </c>
      <c r="D3530" s="34">
        <v>-2379.5321673688795</v>
      </c>
    </row>
    <row r="3531" spans="2:4" x14ac:dyDescent="0.4">
      <c r="B3531" s="34">
        <v>3506</v>
      </c>
      <c r="C3531" s="34">
        <v>5704.1933282968475</v>
      </c>
      <c r="D3531" s="34">
        <v>-3110.1933282968475</v>
      </c>
    </row>
    <row r="3532" spans="2:4" x14ac:dyDescent="0.4">
      <c r="B3532" s="34">
        <v>3507</v>
      </c>
      <c r="C3532" s="34">
        <v>4954.3026312233096</v>
      </c>
      <c r="D3532" s="34">
        <v>-1909.3026312233096</v>
      </c>
    </row>
    <row r="3533" spans="2:4" x14ac:dyDescent="0.4">
      <c r="B3533" s="34">
        <v>3508</v>
      </c>
      <c r="C3533" s="34">
        <v>8178.8326286395231</v>
      </c>
      <c r="D3533" s="34">
        <v>2261.1673713604769</v>
      </c>
    </row>
    <row r="3534" spans="2:4" x14ac:dyDescent="0.4">
      <c r="B3534" s="34">
        <v>3509</v>
      </c>
      <c r="C3534" s="34">
        <v>3904.4556553203565</v>
      </c>
      <c r="D3534" s="34">
        <v>-3724.4556553203565</v>
      </c>
    </row>
    <row r="3535" spans="2:4" x14ac:dyDescent="0.4">
      <c r="B3535" s="34">
        <v>3510</v>
      </c>
      <c r="C3535" s="34">
        <v>5254.2589100527248</v>
      </c>
      <c r="D3535" s="34">
        <v>-2064.2589100527248</v>
      </c>
    </row>
    <row r="3536" spans="2:4" x14ac:dyDescent="0.4">
      <c r="B3536" s="34">
        <v>3511</v>
      </c>
      <c r="C3536" s="34">
        <v>3904.4556553203565</v>
      </c>
      <c r="D3536" s="34">
        <v>-2999.4556553203565</v>
      </c>
    </row>
    <row r="3537" spans="2:4" x14ac:dyDescent="0.4">
      <c r="B3537" s="34">
        <v>3512</v>
      </c>
      <c r="C3537" s="34">
        <v>4204.4119341497717</v>
      </c>
      <c r="D3537" s="34">
        <v>-2686.4119341497717</v>
      </c>
    </row>
    <row r="3538" spans="2:4" x14ac:dyDescent="0.4">
      <c r="B3538" s="34">
        <v>3513</v>
      </c>
      <c r="C3538" s="34">
        <v>4054.4337947350641</v>
      </c>
      <c r="D3538" s="34">
        <v>-3054.4337947350641</v>
      </c>
    </row>
    <row r="3539" spans="2:4" x14ac:dyDescent="0.4">
      <c r="B3539" s="34">
        <v>3514</v>
      </c>
      <c r="C3539" s="34">
        <v>6079.138676833616</v>
      </c>
      <c r="D3539" s="34">
        <v>-2764.138676833616</v>
      </c>
    </row>
    <row r="3540" spans="2:4" x14ac:dyDescent="0.4">
      <c r="B3540" s="34">
        <v>3515</v>
      </c>
      <c r="C3540" s="34">
        <v>3529.5103067835871</v>
      </c>
      <c r="D3540" s="34">
        <v>-2979.5103067835871</v>
      </c>
    </row>
    <row r="3541" spans="2:4" x14ac:dyDescent="0.4">
      <c r="B3541" s="34">
        <v>3516</v>
      </c>
      <c r="C3541" s="34">
        <v>6229.1168162483245</v>
      </c>
      <c r="D3541" s="34">
        <v>-3149.1168162483245</v>
      </c>
    </row>
    <row r="3542" spans="2:4" x14ac:dyDescent="0.4">
      <c r="B3542" s="34">
        <v>3517</v>
      </c>
      <c r="C3542" s="34">
        <v>3604.4993764909409</v>
      </c>
      <c r="D3542" s="34">
        <v>-1104.4993764909409</v>
      </c>
    </row>
    <row r="3543" spans="2:4" x14ac:dyDescent="0.4">
      <c r="B3543" s="34">
        <v>3518</v>
      </c>
      <c r="C3543" s="34">
        <v>3754.4775159056489</v>
      </c>
      <c r="D3543" s="34">
        <v>245.52248409435106</v>
      </c>
    </row>
    <row r="3544" spans="2:4" x14ac:dyDescent="0.4">
      <c r="B3544" s="34">
        <v>3519</v>
      </c>
      <c r="C3544" s="34">
        <v>5254.2589100527248</v>
      </c>
      <c r="D3544" s="34">
        <v>-3603.5689100527247</v>
      </c>
    </row>
    <row r="3545" spans="2:4" x14ac:dyDescent="0.4">
      <c r="B3545" s="34">
        <v>3520</v>
      </c>
      <c r="C3545" s="34">
        <v>4879.3135615159554</v>
      </c>
      <c r="D3545" s="34">
        <v>-2852.3135615159554</v>
      </c>
    </row>
    <row r="3546" spans="2:4" x14ac:dyDescent="0.4">
      <c r="B3546" s="34">
        <v>3521</v>
      </c>
      <c r="C3546" s="34">
        <v>4354.3900735644793</v>
      </c>
      <c r="D3546" s="34">
        <v>-2339.3900735644793</v>
      </c>
    </row>
    <row r="3547" spans="2:4" x14ac:dyDescent="0.4">
      <c r="B3547" s="34">
        <v>3522</v>
      </c>
      <c r="C3547" s="34">
        <v>3754.4775159056489</v>
      </c>
      <c r="D3547" s="34">
        <v>-3161.4775159056489</v>
      </c>
    </row>
    <row r="3548" spans="2:4" x14ac:dyDescent="0.4">
      <c r="B3548" s="34">
        <v>3523</v>
      </c>
      <c r="C3548" s="34">
        <v>5329.247979760079</v>
      </c>
      <c r="D3548" s="34">
        <v>-3934.247979760079</v>
      </c>
    </row>
    <row r="3549" spans="2:4" x14ac:dyDescent="0.4">
      <c r="B3549" s="34">
        <v>3524</v>
      </c>
      <c r="C3549" s="34">
        <v>8778.7451862983544</v>
      </c>
      <c r="D3549" s="34">
        <v>-4232.7451862983544</v>
      </c>
    </row>
    <row r="3550" spans="2:4" x14ac:dyDescent="0.4">
      <c r="B3550" s="34">
        <v>3525</v>
      </c>
      <c r="C3550" s="34">
        <v>8328.8107680542307</v>
      </c>
      <c r="D3550" s="34">
        <v>1827.1892319457693</v>
      </c>
    </row>
    <row r="3551" spans="2:4" x14ac:dyDescent="0.4">
      <c r="B3551" s="34">
        <v>3526</v>
      </c>
      <c r="C3551" s="34">
        <v>3304.5430976615257</v>
      </c>
      <c r="D3551" s="34">
        <v>-2774.5430976615257</v>
      </c>
    </row>
    <row r="3552" spans="2:4" x14ac:dyDescent="0.4">
      <c r="B3552" s="34">
        <v>3527</v>
      </c>
      <c r="C3552" s="34">
        <v>5329.247979760079</v>
      </c>
      <c r="D3552" s="34">
        <v>-1963.247979760079</v>
      </c>
    </row>
    <row r="3553" spans="2:4" x14ac:dyDescent="0.4">
      <c r="B3553" s="34">
        <v>3528</v>
      </c>
      <c r="C3553" s="34">
        <v>9228.6796045424762</v>
      </c>
      <c r="D3553" s="34">
        <v>-2213.6796045424762</v>
      </c>
    </row>
    <row r="3554" spans="2:4" x14ac:dyDescent="0.4">
      <c r="B3554" s="34">
        <v>3529</v>
      </c>
      <c r="C3554" s="34">
        <v>5554.21518888214</v>
      </c>
      <c r="D3554" s="34">
        <v>-3885.21518888214</v>
      </c>
    </row>
    <row r="3555" spans="2:4" x14ac:dyDescent="0.4">
      <c r="B3555" s="34">
        <v>3530</v>
      </c>
      <c r="C3555" s="34">
        <v>4129.4228644424174</v>
      </c>
      <c r="D3555" s="34">
        <v>-3469.4228644424174</v>
      </c>
    </row>
    <row r="3556" spans="2:4" x14ac:dyDescent="0.4">
      <c r="B3556" s="34">
        <v>3531</v>
      </c>
      <c r="C3556" s="34">
        <v>4429.3791432718326</v>
      </c>
      <c r="D3556" s="34">
        <v>-1679.3791432718326</v>
      </c>
    </row>
    <row r="3557" spans="2:4" x14ac:dyDescent="0.4">
      <c r="B3557" s="34">
        <v>3532</v>
      </c>
      <c r="C3557" s="34">
        <v>4729.3354221012487</v>
      </c>
      <c r="D3557" s="34">
        <v>-3449.3354221012487</v>
      </c>
    </row>
    <row r="3558" spans="2:4" x14ac:dyDescent="0.4">
      <c r="B3558" s="34">
        <v>3533</v>
      </c>
      <c r="C3558" s="34">
        <v>4804.324491808602</v>
      </c>
      <c r="D3558" s="34">
        <v>-3662.324491808602</v>
      </c>
    </row>
    <row r="3559" spans="2:4" x14ac:dyDescent="0.4">
      <c r="B3559" s="34">
        <v>3534</v>
      </c>
      <c r="C3559" s="34">
        <v>3379.5321673688795</v>
      </c>
      <c r="D3559" s="34">
        <v>-2748.5321673688795</v>
      </c>
    </row>
    <row r="3560" spans="2:4" x14ac:dyDescent="0.4">
      <c r="B3560" s="34">
        <v>3535</v>
      </c>
      <c r="C3560" s="34">
        <v>18077.389830010226</v>
      </c>
      <c r="D3560" s="34">
        <v>-10267.389830010226</v>
      </c>
    </row>
    <row r="3561" spans="2:4" x14ac:dyDescent="0.4">
      <c r="B3561" s="34">
        <v>3536</v>
      </c>
      <c r="C3561" s="34">
        <v>6229.1168162483245</v>
      </c>
      <c r="D3561" s="34">
        <v>-4166.1168162483245</v>
      </c>
    </row>
    <row r="3562" spans="2:4" x14ac:dyDescent="0.4">
      <c r="B3562" s="34">
        <v>3537</v>
      </c>
      <c r="C3562" s="34">
        <v>4054.4337947350641</v>
      </c>
      <c r="D3562" s="34">
        <v>-3824.4337947350641</v>
      </c>
    </row>
    <row r="3563" spans="2:4" x14ac:dyDescent="0.4">
      <c r="B3563" s="34">
        <v>3538</v>
      </c>
      <c r="C3563" s="34">
        <v>4879.3135615159554</v>
      </c>
      <c r="D3563" s="34">
        <v>-3661.3135615159554</v>
      </c>
    </row>
    <row r="3564" spans="2:4" x14ac:dyDescent="0.4">
      <c r="B3564" s="34">
        <v>3539</v>
      </c>
      <c r="C3564" s="34">
        <v>9003.7123954204144</v>
      </c>
      <c r="D3564" s="34">
        <v>-6434.7123954204144</v>
      </c>
    </row>
    <row r="3565" spans="2:4" x14ac:dyDescent="0.4">
      <c r="B3565" s="34">
        <v>3540</v>
      </c>
      <c r="C3565" s="34">
        <v>3754.4775159056489</v>
      </c>
      <c r="D3565" s="34">
        <v>-3036.4775159056489</v>
      </c>
    </row>
    <row r="3566" spans="2:4" x14ac:dyDescent="0.4">
      <c r="B3566" s="34">
        <v>3541</v>
      </c>
      <c r="C3566" s="34">
        <v>3379.5321673688795</v>
      </c>
      <c r="D3566" s="34">
        <v>-3010.5321673688795</v>
      </c>
    </row>
    <row r="3567" spans="2:4" x14ac:dyDescent="0.4">
      <c r="B3567" s="34">
        <v>3542</v>
      </c>
      <c r="C3567" s="34">
        <v>5179.2698403453705</v>
      </c>
      <c r="D3567" s="34">
        <v>-3919.2698403453705</v>
      </c>
    </row>
    <row r="3568" spans="2:4" x14ac:dyDescent="0.4">
      <c r="B3568" s="34">
        <v>3543</v>
      </c>
      <c r="C3568" s="34">
        <v>9153.6905348351229</v>
      </c>
      <c r="D3568" s="34">
        <v>-3530.6905348351229</v>
      </c>
    </row>
    <row r="3569" spans="2:4" x14ac:dyDescent="0.4">
      <c r="B3569" s="34">
        <v>3544</v>
      </c>
      <c r="C3569" s="34">
        <v>4954.3026312233096</v>
      </c>
      <c r="D3569" s="34">
        <v>-3384.3026312233096</v>
      </c>
    </row>
    <row r="3570" spans="2:4" x14ac:dyDescent="0.4">
      <c r="B3570" s="34">
        <v>3545</v>
      </c>
      <c r="C3570" s="34">
        <v>4579.3572826865402</v>
      </c>
      <c r="D3570" s="34">
        <v>-2079.3572826865402</v>
      </c>
    </row>
    <row r="3571" spans="2:4" x14ac:dyDescent="0.4">
      <c r="B3571" s="34">
        <v>3546</v>
      </c>
      <c r="C3571" s="34">
        <v>3379.5321673688795</v>
      </c>
      <c r="D3571" s="34">
        <v>-3128.5321673688795</v>
      </c>
    </row>
    <row r="3572" spans="2:4" x14ac:dyDescent="0.4">
      <c r="B3572" s="34">
        <v>3547</v>
      </c>
      <c r="C3572" s="34">
        <v>4204.4119341497717</v>
      </c>
      <c r="D3572" s="34">
        <v>-3079.4119341497717</v>
      </c>
    </row>
    <row r="3573" spans="2:4" x14ac:dyDescent="0.4">
      <c r="B3573" s="34">
        <v>3548</v>
      </c>
      <c r="C3573" s="34">
        <v>27975.947031380929</v>
      </c>
      <c r="D3573" s="34">
        <v>12067.302968619071</v>
      </c>
    </row>
    <row r="3574" spans="2:4" x14ac:dyDescent="0.4">
      <c r="B3574" s="34">
        <v>3549</v>
      </c>
      <c r="C3574" s="34">
        <v>3754.4775159056489</v>
      </c>
      <c r="D3574" s="34">
        <v>-1614.4775159056489</v>
      </c>
    </row>
    <row r="3575" spans="2:4" x14ac:dyDescent="0.4">
      <c r="B3575" s="34">
        <v>3550</v>
      </c>
      <c r="C3575" s="34">
        <v>5929.1605374189094</v>
      </c>
      <c r="D3575" s="34">
        <v>-4909.1605374189094</v>
      </c>
    </row>
    <row r="3576" spans="2:4" x14ac:dyDescent="0.4">
      <c r="B3576" s="34">
        <v>3551</v>
      </c>
      <c r="C3576" s="34">
        <v>7578.9200709806928</v>
      </c>
      <c r="D3576" s="34">
        <v>-4958.9200709806928</v>
      </c>
    </row>
    <row r="3577" spans="2:4" x14ac:dyDescent="0.4">
      <c r="B3577" s="34">
        <v>3552</v>
      </c>
      <c r="C3577" s="34">
        <v>4654.3463523938944</v>
      </c>
      <c r="D3577" s="34">
        <v>-3126.8463523938944</v>
      </c>
    </row>
    <row r="3578" spans="2:4" x14ac:dyDescent="0.4">
      <c r="B3578" s="34">
        <v>3553</v>
      </c>
      <c r="C3578" s="34">
        <v>4279.401003857125</v>
      </c>
      <c r="D3578" s="34">
        <v>-3506.401003857125</v>
      </c>
    </row>
    <row r="3579" spans="2:4" x14ac:dyDescent="0.4">
      <c r="B3579" s="34">
        <v>3554</v>
      </c>
      <c r="C3579" s="34">
        <v>10578.482859274845</v>
      </c>
      <c r="D3579" s="34">
        <v>-4733.4828592748454</v>
      </c>
    </row>
    <row r="3580" spans="2:4" x14ac:dyDescent="0.4">
      <c r="B3580" s="34">
        <v>3555</v>
      </c>
      <c r="C3580" s="34">
        <v>6754.0403041998015</v>
      </c>
      <c r="D3580" s="34">
        <v>-1082.9303041998019</v>
      </c>
    </row>
    <row r="3581" spans="2:4" x14ac:dyDescent="0.4">
      <c r="B3581" s="34">
        <v>3556</v>
      </c>
      <c r="C3581" s="34">
        <v>3829.4665856130023</v>
      </c>
      <c r="D3581" s="34">
        <v>-1429.4665856130023</v>
      </c>
    </row>
    <row r="3582" spans="2:4" x14ac:dyDescent="0.4">
      <c r="B3582" s="34">
        <v>3557</v>
      </c>
      <c r="C3582" s="34">
        <v>4279.401003857125</v>
      </c>
      <c r="D3582" s="34">
        <v>-2069.401003857125</v>
      </c>
    </row>
    <row r="3583" spans="2:4" x14ac:dyDescent="0.4">
      <c r="B3583" s="34">
        <v>3558</v>
      </c>
      <c r="C3583" s="34">
        <v>44623.520506413472</v>
      </c>
      <c r="D3583" s="34">
        <v>55412.479493586528</v>
      </c>
    </row>
    <row r="3584" spans="2:4" x14ac:dyDescent="0.4">
      <c r="B3584" s="34">
        <v>3559</v>
      </c>
      <c r="C3584" s="34">
        <v>4429.3791432718326</v>
      </c>
      <c r="D3584" s="34">
        <v>-3925.3791432718326</v>
      </c>
    </row>
    <row r="3585" spans="2:4" x14ac:dyDescent="0.4">
      <c r="B3585" s="34">
        <v>3560</v>
      </c>
      <c r="C3585" s="34">
        <v>4579.3572826865402</v>
      </c>
      <c r="D3585" s="34">
        <v>-3544.3572826865402</v>
      </c>
    </row>
    <row r="3586" spans="2:4" x14ac:dyDescent="0.4">
      <c r="B3586" s="34">
        <v>3561</v>
      </c>
      <c r="C3586" s="34">
        <v>8328.8107680542307</v>
      </c>
      <c r="D3586" s="34">
        <v>-4858.8107680542307</v>
      </c>
    </row>
    <row r="3587" spans="2:4" x14ac:dyDescent="0.4">
      <c r="B3587" s="34">
        <v>3562</v>
      </c>
      <c r="C3587" s="34">
        <v>6829.0293739071549</v>
      </c>
      <c r="D3587" s="34">
        <v>-4269.0293739071549</v>
      </c>
    </row>
    <row r="3588" spans="2:4" x14ac:dyDescent="0.4">
      <c r="B3588" s="34">
        <v>3563</v>
      </c>
      <c r="C3588" s="34">
        <v>5104.2807706380172</v>
      </c>
      <c r="D3588" s="34">
        <v>-4635.2807706380172</v>
      </c>
    </row>
    <row r="3589" spans="2:4" x14ac:dyDescent="0.4">
      <c r="B3589" s="34">
        <v>3564</v>
      </c>
      <c r="C3589" s="34">
        <v>4654.3463523938944</v>
      </c>
      <c r="D3589" s="34">
        <v>-4126.8963523938946</v>
      </c>
    </row>
    <row r="3590" spans="2:4" x14ac:dyDescent="0.4">
      <c r="B3590" s="34">
        <v>3565</v>
      </c>
      <c r="C3590" s="34">
        <v>4054.4337947350641</v>
      </c>
      <c r="D3590" s="34">
        <v>-3049.4337947350641</v>
      </c>
    </row>
    <row r="3591" spans="2:4" x14ac:dyDescent="0.4">
      <c r="B3591" s="34">
        <v>3566</v>
      </c>
      <c r="C3591" s="34">
        <v>3679.4884461982947</v>
      </c>
      <c r="D3591" s="34">
        <v>-2504.4884461982947</v>
      </c>
    </row>
    <row r="3592" spans="2:4" x14ac:dyDescent="0.4">
      <c r="B3592" s="34">
        <v>3567</v>
      </c>
      <c r="C3592" s="34">
        <v>5629.2042585894942</v>
      </c>
      <c r="D3592" s="34">
        <v>-3534.2042585894942</v>
      </c>
    </row>
    <row r="3593" spans="2:4" x14ac:dyDescent="0.4">
      <c r="B3593" s="34">
        <v>3568</v>
      </c>
      <c r="C3593" s="34">
        <v>5854.1714677115551</v>
      </c>
      <c r="D3593" s="34">
        <v>-4766.1714677115551</v>
      </c>
    </row>
    <row r="3594" spans="2:4" x14ac:dyDescent="0.4">
      <c r="B3594" s="34">
        <v>3569</v>
      </c>
      <c r="C3594" s="34">
        <v>4204.4119341497717</v>
      </c>
      <c r="D3594" s="34">
        <v>-3094.4119341497717</v>
      </c>
    </row>
    <row r="3595" spans="2:4" x14ac:dyDescent="0.4">
      <c r="B3595" s="34">
        <v>3570</v>
      </c>
      <c r="C3595" s="34">
        <v>5854.1714677115551</v>
      </c>
      <c r="D3595" s="34">
        <v>-830.17146771155512</v>
      </c>
    </row>
    <row r="3596" spans="2:4" x14ac:dyDescent="0.4">
      <c r="B3596" s="34">
        <v>3571</v>
      </c>
      <c r="C3596" s="34">
        <v>4729.3354221012487</v>
      </c>
      <c r="D3596" s="34">
        <v>-2442.3354221012487</v>
      </c>
    </row>
    <row r="3597" spans="2:4" x14ac:dyDescent="0.4">
      <c r="B3597" s="34">
        <v>3572</v>
      </c>
      <c r="C3597" s="34">
        <v>4654.3463523938944</v>
      </c>
      <c r="D3597" s="34">
        <v>-2823.3463523938944</v>
      </c>
    </row>
    <row r="3598" spans="2:4" x14ac:dyDescent="0.4">
      <c r="B3598" s="34">
        <v>3573</v>
      </c>
      <c r="C3598" s="34">
        <v>3454.5212370762333</v>
      </c>
      <c r="D3598" s="34">
        <v>-2954.5212370762333</v>
      </c>
    </row>
    <row r="3599" spans="2:4" x14ac:dyDescent="0.4">
      <c r="B3599" s="34">
        <v>3574</v>
      </c>
      <c r="C3599" s="34">
        <v>8628.7670468836459</v>
      </c>
      <c r="D3599" s="34">
        <v>-5544.7670468836459</v>
      </c>
    </row>
    <row r="3600" spans="2:4" x14ac:dyDescent="0.4">
      <c r="B3600" s="34">
        <v>3575</v>
      </c>
      <c r="C3600" s="34">
        <v>6154.1277465409703</v>
      </c>
      <c r="D3600" s="34">
        <v>0.8722534590297073</v>
      </c>
    </row>
    <row r="3601" spans="2:4" x14ac:dyDescent="0.4">
      <c r="B3601" s="34">
        <v>3576</v>
      </c>
      <c r="C3601" s="34">
        <v>10428.504719860139</v>
      </c>
      <c r="D3601" s="34">
        <v>-295.50471986013872</v>
      </c>
    </row>
    <row r="3602" spans="2:4" x14ac:dyDescent="0.4">
      <c r="B3602" s="34">
        <v>3577</v>
      </c>
      <c r="C3602" s="34">
        <v>3154.5649582468182</v>
      </c>
      <c r="D3602" s="34">
        <v>-3054.5649582468182</v>
      </c>
    </row>
    <row r="3603" spans="2:4" x14ac:dyDescent="0.4">
      <c r="B3603" s="34">
        <v>3578</v>
      </c>
      <c r="C3603" s="34">
        <v>4804.324491808602</v>
      </c>
      <c r="D3603" s="34">
        <v>-4024.324491808602</v>
      </c>
    </row>
    <row r="3604" spans="2:4" x14ac:dyDescent="0.4">
      <c r="B3604" s="34">
        <v>3579</v>
      </c>
      <c r="C3604" s="34">
        <v>5554.21518888214</v>
      </c>
      <c r="D3604" s="34">
        <v>-4054.0151888821401</v>
      </c>
    </row>
    <row r="3605" spans="2:4" x14ac:dyDescent="0.4">
      <c r="B3605" s="34">
        <v>3580</v>
      </c>
      <c r="C3605" s="34">
        <v>3829.4665856130023</v>
      </c>
      <c r="D3605" s="34">
        <v>-3329.4665856130023</v>
      </c>
    </row>
    <row r="3606" spans="2:4" x14ac:dyDescent="0.4">
      <c r="B3606" s="34">
        <v>3581</v>
      </c>
      <c r="C3606" s="34">
        <v>4804.324491808602</v>
      </c>
      <c r="D3606" s="34">
        <v>-3779.324491808602</v>
      </c>
    </row>
    <row r="3607" spans="2:4" x14ac:dyDescent="0.4">
      <c r="B3607" s="34">
        <v>3582</v>
      </c>
      <c r="C3607" s="34">
        <v>6154.1277465409703</v>
      </c>
      <c r="D3607" s="34">
        <v>-4654.1277465409703</v>
      </c>
    </row>
    <row r="3608" spans="2:4" x14ac:dyDescent="0.4">
      <c r="B3608" s="34">
        <v>3583</v>
      </c>
      <c r="C3608" s="34">
        <v>6454.0840253703864</v>
      </c>
      <c r="D3608" s="34">
        <v>-3584.0840253703864</v>
      </c>
    </row>
    <row r="3609" spans="2:4" x14ac:dyDescent="0.4">
      <c r="B3609" s="34">
        <v>3584</v>
      </c>
      <c r="C3609" s="34">
        <v>4579.3572826865402</v>
      </c>
      <c r="D3609" s="34">
        <v>-1324.3572826865402</v>
      </c>
    </row>
    <row r="3610" spans="2:4" x14ac:dyDescent="0.4">
      <c r="B3610" s="34">
        <v>3585</v>
      </c>
      <c r="C3610" s="34">
        <v>11178.395416933676</v>
      </c>
      <c r="D3610" s="34">
        <v>-7713.3954169336757</v>
      </c>
    </row>
    <row r="3611" spans="2:4" x14ac:dyDescent="0.4">
      <c r="B3611" s="34">
        <v>3586</v>
      </c>
      <c r="C3611" s="34">
        <v>4504.3682129791869</v>
      </c>
      <c r="D3611" s="34">
        <v>-454.36821297918686</v>
      </c>
    </row>
    <row r="3612" spans="2:4" x14ac:dyDescent="0.4">
      <c r="B3612" s="34">
        <v>3587</v>
      </c>
      <c r="C3612" s="34">
        <v>6829.0293739071549</v>
      </c>
      <c r="D3612" s="34">
        <v>1377.9706260928451</v>
      </c>
    </row>
    <row r="3613" spans="2:4" x14ac:dyDescent="0.4">
      <c r="B3613" s="34">
        <v>3588</v>
      </c>
      <c r="C3613" s="34">
        <v>4879.3135615159554</v>
      </c>
      <c r="D3613" s="34">
        <v>-4246.3135615159554</v>
      </c>
    </row>
    <row r="3614" spans="2:4" x14ac:dyDescent="0.4">
      <c r="B3614" s="34">
        <v>3589</v>
      </c>
      <c r="C3614" s="34">
        <v>3604.4993764909409</v>
      </c>
      <c r="D3614" s="34">
        <v>-3403.4993764909409</v>
      </c>
    </row>
    <row r="3615" spans="2:4" x14ac:dyDescent="0.4">
      <c r="B3615" s="34">
        <v>3590</v>
      </c>
      <c r="C3615" s="34">
        <v>7428.9419315659852</v>
      </c>
      <c r="D3615" s="34">
        <v>-2328.9419315659852</v>
      </c>
    </row>
    <row r="3616" spans="2:4" x14ac:dyDescent="0.4">
      <c r="B3616" s="34">
        <v>3591</v>
      </c>
      <c r="C3616" s="34">
        <v>8253.8216983468774</v>
      </c>
      <c r="D3616" s="34">
        <v>-3250.8216983468774</v>
      </c>
    </row>
    <row r="3617" spans="2:4" x14ac:dyDescent="0.4">
      <c r="B3617" s="34">
        <v>3592</v>
      </c>
      <c r="C3617" s="34">
        <v>4129.4228644424174</v>
      </c>
      <c r="D3617" s="34">
        <v>-2904.4228644424174</v>
      </c>
    </row>
    <row r="3618" spans="2:4" x14ac:dyDescent="0.4">
      <c r="B3618" s="34">
        <v>3593</v>
      </c>
      <c r="C3618" s="34">
        <v>5404.2370494674324</v>
      </c>
      <c r="D3618" s="34">
        <v>-2859.2370494674324</v>
      </c>
    </row>
    <row r="3619" spans="2:4" x14ac:dyDescent="0.4">
      <c r="B3619" s="34">
        <v>3594</v>
      </c>
      <c r="C3619" s="34">
        <v>6004.1496071262627</v>
      </c>
      <c r="D3619" s="34">
        <v>-2685.1496071262627</v>
      </c>
    </row>
    <row r="3620" spans="2:4" x14ac:dyDescent="0.4">
      <c r="B3620" s="34">
        <v>3595</v>
      </c>
      <c r="C3620" s="34">
        <v>5479.2261191747857</v>
      </c>
      <c r="D3620" s="34">
        <v>-3464.2261191747857</v>
      </c>
    </row>
    <row r="3621" spans="2:4" x14ac:dyDescent="0.4">
      <c r="B3621" s="34">
        <v>3596</v>
      </c>
      <c r="C3621" s="34">
        <v>7428.9419315659852</v>
      </c>
      <c r="D3621" s="34">
        <v>-4347.9419315659852</v>
      </c>
    </row>
    <row r="3622" spans="2:4" x14ac:dyDescent="0.4">
      <c r="B3622" s="34">
        <v>3597</v>
      </c>
      <c r="C3622" s="34">
        <v>3904.4556553203565</v>
      </c>
      <c r="D3622" s="34">
        <v>-2719.4556553203565</v>
      </c>
    </row>
    <row r="3623" spans="2:4" x14ac:dyDescent="0.4">
      <c r="B3623" s="34">
        <v>3598</v>
      </c>
      <c r="C3623" s="34">
        <v>5254.2589100527248</v>
      </c>
      <c r="D3623" s="34">
        <v>-2689.2589100527248</v>
      </c>
    </row>
    <row r="3624" spans="2:4" x14ac:dyDescent="0.4">
      <c r="B3624" s="34">
        <v>3599</v>
      </c>
      <c r="C3624" s="34">
        <v>4804.324491808602</v>
      </c>
      <c r="D3624" s="34">
        <v>-3703.324491808602</v>
      </c>
    </row>
    <row r="3625" spans="2:4" x14ac:dyDescent="0.4">
      <c r="B3625" s="34">
        <v>3600</v>
      </c>
      <c r="C3625" s="34">
        <v>4054.4337947350641</v>
      </c>
      <c r="D3625" s="34">
        <v>-3044.4337947350641</v>
      </c>
    </row>
    <row r="3626" spans="2:4" x14ac:dyDescent="0.4">
      <c r="B3626" s="34">
        <v>3601</v>
      </c>
      <c r="C3626" s="34">
        <v>3079.5758885394644</v>
      </c>
      <c r="D3626" s="34">
        <v>-3066.5758885394644</v>
      </c>
    </row>
    <row r="3627" spans="2:4" x14ac:dyDescent="0.4">
      <c r="B3627" s="34">
        <v>3602</v>
      </c>
      <c r="C3627" s="34">
        <v>6754.0403041998015</v>
      </c>
      <c r="D3627" s="34">
        <v>-4667.0403041998015</v>
      </c>
    </row>
    <row r="3628" spans="2:4" x14ac:dyDescent="0.4">
      <c r="B3628" s="34">
        <v>3603</v>
      </c>
      <c r="C3628" s="34">
        <v>6454.0840253703864</v>
      </c>
      <c r="D3628" s="34">
        <v>-2452.0840253703864</v>
      </c>
    </row>
    <row r="3629" spans="2:4" x14ac:dyDescent="0.4">
      <c r="B3629" s="34">
        <v>3604</v>
      </c>
      <c r="C3629" s="34">
        <v>7053.9965830292158</v>
      </c>
      <c r="D3629" s="34">
        <v>-4493.9965830292158</v>
      </c>
    </row>
    <row r="3630" spans="2:4" x14ac:dyDescent="0.4">
      <c r="B3630" s="34">
        <v>3605</v>
      </c>
      <c r="C3630" s="34">
        <v>7953.8654195174622</v>
      </c>
      <c r="D3630" s="34">
        <v>-4568.8654195174622</v>
      </c>
    </row>
    <row r="3631" spans="2:4" x14ac:dyDescent="0.4">
      <c r="B3631" s="34">
        <v>3606</v>
      </c>
      <c r="C3631" s="34">
        <v>3904.4556553203565</v>
      </c>
      <c r="D3631" s="34">
        <v>-3444.4556553203565</v>
      </c>
    </row>
    <row r="3632" spans="2:4" x14ac:dyDescent="0.4">
      <c r="B3632" s="34">
        <v>3607</v>
      </c>
      <c r="C3632" s="34">
        <v>7578.9200709806928</v>
      </c>
      <c r="D3632" s="34">
        <v>-3670.9200709806928</v>
      </c>
    </row>
    <row r="3633" spans="2:4" x14ac:dyDescent="0.4">
      <c r="B3633" s="34">
        <v>3608</v>
      </c>
      <c r="C3633" s="34">
        <v>4279.401003857125</v>
      </c>
      <c r="D3633" s="34">
        <v>-3699.401003857125</v>
      </c>
    </row>
    <row r="3634" spans="2:4" x14ac:dyDescent="0.4">
      <c r="B3634" s="34">
        <v>3609</v>
      </c>
      <c r="C3634" s="34">
        <v>4804.324491808602</v>
      </c>
      <c r="D3634" s="34">
        <v>-4004.324491808602</v>
      </c>
    </row>
    <row r="3635" spans="2:4" x14ac:dyDescent="0.4">
      <c r="B3635" s="34">
        <v>3610</v>
      </c>
      <c r="C3635" s="34">
        <v>4354.3900735644793</v>
      </c>
      <c r="D3635" s="34">
        <v>-1349.3900735644793</v>
      </c>
    </row>
    <row r="3636" spans="2:4" x14ac:dyDescent="0.4">
      <c r="B3636" s="34">
        <v>3611</v>
      </c>
      <c r="C3636" s="34">
        <v>5104.2807706380172</v>
      </c>
      <c r="D3636" s="34">
        <v>-3481.2807706380172</v>
      </c>
    </row>
    <row r="3637" spans="2:4" x14ac:dyDescent="0.4">
      <c r="B3637" s="34">
        <v>3612</v>
      </c>
      <c r="C3637" s="34">
        <v>6604.062164785093</v>
      </c>
      <c r="D3637" s="34">
        <v>-3204.062164785093</v>
      </c>
    </row>
    <row r="3638" spans="2:4" x14ac:dyDescent="0.4">
      <c r="B3638" s="34">
        <v>3613</v>
      </c>
      <c r="C3638" s="34">
        <v>7053.9965830292158</v>
      </c>
      <c r="D3638" s="34">
        <v>166.0034169707842</v>
      </c>
    </row>
    <row r="3639" spans="2:4" x14ac:dyDescent="0.4">
      <c r="B3639" s="34">
        <v>3614</v>
      </c>
      <c r="C3639" s="34">
        <v>4279.401003857125</v>
      </c>
      <c r="D3639" s="34">
        <v>-3029.401003857125</v>
      </c>
    </row>
    <row r="3640" spans="2:4" x14ac:dyDescent="0.4">
      <c r="B3640" s="34">
        <v>3615</v>
      </c>
      <c r="C3640" s="34">
        <v>8103.8435589321698</v>
      </c>
      <c r="D3640" s="34">
        <v>-5583.8435589321698</v>
      </c>
    </row>
    <row r="3641" spans="2:4" x14ac:dyDescent="0.4">
      <c r="B3641" s="34">
        <v>3616</v>
      </c>
      <c r="C3641" s="34">
        <v>8178.8326286395231</v>
      </c>
      <c r="D3641" s="34">
        <v>-5508.8326286395231</v>
      </c>
    </row>
    <row r="3642" spans="2:4" x14ac:dyDescent="0.4">
      <c r="B3642" s="34">
        <v>3617</v>
      </c>
      <c r="C3642" s="34">
        <v>6154.1277465409703</v>
      </c>
      <c r="D3642" s="34">
        <v>-3034.1277465409703</v>
      </c>
    </row>
    <row r="3643" spans="2:4" x14ac:dyDescent="0.4">
      <c r="B3643" s="34">
        <v>3618</v>
      </c>
      <c r="C3643" s="34">
        <v>6604.062164785093</v>
      </c>
      <c r="D3643" s="34">
        <v>-5724.062164785093</v>
      </c>
    </row>
    <row r="3644" spans="2:4" x14ac:dyDescent="0.4">
      <c r="B3644" s="34">
        <v>3619</v>
      </c>
      <c r="C3644" s="34">
        <v>6979.0075133218625</v>
      </c>
      <c r="D3644" s="34">
        <v>-4959.0075133218625</v>
      </c>
    </row>
    <row r="3645" spans="2:4" x14ac:dyDescent="0.4">
      <c r="B3645" s="34">
        <v>3620</v>
      </c>
      <c r="C3645" s="34">
        <v>4054.4337947350641</v>
      </c>
      <c r="D3645" s="34">
        <v>-2924.4337947350641</v>
      </c>
    </row>
    <row r="3646" spans="2:4" x14ac:dyDescent="0.4">
      <c r="B3646" s="34">
        <v>3621</v>
      </c>
      <c r="C3646" s="34">
        <v>17552.466342058749</v>
      </c>
      <c r="D3646" s="34">
        <v>-6507.4663420587494</v>
      </c>
    </row>
    <row r="3647" spans="2:4" x14ac:dyDescent="0.4">
      <c r="B3647" s="34">
        <v>3622</v>
      </c>
      <c r="C3647" s="34">
        <v>8028.8544892248156</v>
      </c>
      <c r="D3647" s="34">
        <v>-4736.8544892248156</v>
      </c>
    </row>
    <row r="3648" spans="2:4" x14ac:dyDescent="0.4">
      <c r="B3648" s="34">
        <v>3623</v>
      </c>
      <c r="C3648" s="34">
        <v>4354.3900735644793</v>
      </c>
      <c r="D3648" s="34">
        <v>-3353.4000735644795</v>
      </c>
    </row>
    <row r="3649" spans="2:4" x14ac:dyDescent="0.4">
      <c r="B3649" s="34">
        <v>3624</v>
      </c>
      <c r="C3649" s="34">
        <v>5329.247979760079</v>
      </c>
      <c r="D3649" s="34">
        <v>-2329.247979760079</v>
      </c>
    </row>
    <row r="3650" spans="2:4" x14ac:dyDescent="0.4">
      <c r="B3650" s="34">
        <v>3625</v>
      </c>
      <c r="C3650" s="34">
        <v>5704.1933282968475</v>
      </c>
      <c r="D3650" s="34">
        <v>-2556.1933282968475</v>
      </c>
    </row>
    <row r="3651" spans="2:4" x14ac:dyDescent="0.4">
      <c r="B3651" s="34">
        <v>3626</v>
      </c>
      <c r="C3651" s="34">
        <v>8628.7670468836459</v>
      </c>
      <c r="D3651" s="34">
        <v>-5548.7670468836459</v>
      </c>
    </row>
    <row r="3652" spans="2:4" x14ac:dyDescent="0.4">
      <c r="B3652" s="34">
        <v>3627</v>
      </c>
      <c r="C3652" s="34">
        <v>6379.0949556630321</v>
      </c>
      <c r="D3652" s="34">
        <v>-2306.0949556630321</v>
      </c>
    </row>
    <row r="3653" spans="2:4" x14ac:dyDescent="0.4">
      <c r="B3653" s="34">
        <v>3628</v>
      </c>
      <c r="C3653" s="34">
        <v>4954.3026312233096</v>
      </c>
      <c r="D3653" s="34">
        <v>-2954.3026312233096</v>
      </c>
    </row>
    <row r="3654" spans="2:4" x14ac:dyDescent="0.4">
      <c r="B3654" s="34">
        <v>3629</v>
      </c>
      <c r="C3654" s="34">
        <v>2779.6196097100492</v>
      </c>
      <c r="D3654" s="34">
        <v>-2779.6196097100492</v>
      </c>
    </row>
    <row r="3655" spans="2:4" x14ac:dyDescent="0.4">
      <c r="B3655" s="34">
        <v>3630</v>
      </c>
      <c r="C3655" s="34">
        <v>2929.5977491247568</v>
      </c>
      <c r="D3655" s="34">
        <v>-2927.5977491247568</v>
      </c>
    </row>
    <row r="3656" spans="2:4" x14ac:dyDescent="0.4">
      <c r="B3656" s="34">
        <v>3631</v>
      </c>
      <c r="C3656" s="34">
        <v>2854.608679417403</v>
      </c>
      <c r="D3656" s="34">
        <v>-2853.608679417403</v>
      </c>
    </row>
    <row r="3657" spans="2:4" x14ac:dyDescent="0.4">
      <c r="B3657" s="34">
        <v>3632</v>
      </c>
      <c r="C3657" s="34">
        <v>7203.9747224439234</v>
      </c>
      <c r="D3657" s="34">
        <v>1521.0252775560766</v>
      </c>
    </row>
    <row r="3658" spans="2:4" x14ac:dyDescent="0.4">
      <c r="B3658" s="34">
        <v>3633</v>
      </c>
      <c r="C3658" s="34">
        <v>2854.608679417403</v>
      </c>
      <c r="D3658" s="34">
        <v>-2754.608679417403</v>
      </c>
    </row>
    <row r="3659" spans="2:4" x14ac:dyDescent="0.4">
      <c r="B3659" s="34">
        <v>3634</v>
      </c>
      <c r="C3659" s="34">
        <v>5104.2807706380172</v>
      </c>
      <c r="D3659" s="34">
        <v>-3342.2807706380172</v>
      </c>
    </row>
    <row r="3660" spans="2:4" x14ac:dyDescent="0.4">
      <c r="B3660" s="34">
        <v>3635</v>
      </c>
      <c r="C3660" s="34">
        <v>4129.4228644424174</v>
      </c>
      <c r="D3660" s="34">
        <v>-944.42286444241745</v>
      </c>
    </row>
    <row r="3661" spans="2:4" x14ac:dyDescent="0.4">
      <c r="B3661" s="34">
        <v>3636</v>
      </c>
      <c r="C3661" s="34">
        <v>3529.5103067835871</v>
      </c>
      <c r="D3661" s="34">
        <v>-2253.5103067835871</v>
      </c>
    </row>
    <row r="3662" spans="2:4" x14ac:dyDescent="0.4">
      <c r="B3662" s="34">
        <v>3637</v>
      </c>
      <c r="C3662" s="34">
        <v>2779.6196097100492</v>
      </c>
      <c r="D3662" s="34">
        <v>-2779.6196097100492</v>
      </c>
    </row>
    <row r="3663" spans="2:4" x14ac:dyDescent="0.4">
      <c r="B3663" s="34">
        <v>3638</v>
      </c>
      <c r="C3663" s="34">
        <v>3829.4665856130023</v>
      </c>
      <c r="D3663" s="34">
        <v>-2903.4665856130023</v>
      </c>
    </row>
    <row r="3664" spans="2:4" x14ac:dyDescent="0.4">
      <c r="B3664" s="34">
        <v>3639</v>
      </c>
      <c r="C3664" s="34">
        <v>2929.5977491247568</v>
      </c>
      <c r="D3664" s="34">
        <v>-2713.5977491247568</v>
      </c>
    </row>
    <row r="3665" spans="2:4" x14ac:dyDescent="0.4">
      <c r="B3665" s="34">
        <v>3640</v>
      </c>
      <c r="C3665" s="34">
        <v>2854.608679417403</v>
      </c>
      <c r="D3665" s="34">
        <v>-2853.608679417403</v>
      </c>
    </row>
    <row r="3666" spans="2:4" x14ac:dyDescent="0.4">
      <c r="B3666" s="34">
        <v>3641</v>
      </c>
      <c r="C3666" s="34">
        <v>3004.5868188321106</v>
      </c>
      <c r="D3666" s="34">
        <v>-2949.5868188321106</v>
      </c>
    </row>
    <row r="3667" spans="2:4" x14ac:dyDescent="0.4">
      <c r="B3667" s="34">
        <v>3642</v>
      </c>
      <c r="C3667" s="34">
        <v>2779.6196097100492</v>
      </c>
      <c r="D3667" s="34">
        <v>-2779.6196097100492</v>
      </c>
    </row>
    <row r="3668" spans="2:4" x14ac:dyDescent="0.4">
      <c r="B3668" s="34">
        <v>3643</v>
      </c>
      <c r="C3668" s="34">
        <v>2929.5977491247568</v>
      </c>
      <c r="D3668" s="34">
        <v>-2914.5977491247568</v>
      </c>
    </row>
    <row r="3669" spans="2:4" x14ac:dyDescent="0.4">
      <c r="B3669" s="34">
        <v>3644</v>
      </c>
      <c r="C3669" s="34">
        <v>2779.6196097100492</v>
      </c>
      <c r="D3669" s="34">
        <v>-2779.6196097100492</v>
      </c>
    </row>
    <row r="3670" spans="2:4" x14ac:dyDescent="0.4">
      <c r="B3670" s="34">
        <v>3645</v>
      </c>
      <c r="C3670" s="34">
        <v>3679.4884461982947</v>
      </c>
      <c r="D3670" s="34">
        <v>-2858.4884461982947</v>
      </c>
    </row>
    <row r="3671" spans="2:4" x14ac:dyDescent="0.4">
      <c r="B3671" s="34">
        <v>3646</v>
      </c>
      <c r="C3671" s="34">
        <v>2854.608679417403</v>
      </c>
      <c r="D3671" s="34">
        <v>-2853.608679417403</v>
      </c>
    </row>
    <row r="3672" spans="2:4" x14ac:dyDescent="0.4">
      <c r="B3672" s="34">
        <v>3647</v>
      </c>
      <c r="C3672" s="34">
        <v>3379.5321673688795</v>
      </c>
      <c r="D3672" s="34">
        <v>-2898.5321673688795</v>
      </c>
    </row>
    <row r="3673" spans="2:4" x14ac:dyDescent="0.4">
      <c r="B3673" s="34">
        <v>3648</v>
      </c>
      <c r="C3673" s="34">
        <v>2929.5977491247568</v>
      </c>
      <c r="D3673" s="34">
        <v>-2899.5977491247568</v>
      </c>
    </row>
    <row r="3674" spans="2:4" x14ac:dyDescent="0.4">
      <c r="B3674" s="34">
        <v>3649</v>
      </c>
      <c r="C3674" s="34">
        <v>8253.8216983468774</v>
      </c>
      <c r="D3674" s="34">
        <v>31899.178301653123</v>
      </c>
    </row>
    <row r="3675" spans="2:4" x14ac:dyDescent="0.4">
      <c r="B3675" s="34">
        <v>3650</v>
      </c>
      <c r="C3675" s="34">
        <v>3379.5321673688795</v>
      </c>
      <c r="D3675" s="34">
        <v>-2599.5321673688795</v>
      </c>
    </row>
    <row r="3676" spans="2:4" x14ac:dyDescent="0.4">
      <c r="B3676" s="34">
        <v>3651</v>
      </c>
      <c r="C3676" s="34">
        <v>4054.4337947350641</v>
      </c>
      <c r="D3676" s="34">
        <v>-3554.4337947350641</v>
      </c>
    </row>
    <row r="3677" spans="2:4" x14ac:dyDescent="0.4">
      <c r="B3677" s="34">
        <v>3652</v>
      </c>
      <c r="C3677" s="34">
        <v>3454.5212370762333</v>
      </c>
      <c r="D3677" s="34">
        <v>-2934.5212370762333</v>
      </c>
    </row>
    <row r="3678" spans="2:4" x14ac:dyDescent="0.4">
      <c r="B3678" s="34">
        <v>3653</v>
      </c>
      <c r="C3678" s="34">
        <v>4054.4337947350641</v>
      </c>
      <c r="D3678" s="34">
        <v>-3302.4337947350641</v>
      </c>
    </row>
    <row r="3679" spans="2:4" x14ac:dyDescent="0.4">
      <c r="B3679" s="34">
        <v>3654</v>
      </c>
      <c r="C3679" s="34">
        <v>5254.2589100527248</v>
      </c>
      <c r="D3679" s="34">
        <v>-3244.2589100527248</v>
      </c>
    </row>
    <row r="3680" spans="2:4" x14ac:dyDescent="0.4">
      <c r="B3680" s="34">
        <v>3655</v>
      </c>
      <c r="C3680" s="34">
        <v>5629.2042585894942</v>
      </c>
      <c r="D3680" s="34">
        <v>-3013.2042585894942</v>
      </c>
    </row>
    <row r="3681" spans="2:4" x14ac:dyDescent="0.4">
      <c r="B3681" s="34">
        <v>3656</v>
      </c>
      <c r="C3681" s="34">
        <v>8703.756116591001</v>
      </c>
      <c r="D3681" s="34">
        <v>-2890.756116591001</v>
      </c>
    </row>
    <row r="3682" spans="2:4" x14ac:dyDescent="0.4">
      <c r="B3682" s="34">
        <v>3657</v>
      </c>
      <c r="C3682" s="34">
        <v>6229.1168162483245</v>
      </c>
      <c r="D3682" s="34">
        <v>-938.11681624832454</v>
      </c>
    </row>
    <row r="3683" spans="2:4" x14ac:dyDescent="0.4">
      <c r="B3683" s="34">
        <v>3658</v>
      </c>
      <c r="C3683" s="34">
        <v>4279.401003857125</v>
      </c>
      <c r="D3683" s="34">
        <v>-2064.401003857125</v>
      </c>
    </row>
    <row r="3684" spans="2:4" x14ac:dyDescent="0.4">
      <c r="B3684" s="34">
        <v>3659</v>
      </c>
      <c r="C3684" s="34">
        <v>4279.401003857125</v>
      </c>
      <c r="D3684" s="34">
        <v>-2769.401003857125</v>
      </c>
    </row>
    <row r="3685" spans="2:4" x14ac:dyDescent="0.4">
      <c r="B3685" s="34">
        <v>3660</v>
      </c>
      <c r="C3685" s="34">
        <v>3754.4775159056489</v>
      </c>
      <c r="D3685" s="34">
        <v>-693.47751590564894</v>
      </c>
    </row>
    <row r="3686" spans="2:4" x14ac:dyDescent="0.4">
      <c r="B3686" s="34">
        <v>3661</v>
      </c>
      <c r="C3686" s="34">
        <v>4429.3791432718326</v>
      </c>
      <c r="D3686" s="34">
        <v>-4179.3791432718326</v>
      </c>
    </row>
    <row r="3687" spans="2:4" x14ac:dyDescent="0.4">
      <c r="B3687" s="34">
        <v>3662</v>
      </c>
      <c r="C3687" s="34">
        <v>5479.2261191747857</v>
      </c>
      <c r="D3687" s="34">
        <v>-2149.2261191747857</v>
      </c>
    </row>
    <row r="3688" spans="2:4" x14ac:dyDescent="0.4">
      <c r="B3688" s="34">
        <v>3663</v>
      </c>
      <c r="C3688" s="34">
        <v>5779.1823980042009</v>
      </c>
      <c r="D3688" s="34">
        <v>2334.8176019957991</v>
      </c>
    </row>
    <row r="3689" spans="2:4" x14ac:dyDescent="0.4">
      <c r="B3689" s="34">
        <v>3664</v>
      </c>
      <c r="C3689" s="34">
        <v>3454.5212370762333</v>
      </c>
      <c r="D3689" s="34">
        <v>-3220.5212370762333</v>
      </c>
    </row>
    <row r="3690" spans="2:4" x14ac:dyDescent="0.4">
      <c r="B3690" s="34">
        <v>3665</v>
      </c>
      <c r="C3690" s="34">
        <v>4204.4119341497717</v>
      </c>
      <c r="D3690" s="34">
        <v>-3329.4119341497717</v>
      </c>
    </row>
    <row r="3691" spans="2:4" x14ac:dyDescent="0.4">
      <c r="B3691" s="34">
        <v>3666</v>
      </c>
      <c r="C3691" s="34">
        <v>3829.4665856130023</v>
      </c>
      <c r="D3691" s="34">
        <v>-3115.4665856130023</v>
      </c>
    </row>
    <row r="3692" spans="2:4" x14ac:dyDescent="0.4">
      <c r="B3692" s="34">
        <v>3667</v>
      </c>
      <c r="C3692" s="34">
        <v>5629.2042585894942</v>
      </c>
      <c r="D3692" s="34">
        <v>-4429.2042585894942</v>
      </c>
    </row>
    <row r="3693" spans="2:4" x14ac:dyDescent="0.4">
      <c r="B3693" s="34">
        <v>3668</v>
      </c>
      <c r="C3693" s="34">
        <v>7128.98565273657</v>
      </c>
      <c r="D3693" s="34">
        <v>-4033.8756527365699</v>
      </c>
    </row>
    <row r="3694" spans="2:4" x14ac:dyDescent="0.4">
      <c r="B3694" s="34">
        <v>3669</v>
      </c>
      <c r="C3694" s="34">
        <v>4879.3135615159554</v>
      </c>
      <c r="D3694" s="34">
        <v>-3844.3135615159554</v>
      </c>
    </row>
    <row r="3695" spans="2:4" x14ac:dyDescent="0.4">
      <c r="B3695" s="34">
        <v>3670</v>
      </c>
      <c r="C3695" s="34">
        <v>4054.4337947350641</v>
      </c>
      <c r="D3695" s="34">
        <v>-2672.4337947350641</v>
      </c>
    </row>
    <row r="3696" spans="2:4" x14ac:dyDescent="0.4">
      <c r="B3696" s="34">
        <v>3671</v>
      </c>
      <c r="C3696" s="34">
        <v>3679.4884461982947</v>
      </c>
      <c r="D3696" s="34">
        <v>-3438.4884461982947</v>
      </c>
    </row>
    <row r="3697" spans="2:4" x14ac:dyDescent="0.4">
      <c r="B3697" s="34">
        <v>3672</v>
      </c>
      <c r="C3697" s="34">
        <v>5779.1823980042009</v>
      </c>
      <c r="D3697" s="34">
        <v>-2249.1823980042009</v>
      </c>
    </row>
    <row r="3698" spans="2:4" x14ac:dyDescent="0.4">
      <c r="B3698" s="34">
        <v>3673</v>
      </c>
      <c r="C3698" s="34">
        <v>7053.9965830292158</v>
      </c>
      <c r="D3698" s="34">
        <v>-4007.9965830292158</v>
      </c>
    </row>
    <row r="3699" spans="2:4" x14ac:dyDescent="0.4">
      <c r="B3699" s="34">
        <v>3674</v>
      </c>
      <c r="C3699" s="34">
        <v>11328.373556348382</v>
      </c>
      <c r="D3699" s="34">
        <v>-6783.3735563483824</v>
      </c>
    </row>
    <row r="3700" spans="2:4" x14ac:dyDescent="0.4">
      <c r="B3700" s="34">
        <v>3675</v>
      </c>
      <c r="C3700" s="34">
        <v>5104.2807706380172</v>
      </c>
      <c r="D3700" s="34">
        <v>-604.2807706380172</v>
      </c>
    </row>
    <row r="3701" spans="2:4" x14ac:dyDescent="0.4">
      <c r="B3701" s="34">
        <v>3676</v>
      </c>
      <c r="C3701" s="34">
        <v>3004.5868188321106</v>
      </c>
      <c r="D3701" s="34">
        <v>-2934.5868188321106</v>
      </c>
    </row>
    <row r="3702" spans="2:4" x14ac:dyDescent="0.4">
      <c r="B3702" s="34">
        <v>3677</v>
      </c>
      <c r="C3702" s="34">
        <v>3979.4447250277099</v>
      </c>
      <c r="D3702" s="34">
        <v>-2949.4447250277099</v>
      </c>
    </row>
    <row r="3703" spans="2:4" x14ac:dyDescent="0.4">
      <c r="B3703" s="34">
        <v>3678</v>
      </c>
      <c r="C3703" s="34">
        <v>17702.444481473456</v>
      </c>
      <c r="D3703" s="34">
        <v>-5353.9444814734561</v>
      </c>
    </row>
    <row r="3704" spans="2:4" x14ac:dyDescent="0.4">
      <c r="B3704" s="34">
        <v>3679</v>
      </c>
      <c r="C3704" s="34">
        <v>5104.2807706380172</v>
      </c>
      <c r="D3704" s="34">
        <v>-3054.2807706380172</v>
      </c>
    </row>
    <row r="3705" spans="2:4" x14ac:dyDescent="0.4">
      <c r="B3705" s="34">
        <v>3680</v>
      </c>
      <c r="C3705" s="34">
        <v>5029.2917009306639</v>
      </c>
      <c r="D3705" s="34">
        <v>-2827.2917009306639</v>
      </c>
    </row>
    <row r="3706" spans="2:4" x14ac:dyDescent="0.4">
      <c r="B3706" s="34">
        <v>3681</v>
      </c>
      <c r="C3706" s="34">
        <v>5329.247979760079</v>
      </c>
      <c r="D3706" s="34">
        <v>-1946.247979760079</v>
      </c>
    </row>
    <row r="3707" spans="2:4" x14ac:dyDescent="0.4">
      <c r="B3707" s="34">
        <v>3682</v>
      </c>
      <c r="C3707" s="34">
        <v>4129.4228644424174</v>
      </c>
      <c r="D3707" s="34">
        <v>-3010.4228644424174</v>
      </c>
    </row>
    <row r="3708" spans="2:4" x14ac:dyDescent="0.4">
      <c r="B3708" s="34">
        <v>3683</v>
      </c>
      <c r="C3708" s="34">
        <v>7803.8872801027546</v>
      </c>
      <c r="D3708" s="34">
        <v>-3627.8872801027546</v>
      </c>
    </row>
    <row r="3709" spans="2:4" x14ac:dyDescent="0.4">
      <c r="B3709" s="34">
        <v>3684</v>
      </c>
      <c r="C3709" s="34">
        <v>7728.8982103954004</v>
      </c>
      <c r="D3709" s="34">
        <v>-3848.8982103954004</v>
      </c>
    </row>
    <row r="3710" spans="2:4" x14ac:dyDescent="0.4">
      <c r="B3710" s="34">
        <v>3685</v>
      </c>
      <c r="C3710" s="34">
        <v>4504.3682129791869</v>
      </c>
      <c r="D3710" s="34">
        <v>-3461.3682129791869</v>
      </c>
    </row>
    <row r="3711" spans="2:4" x14ac:dyDescent="0.4">
      <c r="B3711" s="34">
        <v>3686</v>
      </c>
      <c r="C3711" s="34">
        <v>12228.242392836628</v>
      </c>
      <c r="D3711" s="34">
        <v>-6943.2423928366279</v>
      </c>
    </row>
    <row r="3712" spans="2:4" x14ac:dyDescent="0.4">
      <c r="B3712" s="34">
        <v>3687</v>
      </c>
      <c r="C3712" s="34">
        <v>3229.5540279541719</v>
      </c>
      <c r="D3712" s="34">
        <v>-2874.5540279541719</v>
      </c>
    </row>
    <row r="3713" spans="2:4" x14ac:dyDescent="0.4">
      <c r="B3713" s="34">
        <v>3688</v>
      </c>
      <c r="C3713" s="34">
        <v>4654.3463523938944</v>
      </c>
      <c r="D3713" s="34">
        <v>357.90364760610555</v>
      </c>
    </row>
    <row r="3714" spans="2:4" x14ac:dyDescent="0.4">
      <c r="B3714" s="34">
        <v>3689</v>
      </c>
      <c r="C3714" s="34">
        <v>5704.1933282968475</v>
      </c>
      <c r="D3714" s="34">
        <v>-2429.1933282968475</v>
      </c>
    </row>
    <row r="3715" spans="2:4" x14ac:dyDescent="0.4">
      <c r="B3715" s="34">
        <v>3690</v>
      </c>
      <c r="C3715" s="34">
        <v>7428.9419315659852</v>
      </c>
      <c r="D3715" s="34">
        <v>-3878.9419315659852</v>
      </c>
    </row>
    <row r="3716" spans="2:4" x14ac:dyDescent="0.4">
      <c r="B3716" s="34">
        <v>3691</v>
      </c>
      <c r="C3716" s="34">
        <v>5104.2807706380172</v>
      </c>
      <c r="D3716" s="34">
        <v>-3304.2807706380172</v>
      </c>
    </row>
    <row r="3717" spans="2:4" x14ac:dyDescent="0.4">
      <c r="B3717" s="34">
        <v>3692</v>
      </c>
      <c r="C3717" s="34">
        <v>23326.624709524993</v>
      </c>
      <c r="D3717" s="34">
        <v>27857.375290475007</v>
      </c>
    </row>
    <row r="3718" spans="2:4" x14ac:dyDescent="0.4">
      <c r="B3718" s="34">
        <v>3693</v>
      </c>
      <c r="C3718" s="34">
        <v>4054.4337947350641</v>
      </c>
      <c r="D3718" s="34">
        <v>-2794.4337947350641</v>
      </c>
    </row>
    <row r="3719" spans="2:4" x14ac:dyDescent="0.4">
      <c r="B3719" s="34">
        <v>3694</v>
      </c>
      <c r="C3719" s="34">
        <v>3829.4665856130023</v>
      </c>
      <c r="D3719" s="34">
        <v>-3399.4665856130023</v>
      </c>
    </row>
    <row r="3720" spans="2:4" x14ac:dyDescent="0.4">
      <c r="B3720" s="34">
        <v>3695</v>
      </c>
      <c r="C3720" s="34">
        <v>7278.9637921512776</v>
      </c>
      <c r="D3720" s="34">
        <v>-3518.9637921512776</v>
      </c>
    </row>
    <row r="3721" spans="2:4" x14ac:dyDescent="0.4">
      <c r="B3721" s="34">
        <v>3696</v>
      </c>
      <c r="C3721" s="34">
        <v>5254.2589100527248</v>
      </c>
      <c r="D3721" s="34">
        <v>-1249.2589100527248</v>
      </c>
    </row>
    <row r="3722" spans="2:4" x14ac:dyDescent="0.4">
      <c r="B3722" s="34">
        <v>3697</v>
      </c>
      <c r="C3722" s="34">
        <v>8628.7670468836459</v>
      </c>
      <c r="D3722" s="34">
        <v>-5528.7670468836459</v>
      </c>
    </row>
    <row r="3723" spans="2:4" x14ac:dyDescent="0.4">
      <c r="B3723" s="34">
        <v>3698</v>
      </c>
      <c r="C3723" s="34">
        <v>5029.2917009306639</v>
      </c>
      <c r="D3723" s="34">
        <v>-2869.2917009306639</v>
      </c>
    </row>
    <row r="3724" spans="2:4" x14ac:dyDescent="0.4">
      <c r="B3724" s="34">
        <v>3699</v>
      </c>
      <c r="C3724" s="34">
        <v>12978.133089910167</v>
      </c>
      <c r="D3724" s="34">
        <v>-7452.1330899101667</v>
      </c>
    </row>
    <row r="3725" spans="2:4" x14ac:dyDescent="0.4">
      <c r="B3725" s="34">
        <v>3700</v>
      </c>
      <c r="C3725" s="34">
        <v>5779.1823980042009</v>
      </c>
      <c r="D3725" s="34">
        <v>-3259.1823980042009</v>
      </c>
    </row>
    <row r="3726" spans="2:4" x14ac:dyDescent="0.4">
      <c r="B3726" s="34">
        <v>3701</v>
      </c>
      <c r="C3726" s="34">
        <v>4129.4228644424174</v>
      </c>
      <c r="D3726" s="34">
        <v>-3523.4228644424174</v>
      </c>
    </row>
    <row r="3727" spans="2:4" x14ac:dyDescent="0.4">
      <c r="B3727" s="34">
        <v>3702</v>
      </c>
      <c r="C3727" s="34">
        <v>5704.1933282968475</v>
      </c>
      <c r="D3727" s="34">
        <v>-4199.1933282968475</v>
      </c>
    </row>
    <row r="3728" spans="2:4" x14ac:dyDescent="0.4">
      <c r="B3728" s="34">
        <v>3703</v>
      </c>
      <c r="C3728" s="34">
        <v>4354.3900735644793</v>
      </c>
      <c r="D3728" s="34">
        <v>-1079.3900735644793</v>
      </c>
    </row>
    <row r="3729" spans="2:4" x14ac:dyDescent="0.4">
      <c r="B3729" s="34">
        <v>3704</v>
      </c>
      <c r="C3729" s="34">
        <v>5029.2917009306639</v>
      </c>
      <c r="D3729" s="34">
        <v>-3733.2917009306639</v>
      </c>
    </row>
    <row r="3730" spans="2:4" x14ac:dyDescent="0.4">
      <c r="B3730" s="34">
        <v>3705</v>
      </c>
      <c r="C3730" s="34">
        <v>4804.324491808602</v>
      </c>
      <c r="D3730" s="34">
        <v>-4395.3144918086018</v>
      </c>
    </row>
    <row r="3731" spans="2:4" x14ac:dyDescent="0.4">
      <c r="B3731" s="34">
        <v>3706</v>
      </c>
      <c r="C3731" s="34">
        <v>5404.2370494674324</v>
      </c>
      <c r="D3731" s="34">
        <v>-2479.2370494674324</v>
      </c>
    </row>
    <row r="3732" spans="2:4" x14ac:dyDescent="0.4">
      <c r="B3732" s="34">
        <v>3707</v>
      </c>
      <c r="C3732" s="34">
        <v>3754.4775159056489</v>
      </c>
      <c r="D3732" s="34">
        <v>-1934.4775159056489</v>
      </c>
    </row>
    <row r="3733" spans="2:4" x14ac:dyDescent="0.4">
      <c r="B3733" s="34">
        <v>3708</v>
      </c>
      <c r="C3733" s="34">
        <v>4504.3682129791869</v>
      </c>
      <c r="D3733" s="34">
        <v>-2644.3682129791869</v>
      </c>
    </row>
    <row r="3734" spans="2:4" x14ac:dyDescent="0.4">
      <c r="B3734" s="34">
        <v>3709</v>
      </c>
      <c r="C3734" s="34">
        <v>5704.1933282968475</v>
      </c>
      <c r="D3734" s="34">
        <v>-3604.1933282968475</v>
      </c>
    </row>
    <row r="3735" spans="2:4" x14ac:dyDescent="0.4">
      <c r="B3735" s="34">
        <v>3710</v>
      </c>
      <c r="C3735" s="34">
        <v>5404.2370494674324</v>
      </c>
      <c r="D3735" s="34">
        <v>-4321.7370494674324</v>
      </c>
    </row>
    <row r="3736" spans="2:4" x14ac:dyDescent="0.4">
      <c r="B3736" s="34">
        <v>3711</v>
      </c>
      <c r="C3736" s="34">
        <v>4804.324491808602</v>
      </c>
      <c r="D3736" s="34">
        <v>-2969.324491808602</v>
      </c>
    </row>
    <row r="3737" spans="2:4" x14ac:dyDescent="0.4">
      <c r="B3737" s="34">
        <v>3712</v>
      </c>
      <c r="C3737" s="34">
        <v>4354.3900735644793</v>
      </c>
      <c r="D3737" s="34">
        <v>-3784.3900735644793</v>
      </c>
    </row>
    <row r="3738" spans="2:4" x14ac:dyDescent="0.4">
      <c r="B3738" s="34">
        <v>3713</v>
      </c>
      <c r="C3738" s="34">
        <v>10578.482859274845</v>
      </c>
      <c r="D3738" s="34">
        <v>951.5171407251546</v>
      </c>
    </row>
    <row r="3739" spans="2:4" x14ac:dyDescent="0.4">
      <c r="B3739" s="34">
        <v>3714</v>
      </c>
      <c r="C3739" s="34">
        <v>4204.4119341497717</v>
      </c>
      <c r="D3739" s="34">
        <v>-2174.4119341497717</v>
      </c>
    </row>
    <row r="3740" spans="2:4" x14ac:dyDescent="0.4">
      <c r="B3740" s="34">
        <v>3715</v>
      </c>
      <c r="C3740" s="34">
        <v>10053.559371323368</v>
      </c>
      <c r="D3740" s="34">
        <v>181.4406286766316</v>
      </c>
    </row>
    <row r="3741" spans="2:4" x14ac:dyDescent="0.4">
      <c r="B3741" s="34">
        <v>3716</v>
      </c>
      <c r="C3741" s="34">
        <v>4804.324491808602</v>
      </c>
      <c r="D3741" s="34">
        <v>-1214.324491808602</v>
      </c>
    </row>
    <row r="3742" spans="2:4" x14ac:dyDescent="0.4">
      <c r="B3742" s="34">
        <v>3717</v>
      </c>
      <c r="C3742" s="34">
        <v>4579.3572826865402</v>
      </c>
      <c r="D3742" s="34">
        <v>-3333.3572826865402</v>
      </c>
    </row>
    <row r="3743" spans="2:4" x14ac:dyDescent="0.4">
      <c r="B3743" s="34">
        <v>3718</v>
      </c>
      <c r="C3743" s="34">
        <v>3754.4775159056489</v>
      </c>
      <c r="D3743" s="34">
        <v>275.52248409435106</v>
      </c>
    </row>
    <row r="3744" spans="2:4" x14ac:dyDescent="0.4">
      <c r="B3744" s="34">
        <v>3719</v>
      </c>
      <c r="C3744" s="34">
        <v>6229.1168162483245</v>
      </c>
      <c r="D3744" s="34">
        <v>-5032.1168162483245</v>
      </c>
    </row>
    <row r="3745" spans="2:4" x14ac:dyDescent="0.4">
      <c r="B3745" s="34">
        <v>3720</v>
      </c>
      <c r="C3745" s="34">
        <v>3079.5758885394644</v>
      </c>
      <c r="D3745" s="34">
        <v>-2659.5758885394644</v>
      </c>
    </row>
    <row r="3746" spans="2:4" x14ac:dyDescent="0.4">
      <c r="B3746" s="34">
        <v>3721</v>
      </c>
      <c r="C3746" s="34">
        <v>5779.1823980042009</v>
      </c>
      <c r="D3746" s="34">
        <v>-2330.1823980042009</v>
      </c>
    </row>
    <row r="3747" spans="2:4" x14ac:dyDescent="0.4">
      <c r="B3747" s="34">
        <v>3722</v>
      </c>
      <c r="C3747" s="34">
        <v>6079.138676833616</v>
      </c>
      <c r="D3747" s="34">
        <v>-1039.138676833616</v>
      </c>
    </row>
    <row r="3748" spans="2:4" x14ac:dyDescent="0.4">
      <c r="B3748" s="34">
        <v>3723</v>
      </c>
      <c r="C3748" s="34">
        <v>5404.2370494674324</v>
      </c>
      <c r="D3748" s="34">
        <v>-3736.2370494674324</v>
      </c>
    </row>
    <row r="3749" spans="2:4" x14ac:dyDescent="0.4">
      <c r="B3749" s="34">
        <v>3724</v>
      </c>
      <c r="C3749" s="34">
        <v>7503.9310012733386</v>
      </c>
      <c r="D3749" s="34">
        <v>-2911.9310012733386</v>
      </c>
    </row>
    <row r="3750" spans="2:4" x14ac:dyDescent="0.4">
      <c r="B3750" s="34">
        <v>3725</v>
      </c>
      <c r="C3750" s="34">
        <v>9453.6468136645381</v>
      </c>
      <c r="D3750" s="34">
        <v>-5044.0968136645379</v>
      </c>
    </row>
    <row r="3751" spans="2:4" x14ac:dyDescent="0.4">
      <c r="B3751" s="34">
        <v>3726</v>
      </c>
      <c r="C3751" s="34">
        <v>3904.4556553203565</v>
      </c>
      <c r="D3751" s="34">
        <v>-3523.4556553203565</v>
      </c>
    </row>
    <row r="3752" spans="2:4" x14ac:dyDescent="0.4">
      <c r="B3752" s="34">
        <v>3727</v>
      </c>
      <c r="C3752" s="34">
        <v>6229.1168162483245</v>
      </c>
      <c r="D3752" s="34">
        <v>-3350.1168162483245</v>
      </c>
    </row>
    <row r="3753" spans="2:4" x14ac:dyDescent="0.4">
      <c r="B3753" s="34">
        <v>3728</v>
      </c>
      <c r="C3753" s="34">
        <v>5254.2589100527248</v>
      </c>
      <c r="D3753" s="34">
        <v>-3239.2589100527248</v>
      </c>
    </row>
    <row r="3754" spans="2:4" x14ac:dyDescent="0.4">
      <c r="B3754" s="34">
        <v>3729</v>
      </c>
      <c r="C3754" s="34">
        <v>5104.2807706380172</v>
      </c>
      <c r="D3754" s="34">
        <v>-3242.2807706380172</v>
      </c>
    </row>
    <row r="3755" spans="2:4" x14ac:dyDescent="0.4">
      <c r="B3755" s="34">
        <v>3730</v>
      </c>
      <c r="C3755" s="34">
        <v>3154.5649582468182</v>
      </c>
      <c r="D3755" s="34">
        <v>-2792.5649582468182</v>
      </c>
    </row>
    <row r="3756" spans="2:4" x14ac:dyDescent="0.4">
      <c r="B3756" s="34">
        <v>3731</v>
      </c>
      <c r="C3756" s="34">
        <v>2854.608679417403</v>
      </c>
      <c r="D3756" s="34">
        <v>-2754.608679417403</v>
      </c>
    </row>
    <row r="3757" spans="2:4" x14ac:dyDescent="0.4">
      <c r="B3757" s="34">
        <v>3732</v>
      </c>
      <c r="C3757" s="34">
        <v>3679.4884461982947</v>
      </c>
      <c r="D3757" s="34">
        <v>-3059.4884461982947</v>
      </c>
    </row>
    <row r="3758" spans="2:4" x14ac:dyDescent="0.4">
      <c r="B3758" s="34">
        <v>3733</v>
      </c>
      <c r="C3758" s="34">
        <v>3079.5758885394644</v>
      </c>
      <c r="D3758" s="34">
        <v>-2948.5758885394644</v>
      </c>
    </row>
    <row r="3759" spans="2:4" x14ac:dyDescent="0.4">
      <c r="B3759" s="34">
        <v>3734</v>
      </c>
      <c r="C3759" s="34">
        <v>2779.6196097100492</v>
      </c>
      <c r="D3759" s="34">
        <v>-2779.6196097100492</v>
      </c>
    </row>
    <row r="3760" spans="2:4" x14ac:dyDescent="0.4">
      <c r="B3760" s="34">
        <v>3735</v>
      </c>
      <c r="C3760" s="34">
        <v>3304.5430976615257</v>
      </c>
      <c r="D3760" s="34">
        <v>-2877.5430976615257</v>
      </c>
    </row>
    <row r="3761" spans="2:4" x14ac:dyDescent="0.4">
      <c r="B3761" s="34">
        <v>3736</v>
      </c>
      <c r="C3761" s="34">
        <v>2929.5977491247568</v>
      </c>
      <c r="D3761" s="34">
        <v>-2909.5977491247568</v>
      </c>
    </row>
    <row r="3762" spans="2:4" x14ac:dyDescent="0.4">
      <c r="B3762" s="34">
        <v>3737</v>
      </c>
      <c r="C3762" s="34">
        <v>2854.608679417403</v>
      </c>
      <c r="D3762" s="34">
        <v>-2844.608679417403</v>
      </c>
    </row>
    <row r="3763" spans="2:4" x14ac:dyDescent="0.4">
      <c r="B3763" s="34">
        <v>3738</v>
      </c>
      <c r="C3763" s="34">
        <v>3079.5758885394644</v>
      </c>
      <c r="D3763" s="34">
        <v>-2929.5758885394644</v>
      </c>
    </row>
    <row r="3764" spans="2:4" x14ac:dyDescent="0.4">
      <c r="B3764" s="34">
        <v>3739</v>
      </c>
      <c r="C3764" s="34">
        <v>3229.5540279541719</v>
      </c>
      <c r="D3764" s="34">
        <v>-2959.5540279541719</v>
      </c>
    </row>
    <row r="3765" spans="2:4" x14ac:dyDescent="0.4">
      <c r="B3765" s="34">
        <v>3740</v>
      </c>
      <c r="C3765" s="34">
        <v>3379.5321673688795</v>
      </c>
      <c r="D3765" s="34">
        <v>-2574.5321673688795</v>
      </c>
    </row>
    <row r="3766" spans="2:4" x14ac:dyDescent="0.4">
      <c r="B3766" s="34">
        <v>3741</v>
      </c>
      <c r="C3766" s="34">
        <v>3829.4665856130023</v>
      </c>
      <c r="D3766" s="34">
        <v>-3471.4665856130023</v>
      </c>
    </row>
    <row r="3767" spans="2:4" x14ac:dyDescent="0.4">
      <c r="B3767" s="34">
        <v>3742</v>
      </c>
      <c r="C3767" s="34">
        <v>2779.6196097100492</v>
      </c>
      <c r="D3767" s="34">
        <v>-2779.6196097100492</v>
      </c>
    </row>
    <row r="3768" spans="2:4" x14ac:dyDescent="0.4">
      <c r="B3768" s="34">
        <v>3743</v>
      </c>
      <c r="C3768" s="34">
        <v>3079.5758885394644</v>
      </c>
      <c r="D3768" s="34">
        <v>-2979.5758885394644</v>
      </c>
    </row>
    <row r="3769" spans="2:4" x14ac:dyDescent="0.4">
      <c r="B3769" s="34">
        <v>3744</v>
      </c>
      <c r="C3769" s="34">
        <v>2779.6196097100492</v>
      </c>
      <c r="D3769" s="34">
        <v>-2779.6196097100492</v>
      </c>
    </row>
    <row r="3770" spans="2:4" x14ac:dyDescent="0.4">
      <c r="B3770" s="34">
        <v>3745</v>
      </c>
      <c r="C3770" s="34">
        <v>2779.6196097100492</v>
      </c>
      <c r="D3770" s="34">
        <v>-2779.6196097100492</v>
      </c>
    </row>
    <row r="3771" spans="2:4" x14ac:dyDescent="0.4">
      <c r="B3771" s="34">
        <v>3746</v>
      </c>
      <c r="C3771" s="34">
        <v>2854.608679417403</v>
      </c>
      <c r="D3771" s="34">
        <v>-2844.608679417403</v>
      </c>
    </row>
    <row r="3772" spans="2:4" x14ac:dyDescent="0.4">
      <c r="B3772" s="34">
        <v>3747</v>
      </c>
      <c r="C3772" s="34">
        <v>2854.608679417403</v>
      </c>
      <c r="D3772" s="34">
        <v>-2652.608679417403</v>
      </c>
    </row>
    <row r="3773" spans="2:4" x14ac:dyDescent="0.4">
      <c r="B3773" s="34">
        <v>3748</v>
      </c>
      <c r="C3773" s="34">
        <v>2854.608679417403</v>
      </c>
      <c r="D3773" s="34">
        <v>-2829.608679417403</v>
      </c>
    </row>
    <row r="3774" spans="2:4" x14ac:dyDescent="0.4">
      <c r="B3774" s="34">
        <v>3749</v>
      </c>
      <c r="C3774" s="34">
        <v>6679.0512344924473</v>
      </c>
      <c r="D3774" s="34">
        <v>-1503.0512344924473</v>
      </c>
    </row>
    <row r="3775" spans="2:4" x14ac:dyDescent="0.4">
      <c r="B3775" s="34">
        <v>3750</v>
      </c>
      <c r="C3775" s="34">
        <v>3304.5430976615257</v>
      </c>
      <c r="D3775" s="34">
        <v>-2779.5430976615257</v>
      </c>
    </row>
    <row r="3776" spans="2:4" x14ac:dyDescent="0.4">
      <c r="B3776" s="34">
        <v>3751</v>
      </c>
      <c r="C3776" s="34">
        <v>4879.3135615159554</v>
      </c>
      <c r="D3776" s="34">
        <v>1147.6864384840446</v>
      </c>
    </row>
    <row r="3777" spans="2:4" x14ac:dyDescent="0.4">
      <c r="B3777" s="34">
        <v>3752</v>
      </c>
      <c r="C3777" s="34">
        <v>3604.4993764909409</v>
      </c>
      <c r="D3777" s="34">
        <v>-2278.4993764909409</v>
      </c>
    </row>
    <row r="3778" spans="2:4" x14ac:dyDescent="0.4">
      <c r="B3778" s="34">
        <v>3753</v>
      </c>
      <c r="C3778" s="34">
        <v>3904.4556553203565</v>
      </c>
      <c r="D3778" s="34">
        <v>-3339.4556553203565</v>
      </c>
    </row>
    <row r="3779" spans="2:4" x14ac:dyDescent="0.4">
      <c r="B3779" s="34">
        <v>3754</v>
      </c>
      <c r="C3779" s="34">
        <v>5029.2917009306639</v>
      </c>
      <c r="D3779" s="34">
        <v>137.70829906933614</v>
      </c>
    </row>
    <row r="3780" spans="2:4" x14ac:dyDescent="0.4">
      <c r="B3780" s="34">
        <v>3755</v>
      </c>
      <c r="C3780" s="34">
        <v>4804.324491808602</v>
      </c>
      <c r="D3780" s="34">
        <v>-1804.324491808602</v>
      </c>
    </row>
    <row r="3781" spans="2:4" x14ac:dyDescent="0.4">
      <c r="B3781" s="34">
        <v>3756</v>
      </c>
      <c r="C3781" s="34">
        <v>4879.3135615159554</v>
      </c>
      <c r="D3781" s="34">
        <v>-4166.3135615159554</v>
      </c>
    </row>
    <row r="3782" spans="2:4" x14ac:dyDescent="0.4">
      <c r="B3782" s="34">
        <v>3757</v>
      </c>
      <c r="C3782" s="34">
        <v>4054.4337947350641</v>
      </c>
      <c r="D3782" s="34">
        <v>495.56620526493589</v>
      </c>
    </row>
    <row r="3783" spans="2:4" x14ac:dyDescent="0.4">
      <c r="B3783" s="34">
        <v>3758</v>
      </c>
      <c r="C3783" s="34">
        <v>6529.0730950777397</v>
      </c>
      <c r="D3783" s="34">
        <v>-2731.0730950777397</v>
      </c>
    </row>
    <row r="3784" spans="2:4" x14ac:dyDescent="0.4">
      <c r="B3784" s="34">
        <v>3759</v>
      </c>
      <c r="C3784" s="34">
        <v>4729.3354221012487</v>
      </c>
      <c r="D3784" s="34">
        <v>-3194.3354221012487</v>
      </c>
    </row>
    <row r="3785" spans="2:4" x14ac:dyDescent="0.4">
      <c r="B3785" s="34">
        <v>3760</v>
      </c>
      <c r="C3785" s="34">
        <v>9378.6577439571847</v>
      </c>
      <c r="D3785" s="34">
        <v>-4968.8877439571843</v>
      </c>
    </row>
    <row r="3786" spans="2:4" x14ac:dyDescent="0.4">
      <c r="B3786" s="34">
        <v>3761</v>
      </c>
      <c r="C3786" s="34">
        <v>9603.6249530792447</v>
      </c>
      <c r="D3786" s="34">
        <v>-4552.8549530792443</v>
      </c>
    </row>
    <row r="3787" spans="2:4" x14ac:dyDescent="0.4">
      <c r="B3787" s="34">
        <v>3762</v>
      </c>
      <c r="C3787" s="34">
        <v>3004.5868188321106</v>
      </c>
      <c r="D3787" s="34">
        <v>-2504.5868188321106</v>
      </c>
    </row>
    <row r="3788" spans="2:4" x14ac:dyDescent="0.4">
      <c r="B3788" s="34">
        <v>3763</v>
      </c>
      <c r="C3788" s="34">
        <v>4879.3135615159554</v>
      </c>
      <c r="D3788" s="34">
        <v>-3551.3135615159554</v>
      </c>
    </row>
    <row r="3789" spans="2:4" x14ac:dyDescent="0.4">
      <c r="B3789" s="34">
        <v>3764</v>
      </c>
      <c r="C3789" s="34">
        <v>8553.7779771762926</v>
      </c>
      <c r="D3789" s="34">
        <v>-3553.7779771762926</v>
      </c>
    </row>
    <row r="3790" spans="2:4" x14ac:dyDescent="0.4">
      <c r="B3790" s="34">
        <v>3765</v>
      </c>
      <c r="C3790" s="34">
        <v>4804.324491808602</v>
      </c>
      <c r="D3790" s="34">
        <v>-3304.324491808602</v>
      </c>
    </row>
    <row r="3791" spans="2:4" x14ac:dyDescent="0.4">
      <c r="B3791" s="34">
        <v>3766</v>
      </c>
      <c r="C3791" s="34">
        <v>10803.450068396905</v>
      </c>
      <c r="D3791" s="34">
        <v>-2861.4500683969054</v>
      </c>
    </row>
    <row r="3792" spans="2:4" x14ac:dyDescent="0.4">
      <c r="B3792" s="34">
        <v>3767</v>
      </c>
      <c r="C3792" s="34">
        <v>9978.5703016160151</v>
      </c>
      <c r="D3792" s="34">
        <v>286.43969838398516</v>
      </c>
    </row>
    <row r="3793" spans="2:4" x14ac:dyDescent="0.4">
      <c r="B3793" s="34">
        <v>3768</v>
      </c>
      <c r="C3793" s="34">
        <v>6979.0075133218625</v>
      </c>
      <c r="D3793" s="34">
        <v>-4644.0075133218625</v>
      </c>
    </row>
    <row r="3794" spans="2:4" x14ac:dyDescent="0.4">
      <c r="B3794" s="34">
        <v>3769</v>
      </c>
      <c r="C3794" s="34">
        <v>7128.98565273657</v>
      </c>
      <c r="D3794" s="34">
        <v>-2822.8756527365704</v>
      </c>
    </row>
    <row r="3795" spans="2:4" x14ac:dyDescent="0.4">
      <c r="B3795" s="34">
        <v>3770</v>
      </c>
      <c r="C3795" s="34">
        <v>3904.4556553203565</v>
      </c>
      <c r="D3795" s="34">
        <v>-2804.4556553203565</v>
      </c>
    </row>
    <row r="3796" spans="2:4" x14ac:dyDescent="0.4">
      <c r="B3796" s="34">
        <v>3771</v>
      </c>
      <c r="C3796" s="34">
        <v>4279.401003857125</v>
      </c>
      <c r="D3796" s="34">
        <v>-2279.401003857125</v>
      </c>
    </row>
    <row r="3797" spans="2:4" x14ac:dyDescent="0.4">
      <c r="B3797" s="34">
        <v>3772</v>
      </c>
      <c r="C3797" s="34">
        <v>5629.2042585894942</v>
      </c>
      <c r="D3797" s="34">
        <v>-4169.2042585894942</v>
      </c>
    </row>
    <row r="3798" spans="2:4" x14ac:dyDescent="0.4">
      <c r="B3798" s="34">
        <v>3773</v>
      </c>
      <c r="C3798" s="34">
        <v>5254.2589100527248</v>
      </c>
      <c r="D3798" s="34">
        <v>255.74108994727521</v>
      </c>
    </row>
    <row r="3799" spans="2:4" x14ac:dyDescent="0.4">
      <c r="B3799" s="34">
        <v>3774</v>
      </c>
      <c r="C3799" s="34">
        <v>7053.9965830292158</v>
      </c>
      <c r="D3799" s="34">
        <v>-1643.9965830292158</v>
      </c>
    </row>
    <row r="3800" spans="2:4" x14ac:dyDescent="0.4">
      <c r="B3800" s="34">
        <v>3775</v>
      </c>
      <c r="C3800" s="34">
        <v>4654.3463523938944</v>
      </c>
      <c r="D3800" s="34">
        <v>-2154.3463523938944</v>
      </c>
    </row>
    <row r="3801" spans="2:4" x14ac:dyDescent="0.4">
      <c r="B3801" s="34">
        <v>3776</v>
      </c>
      <c r="C3801" s="34">
        <v>3829.4665856130023</v>
      </c>
      <c r="D3801" s="34">
        <v>-1824.4665856130023</v>
      </c>
    </row>
    <row r="3802" spans="2:4" x14ac:dyDescent="0.4">
      <c r="B3802" s="34">
        <v>3777</v>
      </c>
      <c r="C3802" s="34">
        <v>9828.5921622013066</v>
      </c>
      <c r="D3802" s="34">
        <v>-1291.5921622013066</v>
      </c>
    </row>
    <row r="3803" spans="2:4" x14ac:dyDescent="0.4">
      <c r="B3803" s="34">
        <v>3778</v>
      </c>
      <c r="C3803" s="34">
        <v>7203.9747224439234</v>
      </c>
      <c r="D3803" s="34">
        <v>-4339.9747224439234</v>
      </c>
    </row>
    <row r="3804" spans="2:4" x14ac:dyDescent="0.4">
      <c r="B3804" s="34">
        <v>3779</v>
      </c>
      <c r="C3804" s="34">
        <v>5479.2261191747857</v>
      </c>
      <c r="D3804" s="34">
        <v>-2958.2261191747857</v>
      </c>
    </row>
    <row r="3805" spans="2:4" x14ac:dyDescent="0.4">
      <c r="B3805" s="34">
        <v>3780</v>
      </c>
      <c r="C3805" s="34">
        <v>11403.362626055738</v>
      </c>
      <c r="D3805" s="34">
        <v>4193.6373739442624</v>
      </c>
    </row>
    <row r="3806" spans="2:4" x14ac:dyDescent="0.4">
      <c r="B3806" s="34">
        <v>3781</v>
      </c>
      <c r="C3806" s="34">
        <v>5029.2917009306639</v>
      </c>
      <c r="D3806" s="34">
        <v>-2029.2917009306639</v>
      </c>
    </row>
    <row r="3807" spans="2:4" x14ac:dyDescent="0.4">
      <c r="B3807" s="34">
        <v>3782</v>
      </c>
      <c r="C3807" s="34">
        <v>6679.0512344924473</v>
      </c>
      <c r="D3807" s="34">
        <v>-1744.0512344924473</v>
      </c>
    </row>
    <row r="3808" spans="2:4" x14ac:dyDescent="0.4">
      <c r="B3808" s="34">
        <v>3783</v>
      </c>
      <c r="C3808" s="34">
        <v>4804.324491808602</v>
      </c>
      <c r="D3808" s="34">
        <v>-2769.324491808602</v>
      </c>
    </row>
    <row r="3809" spans="2:4" x14ac:dyDescent="0.4">
      <c r="B3809" s="34">
        <v>3784</v>
      </c>
      <c r="C3809" s="34">
        <v>4579.3572826865402</v>
      </c>
      <c r="D3809" s="34">
        <v>-3032.3572826865402</v>
      </c>
    </row>
    <row r="3810" spans="2:4" x14ac:dyDescent="0.4">
      <c r="B3810" s="34">
        <v>3785</v>
      </c>
      <c r="C3810" s="34">
        <v>3529.5103067835871</v>
      </c>
      <c r="D3810" s="34">
        <v>-2379.5103067835871</v>
      </c>
    </row>
    <row r="3811" spans="2:4" x14ac:dyDescent="0.4">
      <c r="B3811" s="34">
        <v>3786</v>
      </c>
      <c r="C3811" s="34">
        <v>5029.2917009306639</v>
      </c>
      <c r="D3811" s="34">
        <v>-2014.2917009306639</v>
      </c>
    </row>
    <row r="3812" spans="2:4" x14ac:dyDescent="0.4">
      <c r="B3812" s="34">
        <v>3787</v>
      </c>
      <c r="C3812" s="34">
        <v>8103.8435589321698</v>
      </c>
      <c r="D3812" s="34">
        <v>-1445.8435589321698</v>
      </c>
    </row>
    <row r="3813" spans="2:4" x14ac:dyDescent="0.4">
      <c r="B3813" s="34">
        <v>3788</v>
      </c>
      <c r="C3813" s="34">
        <v>3529.5103067835871</v>
      </c>
      <c r="D3813" s="34">
        <v>-3178.5103067835871</v>
      </c>
    </row>
    <row r="3814" spans="2:4" x14ac:dyDescent="0.4">
      <c r="B3814" s="34">
        <v>3789</v>
      </c>
      <c r="C3814" s="34">
        <v>2854.608679417403</v>
      </c>
      <c r="D3814" s="34">
        <v>-2354.608679417403</v>
      </c>
    </row>
    <row r="3815" spans="2:4" x14ac:dyDescent="0.4">
      <c r="B3815" s="34">
        <v>3790</v>
      </c>
      <c r="C3815" s="34">
        <v>3079.5758885394644</v>
      </c>
      <c r="D3815" s="34">
        <v>-2963.5758885394644</v>
      </c>
    </row>
    <row r="3816" spans="2:4" x14ac:dyDescent="0.4">
      <c r="B3816" s="34">
        <v>3791</v>
      </c>
      <c r="C3816" s="34">
        <v>2779.6196097100492</v>
      </c>
      <c r="D3816" s="34">
        <v>-2779.6196097100492</v>
      </c>
    </row>
    <row r="3817" spans="2:4" x14ac:dyDescent="0.4">
      <c r="B3817" s="34">
        <v>3792</v>
      </c>
      <c r="C3817" s="34">
        <v>2779.6196097100492</v>
      </c>
      <c r="D3817" s="34">
        <v>-2779.6196097100492</v>
      </c>
    </row>
    <row r="3818" spans="2:4" x14ac:dyDescent="0.4">
      <c r="B3818" s="34">
        <v>3793</v>
      </c>
      <c r="C3818" s="34">
        <v>2929.5977491247568</v>
      </c>
      <c r="D3818" s="34">
        <v>-2894.5977491247568</v>
      </c>
    </row>
    <row r="3819" spans="2:4" x14ac:dyDescent="0.4">
      <c r="B3819" s="34">
        <v>3794</v>
      </c>
      <c r="C3819" s="34">
        <v>4579.3572826865402</v>
      </c>
      <c r="D3819" s="34">
        <v>-403.3572826865402</v>
      </c>
    </row>
    <row r="3820" spans="2:4" x14ac:dyDescent="0.4">
      <c r="B3820" s="34">
        <v>3795</v>
      </c>
      <c r="C3820" s="34">
        <v>2854.608679417403</v>
      </c>
      <c r="D3820" s="34">
        <v>-2804.608679417403</v>
      </c>
    </row>
    <row r="3821" spans="2:4" x14ac:dyDescent="0.4">
      <c r="B3821" s="34">
        <v>3796</v>
      </c>
      <c r="C3821" s="34">
        <v>2929.5977491247568</v>
      </c>
      <c r="D3821" s="34">
        <v>-2919.5977491247568</v>
      </c>
    </row>
    <row r="3822" spans="2:4" x14ac:dyDescent="0.4">
      <c r="B3822" s="34">
        <v>3797</v>
      </c>
      <c r="C3822" s="34">
        <v>2854.608679417403</v>
      </c>
      <c r="D3822" s="34">
        <v>-2853.608679417403</v>
      </c>
    </row>
    <row r="3823" spans="2:4" x14ac:dyDescent="0.4">
      <c r="B3823" s="34">
        <v>3798</v>
      </c>
      <c r="C3823" s="34">
        <v>5554.21518888214</v>
      </c>
      <c r="D3823" s="34">
        <v>-174.21518888213996</v>
      </c>
    </row>
    <row r="3824" spans="2:4" x14ac:dyDescent="0.4">
      <c r="B3824" s="34">
        <v>3799</v>
      </c>
      <c r="C3824" s="34">
        <v>3154.5649582468182</v>
      </c>
      <c r="D3824" s="34">
        <v>-2129.5649582468182</v>
      </c>
    </row>
    <row r="3825" spans="2:4" x14ac:dyDescent="0.4">
      <c r="B3825" s="34">
        <v>3800</v>
      </c>
      <c r="C3825" s="34">
        <v>3079.5758885394644</v>
      </c>
      <c r="D3825" s="34">
        <v>-2677.5758885394644</v>
      </c>
    </row>
    <row r="3826" spans="2:4" x14ac:dyDescent="0.4">
      <c r="B3826" s="34">
        <v>3801</v>
      </c>
      <c r="C3826" s="34">
        <v>3979.4447250277099</v>
      </c>
      <c r="D3826" s="34">
        <v>-3098.4447250277099</v>
      </c>
    </row>
    <row r="3827" spans="2:4" x14ac:dyDescent="0.4">
      <c r="B3827" s="34">
        <v>3802</v>
      </c>
      <c r="C3827" s="34">
        <v>3454.5212370762333</v>
      </c>
      <c r="D3827" s="34">
        <v>-3028.5212370762333</v>
      </c>
    </row>
    <row r="3828" spans="2:4" x14ac:dyDescent="0.4">
      <c r="B3828" s="34">
        <v>3803</v>
      </c>
      <c r="C3828" s="34">
        <v>2779.6196097100492</v>
      </c>
      <c r="D3828" s="34">
        <v>-2779.6196097100492</v>
      </c>
    </row>
    <row r="3829" spans="2:4" x14ac:dyDescent="0.4">
      <c r="B3829" s="34">
        <v>3804</v>
      </c>
      <c r="C3829" s="34">
        <v>5779.1823980042009</v>
      </c>
      <c r="D3829" s="34">
        <v>-3421.1823980042009</v>
      </c>
    </row>
    <row r="3830" spans="2:4" x14ac:dyDescent="0.4">
      <c r="B3830" s="34">
        <v>3805</v>
      </c>
      <c r="C3830" s="34">
        <v>2779.6196097100492</v>
      </c>
      <c r="D3830" s="34">
        <v>-2779.6196097100492</v>
      </c>
    </row>
    <row r="3831" spans="2:4" x14ac:dyDescent="0.4">
      <c r="B3831" s="34">
        <v>3806</v>
      </c>
      <c r="C3831" s="34">
        <v>2929.5977491247568</v>
      </c>
      <c r="D3831" s="34">
        <v>-2926.5977491247568</v>
      </c>
    </row>
    <row r="3832" spans="2:4" x14ac:dyDescent="0.4">
      <c r="B3832" s="34">
        <v>3807</v>
      </c>
      <c r="C3832" s="34">
        <v>2854.608679417403</v>
      </c>
      <c r="D3832" s="34">
        <v>-2849.608679417403</v>
      </c>
    </row>
    <row r="3833" spans="2:4" x14ac:dyDescent="0.4">
      <c r="B3833" s="34">
        <v>3808</v>
      </c>
      <c r="C3833" s="34">
        <v>3454.5212370762333</v>
      </c>
      <c r="D3833" s="34">
        <v>-2999.5212370762333</v>
      </c>
    </row>
    <row r="3834" spans="2:4" x14ac:dyDescent="0.4">
      <c r="B3834" s="34">
        <v>3809</v>
      </c>
      <c r="C3834" s="34">
        <v>4579.3572826865402</v>
      </c>
      <c r="D3834" s="34">
        <v>-3579.3572826865402</v>
      </c>
    </row>
    <row r="3835" spans="2:4" x14ac:dyDescent="0.4">
      <c r="B3835" s="34">
        <v>3810</v>
      </c>
      <c r="C3835" s="34">
        <v>5629.2042585894942</v>
      </c>
      <c r="D3835" s="34">
        <v>-3604.2042585894942</v>
      </c>
    </row>
    <row r="3836" spans="2:4" x14ac:dyDescent="0.4">
      <c r="B3836" s="34">
        <v>3811</v>
      </c>
      <c r="C3836" s="34">
        <v>4729.3354221012487</v>
      </c>
      <c r="D3836" s="34">
        <v>-2903.3354221012487</v>
      </c>
    </row>
    <row r="3837" spans="2:4" x14ac:dyDescent="0.4">
      <c r="B3837" s="34">
        <v>3812</v>
      </c>
      <c r="C3837" s="34">
        <v>4204.4119341497717</v>
      </c>
      <c r="D3837" s="34">
        <v>-3379.4119341497717</v>
      </c>
    </row>
    <row r="3838" spans="2:4" x14ac:dyDescent="0.4">
      <c r="B3838" s="34">
        <v>3813</v>
      </c>
      <c r="C3838" s="34">
        <v>3604.4993764909409</v>
      </c>
      <c r="D3838" s="34">
        <v>-1413.4993764909409</v>
      </c>
    </row>
    <row r="3839" spans="2:4" x14ac:dyDescent="0.4">
      <c r="B3839" s="34">
        <v>3814</v>
      </c>
      <c r="C3839" s="34">
        <v>4804.324491808602</v>
      </c>
      <c r="D3839" s="34">
        <v>-2684.3344918086023</v>
      </c>
    </row>
    <row r="3840" spans="2:4" x14ac:dyDescent="0.4">
      <c r="B3840" s="34">
        <v>3815</v>
      </c>
      <c r="C3840" s="34">
        <v>5329.247979760079</v>
      </c>
      <c r="D3840" s="34">
        <v>-3227.247979760079</v>
      </c>
    </row>
    <row r="3841" spans="2:4" x14ac:dyDescent="0.4">
      <c r="B3841" s="34">
        <v>3816</v>
      </c>
      <c r="C3841" s="34">
        <v>4279.401003857125</v>
      </c>
      <c r="D3841" s="34">
        <v>-3279.3910038571248</v>
      </c>
    </row>
    <row r="3842" spans="2:4" x14ac:dyDescent="0.4">
      <c r="B3842" s="34">
        <v>3817</v>
      </c>
      <c r="C3842" s="34">
        <v>5554.21518888214</v>
      </c>
      <c r="D3842" s="34">
        <v>-3765.6451888821402</v>
      </c>
    </row>
    <row r="3843" spans="2:4" x14ac:dyDescent="0.4">
      <c r="B3843" s="34">
        <v>3818</v>
      </c>
      <c r="C3843" s="34">
        <v>4279.401003857125</v>
      </c>
      <c r="D3843" s="34">
        <v>-2134.401003857125</v>
      </c>
    </row>
    <row r="3844" spans="2:4" x14ac:dyDescent="0.4">
      <c r="B3844" s="34">
        <v>3819</v>
      </c>
      <c r="C3844" s="34">
        <v>3529.5103067835871</v>
      </c>
      <c r="D3844" s="34">
        <v>-2959.5103067835871</v>
      </c>
    </row>
    <row r="3845" spans="2:4" x14ac:dyDescent="0.4">
      <c r="B3845" s="34">
        <v>3820</v>
      </c>
      <c r="C3845" s="34">
        <v>4729.3354221012487</v>
      </c>
      <c r="D3845" s="34">
        <v>-3665.3354221012487</v>
      </c>
    </row>
    <row r="3846" spans="2:4" x14ac:dyDescent="0.4">
      <c r="B3846" s="34">
        <v>3821</v>
      </c>
      <c r="C3846" s="34">
        <v>4279.401003857125</v>
      </c>
      <c r="D3846" s="34">
        <v>-3849.401003857125</v>
      </c>
    </row>
    <row r="3847" spans="2:4" x14ac:dyDescent="0.4">
      <c r="B3847" s="34">
        <v>3822</v>
      </c>
      <c r="C3847" s="34">
        <v>6229.1168162483245</v>
      </c>
      <c r="D3847" s="34">
        <v>-2570.1168162483245</v>
      </c>
    </row>
    <row r="3848" spans="2:4" x14ac:dyDescent="0.4">
      <c r="B3848" s="34">
        <v>3823</v>
      </c>
      <c r="C3848" s="34">
        <v>8478.7889074689374</v>
      </c>
      <c r="D3848" s="34">
        <v>-2977.7889074689374</v>
      </c>
    </row>
    <row r="3849" spans="2:4" x14ac:dyDescent="0.4">
      <c r="B3849" s="34">
        <v>3824</v>
      </c>
      <c r="C3849" s="34">
        <v>5854.1714677115551</v>
      </c>
      <c r="D3849" s="34">
        <v>-3204.1714677115551</v>
      </c>
    </row>
    <row r="3850" spans="2:4" x14ac:dyDescent="0.4">
      <c r="B3850" s="34">
        <v>3825</v>
      </c>
      <c r="C3850" s="34">
        <v>3304.5430976615257</v>
      </c>
      <c r="D3850" s="34">
        <v>-3034.5430976615257</v>
      </c>
    </row>
    <row r="3851" spans="2:4" x14ac:dyDescent="0.4">
      <c r="B3851" s="34">
        <v>3826</v>
      </c>
      <c r="C3851" s="34">
        <v>6454.0840253703864</v>
      </c>
      <c r="D3851" s="34">
        <v>-1183.0840253703864</v>
      </c>
    </row>
    <row r="3852" spans="2:4" x14ac:dyDescent="0.4">
      <c r="B3852" s="34">
        <v>3827</v>
      </c>
      <c r="C3852" s="34">
        <v>4729.3354221012487</v>
      </c>
      <c r="D3852" s="34">
        <v>-4014.3354221012487</v>
      </c>
    </row>
    <row r="3853" spans="2:4" x14ac:dyDescent="0.4">
      <c r="B3853" s="34">
        <v>3828</v>
      </c>
      <c r="C3853" s="34">
        <v>7653.909140688047</v>
      </c>
      <c r="D3853" s="34">
        <v>-3073.909140688047</v>
      </c>
    </row>
    <row r="3854" spans="2:4" x14ac:dyDescent="0.4">
      <c r="B3854" s="34">
        <v>3829</v>
      </c>
      <c r="C3854" s="34">
        <v>4879.3135615159554</v>
      </c>
      <c r="D3854" s="34">
        <v>120.68643848404463</v>
      </c>
    </row>
    <row r="3855" spans="2:4" x14ac:dyDescent="0.4">
      <c r="B3855" s="34">
        <v>3830</v>
      </c>
      <c r="C3855" s="34">
        <v>3379.5321673688795</v>
      </c>
      <c r="D3855" s="34">
        <v>-2878.5321673688795</v>
      </c>
    </row>
    <row r="3856" spans="2:4" x14ac:dyDescent="0.4">
      <c r="B3856" s="34">
        <v>3831</v>
      </c>
      <c r="C3856" s="34">
        <v>3004.5868188321106</v>
      </c>
      <c r="D3856" s="34">
        <v>-2779.5868188321106</v>
      </c>
    </row>
    <row r="3857" spans="2:4" x14ac:dyDescent="0.4">
      <c r="B3857" s="34">
        <v>3832</v>
      </c>
      <c r="C3857" s="34">
        <v>3454.5212370762333</v>
      </c>
      <c r="D3857" s="34">
        <v>-2924.4112370762332</v>
      </c>
    </row>
    <row r="3858" spans="2:4" x14ac:dyDescent="0.4">
      <c r="B3858" s="34">
        <v>3833</v>
      </c>
      <c r="C3858" s="34">
        <v>3454.5212370762333</v>
      </c>
      <c r="D3858" s="34">
        <v>-2198.5212370762333</v>
      </c>
    </row>
    <row r="3859" spans="2:4" x14ac:dyDescent="0.4">
      <c r="B3859" s="34">
        <v>3834</v>
      </c>
      <c r="C3859" s="34">
        <v>4279.401003857125</v>
      </c>
      <c r="D3859" s="34">
        <v>-2879.401003857125</v>
      </c>
    </row>
    <row r="3860" spans="2:4" x14ac:dyDescent="0.4">
      <c r="B3860" s="34">
        <v>3835</v>
      </c>
      <c r="C3860" s="34">
        <v>7053.9965830292158</v>
      </c>
      <c r="D3860" s="34">
        <v>-3782.9965830292158</v>
      </c>
    </row>
    <row r="3861" spans="2:4" x14ac:dyDescent="0.4">
      <c r="B3861" s="34">
        <v>3836</v>
      </c>
      <c r="C3861" s="34">
        <v>3379.5321673688795</v>
      </c>
      <c r="D3861" s="34">
        <v>-3059.5321673688795</v>
      </c>
    </row>
    <row r="3862" spans="2:4" x14ac:dyDescent="0.4">
      <c r="B3862" s="34">
        <v>3837</v>
      </c>
      <c r="C3862" s="34">
        <v>3829.4665856130023</v>
      </c>
      <c r="D3862" s="34">
        <v>-2929.4665856130023</v>
      </c>
    </row>
    <row r="3863" spans="2:4" x14ac:dyDescent="0.4">
      <c r="B3863" s="34">
        <v>3838</v>
      </c>
      <c r="C3863" s="34">
        <v>4054.4337947350641</v>
      </c>
      <c r="D3863" s="34">
        <v>-2012.4337947350641</v>
      </c>
    </row>
    <row r="3864" spans="2:4" x14ac:dyDescent="0.4">
      <c r="B3864" s="34">
        <v>3839</v>
      </c>
      <c r="C3864" s="34">
        <v>10278.52658044543</v>
      </c>
      <c r="D3864" s="34">
        <v>90545.473419554575</v>
      </c>
    </row>
    <row r="3865" spans="2:4" x14ac:dyDescent="0.4">
      <c r="B3865" s="34">
        <v>3840</v>
      </c>
      <c r="C3865" s="34">
        <v>5179.2698403453705</v>
      </c>
      <c r="D3865" s="34">
        <v>-3154.2698403453705</v>
      </c>
    </row>
    <row r="3866" spans="2:4" x14ac:dyDescent="0.4">
      <c r="B3866" s="34">
        <v>3841</v>
      </c>
      <c r="C3866" s="34">
        <v>3004.5868188321106</v>
      </c>
      <c r="D3866" s="34">
        <v>-2939.5868188321106</v>
      </c>
    </row>
    <row r="3867" spans="2:4" x14ac:dyDescent="0.4">
      <c r="B3867" s="34">
        <v>3842</v>
      </c>
      <c r="C3867" s="34">
        <v>5329.247979760079</v>
      </c>
      <c r="D3867" s="34">
        <v>-4457.247979760079</v>
      </c>
    </row>
    <row r="3868" spans="2:4" x14ac:dyDescent="0.4">
      <c r="B3868" s="34">
        <v>3843</v>
      </c>
      <c r="C3868" s="34">
        <v>4504.3682129791869</v>
      </c>
      <c r="D3868" s="34">
        <v>-3407.3682129791869</v>
      </c>
    </row>
    <row r="3869" spans="2:4" x14ac:dyDescent="0.4">
      <c r="B3869" s="34">
        <v>3844</v>
      </c>
      <c r="C3869" s="34">
        <v>4204.4119341497717</v>
      </c>
      <c r="D3869" s="34">
        <v>-3139.4119341497717</v>
      </c>
    </row>
    <row r="3870" spans="2:4" x14ac:dyDescent="0.4">
      <c r="B3870" s="34">
        <v>3845</v>
      </c>
      <c r="C3870" s="34">
        <v>6529.0730950777397</v>
      </c>
      <c r="D3870" s="34">
        <v>-2463.0730950777397</v>
      </c>
    </row>
    <row r="3871" spans="2:4" x14ac:dyDescent="0.4">
      <c r="B3871" s="34">
        <v>3846</v>
      </c>
      <c r="C3871" s="34">
        <v>3679.4884461982947</v>
      </c>
      <c r="D3871" s="34">
        <v>-2837.4884461982947</v>
      </c>
    </row>
    <row r="3872" spans="2:4" x14ac:dyDescent="0.4">
      <c r="B3872" s="34">
        <v>3847</v>
      </c>
      <c r="C3872" s="34">
        <v>3379.5321673688795</v>
      </c>
      <c r="D3872" s="34">
        <v>-3190.5321673688795</v>
      </c>
    </row>
    <row r="3873" spans="2:4" x14ac:dyDescent="0.4">
      <c r="B3873" s="34">
        <v>3848</v>
      </c>
      <c r="C3873" s="34">
        <v>3454.5212370762333</v>
      </c>
      <c r="D3873" s="34">
        <v>-1757.5212370762333</v>
      </c>
    </row>
    <row r="3874" spans="2:4" x14ac:dyDescent="0.4">
      <c r="B3874" s="34">
        <v>3849</v>
      </c>
      <c r="C3874" s="34">
        <v>6004.1496071262627</v>
      </c>
      <c r="D3874" s="34">
        <v>-3875.1496071262627</v>
      </c>
    </row>
    <row r="3875" spans="2:4" x14ac:dyDescent="0.4">
      <c r="B3875" s="34">
        <v>3850</v>
      </c>
      <c r="C3875" s="34">
        <v>4879.3135615159554</v>
      </c>
      <c r="D3875" s="34">
        <v>-2766.3135615159554</v>
      </c>
    </row>
    <row r="3876" spans="2:4" x14ac:dyDescent="0.4">
      <c r="B3876" s="34">
        <v>3851</v>
      </c>
      <c r="C3876" s="34">
        <v>3079.5758885394644</v>
      </c>
      <c r="D3876" s="34">
        <v>-3041.5758885394644</v>
      </c>
    </row>
    <row r="3877" spans="2:4" x14ac:dyDescent="0.4">
      <c r="B3877" s="34">
        <v>3852</v>
      </c>
      <c r="C3877" s="34">
        <v>4579.3572826865402</v>
      </c>
      <c r="D3877" s="34">
        <v>-3727.3572826865402</v>
      </c>
    </row>
    <row r="3878" spans="2:4" x14ac:dyDescent="0.4">
      <c r="B3878" s="34">
        <v>3853</v>
      </c>
      <c r="C3878" s="34">
        <v>2929.5977491247568</v>
      </c>
      <c r="D3878" s="34">
        <v>-2909.5977491247568</v>
      </c>
    </row>
    <row r="3879" spans="2:4" x14ac:dyDescent="0.4">
      <c r="B3879" s="34">
        <v>3854</v>
      </c>
      <c r="C3879" s="34">
        <v>2929.5977491247568</v>
      </c>
      <c r="D3879" s="34">
        <v>-2903.5977491247568</v>
      </c>
    </row>
    <row r="3880" spans="2:4" x14ac:dyDescent="0.4">
      <c r="B3880" s="34">
        <v>3855</v>
      </c>
      <c r="C3880" s="34">
        <v>4279.401003857125</v>
      </c>
      <c r="D3880" s="34">
        <v>-2491.401003857125</v>
      </c>
    </row>
    <row r="3881" spans="2:4" x14ac:dyDescent="0.4">
      <c r="B3881" s="34">
        <v>3856</v>
      </c>
      <c r="C3881" s="34">
        <v>2854.608679417403</v>
      </c>
      <c r="D3881" s="34">
        <v>-2829.608679417403</v>
      </c>
    </row>
    <row r="3882" spans="2:4" x14ac:dyDescent="0.4">
      <c r="B3882" s="34">
        <v>3857</v>
      </c>
      <c r="C3882" s="34">
        <v>2854.608679417403</v>
      </c>
      <c r="D3882" s="34">
        <v>-2853.608679417403</v>
      </c>
    </row>
    <row r="3883" spans="2:4" x14ac:dyDescent="0.4">
      <c r="B3883" s="34">
        <v>3858</v>
      </c>
      <c r="C3883" s="34">
        <v>3079.5758885394644</v>
      </c>
      <c r="D3883" s="34">
        <v>-2819.5758885394644</v>
      </c>
    </row>
    <row r="3884" spans="2:4" x14ac:dyDescent="0.4">
      <c r="B3884" s="34">
        <v>3859</v>
      </c>
      <c r="C3884" s="34">
        <v>2854.608679417403</v>
      </c>
      <c r="D3884" s="34">
        <v>-2844.608679417403</v>
      </c>
    </row>
    <row r="3885" spans="2:4" x14ac:dyDescent="0.4">
      <c r="B3885" s="34">
        <v>3860</v>
      </c>
      <c r="C3885" s="34">
        <v>2854.608679417403</v>
      </c>
      <c r="D3885" s="34">
        <v>-2853.608679417403</v>
      </c>
    </row>
    <row r="3886" spans="2:4" x14ac:dyDescent="0.4">
      <c r="B3886" s="34">
        <v>3861</v>
      </c>
      <c r="C3886" s="34">
        <v>3754.4775159056489</v>
      </c>
      <c r="D3886" s="34">
        <v>-2694.4775159056489</v>
      </c>
    </row>
    <row r="3887" spans="2:4" x14ac:dyDescent="0.4">
      <c r="B3887" s="34">
        <v>3862</v>
      </c>
      <c r="C3887" s="34">
        <v>2854.608679417403</v>
      </c>
      <c r="D3887" s="34">
        <v>-2754.608679417403</v>
      </c>
    </row>
    <row r="3888" spans="2:4" x14ac:dyDescent="0.4">
      <c r="B3888" s="34">
        <v>3863</v>
      </c>
      <c r="C3888" s="34">
        <v>2854.608679417403</v>
      </c>
      <c r="D3888" s="34">
        <v>-2853.608679417403</v>
      </c>
    </row>
    <row r="3889" spans="2:4" x14ac:dyDescent="0.4">
      <c r="B3889" s="34">
        <v>3864</v>
      </c>
      <c r="C3889" s="34">
        <v>2779.6196097100492</v>
      </c>
      <c r="D3889" s="34">
        <v>-2779.6196097100492</v>
      </c>
    </row>
    <row r="3890" spans="2:4" x14ac:dyDescent="0.4">
      <c r="B3890" s="34">
        <v>3865</v>
      </c>
      <c r="C3890" s="34">
        <v>3004.5868188321106</v>
      </c>
      <c r="D3890" s="34">
        <v>-2944.5868188321106</v>
      </c>
    </row>
    <row r="3891" spans="2:4" x14ac:dyDescent="0.4">
      <c r="B3891" s="34">
        <v>3866</v>
      </c>
      <c r="C3891" s="34">
        <v>3829.4665856130023</v>
      </c>
      <c r="D3891" s="34">
        <v>-3179.4665856130023</v>
      </c>
    </row>
    <row r="3892" spans="2:4" x14ac:dyDescent="0.4">
      <c r="B3892" s="34">
        <v>3867</v>
      </c>
      <c r="C3892" s="34">
        <v>2929.5977491247568</v>
      </c>
      <c r="D3892" s="34">
        <v>-2918.5977491247568</v>
      </c>
    </row>
    <row r="3893" spans="2:4" x14ac:dyDescent="0.4">
      <c r="B3893" s="34">
        <v>3868</v>
      </c>
      <c r="C3893" s="34">
        <v>3154.5649582468182</v>
      </c>
      <c r="D3893" s="34">
        <v>-2903.5649582468182</v>
      </c>
    </row>
    <row r="3894" spans="2:4" x14ac:dyDescent="0.4">
      <c r="B3894" s="34">
        <v>3869</v>
      </c>
      <c r="C3894" s="34">
        <v>2854.608679417403</v>
      </c>
      <c r="D3894" s="34">
        <v>-2844.608679417403</v>
      </c>
    </row>
    <row r="3895" spans="2:4" x14ac:dyDescent="0.4">
      <c r="B3895" s="34">
        <v>3870</v>
      </c>
      <c r="C3895" s="34">
        <v>3904.4556553203565</v>
      </c>
      <c r="D3895" s="34">
        <v>-3452.4556553203565</v>
      </c>
    </row>
    <row r="3896" spans="2:4" x14ac:dyDescent="0.4">
      <c r="B3896" s="34">
        <v>3871</v>
      </c>
      <c r="C3896" s="34">
        <v>3529.5103067835871</v>
      </c>
      <c r="D3896" s="34">
        <v>-2029.5103067835871</v>
      </c>
    </row>
    <row r="3897" spans="2:4" x14ac:dyDescent="0.4">
      <c r="B3897" s="34">
        <v>3872</v>
      </c>
      <c r="C3897" s="34">
        <v>3004.5868188321106</v>
      </c>
      <c r="D3897" s="34">
        <v>-2964.5868188321106</v>
      </c>
    </row>
    <row r="3898" spans="2:4" x14ac:dyDescent="0.4">
      <c r="B3898" s="34">
        <v>3873</v>
      </c>
      <c r="C3898" s="34">
        <v>2779.6196097100492</v>
      </c>
      <c r="D3898" s="34">
        <v>-2779.6196097100492</v>
      </c>
    </row>
    <row r="3899" spans="2:4" x14ac:dyDescent="0.4">
      <c r="B3899" s="34">
        <v>3874</v>
      </c>
      <c r="C3899" s="34">
        <v>2779.6196097100492</v>
      </c>
      <c r="D3899" s="34">
        <v>-2779.6196097100492</v>
      </c>
    </row>
    <row r="3900" spans="2:4" x14ac:dyDescent="0.4">
      <c r="B3900" s="34">
        <v>3875</v>
      </c>
      <c r="C3900" s="34">
        <v>2779.6196097100492</v>
      </c>
      <c r="D3900" s="34">
        <v>-2779.6196097100492</v>
      </c>
    </row>
    <row r="3901" spans="2:4" x14ac:dyDescent="0.4">
      <c r="B3901" s="34">
        <v>3876</v>
      </c>
      <c r="C3901" s="34">
        <v>2779.6196097100492</v>
      </c>
      <c r="D3901" s="34">
        <v>-2779.6196097100492</v>
      </c>
    </row>
    <row r="3902" spans="2:4" x14ac:dyDescent="0.4">
      <c r="B3902" s="34">
        <v>3877</v>
      </c>
      <c r="C3902" s="34">
        <v>6229.1168162483245</v>
      </c>
      <c r="D3902" s="34">
        <v>-4170.1168162483245</v>
      </c>
    </row>
    <row r="3903" spans="2:4" x14ac:dyDescent="0.4">
      <c r="B3903" s="34">
        <v>3878</v>
      </c>
      <c r="C3903" s="34">
        <v>3829.4665856130023</v>
      </c>
      <c r="D3903" s="34">
        <v>-2588.4665856130023</v>
      </c>
    </row>
    <row r="3904" spans="2:4" x14ac:dyDescent="0.4">
      <c r="B3904" s="34">
        <v>3879</v>
      </c>
      <c r="C3904" s="34">
        <v>2854.608679417403</v>
      </c>
      <c r="D3904" s="34">
        <v>-2844.608679417403</v>
      </c>
    </row>
    <row r="3905" spans="2:4" x14ac:dyDescent="0.4">
      <c r="B3905" s="34">
        <v>3880</v>
      </c>
      <c r="C3905" s="34">
        <v>2779.6196097100492</v>
      </c>
      <c r="D3905" s="34">
        <v>-2779.6196097100492</v>
      </c>
    </row>
    <row r="3906" spans="2:4" x14ac:dyDescent="0.4">
      <c r="B3906" s="34">
        <v>3881</v>
      </c>
      <c r="C3906" s="34">
        <v>4054.4337947350641</v>
      </c>
      <c r="D3906" s="34">
        <v>-3074.4337947350641</v>
      </c>
    </row>
    <row r="3907" spans="2:4" x14ac:dyDescent="0.4">
      <c r="B3907" s="34">
        <v>3882</v>
      </c>
      <c r="C3907" s="34">
        <v>2854.608679417403</v>
      </c>
      <c r="D3907" s="34">
        <v>-2829.608679417403</v>
      </c>
    </row>
    <row r="3908" spans="2:4" x14ac:dyDescent="0.4">
      <c r="B3908" s="34">
        <v>3883</v>
      </c>
      <c r="C3908" s="34">
        <v>2779.6196097100492</v>
      </c>
      <c r="D3908" s="34">
        <v>-2779.6196097100492</v>
      </c>
    </row>
    <row r="3909" spans="2:4" x14ac:dyDescent="0.4">
      <c r="B3909" s="34">
        <v>3884</v>
      </c>
      <c r="C3909" s="34">
        <v>2779.6196097100492</v>
      </c>
      <c r="D3909" s="34">
        <v>-2779.6196097100492</v>
      </c>
    </row>
    <row r="3910" spans="2:4" x14ac:dyDescent="0.4">
      <c r="B3910" s="34">
        <v>3885</v>
      </c>
      <c r="C3910" s="34">
        <v>2779.6196097100492</v>
      </c>
      <c r="D3910" s="34">
        <v>-2779.6196097100492</v>
      </c>
    </row>
    <row r="3911" spans="2:4" x14ac:dyDescent="0.4">
      <c r="B3911" s="34">
        <v>3886</v>
      </c>
      <c r="C3911" s="34">
        <v>2779.6196097100492</v>
      </c>
      <c r="D3911" s="34">
        <v>-2779.6196097100492</v>
      </c>
    </row>
    <row r="3912" spans="2:4" x14ac:dyDescent="0.4">
      <c r="B3912" s="34">
        <v>3887</v>
      </c>
      <c r="C3912" s="34">
        <v>2779.6196097100492</v>
      </c>
      <c r="D3912" s="34">
        <v>-2779.6196097100492</v>
      </c>
    </row>
    <row r="3913" spans="2:4" x14ac:dyDescent="0.4">
      <c r="B3913" s="34">
        <v>3888</v>
      </c>
      <c r="C3913" s="34">
        <v>2929.5977491247568</v>
      </c>
      <c r="D3913" s="34">
        <v>-2894.5977491247568</v>
      </c>
    </row>
    <row r="3914" spans="2:4" x14ac:dyDescent="0.4">
      <c r="B3914" s="34">
        <v>3889</v>
      </c>
      <c r="C3914" s="34">
        <v>3829.4665856130023</v>
      </c>
      <c r="D3914" s="34">
        <v>-3287.4665856130023</v>
      </c>
    </row>
    <row r="3915" spans="2:4" x14ac:dyDescent="0.4">
      <c r="B3915" s="34">
        <v>3890</v>
      </c>
      <c r="C3915" s="34">
        <v>3454.5212370762333</v>
      </c>
      <c r="D3915" s="34">
        <v>-3336.5212370762333</v>
      </c>
    </row>
    <row r="3916" spans="2:4" x14ac:dyDescent="0.4">
      <c r="B3916" s="34">
        <v>3891</v>
      </c>
      <c r="C3916" s="34">
        <v>3379.5321673688795</v>
      </c>
      <c r="D3916" s="34">
        <v>-855.53216736887953</v>
      </c>
    </row>
    <row r="3917" spans="2:4" x14ac:dyDescent="0.4">
      <c r="B3917" s="34">
        <v>3892</v>
      </c>
      <c r="C3917" s="34">
        <v>3304.5430976615257</v>
      </c>
      <c r="D3917" s="34">
        <v>-3044.5430976615257</v>
      </c>
    </row>
    <row r="3918" spans="2:4" x14ac:dyDescent="0.4">
      <c r="B3918" s="34">
        <v>3893</v>
      </c>
      <c r="C3918" s="34">
        <v>2779.6196097100492</v>
      </c>
      <c r="D3918" s="34">
        <v>-2779.6196097100492</v>
      </c>
    </row>
    <row r="3919" spans="2:4" x14ac:dyDescent="0.4">
      <c r="B3919" s="34">
        <v>3894</v>
      </c>
      <c r="C3919" s="34">
        <v>9078.7014651277677</v>
      </c>
      <c r="D3919" s="34">
        <v>1696.2985348722323</v>
      </c>
    </row>
    <row r="3920" spans="2:4" x14ac:dyDescent="0.4">
      <c r="B3920" s="34">
        <v>3895</v>
      </c>
      <c r="C3920" s="34">
        <v>3604.4993764909409</v>
      </c>
      <c r="D3920" s="34">
        <v>-3084.4993764909409</v>
      </c>
    </row>
    <row r="3921" spans="2:4" x14ac:dyDescent="0.4">
      <c r="B3921" s="34">
        <v>3896</v>
      </c>
      <c r="C3921" s="34">
        <v>2854.608679417403</v>
      </c>
      <c r="D3921" s="34">
        <v>-2804.608679417403</v>
      </c>
    </row>
    <row r="3922" spans="2:4" x14ac:dyDescent="0.4">
      <c r="B3922" s="34">
        <v>3897</v>
      </c>
      <c r="C3922" s="34">
        <v>3079.5758885394644</v>
      </c>
      <c r="D3922" s="34">
        <v>-2909.5758885394644</v>
      </c>
    </row>
    <row r="3923" spans="2:4" x14ac:dyDescent="0.4">
      <c r="B3923" s="34">
        <v>3898</v>
      </c>
      <c r="C3923" s="34">
        <v>3529.5103067835871</v>
      </c>
      <c r="D3923" s="34">
        <v>-3089.5103067835871</v>
      </c>
    </row>
    <row r="3924" spans="2:4" x14ac:dyDescent="0.4">
      <c r="B3924" s="34">
        <v>3899</v>
      </c>
      <c r="C3924" s="34">
        <v>3979.4447250277099</v>
      </c>
      <c r="D3924" s="34">
        <v>-3165.4447250277099</v>
      </c>
    </row>
    <row r="3925" spans="2:4" x14ac:dyDescent="0.4">
      <c r="B3925" s="34">
        <v>3900</v>
      </c>
      <c r="C3925" s="34">
        <v>2929.5977491247568</v>
      </c>
      <c r="D3925" s="34">
        <v>-2804.5977491247568</v>
      </c>
    </row>
    <row r="3926" spans="2:4" x14ac:dyDescent="0.4">
      <c r="B3926" s="34">
        <v>3901</v>
      </c>
      <c r="C3926" s="34">
        <v>3154.5649582468182</v>
      </c>
      <c r="D3926" s="34">
        <v>-3019.5649582468182</v>
      </c>
    </row>
    <row r="3927" spans="2:4" x14ac:dyDescent="0.4">
      <c r="B3927" s="34">
        <v>3902</v>
      </c>
      <c r="C3927" s="34">
        <v>2854.608679417403</v>
      </c>
      <c r="D3927" s="34">
        <v>-2829.608679417403</v>
      </c>
    </row>
    <row r="3928" spans="2:4" x14ac:dyDescent="0.4">
      <c r="B3928" s="34">
        <v>3903</v>
      </c>
      <c r="C3928" s="34">
        <v>5104.2807706380172</v>
      </c>
      <c r="D3928" s="34">
        <v>-3639.2807706380172</v>
      </c>
    </row>
    <row r="3929" spans="2:4" x14ac:dyDescent="0.4">
      <c r="B3929" s="34">
        <v>3904</v>
      </c>
      <c r="C3929" s="34">
        <v>2779.6196097100492</v>
      </c>
      <c r="D3929" s="34">
        <v>-2779.6196097100492</v>
      </c>
    </row>
    <row r="3930" spans="2:4" x14ac:dyDescent="0.4">
      <c r="B3930" s="34">
        <v>3905</v>
      </c>
      <c r="C3930" s="34">
        <v>2929.5977491247568</v>
      </c>
      <c r="D3930" s="34">
        <v>-2926.5977491247568</v>
      </c>
    </row>
    <row r="3931" spans="2:4" x14ac:dyDescent="0.4">
      <c r="B3931" s="34">
        <v>3906</v>
      </c>
      <c r="C3931" s="34">
        <v>3304.5430976615257</v>
      </c>
      <c r="D3931" s="34">
        <v>-3131.5430976615257</v>
      </c>
    </row>
    <row r="3932" spans="2:4" x14ac:dyDescent="0.4">
      <c r="B3932" s="34">
        <v>3907</v>
      </c>
      <c r="C3932" s="34">
        <v>3979.4447250277099</v>
      </c>
      <c r="D3932" s="34">
        <v>-2969.4447250277099</v>
      </c>
    </row>
    <row r="3933" spans="2:4" x14ac:dyDescent="0.4">
      <c r="B3933" s="34">
        <v>3908</v>
      </c>
      <c r="C3933" s="34">
        <v>3079.5758885394644</v>
      </c>
      <c r="D3933" s="34">
        <v>-2926.5758885394644</v>
      </c>
    </row>
    <row r="3934" spans="2:4" x14ac:dyDescent="0.4">
      <c r="B3934" s="34">
        <v>3909</v>
      </c>
      <c r="C3934" s="34">
        <v>3079.5758885394644</v>
      </c>
      <c r="D3934" s="34">
        <v>-3014.5758885394644</v>
      </c>
    </row>
    <row r="3935" spans="2:4" x14ac:dyDescent="0.4">
      <c r="B3935" s="34">
        <v>3910</v>
      </c>
      <c r="C3935" s="34">
        <v>3079.5758885394644</v>
      </c>
      <c r="D3935" s="34">
        <v>-2944.5758885394644</v>
      </c>
    </row>
    <row r="3936" spans="2:4" x14ac:dyDescent="0.4">
      <c r="B3936" s="34">
        <v>3911</v>
      </c>
      <c r="C3936" s="34">
        <v>3004.5868188321106</v>
      </c>
      <c r="D3936" s="34">
        <v>-2819.5868188321106</v>
      </c>
    </row>
    <row r="3937" spans="2:4" x14ac:dyDescent="0.4">
      <c r="B3937" s="34">
        <v>3912</v>
      </c>
      <c r="C3937" s="34">
        <v>5479.2261191747857</v>
      </c>
      <c r="D3937" s="34">
        <v>-2486.2261191747857</v>
      </c>
    </row>
    <row r="3938" spans="2:4" x14ac:dyDescent="0.4">
      <c r="B3938" s="34">
        <v>3913</v>
      </c>
      <c r="C3938" s="34">
        <v>2854.608679417403</v>
      </c>
      <c r="D3938" s="34">
        <v>-2853.608679417403</v>
      </c>
    </row>
    <row r="3939" spans="2:4" x14ac:dyDescent="0.4">
      <c r="B3939" s="34">
        <v>3914</v>
      </c>
      <c r="C3939" s="34">
        <v>3304.5430976615257</v>
      </c>
      <c r="D3939" s="34">
        <v>-2304.5430976615257</v>
      </c>
    </row>
    <row r="3940" spans="2:4" x14ac:dyDescent="0.4">
      <c r="B3940" s="34">
        <v>3915</v>
      </c>
      <c r="C3940" s="34">
        <v>4804.324491808602</v>
      </c>
      <c r="D3940" s="34">
        <v>-3895.324491808602</v>
      </c>
    </row>
    <row r="3941" spans="2:4" x14ac:dyDescent="0.4">
      <c r="B3941" s="34">
        <v>3916</v>
      </c>
      <c r="C3941" s="34">
        <v>2854.608679417403</v>
      </c>
      <c r="D3941" s="34">
        <v>-2849.608679417403</v>
      </c>
    </row>
    <row r="3942" spans="2:4" x14ac:dyDescent="0.4">
      <c r="B3942" s="34">
        <v>3917</v>
      </c>
      <c r="C3942" s="34">
        <v>2779.6196097100492</v>
      </c>
      <c r="D3942" s="34">
        <v>-2779.6196097100492</v>
      </c>
    </row>
    <row r="3943" spans="2:4" x14ac:dyDescent="0.4">
      <c r="B3943" s="34">
        <v>3918</v>
      </c>
      <c r="C3943" s="34">
        <v>2854.608679417403</v>
      </c>
      <c r="D3943" s="34">
        <v>-2844.608679417403</v>
      </c>
    </row>
    <row r="3944" spans="2:4" x14ac:dyDescent="0.4">
      <c r="B3944" s="34">
        <v>3919</v>
      </c>
      <c r="C3944" s="34">
        <v>3004.5868188321106</v>
      </c>
      <c r="D3944" s="34">
        <v>-2884.5868188321106</v>
      </c>
    </row>
    <row r="3945" spans="2:4" x14ac:dyDescent="0.4">
      <c r="B3945" s="34">
        <v>3920</v>
      </c>
      <c r="C3945" s="34">
        <v>3004.5868188321106</v>
      </c>
      <c r="D3945" s="34">
        <v>-2914.5868188321106</v>
      </c>
    </row>
    <row r="3946" spans="2:4" x14ac:dyDescent="0.4">
      <c r="B3946" s="34">
        <v>3921</v>
      </c>
      <c r="C3946" s="34">
        <v>3004.5868188321106</v>
      </c>
      <c r="D3946" s="34">
        <v>-2869.5868188321106</v>
      </c>
    </row>
    <row r="3947" spans="2:4" x14ac:dyDescent="0.4">
      <c r="B3947" s="34">
        <v>3922</v>
      </c>
      <c r="C3947" s="34">
        <v>2779.6196097100492</v>
      </c>
      <c r="D3947" s="34">
        <v>-2779.6196097100492</v>
      </c>
    </row>
    <row r="3948" spans="2:4" x14ac:dyDescent="0.4">
      <c r="B3948" s="34">
        <v>3923</v>
      </c>
      <c r="C3948" s="34">
        <v>3229.5540279541719</v>
      </c>
      <c r="D3948" s="34">
        <v>-3168.5540279541719</v>
      </c>
    </row>
    <row r="3949" spans="2:4" x14ac:dyDescent="0.4">
      <c r="B3949" s="34">
        <v>3924</v>
      </c>
      <c r="C3949" s="34">
        <v>4054.4337947350641</v>
      </c>
      <c r="D3949" s="34">
        <v>-2670.4337947350641</v>
      </c>
    </row>
    <row r="3950" spans="2:4" x14ac:dyDescent="0.4">
      <c r="B3950" s="34">
        <v>3925</v>
      </c>
      <c r="C3950" s="34">
        <v>5779.1823980042009</v>
      </c>
      <c r="D3950" s="34">
        <v>-3489.1823980042009</v>
      </c>
    </row>
    <row r="3951" spans="2:4" x14ac:dyDescent="0.4">
      <c r="B3951" s="34">
        <v>3926</v>
      </c>
      <c r="C3951" s="34">
        <v>3004.5868188321106</v>
      </c>
      <c r="D3951" s="34">
        <v>-2989.5868188321106</v>
      </c>
    </row>
    <row r="3952" spans="2:4" x14ac:dyDescent="0.4">
      <c r="B3952" s="34">
        <v>3927</v>
      </c>
      <c r="C3952" s="34">
        <v>2854.608679417403</v>
      </c>
      <c r="D3952" s="34">
        <v>-2839.608679417403</v>
      </c>
    </row>
    <row r="3953" spans="2:4" x14ac:dyDescent="0.4">
      <c r="B3953" s="34">
        <v>3928</v>
      </c>
      <c r="C3953" s="34">
        <v>2929.5977491247568</v>
      </c>
      <c r="D3953" s="34">
        <v>-2904.5977491247568</v>
      </c>
    </row>
    <row r="3954" spans="2:4" x14ac:dyDescent="0.4">
      <c r="B3954" s="34">
        <v>3929</v>
      </c>
      <c r="C3954" s="34">
        <v>3304.5430976615257</v>
      </c>
      <c r="D3954" s="34">
        <v>-2653.5430976615257</v>
      </c>
    </row>
    <row r="3955" spans="2:4" x14ac:dyDescent="0.4">
      <c r="B3955" s="34">
        <v>3930</v>
      </c>
      <c r="C3955" s="34">
        <v>3829.4665856130023</v>
      </c>
      <c r="D3955" s="34">
        <v>-3376.4665856130023</v>
      </c>
    </row>
    <row r="3956" spans="2:4" x14ac:dyDescent="0.4">
      <c r="B3956" s="34">
        <v>3931</v>
      </c>
      <c r="C3956" s="34">
        <v>2779.6196097100492</v>
      </c>
      <c r="D3956" s="34">
        <v>-2779.6196097100492</v>
      </c>
    </row>
    <row r="3957" spans="2:4" x14ac:dyDescent="0.4">
      <c r="B3957" s="34">
        <v>3932</v>
      </c>
      <c r="C3957" s="34">
        <v>2779.6196097100492</v>
      </c>
      <c r="D3957" s="34">
        <v>-2779.6196097100492</v>
      </c>
    </row>
    <row r="3958" spans="2:4" x14ac:dyDescent="0.4">
      <c r="B3958" s="34">
        <v>3933</v>
      </c>
      <c r="C3958" s="34">
        <v>2854.608679417403</v>
      </c>
      <c r="D3958" s="34">
        <v>-2853.608679417403</v>
      </c>
    </row>
    <row r="3959" spans="2:4" x14ac:dyDescent="0.4">
      <c r="B3959" s="34">
        <v>3934</v>
      </c>
      <c r="C3959" s="34">
        <v>3679.4884461982947</v>
      </c>
      <c r="D3959" s="34">
        <v>-2577.4884461982947</v>
      </c>
    </row>
    <row r="3960" spans="2:4" x14ac:dyDescent="0.4">
      <c r="B3960" s="34">
        <v>3935</v>
      </c>
      <c r="C3960" s="34">
        <v>3679.4884461982947</v>
      </c>
      <c r="D3960" s="34">
        <v>-3129.4884461982947</v>
      </c>
    </row>
    <row r="3961" spans="2:4" x14ac:dyDescent="0.4">
      <c r="B3961" s="34">
        <v>3936</v>
      </c>
      <c r="C3961" s="34">
        <v>4504.3682129791869</v>
      </c>
      <c r="D3961" s="34">
        <v>-3189.3682129791869</v>
      </c>
    </row>
    <row r="3962" spans="2:4" x14ac:dyDescent="0.4">
      <c r="B3962" s="34">
        <v>3937</v>
      </c>
      <c r="C3962" s="34">
        <v>2779.6196097100492</v>
      </c>
      <c r="D3962" s="34">
        <v>-2779.6196097100492</v>
      </c>
    </row>
    <row r="3963" spans="2:4" x14ac:dyDescent="0.4">
      <c r="B3963" s="34">
        <v>3938</v>
      </c>
      <c r="C3963" s="34">
        <v>3529.5103067835871</v>
      </c>
      <c r="D3963" s="34">
        <v>-1044.5103067835871</v>
      </c>
    </row>
    <row r="3964" spans="2:4" x14ac:dyDescent="0.4">
      <c r="B3964" s="34">
        <v>3939</v>
      </c>
      <c r="C3964" s="34">
        <v>3154.5649582468182</v>
      </c>
      <c r="D3964" s="34">
        <v>-2757.5649582468182</v>
      </c>
    </row>
    <row r="3965" spans="2:4" x14ac:dyDescent="0.4">
      <c r="B3965" s="34">
        <v>3940</v>
      </c>
      <c r="C3965" s="34">
        <v>2854.608679417403</v>
      </c>
      <c r="D3965" s="34">
        <v>-2849.608679417403</v>
      </c>
    </row>
    <row r="3966" spans="2:4" x14ac:dyDescent="0.4">
      <c r="B3966" s="34">
        <v>3941</v>
      </c>
      <c r="C3966" s="34">
        <v>2929.5977491247568</v>
      </c>
      <c r="D3966" s="34">
        <v>-2918.5977491247568</v>
      </c>
    </row>
    <row r="3967" spans="2:4" x14ac:dyDescent="0.4">
      <c r="B3967" s="34">
        <v>3942</v>
      </c>
      <c r="C3967" s="34">
        <v>2929.5977491247568</v>
      </c>
      <c r="D3967" s="34">
        <v>-2879.5977491247568</v>
      </c>
    </row>
    <row r="3968" spans="2:4" x14ac:dyDescent="0.4">
      <c r="B3968" s="34">
        <v>3943</v>
      </c>
      <c r="C3968" s="34">
        <v>2779.6196097100492</v>
      </c>
      <c r="D3968" s="34">
        <v>-2779.6196097100492</v>
      </c>
    </row>
    <row r="3969" spans="2:4" x14ac:dyDescent="0.4">
      <c r="B3969" s="34">
        <v>3944</v>
      </c>
      <c r="C3969" s="34">
        <v>3754.4775159056489</v>
      </c>
      <c r="D3969" s="34">
        <v>-1972.4775159056489</v>
      </c>
    </row>
    <row r="3970" spans="2:4" x14ac:dyDescent="0.4">
      <c r="B3970" s="34">
        <v>3945</v>
      </c>
      <c r="C3970" s="34">
        <v>2779.6196097100492</v>
      </c>
      <c r="D3970" s="34">
        <v>-2779.6196097100492</v>
      </c>
    </row>
    <row r="3971" spans="2:4" x14ac:dyDescent="0.4">
      <c r="B3971" s="34">
        <v>3946</v>
      </c>
      <c r="C3971" s="34">
        <v>2854.608679417403</v>
      </c>
      <c r="D3971" s="34">
        <v>-2849.608679417403</v>
      </c>
    </row>
    <row r="3972" spans="2:4" x14ac:dyDescent="0.4">
      <c r="B3972" s="34">
        <v>3947</v>
      </c>
      <c r="C3972" s="34">
        <v>3154.5649582468182</v>
      </c>
      <c r="D3972" s="34">
        <v>-2959.5649582468182</v>
      </c>
    </row>
    <row r="3973" spans="2:4" x14ac:dyDescent="0.4">
      <c r="B3973" s="34">
        <v>3948</v>
      </c>
      <c r="C3973" s="34">
        <v>2929.5977491247568</v>
      </c>
      <c r="D3973" s="34">
        <v>-2828.5977491247568</v>
      </c>
    </row>
    <row r="3974" spans="2:4" x14ac:dyDescent="0.4">
      <c r="B3974" s="34">
        <v>3949</v>
      </c>
      <c r="C3974" s="34">
        <v>2779.6196097100492</v>
      </c>
      <c r="D3974" s="34">
        <v>-2779.6196097100492</v>
      </c>
    </row>
    <row r="3975" spans="2:4" x14ac:dyDescent="0.4">
      <c r="B3975" s="34">
        <v>3950</v>
      </c>
      <c r="C3975" s="34">
        <v>5179.2698403453705</v>
      </c>
      <c r="D3975" s="34">
        <v>-3602.2698403453705</v>
      </c>
    </row>
    <row r="3976" spans="2:4" x14ac:dyDescent="0.4">
      <c r="B3976" s="34">
        <v>3951</v>
      </c>
      <c r="C3976" s="34">
        <v>2854.608679417403</v>
      </c>
      <c r="D3976" s="34">
        <v>-2829.608679417403</v>
      </c>
    </row>
    <row r="3977" spans="2:4" x14ac:dyDescent="0.4">
      <c r="B3977" s="34">
        <v>3952</v>
      </c>
      <c r="C3977" s="34">
        <v>2854.608679417403</v>
      </c>
      <c r="D3977" s="34">
        <v>-2853.608679417403</v>
      </c>
    </row>
    <row r="3978" spans="2:4" x14ac:dyDescent="0.4">
      <c r="B3978" s="34">
        <v>3953</v>
      </c>
      <c r="C3978" s="34">
        <v>2854.608679417403</v>
      </c>
      <c r="D3978" s="34">
        <v>-2829.608679417403</v>
      </c>
    </row>
    <row r="3979" spans="2:4" x14ac:dyDescent="0.4">
      <c r="B3979" s="34">
        <v>3954</v>
      </c>
      <c r="C3979" s="34">
        <v>2779.6196097100492</v>
      </c>
      <c r="D3979" s="34">
        <v>-2779.6196097100492</v>
      </c>
    </row>
    <row r="3980" spans="2:4" x14ac:dyDescent="0.4">
      <c r="B3980" s="34">
        <v>3955</v>
      </c>
      <c r="C3980" s="34">
        <v>2779.6196097100492</v>
      </c>
      <c r="D3980" s="34">
        <v>-2779.6196097100492</v>
      </c>
    </row>
    <row r="3981" spans="2:4" x14ac:dyDescent="0.4">
      <c r="B3981" s="34">
        <v>3956</v>
      </c>
      <c r="C3981" s="34">
        <v>3379.5321673688795</v>
      </c>
      <c r="D3981" s="34">
        <v>-2954.5321673688795</v>
      </c>
    </row>
    <row r="3982" spans="2:4" x14ac:dyDescent="0.4">
      <c r="B3982" s="34">
        <v>3957</v>
      </c>
      <c r="C3982" s="34">
        <v>2779.6196097100492</v>
      </c>
      <c r="D3982" s="34">
        <v>-2779.6196097100492</v>
      </c>
    </row>
    <row r="3983" spans="2:4" x14ac:dyDescent="0.4">
      <c r="B3983" s="34">
        <v>3958</v>
      </c>
      <c r="C3983" s="34">
        <v>2854.608679417403</v>
      </c>
      <c r="D3983" s="34">
        <v>-2847.608679417403</v>
      </c>
    </row>
    <row r="3984" spans="2:4" x14ac:dyDescent="0.4">
      <c r="B3984" s="34">
        <v>3959</v>
      </c>
      <c r="C3984" s="34">
        <v>3979.4447250277099</v>
      </c>
      <c r="D3984" s="34">
        <v>-3338.4447250277099</v>
      </c>
    </row>
    <row r="3985" spans="2:4" x14ac:dyDescent="0.4">
      <c r="B3985" s="34">
        <v>3960</v>
      </c>
      <c r="C3985" s="34">
        <v>3679.4884461982947</v>
      </c>
      <c r="D3985" s="34">
        <v>-3387.4884461982947</v>
      </c>
    </row>
    <row r="3986" spans="2:4" x14ac:dyDescent="0.4">
      <c r="B3986" s="34">
        <v>3961</v>
      </c>
      <c r="C3986" s="34">
        <v>3079.5758885394644</v>
      </c>
      <c r="D3986" s="34">
        <v>-3034.5758885394644</v>
      </c>
    </row>
    <row r="3987" spans="2:4" x14ac:dyDescent="0.4">
      <c r="B3987" s="34">
        <v>3962</v>
      </c>
      <c r="C3987" s="34">
        <v>2929.5977491247568</v>
      </c>
      <c r="D3987" s="34">
        <v>-2908.5977491247568</v>
      </c>
    </row>
    <row r="3988" spans="2:4" x14ac:dyDescent="0.4">
      <c r="B3988" s="34">
        <v>3963</v>
      </c>
      <c r="C3988" s="34">
        <v>3004.5868188321106</v>
      </c>
      <c r="D3988" s="34">
        <v>-2959.5868188321106</v>
      </c>
    </row>
    <row r="3989" spans="2:4" x14ac:dyDescent="0.4">
      <c r="B3989" s="34">
        <v>3964</v>
      </c>
      <c r="C3989" s="34">
        <v>2779.6196097100492</v>
      </c>
      <c r="D3989" s="34">
        <v>-2779.6196097100492</v>
      </c>
    </row>
    <row r="3990" spans="2:4" x14ac:dyDescent="0.4">
      <c r="B3990" s="34">
        <v>3965</v>
      </c>
      <c r="C3990" s="34">
        <v>3004.5868188321106</v>
      </c>
      <c r="D3990" s="34">
        <v>-2878.5868188321106</v>
      </c>
    </row>
    <row r="3991" spans="2:4" x14ac:dyDescent="0.4">
      <c r="B3991" s="34">
        <v>3966</v>
      </c>
      <c r="C3991" s="34">
        <v>3079.5758885394644</v>
      </c>
      <c r="D3991" s="34">
        <v>-2794.5758885394644</v>
      </c>
    </row>
    <row r="3992" spans="2:4" x14ac:dyDescent="0.4">
      <c r="B3992" s="34">
        <v>3967</v>
      </c>
      <c r="C3992" s="34">
        <v>2929.5977491247568</v>
      </c>
      <c r="D3992" s="34">
        <v>-2884.5977491247568</v>
      </c>
    </row>
    <row r="3993" spans="2:4" x14ac:dyDescent="0.4">
      <c r="B3993" s="34">
        <v>3968</v>
      </c>
      <c r="C3993" s="34">
        <v>3529.5103067835871</v>
      </c>
      <c r="D3993" s="34">
        <v>-3119.5103067835871</v>
      </c>
    </row>
    <row r="3994" spans="2:4" x14ac:dyDescent="0.4">
      <c r="B3994" s="34">
        <v>3969</v>
      </c>
      <c r="C3994" s="34">
        <v>3604.4993764909409</v>
      </c>
      <c r="D3994" s="34">
        <v>-3077.4993764909409</v>
      </c>
    </row>
    <row r="3995" spans="2:4" x14ac:dyDescent="0.4">
      <c r="B3995" s="34">
        <v>3970</v>
      </c>
      <c r="C3995" s="34">
        <v>3229.5540279541719</v>
      </c>
      <c r="D3995" s="34">
        <v>-3018.5540279541719</v>
      </c>
    </row>
    <row r="3996" spans="2:4" x14ac:dyDescent="0.4">
      <c r="B3996" s="34">
        <v>3971</v>
      </c>
      <c r="C3996" s="34">
        <v>2929.5977491247568</v>
      </c>
      <c r="D3996" s="34">
        <v>-2918.5977491247568</v>
      </c>
    </row>
    <row r="3997" spans="2:4" x14ac:dyDescent="0.4">
      <c r="B3997" s="34">
        <v>3972</v>
      </c>
      <c r="C3997" s="34">
        <v>3229.5540279541719</v>
      </c>
      <c r="D3997" s="34">
        <v>-3093.5540279541719</v>
      </c>
    </row>
    <row r="3998" spans="2:4" x14ac:dyDescent="0.4">
      <c r="B3998" s="34">
        <v>3973</v>
      </c>
      <c r="C3998" s="34">
        <v>3379.5321673688795</v>
      </c>
      <c r="D3998" s="34">
        <v>-3168.5321673688795</v>
      </c>
    </row>
    <row r="3999" spans="2:4" x14ac:dyDescent="0.4">
      <c r="B3999" s="34">
        <v>3974</v>
      </c>
      <c r="C3999" s="34">
        <v>5554.21518888214</v>
      </c>
      <c r="D3999" s="34">
        <v>-1649.21518888214</v>
      </c>
    </row>
    <row r="4000" spans="2:4" x14ac:dyDescent="0.4">
      <c r="B4000" s="34">
        <v>3975</v>
      </c>
      <c r="C4000" s="34">
        <v>3604.4993764909409</v>
      </c>
      <c r="D4000" s="34">
        <v>-3284.4993764909409</v>
      </c>
    </row>
    <row r="4001" spans="2:4" x14ac:dyDescent="0.4">
      <c r="B4001" s="34">
        <v>3976</v>
      </c>
      <c r="C4001" s="34">
        <v>2779.6196097100492</v>
      </c>
      <c r="D4001" s="34">
        <v>-2779.6196097100492</v>
      </c>
    </row>
    <row r="4002" spans="2:4" x14ac:dyDescent="0.4">
      <c r="B4002" s="34">
        <v>3977</v>
      </c>
      <c r="C4002" s="34">
        <v>3529.5103067835871</v>
      </c>
      <c r="D4002" s="34">
        <v>-2909.5103067835871</v>
      </c>
    </row>
    <row r="4003" spans="2:4" x14ac:dyDescent="0.4">
      <c r="B4003" s="34">
        <v>3978</v>
      </c>
      <c r="C4003" s="34">
        <v>3229.5540279541719</v>
      </c>
      <c r="D4003" s="34">
        <v>-1924.5540279541719</v>
      </c>
    </row>
    <row r="4004" spans="2:4" x14ac:dyDescent="0.4">
      <c r="B4004" s="34">
        <v>3979</v>
      </c>
      <c r="C4004" s="34">
        <v>3379.5321673688795</v>
      </c>
      <c r="D4004" s="34">
        <v>-3165.5321673688795</v>
      </c>
    </row>
    <row r="4005" spans="2:4" x14ac:dyDescent="0.4">
      <c r="B4005" s="34">
        <v>3980</v>
      </c>
      <c r="C4005" s="34">
        <v>3229.5540279541719</v>
      </c>
      <c r="D4005" s="34">
        <v>-3119.5540279541719</v>
      </c>
    </row>
    <row r="4006" spans="2:4" x14ac:dyDescent="0.4">
      <c r="B4006" s="34">
        <v>3981</v>
      </c>
      <c r="C4006" s="34">
        <v>3304.5430976615257</v>
      </c>
      <c r="D4006" s="34">
        <v>-2854.5430976615257</v>
      </c>
    </row>
    <row r="4007" spans="2:4" x14ac:dyDescent="0.4">
      <c r="B4007" s="34">
        <v>3982</v>
      </c>
      <c r="C4007" s="34">
        <v>3304.5430976615257</v>
      </c>
      <c r="D4007" s="34">
        <v>-2079.5430976615257</v>
      </c>
    </row>
    <row r="4008" spans="2:4" x14ac:dyDescent="0.4">
      <c r="B4008" s="34">
        <v>3983</v>
      </c>
      <c r="C4008" s="34">
        <v>3154.5649582468182</v>
      </c>
      <c r="D4008" s="34">
        <v>-2984.5649582468182</v>
      </c>
    </row>
    <row r="4009" spans="2:4" x14ac:dyDescent="0.4">
      <c r="B4009" s="34">
        <v>3984</v>
      </c>
      <c r="C4009" s="34">
        <v>6229.1168162483245</v>
      </c>
      <c r="D4009" s="34">
        <v>-2352.1168162483245</v>
      </c>
    </row>
    <row r="4010" spans="2:4" x14ac:dyDescent="0.4">
      <c r="B4010" s="34">
        <v>3985</v>
      </c>
      <c r="C4010" s="34">
        <v>3529.5103067835871</v>
      </c>
      <c r="D4010" s="34">
        <v>-3434.5103067835871</v>
      </c>
    </row>
    <row r="4011" spans="2:4" x14ac:dyDescent="0.4">
      <c r="B4011" s="34">
        <v>3986</v>
      </c>
      <c r="C4011" s="34">
        <v>4204.4119341497717</v>
      </c>
      <c r="D4011" s="34">
        <v>-3563.4119341497717</v>
      </c>
    </row>
    <row r="4012" spans="2:4" x14ac:dyDescent="0.4">
      <c r="B4012" s="34">
        <v>3987</v>
      </c>
      <c r="C4012" s="34">
        <v>3754.4775159056489</v>
      </c>
      <c r="D4012" s="34">
        <v>-3266.4775159056489</v>
      </c>
    </row>
    <row r="4013" spans="2:4" x14ac:dyDescent="0.4">
      <c r="B4013" s="34">
        <v>3988</v>
      </c>
      <c r="C4013" s="34">
        <v>3754.4775159056489</v>
      </c>
      <c r="D4013" s="34">
        <v>-3603.4775159056489</v>
      </c>
    </row>
    <row r="4014" spans="2:4" x14ac:dyDescent="0.4">
      <c r="B4014" s="34">
        <v>3989</v>
      </c>
      <c r="C4014" s="34">
        <v>3079.5758885394644</v>
      </c>
      <c r="D4014" s="34">
        <v>-3047.5758885394644</v>
      </c>
    </row>
    <row r="4015" spans="2:4" x14ac:dyDescent="0.4">
      <c r="B4015" s="34">
        <v>3990</v>
      </c>
      <c r="C4015" s="34">
        <v>2779.6196097100492</v>
      </c>
      <c r="D4015" s="34">
        <v>-2779.6196097100492</v>
      </c>
    </row>
    <row r="4016" spans="2:4" x14ac:dyDescent="0.4">
      <c r="B4016" s="34">
        <v>3991</v>
      </c>
      <c r="C4016" s="34">
        <v>3004.5868188321106</v>
      </c>
      <c r="D4016" s="34">
        <v>-2935.5868188321106</v>
      </c>
    </row>
    <row r="4017" spans="2:4" x14ac:dyDescent="0.4">
      <c r="B4017" s="34">
        <v>3992</v>
      </c>
      <c r="C4017" s="34">
        <v>2854.608679417403</v>
      </c>
      <c r="D4017" s="34">
        <v>-2754.608679417403</v>
      </c>
    </row>
    <row r="4018" spans="2:4" x14ac:dyDescent="0.4">
      <c r="B4018" s="34">
        <v>3993</v>
      </c>
      <c r="C4018" s="34">
        <v>3454.5212370762333</v>
      </c>
      <c r="D4018" s="34">
        <v>-2913.5212370762333</v>
      </c>
    </row>
    <row r="4019" spans="2:4" x14ac:dyDescent="0.4">
      <c r="B4019" s="34">
        <v>3994</v>
      </c>
      <c r="C4019" s="34">
        <v>2854.608679417403</v>
      </c>
      <c r="D4019" s="34">
        <v>-2851.608679417403</v>
      </c>
    </row>
    <row r="4020" spans="2:4" x14ac:dyDescent="0.4">
      <c r="B4020" s="34">
        <v>3995</v>
      </c>
      <c r="C4020" s="34">
        <v>2854.608679417403</v>
      </c>
      <c r="D4020" s="34">
        <v>-2849.608679417403</v>
      </c>
    </row>
    <row r="4021" spans="2:4" x14ac:dyDescent="0.4">
      <c r="B4021" s="34">
        <v>3996</v>
      </c>
      <c r="C4021" s="34">
        <v>3079.5758885394644</v>
      </c>
      <c r="D4021" s="34">
        <v>-3009.5758885394644</v>
      </c>
    </row>
    <row r="4022" spans="2:4" x14ac:dyDescent="0.4">
      <c r="B4022" s="34">
        <v>3997</v>
      </c>
      <c r="C4022" s="34">
        <v>4054.4337947350641</v>
      </c>
      <c r="D4022" s="34">
        <v>-3557.4337947350641</v>
      </c>
    </row>
    <row r="4023" spans="2:4" x14ac:dyDescent="0.4">
      <c r="B4023" s="34">
        <v>3998</v>
      </c>
      <c r="C4023" s="34">
        <v>2779.6196097100492</v>
      </c>
      <c r="D4023" s="34">
        <v>-2779.6196097100492</v>
      </c>
    </row>
    <row r="4024" spans="2:4" x14ac:dyDescent="0.4">
      <c r="B4024" s="34">
        <v>3999</v>
      </c>
      <c r="C4024" s="34">
        <v>3679.4884461982947</v>
      </c>
      <c r="D4024" s="34">
        <v>-2964.4884461982947</v>
      </c>
    </row>
    <row r="4025" spans="2:4" x14ac:dyDescent="0.4">
      <c r="B4025" s="34">
        <v>4000</v>
      </c>
      <c r="C4025" s="34">
        <v>3829.4665856130023</v>
      </c>
      <c r="D4025" s="34">
        <v>-2673.4665856130023</v>
      </c>
    </row>
    <row r="4026" spans="2:4" x14ac:dyDescent="0.4">
      <c r="B4026" s="34">
        <v>4001</v>
      </c>
      <c r="C4026" s="34">
        <v>2854.608679417403</v>
      </c>
      <c r="D4026" s="34">
        <v>-2844.608679417403</v>
      </c>
    </row>
    <row r="4027" spans="2:4" x14ac:dyDescent="0.4">
      <c r="B4027" s="34">
        <v>4002</v>
      </c>
      <c r="C4027" s="34">
        <v>3829.4665856130023</v>
      </c>
      <c r="D4027" s="34">
        <v>-3376.4665856130023</v>
      </c>
    </row>
    <row r="4028" spans="2:4" x14ac:dyDescent="0.4">
      <c r="B4028" s="34">
        <v>4003</v>
      </c>
      <c r="C4028" s="34">
        <v>3079.5758885394644</v>
      </c>
      <c r="D4028" s="34">
        <v>-3056.5758885394644</v>
      </c>
    </row>
    <row r="4029" spans="2:4" x14ac:dyDescent="0.4">
      <c r="B4029" s="34">
        <v>4004</v>
      </c>
      <c r="C4029" s="34">
        <v>2929.5977491247568</v>
      </c>
      <c r="D4029" s="34">
        <v>-2728.5977491247568</v>
      </c>
    </row>
    <row r="4030" spans="2:4" x14ac:dyDescent="0.4">
      <c r="B4030" s="34">
        <v>4005</v>
      </c>
      <c r="C4030" s="34">
        <v>2854.608679417403</v>
      </c>
      <c r="D4030" s="34">
        <v>-2853.608679417403</v>
      </c>
    </row>
    <row r="4031" spans="2:4" x14ac:dyDescent="0.4">
      <c r="B4031" s="34">
        <v>4006</v>
      </c>
      <c r="C4031" s="34">
        <v>2929.5977491247568</v>
      </c>
      <c r="D4031" s="34">
        <v>-2889.5977491247568</v>
      </c>
    </row>
    <row r="4032" spans="2:4" x14ac:dyDescent="0.4">
      <c r="B4032" s="34">
        <v>4007</v>
      </c>
      <c r="C4032" s="34">
        <v>2854.608679417403</v>
      </c>
      <c r="D4032" s="34">
        <v>-2852.608679417403</v>
      </c>
    </row>
    <row r="4033" spans="2:4" x14ac:dyDescent="0.4">
      <c r="B4033" s="34">
        <v>4008</v>
      </c>
      <c r="C4033" s="34">
        <v>2854.608679417403</v>
      </c>
      <c r="D4033" s="34">
        <v>-2849.608679417403</v>
      </c>
    </row>
    <row r="4034" spans="2:4" x14ac:dyDescent="0.4">
      <c r="B4034" s="34">
        <v>4009</v>
      </c>
      <c r="C4034" s="34">
        <v>3079.5758885394644</v>
      </c>
      <c r="D4034" s="34">
        <v>-3019.5758885394644</v>
      </c>
    </row>
    <row r="4035" spans="2:4" x14ac:dyDescent="0.4">
      <c r="B4035" s="34">
        <v>4010</v>
      </c>
      <c r="C4035" s="34">
        <v>3004.5868188321106</v>
      </c>
      <c r="D4035" s="34">
        <v>-2929.5868188321106</v>
      </c>
    </row>
    <row r="4036" spans="2:4" x14ac:dyDescent="0.4">
      <c r="B4036" s="34">
        <v>4011</v>
      </c>
      <c r="C4036" s="34">
        <v>5629.2042585894942</v>
      </c>
      <c r="D4036" s="34">
        <v>-3887.2042585894942</v>
      </c>
    </row>
    <row r="4037" spans="2:4" x14ac:dyDescent="0.4">
      <c r="B4037" s="34">
        <v>4012</v>
      </c>
      <c r="C4037" s="34">
        <v>3079.5758885394644</v>
      </c>
      <c r="D4037" s="34">
        <v>-3060.5758885394644</v>
      </c>
    </row>
    <row r="4038" spans="2:4" x14ac:dyDescent="0.4">
      <c r="B4038" s="34">
        <v>4013</v>
      </c>
      <c r="C4038" s="34">
        <v>2779.6196097100492</v>
      </c>
      <c r="D4038" s="34">
        <v>-2779.6196097100492</v>
      </c>
    </row>
    <row r="4039" spans="2:4" x14ac:dyDescent="0.4">
      <c r="B4039" s="34">
        <v>4014</v>
      </c>
      <c r="C4039" s="34">
        <v>2929.5977491247568</v>
      </c>
      <c r="D4039" s="34">
        <v>-2903.5977491247568</v>
      </c>
    </row>
    <row r="4040" spans="2:4" x14ac:dyDescent="0.4">
      <c r="B4040" s="34">
        <v>4015</v>
      </c>
      <c r="C4040" s="34">
        <v>2779.6196097100492</v>
      </c>
      <c r="D4040" s="34">
        <v>-2779.6196097100492</v>
      </c>
    </row>
    <row r="4041" spans="2:4" x14ac:dyDescent="0.4">
      <c r="B4041" s="34">
        <v>4016</v>
      </c>
      <c r="C4041" s="34">
        <v>2854.608679417403</v>
      </c>
      <c r="D4041" s="34">
        <v>-2853.608679417403</v>
      </c>
    </row>
    <row r="4042" spans="2:4" x14ac:dyDescent="0.4">
      <c r="B4042" s="34">
        <v>4017</v>
      </c>
      <c r="C4042" s="34">
        <v>3304.5430976615257</v>
      </c>
      <c r="D4042" s="34">
        <v>-3234.5430976615257</v>
      </c>
    </row>
    <row r="4043" spans="2:4" x14ac:dyDescent="0.4">
      <c r="B4043" s="34">
        <v>4018</v>
      </c>
      <c r="C4043" s="34">
        <v>2929.5977491247568</v>
      </c>
      <c r="D4043" s="34">
        <v>-2824.5977491247568</v>
      </c>
    </row>
    <row r="4044" spans="2:4" x14ac:dyDescent="0.4">
      <c r="B4044" s="34">
        <v>4019</v>
      </c>
      <c r="C4044" s="34">
        <v>3079.5758885394644</v>
      </c>
      <c r="D4044" s="34">
        <v>-2949.5758885394644</v>
      </c>
    </row>
    <row r="4045" spans="2:4" x14ac:dyDescent="0.4">
      <c r="B4045" s="34">
        <v>4020</v>
      </c>
      <c r="C4045" s="34">
        <v>3079.5758885394644</v>
      </c>
      <c r="D4045" s="34">
        <v>-3050.5758885394644</v>
      </c>
    </row>
    <row r="4046" spans="2:4" x14ac:dyDescent="0.4">
      <c r="B4046" s="34">
        <v>4021</v>
      </c>
      <c r="C4046" s="34">
        <v>3004.5868188321106</v>
      </c>
      <c r="D4046" s="34">
        <v>-2904.5868188321106</v>
      </c>
    </row>
    <row r="4047" spans="2:4" x14ac:dyDescent="0.4">
      <c r="B4047" s="34">
        <v>4022</v>
      </c>
      <c r="C4047" s="34">
        <v>2929.5977491247568</v>
      </c>
      <c r="D4047" s="34">
        <v>-2804.5977491247568</v>
      </c>
    </row>
    <row r="4048" spans="2:4" x14ac:dyDescent="0.4">
      <c r="B4048" s="34">
        <v>4023</v>
      </c>
      <c r="C4048" s="34">
        <v>17552.466342058749</v>
      </c>
      <c r="D4048" s="34">
        <v>-5031.4663420587494</v>
      </c>
    </row>
    <row r="4049" spans="2:4" x14ac:dyDescent="0.4">
      <c r="B4049" s="34">
        <v>4024</v>
      </c>
      <c r="C4049" s="34">
        <v>2779.6196097100492</v>
      </c>
      <c r="D4049" s="34">
        <v>-2779.6196097100492</v>
      </c>
    </row>
    <row r="4050" spans="2:4" x14ac:dyDescent="0.4">
      <c r="B4050" s="34">
        <v>4025</v>
      </c>
      <c r="C4050" s="34">
        <v>2854.608679417403</v>
      </c>
      <c r="D4050" s="34">
        <v>-2844.608679417403</v>
      </c>
    </row>
    <row r="4051" spans="2:4" x14ac:dyDescent="0.4">
      <c r="B4051" s="34">
        <v>4026</v>
      </c>
      <c r="C4051" s="34">
        <v>3079.5758885394644</v>
      </c>
      <c r="D4051" s="34">
        <v>-2829.5758885394644</v>
      </c>
    </row>
    <row r="4052" spans="2:4" x14ac:dyDescent="0.4">
      <c r="B4052" s="34">
        <v>4027</v>
      </c>
      <c r="C4052" s="34">
        <v>2779.6196097100492</v>
      </c>
      <c r="D4052" s="34">
        <v>-2779.6196097100492</v>
      </c>
    </row>
    <row r="4053" spans="2:4" x14ac:dyDescent="0.4">
      <c r="B4053" s="34">
        <v>4028</v>
      </c>
      <c r="C4053" s="34">
        <v>3304.5430976615257</v>
      </c>
      <c r="D4053" s="34">
        <v>-3089.5430976615257</v>
      </c>
    </row>
    <row r="4054" spans="2:4" x14ac:dyDescent="0.4">
      <c r="B4054" s="34">
        <v>4029</v>
      </c>
      <c r="C4054" s="34">
        <v>3604.4993764909409</v>
      </c>
      <c r="D4054" s="34">
        <v>-3043.4993764909409</v>
      </c>
    </row>
    <row r="4055" spans="2:4" x14ac:dyDescent="0.4">
      <c r="B4055" s="34">
        <v>4030</v>
      </c>
      <c r="C4055" s="34">
        <v>2779.6196097100492</v>
      </c>
      <c r="D4055" s="34">
        <v>-2779.6196097100492</v>
      </c>
    </row>
    <row r="4056" spans="2:4" x14ac:dyDescent="0.4">
      <c r="B4056" s="34">
        <v>4031</v>
      </c>
      <c r="C4056" s="34">
        <v>3229.5540279541719</v>
      </c>
      <c r="D4056" s="34">
        <v>-2829.5540279541719</v>
      </c>
    </row>
    <row r="4057" spans="2:4" x14ac:dyDescent="0.4">
      <c r="B4057" s="34">
        <v>4032</v>
      </c>
      <c r="C4057" s="34">
        <v>2779.6196097100492</v>
      </c>
      <c r="D4057" s="34">
        <v>-2779.6196097100492</v>
      </c>
    </row>
    <row r="4058" spans="2:4" x14ac:dyDescent="0.4">
      <c r="B4058" s="34">
        <v>4033</v>
      </c>
      <c r="C4058" s="34">
        <v>3304.5430976615257</v>
      </c>
      <c r="D4058" s="34">
        <v>-2891.5430976615257</v>
      </c>
    </row>
    <row r="4059" spans="2:4" x14ac:dyDescent="0.4">
      <c r="B4059" s="34">
        <v>4034</v>
      </c>
      <c r="C4059" s="34">
        <v>9828.5921622013066</v>
      </c>
      <c r="D4059" s="34">
        <v>-3686.6021622013068</v>
      </c>
    </row>
    <row r="4060" spans="2:4" x14ac:dyDescent="0.4">
      <c r="B4060" s="34">
        <v>4035</v>
      </c>
      <c r="C4060" s="34">
        <v>2929.5977491247568</v>
      </c>
      <c r="D4060" s="34">
        <v>-2729.5977491247568</v>
      </c>
    </row>
    <row r="4061" spans="2:4" x14ac:dyDescent="0.4">
      <c r="B4061" s="34">
        <v>4036</v>
      </c>
      <c r="C4061" s="34">
        <v>4654.3463523938944</v>
      </c>
      <c r="D4061" s="34">
        <v>-969.34635239389445</v>
      </c>
    </row>
    <row r="4062" spans="2:4" x14ac:dyDescent="0.4">
      <c r="B4062" s="34">
        <v>4037</v>
      </c>
      <c r="C4062" s="34">
        <v>4054.4337947350641</v>
      </c>
      <c r="D4062" s="34">
        <v>-1231.4337947350641</v>
      </c>
    </row>
    <row r="4063" spans="2:4" x14ac:dyDescent="0.4">
      <c r="B4063" s="34">
        <v>4038</v>
      </c>
      <c r="C4063" s="34">
        <v>2929.5977491247568</v>
      </c>
      <c r="D4063" s="34">
        <v>-2849.5977491247568</v>
      </c>
    </row>
    <row r="4064" spans="2:4" x14ac:dyDescent="0.4">
      <c r="B4064" s="34">
        <v>4039</v>
      </c>
      <c r="C4064" s="34">
        <v>3079.5758885394644</v>
      </c>
      <c r="D4064" s="34">
        <v>-2778.5758885394644</v>
      </c>
    </row>
    <row r="4065" spans="2:4" x14ac:dyDescent="0.4">
      <c r="B4065" s="34">
        <v>4040</v>
      </c>
      <c r="C4065" s="34">
        <v>3154.5649582468182</v>
      </c>
      <c r="D4065" s="34">
        <v>-2854.5649582468182</v>
      </c>
    </row>
    <row r="4066" spans="2:4" x14ac:dyDescent="0.4">
      <c r="B4066" s="34">
        <v>4041</v>
      </c>
      <c r="C4066" s="34">
        <v>2929.5977491247568</v>
      </c>
      <c r="D4066" s="34">
        <v>-429.59774912475677</v>
      </c>
    </row>
    <row r="4067" spans="2:4" x14ac:dyDescent="0.4">
      <c r="B4067" s="34">
        <v>4042</v>
      </c>
      <c r="C4067" s="34">
        <v>2929.5977491247568</v>
      </c>
      <c r="D4067" s="34">
        <v>-2908.5977491247568</v>
      </c>
    </row>
    <row r="4068" spans="2:4" x14ac:dyDescent="0.4">
      <c r="B4068" s="34">
        <v>4043</v>
      </c>
      <c r="C4068" s="34">
        <v>3004.5868188321106</v>
      </c>
      <c r="D4068" s="34">
        <v>-2983.5868188321106</v>
      </c>
    </row>
    <row r="4069" spans="2:4" x14ac:dyDescent="0.4">
      <c r="B4069" s="34">
        <v>4044</v>
      </c>
      <c r="C4069" s="34">
        <v>2779.6196097100492</v>
      </c>
      <c r="D4069" s="34">
        <v>-2779.6196097100492</v>
      </c>
    </row>
    <row r="4070" spans="2:4" x14ac:dyDescent="0.4">
      <c r="B4070" s="34">
        <v>4045</v>
      </c>
      <c r="C4070" s="34">
        <v>3079.5758885394644</v>
      </c>
      <c r="D4070" s="34">
        <v>-2854.5758885394644</v>
      </c>
    </row>
    <row r="4071" spans="2:4" x14ac:dyDescent="0.4">
      <c r="B4071" s="34">
        <v>4046</v>
      </c>
      <c r="C4071" s="34">
        <v>2854.608679417403</v>
      </c>
      <c r="D4071" s="34">
        <v>-2853.608679417403</v>
      </c>
    </row>
    <row r="4072" spans="2:4" x14ac:dyDescent="0.4">
      <c r="B4072" s="34">
        <v>4047</v>
      </c>
      <c r="C4072" s="34">
        <v>3679.4884461982947</v>
      </c>
      <c r="D4072" s="34">
        <v>-3219.4884461982947</v>
      </c>
    </row>
    <row r="4073" spans="2:4" x14ac:dyDescent="0.4">
      <c r="B4073" s="34">
        <v>4048</v>
      </c>
      <c r="C4073" s="34">
        <v>3079.5758885394644</v>
      </c>
      <c r="D4073" s="34">
        <v>-2969.5758885394644</v>
      </c>
    </row>
    <row r="4074" spans="2:4" x14ac:dyDescent="0.4">
      <c r="B4074" s="34">
        <v>4049</v>
      </c>
      <c r="C4074" s="34">
        <v>9603.6249530792447</v>
      </c>
      <c r="D4074" s="34">
        <v>-6602.6249530792447</v>
      </c>
    </row>
    <row r="4075" spans="2:4" x14ac:dyDescent="0.4">
      <c r="B4075" s="34">
        <v>4050</v>
      </c>
      <c r="C4075" s="34">
        <v>2854.608679417403</v>
      </c>
      <c r="D4075" s="34">
        <v>-2838.608679417403</v>
      </c>
    </row>
    <row r="4076" spans="2:4" x14ac:dyDescent="0.4">
      <c r="B4076" s="34">
        <v>4051</v>
      </c>
      <c r="C4076" s="34">
        <v>2854.608679417403</v>
      </c>
      <c r="D4076" s="34">
        <v>-2853.608679417403</v>
      </c>
    </row>
    <row r="4077" spans="2:4" x14ac:dyDescent="0.4">
      <c r="B4077" s="34">
        <v>4052</v>
      </c>
      <c r="C4077" s="34">
        <v>2779.6196097100492</v>
      </c>
      <c r="D4077" s="34">
        <v>-2779.6196097100492</v>
      </c>
    </row>
    <row r="4078" spans="2:4" x14ac:dyDescent="0.4">
      <c r="B4078" s="34">
        <v>4053</v>
      </c>
      <c r="C4078" s="34">
        <v>3754.4775159056489</v>
      </c>
      <c r="D4078" s="34">
        <v>-2628.4775159056489</v>
      </c>
    </row>
    <row r="4079" spans="2:4" x14ac:dyDescent="0.4">
      <c r="B4079" s="34">
        <v>4054</v>
      </c>
      <c r="C4079" s="34">
        <v>2929.5977491247568</v>
      </c>
      <c r="D4079" s="34">
        <v>-2819.5977491247568</v>
      </c>
    </row>
    <row r="4080" spans="2:4" x14ac:dyDescent="0.4">
      <c r="B4080" s="34">
        <v>4055</v>
      </c>
      <c r="C4080" s="34">
        <v>2779.6196097100492</v>
      </c>
      <c r="D4080" s="34">
        <v>-2779.6196097100492</v>
      </c>
    </row>
    <row r="4081" spans="2:4" x14ac:dyDescent="0.4">
      <c r="B4081" s="34">
        <v>4056</v>
      </c>
      <c r="C4081" s="34">
        <v>4354.3900735644793</v>
      </c>
      <c r="D4081" s="34">
        <v>-3473.3900735644793</v>
      </c>
    </row>
    <row r="4082" spans="2:4" x14ac:dyDescent="0.4">
      <c r="B4082" s="34">
        <v>4057</v>
      </c>
      <c r="C4082" s="34">
        <v>3454.5212370762333</v>
      </c>
      <c r="D4082" s="34">
        <v>-2659.5212370762333</v>
      </c>
    </row>
    <row r="4083" spans="2:4" x14ac:dyDescent="0.4">
      <c r="B4083" s="34">
        <v>4058</v>
      </c>
      <c r="C4083" s="34">
        <v>3229.5540279541719</v>
      </c>
      <c r="D4083" s="34">
        <v>-2454.5540279541719</v>
      </c>
    </row>
    <row r="4084" spans="2:4" x14ac:dyDescent="0.4">
      <c r="B4084" s="34">
        <v>4059</v>
      </c>
      <c r="C4084" s="34">
        <v>3079.5758885394644</v>
      </c>
      <c r="D4084" s="34">
        <v>-2984.5758885394644</v>
      </c>
    </row>
    <row r="4085" spans="2:4" x14ac:dyDescent="0.4">
      <c r="B4085" s="34">
        <v>4060</v>
      </c>
      <c r="C4085" s="34">
        <v>3304.5430976615257</v>
      </c>
      <c r="D4085" s="34">
        <v>-3054.5430976615257</v>
      </c>
    </row>
    <row r="4086" spans="2:4" x14ac:dyDescent="0.4">
      <c r="B4086" s="34">
        <v>4061</v>
      </c>
      <c r="C4086" s="34">
        <v>3154.5649582468182</v>
      </c>
      <c r="D4086" s="34">
        <v>-2869.5649582468182</v>
      </c>
    </row>
    <row r="4087" spans="2:4" x14ac:dyDescent="0.4">
      <c r="B4087" s="34">
        <v>4062</v>
      </c>
      <c r="C4087" s="34">
        <v>2779.6196097100492</v>
      </c>
      <c r="D4087" s="34">
        <v>-2779.6196097100492</v>
      </c>
    </row>
    <row r="4088" spans="2:4" x14ac:dyDescent="0.4">
      <c r="B4088" s="34">
        <v>4063</v>
      </c>
      <c r="C4088" s="34">
        <v>3004.5868188321106</v>
      </c>
      <c r="D4088" s="34">
        <v>-2514.5868188321106</v>
      </c>
    </row>
    <row r="4089" spans="2:4" x14ac:dyDescent="0.4">
      <c r="B4089" s="34">
        <v>4064</v>
      </c>
      <c r="C4089" s="34">
        <v>3454.5212370762333</v>
      </c>
      <c r="D4089" s="34">
        <v>-3319.5212370762333</v>
      </c>
    </row>
    <row r="4090" spans="2:4" x14ac:dyDescent="0.4">
      <c r="B4090" s="34">
        <v>4065</v>
      </c>
      <c r="C4090" s="34">
        <v>3229.5540279541719</v>
      </c>
      <c r="D4090" s="34">
        <v>-2844.5540279541719</v>
      </c>
    </row>
    <row r="4091" spans="2:4" x14ac:dyDescent="0.4">
      <c r="B4091" s="34">
        <v>4066</v>
      </c>
      <c r="C4091" s="34">
        <v>3079.5758885394644</v>
      </c>
      <c r="D4091" s="34">
        <v>-3052.5758885394644</v>
      </c>
    </row>
    <row r="4092" spans="2:4" x14ac:dyDescent="0.4">
      <c r="B4092" s="34">
        <v>4067</v>
      </c>
      <c r="C4092" s="34">
        <v>2854.608679417403</v>
      </c>
      <c r="D4092" s="34">
        <v>-2829.608679417403</v>
      </c>
    </row>
    <row r="4093" spans="2:4" x14ac:dyDescent="0.4">
      <c r="B4093" s="34">
        <v>4068</v>
      </c>
      <c r="C4093" s="34">
        <v>4054.4337947350641</v>
      </c>
      <c r="D4093" s="34">
        <v>-1009.4337947350641</v>
      </c>
    </row>
    <row r="4094" spans="2:4" x14ac:dyDescent="0.4">
      <c r="B4094" s="34">
        <v>4069</v>
      </c>
      <c r="C4094" s="34">
        <v>2854.608679417403</v>
      </c>
      <c r="D4094" s="34">
        <v>-2819.6586794174032</v>
      </c>
    </row>
    <row r="4095" spans="2:4" x14ac:dyDescent="0.4">
      <c r="B4095" s="34">
        <v>4070</v>
      </c>
      <c r="C4095" s="34">
        <v>3754.4775159056489</v>
      </c>
      <c r="D4095" s="34">
        <v>-3324.4775159056489</v>
      </c>
    </row>
    <row r="4096" spans="2:4" x14ac:dyDescent="0.4">
      <c r="B4096" s="34">
        <v>4071</v>
      </c>
      <c r="C4096" s="34">
        <v>3229.5540279541719</v>
      </c>
      <c r="D4096" s="34">
        <v>-3064.5540279541719</v>
      </c>
    </row>
    <row r="4097" spans="2:4" x14ac:dyDescent="0.4">
      <c r="B4097" s="34">
        <v>4072</v>
      </c>
      <c r="C4097" s="34">
        <v>2779.6196097100492</v>
      </c>
      <c r="D4097" s="34">
        <v>-2779.6196097100492</v>
      </c>
    </row>
    <row r="4098" spans="2:4" x14ac:dyDescent="0.4">
      <c r="B4098" s="34">
        <v>4073</v>
      </c>
      <c r="C4098" s="34">
        <v>2929.5977491247568</v>
      </c>
      <c r="D4098" s="34">
        <v>-2925.5977491247568</v>
      </c>
    </row>
    <row r="4099" spans="2:4" x14ac:dyDescent="0.4">
      <c r="B4099" s="34">
        <v>4074</v>
      </c>
      <c r="C4099" s="34">
        <v>2929.5977491247568</v>
      </c>
      <c r="D4099" s="34">
        <v>-2892.5977491247568</v>
      </c>
    </row>
    <row r="4100" spans="2:4" x14ac:dyDescent="0.4">
      <c r="B4100" s="34">
        <v>4075</v>
      </c>
      <c r="C4100" s="34">
        <v>4354.3900735644793</v>
      </c>
      <c r="D4100" s="34">
        <v>-3619.3900735644793</v>
      </c>
    </row>
    <row r="4101" spans="2:4" x14ac:dyDescent="0.4">
      <c r="B4101" s="34">
        <v>4076</v>
      </c>
      <c r="C4101" s="34">
        <v>3754.4775159056489</v>
      </c>
      <c r="D4101" s="34">
        <v>-3178.4775159056489</v>
      </c>
    </row>
    <row r="4102" spans="2:4" x14ac:dyDescent="0.4">
      <c r="B4102" s="34">
        <v>4077</v>
      </c>
      <c r="C4102" s="34">
        <v>2779.6196097100492</v>
      </c>
      <c r="D4102" s="34">
        <v>-2779.6196097100492</v>
      </c>
    </row>
    <row r="4103" spans="2:4" x14ac:dyDescent="0.4">
      <c r="B4103" s="34">
        <v>4078</v>
      </c>
      <c r="C4103" s="34">
        <v>3229.5540279541719</v>
      </c>
      <c r="D4103" s="34">
        <v>-1894.5540279541719</v>
      </c>
    </row>
    <row r="4104" spans="2:4" x14ac:dyDescent="0.4">
      <c r="B4104" s="34">
        <v>4079</v>
      </c>
      <c r="C4104" s="34">
        <v>2779.6196097100492</v>
      </c>
      <c r="D4104" s="34">
        <v>-2779.6196097100492</v>
      </c>
    </row>
    <row r="4105" spans="2:4" x14ac:dyDescent="0.4">
      <c r="B4105" s="34">
        <v>4080</v>
      </c>
      <c r="C4105" s="34">
        <v>2854.608679417403</v>
      </c>
      <c r="D4105" s="34">
        <v>-2849.608679417403</v>
      </c>
    </row>
    <row r="4106" spans="2:4" x14ac:dyDescent="0.4">
      <c r="B4106" s="34">
        <v>4081</v>
      </c>
      <c r="C4106" s="34">
        <v>2779.6196097100492</v>
      </c>
      <c r="D4106" s="34">
        <v>-2779.6196097100492</v>
      </c>
    </row>
    <row r="4107" spans="2:4" x14ac:dyDescent="0.4">
      <c r="B4107" s="34">
        <v>4082</v>
      </c>
      <c r="C4107" s="34">
        <v>3679.4884461982947</v>
      </c>
      <c r="D4107" s="34">
        <v>-3329.4884461982947</v>
      </c>
    </row>
    <row r="4108" spans="2:4" x14ac:dyDescent="0.4">
      <c r="B4108" s="34">
        <v>4083</v>
      </c>
      <c r="C4108" s="34">
        <v>2929.5977491247568</v>
      </c>
      <c r="D4108" s="34">
        <v>-2926.5977491247568</v>
      </c>
    </row>
    <row r="4109" spans="2:4" x14ac:dyDescent="0.4">
      <c r="B4109" s="34">
        <v>4084</v>
      </c>
      <c r="C4109" s="34">
        <v>3229.5540279541719</v>
      </c>
      <c r="D4109" s="34">
        <v>-2470.5540279541719</v>
      </c>
    </row>
    <row r="4110" spans="2:4" x14ac:dyDescent="0.4">
      <c r="B4110" s="34">
        <v>4085</v>
      </c>
      <c r="C4110" s="34">
        <v>2854.608679417403</v>
      </c>
      <c r="D4110" s="34">
        <v>-2844.608679417403</v>
      </c>
    </row>
    <row r="4111" spans="2:4" x14ac:dyDescent="0.4">
      <c r="B4111" s="34">
        <v>4086</v>
      </c>
      <c r="C4111" s="34">
        <v>2854.608679417403</v>
      </c>
      <c r="D4111" s="34">
        <v>-2844.608679417403</v>
      </c>
    </row>
    <row r="4112" spans="2:4" x14ac:dyDescent="0.4">
      <c r="B4112" s="34">
        <v>4087</v>
      </c>
      <c r="C4112" s="34">
        <v>3154.5649582468182</v>
      </c>
      <c r="D4112" s="34">
        <v>-3107.5649582468182</v>
      </c>
    </row>
    <row r="4113" spans="2:4" x14ac:dyDescent="0.4">
      <c r="B4113" s="34">
        <v>4088</v>
      </c>
      <c r="C4113" s="34">
        <v>2779.6196097100492</v>
      </c>
      <c r="D4113" s="34">
        <v>-2779.6196097100492</v>
      </c>
    </row>
    <row r="4114" spans="2:4" x14ac:dyDescent="0.4">
      <c r="B4114" s="34">
        <v>4089</v>
      </c>
      <c r="C4114" s="34">
        <v>3004.5868188321106</v>
      </c>
      <c r="D4114" s="34">
        <v>-2788.5868188321106</v>
      </c>
    </row>
    <row r="4115" spans="2:4" x14ac:dyDescent="0.4">
      <c r="B4115" s="34">
        <v>4090</v>
      </c>
      <c r="C4115" s="34">
        <v>3379.5321673688795</v>
      </c>
      <c r="D4115" s="34">
        <v>-3139.5321673688795</v>
      </c>
    </row>
    <row r="4116" spans="2:4" x14ac:dyDescent="0.4">
      <c r="B4116" s="34">
        <v>4091</v>
      </c>
      <c r="C4116" s="34">
        <v>3004.5868188321106</v>
      </c>
      <c r="D4116" s="34">
        <v>-2972.5868188321106</v>
      </c>
    </row>
    <row r="4117" spans="2:4" x14ac:dyDescent="0.4">
      <c r="B4117" s="34">
        <v>4092</v>
      </c>
      <c r="C4117" s="34">
        <v>3379.5321673688795</v>
      </c>
      <c r="D4117" s="34">
        <v>-3175.5321673688795</v>
      </c>
    </row>
    <row r="4118" spans="2:4" x14ac:dyDescent="0.4">
      <c r="B4118" s="34">
        <v>4093</v>
      </c>
      <c r="C4118" s="34">
        <v>2854.608679417403</v>
      </c>
      <c r="D4118" s="34">
        <v>-2834.608679417403</v>
      </c>
    </row>
    <row r="4119" spans="2:4" x14ac:dyDescent="0.4">
      <c r="B4119" s="34">
        <v>4094</v>
      </c>
      <c r="C4119" s="34">
        <v>3079.5758885394644</v>
      </c>
      <c r="D4119" s="34">
        <v>-3019.5758885394644</v>
      </c>
    </row>
    <row r="4120" spans="2:4" x14ac:dyDescent="0.4">
      <c r="B4120" s="34">
        <v>4095</v>
      </c>
      <c r="C4120" s="34">
        <v>3379.5321673688795</v>
      </c>
      <c r="D4120" s="34">
        <v>-2649.5321673688795</v>
      </c>
    </row>
    <row r="4121" spans="2:4" x14ac:dyDescent="0.4">
      <c r="B4121" s="34">
        <v>4096</v>
      </c>
      <c r="C4121" s="34">
        <v>2854.608679417403</v>
      </c>
      <c r="D4121" s="34">
        <v>-2054.608679417403</v>
      </c>
    </row>
    <row r="4122" spans="2:4" x14ac:dyDescent="0.4">
      <c r="B4122" s="34">
        <v>4097</v>
      </c>
      <c r="C4122" s="34">
        <v>3154.5649582468182</v>
      </c>
      <c r="D4122" s="34">
        <v>-2754.5649582468182</v>
      </c>
    </row>
    <row r="4123" spans="2:4" x14ac:dyDescent="0.4">
      <c r="B4123" s="34">
        <v>4098</v>
      </c>
      <c r="C4123" s="34">
        <v>2779.6196097100492</v>
      </c>
      <c r="D4123" s="34">
        <v>-2779.6196097100492</v>
      </c>
    </row>
    <row r="4124" spans="2:4" x14ac:dyDescent="0.4">
      <c r="B4124" s="34">
        <v>4099</v>
      </c>
      <c r="C4124" s="34">
        <v>2779.6196097100492</v>
      </c>
      <c r="D4124" s="34">
        <v>-2779.6196097100492</v>
      </c>
    </row>
    <row r="4125" spans="2:4" x14ac:dyDescent="0.4">
      <c r="B4125" s="34">
        <v>4100</v>
      </c>
      <c r="C4125" s="34">
        <v>2854.608679417403</v>
      </c>
      <c r="D4125" s="34">
        <v>-2804.608679417403</v>
      </c>
    </row>
    <row r="4126" spans="2:4" x14ac:dyDescent="0.4">
      <c r="B4126" s="34">
        <v>4101</v>
      </c>
      <c r="C4126" s="34">
        <v>2779.6196097100492</v>
      </c>
      <c r="D4126" s="34">
        <v>-2779.6196097100492</v>
      </c>
    </row>
    <row r="4127" spans="2:4" x14ac:dyDescent="0.4">
      <c r="B4127" s="34">
        <v>4102</v>
      </c>
      <c r="C4127" s="34">
        <v>2779.6196097100492</v>
      </c>
      <c r="D4127" s="34">
        <v>-2779.6196097100492</v>
      </c>
    </row>
    <row r="4128" spans="2:4" x14ac:dyDescent="0.4">
      <c r="B4128" s="34">
        <v>4103</v>
      </c>
      <c r="C4128" s="34">
        <v>3229.5540279541719</v>
      </c>
      <c r="D4128" s="34">
        <v>-3092.5540279541719</v>
      </c>
    </row>
    <row r="4129" spans="2:4" x14ac:dyDescent="0.4">
      <c r="B4129" s="34">
        <v>4104</v>
      </c>
      <c r="C4129" s="34">
        <v>3229.5540279541719</v>
      </c>
      <c r="D4129" s="34">
        <v>-3129.5540279541719</v>
      </c>
    </row>
    <row r="4130" spans="2:4" x14ac:dyDescent="0.4">
      <c r="B4130" s="34">
        <v>4105</v>
      </c>
      <c r="C4130" s="34">
        <v>3829.4665856130023</v>
      </c>
      <c r="D4130" s="34">
        <v>-3188.4665856130023</v>
      </c>
    </row>
    <row r="4131" spans="2:4" x14ac:dyDescent="0.4">
      <c r="B4131" s="34">
        <v>4106</v>
      </c>
      <c r="C4131" s="34">
        <v>3229.5540279541719</v>
      </c>
      <c r="D4131" s="34">
        <v>-929.55402795417194</v>
      </c>
    </row>
    <row r="4132" spans="2:4" x14ac:dyDescent="0.4">
      <c r="B4132" s="34">
        <v>4107</v>
      </c>
      <c r="C4132" s="34">
        <v>5254.2589100527248</v>
      </c>
      <c r="D4132" s="34">
        <v>-1724.2589100527248</v>
      </c>
    </row>
    <row r="4133" spans="2:4" x14ac:dyDescent="0.4">
      <c r="B4133" s="34">
        <v>4108</v>
      </c>
      <c r="C4133" s="34">
        <v>3079.5758885394644</v>
      </c>
      <c r="D4133" s="34">
        <v>-3038.5758885394644</v>
      </c>
    </row>
    <row r="4134" spans="2:4" x14ac:dyDescent="0.4">
      <c r="B4134" s="34">
        <v>4109</v>
      </c>
      <c r="C4134" s="34">
        <v>2854.608679417403</v>
      </c>
      <c r="D4134" s="34">
        <v>-2795.608679417403</v>
      </c>
    </row>
    <row r="4135" spans="2:4" x14ac:dyDescent="0.4">
      <c r="B4135" s="34">
        <v>4110</v>
      </c>
      <c r="C4135" s="34">
        <v>2779.6196097100492</v>
      </c>
      <c r="D4135" s="34">
        <v>-2779.6196097100492</v>
      </c>
    </row>
    <row r="4136" spans="2:4" x14ac:dyDescent="0.4">
      <c r="B4136" s="34">
        <v>4111</v>
      </c>
      <c r="C4136" s="34">
        <v>3229.5540279541719</v>
      </c>
      <c r="D4136" s="34">
        <v>-3143.5540279541719</v>
      </c>
    </row>
    <row r="4137" spans="2:4" x14ac:dyDescent="0.4">
      <c r="B4137" s="34">
        <v>4112</v>
      </c>
      <c r="C4137" s="34">
        <v>3229.5540279541719</v>
      </c>
      <c r="D4137" s="34">
        <v>-3135.5540279541719</v>
      </c>
    </row>
    <row r="4138" spans="2:4" x14ac:dyDescent="0.4">
      <c r="B4138" s="34">
        <v>4113</v>
      </c>
      <c r="C4138" s="34">
        <v>2854.608679417403</v>
      </c>
      <c r="D4138" s="34">
        <v>-2853.608679417403</v>
      </c>
    </row>
    <row r="4139" spans="2:4" ht="15.5" thickBot="1" x14ac:dyDescent="0.45">
      <c r="B4139" s="35">
        <v>4114</v>
      </c>
      <c r="C4139" s="35">
        <v>3004.5868188321106</v>
      </c>
      <c r="D4139" s="35">
        <v>-3001.5868188321106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BBCD-E6BF-4A78-BD9B-CE408DE002A9}">
  <sheetPr codeName="Sheet6"/>
  <dimension ref="A1:I4138"/>
  <sheetViews>
    <sheetView workbookViewId="0">
      <selection activeCell="L16" sqref="L16"/>
    </sheetView>
  </sheetViews>
  <sheetFormatPr defaultRowHeight="15" x14ac:dyDescent="0.4"/>
  <cols>
    <col min="1" max="1" width="14.61328125" bestFit="1" customWidth="1"/>
    <col min="2" max="2" width="14.3828125" bestFit="1" customWidth="1"/>
    <col min="5" max="9" width="11.84375" bestFit="1" customWidth="1"/>
  </cols>
  <sheetData>
    <row r="1" spans="1:9" x14ac:dyDescent="0.4">
      <c r="A1" t="s">
        <v>8417</v>
      </c>
    </row>
    <row r="2" spans="1:9" ht="15.5" thickBot="1" x14ac:dyDescent="0.45"/>
    <row r="3" spans="1:9" x14ac:dyDescent="0.4">
      <c r="A3" s="37" t="s">
        <v>8418</v>
      </c>
      <c r="B3" s="37"/>
    </row>
    <row r="4" spans="1:9" x14ac:dyDescent="0.4">
      <c r="A4" s="34" t="s">
        <v>8419</v>
      </c>
      <c r="B4" s="34">
        <v>0.20745173560107566</v>
      </c>
    </row>
    <row r="5" spans="1:9" x14ac:dyDescent="0.4">
      <c r="A5" s="34" t="s">
        <v>8420</v>
      </c>
      <c r="B5" s="34">
        <v>4.3036222603898597E-2</v>
      </c>
    </row>
    <row r="6" spans="1:9" x14ac:dyDescent="0.4">
      <c r="A6" s="34" t="s">
        <v>8421</v>
      </c>
      <c r="B6" s="34">
        <v>4.280349794986258E-2</v>
      </c>
    </row>
    <row r="7" spans="1:9" x14ac:dyDescent="0.4">
      <c r="A7" s="34" t="s">
        <v>8422</v>
      </c>
      <c r="B7" s="34">
        <v>57504.0207542758</v>
      </c>
    </row>
    <row r="8" spans="1:9" ht="15.5" thickBot="1" x14ac:dyDescent="0.45">
      <c r="A8" s="35" t="s">
        <v>8423</v>
      </c>
      <c r="B8" s="35">
        <v>4114</v>
      </c>
    </row>
    <row r="10" spans="1:9" ht="15.5" thickBot="1" x14ac:dyDescent="0.45">
      <c r="A10" t="s">
        <v>8424</v>
      </c>
    </row>
    <row r="11" spans="1:9" x14ac:dyDescent="0.4">
      <c r="A11" s="36"/>
      <c r="B11" s="36" t="s">
        <v>8429</v>
      </c>
      <c r="C11" s="36" t="s">
        <v>8430</v>
      </c>
      <c r="D11" s="36" t="s">
        <v>8431</v>
      </c>
      <c r="E11" s="36" t="s">
        <v>8432</v>
      </c>
      <c r="F11" s="36" t="s">
        <v>8433</v>
      </c>
    </row>
    <row r="12" spans="1:9" x14ac:dyDescent="0.4">
      <c r="A12" s="34" t="s">
        <v>8425</v>
      </c>
      <c r="B12" s="34">
        <v>1</v>
      </c>
      <c r="C12" s="34">
        <v>611488334349.84961</v>
      </c>
      <c r="D12" s="34">
        <v>611488334349.84961</v>
      </c>
      <c r="E12" s="34">
        <v>184.92334979360734</v>
      </c>
      <c r="F12" s="34">
        <v>3.1390643083406831E-41</v>
      </c>
    </row>
    <row r="13" spans="1:9" x14ac:dyDescent="0.4">
      <c r="A13" s="34" t="s">
        <v>8426</v>
      </c>
      <c r="B13" s="34">
        <v>4112</v>
      </c>
      <c r="C13" s="34">
        <v>13597201400758.445</v>
      </c>
      <c r="D13" s="34">
        <v>3306712402.9081821</v>
      </c>
      <c r="E13" s="34"/>
      <c r="F13" s="34"/>
    </row>
    <row r="14" spans="1:9" ht="15.5" thickBot="1" x14ac:dyDescent="0.45">
      <c r="A14" s="35" t="s">
        <v>8427</v>
      </c>
      <c r="B14" s="35">
        <v>4113</v>
      </c>
      <c r="C14" s="35">
        <v>14208689735108.295</v>
      </c>
      <c r="D14" s="35"/>
      <c r="E14" s="35"/>
      <c r="F14" s="35"/>
    </row>
    <row r="15" spans="1:9" ht="15.5" thickBot="1" x14ac:dyDescent="0.45"/>
    <row r="16" spans="1:9" x14ac:dyDescent="0.4">
      <c r="A16" s="36"/>
      <c r="B16" s="36" t="s">
        <v>8434</v>
      </c>
      <c r="C16" s="36" t="s">
        <v>8422</v>
      </c>
      <c r="D16" s="36" t="s">
        <v>8435</v>
      </c>
      <c r="E16" s="36" t="s">
        <v>8436</v>
      </c>
      <c r="F16" s="36" t="s">
        <v>8437</v>
      </c>
      <c r="G16" s="36" t="s">
        <v>8438</v>
      </c>
      <c r="H16" s="36" t="s">
        <v>8439</v>
      </c>
      <c r="I16" s="36" t="s">
        <v>8440</v>
      </c>
    </row>
    <row r="17" spans="1:9" x14ac:dyDescent="0.4">
      <c r="A17" s="34" t="s">
        <v>8428</v>
      </c>
      <c r="B17" s="34">
        <v>4645.1139155725759</v>
      </c>
      <c r="C17" s="34">
        <v>1018.7207378217194</v>
      </c>
      <c r="D17" s="34">
        <v>4.5597519939615596</v>
      </c>
      <c r="E17" s="34">
        <v>5.2703703635661633E-6</v>
      </c>
      <c r="F17" s="34">
        <v>2647.8700745788183</v>
      </c>
      <c r="G17" s="34">
        <v>6642.3577565663336</v>
      </c>
      <c r="H17" s="34">
        <v>2647.8700745788183</v>
      </c>
      <c r="I17" s="34">
        <v>6642.3577565663336</v>
      </c>
    </row>
    <row r="18" spans="1:9" ht="15.5" thickBot="1" x14ac:dyDescent="0.45">
      <c r="A18" s="35" t="s">
        <v>8307</v>
      </c>
      <c r="B18" s="35">
        <v>82.22227253280974</v>
      </c>
      <c r="C18" s="35">
        <v>6.0463544117880552</v>
      </c>
      <c r="D18" s="35">
        <v>13.598652499183322</v>
      </c>
      <c r="E18" s="35">
        <v>3.1390643084355927E-41</v>
      </c>
      <c r="F18" s="35">
        <v>70.368146410639355</v>
      </c>
      <c r="G18" s="35">
        <v>94.076398654980125</v>
      </c>
      <c r="H18" s="35">
        <v>70.368146410639355</v>
      </c>
      <c r="I18" s="35">
        <v>94.076398654980125</v>
      </c>
    </row>
    <row r="22" spans="1:9" x14ac:dyDescent="0.4">
      <c r="A22" t="s">
        <v>8441</v>
      </c>
    </row>
    <row r="23" spans="1:9" ht="15.5" thickBot="1" x14ac:dyDescent="0.45"/>
    <row r="24" spans="1:9" x14ac:dyDescent="0.4">
      <c r="A24" s="36" t="s">
        <v>8442</v>
      </c>
      <c r="B24" s="36" t="s">
        <v>8443</v>
      </c>
      <c r="C24" s="36" t="s">
        <v>8444</v>
      </c>
    </row>
    <row r="25" spans="1:9" x14ac:dyDescent="0.4">
      <c r="A25" s="34">
        <v>1</v>
      </c>
      <c r="B25" s="34">
        <v>9900.5627967493656</v>
      </c>
      <c r="C25" s="34">
        <v>1732.4372032506344</v>
      </c>
    </row>
    <row r="26" spans="1:9" x14ac:dyDescent="0.4">
      <c r="A26" s="34">
        <v>2</v>
      </c>
      <c r="B26" s="34">
        <v>19895.78428801892</v>
      </c>
      <c r="C26" s="34">
        <v>-5242.7842880189201</v>
      </c>
    </row>
    <row r="27" spans="1:9" x14ac:dyDescent="0.4">
      <c r="A27" s="34">
        <v>3</v>
      </c>
      <c r="B27" s="34">
        <v>5878.4480035647221</v>
      </c>
      <c r="C27" s="34">
        <v>-5353.4480035647221</v>
      </c>
    </row>
    <row r="28" spans="1:9" x14ac:dyDescent="0.4">
      <c r="A28" s="34">
        <v>4</v>
      </c>
      <c r="B28" s="34">
        <v>10340.376659678532</v>
      </c>
      <c r="C28" s="34">
        <v>49.623340321468277</v>
      </c>
    </row>
    <row r="29" spans="1:9" x14ac:dyDescent="0.4">
      <c r="A29" s="34">
        <v>5</v>
      </c>
      <c r="B29" s="34">
        <v>20312.591107903005</v>
      </c>
      <c r="C29" s="34">
        <v>33803.688892096994</v>
      </c>
    </row>
    <row r="30" spans="1:9" x14ac:dyDescent="0.4">
      <c r="A30" s="34">
        <v>6</v>
      </c>
      <c r="B30" s="34">
        <v>12325.024052147783</v>
      </c>
      <c r="C30" s="34">
        <v>-7935.0240521477826</v>
      </c>
    </row>
    <row r="31" spans="1:9" x14ac:dyDescent="0.4">
      <c r="A31" s="34">
        <v>7</v>
      </c>
      <c r="B31" s="34">
        <v>16721.86460017613</v>
      </c>
      <c r="C31" s="34">
        <v>-8202.8646001761299</v>
      </c>
    </row>
    <row r="32" spans="1:9" x14ac:dyDescent="0.4">
      <c r="A32" s="34">
        <v>8</v>
      </c>
      <c r="B32" s="34">
        <v>17786.252560728659</v>
      </c>
      <c r="C32" s="34">
        <v>-8676.2525607286589</v>
      </c>
    </row>
    <row r="33" spans="1:3" x14ac:dyDescent="0.4">
      <c r="A33" s="34">
        <v>9</v>
      </c>
      <c r="B33" s="34">
        <v>28637.024892162906</v>
      </c>
      <c r="C33" s="34">
        <v>-25135.504892162906</v>
      </c>
    </row>
    <row r="34" spans="1:3" x14ac:dyDescent="0.4">
      <c r="A34" s="34">
        <v>10</v>
      </c>
      <c r="B34" s="34">
        <v>7235.074389219817</v>
      </c>
      <c r="C34" s="34">
        <v>-6605.0843892198172</v>
      </c>
    </row>
    <row r="35" spans="1:3" x14ac:dyDescent="0.4">
      <c r="A35" s="34">
        <v>11</v>
      </c>
      <c r="B35" s="34">
        <v>17692.490320121069</v>
      </c>
      <c r="C35" s="34">
        <v>-14677.490320121069</v>
      </c>
    </row>
    <row r="36" spans="1:3" x14ac:dyDescent="0.4">
      <c r="A36" s="34">
        <v>12</v>
      </c>
      <c r="B36" s="34">
        <v>11250.303142374958</v>
      </c>
      <c r="C36" s="34">
        <v>-5225.303142374958</v>
      </c>
    </row>
    <row r="37" spans="1:3" x14ac:dyDescent="0.4">
      <c r="A37" s="34">
        <v>13</v>
      </c>
      <c r="B37" s="34">
        <v>9575.2687527635899</v>
      </c>
      <c r="C37" s="34">
        <v>40012.731247236414</v>
      </c>
    </row>
    <row r="38" spans="1:3" x14ac:dyDescent="0.4">
      <c r="A38" s="34">
        <v>14</v>
      </c>
      <c r="B38" s="34">
        <v>13671.829678537315</v>
      </c>
      <c r="C38" s="34">
        <v>-8072.829678537315</v>
      </c>
    </row>
    <row r="39" spans="1:3" x14ac:dyDescent="0.4">
      <c r="A39" s="34">
        <v>15</v>
      </c>
      <c r="B39" s="34">
        <v>16789.945195052962</v>
      </c>
      <c r="C39" s="34">
        <v>-10733.945195052962</v>
      </c>
    </row>
    <row r="40" spans="1:3" x14ac:dyDescent="0.4">
      <c r="A40" s="34">
        <v>16</v>
      </c>
      <c r="B40" s="34">
        <v>6433.8678445516616</v>
      </c>
      <c r="C40" s="34">
        <v>-4301.8678445516616</v>
      </c>
    </row>
    <row r="41" spans="1:3" x14ac:dyDescent="0.4">
      <c r="A41" s="34">
        <v>17</v>
      </c>
      <c r="B41" s="34">
        <v>18774.424148389269</v>
      </c>
      <c r="C41" s="34">
        <v>-6745.4241483892692</v>
      </c>
    </row>
    <row r="42" spans="1:3" x14ac:dyDescent="0.4">
      <c r="A42" s="34">
        <v>18</v>
      </c>
      <c r="B42" s="34">
        <v>8093.8814579209848</v>
      </c>
      <c r="C42" s="34">
        <v>-6583.8814579209848</v>
      </c>
    </row>
    <row r="43" spans="1:3" x14ac:dyDescent="0.4">
      <c r="A43" s="34">
        <v>19</v>
      </c>
      <c r="B43" s="34">
        <v>12313.502038544608</v>
      </c>
      <c r="C43" s="34">
        <v>19582.827961455394</v>
      </c>
    </row>
    <row r="44" spans="1:3" x14ac:dyDescent="0.4">
      <c r="A44" s="34">
        <v>20</v>
      </c>
      <c r="B44" s="34">
        <v>9260.7733054825767</v>
      </c>
      <c r="C44" s="34">
        <v>-8025.7733054825767</v>
      </c>
    </row>
    <row r="45" spans="1:3" x14ac:dyDescent="0.4">
      <c r="A45" s="34">
        <v>21</v>
      </c>
      <c r="B45" s="34">
        <v>11236.051281802604</v>
      </c>
      <c r="C45" s="34">
        <v>-9232.0512818026036</v>
      </c>
    </row>
    <row r="46" spans="1:3" x14ac:dyDescent="0.4">
      <c r="A46" s="34">
        <v>22</v>
      </c>
      <c r="B46" s="34">
        <v>21081.427603071868</v>
      </c>
      <c r="C46" s="34">
        <v>-891.42760307186836</v>
      </c>
    </row>
    <row r="47" spans="1:3" x14ac:dyDescent="0.4">
      <c r="A47" s="34">
        <v>23</v>
      </c>
      <c r="B47" s="34">
        <v>8859.0053828790751</v>
      </c>
      <c r="C47" s="34">
        <v>-8449.0053828790751</v>
      </c>
    </row>
    <row r="48" spans="1:3" x14ac:dyDescent="0.4">
      <c r="A48" s="34">
        <v>24</v>
      </c>
      <c r="B48" s="34">
        <v>13117.582867866449</v>
      </c>
      <c r="C48" s="34">
        <v>-10747.582867866449</v>
      </c>
    </row>
    <row r="49" spans="1:3" x14ac:dyDescent="0.4">
      <c r="A49" s="34">
        <v>25</v>
      </c>
      <c r="B49" s="34">
        <v>10100.245128050814</v>
      </c>
      <c r="C49" s="34">
        <v>27982.444871949188</v>
      </c>
    </row>
    <row r="50" spans="1:3" x14ac:dyDescent="0.4">
      <c r="A50" s="34">
        <v>26</v>
      </c>
      <c r="B50" s="34">
        <v>9343.529488875989</v>
      </c>
      <c r="C50" s="34">
        <v>-8543.529488875989</v>
      </c>
    </row>
    <row r="51" spans="1:3" x14ac:dyDescent="0.4">
      <c r="A51" s="34">
        <v>27</v>
      </c>
      <c r="B51" s="34">
        <v>13040.440689975256</v>
      </c>
      <c r="C51" s="34">
        <v>-11100.440689975256</v>
      </c>
    </row>
    <row r="52" spans="1:3" x14ac:dyDescent="0.4">
      <c r="A52" s="34">
        <v>28</v>
      </c>
      <c r="B52" s="34">
        <v>16893.491780543467</v>
      </c>
      <c r="C52" s="34">
        <v>5451.508219456533</v>
      </c>
    </row>
    <row r="53" spans="1:3" x14ac:dyDescent="0.4">
      <c r="A53" s="34">
        <v>29</v>
      </c>
      <c r="B53" s="34">
        <v>18590.474561207717</v>
      </c>
      <c r="C53" s="34">
        <v>-6548.4745612077168</v>
      </c>
    </row>
    <row r="54" spans="1:3" x14ac:dyDescent="0.4">
      <c r="A54" s="34">
        <v>30</v>
      </c>
      <c r="B54" s="34">
        <v>7245.3054401144227</v>
      </c>
      <c r="C54" s="34">
        <v>-3545.3054401144227</v>
      </c>
    </row>
    <row r="55" spans="1:3" x14ac:dyDescent="0.4">
      <c r="A55" s="34">
        <v>31</v>
      </c>
      <c r="B55" s="34">
        <v>10931.223841614457</v>
      </c>
      <c r="C55" s="34">
        <v>-6879.2338416144576</v>
      </c>
    </row>
    <row r="56" spans="1:3" x14ac:dyDescent="0.4">
      <c r="A56" s="34">
        <v>32</v>
      </c>
      <c r="B56" s="34">
        <v>5714.0034584991026</v>
      </c>
      <c r="C56" s="34">
        <v>-5701.0034584991026</v>
      </c>
    </row>
    <row r="57" spans="1:3" x14ac:dyDescent="0.4">
      <c r="A57" s="34">
        <v>33</v>
      </c>
      <c r="B57" s="34">
        <v>30993.194956423515</v>
      </c>
      <c r="C57" s="34">
        <v>-2473.1949564235147</v>
      </c>
    </row>
    <row r="58" spans="1:3" x14ac:dyDescent="0.4">
      <c r="A58" s="34">
        <v>34</v>
      </c>
      <c r="B58" s="34">
        <v>11531.229240195393</v>
      </c>
      <c r="C58" s="34">
        <v>-6171.2292401953928</v>
      </c>
    </row>
    <row r="59" spans="1:3" x14ac:dyDescent="0.4">
      <c r="A59" s="34">
        <v>35</v>
      </c>
      <c r="B59" s="34">
        <v>8746.5543336797909</v>
      </c>
      <c r="C59" s="34">
        <v>-5354.5543336797909</v>
      </c>
    </row>
    <row r="60" spans="1:3" x14ac:dyDescent="0.4">
      <c r="A60" s="34">
        <v>36</v>
      </c>
      <c r="B60" s="34">
        <v>9534.4026215414415</v>
      </c>
      <c r="C60" s="34">
        <v>-7869.4026215414415</v>
      </c>
    </row>
    <row r="61" spans="1:3" x14ac:dyDescent="0.4">
      <c r="A61" s="34">
        <v>37</v>
      </c>
      <c r="B61" s="34">
        <v>20583.153970852902</v>
      </c>
      <c r="C61" s="34">
        <v>-12054.153970852902</v>
      </c>
    </row>
    <row r="62" spans="1:3" x14ac:dyDescent="0.4">
      <c r="A62" s="34">
        <v>38</v>
      </c>
      <c r="B62" s="34">
        <v>17760.70384682397</v>
      </c>
      <c r="C62" s="34">
        <v>22596.29615317603</v>
      </c>
    </row>
    <row r="63" spans="1:3" x14ac:dyDescent="0.4">
      <c r="A63" s="34">
        <v>39</v>
      </c>
      <c r="B63" s="34">
        <v>8072.2877297810546</v>
      </c>
      <c r="C63" s="34">
        <v>-5321.2877297810546</v>
      </c>
    </row>
    <row r="64" spans="1:3" x14ac:dyDescent="0.4">
      <c r="A64" s="34">
        <v>40</v>
      </c>
      <c r="B64" s="34">
        <v>17052.341169429048</v>
      </c>
      <c r="C64" s="34">
        <v>15692.658830570952</v>
      </c>
    </row>
    <row r="65" spans="1:3" x14ac:dyDescent="0.4">
      <c r="A65" s="34">
        <v>41</v>
      </c>
      <c r="B65" s="34">
        <v>15061.648067072911</v>
      </c>
      <c r="C65" s="34">
        <v>-13034.648067072911</v>
      </c>
    </row>
    <row r="66" spans="1:3" x14ac:dyDescent="0.4">
      <c r="A66" s="34">
        <v>42</v>
      </c>
      <c r="B66" s="34">
        <v>13300.089971657811</v>
      </c>
      <c r="C66" s="34">
        <v>-11300.089971657811</v>
      </c>
    </row>
    <row r="67" spans="1:3" x14ac:dyDescent="0.4">
      <c r="A67" s="34">
        <v>43</v>
      </c>
      <c r="B67" s="34">
        <v>14307.447243984418</v>
      </c>
      <c r="C67" s="34">
        <v>5552.5527560155824</v>
      </c>
    </row>
    <row r="68" spans="1:3" x14ac:dyDescent="0.4">
      <c r="A68" s="34">
        <v>44</v>
      </c>
      <c r="B68" s="34">
        <v>14294.819862331913</v>
      </c>
      <c r="C68" s="34">
        <v>16571.180137668089</v>
      </c>
    </row>
    <row r="69" spans="1:3" x14ac:dyDescent="0.4">
      <c r="A69" s="34">
        <v>45</v>
      </c>
      <c r="B69" s="34">
        <v>15608.083586613875</v>
      </c>
      <c r="C69" s="34">
        <v>-13608.083586613875</v>
      </c>
    </row>
    <row r="70" spans="1:3" x14ac:dyDescent="0.4">
      <c r="A70" s="34">
        <v>46</v>
      </c>
      <c r="B70" s="34">
        <v>12732.550558144027</v>
      </c>
      <c r="C70" s="34">
        <v>-6732.5505581440266</v>
      </c>
    </row>
    <row r="71" spans="1:3" x14ac:dyDescent="0.4">
      <c r="A71" s="34">
        <v>47</v>
      </c>
      <c r="B71" s="34">
        <v>20632.778019174471</v>
      </c>
      <c r="C71" s="34">
        <v>-11882.778019174471</v>
      </c>
    </row>
    <row r="72" spans="1:3" x14ac:dyDescent="0.4">
      <c r="A72" s="34">
        <v>48</v>
      </c>
      <c r="B72" s="34">
        <v>10965.128893806997</v>
      </c>
      <c r="C72" s="34">
        <v>-5584.5788938069973</v>
      </c>
    </row>
    <row r="73" spans="1:3" x14ac:dyDescent="0.4">
      <c r="A73" s="34">
        <v>49</v>
      </c>
      <c r="B73" s="34">
        <v>9316.6372418445826</v>
      </c>
      <c r="C73" s="34">
        <v>-7157.6372418445826</v>
      </c>
    </row>
    <row r="74" spans="1:3" x14ac:dyDescent="0.4">
      <c r="A74" s="34">
        <v>50</v>
      </c>
      <c r="B74" s="34">
        <v>15986.117023546334</v>
      </c>
      <c r="C74" s="34">
        <v>-3986.1170235463342</v>
      </c>
    </row>
    <row r="75" spans="1:3" x14ac:dyDescent="0.4">
      <c r="A75" s="34">
        <v>51</v>
      </c>
      <c r="B75" s="34">
        <v>6887.5395301037506</v>
      </c>
      <c r="C75" s="34">
        <v>-6287.5395301037506</v>
      </c>
    </row>
    <row r="76" spans="1:3" x14ac:dyDescent="0.4">
      <c r="A76" s="34">
        <v>52</v>
      </c>
      <c r="B76" s="34">
        <v>14374.979813110616</v>
      </c>
      <c r="C76" s="34">
        <v>-292.97981311061631</v>
      </c>
    </row>
    <row r="77" spans="1:3" x14ac:dyDescent="0.4">
      <c r="A77" s="34">
        <v>53</v>
      </c>
      <c r="B77" s="34">
        <v>23020.210629106845</v>
      </c>
      <c r="C77" s="34">
        <v>-11399.210629106845</v>
      </c>
    </row>
    <row r="78" spans="1:3" x14ac:dyDescent="0.4">
      <c r="A78" s="34">
        <v>54</v>
      </c>
      <c r="B78" s="34">
        <v>6956.4733545504496</v>
      </c>
      <c r="C78" s="34">
        <v>-3667.4733545504496</v>
      </c>
    </row>
    <row r="79" spans="1:3" x14ac:dyDescent="0.4">
      <c r="A79" s="34">
        <v>55</v>
      </c>
      <c r="B79" s="34">
        <v>20615.20915752216</v>
      </c>
      <c r="C79" s="34">
        <v>-10515.20915752216</v>
      </c>
    </row>
    <row r="80" spans="1:3" x14ac:dyDescent="0.4">
      <c r="A80" s="34">
        <v>56</v>
      </c>
      <c r="B80" s="34">
        <v>15247.962780559321</v>
      </c>
      <c r="C80" s="34">
        <v>-4157.9627805593209</v>
      </c>
    </row>
    <row r="81" spans="1:3" x14ac:dyDescent="0.4">
      <c r="A81" s="34">
        <v>57</v>
      </c>
      <c r="B81" s="34">
        <v>8699.9950684693595</v>
      </c>
      <c r="C81" s="34">
        <v>-118.99506846935947</v>
      </c>
    </row>
    <row r="82" spans="1:3" x14ac:dyDescent="0.4">
      <c r="A82" s="34">
        <v>58</v>
      </c>
      <c r="B82" s="34">
        <v>22859.134722297167</v>
      </c>
      <c r="C82" s="34">
        <v>-7574.1347222971672</v>
      </c>
    </row>
    <row r="83" spans="1:3" x14ac:dyDescent="0.4">
      <c r="A83" s="34">
        <v>59</v>
      </c>
      <c r="B83" s="34">
        <v>15927.106004041178</v>
      </c>
      <c r="C83" s="34">
        <v>-5636.1060040411776</v>
      </c>
    </row>
    <row r="84" spans="1:3" x14ac:dyDescent="0.4">
      <c r="A84" s="34">
        <v>60</v>
      </c>
      <c r="B84" s="34">
        <v>54539.432660653467</v>
      </c>
      <c r="C84" s="34">
        <v>-34514.292660653467</v>
      </c>
    </row>
    <row r="85" spans="1:3" x14ac:dyDescent="0.4">
      <c r="A85" s="34">
        <v>61</v>
      </c>
      <c r="B85" s="34">
        <v>8183.9681385580898</v>
      </c>
      <c r="C85" s="34">
        <v>-3535.6381385580898</v>
      </c>
    </row>
    <row r="86" spans="1:3" x14ac:dyDescent="0.4">
      <c r="A86" s="34">
        <v>62</v>
      </c>
      <c r="B86" s="34">
        <v>31152.859603867539</v>
      </c>
      <c r="C86" s="34">
        <v>-23737.859603867539</v>
      </c>
    </row>
    <row r="87" spans="1:3" x14ac:dyDescent="0.4">
      <c r="A87" s="34">
        <v>63</v>
      </c>
      <c r="B87" s="34">
        <v>12596.692855099718</v>
      </c>
      <c r="C87" s="34">
        <v>-7954.6928550997181</v>
      </c>
    </row>
    <row r="88" spans="1:3" x14ac:dyDescent="0.4">
      <c r="A88" s="34">
        <v>64</v>
      </c>
      <c r="B88" s="34">
        <v>7561.9104919837519</v>
      </c>
      <c r="C88" s="34">
        <v>-5291.540491983752</v>
      </c>
    </row>
    <row r="89" spans="1:3" x14ac:dyDescent="0.4">
      <c r="A89" s="34">
        <v>65</v>
      </c>
      <c r="B89" s="34">
        <v>11771.044201749421</v>
      </c>
      <c r="C89" s="34">
        <v>-9691.0442017494206</v>
      </c>
    </row>
    <row r="90" spans="1:3" x14ac:dyDescent="0.4">
      <c r="A90" s="34">
        <v>66</v>
      </c>
      <c r="B90" s="34">
        <v>15502.781377931504</v>
      </c>
      <c r="C90" s="34">
        <v>-7975.7813779315038</v>
      </c>
    </row>
    <row r="91" spans="1:3" x14ac:dyDescent="0.4">
      <c r="A91" s="34">
        <v>67</v>
      </c>
      <c r="B91" s="34">
        <v>12146.315086642757</v>
      </c>
      <c r="C91" s="34">
        <v>-9774.3150866427568</v>
      </c>
    </row>
    <row r="92" spans="1:3" x14ac:dyDescent="0.4">
      <c r="A92" s="34">
        <v>68</v>
      </c>
      <c r="B92" s="34">
        <v>14203.453097511709</v>
      </c>
      <c r="C92" s="34">
        <v>-11878.453097511709</v>
      </c>
    </row>
    <row r="93" spans="1:3" x14ac:dyDescent="0.4">
      <c r="A93" s="34">
        <v>69</v>
      </c>
      <c r="B93" s="34">
        <v>6387.769302865182</v>
      </c>
      <c r="C93" s="34">
        <v>-5624.769302865182</v>
      </c>
    </row>
    <row r="94" spans="1:3" x14ac:dyDescent="0.4">
      <c r="A94" s="34">
        <v>70</v>
      </c>
      <c r="B94" s="34">
        <v>9769.7925818741132</v>
      </c>
      <c r="C94" s="34">
        <v>1324.4374181258863</v>
      </c>
    </row>
    <row r="95" spans="1:3" x14ac:dyDescent="0.4">
      <c r="A95" s="34">
        <v>71</v>
      </c>
      <c r="B95" s="34">
        <v>7721.1942291529876</v>
      </c>
      <c r="C95" s="34">
        <v>-7085.1942291529876</v>
      </c>
    </row>
    <row r="96" spans="1:3" x14ac:dyDescent="0.4">
      <c r="A96" s="34">
        <v>72</v>
      </c>
      <c r="B96" s="34">
        <v>10377.547978719405</v>
      </c>
      <c r="C96" s="34">
        <v>-8146.5479787194054</v>
      </c>
    </row>
    <row r="97" spans="1:3" x14ac:dyDescent="0.4">
      <c r="A97" s="34">
        <v>73</v>
      </c>
      <c r="B97" s="34">
        <v>9428.0436714445568</v>
      </c>
      <c r="C97" s="34">
        <v>-7043.0436714445568</v>
      </c>
    </row>
    <row r="98" spans="1:3" x14ac:dyDescent="0.4">
      <c r="A98" s="34">
        <v>74</v>
      </c>
      <c r="B98" s="34">
        <v>8756.2275422130624</v>
      </c>
      <c r="C98" s="34">
        <v>-7856.2275422130624</v>
      </c>
    </row>
    <row r="99" spans="1:3" x14ac:dyDescent="0.4">
      <c r="A99" s="34">
        <v>75</v>
      </c>
      <c r="B99" s="34">
        <v>6246.0666193096913</v>
      </c>
      <c r="C99" s="34">
        <v>-5681.4066193096915</v>
      </c>
    </row>
    <row r="100" spans="1:3" x14ac:dyDescent="0.4">
      <c r="A100" s="34">
        <v>76</v>
      </c>
      <c r="B100" s="34">
        <v>11712.730533286434</v>
      </c>
      <c r="C100" s="34">
        <v>-7672.7305332864344</v>
      </c>
    </row>
    <row r="101" spans="1:3" x14ac:dyDescent="0.4">
      <c r="A101" s="34">
        <v>77</v>
      </c>
      <c r="B101" s="34">
        <v>7166.596939912075</v>
      </c>
      <c r="C101" s="34">
        <v>-6706.596939912075</v>
      </c>
    </row>
    <row r="102" spans="1:3" x14ac:dyDescent="0.4">
      <c r="A102" s="34">
        <v>78</v>
      </c>
      <c r="B102" s="34">
        <v>9610.0742185153176</v>
      </c>
      <c r="C102" s="34">
        <v>-8040.0742185153176</v>
      </c>
    </row>
    <row r="103" spans="1:3" x14ac:dyDescent="0.4">
      <c r="A103" s="34">
        <v>79</v>
      </c>
      <c r="B103" s="34">
        <v>7818.8936353390318</v>
      </c>
      <c r="C103" s="34">
        <v>-6467.8936353390318</v>
      </c>
    </row>
    <row r="104" spans="1:3" x14ac:dyDescent="0.4">
      <c r="A104" s="34">
        <v>80</v>
      </c>
      <c r="B104" s="34">
        <v>7956.0644509791337</v>
      </c>
      <c r="C104" s="34">
        <v>-6305.0644509791337</v>
      </c>
    </row>
    <row r="105" spans="1:3" x14ac:dyDescent="0.4">
      <c r="A105" s="34">
        <v>81</v>
      </c>
      <c r="B105" s="34">
        <v>27160.021309131327</v>
      </c>
      <c r="C105" s="34">
        <v>-14290.021309131327</v>
      </c>
    </row>
    <row r="106" spans="1:3" x14ac:dyDescent="0.4">
      <c r="A106" s="34">
        <v>82</v>
      </c>
      <c r="B106" s="34">
        <v>9005.8308695448068</v>
      </c>
      <c r="C106" s="34">
        <v>-7520.8308695448068</v>
      </c>
    </row>
    <row r="107" spans="1:3" x14ac:dyDescent="0.4">
      <c r="A107" s="34">
        <v>83</v>
      </c>
      <c r="B107" s="34">
        <v>7934.4159282476303</v>
      </c>
      <c r="C107" s="34">
        <v>-3933.9159282476303</v>
      </c>
    </row>
    <row r="108" spans="1:3" x14ac:dyDescent="0.4">
      <c r="A108" s="34">
        <v>84</v>
      </c>
      <c r="B108" s="34">
        <v>5941.6959055130374</v>
      </c>
      <c r="C108" s="34">
        <v>-5736.6959055130374</v>
      </c>
    </row>
    <row r="109" spans="1:3" x14ac:dyDescent="0.4">
      <c r="A109" s="34">
        <v>85</v>
      </c>
      <c r="B109" s="34">
        <v>10518.133382201842</v>
      </c>
      <c r="C109" s="34">
        <v>-10018.133382201842</v>
      </c>
    </row>
    <row r="110" spans="1:3" x14ac:dyDescent="0.4">
      <c r="A110" s="34">
        <v>86</v>
      </c>
      <c r="B110" s="34">
        <v>10541.625460068361</v>
      </c>
      <c r="C110" s="34">
        <v>-9035.6254600683606</v>
      </c>
    </row>
    <row r="111" spans="1:3" x14ac:dyDescent="0.4">
      <c r="A111" s="34">
        <v>87</v>
      </c>
      <c r="B111" s="34">
        <v>35541.341970842492</v>
      </c>
      <c r="C111" s="34">
        <v>-29153.341970842492</v>
      </c>
    </row>
    <row r="112" spans="1:3" x14ac:dyDescent="0.4">
      <c r="A112" s="34">
        <v>88</v>
      </c>
      <c r="B112" s="34">
        <v>13245.563622504475</v>
      </c>
      <c r="C112" s="34">
        <v>-10630.563622504475</v>
      </c>
    </row>
    <row r="113" spans="1:3" x14ac:dyDescent="0.4">
      <c r="A113" s="34">
        <v>89</v>
      </c>
      <c r="B113" s="34">
        <v>9578.4502675411604</v>
      </c>
      <c r="C113" s="34">
        <v>-5978.4502675411604</v>
      </c>
    </row>
    <row r="114" spans="1:3" x14ac:dyDescent="0.4">
      <c r="A114" s="34">
        <v>90</v>
      </c>
      <c r="B114" s="34">
        <v>14781.945514974692</v>
      </c>
      <c r="C114" s="34">
        <v>-7877.9455149746918</v>
      </c>
    </row>
    <row r="115" spans="1:3" x14ac:dyDescent="0.4">
      <c r="A115" s="34">
        <v>91</v>
      </c>
      <c r="B115" s="34">
        <v>7224.8377162894812</v>
      </c>
      <c r="C115" s="34">
        <v>-6722.8377162894812</v>
      </c>
    </row>
    <row r="116" spans="1:3" x14ac:dyDescent="0.4">
      <c r="A116" s="34">
        <v>92</v>
      </c>
      <c r="B116" s="34">
        <v>11079.900461618556</v>
      </c>
      <c r="C116" s="34">
        <v>-7479.9004616185557</v>
      </c>
    </row>
    <row r="117" spans="1:3" x14ac:dyDescent="0.4">
      <c r="A117" s="34">
        <v>93</v>
      </c>
      <c r="B117" s="34">
        <v>14703.001206795348</v>
      </c>
      <c r="C117" s="34">
        <v>-9443.0012067953485</v>
      </c>
    </row>
    <row r="118" spans="1:3" x14ac:dyDescent="0.4">
      <c r="A118" s="34">
        <v>94</v>
      </c>
      <c r="B118" s="34">
        <v>10707.636143658414</v>
      </c>
      <c r="C118" s="34">
        <v>-9601.6361436584139</v>
      </c>
    </row>
    <row r="119" spans="1:3" x14ac:dyDescent="0.4">
      <c r="A119" s="34">
        <v>95</v>
      </c>
      <c r="B119" s="34">
        <v>6426.5964871167871</v>
      </c>
      <c r="C119" s="34">
        <v>-6166.5964871167871</v>
      </c>
    </row>
    <row r="120" spans="1:3" x14ac:dyDescent="0.4">
      <c r="A120" s="34">
        <v>96</v>
      </c>
      <c r="B120" s="34">
        <v>6446.1732186722184</v>
      </c>
      <c r="C120" s="34">
        <v>-5986.1732186722184</v>
      </c>
    </row>
    <row r="121" spans="1:3" x14ac:dyDescent="0.4">
      <c r="A121" s="34">
        <v>97</v>
      </c>
      <c r="B121" s="34">
        <v>8804.5935848794215</v>
      </c>
      <c r="C121" s="34">
        <v>-7084.5935848794215</v>
      </c>
    </row>
    <row r="122" spans="1:3" x14ac:dyDescent="0.4">
      <c r="A122" s="34">
        <v>98</v>
      </c>
      <c r="B122" s="34">
        <v>9013.1721438780933</v>
      </c>
      <c r="C122" s="34">
        <v>-8588.1721438780933</v>
      </c>
    </row>
    <row r="123" spans="1:3" x14ac:dyDescent="0.4">
      <c r="A123" s="34">
        <v>99</v>
      </c>
      <c r="B123" s="34">
        <v>9304.3760257651265</v>
      </c>
      <c r="C123" s="34">
        <v>-5904.3760257651265</v>
      </c>
    </row>
    <row r="124" spans="1:3" x14ac:dyDescent="0.4">
      <c r="A124" s="34">
        <v>100</v>
      </c>
      <c r="B124" s="34">
        <v>7997.8641152187811</v>
      </c>
      <c r="C124" s="34">
        <v>-6407.5741152187811</v>
      </c>
    </row>
    <row r="125" spans="1:3" x14ac:dyDescent="0.4">
      <c r="A125" s="34">
        <v>101</v>
      </c>
      <c r="B125" s="34">
        <v>20457.089402651371</v>
      </c>
      <c r="C125" s="34">
        <v>-15457.089402651371</v>
      </c>
    </row>
    <row r="126" spans="1:3" x14ac:dyDescent="0.4">
      <c r="A126" s="34">
        <v>102</v>
      </c>
      <c r="B126" s="34">
        <v>12867.341168853551</v>
      </c>
      <c r="C126" s="34">
        <v>-9367.3411688535507</v>
      </c>
    </row>
    <row r="127" spans="1:3" x14ac:dyDescent="0.4">
      <c r="A127" s="34">
        <v>103</v>
      </c>
      <c r="B127" s="34">
        <v>14341.017284249294</v>
      </c>
      <c r="C127" s="34">
        <v>-6676.0172842492939</v>
      </c>
    </row>
    <row r="128" spans="1:3" x14ac:dyDescent="0.4">
      <c r="A128" s="34">
        <v>104</v>
      </c>
      <c r="B128" s="34">
        <v>6938.9475186817781</v>
      </c>
      <c r="C128" s="34">
        <v>-5571.9475186817781</v>
      </c>
    </row>
    <row r="129" spans="1:3" x14ac:dyDescent="0.4">
      <c r="A129" s="34">
        <v>105</v>
      </c>
      <c r="B129" s="34">
        <v>9578.4502675411604</v>
      </c>
      <c r="C129" s="34">
        <v>-8978.4502675411604</v>
      </c>
    </row>
    <row r="130" spans="1:3" x14ac:dyDescent="0.4">
      <c r="A130" s="34">
        <v>106</v>
      </c>
      <c r="B130" s="34">
        <v>7883.3010821563994</v>
      </c>
      <c r="C130" s="34">
        <v>-5520.3010821563994</v>
      </c>
    </row>
    <row r="131" spans="1:3" x14ac:dyDescent="0.4">
      <c r="A131" s="34">
        <v>107</v>
      </c>
      <c r="B131" s="34">
        <v>19947.59241473439</v>
      </c>
      <c r="C131" s="34">
        <v>-14922.59241473439</v>
      </c>
    </row>
    <row r="132" spans="1:3" x14ac:dyDescent="0.4">
      <c r="A132" s="34">
        <v>108</v>
      </c>
      <c r="B132" s="34">
        <v>13802.76847230653</v>
      </c>
      <c r="C132" s="34">
        <v>-6117.7684723065304</v>
      </c>
    </row>
    <row r="133" spans="1:3" x14ac:dyDescent="0.4">
      <c r="A133" s="34">
        <v>109</v>
      </c>
      <c r="B133" s="34">
        <v>11117.931114963982</v>
      </c>
      <c r="C133" s="34">
        <v>-7417.9311149639816</v>
      </c>
    </row>
    <row r="134" spans="1:3" x14ac:dyDescent="0.4">
      <c r="A134" s="34">
        <v>110</v>
      </c>
      <c r="B134" s="34">
        <v>8485.0689838601793</v>
      </c>
      <c r="C134" s="34">
        <v>-6290.0689838601793</v>
      </c>
    </row>
    <row r="135" spans="1:3" x14ac:dyDescent="0.4">
      <c r="A135" s="34">
        <v>111</v>
      </c>
      <c r="B135" s="34">
        <v>10021.185581179367</v>
      </c>
      <c r="C135" s="34">
        <v>-8321.1855811793666</v>
      </c>
    </row>
    <row r="136" spans="1:3" x14ac:dyDescent="0.4">
      <c r="A136" s="34">
        <v>112</v>
      </c>
      <c r="B136" s="34">
        <v>13037.991168449948</v>
      </c>
      <c r="C136" s="34">
        <v>-7627.9911684499475</v>
      </c>
    </row>
    <row r="137" spans="1:3" x14ac:dyDescent="0.4">
      <c r="A137" s="34">
        <v>113</v>
      </c>
      <c r="B137" s="34">
        <v>9923.580794222089</v>
      </c>
      <c r="C137" s="34">
        <v>-4723.580794222089</v>
      </c>
    </row>
    <row r="138" spans="1:3" x14ac:dyDescent="0.4">
      <c r="A138" s="34">
        <v>114</v>
      </c>
      <c r="B138" s="34">
        <v>12076.74239449961</v>
      </c>
      <c r="C138" s="34">
        <v>-5026.7423944996099</v>
      </c>
    </row>
    <row r="139" spans="1:3" x14ac:dyDescent="0.4">
      <c r="A139" s="34">
        <v>115</v>
      </c>
      <c r="B139" s="34">
        <v>11927.658054192867</v>
      </c>
      <c r="C139" s="34">
        <v>-8827.658054192867</v>
      </c>
    </row>
    <row r="140" spans="1:3" x14ac:dyDescent="0.4">
      <c r="A140" s="34">
        <v>116</v>
      </c>
      <c r="B140" s="34">
        <v>7007.135562878746</v>
      </c>
      <c r="C140" s="34">
        <v>-6375.135562878746</v>
      </c>
    </row>
    <row r="141" spans="1:3" x14ac:dyDescent="0.4">
      <c r="A141" s="34">
        <v>117</v>
      </c>
      <c r="B141" s="34">
        <v>10383.363040757085</v>
      </c>
      <c r="C141" s="34">
        <v>-6405.3630407570854</v>
      </c>
    </row>
    <row r="142" spans="1:3" x14ac:dyDescent="0.4">
      <c r="A142" s="34">
        <v>118</v>
      </c>
      <c r="B142" s="34">
        <v>18416.491889399349</v>
      </c>
      <c r="C142" s="34">
        <v>-13894.271889399348</v>
      </c>
    </row>
    <row r="143" spans="1:3" x14ac:dyDescent="0.4">
      <c r="A143" s="34">
        <v>119</v>
      </c>
      <c r="B143" s="34">
        <v>16560.133172007882</v>
      </c>
      <c r="C143" s="34">
        <v>-10908.553172007882</v>
      </c>
    </row>
    <row r="144" spans="1:3" x14ac:dyDescent="0.4">
      <c r="A144" s="34">
        <v>120</v>
      </c>
      <c r="B144" s="34">
        <v>12196.451869457462</v>
      </c>
      <c r="C144" s="34">
        <v>-8798.3518694574614</v>
      </c>
    </row>
    <row r="145" spans="1:3" x14ac:dyDescent="0.4">
      <c r="A145" s="34">
        <v>121</v>
      </c>
      <c r="B145" s="34">
        <v>5467.336640900673</v>
      </c>
      <c r="C145" s="34">
        <v>-5457.336640900673</v>
      </c>
    </row>
    <row r="146" spans="1:3" x14ac:dyDescent="0.4">
      <c r="A146" s="34">
        <v>122</v>
      </c>
      <c r="B146" s="34">
        <v>4727.3361881053861</v>
      </c>
      <c r="C146" s="34">
        <v>-4726.3361881053861</v>
      </c>
    </row>
    <row r="147" spans="1:3" x14ac:dyDescent="0.4">
      <c r="A147" s="34">
        <v>123</v>
      </c>
      <c r="B147" s="34">
        <v>4645.1139155725759</v>
      </c>
      <c r="C147" s="34">
        <v>-4645.1139155725759</v>
      </c>
    </row>
    <row r="148" spans="1:3" x14ac:dyDescent="0.4">
      <c r="A148" s="34">
        <v>124</v>
      </c>
      <c r="B148" s="34">
        <v>6714.3744409816209</v>
      </c>
      <c r="C148" s="34">
        <v>-6563.3744409816209</v>
      </c>
    </row>
    <row r="149" spans="1:3" x14ac:dyDescent="0.4">
      <c r="A149" s="34">
        <v>125</v>
      </c>
      <c r="B149" s="34">
        <v>4645.1139155725759</v>
      </c>
      <c r="C149" s="34">
        <v>-4645.1139155725759</v>
      </c>
    </row>
    <row r="150" spans="1:3" x14ac:dyDescent="0.4">
      <c r="A150" s="34">
        <v>126</v>
      </c>
      <c r="B150" s="34">
        <v>5604.3737617886891</v>
      </c>
      <c r="C150" s="34">
        <v>-5534.3737617886891</v>
      </c>
    </row>
    <row r="151" spans="1:3" x14ac:dyDescent="0.4">
      <c r="A151" s="34">
        <v>127</v>
      </c>
      <c r="B151" s="34">
        <v>13417.597915803892</v>
      </c>
      <c r="C151" s="34">
        <v>-12030.597915803892</v>
      </c>
    </row>
    <row r="152" spans="1:3" x14ac:dyDescent="0.4">
      <c r="A152" s="34">
        <v>128</v>
      </c>
      <c r="B152" s="34">
        <v>8550.6718608810388</v>
      </c>
      <c r="C152" s="34">
        <v>-8360.6718608810388</v>
      </c>
    </row>
    <row r="153" spans="1:3" x14ac:dyDescent="0.4">
      <c r="A153" s="34">
        <v>129</v>
      </c>
      <c r="B153" s="34">
        <v>30229.944385365208</v>
      </c>
      <c r="C153" s="34">
        <v>-28362.944385365208</v>
      </c>
    </row>
    <row r="154" spans="1:3" x14ac:dyDescent="0.4">
      <c r="A154" s="34">
        <v>130</v>
      </c>
      <c r="B154" s="34">
        <v>4645.1139155725759</v>
      </c>
      <c r="C154" s="34">
        <v>-4645.1139155725759</v>
      </c>
    </row>
    <row r="155" spans="1:3" x14ac:dyDescent="0.4">
      <c r="A155" s="34">
        <v>131</v>
      </c>
      <c r="B155" s="34">
        <v>4645.1139155725759</v>
      </c>
      <c r="C155" s="34">
        <v>-4645.1139155725759</v>
      </c>
    </row>
    <row r="156" spans="1:3" x14ac:dyDescent="0.4">
      <c r="A156" s="34">
        <v>132</v>
      </c>
      <c r="B156" s="34">
        <v>4645.1139155725759</v>
      </c>
      <c r="C156" s="34">
        <v>-4645.1139155725759</v>
      </c>
    </row>
    <row r="157" spans="1:3" x14ac:dyDescent="0.4">
      <c r="A157" s="34">
        <v>133</v>
      </c>
      <c r="B157" s="34">
        <v>12415.626214815275</v>
      </c>
      <c r="C157" s="34">
        <v>-4760.6262148152746</v>
      </c>
    </row>
    <row r="158" spans="1:3" x14ac:dyDescent="0.4">
      <c r="A158" s="34">
        <v>134</v>
      </c>
      <c r="B158" s="34">
        <v>4645.1139155725759</v>
      </c>
      <c r="C158" s="34">
        <v>-4645.1139155725759</v>
      </c>
    </row>
    <row r="159" spans="1:3" x14ac:dyDescent="0.4">
      <c r="A159" s="34">
        <v>135</v>
      </c>
      <c r="B159" s="34">
        <v>4645.1139155725759</v>
      </c>
      <c r="C159" s="34">
        <v>-4645.1139155725759</v>
      </c>
    </row>
    <row r="160" spans="1:3" x14ac:dyDescent="0.4">
      <c r="A160" s="34">
        <v>136</v>
      </c>
      <c r="B160" s="34">
        <v>11272.22908171704</v>
      </c>
      <c r="C160" s="34">
        <v>-10869.22908171704</v>
      </c>
    </row>
    <row r="161" spans="1:3" x14ac:dyDescent="0.4">
      <c r="A161" s="34">
        <v>137</v>
      </c>
      <c r="B161" s="34">
        <v>4645.1139155725759</v>
      </c>
      <c r="C161" s="34">
        <v>-4645.1139155725759</v>
      </c>
    </row>
    <row r="162" spans="1:3" x14ac:dyDescent="0.4">
      <c r="A162" s="34">
        <v>138</v>
      </c>
      <c r="B162" s="34">
        <v>4645.1139155725759</v>
      </c>
      <c r="C162" s="34">
        <v>-4645.1139155725759</v>
      </c>
    </row>
    <row r="163" spans="1:3" x14ac:dyDescent="0.4">
      <c r="A163" s="34">
        <v>139</v>
      </c>
      <c r="B163" s="34">
        <v>11324.964746169118</v>
      </c>
      <c r="C163" s="34">
        <v>-6612.9647461691184</v>
      </c>
    </row>
    <row r="164" spans="1:3" x14ac:dyDescent="0.4">
      <c r="A164" s="34">
        <v>140</v>
      </c>
      <c r="B164" s="34">
        <v>45756.250181977448</v>
      </c>
      <c r="C164" s="34">
        <v>-45256.250181977448</v>
      </c>
    </row>
    <row r="165" spans="1:3" x14ac:dyDescent="0.4">
      <c r="A165" s="34">
        <v>141</v>
      </c>
      <c r="B165" s="34">
        <v>4645.1139155725759</v>
      </c>
      <c r="C165" s="34">
        <v>-4645.1139155725759</v>
      </c>
    </row>
    <row r="166" spans="1:3" x14ac:dyDescent="0.4">
      <c r="A166" s="34">
        <v>142</v>
      </c>
      <c r="B166" s="34">
        <v>8442.0210007483984</v>
      </c>
      <c r="C166" s="34">
        <v>-7149.0210007483984</v>
      </c>
    </row>
    <row r="167" spans="1:3" x14ac:dyDescent="0.4">
      <c r="A167" s="34">
        <v>143</v>
      </c>
      <c r="B167" s="34">
        <v>5467.336640900673</v>
      </c>
      <c r="C167" s="34">
        <v>-5457.336640900673</v>
      </c>
    </row>
    <row r="168" spans="1:3" x14ac:dyDescent="0.4">
      <c r="A168" s="34">
        <v>144</v>
      </c>
      <c r="B168" s="34">
        <v>4645.1139155725759</v>
      </c>
      <c r="C168" s="34">
        <v>-4645.1139155725759</v>
      </c>
    </row>
    <row r="169" spans="1:3" x14ac:dyDescent="0.4">
      <c r="A169" s="34">
        <v>145</v>
      </c>
      <c r="B169" s="34">
        <v>9245.1167302459853</v>
      </c>
      <c r="C169" s="34">
        <v>-7175.1167302459853</v>
      </c>
    </row>
    <row r="170" spans="1:3" x14ac:dyDescent="0.4">
      <c r="A170" s="34">
        <v>146</v>
      </c>
      <c r="B170" s="34">
        <v>7733.0170395825417</v>
      </c>
      <c r="C170" s="34">
        <v>-7395.0170395825417</v>
      </c>
    </row>
    <row r="171" spans="1:3" x14ac:dyDescent="0.4">
      <c r="A171" s="34">
        <v>147</v>
      </c>
      <c r="B171" s="34">
        <v>7796.9676959969493</v>
      </c>
      <c r="C171" s="34">
        <v>-7681.9676959969493</v>
      </c>
    </row>
    <row r="172" spans="1:3" x14ac:dyDescent="0.4">
      <c r="A172" s="34">
        <v>148</v>
      </c>
      <c r="B172" s="34">
        <v>4645.1139155725759</v>
      </c>
      <c r="C172" s="34">
        <v>-4645.1139155725759</v>
      </c>
    </row>
    <row r="173" spans="1:3" x14ac:dyDescent="0.4">
      <c r="A173" s="34">
        <v>149</v>
      </c>
      <c r="B173" s="34">
        <v>6289.5593662287702</v>
      </c>
      <c r="C173" s="34">
        <v>-6249.5593662287702</v>
      </c>
    </row>
    <row r="174" spans="1:3" x14ac:dyDescent="0.4">
      <c r="A174" s="34">
        <v>150</v>
      </c>
      <c r="B174" s="34">
        <v>5905.8554277423254</v>
      </c>
      <c r="C174" s="34">
        <v>-5813.8554277423254</v>
      </c>
    </row>
    <row r="175" spans="1:3" x14ac:dyDescent="0.4">
      <c r="A175" s="34">
        <v>151</v>
      </c>
      <c r="B175" s="34">
        <v>41598.503027631785</v>
      </c>
      <c r="C175" s="34">
        <v>-11486.503027631785</v>
      </c>
    </row>
    <row r="176" spans="1:3" x14ac:dyDescent="0.4">
      <c r="A176" s="34">
        <v>152</v>
      </c>
      <c r="B176" s="34">
        <v>6947.3375464912488</v>
      </c>
      <c r="C176" s="34">
        <v>-6807.3375464912488</v>
      </c>
    </row>
    <row r="177" spans="1:3" x14ac:dyDescent="0.4">
      <c r="A177" s="34">
        <v>153</v>
      </c>
      <c r="B177" s="34">
        <v>5878.4480035647221</v>
      </c>
      <c r="C177" s="34">
        <v>-5848.4480035647221</v>
      </c>
    </row>
    <row r="178" spans="1:3" x14ac:dyDescent="0.4">
      <c r="A178" s="34">
        <v>154</v>
      </c>
      <c r="B178" s="34">
        <v>7596.8934995004456</v>
      </c>
      <c r="C178" s="34">
        <v>-7237.8934995004456</v>
      </c>
    </row>
    <row r="179" spans="1:3" x14ac:dyDescent="0.4">
      <c r="A179" s="34">
        <v>155</v>
      </c>
      <c r="B179" s="34">
        <v>5741.410882676706</v>
      </c>
      <c r="C179" s="34">
        <v>-5701.410882676706</v>
      </c>
    </row>
    <row r="180" spans="1:3" x14ac:dyDescent="0.4">
      <c r="A180" s="34">
        <v>156</v>
      </c>
      <c r="B180" s="34">
        <v>6310.1149343619727</v>
      </c>
      <c r="C180" s="34">
        <v>-6229.1149343619727</v>
      </c>
    </row>
    <row r="181" spans="1:3" x14ac:dyDescent="0.4">
      <c r="A181" s="34">
        <v>157</v>
      </c>
      <c r="B181" s="34">
        <v>14429.564346976935</v>
      </c>
      <c r="C181" s="34">
        <v>-12644.564346976935</v>
      </c>
    </row>
    <row r="182" spans="1:3" x14ac:dyDescent="0.4">
      <c r="A182" s="34">
        <v>158</v>
      </c>
      <c r="B182" s="34">
        <v>4974.0030057038148</v>
      </c>
      <c r="C182" s="34">
        <v>-4966.0030057038148</v>
      </c>
    </row>
    <row r="183" spans="1:3" x14ac:dyDescent="0.4">
      <c r="A183" s="34">
        <v>159</v>
      </c>
      <c r="B183" s="34">
        <v>4645.1139155725759</v>
      </c>
      <c r="C183" s="34">
        <v>-4645.1139155725759</v>
      </c>
    </row>
    <row r="184" spans="1:3" x14ac:dyDescent="0.4">
      <c r="A184" s="34">
        <v>160</v>
      </c>
      <c r="B184" s="34">
        <v>5467.336640900673</v>
      </c>
      <c r="C184" s="34">
        <v>-5457.336640900673</v>
      </c>
    </row>
    <row r="185" spans="1:3" x14ac:dyDescent="0.4">
      <c r="A185" s="34">
        <v>161</v>
      </c>
      <c r="B185" s="34">
        <v>4645.1139155725759</v>
      </c>
      <c r="C185" s="34">
        <v>-4645.1139155725759</v>
      </c>
    </row>
    <row r="186" spans="1:3" x14ac:dyDescent="0.4">
      <c r="A186" s="34">
        <v>162</v>
      </c>
      <c r="B186" s="34">
        <v>5056.2252782366249</v>
      </c>
      <c r="C186" s="34">
        <v>-5051.2252782366249</v>
      </c>
    </row>
    <row r="187" spans="1:3" x14ac:dyDescent="0.4">
      <c r="A187" s="34">
        <v>163</v>
      </c>
      <c r="B187" s="34">
        <v>8221.7827707498</v>
      </c>
      <c r="C187" s="34">
        <v>-7786.7827707498</v>
      </c>
    </row>
    <row r="188" spans="1:3" x14ac:dyDescent="0.4">
      <c r="A188" s="34">
        <v>164</v>
      </c>
      <c r="B188" s="34">
        <v>4645.1139155725759</v>
      </c>
      <c r="C188" s="34">
        <v>-4645.1139155725759</v>
      </c>
    </row>
    <row r="189" spans="1:3" x14ac:dyDescent="0.4">
      <c r="A189" s="34">
        <v>165</v>
      </c>
      <c r="B189" s="34">
        <v>12162.578832858038</v>
      </c>
      <c r="C189" s="34">
        <v>-11522.578832858038</v>
      </c>
    </row>
    <row r="190" spans="1:3" x14ac:dyDescent="0.4">
      <c r="A190" s="34">
        <v>166</v>
      </c>
      <c r="B190" s="34">
        <v>4645.1139155725759</v>
      </c>
      <c r="C190" s="34">
        <v>-4645.1139155725759</v>
      </c>
    </row>
    <row r="191" spans="1:3" x14ac:dyDescent="0.4">
      <c r="A191" s="34">
        <v>167</v>
      </c>
      <c r="B191" s="34">
        <v>251311.9315140018</v>
      </c>
      <c r="C191" s="34">
        <v>-248311.9315140018</v>
      </c>
    </row>
    <row r="192" spans="1:3" x14ac:dyDescent="0.4">
      <c r="A192" s="34">
        <v>168</v>
      </c>
      <c r="B192" s="34">
        <v>5097.3364145030291</v>
      </c>
      <c r="C192" s="34">
        <v>-5086.3364145030291</v>
      </c>
    </row>
    <row r="193" spans="1:3" x14ac:dyDescent="0.4">
      <c r="A193" s="34">
        <v>169</v>
      </c>
      <c r="B193" s="34">
        <v>13552.52677329363</v>
      </c>
      <c r="C193" s="34">
        <v>-13227.52677329363</v>
      </c>
    </row>
    <row r="194" spans="1:3" x14ac:dyDescent="0.4">
      <c r="A194" s="34">
        <v>170</v>
      </c>
      <c r="B194" s="34">
        <v>9249.5611774099216</v>
      </c>
      <c r="C194" s="34">
        <v>-8689.5611774099216</v>
      </c>
    </row>
    <row r="195" spans="1:3" x14ac:dyDescent="0.4">
      <c r="A195" s="34">
        <v>171</v>
      </c>
      <c r="B195" s="34">
        <v>7317.3377728888927</v>
      </c>
      <c r="C195" s="34">
        <v>-6992.3377728888927</v>
      </c>
    </row>
    <row r="196" spans="1:3" x14ac:dyDescent="0.4">
      <c r="A196" s="34">
        <v>172</v>
      </c>
      <c r="B196" s="34">
        <v>4727.3361881053861</v>
      </c>
      <c r="C196" s="34">
        <v>-4726.3361881053861</v>
      </c>
    </row>
    <row r="197" spans="1:3" x14ac:dyDescent="0.4">
      <c r="A197" s="34">
        <v>173</v>
      </c>
      <c r="B197" s="34">
        <v>4645.1139155725759</v>
      </c>
      <c r="C197" s="34">
        <v>-4645.1139155725759</v>
      </c>
    </row>
    <row r="198" spans="1:3" x14ac:dyDescent="0.4">
      <c r="A198" s="34">
        <v>174</v>
      </c>
      <c r="B198" s="34">
        <v>4645.1139155725759</v>
      </c>
      <c r="C198" s="34">
        <v>-4645.1139155725759</v>
      </c>
    </row>
    <row r="199" spans="1:3" x14ac:dyDescent="0.4">
      <c r="A199" s="34">
        <v>175</v>
      </c>
      <c r="B199" s="34">
        <v>4645.1139155725759</v>
      </c>
      <c r="C199" s="34">
        <v>-4645.1139155725759</v>
      </c>
    </row>
    <row r="200" spans="1:3" x14ac:dyDescent="0.4">
      <c r="A200" s="34">
        <v>176</v>
      </c>
      <c r="B200" s="34">
        <v>8746.7403569208145</v>
      </c>
      <c r="C200" s="34">
        <v>-7449.7403569208145</v>
      </c>
    </row>
    <row r="201" spans="1:3" x14ac:dyDescent="0.4">
      <c r="A201" s="34">
        <v>177</v>
      </c>
      <c r="B201" s="34">
        <v>4645.1139155725759</v>
      </c>
      <c r="C201" s="34">
        <v>-4645.1139155725759</v>
      </c>
    </row>
    <row r="202" spans="1:3" x14ac:dyDescent="0.4">
      <c r="A202" s="34">
        <v>178</v>
      </c>
      <c r="B202" s="34">
        <v>6759.400923559112</v>
      </c>
      <c r="C202" s="34">
        <v>-6579.400923559112</v>
      </c>
    </row>
    <row r="203" spans="1:3" x14ac:dyDescent="0.4">
      <c r="A203" s="34">
        <v>179</v>
      </c>
      <c r="B203" s="34">
        <v>4645.1139155725759</v>
      </c>
      <c r="C203" s="34">
        <v>-4645.1139155725759</v>
      </c>
    </row>
    <row r="204" spans="1:3" x14ac:dyDescent="0.4">
      <c r="A204" s="34">
        <v>180</v>
      </c>
      <c r="B204" s="34">
        <v>12867.341168853551</v>
      </c>
      <c r="C204" s="34">
        <v>-12667.341168853551</v>
      </c>
    </row>
    <row r="205" spans="1:3" x14ac:dyDescent="0.4">
      <c r="A205" s="34">
        <v>181</v>
      </c>
      <c r="B205" s="34">
        <v>7181.3547837000151</v>
      </c>
      <c r="C205" s="34">
        <v>-6780.3547837000151</v>
      </c>
    </row>
    <row r="206" spans="1:3" x14ac:dyDescent="0.4">
      <c r="A206" s="34">
        <v>182</v>
      </c>
      <c r="B206" s="34">
        <v>19486.234107744735</v>
      </c>
      <c r="C206" s="34">
        <v>-18764.234107744735</v>
      </c>
    </row>
    <row r="207" spans="1:3" x14ac:dyDescent="0.4">
      <c r="A207" s="34">
        <v>183</v>
      </c>
      <c r="B207" s="34">
        <v>4645.1139155725759</v>
      </c>
      <c r="C207" s="34">
        <v>-4645.1139155725759</v>
      </c>
    </row>
    <row r="208" spans="1:3" x14ac:dyDescent="0.4">
      <c r="A208" s="34">
        <v>184</v>
      </c>
      <c r="B208" s="34">
        <v>35355.132706577017</v>
      </c>
      <c r="C208" s="34">
        <v>-30873.132706577017</v>
      </c>
    </row>
    <row r="209" spans="1:3" x14ac:dyDescent="0.4">
      <c r="A209" s="34">
        <v>185</v>
      </c>
      <c r="B209" s="34">
        <v>6741.7818651592243</v>
      </c>
      <c r="C209" s="34">
        <v>-6690.7818651592243</v>
      </c>
    </row>
    <row r="210" spans="1:3" x14ac:dyDescent="0.4">
      <c r="A210" s="34">
        <v>186</v>
      </c>
      <c r="B210" s="34">
        <v>22734.013872790718</v>
      </c>
      <c r="C210" s="34">
        <v>-20534.013872790718</v>
      </c>
    </row>
    <row r="211" spans="1:3" x14ac:dyDescent="0.4">
      <c r="A211" s="34">
        <v>187</v>
      </c>
      <c r="B211" s="34">
        <v>4645.1139155725759</v>
      </c>
      <c r="C211" s="34">
        <v>-4645.1139155725759</v>
      </c>
    </row>
    <row r="212" spans="1:3" x14ac:dyDescent="0.4">
      <c r="A212" s="34">
        <v>188</v>
      </c>
      <c r="B212" s="34">
        <v>17800.677520822133</v>
      </c>
      <c r="C212" s="34">
        <v>-17000.677520822133</v>
      </c>
    </row>
    <row r="213" spans="1:3" x14ac:dyDescent="0.4">
      <c r="A213" s="34">
        <v>189</v>
      </c>
      <c r="B213" s="34">
        <v>4645.1139155725759</v>
      </c>
      <c r="C213" s="34">
        <v>-4645.1139155725759</v>
      </c>
    </row>
    <row r="214" spans="1:3" x14ac:dyDescent="0.4">
      <c r="A214" s="34">
        <v>190</v>
      </c>
      <c r="B214" s="34">
        <v>10318.450720336448</v>
      </c>
      <c r="C214" s="34">
        <v>-9973.4507203364483</v>
      </c>
    </row>
    <row r="215" spans="1:3" x14ac:dyDescent="0.4">
      <c r="A215" s="34">
        <v>191</v>
      </c>
      <c r="B215" s="34">
        <v>8756.2275422130624</v>
      </c>
      <c r="C215" s="34">
        <v>-8706.2275422130624</v>
      </c>
    </row>
    <row r="216" spans="1:3" x14ac:dyDescent="0.4">
      <c r="A216" s="34">
        <v>192</v>
      </c>
      <c r="B216" s="34">
        <v>11496.969959973387</v>
      </c>
      <c r="C216" s="34">
        <v>-11246.969959973387</v>
      </c>
    </row>
    <row r="217" spans="1:3" x14ac:dyDescent="0.4">
      <c r="A217" s="34">
        <v>193</v>
      </c>
      <c r="B217" s="34">
        <v>5111.0401265918308</v>
      </c>
      <c r="C217" s="34">
        <v>-5094.0401265918308</v>
      </c>
    </row>
    <row r="218" spans="1:3" x14ac:dyDescent="0.4">
      <c r="A218" s="34">
        <v>194</v>
      </c>
      <c r="B218" s="34">
        <v>4645.1139155725759</v>
      </c>
      <c r="C218" s="34">
        <v>-4645.1139155725759</v>
      </c>
    </row>
    <row r="219" spans="1:3" x14ac:dyDescent="0.4">
      <c r="A219" s="34">
        <v>195</v>
      </c>
      <c r="B219" s="34">
        <v>4727.3361881053861</v>
      </c>
      <c r="C219" s="34">
        <v>-4724.3361881053861</v>
      </c>
    </row>
    <row r="220" spans="1:3" x14ac:dyDescent="0.4">
      <c r="A220" s="34">
        <v>196</v>
      </c>
      <c r="B220" s="34">
        <v>4645.1139155725759</v>
      </c>
      <c r="C220" s="34">
        <v>-4645.1139155725759</v>
      </c>
    </row>
    <row r="221" spans="1:3" x14ac:dyDescent="0.4">
      <c r="A221" s="34">
        <v>197</v>
      </c>
      <c r="B221" s="34">
        <v>10984.883876655011</v>
      </c>
      <c r="C221" s="34">
        <v>-9519.8838766550107</v>
      </c>
    </row>
    <row r="222" spans="1:3" x14ac:dyDescent="0.4">
      <c r="A222" s="34">
        <v>198</v>
      </c>
      <c r="B222" s="34">
        <v>7337.8933410220943</v>
      </c>
      <c r="C222" s="34">
        <v>-7075.8933410220943</v>
      </c>
    </row>
    <row r="223" spans="1:3" x14ac:dyDescent="0.4">
      <c r="A223" s="34">
        <v>199</v>
      </c>
      <c r="B223" s="34">
        <v>8468.4495883482286</v>
      </c>
      <c r="C223" s="34">
        <v>-8189.4495883482286</v>
      </c>
    </row>
    <row r="224" spans="1:3" x14ac:dyDescent="0.4">
      <c r="A224" s="34">
        <v>200</v>
      </c>
      <c r="B224" s="34">
        <v>4645.1139155725759</v>
      </c>
      <c r="C224" s="34">
        <v>-4645.1139155725759</v>
      </c>
    </row>
    <row r="225" spans="1:3" x14ac:dyDescent="0.4">
      <c r="A225" s="34">
        <v>201</v>
      </c>
      <c r="B225" s="34">
        <v>11823.803493291307</v>
      </c>
      <c r="C225" s="34">
        <v>-10252.253493291308</v>
      </c>
    </row>
    <row r="226" spans="1:3" x14ac:dyDescent="0.4">
      <c r="A226" s="34">
        <v>202</v>
      </c>
      <c r="B226" s="34">
        <v>9108.6087102108177</v>
      </c>
      <c r="C226" s="34">
        <v>-8728.6087102108177</v>
      </c>
    </row>
    <row r="227" spans="1:3" x14ac:dyDescent="0.4">
      <c r="A227" s="34">
        <v>203</v>
      </c>
      <c r="B227" s="34">
        <v>4645.1139155725759</v>
      </c>
      <c r="C227" s="34">
        <v>-4645.1139155725759</v>
      </c>
    </row>
    <row r="228" spans="1:3" x14ac:dyDescent="0.4">
      <c r="A228" s="34">
        <v>204</v>
      </c>
      <c r="B228" s="34">
        <v>12312.340829257084</v>
      </c>
      <c r="C228" s="34">
        <v>-11566.340829257084</v>
      </c>
    </row>
    <row r="229" spans="1:3" x14ac:dyDescent="0.4">
      <c r="A229" s="34">
        <v>205</v>
      </c>
      <c r="B229" s="34">
        <v>14321.333637115495</v>
      </c>
      <c r="C229" s="34">
        <v>137843.66636288451</v>
      </c>
    </row>
    <row r="230" spans="1:3" x14ac:dyDescent="0.4">
      <c r="A230" s="34">
        <v>206</v>
      </c>
      <c r="B230" s="34">
        <v>10932.699462199202</v>
      </c>
      <c r="C230" s="34">
        <v>-9632.6994621992017</v>
      </c>
    </row>
    <row r="231" spans="1:3" x14ac:dyDescent="0.4">
      <c r="A231" s="34">
        <v>207</v>
      </c>
      <c r="B231" s="34">
        <v>4645.1139155725759</v>
      </c>
      <c r="C231" s="34">
        <v>-4645.1139155725759</v>
      </c>
    </row>
    <row r="232" spans="1:3" x14ac:dyDescent="0.4">
      <c r="A232" s="34">
        <v>208</v>
      </c>
      <c r="B232" s="34">
        <v>18116.917030563709</v>
      </c>
      <c r="C232" s="34">
        <v>-15986.917030563709</v>
      </c>
    </row>
    <row r="233" spans="1:3" x14ac:dyDescent="0.4">
      <c r="A233" s="34">
        <v>209</v>
      </c>
      <c r="B233" s="34">
        <v>4645.1139155725759</v>
      </c>
      <c r="C233" s="34">
        <v>-4645.1139155725759</v>
      </c>
    </row>
    <row r="234" spans="1:3" x14ac:dyDescent="0.4">
      <c r="A234" s="34">
        <v>210</v>
      </c>
      <c r="B234" s="34">
        <v>4645.1139155725759</v>
      </c>
      <c r="C234" s="34">
        <v>-4645.1139155725759</v>
      </c>
    </row>
    <row r="235" spans="1:3" x14ac:dyDescent="0.4">
      <c r="A235" s="34">
        <v>211</v>
      </c>
      <c r="B235" s="34">
        <v>12194.613484494197</v>
      </c>
      <c r="C235" s="34">
        <v>-9164.6134844941971</v>
      </c>
    </row>
    <row r="236" spans="1:3" x14ac:dyDescent="0.4">
      <c r="A236" s="34">
        <v>212</v>
      </c>
      <c r="B236" s="34">
        <v>19924.752894586389</v>
      </c>
      <c r="C236" s="34">
        <v>-17694.752894586389</v>
      </c>
    </row>
    <row r="237" spans="1:3" x14ac:dyDescent="0.4">
      <c r="A237" s="34">
        <v>213</v>
      </c>
      <c r="B237" s="34">
        <v>4727.3361881053861</v>
      </c>
      <c r="C237" s="34">
        <v>-4726.3361881053861</v>
      </c>
    </row>
    <row r="238" spans="1:3" x14ac:dyDescent="0.4">
      <c r="A238" s="34">
        <v>214</v>
      </c>
      <c r="B238" s="34">
        <v>6289.5593662287702</v>
      </c>
      <c r="C238" s="34">
        <v>-6269.5593662287702</v>
      </c>
    </row>
    <row r="239" spans="1:3" x14ac:dyDescent="0.4">
      <c r="A239" s="34">
        <v>215</v>
      </c>
      <c r="B239" s="34">
        <v>4727.3361881053861</v>
      </c>
      <c r="C239" s="34">
        <v>-4726.3361881053861</v>
      </c>
    </row>
    <row r="240" spans="1:3" x14ac:dyDescent="0.4">
      <c r="A240" s="34">
        <v>216</v>
      </c>
      <c r="B240" s="34">
        <v>5467.336640900673</v>
      </c>
      <c r="C240" s="34">
        <v>-5457.336640900673</v>
      </c>
    </row>
    <row r="241" spans="1:3" x14ac:dyDescent="0.4">
      <c r="A241" s="34">
        <v>217</v>
      </c>
      <c r="B241" s="34">
        <v>31904.94911397943</v>
      </c>
      <c r="C241" s="34">
        <v>-4055.7291139794288</v>
      </c>
    </row>
    <row r="242" spans="1:3" x14ac:dyDescent="0.4">
      <c r="A242" s="34">
        <v>218</v>
      </c>
      <c r="B242" s="34">
        <v>30486.708675029069</v>
      </c>
      <c r="C242" s="34">
        <v>-18543.708675029069</v>
      </c>
    </row>
    <row r="243" spans="1:3" x14ac:dyDescent="0.4">
      <c r="A243" s="34">
        <v>219</v>
      </c>
      <c r="B243" s="34">
        <v>12867.341168853551</v>
      </c>
      <c r="C243" s="34">
        <v>-12767.341168853551</v>
      </c>
    </row>
    <row r="244" spans="1:3" x14ac:dyDescent="0.4">
      <c r="A244" s="34">
        <v>220</v>
      </c>
      <c r="B244" s="34">
        <v>14181.815657371495</v>
      </c>
      <c r="C244" s="34">
        <v>-5366.815657371495</v>
      </c>
    </row>
    <row r="245" spans="1:3" x14ac:dyDescent="0.4">
      <c r="A245" s="34">
        <v>221</v>
      </c>
      <c r="B245" s="34">
        <v>14511.786619509745</v>
      </c>
      <c r="C245" s="34">
        <v>-14151.786619509745</v>
      </c>
    </row>
    <row r="246" spans="1:3" x14ac:dyDescent="0.4">
      <c r="A246" s="34">
        <v>222</v>
      </c>
      <c r="B246" s="34">
        <v>4645.1139155725759</v>
      </c>
      <c r="C246" s="34">
        <v>-4645.1139155725759</v>
      </c>
    </row>
    <row r="247" spans="1:3" x14ac:dyDescent="0.4">
      <c r="A247" s="34">
        <v>223</v>
      </c>
      <c r="B247" s="34">
        <v>9989.5616302052094</v>
      </c>
      <c r="C247" s="34">
        <v>-9859.5616302052094</v>
      </c>
    </row>
    <row r="248" spans="1:3" x14ac:dyDescent="0.4">
      <c r="A248" s="34">
        <v>224</v>
      </c>
      <c r="B248" s="34">
        <v>4645.1139155725759</v>
      </c>
      <c r="C248" s="34">
        <v>-4645.1139155725759</v>
      </c>
    </row>
    <row r="249" spans="1:3" x14ac:dyDescent="0.4">
      <c r="A249" s="34">
        <v>225</v>
      </c>
      <c r="B249" s="34">
        <v>4645.1139155725759</v>
      </c>
      <c r="C249" s="34">
        <v>-4645.1139155725759</v>
      </c>
    </row>
    <row r="250" spans="1:3" x14ac:dyDescent="0.4">
      <c r="A250" s="34">
        <v>226</v>
      </c>
      <c r="B250" s="34">
        <v>4645.1139155725759</v>
      </c>
      <c r="C250" s="34">
        <v>-4645.1139155725759</v>
      </c>
    </row>
    <row r="251" spans="1:3" x14ac:dyDescent="0.4">
      <c r="A251" s="34">
        <v>227</v>
      </c>
      <c r="B251" s="34">
        <v>14922.897982173794</v>
      </c>
      <c r="C251" s="34">
        <v>-14672.897982173794</v>
      </c>
    </row>
    <row r="252" spans="1:3" x14ac:dyDescent="0.4">
      <c r="A252" s="34">
        <v>228</v>
      </c>
      <c r="B252" s="34">
        <v>4645.1139155725759</v>
      </c>
      <c r="C252" s="34">
        <v>-4645.1139155725759</v>
      </c>
    </row>
    <row r="253" spans="1:3" x14ac:dyDescent="0.4">
      <c r="A253" s="34">
        <v>229</v>
      </c>
      <c r="B253" s="34">
        <v>4645.1139155725759</v>
      </c>
      <c r="C253" s="34">
        <v>-4645.1139155725759</v>
      </c>
    </row>
    <row r="254" spans="1:3" x14ac:dyDescent="0.4">
      <c r="A254" s="34">
        <v>230</v>
      </c>
      <c r="B254" s="34">
        <v>4645.1139155725759</v>
      </c>
      <c r="C254" s="34">
        <v>-4645.1139155725759</v>
      </c>
    </row>
    <row r="255" spans="1:3" x14ac:dyDescent="0.4">
      <c r="A255" s="34">
        <v>231</v>
      </c>
      <c r="B255" s="34">
        <v>7111.7820915568682</v>
      </c>
      <c r="C255" s="34">
        <v>-7051.7820915568682</v>
      </c>
    </row>
    <row r="256" spans="1:3" x14ac:dyDescent="0.4">
      <c r="A256" s="34">
        <v>232</v>
      </c>
      <c r="B256" s="34">
        <v>4645.1139155725759</v>
      </c>
      <c r="C256" s="34">
        <v>-4645.1139155725759</v>
      </c>
    </row>
    <row r="257" spans="1:3" x14ac:dyDescent="0.4">
      <c r="A257" s="34">
        <v>233</v>
      </c>
      <c r="B257" s="34">
        <v>5937.1781982310149</v>
      </c>
      <c r="C257" s="34">
        <v>-5827.1781982310149</v>
      </c>
    </row>
    <row r="258" spans="1:3" x14ac:dyDescent="0.4">
      <c r="A258" s="34">
        <v>234</v>
      </c>
      <c r="B258" s="34">
        <v>4645.1139155725759</v>
      </c>
      <c r="C258" s="34">
        <v>-4645.1139155725759</v>
      </c>
    </row>
    <row r="259" spans="1:3" x14ac:dyDescent="0.4">
      <c r="A259" s="34">
        <v>235</v>
      </c>
      <c r="B259" s="34">
        <v>11239.340172703916</v>
      </c>
      <c r="C259" s="34">
        <v>-10838.340172703916</v>
      </c>
    </row>
    <row r="260" spans="1:3" x14ac:dyDescent="0.4">
      <c r="A260" s="34">
        <v>236</v>
      </c>
      <c r="B260" s="34">
        <v>4645.1139155725759</v>
      </c>
      <c r="C260" s="34">
        <v>-4645.1139155725759</v>
      </c>
    </row>
    <row r="261" spans="1:3" x14ac:dyDescent="0.4">
      <c r="A261" s="34">
        <v>237</v>
      </c>
      <c r="B261" s="34">
        <v>4645.1139155725759</v>
      </c>
      <c r="C261" s="34">
        <v>-4645.1139155725759</v>
      </c>
    </row>
    <row r="262" spans="1:3" x14ac:dyDescent="0.4">
      <c r="A262" s="34">
        <v>238</v>
      </c>
      <c r="B262" s="34">
        <v>8756.2275422130624</v>
      </c>
      <c r="C262" s="34">
        <v>-8706.2275422130624</v>
      </c>
    </row>
    <row r="263" spans="1:3" x14ac:dyDescent="0.4">
      <c r="A263" s="34">
        <v>239</v>
      </c>
      <c r="B263" s="34">
        <v>4645.1139155725759</v>
      </c>
      <c r="C263" s="34">
        <v>-4645.1139155725759</v>
      </c>
    </row>
    <row r="264" spans="1:3" x14ac:dyDescent="0.4">
      <c r="A264" s="34">
        <v>240</v>
      </c>
      <c r="B264" s="34">
        <v>8756.2275422130624</v>
      </c>
      <c r="C264" s="34">
        <v>-8506.2275422130624</v>
      </c>
    </row>
    <row r="265" spans="1:3" x14ac:dyDescent="0.4">
      <c r="A265" s="34">
        <v>241</v>
      </c>
      <c r="B265" s="34">
        <v>14334.810679915037</v>
      </c>
      <c r="C265" s="34">
        <v>1810.3093200849635</v>
      </c>
    </row>
    <row r="266" spans="1:3" x14ac:dyDescent="0.4">
      <c r="A266" s="34">
        <v>242</v>
      </c>
      <c r="B266" s="34">
        <v>13610.840441756616</v>
      </c>
      <c r="C266" s="34">
        <v>27389.159558243384</v>
      </c>
    </row>
    <row r="267" spans="1:3" x14ac:dyDescent="0.4">
      <c r="A267" s="34">
        <v>243</v>
      </c>
      <c r="B267" s="34">
        <v>10648.967974280218</v>
      </c>
      <c r="C267" s="34">
        <v>4101.0320257197818</v>
      </c>
    </row>
    <row r="268" spans="1:3" x14ac:dyDescent="0.4">
      <c r="A268" s="34">
        <v>244</v>
      </c>
      <c r="B268" s="34">
        <v>11074.494543382039</v>
      </c>
      <c r="C268" s="34">
        <v>14573.505456617961</v>
      </c>
    </row>
    <row r="269" spans="1:3" x14ac:dyDescent="0.4">
      <c r="A269" s="34">
        <v>245</v>
      </c>
      <c r="B269" s="34">
        <v>8542.351749969981</v>
      </c>
      <c r="C269" s="34">
        <v>-4560.851749969981</v>
      </c>
    </row>
    <row r="270" spans="1:3" x14ac:dyDescent="0.4">
      <c r="A270" s="34">
        <v>246</v>
      </c>
      <c r="B270" s="34">
        <v>9086.829596355401</v>
      </c>
      <c r="C270" s="34">
        <v>-3900.829596355401</v>
      </c>
    </row>
    <row r="271" spans="1:3" x14ac:dyDescent="0.4">
      <c r="A271" s="34">
        <v>247</v>
      </c>
      <c r="B271" s="34">
        <v>10276.417809714294</v>
      </c>
      <c r="C271" s="34">
        <v>4996.582190285706</v>
      </c>
    </row>
    <row r="272" spans="1:3" x14ac:dyDescent="0.4">
      <c r="A272" s="34">
        <v>248</v>
      </c>
      <c r="B272" s="34">
        <v>13537.054840290146</v>
      </c>
      <c r="C272" s="34">
        <v>-6832.0548402901459</v>
      </c>
    </row>
    <row r="273" spans="1:3" x14ac:dyDescent="0.4">
      <c r="A273" s="34">
        <v>249</v>
      </c>
      <c r="B273" s="34">
        <v>53152.312546178749</v>
      </c>
      <c r="C273" s="34">
        <v>32980.687453821251</v>
      </c>
    </row>
    <row r="274" spans="1:3" x14ac:dyDescent="0.4">
      <c r="A274" s="34">
        <v>250</v>
      </c>
      <c r="B274" s="34">
        <v>8595.9815812767774</v>
      </c>
      <c r="C274" s="34">
        <v>2696.0184187232226</v>
      </c>
    </row>
    <row r="275" spans="1:3" x14ac:dyDescent="0.4">
      <c r="A275" s="34">
        <v>251</v>
      </c>
      <c r="B275" s="34">
        <v>10604.817536800834</v>
      </c>
      <c r="C275" s="34">
        <v>21070.182463199166</v>
      </c>
    </row>
    <row r="276" spans="1:3" x14ac:dyDescent="0.4">
      <c r="A276" s="34">
        <v>252</v>
      </c>
      <c r="B276" s="34">
        <v>9338.1903802699635</v>
      </c>
      <c r="C276" s="34">
        <v>-4943.1903802699635</v>
      </c>
    </row>
    <row r="277" spans="1:3" x14ac:dyDescent="0.4">
      <c r="A277" s="34">
        <v>253</v>
      </c>
      <c r="B277" s="34">
        <v>11670.550313098207</v>
      </c>
      <c r="C277" s="34">
        <v>-2442.550313098207</v>
      </c>
    </row>
    <row r="278" spans="1:3" x14ac:dyDescent="0.4">
      <c r="A278" s="34">
        <v>254</v>
      </c>
      <c r="B278" s="34">
        <v>22393.378743726222</v>
      </c>
      <c r="C278" s="34">
        <v>-20882.378743726222</v>
      </c>
    </row>
    <row r="279" spans="1:3" x14ac:dyDescent="0.4">
      <c r="A279" s="34">
        <v>255</v>
      </c>
      <c r="B279" s="34">
        <v>11994.66958038478</v>
      </c>
      <c r="C279" s="34">
        <v>16072.67041961522</v>
      </c>
    </row>
    <row r="280" spans="1:3" x14ac:dyDescent="0.4">
      <c r="A280" s="34">
        <v>256</v>
      </c>
      <c r="B280" s="34">
        <v>8379.5183282587532</v>
      </c>
      <c r="C280" s="34">
        <v>159.14167174124668</v>
      </c>
    </row>
    <row r="281" spans="1:3" x14ac:dyDescent="0.4">
      <c r="A281" s="34">
        <v>257</v>
      </c>
      <c r="B281" s="34">
        <v>10051.751567248208</v>
      </c>
      <c r="C281" s="34">
        <v>8031.2484327517923</v>
      </c>
    </row>
    <row r="282" spans="1:3" x14ac:dyDescent="0.4">
      <c r="A282" s="34">
        <v>258</v>
      </c>
      <c r="B282" s="34">
        <v>10129.672787365715</v>
      </c>
      <c r="C282" s="34">
        <v>27224.597212634282</v>
      </c>
    </row>
    <row r="283" spans="1:3" x14ac:dyDescent="0.4">
      <c r="A283" s="34">
        <v>259</v>
      </c>
      <c r="B283" s="34">
        <v>11498.005705654519</v>
      </c>
      <c r="C283" s="34">
        <v>45843.994294345481</v>
      </c>
    </row>
    <row r="284" spans="1:3" x14ac:dyDescent="0.4">
      <c r="A284" s="34">
        <v>260</v>
      </c>
      <c r="B284" s="34">
        <v>13282.242437115661</v>
      </c>
      <c r="C284" s="34">
        <v>85671.177562884332</v>
      </c>
    </row>
    <row r="285" spans="1:3" x14ac:dyDescent="0.4">
      <c r="A285" s="34">
        <v>261</v>
      </c>
      <c r="B285" s="34">
        <v>14586.534139994117</v>
      </c>
      <c r="C285" s="34">
        <v>-3946.5341399941171</v>
      </c>
    </row>
    <row r="286" spans="1:3" x14ac:dyDescent="0.4">
      <c r="A286" s="34">
        <v>262</v>
      </c>
      <c r="B286" s="34">
        <v>12672.99761559418</v>
      </c>
      <c r="C286" s="34">
        <v>8807.0023844058196</v>
      </c>
    </row>
    <row r="287" spans="1:3" x14ac:dyDescent="0.4">
      <c r="A287" s="34">
        <v>263</v>
      </c>
      <c r="B287" s="34">
        <v>8047.4148479647029</v>
      </c>
      <c r="C287" s="34">
        <v>-2047.4148479647029</v>
      </c>
    </row>
    <row r="288" spans="1:3" x14ac:dyDescent="0.4">
      <c r="A288" s="34">
        <v>264</v>
      </c>
      <c r="B288" s="34">
        <v>7165.5954162809121</v>
      </c>
      <c r="C288" s="34">
        <v>22354.67458371909</v>
      </c>
    </row>
    <row r="289" spans="1:3" x14ac:dyDescent="0.4">
      <c r="A289" s="34">
        <v>265</v>
      </c>
      <c r="B289" s="34">
        <v>9985.043922923187</v>
      </c>
      <c r="C289" s="34">
        <v>-4075.043922923187</v>
      </c>
    </row>
    <row r="290" spans="1:3" x14ac:dyDescent="0.4">
      <c r="A290" s="34">
        <v>266</v>
      </c>
      <c r="B290" s="34">
        <v>12520.022948671854</v>
      </c>
      <c r="C290" s="34">
        <v>-6965.0229486718545</v>
      </c>
    </row>
    <row r="291" spans="1:3" x14ac:dyDescent="0.4">
      <c r="A291" s="34">
        <v>267</v>
      </c>
      <c r="B291" s="34">
        <v>7968.2640971069695</v>
      </c>
      <c r="C291" s="34">
        <v>-6513.2640971069695</v>
      </c>
    </row>
    <row r="292" spans="1:3" x14ac:dyDescent="0.4">
      <c r="A292" s="34">
        <v>268</v>
      </c>
      <c r="B292" s="34">
        <v>11106.010528831926</v>
      </c>
      <c r="C292" s="34">
        <v>1859.4294711680741</v>
      </c>
    </row>
    <row r="293" spans="1:3" x14ac:dyDescent="0.4">
      <c r="A293" s="34">
        <v>269</v>
      </c>
      <c r="B293" s="34">
        <v>8771.0423660928482</v>
      </c>
      <c r="C293" s="34">
        <v>-3201.0423660928482</v>
      </c>
    </row>
    <row r="294" spans="1:3" x14ac:dyDescent="0.4">
      <c r="A294" s="34">
        <v>270</v>
      </c>
      <c r="B294" s="34">
        <v>12230.26126079377</v>
      </c>
      <c r="C294" s="34">
        <v>135003.50873920621</v>
      </c>
    </row>
    <row r="295" spans="1:3" x14ac:dyDescent="0.4">
      <c r="A295" s="34">
        <v>271</v>
      </c>
      <c r="B295" s="34">
        <v>9376.2643514768752</v>
      </c>
      <c r="C295" s="34">
        <v>-5866.2643514768752</v>
      </c>
    </row>
    <row r="296" spans="1:3" x14ac:dyDescent="0.4">
      <c r="A296" s="34">
        <v>272</v>
      </c>
      <c r="B296" s="34">
        <v>13642.006760939674</v>
      </c>
      <c r="C296" s="34">
        <v>17761.993239060328</v>
      </c>
    </row>
    <row r="297" spans="1:3" x14ac:dyDescent="0.4">
      <c r="A297" s="34">
        <v>273</v>
      </c>
      <c r="B297" s="34">
        <v>11378.498206570601</v>
      </c>
      <c r="C297" s="34">
        <v>-6055.4882065706006</v>
      </c>
    </row>
    <row r="298" spans="1:3" x14ac:dyDescent="0.4">
      <c r="A298" s="34">
        <v>274</v>
      </c>
      <c r="B298" s="34">
        <v>8400.016966437659</v>
      </c>
      <c r="C298" s="34">
        <v>-3011.226966437659</v>
      </c>
    </row>
    <row r="299" spans="1:3" x14ac:dyDescent="0.4">
      <c r="A299" s="34">
        <v>275</v>
      </c>
      <c r="B299" s="34">
        <v>9185.5296731365816</v>
      </c>
      <c r="C299" s="34">
        <v>-2945.5296731365816</v>
      </c>
    </row>
    <row r="300" spans="1:3" x14ac:dyDescent="0.4">
      <c r="A300" s="34">
        <v>276</v>
      </c>
      <c r="B300" s="34">
        <v>10014.079717496617</v>
      </c>
      <c r="C300" s="34">
        <v>11664.920282503383</v>
      </c>
    </row>
    <row r="301" spans="1:3" x14ac:dyDescent="0.4">
      <c r="A301" s="34">
        <v>277</v>
      </c>
      <c r="B301" s="34">
        <v>12474.796125793684</v>
      </c>
      <c r="C301" s="34">
        <v>-6570.796125793684</v>
      </c>
    </row>
    <row r="302" spans="1:3" x14ac:dyDescent="0.4">
      <c r="A302" s="34">
        <v>278</v>
      </c>
      <c r="B302" s="34">
        <v>10848.356407353895</v>
      </c>
      <c r="C302" s="34">
        <v>60899.643592646105</v>
      </c>
    </row>
    <row r="303" spans="1:3" x14ac:dyDescent="0.4">
      <c r="A303" s="34">
        <v>279</v>
      </c>
      <c r="B303" s="34">
        <v>12687.83905098674</v>
      </c>
      <c r="C303" s="34">
        <v>27906.160949013261</v>
      </c>
    </row>
    <row r="304" spans="1:3" x14ac:dyDescent="0.4">
      <c r="A304" s="34">
        <v>280</v>
      </c>
      <c r="B304" s="34">
        <v>11854.823755137961</v>
      </c>
      <c r="C304" s="34">
        <v>14889.28624486204</v>
      </c>
    </row>
    <row r="305" spans="1:3" x14ac:dyDescent="0.4">
      <c r="A305" s="34">
        <v>281</v>
      </c>
      <c r="B305" s="34">
        <v>9146.6968476774309</v>
      </c>
      <c r="C305" s="34">
        <v>107961.30315232257</v>
      </c>
    </row>
    <row r="306" spans="1:3" x14ac:dyDescent="0.4">
      <c r="A306" s="34">
        <v>282</v>
      </c>
      <c r="B306" s="34">
        <v>11547.954707532128</v>
      </c>
      <c r="C306" s="34">
        <v>-4915.6347075321282</v>
      </c>
    </row>
    <row r="307" spans="1:3" x14ac:dyDescent="0.4">
      <c r="A307" s="34">
        <v>283</v>
      </c>
      <c r="B307" s="34">
        <v>25561.265757927278</v>
      </c>
      <c r="C307" s="34">
        <v>19973.734242072722</v>
      </c>
    </row>
    <row r="308" spans="1:3" x14ac:dyDescent="0.4">
      <c r="A308" s="34">
        <v>284</v>
      </c>
      <c r="B308" s="34">
        <v>13017.559632607181</v>
      </c>
      <c r="C308" s="34">
        <v>7551.4903673928184</v>
      </c>
    </row>
    <row r="309" spans="1:3" x14ac:dyDescent="0.4">
      <c r="A309" s="34">
        <v>285</v>
      </c>
      <c r="B309" s="34">
        <v>9172.7980310244875</v>
      </c>
      <c r="C309" s="34">
        <v>32677.66196897551</v>
      </c>
    </row>
    <row r="310" spans="1:3" x14ac:dyDescent="0.4">
      <c r="A310" s="34">
        <v>286</v>
      </c>
      <c r="B310" s="34">
        <v>9323.6795176108571</v>
      </c>
      <c r="C310" s="34">
        <v>22711.830482389141</v>
      </c>
    </row>
    <row r="311" spans="1:3" x14ac:dyDescent="0.4">
      <c r="A311" s="34">
        <v>287</v>
      </c>
      <c r="B311" s="34">
        <v>14617.152939125863</v>
      </c>
      <c r="C311" s="34">
        <v>1755.8470608741372</v>
      </c>
    </row>
    <row r="312" spans="1:3" x14ac:dyDescent="0.4">
      <c r="A312" s="34">
        <v>288</v>
      </c>
      <c r="B312" s="34">
        <v>12142.934595331726</v>
      </c>
      <c r="C312" s="34">
        <v>14302.065404668274</v>
      </c>
    </row>
    <row r="313" spans="1:3" x14ac:dyDescent="0.4">
      <c r="A313" s="34">
        <v>289</v>
      </c>
      <c r="B313" s="34">
        <v>14137.520767832379</v>
      </c>
      <c r="C313" s="34">
        <v>37467.789232167619</v>
      </c>
    </row>
    <row r="314" spans="1:3" x14ac:dyDescent="0.4">
      <c r="A314" s="34">
        <v>290</v>
      </c>
      <c r="B314" s="34">
        <v>10217.444911406057</v>
      </c>
      <c r="C314" s="34">
        <v>5505.5550885939429</v>
      </c>
    </row>
    <row r="315" spans="1:3" x14ac:dyDescent="0.4">
      <c r="A315" s="34">
        <v>291</v>
      </c>
      <c r="B315" s="34">
        <v>6994.7132368553912</v>
      </c>
      <c r="C315" s="34">
        <v>-2193.913236855391</v>
      </c>
    </row>
    <row r="316" spans="1:3" x14ac:dyDescent="0.4">
      <c r="A316" s="34">
        <v>292</v>
      </c>
      <c r="B316" s="34">
        <v>8499.9253020521955</v>
      </c>
      <c r="C316" s="34">
        <v>-2498.9253020521955</v>
      </c>
    </row>
    <row r="317" spans="1:3" x14ac:dyDescent="0.4">
      <c r="A317" s="34">
        <v>293</v>
      </c>
      <c r="B317" s="34">
        <v>17342.06736867057</v>
      </c>
      <c r="C317" s="34">
        <v>58788.132631329427</v>
      </c>
    </row>
    <row r="318" spans="1:3" x14ac:dyDescent="0.4">
      <c r="A318" s="34">
        <v>294</v>
      </c>
      <c r="B318" s="34">
        <v>21189.992571792918</v>
      </c>
      <c r="C318" s="34">
        <v>5170.0074282070818</v>
      </c>
    </row>
    <row r="319" spans="1:3" x14ac:dyDescent="0.4">
      <c r="A319" s="34">
        <v>295</v>
      </c>
      <c r="B319" s="34">
        <v>12867.341168853551</v>
      </c>
      <c r="C319" s="34">
        <v>-7867.3411688535507</v>
      </c>
    </row>
    <row r="320" spans="1:3" x14ac:dyDescent="0.4">
      <c r="A320" s="34">
        <v>296</v>
      </c>
      <c r="B320" s="34">
        <v>12874.087104476694</v>
      </c>
      <c r="C320" s="34">
        <v>53680.4728955233</v>
      </c>
    </row>
    <row r="321" spans="1:3" x14ac:dyDescent="0.4">
      <c r="A321" s="34">
        <v>297</v>
      </c>
      <c r="B321" s="34">
        <v>23563.598359729309</v>
      </c>
      <c r="C321" s="34">
        <v>6117.9516402706904</v>
      </c>
    </row>
    <row r="322" spans="1:3" x14ac:dyDescent="0.4">
      <c r="A322" s="34">
        <v>298</v>
      </c>
      <c r="B322" s="34">
        <v>16299.831532054226</v>
      </c>
      <c r="C322" s="34">
        <v>3828.168467945774</v>
      </c>
    </row>
    <row r="323" spans="1:3" x14ac:dyDescent="0.4">
      <c r="A323" s="34">
        <v>299</v>
      </c>
      <c r="B323" s="34">
        <v>9277.874531716745</v>
      </c>
      <c r="C323" s="34">
        <v>127976.96546828325</v>
      </c>
    </row>
    <row r="324" spans="1:3" x14ac:dyDescent="0.4">
      <c r="A324" s="34">
        <v>300</v>
      </c>
      <c r="B324" s="34">
        <v>10675.393106321608</v>
      </c>
      <c r="C324" s="34">
        <v>7219.8568936783922</v>
      </c>
    </row>
    <row r="325" spans="1:3" x14ac:dyDescent="0.4">
      <c r="A325" s="34">
        <v>301</v>
      </c>
      <c r="B325" s="34">
        <v>11661.780550502855</v>
      </c>
      <c r="C325" s="34">
        <v>13768.879449497144</v>
      </c>
    </row>
    <row r="326" spans="1:3" x14ac:dyDescent="0.4">
      <c r="A326" s="34">
        <v>302</v>
      </c>
      <c r="B326" s="34">
        <v>9701.4724765040955</v>
      </c>
      <c r="C326" s="34">
        <v>5734.0775234959037</v>
      </c>
    </row>
    <row r="327" spans="1:3" x14ac:dyDescent="0.4">
      <c r="A327" s="34">
        <v>303</v>
      </c>
      <c r="B327" s="34">
        <v>12293.307895800415</v>
      </c>
      <c r="C327" s="34">
        <v>-2247.3078958004153</v>
      </c>
    </row>
    <row r="328" spans="1:3" x14ac:dyDescent="0.4">
      <c r="A328" s="34">
        <v>304</v>
      </c>
      <c r="B328" s="34">
        <v>8780.2925975885191</v>
      </c>
      <c r="C328" s="34">
        <v>-4656.2925975885191</v>
      </c>
    </row>
    <row r="329" spans="1:3" x14ac:dyDescent="0.4">
      <c r="A329" s="34">
        <v>305</v>
      </c>
      <c r="B329" s="34">
        <v>13396.230381361895</v>
      </c>
      <c r="C329" s="34">
        <v>-5520.2303813618946</v>
      </c>
    </row>
    <row r="330" spans="1:3" x14ac:dyDescent="0.4">
      <c r="A330" s="34">
        <v>306</v>
      </c>
      <c r="B330" s="34">
        <v>8897.615047891175</v>
      </c>
      <c r="C330" s="34">
        <v>877.38495210882502</v>
      </c>
    </row>
    <row r="331" spans="1:3" x14ac:dyDescent="0.4">
      <c r="A331" s="34">
        <v>307</v>
      </c>
      <c r="B331" s="34">
        <v>7655.4768686800726</v>
      </c>
      <c r="C331" s="34">
        <v>-4726.4768686800726</v>
      </c>
    </row>
    <row r="332" spans="1:3" x14ac:dyDescent="0.4">
      <c r="A332" s="34">
        <v>308</v>
      </c>
      <c r="B332" s="34">
        <v>8140.9879682262399</v>
      </c>
      <c r="C332" s="34">
        <v>16349.01203177376</v>
      </c>
    </row>
    <row r="333" spans="1:3" x14ac:dyDescent="0.4">
      <c r="A333" s="34">
        <v>309</v>
      </c>
      <c r="B333" s="34">
        <v>9801.5087098578915</v>
      </c>
      <c r="C333" s="34">
        <v>2866.4912901421085</v>
      </c>
    </row>
    <row r="334" spans="1:3" x14ac:dyDescent="0.4">
      <c r="A334" s="34">
        <v>310</v>
      </c>
      <c r="B334" s="34">
        <v>12041.663726192142</v>
      </c>
      <c r="C334" s="34">
        <v>9368.3362738078577</v>
      </c>
    </row>
    <row r="335" spans="1:3" x14ac:dyDescent="0.4">
      <c r="A335" s="34">
        <v>311</v>
      </c>
      <c r="B335" s="34">
        <v>7023.3703090639501</v>
      </c>
      <c r="C335" s="34">
        <v>-5982.0803090639502</v>
      </c>
    </row>
    <row r="336" spans="1:3" x14ac:dyDescent="0.4">
      <c r="A336" s="34">
        <v>312</v>
      </c>
      <c r="B336" s="34">
        <v>16057.746232126139</v>
      </c>
      <c r="C336" s="34">
        <v>4762.5837678738626</v>
      </c>
    </row>
    <row r="337" spans="1:3" x14ac:dyDescent="0.4">
      <c r="A337" s="34">
        <v>313</v>
      </c>
      <c r="B337" s="34">
        <v>9685.4518550838584</v>
      </c>
      <c r="C337" s="34">
        <v>-735.45185508385839</v>
      </c>
    </row>
    <row r="338" spans="1:3" x14ac:dyDescent="0.4">
      <c r="A338" s="34">
        <v>314</v>
      </c>
      <c r="B338" s="34">
        <v>11239.562395062116</v>
      </c>
      <c r="C338" s="34">
        <v>6565.4376049378843</v>
      </c>
    </row>
    <row r="339" spans="1:3" x14ac:dyDescent="0.4">
      <c r="A339" s="34">
        <v>315</v>
      </c>
      <c r="B339" s="34">
        <v>7284.1062710735478</v>
      </c>
      <c r="C339" s="34">
        <v>-3432.6062710735478</v>
      </c>
    </row>
    <row r="340" spans="1:3" x14ac:dyDescent="0.4">
      <c r="A340" s="34">
        <v>316</v>
      </c>
      <c r="B340" s="34">
        <v>21162.654886608132</v>
      </c>
      <c r="C340" s="34">
        <v>4149.3451133918679</v>
      </c>
    </row>
    <row r="341" spans="1:3" x14ac:dyDescent="0.4">
      <c r="A341" s="34">
        <v>317</v>
      </c>
      <c r="B341" s="34">
        <v>13526.160137375937</v>
      </c>
      <c r="C341" s="34">
        <v>3539.8398626240632</v>
      </c>
    </row>
    <row r="342" spans="1:3" x14ac:dyDescent="0.4">
      <c r="A342" s="34">
        <v>318</v>
      </c>
      <c r="B342" s="34">
        <v>12513.733357549474</v>
      </c>
      <c r="C342" s="34">
        <v>17727.266642450526</v>
      </c>
    </row>
    <row r="343" spans="1:3" x14ac:dyDescent="0.4">
      <c r="A343" s="34">
        <v>319</v>
      </c>
      <c r="B343" s="34">
        <v>8746.3840307126557</v>
      </c>
      <c r="C343" s="34">
        <v>5419.6159692873443</v>
      </c>
    </row>
    <row r="344" spans="1:3" x14ac:dyDescent="0.4">
      <c r="A344" s="34">
        <v>320</v>
      </c>
      <c r="B344" s="34">
        <v>13728.256728314735</v>
      </c>
      <c r="C344" s="34">
        <v>-8094.2567283147346</v>
      </c>
    </row>
    <row r="345" spans="1:3" x14ac:dyDescent="0.4">
      <c r="A345" s="34">
        <v>321</v>
      </c>
      <c r="B345" s="34">
        <v>15737.835189682528</v>
      </c>
      <c r="C345" s="34">
        <v>5578.1648103174721</v>
      </c>
    </row>
    <row r="346" spans="1:3" x14ac:dyDescent="0.4">
      <c r="A346" s="34">
        <v>322</v>
      </c>
      <c r="B346" s="34">
        <v>13411.911235005571</v>
      </c>
      <c r="C346" s="34">
        <v>22520.088764994427</v>
      </c>
    </row>
    <row r="347" spans="1:3" x14ac:dyDescent="0.4">
      <c r="A347" s="34">
        <v>323</v>
      </c>
      <c r="B347" s="34">
        <v>16570.879874659353</v>
      </c>
      <c r="C347" s="34">
        <v>10407.120125340647</v>
      </c>
    </row>
    <row r="348" spans="1:3" x14ac:dyDescent="0.4">
      <c r="A348" s="34">
        <v>324</v>
      </c>
      <c r="B348" s="34">
        <v>14066.652247521775</v>
      </c>
      <c r="C348" s="34">
        <v>-7420.6522475217753</v>
      </c>
    </row>
    <row r="349" spans="1:3" x14ac:dyDescent="0.4">
      <c r="A349" s="34">
        <v>325</v>
      </c>
      <c r="B349" s="34">
        <v>13304.523008174343</v>
      </c>
      <c r="C349" s="34">
        <v>-4668.523008174343</v>
      </c>
    </row>
    <row r="350" spans="1:3" x14ac:dyDescent="0.4">
      <c r="A350" s="34">
        <v>326</v>
      </c>
      <c r="B350" s="34">
        <v>10476.415792838339</v>
      </c>
      <c r="C350" s="34">
        <v>41721.584207161664</v>
      </c>
    </row>
    <row r="351" spans="1:3" x14ac:dyDescent="0.4">
      <c r="A351" s="34">
        <v>327</v>
      </c>
      <c r="B351" s="34">
        <v>16745.903634761362</v>
      </c>
      <c r="C351" s="34">
        <v>152648.69636523863</v>
      </c>
    </row>
    <row r="352" spans="1:3" x14ac:dyDescent="0.4">
      <c r="A352" s="34">
        <v>328</v>
      </c>
      <c r="B352" s="34">
        <v>17839.370354955223</v>
      </c>
      <c r="C352" s="34">
        <v>-12383.370354955223</v>
      </c>
    </row>
    <row r="353" spans="1:3" x14ac:dyDescent="0.4">
      <c r="A353" s="34">
        <v>329</v>
      </c>
      <c r="B353" s="34">
        <v>17475.552823891194</v>
      </c>
      <c r="C353" s="34">
        <v>60235.247176108809</v>
      </c>
    </row>
    <row r="354" spans="1:3" x14ac:dyDescent="0.4">
      <c r="A354" s="34">
        <v>330</v>
      </c>
      <c r="B354" s="34">
        <v>9839.3952043219342</v>
      </c>
      <c r="C354" s="34">
        <v>710.60479567806578</v>
      </c>
    </row>
    <row r="355" spans="1:3" x14ac:dyDescent="0.4">
      <c r="A355" s="34">
        <v>331</v>
      </c>
      <c r="B355" s="34">
        <v>13263.942718717692</v>
      </c>
      <c r="C355" s="34">
        <v>22376.057281282308</v>
      </c>
    </row>
    <row r="356" spans="1:3" x14ac:dyDescent="0.4">
      <c r="A356" s="34">
        <v>332</v>
      </c>
      <c r="B356" s="34">
        <v>12649.958996266807</v>
      </c>
      <c r="C356" s="34">
        <v>29992.041003733193</v>
      </c>
    </row>
    <row r="357" spans="1:3" x14ac:dyDescent="0.4">
      <c r="A357" s="34">
        <v>333</v>
      </c>
      <c r="B357" s="34">
        <v>21388.087123312202</v>
      </c>
      <c r="C357" s="34">
        <v>91626.912876687798</v>
      </c>
    </row>
    <row r="358" spans="1:3" x14ac:dyDescent="0.4">
      <c r="A358" s="34">
        <v>334</v>
      </c>
      <c r="B358" s="34">
        <v>20128.556973621344</v>
      </c>
      <c r="C358" s="34">
        <v>29962.443026378656</v>
      </c>
    </row>
    <row r="359" spans="1:3" x14ac:dyDescent="0.4">
      <c r="A359" s="34">
        <v>335</v>
      </c>
      <c r="B359" s="34">
        <v>16703.188926579845</v>
      </c>
      <c r="C359" s="34">
        <v>-6584.1889265798454</v>
      </c>
    </row>
    <row r="360" spans="1:3" x14ac:dyDescent="0.4">
      <c r="A360" s="34">
        <v>336</v>
      </c>
      <c r="B360" s="34">
        <v>13622.75829774874</v>
      </c>
      <c r="C360" s="34">
        <v>-4887.75829774874</v>
      </c>
    </row>
    <row r="361" spans="1:3" x14ac:dyDescent="0.4">
      <c r="A361" s="34">
        <v>337</v>
      </c>
      <c r="B361" s="34">
        <v>9516.7051767965422</v>
      </c>
      <c r="C361" s="34">
        <v>19693.074823203457</v>
      </c>
    </row>
    <row r="362" spans="1:3" x14ac:dyDescent="0.4">
      <c r="A362" s="34">
        <v>338</v>
      </c>
      <c r="B362" s="34">
        <v>12695.072246240454</v>
      </c>
      <c r="C362" s="34">
        <v>-9660.0222462404527</v>
      </c>
    </row>
    <row r="363" spans="1:3" x14ac:dyDescent="0.4">
      <c r="A363" s="34">
        <v>339</v>
      </c>
      <c r="B363" s="34">
        <v>10400.686928847654</v>
      </c>
      <c r="C363" s="34">
        <v>6119.3530711523472</v>
      </c>
    </row>
    <row r="364" spans="1:3" x14ac:dyDescent="0.4">
      <c r="A364" s="34">
        <v>340</v>
      </c>
      <c r="B364" s="34">
        <v>10636.253661362138</v>
      </c>
      <c r="C364" s="34">
        <v>-4151.2536613621378</v>
      </c>
    </row>
    <row r="365" spans="1:3" x14ac:dyDescent="0.4">
      <c r="A365" s="34">
        <v>341</v>
      </c>
      <c r="B365" s="34">
        <v>16678.164756678558</v>
      </c>
      <c r="C365" s="34">
        <v>27079.835243321442</v>
      </c>
    </row>
    <row r="366" spans="1:3" x14ac:dyDescent="0.4">
      <c r="A366" s="34">
        <v>342</v>
      </c>
      <c r="B366" s="34">
        <v>10228.7536957552</v>
      </c>
      <c r="C366" s="34">
        <v>-6493.7536957552002</v>
      </c>
    </row>
    <row r="367" spans="1:3" x14ac:dyDescent="0.4">
      <c r="A367" s="34">
        <v>343</v>
      </c>
      <c r="B367" s="34">
        <v>18610.635213004411</v>
      </c>
      <c r="C367" s="34">
        <v>36590.884786995586</v>
      </c>
    </row>
    <row r="368" spans="1:3" x14ac:dyDescent="0.4">
      <c r="A368" s="34">
        <v>344</v>
      </c>
      <c r="B368" s="34">
        <v>9447.9914514982156</v>
      </c>
      <c r="C368" s="34">
        <v>21160.598548501785</v>
      </c>
    </row>
    <row r="369" spans="1:3" x14ac:dyDescent="0.4">
      <c r="A369" s="34">
        <v>345</v>
      </c>
      <c r="B369" s="34">
        <v>14511.209621106005</v>
      </c>
      <c r="C369" s="34">
        <v>19686.790378893995</v>
      </c>
    </row>
    <row r="370" spans="1:3" x14ac:dyDescent="0.4">
      <c r="A370" s="34">
        <v>346</v>
      </c>
      <c r="B370" s="34">
        <v>12855.857611237236</v>
      </c>
      <c r="C370" s="34">
        <v>5019.1423887627643</v>
      </c>
    </row>
    <row r="371" spans="1:3" x14ac:dyDescent="0.4">
      <c r="A371" s="34">
        <v>347</v>
      </c>
      <c r="B371" s="34">
        <v>12092.737385192326</v>
      </c>
      <c r="C371" s="34">
        <v>4936.1426148076753</v>
      </c>
    </row>
    <row r="372" spans="1:3" x14ac:dyDescent="0.4">
      <c r="A372" s="34">
        <v>348</v>
      </c>
      <c r="B372" s="34">
        <v>14328.728166836434</v>
      </c>
      <c r="C372" s="34">
        <v>30307.471833163563</v>
      </c>
    </row>
    <row r="373" spans="1:3" x14ac:dyDescent="0.4">
      <c r="A373" s="34">
        <v>349</v>
      </c>
      <c r="B373" s="34">
        <v>11761.831622193924</v>
      </c>
      <c r="C373" s="34">
        <v>-1461.831622193924</v>
      </c>
    </row>
    <row r="374" spans="1:3" x14ac:dyDescent="0.4">
      <c r="A374" s="34">
        <v>350</v>
      </c>
      <c r="B374" s="34">
        <v>10556.836228809118</v>
      </c>
      <c r="C374" s="34">
        <v>1450.3437711908828</v>
      </c>
    </row>
    <row r="375" spans="1:3" x14ac:dyDescent="0.4">
      <c r="A375" s="34">
        <v>351</v>
      </c>
      <c r="B375" s="34">
        <v>15319.127485555886</v>
      </c>
      <c r="C375" s="34">
        <v>13370.872514444114</v>
      </c>
    </row>
    <row r="376" spans="1:3" x14ac:dyDescent="0.4">
      <c r="A376" s="34">
        <v>352</v>
      </c>
      <c r="B376" s="34">
        <v>8337.9515831872341</v>
      </c>
      <c r="C376" s="34">
        <v>34958.048416812766</v>
      </c>
    </row>
    <row r="377" spans="1:3" x14ac:dyDescent="0.4">
      <c r="A377" s="34">
        <v>353</v>
      </c>
      <c r="B377" s="34">
        <v>7996.1027569796752</v>
      </c>
      <c r="C377" s="34">
        <v>3659.8972430203248</v>
      </c>
    </row>
    <row r="378" spans="1:3" x14ac:dyDescent="0.4">
      <c r="A378" s="34">
        <v>354</v>
      </c>
      <c r="B378" s="34">
        <v>13157.088165068762</v>
      </c>
      <c r="C378" s="34">
        <v>50303.091834931241</v>
      </c>
    </row>
    <row r="379" spans="1:3" x14ac:dyDescent="0.4">
      <c r="A379" s="34">
        <v>355</v>
      </c>
      <c r="B379" s="34">
        <v>14959.756242274709</v>
      </c>
      <c r="C379" s="34">
        <v>-11321.756242274709</v>
      </c>
    </row>
    <row r="380" spans="1:3" x14ac:dyDescent="0.4">
      <c r="A380" s="34">
        <v>356</v>
      </c>
      <c r="B380" s="34">
        <v>24921.624638966685</v>
      </c>
      <c r="C380" s="34">
        <v>15768.375361033315</v>
      </c>
    </row>
    <row r="381" spans="1:3" x14ac:dyDescent="0.4">
      <c r="A381" s="34">
        <v>357</v>
      </c>
      <c r="B381" s="34">
        <v>11173.672549475908</v>
      </c>
      <c r="C381" s="34">
        <v>-3471.7425494759082</v>
      </c>
    </row>
    <row r="382" spans="1:3" x14ac:dyDescent="0.4">
      <c r="A382" s="34">
        <v>358</v>
      </c>
      <c r="B382" s="34">
        <v>11727.626500081929</v>
      </c>
      <c r="C382" s="34">
        <v>14372.373499918071</v>
      </c>
    </row>
    <row r="383" spans="1:3" x14ac:dyDescent="0.4">
      <c r="A383" s="34">
        <v>359</v>
      </c>
      <c r="B383" s="34">
        <v>20518.015846026305</v>
      </c>
      <c r="C383" s="34">
        <v>31025.984153973695</v>
      </c>
    </row>
    <row r="384" spans="1:3" x14ac:dyDescent="0.4">
      <c r="A384" s="34">
        <v>360</v>
      </c>
      <c r="B384" s="34">
        <v>11553.6906225926</v>
      </c>
      <c r="C384" s="34">
        <v>13821.3093774074</v>
      </c>
    </row>
    <row r="385" spans="1:3" x14ac:dyDescent="0.4">
      <c r="A385" s="34">
        <v>361</v>
      </c>
      <c r="B385" s="34">
        <v>16142.055816280972</v>
      </c>
      <c r="C385" s="34">
        <v>-3977.0558162809721</v>
      </c>
    </row>
    <row r="386" spans="1:3" x14ac:dyDescent="0.4">
      <c r="A386" s="34">
        <v>362</v>
      </c>
      <c r="B386" s="34">
        <v>13674.919503551157</v>
      </c>
      <c r="C386" s="34">
        <v>25202.030496448839</v>
      </c>
    </row>
    <row r="387" spans="1:3" x14ac:dyDescent="0.4">
      <c r="A387" s="34">
        <v>363</v>
      </c>
      <c r="B387" s="34">
        <v>16117.989152708818</v>
      </c>
      <c r="C387" s="34">
        <v>-4117.9891527088184</v>
      </c>
    </row>
    <row r="388" spans="1:3" x14ac:dyDescent="0.4">
      <c r="A388" s="34">
        <v>364</v>
      </c>
      <c r="B388" s="34">
        <v>33245.815176600707</v>
      </c>
      <c r="C388" s="34">
        <v>-24201.815176600707</v>
      </c>
    </row>
    <row r="389" spans="1:3" x14ac:dyDescent="0.4">
      <c r="A389" s="34">
        <v>365</v>
      </c>
      <c r="B389" s="34">
        <v>10256.092766742981</v>
      </c>
      <c r="C389" s="34">
        <v>-2544.7927667429803</v>
      </c>
    </row>
    <row r="390" spans="1:3" x14ac:dyDescent="0.4">
      <c r="A390" s="34">
        <v>366</v>
      </c>
      <c r="B390" s="34">
        <v>24373.399491291046</v>
      </c>
      <c r="C390" s="34">
        <v>-8777.3994912910457</v>
      </c>
    </row>
    <row r="391" spans="1:3" x14ac:dyDescent="0.4">
      <c r="A391" s="34">
        <v>367</v>
      </c>
      <c r="B391" s="34">
        <v>28268.677292536569</v>
      </c>
      <c r="C391" s="34">
        <v>10231.322707463431</v>
      </c>
    </row>
    <row r="392" spans="1:3" x14ac:dyDescent="0.4">
      <c r="A392" s="34">
        <v>368</v>
      </c>
      <c r="B392" s="34">
        <v>11786.021552961769</v>
      </c>
      <c r="C392" s="34">
        <v>-1451.0115529617688</v>
      </c>
    </row>
    <row r="393" spans="1:3" x14ac:dyDescent="0.4">
      <c r="A393" s="34">
        <v>369</v>
      </c>
      <c r="B393" s="34">
        <v>11374.929354201418</v>
      </c>
      <c r="C393" s="34">
        <v>1639.0706457985816</v>
      </c>
    </row>
    <row r="394" spans="1:3" x14ac:dyDescent="0.4">
      <c r="A394" s="34">
        <v>370</v>
      </c>
      <c r="B394" s="34">
        <v>8170.3913886721075</v>
      </c>
      <c r="C394" s="34">
        <v>-1010.2713886721076</v>
      </c>
    </row>
    <row r="395" spans="1:3" x14ac:dyDescent="0.4">
      <c r="A395" s="34">
        <v>371</v>
      </c>
      <c r="B395" s="34">
        <v>62975.123767046091</v>
      </c>
      <c r="C395" s="34">
        <v>-32470.123767046091</v>
      </c>
    </row>
    <row r="396" spans="1:3" x14ac:dyDescent="0.4">
      <c r="A396" s="34">
        <v>372</v>
      </c>
      <c r="B396" s="34">
        <v>17903.881183050227</v>
      </c>
      <c r="C396" s="34">
        <v>153349.11881694978</v>
      </c>
    </row>
    <row r="397" spans="1:3" x14ac:dyDescent="0.4">
      <c r="A397" s="34">
        <v>373</v>
      </c>
      <c r="B397" s="34">
        <v>8080.1777458321831</v>
      </c>
      <c r="C397" s="34">
        <v>-7704.1777458321831</v>
      </c>
    </row>
    <row r="398" spans="1:3" x14ac:dyDescent="0.4">
      <c r="A398" s="34">
        <v>374</v>
      </c>
      <c r="B398" s="34">
        <v>12035.879985937496</v>
      </c>
      <c r="C398" s="34">
        <v>-4035.8799859374958</v>
      </c>
    </row>
    <row r="399" spans="1:3" x14ac:dyDescent="0.4">
      <c r="A399" s="34">
        <v>375</v>
      </c>
      <c r="B399" s="34">
        <v>8349.3690557145037</v>
      </c>
      <c r="C399" s="34">
        <v>-510.3690557145037</v>
      </c>
    </row>
    <row r="400" spans="1:3" x14ac:dyDescent="0.4">
      <c r="A400" s="34">
        <v>376</v>
      </c>
      <c r="B400" s="34">
        <v>8168.9255955501358</v>
      </c>
      <c r="C400" s="34">
        <v>-7568.9255955501358</v>
      </c>
    </row>
    <row r="401" spans="1:3" x14ac:dyDescent="0.4">
      <c r="A401" s="34">
        <v>377</v>
      </c>
      <c r="B401" s="34">
        <v>9091.9684883887021</v>
      </c>
      <c r="C401" s="34">
        <v>-6495.9684883887021</v>
      </c>
    </row>
    <row r="402" spans="1:3" x14ac:dyDescent="0.4">
      <c r="A402" s="34">
        <v>378</v>
      </c>
      <c r="B402" s="34">
        <v>13131.936151139584</v>
      </c>
      <c r="C402" s="34">
        <v>596.06384886041633</v>
      </c>
    </row>
    <row r="403" spans="1:3" x14ac:dyDescent="0.4">
      <c r="A403" s="34">
        <v>379</v>
      </c>
      <c r="B403" s="34">
        <v>7966.6955999401798</v>
      </c>
      <c r="C403" s="34">
        <v>-4613.6955999401798</v>
      </c>
    </row>
    <row r="404" spans="1:3" x14ac:dyDescent="0.4">
      <c r="A404" s="34">
        <v>380</v>
      </c>
      <c r="B404" s="34">
        <v>14253.531427930182</v>
      </c>
      <c r="C404" s="34">
        <v>3158.468572069818</v>
      </c>
    </row>
    <row r="405" spans="1:3" x14ac:dyDescent="0.4">
      <c r="A405" s="34">
        <v>381</v>
      </c>
      <c r="B405" s="34">
        <v>14142.625395893048</v>
      </c>
      <c r="C405" s="34">
        <v>-8482.6253958930483</v>
      </c>
    </row>
    <row r="406" spans="1:3" x14ac:dyDescent="0.4">
      <c r="A406" s="34">
        <v>382</v>
      </c>
      <c r="B406" s="34">
        <v>13221.945192824731</v>
      </c>
      <c r="C406" s="34">
        <v>12960.554807175269</v>
      </c>
    </row>
    <row r="407" spans="1:3" x14ac:dyDescent="0.4">
      <c r="A407" s="34">
        <v>383</v>
      </c>
      <c r="B407" s="34">
        <v>10381.986112748164</v>
      </c>
      <c r="C407" s="34">
        <v>-8846.9861127481636</v>
      </c>
    </row>
    <row r="408" spans="1:3" x14ac:dyDescent="0.4">
      <c r="A408" s="34">
        <v>384</v>
      </c>
      <c r="B408" s="34">
        <v>8182.3845984944946</v>
      </c>
      <c r="C408" s="34">
        <v>-6117.3845984944946</v>
      </c>
    </row>
    <row r="409" spans="1:3" x14ac:dyDescent="0.4">
      <c r="A409" s="34">
        <v>385</v>
      </c>
      <c r="B409" s="34">
        <v>9458.4443919645528</v>
      </c>
      <c r="C409" s="34">
        <v>12962.555608035447</v>
      </c>
    </row>
    <row r="410" spans="1:3" x14ac:dyDescent="0.4">
      <c r="A410" s="34">
        <v>386</v>
      </c>
      <c r="B410" s="34">
        <v>13837.182362378737</v>
      </c>
      <c r="C410" s="34">
        <v>12658.317637621263</v>
      </c>
    </row>
    <row r="411" spans="1:3" x14ac:dyDescent="0.4">
      <c r="A411" s="34">
        <v>387</v>
      </c>
      <c r="B411" s="34">
        <v>8446.3128226663193</v>
      </c>
      <c r="C411" s="34">
        <v>-7845.3128226663193</v>
      </c>
    </row>
    <row r="412" spans="1:3" x14ac:dyDescent="0.4">
      <c r="A412" s="34">
        <v>388</v>
      </c>
      <c r="B412" s="34">
        <v>16541.886714999546</v>
      </c>
      <c r="C412" s="34">
        <v>64774.113285000451</v>
      </c>
    </row>
    <row r="413" spans="1:3" x14ac:dyDescent="0.4">
      <c r="A413" s="34">
        <v>389</v>
      </c>
      <c r="B413" s="34">
        <v>11950.15750905094</v>
      </c>
      <c r="C413" s="34">
        <v>-5642.1575090509396</v>
      </c>
    </row>
    <row r="414" spans="1:3" x14ac:dyDescent="0.4">
      <c r="A414" s="34">
        <v>390</v>
      </c>
      <c r="B414" s="34">
        <v>11366.872907104276</v>
      </c>
      <c r="C414" s="34">
        <v>112077.24709289572</v>
      </c>
    </row>
    <row r="415" spans="1:3" x14ac:dyDescent="0.4">
      <c r="A415" s="34">
        <v>391</v>
      </c>
      <c r="B415" s="34">
        <v>10518.133382201842</v>
      </c>
      <c r="C415" s="34">
        <v>-9518.1333822018423</v>
      </c>
    </row>
    <row r="416" spans="1:3" x14ac:dyDescent="0.4">
      <c r="A416" s="34">
        <v>392</v>
      </c>
      <c r="B416" s="34">
        <v>13217.531365858573</v>
      </c>
      <c r="C416" s="34">
        <v>6904.4686341414272</v>
      </c>
    </row>
    <row r="417" spans="1:3" x14ac:dyDescent="0.4">
      <c r="A417" s="34">
        <v>393</v>
      </c>
      <c r="B417" s="34">
        <v>12095.808873679174</v>
      </c>
      <c r="C417" s="34">
        <v>6571.1911263208258</v>
      </c>
    </row>
    <row r="418" spans="1:3" x14ac:dyDescent="0.4">
      <c r="A418" s="34">
        <v>394</v>
      </c>
      <c r="B418" s="34">
        <v>17581.183875912611</v>
      </c>
      <c r="C418" s="34">
        <v>37641.816124087389</v>
      </c>
    </row>
    <row r="419" spans="1:3" x14ac:dyDescent="0.4">
      <c r="A419" s="34">
        <v>395</v>
      </c>
      <c r="B419" s="34">
        <v>13293.252540573505</v>
      </c>
      <c r="C419" s="34">
        <v>-8034.252540573505</v>
      </c>
    </row>
    <row r="420" spans="1:3" x14ac:dyDescent="0.4">
      <c r="A420" s="34">
        <v>396</v>
      </c>
      <c r="B420" s="34">
        <v>9473.1923528938605</v>
      </c>
      <c r="C420" s="34">
        <v>1331.2576471061402</v>
      </c>
    </row>
    <row r="421" spans="1:3" x14ac:dyDescent="0.4">
      <c r="A421" s="34">
        <v>397</v>
      </c>
      <c r="B421" s="34">
        <v>11357.13616314888</v>
      </c>
      <c r="C421" s="34">
        <v>4642.8638368511201</v>
      </c>
    </row>
    <row r="422" spans="1:3" x14ac:dyDescent="0.4">
      <c r="A422" s="34">
        <v>398</v>
      </c>
      <c r="B422" s="34">
        <v>9287.3870132672637</v>
      </c>
      <c r="C422" s="34">
        <v>3641.9629867327367</v>
      </c>
    </row>
    <row r="423" spans="1:3" x14ac:dyDescent="0.4">
      <c r="A423" s="34">
        <v>399</v>
      </c>
      <c r="B423" s="34">
        <v>16164.822456848471</v>
      </c>
      <c r="C423" s="34">
        <v>-6777.8224568484711</v>
      </c>
    </row>
    <row r="424" spans="1:3" x14ac:dyDescent="0.4">
      <c r="A424" s="34">
        <v>400</v>
      </c>
      <c r="B424" s="34">
        <v>23133.008268976249</v>
      </c>
      <c r="C424" s="34">
        <v>-1772.0082689762494</v>
      </c>
    </row>
    <row r="425" spans="1:3" x14ac:dyDescent="0.4">
      <c r="A425" s="34">
        <v>401</v>
      </c>
      <c r="B425" s="34">
        <v>19538.286110920744</v>
      </c>
      <c r="C425" s="34">
        <v>-8308.0361109207442</v>
      </c>
    </row>
    <row r="426" spans="1:3" x14ac:dyDescent="0.4">
      <c r="A426" s="34">
        <v>402</v>
      </c>
      <c r="B426" s="34">
        <v>63108.528683901648</v>
      </c>
      <c r="C426" s="34">
        <v>-11202.528683901648</v>
      </c>
    </row>
    <row r="427" spans="1:3" x14ac:dyDescent="0.4">
      <c r="A427" s="34">
        <v>403</v>
      </c>
      <c r="B427" s="34">
        <v>10062.223173373739</v>
      </c>
      <c r="C427" s="34">
        <v>-7229.223173373739</v>
      </c>
    </row>
    <row r="428" spans="1:3" x14ac:dyDescent="0.4">
      <c r="A428" s="34">
        <v>404</v>
      </c>
      <c r="B428" s="34">
        <v>10827.054206146542</v>
      </c>
      <c r="C428" s="34">
        <v>-5564.0542061465421</v>
      </c>
    </row>
    <row r="429" spans="1:3" x14ac:dyDescent="0.4">
      <c r="A429" s="34">
        <v>405</v>
      </c>
      <c r="B429" s="34">
        <v>15592.508888003724</v>
      </c>
      <c r="C429" s="34">
        <v>20489.491111996278</v>
      </c>
    </row>
    <row r="430" spans="1:3" x14ac:dyDescent="0.4">
      <c r="A430" s="34">
        <v>406</v>
      </c>
      <c r="B430" s="34">
        <v>9183.7833593836731</v>
      </c>
      <c r="C430" s="34">
        <v>-6147.7833593836731</v>
      </c>
    </row>
    <row r="431" spans="1:3" x14ac:dyDescent="0.4">
      <c r="A431" s="34">
        <v>407</v>
      </c>
      <c r="B431" s="34">
        <v>11729.690314011728</v>
      </c>
      <c r="C431" s="34">
        <v>-8713.9603140117288</v>
      </c>
    </row>
    <row r="432" spans="1:3" x14ac:dyDescent="0.4">
      <c r="A432" s="34">
        <v>408</v>
      </c>
      <c r="B432" s="34">
        <v>12235.724620760602</v>
      </c>
      <c r="C432" s="34">
        <v>-10204.724620760602</v>
      </c>
    </row>
    <row r="433" spans="1:3" x14ac:dyDescent="0.4">
      <c r="A433" s="34">
        <v>409</v>
      </c>
      <c r="B433" s="34">
        <v>17814.222558349909</v>
      </c>
      <c r="C433" s="34">
        <v>-11727.962558349909</v>
      </c>
    </row>
    <row r="434" spans="1:3" x14ac:dyDescent="0.4">
      <c r="A434" s="34">
        <v>410</v>
      </c>
      <c r="B434" s="34">
        <v>8394.4495430687002</v>
      </c>
      <c r="C434" s="34">
        <v>-7710.4495430687002</v>
      </c>
    </row>
    <row r="435" spans="1:3" x14ac:dyDescent="0.4">
      <c r="A435" s="34">
        <v>411</v>
      </c>
      <c r="B435" s="34">
        <v>19715.281866943275</v>
      </c>
      <c r="C435" s="34">
        <v>-18432.281866943275</v>
      </c>
    </row>
    <row r="436" spans="1:3" x14ac:dyDescent="0.4">
      <c r="A436" s="34">
        <v>412</v>
      </c>
      <c r="B436" s="34">
        <v>14987.720520685138</v>
      </c>
      <c r="C436" s="34">
        <v>15327.279479314862</v>
      </c>
    </row>
    <row r="437" spans="1:3" x14ac:dyDescent="0.4">
      <c r="A437" s="34">
        <v>413</v>
      </c>
      <c r="B437" s="34">
        <v>9385.6016646914795</v>
      </c>
      <c r="C437" s="34">
        <v>-6214.6016646914795</v>
      </c>
    </row>
    <row r="438" spans="1:3" x14ac:dyDescent="0.4">
      <c r="A438" s="34">
        <v>414</v>
      </c>
      <c r="B438" s="34">
        <v>11112.785189483828</v>
      </c>
      <c r="C438" s="34">
        <v>2338.2148105161723</v>
      </c>
    </row>
    <row r="439" spans="1:3" x14ac:dyDescent="0.4">
      <c r="A439" s="34">
        <v>415</v>
      </c>
      <c r="B439" s="34">
        <v>12166.870654775958</v>
      </c>
      <c r="C439" s="34">
        <v>6861.1293452240425</v>
      </c>
    </row>
    <row r="440" spans="1:3" x14ac:dyDescent="0.4">
      <c r="A440" s="34">
        <v>416</v>
      </c>
      <c r="B440" s="34">
        <v>10244.294061204477</v>
      </c>
      <c r="C440" s="34">
        <v>-8814.2340612044773</v>
      </c>
    </row>
    <row r="441" spans="1:3" x14ac:dyDescent="0.4">
      <c r="A441" s="34">
        <v>417</v>
      </c>
      <c r="B441" s="34">
        <v>8598.919890403291</v>
      </c>
      <c r="C441" s="34">
        <v>-7396.7498904032909</v>
      </c>
    </row>
    <row r="442" spans="1:3" x14ac:dyDescent="0.4">
      <c r="A442" s="34">
        <v>418</v>
      </c>
      <c r="B442" s="34">
        <v>21288.799313271717</v>
      </c>
      <c r="C442" s="34">
        <v>-10762.799313271717</v>
      </c>
    </row>
    <row r="443" spans="1:3" x14ac:dyDescent="0.4">
      <c r="A443" s="34">
        <v>419</v>
      </c>
      <c r="B443" s="34">
        <v>22466.791487059087</v>
      </c>
      <c r="C443" s="34">
        <v>75.208512940913351</v>
      </c>
    </row>
    <row r="444" spans="1:3" x14ac:dyDescent="0.4">
      <c r="A444" s="34">
        <v>420</v>
      </c>
      <c r="B444" s="34">
        <v>13695.195556683895</v>
      </c>
      <c r="C444" s="34">
        <v>-5660.1955566838951</v>
      </c>
    </row>
    <row r="445" spans="1:3" x14ac:dyDescent="0.4">
      <c r="A445" s="34">
        <v>421</v>
      </c>
      <c r="B445" s="34">
        <v>5042.5215661478233</v>
      </c>
      <c r="C445" s="34">
        <v>-5028.0215661478233</v>
      </c>
    </row>
    <row r="446" spans="1:3" x14ac:dyDescent="0.4">
      <c r="A446" s="34">
        <v>422</v>
      </c>
      <c r="B446" s="34">
        <v>8769.9312543018641</v>
      </c>
      <c r="C446" s="34">
        <v>-8468.9312543018641</v>
      </c>
    </row>
    <row r="447" spans="1:3" x14ac:dyDescent="0.4">
      <c r="A447" s="34">
        <v>423</v>
      </c>
      <c r="B447" s="34">
        <v>7591.4120146649257</v>
      </c>
      <c r="C447" s="34">
        <v>-7161.4120146649257</v>
      </c>
    </row>
    <row r="448" spans="1:3" x14ac:dyDescent="0.4">
      <c r="A448" s="34">
        <v>424</v>
      </c>
      <c r="B448" s="34">
        <v>5612.8068153817985</v>
      </c>
      <c r="C448" s="34">
        <v>-5459.8068153817985</v>
      </c>
    </row>
    <row r="449" spans="1:3" x14ac:dyDescent="0.4">
      <c r="A449" s="34">
        <v>425</v>
      </c>
      <c r="B449" s="34">
        <v>7998.1381894605565</v>
      </c>
      <c r="C449" s="34">
        <v>-7794.2381894605569</v>
      </c>
    </row>
    <row r="450" spans="1:3" x14ac:dyDescent="0.4">
      <c r="A450" s="34">
        <v>426</v>
      </c>
      <c r="B450" s="34">
        <v>4891.7807331710055</v>
      </c>
      <c r="C450" s="34">
        <v>-4885.7807331710055</v>
      </c>
    </row>
    <row r="451" spans="1:3" x14ac:dyDescent="0.4">
      <c r="A451" s="34">
        <v>427</v>
      </c>
      <c r="B451" s="34">
        <v>6012.0591964305377</v>
      </c>
      <c r="C451" s="34">
        <v>-5879.0591964305377</v>
      </c>
    </row>
    <row r="452" spans="1:3" x14ac:dyDescent="0.4">
      <c r="A452" s="34">
        <v>428</v>
      </c>
      <c r="B452" s="34">
        <v>4645.1139155725759</v>
      </c>
      <c r="C452" s="34">
        <v>-4645.1139155725759</v>
      </c>
    </row>
    <row r="453" spans="1:3" x14ac:dyDescent="0.4">
      <c r="A453" s="34">
        <v>429</v>
      </c>
      <c r="B453" s="34">
        <v>8920.6720872786827</v>
      </c>
      <c r="C453" s="34">
        <v>-8244.6720872786827</v>
      </c>
    </row>
    <row r="454" spans="1:3" x14ac:dyDescent="0.4">
      <c r="A454" s="34">
        <v>430</v>
      </c>
      <c r="B454" s="34">
        <v>4645.1139155725759</v>
      </c>
      <c r="C454" s="34">
        <v>-4645.1139155725759</v>
      </c>
    </row>
    <row r="455" spans="1:3" x14ac:dyDescent="0.4">
      <c r="A455" s="34">
        <v>431</v>
      </c>
      <c r="B455" s="34">
        <v>5039.7808237300624</v>
      </c>
      <c r="C455" s="34">
        <v>-5015.7808237300624</v>
      </c>
    </row>
    <row r="456" spans="1:3" x14ac:dyDescent="0.4">
      <c r="A456" s="34">
        <v>432</v>
      </c>
      <c r="B456" s="34">
        <v>8910.3943032120806</v>
      </c>
      <c r="C456" s="34">
        <v>-8495.3943032120806</v>
      </c>
    </row>
    <row r="457" spans="1:3" x14ac:dyDescent="0.4">
      <c r="A457" s="34">
        <v>433</v>
      </c>
      <c r="B457" s="34">
        <v>10503.450833535269</v>
      </c>
      <c r="C457" s="34">
        <v>-9933.4508335352693</v>
      </c>
    </row>
    <row r="458" spans="1:3" x14ac:dyDescent="0.4">
      <c r="A458" s="34">
        <v>434</v>
      </c>
      <c r="B458" s="34">
        <v>4645.1139155725759</v>
      </c>
      <c r="C458" s="34">
        <v>-4645.1139155725759</v>
      </c>
    </row>
    <row r="459" spans="1:3" x14ac:dyDescent="0.4">
      <c r="A459" s="34">
        <v>435</v>
      </c>
      <c r="B459" s="34">
        <v>9784.0059488731858</v>
      </c>
      <c r="C459" s="34">
        <v>-9659.0059488731858</v>
      </c>
    </row>
    <row r="460" spans="1:3" x14ac:dyDescent="0.4">
      <c r="A460" s="34">
        <v>436</v>
      </c>
      <c r="B460" s="34">
        <v>4727.3361881053861</v>
      </c>
      <c r="C460" s="34">
        <v>-4724.3361881053861</v>
      </c>
    </row>
    <row r="461" spans="1:3" x14ac:dyDescent="0.4">
      <c r="A461" s="34">
        <v>437</v>
      </c>
      <c r="B461" s="34">
        <v>4645.1139155725759</v>
      </c>
      <c r="C461" s="34">
        <v>-4645.1139155725759</v>
      </c>
    </row>
    <row r="462" spans="1:3" x14ac:dyDescent="0.4">
      <c r="A462" s="34">
        <v>438</v>
      </c>
      <c r="B462" s="34">
        <v>4645.1139155725759</v>
      </c>
      <c r="C462" s="34">
        <v>-4645.1139155725759</v>
      </c>
    </row>
    <row r="463" spans="1:3" x14ac:dyDescent="0.4">
      <c r="A463" s="34">
        <v>439</v>
      </c>
      <c r="B463" s="34">
        <v>18667.748758440852</v>
      </c>
      <c r="C463" s="34">
        <v>-16791.748758440852</v>
      </c>
    </row>
    <row r="464" spans="1:3" x14ac:dyDescent="0.4">
      <c r="A464" s="34">
        <v>440</v>
      </c>
      <c r="B464" s="34">
        <v>4645.1139155725759</v>
      </c>
      <c r="C464" s="34">
        <v>-4645.1139155725759</v>
      </c>
    </row>
    <row r="465" spans="1:3" x14ac:dyDescent="0.4">
      <c r="A465" s="34">
        <v>441</v>
      </c>
      <c r="B465" s="34">
        <v>5056.2252782366249</v>
      </c>
      <c r="C465" s="34">
        <v>-5051.2252782366249</v>
      </c>
    </row>
    <row r="466" spans="1:3" x14ac:dyDescent="0.4">
      <c r="A466" s="34">
        <v>442</v>
      </c>
      <c r="B466" s="34">
        <v>4645.1139155725759</v>
      </c>
      <c r="C466" s="34">
        <v>-4645.1139155725759</v>
      </c>
    </row>
    <row r="467" spans="1:3" x14ac:dyDescent="0.4">
      <c r="A467" s="34">
        <v>443</v>
      </c>
      <c r="B467" s="34">
        <v>37006.833063633159</v>
      </c>
      <c r="C467" s="34">
        <v>-30315.833063633159</v>
      </c>
    </row>
    <row r="468" spans="1:3" x14ac:dyDescent="0.4">
      <c r="A468" s="34">
        <v>444</v>
      </c>
      <c r="B468" s="34">
        <v>5056.2252782366249</v>
      </c>
      <c r="C468" s="34">
        <v>-5046.2252782366249</v>
      </c>
    </row>
    <row r="469" spans="1:3" x14ac:dyDescent="0.4">
      <c r="A469" s="34">
        <v>445</v>
      </c>
      <c r="B469" s="34">
        <v>8756.2275422130624</v>
      </c>
      <c r="C469" s="34">
        <v>-8706.2275422130624</v>
      </c>
    </row>
    <row r="470" spans="1:3" x14ac:dyDescent="0.4">
      <c r="A470" s="34">
        <v>446</v>
      </c>
      <c r="B470" s="34">
        <v>4727.3361881053861</v>
      </c>
      <c r="C470" s="34">
        <v>-4725.3361881053861</v>
      </c>
    </row>
    <row r="471" spans="1:3" x14ac:dyDescent="0.4">
      <c r="A471" s="34">
        <v>447</v>
      </c>
      <c r="B471" s="34">
        <v>8581.5052130808417</v>
      </c>
      <c r="C471" s="34">
        <v>-7815.5052130808417</v>
      </c>
    </row>
    <row r="472" spans="1:3" x14ac:dyDescent="0.4">
      <c r="A472" s="34">
        <v>448</v>
      </c>
      <c r="B472" s="34">
        <v>5056.2252782366249</v>
      </c>
      <c r="C472" s="34">
        <v>-5051.2252782366249</v>
      </c>
    </row>
    <row r="473" spans="1:3" x14ac:dyDescent="0.4">
      <c r="A473" s="34">
        <v>449</v>
      </c>
      <c r="B473" s="34">
        <v>6330.8760581765073</v>
      </c>
      <c r="C473" s="34">
        <v>-6248.8660581765071</v>
      </c>
    </row>
    <row r="474" spans="1:3" x14ac:dyDescent="0.4">
      <c r="A474" s="34">
        <v>450</v>
      </c>
      <c r="B474" s="34">
        <v>5385.1143683678638</v>
      </c>
      <c r="C474" s="34">
        <v>-5340.1143683678638</v>
      </c>
    </row>
    <row r="475" spans="1:3" x14ac:dyDescent="0.4">
      <c r="A475" s="34">
        <v>451</v>
      </c>
      <c r="B475" s="34">
        <v>9296.5453331429562</v>
      </c>
      <c r="C475" s="34">
        <v>-8900.5453331429562</v>
      </c>
    </row>
    <row r="476" spans="1:3" x14ac:dyDescent="0.4">
      <c r="A476" s="34">
        <v>452</v>
      </c>
      <c r="B476" s="34">
        <v>4645.1139155725759</v>
      </c>
      <c r="C476" s="34">
        <v>-4645.1139155725759</v>
      </c>
    </row>
    <row r="477" spans="1:3" x14ac:dyDescent="0.4">
      <c r="A477" s="34">
        <v>453</v>
      </c>
      <c r="B477" s="34">
        <v>7934.0048168849653</v>
      </c>
      <c r="C477" s="34">
        <v>-7454.0048168849653</v>
      </c>
    </row>
    <row r="478" spans="1:3" x14ac:dyDescent="0.4">
      <c r="A478" s="34">
        <v>454</v>
      </c>
      <c r="B478" s="34">
        <v>5714.0034584991026</v>
      </c>
      <c r="C478" s="34">
        <v>-5688.0034584991026</v>
      </c>
    </row>
    <row r="479" spans="1:3" x14ac:dyDescent="0.4">
      <c r="A479" s="34">
        <v>455</v>
      </c>
      <c r="B479" s="34">
        <v>5993.5591851106556</v>
      </c>
      <c r="C479" s="34">
        <v>-5911.5591851106556</v>
      </c>
    </row>
    <row r="480" spans="1:3" x14ac:dyDescent="0.4">
      <c r="A480" s="34">
        <v>456</v>
      </c>
      <c r="B480" s="34">
        <v>6495.1150475607956</v>
      </c>
      <c r="C480" s="34">
        <v>-6450.1150475607956</v>
      </c>
    </row>
    <row r="481" spans="1:3" x14ac:dyDescent="0.4">
      <c r="A481" s="34">
        <v>457</v>
      </c>
      <c r="B481" s="34">
        <v>6316.9667904063735</v>
      </c>
      <c r="C481" s="34">
        <v>-6255.9667904063735</v>
      </c>
    </row>
    <row r="482" spans="1:3" x14ac:dyDescent="0.4">
      <c r="A482" s="34">
        <v>458</v>
      </c>
      <c r="B482" s="34">
        <v>4645.1139155725759</v>
      </c>
      <c r="C482" s="34">
        <v>-4645.1139155725759</v>
      </c>
    </row>
    <row r="483" spans="1:3" x14ac:dyDescent="0.4">
      <c r="A483" s="34">
        <v>459</v>
      </c>
      <c r="B483" s="34">
        <v>6022.7564818876126</v>
      </c>
      <c r="C483" s="34">
        <v>-5201.7564818876126</v>
      </c>
    </row>
    <row r="484" spans="1:3" x14ac:dyDescent="0.4">
      <c r="A484" s="34">
        <v>460</v>
      </c>
      <c r="B484" s="34">
        <v>6700.6707288928192</v>
      </c>
      <c r="C484" s="34">
        <v>-6675.6707288928192</v>
      </c>
    </row>
    <row r="485" spans="1:3" x14ac:dyDescent="0.4">
      <c r="A485" s="34">
        <v>461</v>
      </c>
      <c r="B485" s="34">
        <v>5672.8923222326976</v>
      </c>
      <c r="C485" s="34">
        <v>-5647.8923222326976</v>
      </c>
    </row>
    <row r="486" spans="1:3" x14ac:dyDescent="0.4">
      <c r="A486" s="34">
        <v>462</v>
      </c>
      <c r="B486" s="34">
        <v>4645.1139155725759</v>
      </c>
      <c r="C486" s="34">
        <v>-4645.1139155725759</v>
      </c>
    </row>
    <row r="487" spans="1:3" x14ac:dyDescent="0.4">
      <c r="A487" s="34">
        <v>463</v>
      </c>
      <c r="B487" s="34">
        <v>4645.1139155725759</v>
      </c>
      <c r="C487" s="34">
        <v>-4645.1139155725759</v>
      </c>
    </row>
    <row r="488" spans="1:3" x14ac:dyDescent="0.4">
      <c r="A488" s="34">
        <v>464</v>
      </c>
      <c r="B488" s="34">
        <v>13988.553976119138</v>
      </c>
      <c r="C488" s="34">
        <v>-12738.553976119138</v>
      </c>
    </row>
    <row r="489" spans="1:3" x14ac:dyDescent="0.4">
      <c r="A489" s="34">
        <v>465</v>
      </c>
      <c r="B489" s="34">
        <v>4727.3361881053861</v>
      </c>
      <c r="C489" s="34">
        <v>-4726.3361881053861</v>
      </c>
    </row>
    <row r="490" spans="1:3" x14ac:dyDescent="0.4">
      <c r="A490" s="34">
        <v>466</v>
      </c>
      <c r="B490" s="34">
        <v>6063.448116763544</v>
      </c>
      <c r="C490" s="34">
        <v>-5925.448116763544</v>
      </c>
    </row>
    <row r="491" spans="1:3" x14ac:dyDescent="0.4">
      <c r="A491" s="34">
        <v>467</v>
      </c>
      <c r="B491" s="34">
        <v>5894.8924580712837</v>
      </c>
      <c r="C491" s="34">
        <v>-5818.8924580712837</v>
      </c>
    </row>
    <row r="492" spans="1:3" x14ac:dyDescent="0.4">
      <c r="A492" s="34">
        <v>468</v>
      </c>
      <c r="B492" s="34">
        <v>13742.270479138577</v>
      </c>
      <c r="C492" s="34">
        <v>-9427.2704791385768</v>
      </c>
    </row>
    <row r="493" spans="1:3" x14ac:dyDescent="0.4">
      <c r="A493" s="34">
        <v>469</v>
      </c>
      <c r="B493" s="34">
        <v>4645.1139155725759</v>
      </c>
      <c r="C493" s="34">
        <v>-4645.1139155725759</v>
      </c>
    </row>
    <row r="494" spans="1:3" x14ac:dyDescent="0.4">
      <c r="A494" s="34">
        <v>470</v>
      </c>
      <c r="B494" s="34">
        <v>4645.1139155725759</v>
      </c>
      <c r="C494" s="34">
        <v>-4645.1139155725759</v>
      </c>
    </row>
    <row r="495" spans="1:3" x14ac:dyDescent="0.4">
      <c r="A495" s="34">
        <v>471</v>
      </c>
      <c r="B495" s="34">
        <v>6741.7818651592243</v>
      </c>
      <c r="C495" s="34">
        <v>-6690.7818651592243</v>
      </c>
    </row>
    <row r="496" spans="1:3" x14ac:dyDescent="0.4">
      <c r="A496" s="34">
        <v>472</v>
      </c>
      <c r="B496" s="34">
        <v>7808.7367663790965</v>
      </c>
      <c r="C496" s="34">
        <v>-1267.7367663790965</v>
      </c>
    </row>
    <row r="497" spans="1:3" x14ac:dyDescent="0.4">
      <c r="A497" s="34">
        <v>473</v>
      </c>
      <c r="B497" s="34">
        <v>6963.7820009978104</v>
      </c>
      <c r="C497" s="34">
        <v>-6822.7820009978104</v>
      </c>
    </row>
    <row r="498" spans="1:3" x14ac:dyDescent="0.4">
      <c r="A498" s="34">
        <v>474</v>
      </c>
      <c r="B498" s="34">
        <v>9701.7836763403757</v>
      </c>
      <c r="C498" s="34">
        <v>-8840.7836763403757</v>
      </c>
    </row>
    <row r="499" spans="1:3" x14ac:dyDescent="0.4">
      <c r="A499" s="34">
        <v>475</v>
      </c>
      <c r="B499" s="34">
        <v>4727.3361881053861</v>
      </c>
      <c r="C499" s="34">
        <v>-4726.3361881053861</v>
      </c>
    </row>
    <row r="500" spans="1:3" x14ac:dyDescent="0.4">
      <c r="A500" s="34">
        <v>476</v>
      </c>
      <c r="B500" s="34">
        <v>4645.1139155725759</v>
      </c>
      <c r="C500" s="34">
        <v>-4645.1139155725759</v>
      </c>
    </row>
    <row r="501" spans="1:3" x14ac:dyDescent="0.4">
      <c r="A501" s="34">
        <v>477</v>
      </c>
      <c r="B501" s="34">
        <v>7898.5895622399867</v>
      </c>
      <c r="C501" s="34">
        <v>-2991.9995622399865</v>
      </c>
    </row>
    <row r="502" spans="1:3" x14ac:dyDescent="0.4">
      <c r="A502" s="34">
        <v>478</v>
      </c>
      <c r="B502" s="34">
        <v>4645.1139155725759</v>
      </c>
      <c r="C502" s="34">
        <v>-4645.1139155725759</v>
      </c>
    </row>
    <row r="503" spans="1:3" x14ac:dyDescent="0.4">
      <c r="A503" s="34">
        <v>479</v>
      </c>
      <c r="B503" s="34">
        <v>4645.1139155725759</v>
      </c>
      <c r="C503" s="34">
        <v>-4645.1139155725759</v>
      </c>
    </row>
    <row r="504" spans="1:3" x14ac:dyDescent="0.4">
      <c r="A504" s="34">
        <v>480</v>
      </c>
      <c r="B504" s="34">
        <v>11946.451716486081</v>
      </c>
      <c r="C504" s="34">
        <v>-7062.4517164860808</v>
      </c>
    </row>
    <row r="505" spans="1:3" x14ac:dyDescent="0.4">
      <c r="A505" s="34">
        <v>481</v>
      </c>
      <c r="B505" s="34">
        <v>9204.9262294635391</v>
      </c>
      <c r="C505" s="34">
        <v>-1440.9262294635391</v>
      </c>
    </row>
    <row r="506" spans="1:3" x14ac:dyDescent="0.4">
      <c r="A506" s="34">
        <v>482</v>
      </c>
      <c r="B506" s="34">
        <v>11810.197664860281</v>
      </c>
      <c r="C506" s="34">
        <v>-9980.1976648602813</v>
      </c>
    </row>
    <row r="507" spans="1:3" x14ac:dyDescent="0.4">
      <c r="A507" s="34">
        <v>483</v>
      </c>
      <c r="B507" s="34">
        <v>5467.336640900673</v>
      </c>
      <c r="C507" s="34">
        <v>-5457.336640900673</v>
      </c>
    </row>
    <row r="508" spans="1:3" x14ac:dyDescent="0.4">
      <c r="A508" s="34">
        <v>484</v>
      </c>
      <c r="B508" s="34">
        <v>8856.9078759267068</v>
      </c>
      <c r="C508" s="34">
        <v>-1326.9078759267068</v>
      </c>
    </row>
    <row r="509" spans="1:3" x14ac:dyDescent="0.4">
      <c r="A509" s="34">
        <v>485</v>
      </c>
      <c r="B509" s="34">
        <v>5758.8519707897258</v>
      </c>
      <c r="C509" s="34">
        <v>-5609.8519707897258</v>
      </c>
    </row>
    <row r="510" spans="1:3" x14ac:dyDescent="0.4">
      <c r="A510" s="34">
        <v>486</v>
      </c>
      <c r="B510" s="34">
        <v>10114.546062236883</v>
      </c>
      <c r="C510" s="34">
        <v>-1799.5360622368826</v>
      </c>
    </row>
    <row r="511" spans="1:3" x14ac:dyDescent="0.4">
      <c r="A511" s="34">
        <v>487</v>
      </c>
      <c r="B511" s="34">
        <v>8756.2275422130624</v>
      </c>
      <c r="C511" s="34">
        <v>-8706.2275422130624</v>
      </c>
    </row>
    <row r="512" spans="1:3" x14ac:dyDescent="0.4">
      <c r="A512" s="34">
        <v>488</v>
      </c>
      <c r="B512" s="34">
        <v>4645.1139155725759</v>
      </c>
      <c r="C512" s="34">
        <v>-4645.1139155725759</v>
      </c>
    </row>
    <row r="513" spans="1:3" x14ac:dyDescent="0.4">
      <c r="A513" s="34">
        <v>489</v>
      </c>
      <c r="B513" s="34">
        <v>4645.1139155725759</v>
      </c>
      <c r="C513" s="34">
        <v>-4645.1139155725759</v>
      </c>
    </row>
    <row r="514" spans="1:3" x14ac:dyDescent="0.4">
      <c r="A514" s="34">
        <v>490</v>
      </c>
      <c r="B514" s="34">
        <v>10537.710113757275</v>
      </c>
      <c r="C514" s="34">
        <v>-10322.710113757275</v>
      </c>
    </row>
    <row r="515" spans="1:3" x14ac:dyDescent="0.4">
      <c r="A515" s="34">
        <v>491</v>
      </c>
      <c r="B515" s="34">
        <v>4645.1139155725759</v>
      </c>
      <c r="C515" s="34">
        <v>-4645.1139155725759</v>
      </c>
    </row>
    <row r="516" spans="1:3" x14ac:dyDescent="0.4">
      <c r="A516" s="34">
        <v>492</v>
      </c>
      <c r="B516" s="34">
        <v>4645.1139155725759</v>
      </c>
      <c r="C516" s="34">
        <v>-4645.1139155725759</v>
      </c>
    </row>
    <row r="517" spans="1:3" x14ac:dyDescent="0.4">
      <c r="A517" s="34">
        <v>493</v>
      </c>
      <c r="B517" s="34">
        <v>4645.1139155725759</v>
      </c>
      <c r="C517" s="34">
        <v>-4645.1139155725759</v>
      </c>
    </row>
    <row r="518" spans="1:3" x14ac:dyDescent="0.4">
      <c r="A518" s="34">
        <v>494</v>
      </c>
      <c r="B518" s="34">
        <v>4645.1139155725759</v>
      </c>
      <c r="C518" s="34">
        <v>-4645.1139155725759</v>
      </c>
    </row>
    <row r="519" spans="1:3" x14ac:dyDescent="0.4">
      <c r="A519" s="34">
        <v>495</v>
      </c>
      <c r="B519" s="34">
        <v>5494.7440650782764</v>
      </c>
      <c r="C519" s="34">
        <v>-5463.7440650782764</v>
      </c>
    </row>
    <row r="520" spans="1:3" x14ac:dyDescent="0.4">
      <c r="A520" s="34">
        <v>496</v>
      </c>
      <c r="B520" s="34">
        <v>4645.1139155725759</v>
      </c>
      <c r="C520" s="34">
        <v>-4645.1139155725759</v>
      </c>
    </row>
    <row r="521" spans="1:3" x14ac:dyDescent="0.4">
      <c r="A521" s="34">
        <v>497</v>
      </c>
      <c r="B521" s="34">
        <v>4727.3361881053861</v>
      </c>
      <c r="C521" s="34">
        <v>-4726.3361881053861</v>
      </c>
    </row>
    <row r="522" spans="1:3" x14ac:dyDescent="0.4">
      <c r="A522" s="34">
        <v>498</v>
      </c>
      <c r="B522" s="34">
        <v>5467.336640900673</v>
      </c>
      <c r="C522" s="34">
        <v>-5437.336640900673</v>
      </c>
    </row>
    <row r="523" spans="1:3" x14ac:dyDescent="0.4">
      <c r="A523" s="34">
        <v>499</v>
      </c>
      <c r="B523" s="34">
        <v>15834.817732083138</v>
      </c>
      <c r="C523" s="34">
        <v>-12840.817732083138</v>
      </c>
    </row>
    <row r="524" spans="1:3" x14ac:dyDescent="0.4">
      <c r="A524" s="34">
        <v>500</v>
      </c>
      <c r="B524" s="34">
        <v>10685.288551636677</v>
      </c>
      <c r="C524" s="34">
        <v>-8775.2885516366769</v>
      </c>
    </row>
    <row r="525" spans="1:3" x14ac:dyDescent="0.4">
      <c r="A525" s="34">
        <v>501</v>
      </c>
      <c r="B525" s="34">
        <v>9064.5610642110987</v>
      </c>
      <c r="C525" s="34">
        <v>-8849.5610642110987</v>
      </c>
    </row>
    <row r="526" spans="1:3" x14ac:dyDescent="0.4">
      <c r="A526" s="34">
        <v>502</v>
      </c>
      <c r="B526" s="34">
        <v>4645.1139155725759</v>
      </c>
      <c r="C526" s="34">
        <v>-4645.1139155725759</v>
      </c>
    </row>
    <row r="527" spans="1:3" x14ac:dyDescent="0.4">
      <c r="A527" s="34">
        <v>503</v>
      </c>
      <c r="B527" s="34">
        <v>9372.894586209135</v>
      </c>
      <c r="C527" s="34">
        <v>-9142.894586209135</v>
      </c>
    </row>
    <row r="528" spans="1:3" x14ac:dyDescent="0.4">
      <c r="A528" s="34">
        <v>504</v>
      </c>
      <c r="B528" s="34">
        <v>5686.5960343214992</v>
      </c>
      <c r="C528" s="34">
        <v>-5572.5960343214992</v>
      </c>
    </row>
    <row r="529" spans="1:3" x14ac:dyDescent="0.4">
      <c r="A529" s="34">
        <v>505</v>
      </c>
      <c r="B529" s="34">
        <v>10154.006175270828</v>
      </c>
      <c r="C529" s="34">
        <v>-9819.006175270828</v>
      </c>
    </row>
    <row r="530" spans="1:3" x14ac:dyDescent="0.4">
      <c r="A530" s="34">
        <v>506</v>
      </c>
      <c r="B530" s="34">
        <v>4950.5109278372975</v>
      </c>
      <c r="C530" s="34">
        <v>-4898.5109278372975</v>
      </c>
    </row>
    <row r="531" spans="1:3" x14ac:dyDescent="0.4">
      <c r="A531" s="34">
        <v>507</v>
      </c>
      <c r="B531" s="34">
        <v>25200.682048775012</v>
      </c>
      <c r="C531" s="34">
        <v>-24950.682048775012</v>
      </c>
    </row>
    <row r="532" spans="1:3" x14ac:dyDescent="0.4">
      <c r="A532" s="34">
        <v>508</v>
      </c>
      <c r="B532" s="34">
        <v>9907.3393576723993</v>
      </c>
      <c r="C532" s="34">
        <v>-9267.3393576723993</v>
      </c>
    </row>
    <row r="533" spans="1:3" x14ac:dyDescent="0.4">
      <c r="A533" s="34">
        <v>509</v>
      </c>
      <c r="B533" s="34">
        <v>15608.083586613875</v>
      </c>
      <c r="C533" s="34">
        <v>-15208.083586613875</v>
      </c>
    </row>
    <row r="534" spans="1:3" x14ac:dyDescent="0.4">
      <c r="A534" s="34">
        <v>510</v>
      </c>
      <c r="B534" s="34">
        <v>5467.336640900673</v>
      </c>
      <c r="C534" s="34">
        <v>-5457.336640900673</v>
      </c>
    </row>
    <row r="535" spans="1:3" x14ac:dyDescent="0.4">
      <c r="A535" s="34">
        <v>511</v>
      </c>
      <c r="B535" s="34">
        <v>4645.1139155725759</v>
      </c>
      <c r="C535" s="34">
        <v>-4645.1139155725759</v>
      </c>
    </row>
    <row r="536" spans="1:3" x14ac:dyDescent="0.4">
      <c r="A536" s="34">
        <v>512</v>
      </c>
      <c r="B536" s="34">
        <v>7111.7820915568682</v>
      </c>
      <c r="C536" s="34">
        <v>-6961.7820915568682</v>
      </c>
    </row>
    <row r="537" spans="1:3" x14ac:dyDescent="0.4">
      <c r="A537" s="34">
        <v>513</v>
      </c>
      <c r="B537" s="34">
        <v>5097.3364145030291</v>
      </c>
      <c r="C537" s="34">
        <v>-5086.3364145030291</v>
      </c>
    </row>
    <row r="538" spans="1:3" x14ac:dyDescent="0.4">
      <c r="A538" s="34">
        <v>514</v>
      </c>
      <c r="B538" s="34">
        <v>13063.223641652303</v>
      </c>
      <c r="C538" s="34">
        <v>-6101.2236416523028</v>
      </c>
    </row>
    <row r="539" spans="1:3" x14ac:dyDescent="0.4">
      <c r="A539" s="34">
        <v>515</v>
      </c>
      <c r="B539" s="34">
        <v>6015.4851244527381</v>
      </c>
      <c r="C539" s="34">
        <v>-5965.4851244527381</v>
      </c>
    </row>
    <row r="540" spans="1:3" x14ac:dyDescent="0.4">
      <c r="A540" s="34">
        <v>516</v>
      </c>
      <c r="B540" s="34">
        <v>64258.679803992956</v>
      </c>
      <c r="C540" s="34">
        <v>-39607.679803992956</v>
      </c>
    </row>
    <row r="541" spans="1:3" x14ac:dyDescent="0.4">
      <c r="A541" s="34">
        <v>517</v>
      </c>
      <c r="B541" s="34">
        <v>4645.1139155725759</v>
      </c>
      <c r="C541" s="34">
        <v>-4645.1139155725759</v>
      </c>
    </row>
    <row r="542" spans="1:3" x14ac:dyDescent="0.4">
      <c r="A542" s="34">
        <v>518</v>
      </c>
      <c r="B542" s="34">
        <v>10263.635871981242</v>
      </c>
      <c r="C542" s="34">
        <v>-10058.635871981242</v>
      </c>
    </row>
    <row r="543" spans="1:3" x14ac:dyDescent="0.4">
      <c r="A543" s="34">
        <v>519</v>
      </c>
      <c r="B543" s="34">
        <v>4645.1139155725759</v>
      </c>
      <c r="C543" s="34">
        <v>-4645.1139155725759</v>
      </c>
    </row>
    <row r="544" spans="1:3" x14ac:dyDescent="0.4">
      <c r="A544" s="34">
        <v>520</v>
      </c>
      <c r="B544" s="34">
        <v>7870.5762066453699</v>
      </c>
      <c r="C544" s="34">
        <v>-5124.5762066453699</v>
      </c>
    </row>
    <row r="545" spans="1:3" x14ac:dyDescent="0.4">
      <c r="A545" s="34">
        <v>521</v>
      </c>
      <c r="B545" s="34">
        <v>16990.546306160628</v>
      </c>
      <c r="C545" s="34">
        <v>-11885.546306160628</v>
      </c>
    </row>
    <row r="546" spans="1:3" x14ac:dyDescent="0.4">
      <c r="A546" s="34">
        <v>522</v>
      </c>
      <c r="B546" s="34">
        <v>12327.023377923659</v>
      </c>
      <c r="C546" s="34">
        <v>-7095.0233779236587</v>
      </c>
    </row>
    <row r="547" spans="1:3" x14ac:dyDescent="0.4">
      <c r="A547" s="34">
        <v>523</v>
      </c>
      <c r="B547" s="34">
        <v>13769.133835342431</v>
      </c>
      <c r="C547" s="34">
        <v>-10329.133835342431</v>
      </c>
    </row>
    <row r="548" spans="1:3" x14ac:dyDescent="0.4">
      <c r="A548" s="34">
        <v>524</v>
      </c>
      <c r="B548" s="34">
        <v>10547.49847953499</v>
      </c>
      <c r="C548" s="34">
        <v>-4517.4984795349901</v>
      </c>
    </row>
    <row r="549" spans="1:3" x14ac:dyDescent="0.4">
      <c r="A549" s="34">
        <v>525</v>
      </c>
      <c r="B549" s="34">
        <v>7050.7794901277184</v>
      </c>
      <c r="C549" s="34">
        <v>-3247.2294901277182</v>
      </c>
    </row>
    <row r="550" spans="1:3" x14ac:dyDescent="0.4">
      <c r="A550" s="34">
        <v>526</v>
      </c>
      <c r="B550" s="34">
        <v>86867.386448382313</v>
      </c>
      <c r="C550" s="34">
        <v>-74867.386448382313</v>
      </c>
    </row>
    <row r="551" spans="1:3" x14ac:dyDescent="0.4">
      <c r="A551" s="34">
        <v>527</v>
      </c>
      <c r="B551" s="34">
        <v>10758.161134316255</v>
      </c>
      <c r="C551" s="34">
        <v>-9048.1611343162549</v>
      </c>
    </row>
    <row r="552" spans="1:3" x14ac:dyDescent="0.4">
      <c r="A552" s="34">
        <v>528</v>
      </c>
      <c r="B552" s="34">
        <v>9893.2887161636281</v>
      </c>
      <c r="C552" s="34">
        <v>191.71128383637188</v>
      </c>
    </row>
    <row r="553" spans="1:3" x14ac:dyDescent="0.4">
      <c r="A553" s="34">
        <v>529</v>
      </c>
      <c r="B553" s="34">
        <v>8290.3013311938084</v>
      </c>
      <c r="C553" s="34">
        <v>-6960.3013311938084</v>
      </c>
    </row>
    <row r="554" spans="1:3" x14ac:dyDescent="0.4">
      <c r="A554" s="34">
        <v>530</v>
      </c>
      <c r="B554" s="34">
        <v>11793.883721897422</v>
      </c>
      <c r="C554" s="34">
        <v>-10228.883721897422</v>
      </c>
    </row>
    <row r="555" spans="1:3" x14ac:dyDescent="0.4">
      <c r="A555" s="34">
        <v>531</v>
      </c>
      <c r="B555" s="34">
        <v>15050.484267138498</v>
      </c>
      <c r="C555" s="34">
        <v>-11380.484267138498</v>
      </c>
    </row>
    <row r="556" spans="1:3" x14ac:dyDescent="0.4">
      <c r="A556" s="34">
        <v>532</v>
      </c>
      <c r="B556" s="34">
        <v>15254.439403677059</v>
      </c>
      <c r="C556" s="34">
        <v>-11254.439403677059</v>
      </c>
    </row>
    <row r="557" spans="1:3" x14ac:dyDescent="0.4">
      <c r="A557" s="34">
        <v>533</v>
      </c>
      <c r="B557" s="34">
        <v>10502.856741970725</v>
      </c>
      <c r="C557" s="34">
        <v>1822.1432580292749</v>
      </c>
    </row>
    <row r="558" spans="1:3" x14ac:dyDescent="0.4">
      <c r="A558" s="34">
        <v>534</v>
      </c>
      <c r="B558" s="34">
        <v>14337.668865910853</v>
      </c>
      <c r="C558" s="34">
        <v>-12333.668865910853</v>
      </c>
    </row>
    <row r="559" spans="1:3" x14ac:dyDescent="0.4">
      <c r="A559" s="34">
        <v>535</v>
      </c>
      <c r="B559" s="34">
        <v>31538.648889845761</v>
      </c>
      <c r="C559" s="34">
        <v>-15838.648889845761</v>
      </c>
    </row>
    <row r="560" spans="1:3" x14ac:dyDescent="0.4">
      <c r="A560" s="34">
        <v>536</v>
      </c>
      <c r="B560" s="34">
        <v>7501.98948662783</v>
      </c>
      <c r="C560" s="34">
        <v>-5451.98948662783</v>
      </c>
    </row>
    <row r="561" spans="1:3" x14ac:dyDescent="0.4">
      <c r="A561" s="34">
        <v>537</v>
      </c>
      <c r="B561" s="34">
        <v>12872.611827349243</v>
      </c>
      <c r="C561" s="34">
        <v>-8970.111827349243</v>
      </c>
    </row>
    <row r="562" spans="1:3" x14ac:dyDescent="0.4">
      <c r="A562" s="34">
        <v>538</v>
      </c>
      <c r="B562" s="34">
        <v>8003.6847088619234</v>
      </c>
      <c r="C562" s="34">
        <v>-5593.6847088619234</v>
      </c>
    </row>
    <row r="563" spans="1:3" x14ac:dyDescent="0.4">
      <c r="A563" s="34">
        <v>539</v>
      </c>
      <c r="B563" s="34">
        <v>25366.496965049511</v>
      </c>
      <c r="C563" s="34">
        <v>-10245.496965049511</v>
      </c>
    </row>
    <row r="564" spans="1:3" x14ac:dyDescent="0.4">
      <c r="A564" s="34">
        <v>540</v>
      </c>
      <c r="B564" s="34">
        <v>6713.9085147706019</v>
      </c>
      <c r="C564" s="34">
        <v>-6210.6885147706016</v>
      </c>
    </row>
    <row r="565" spans="1:3" x14ac:dyDescent="0.4">
      <c r="A565" s="34">
        <v>541</v>
      </c>
      <c r="B565" s="34">
        <v>4727.3361881053861</v>
      </c>
      <c r="C565" s="34">
        <v>-4726.3361881053861</v>
      </c>
    </row>
    <row r="566" spans="1:3" x14ac:dyDescent="0.4">
      <c r="A566" s="34">
        <v>542</v>
      </c>
      <c r="B566" s="34">
        <v>6700.6707288928192</v>
      </c>
      <c r="C566" s="34">
        <v>-6675.6707288928192</v>
      </c>
    </row>
    <row r="567" spans="1:3" x14ac:dyDescent="0.4">
      <c r="A567" s="34">
        <v>543</v>
      </c>
      <c r="B567" s="34">
        <v>4727.3361881053861</v>
      </c>
      <c r="C567" s="34">
        <v>-4726.3361881053861</v>
      </c>
    </row>
    <row r="568" spans="1:3" x14ac:dyDescent="0.4">
      <c r="A568" s="34">
        <v>544</v>
      </c>
      <c r="B568" s="34">
        <v>7522.8934542209172</v>
      </c>
      <c r="C568" s="34">
        <v>-7452.8934542209172</v>
      </c>
    </row>
    <row r="569" spans="1:3" x14ac:dyDescent="0.4">
      <c r="A569" s="34">
        <v>545</v>
      </c>
      <c r="B569" s="34">
        <v>4891.7807331710055</v>
      </c>
      <c r="C569" s="34">
        <v>-4885.7807331710055</v>
      </c>
    </row>
    <row r="570" spans="1:3" x14ac:dyDescent="0.4">
      <c r="A570" s="34">
        <v>546</v>
      </c>
      <c r="B570" s="34">
        <v>37756.50672496172</v>
      </c>
      <c r="C570" s="34">
        <v>-24064.50672496172</v>
      </c>
    </row>
    <row r="571" spans="1:3" x14ac:dyDescent="0.4">
      <c r="A571" s="34">
        <v>547</v>
      </c>
      <c r="B571" s="34">
        <v>6782.8930014256293</v>
      </c>
      <c r="C571" s="34">
        <v>-6730.8930014256293</v>
      </c>
    </row>
    <row r="572" spans="1:3" x14ac:dyDescent="0.4">
      <c r="A572" s="34">
        <v>548</v>
      </c>
      <c r="B572" s="34">
        <v>4645.1139155725759</v>
      </c>
      <c r="C572" s="34">
        <v>-4645.1139155725759</v>
      </c>
    </row>
    <row r="573" spans="1:3" x14ac:dyDescent="0.4">
      <c r="A573" s="34">
        <v>549</v>
      </c>
      <c r="B573" s="34">
        <v>5385.1143683678638</v>
      </c>
      <c r="C573" s="34">
        <v>-5376.1143683678638</v>
      </c>
    </row>
    <row r="574" spans="1:3" x14ac:dyDescent="0.4">
      <c r="A574" s="34">
        <v>550</v>
      </c>
      <c r="B574" s="34">
        <v>5344.0032321014587</v>
      </c>
      <c r="C574" s="34">
        <v>-5276.0032321014587</v>
      </c>
    </row>
    <row r="575" spans="1:3" x14ac:dyDescent="0.4">
      <c r="A575" s="34">
        <v>551</v>
      </c>
      <c r="B575" s="34">
        <v>5364.5588002346612</v>
      </c>
      <c r="C575" s="34">
        <v>-5329.5588002346612</v>
      </c>
    </row>
    <row r="576" spans="1:3" x14ac:dyDescent="0.4">
      <c r="A576" s="34">
        <v>552</v>
      </c>
      <c r="B576" s="34">
        <v>15748.057217235204</v>
      </c>
      <c r="C576" s="34">
        <v>-11967.057217235204</v>
      </c>
    </row>
    <row r="577" spans="1:3" x14ac:dyDescent="0.4">
      <c r="A577" s="34">
        <v>553</v>
      </c>
      <c r="B577" s="34">
        <v>4645.1139155725759</v>
      </c>
      <c r="C577" s="34">
        <v>-4645.1139155725759</v>
      </c>
    </row>
    <row r="578" spans="1:3" x14ac:dyDescent="0.4">
      <c r="A578" s="34">
        <v>554</v>
      </c>
      <c r="B578" s="34">
        <v>6330.6705024951752</v>
      </c>
      <c r="C578" s="34">
        <v>-6207.6705024951752</v>
      </c>
    </row>
    <row r="579" spans="1:3" x14ac:dyDescent="0.4">
      <c r="A579" s="34">
        <v>555</v>
      </c>
      <c r="B579" s="34">
        <v>9937.2383658661493</v>
      </c>
      <c r="C579" s="34">
        <v>-8521.2383658661493</v>
      </c>
    </row>
    <row r="580" spans="1:3" x14ac:dyDescent="0.4">
      <c r="A580" s="34">
        <v>556</v>
      </c>
      <c r="B580" s="34">
        <v>4645.1139155725759</v>
      </c>
      <c r="C580" s="34">
        <v>-4645.1139155725759</v>
      </c>
    </row>
    <row r="581" spans="1:3" x14ac:dyDescent="0.4">
      <c r="A581" s="34">
        <v>557</v>
      </c>
      <c r="B581" s="34">
        <v>21089.568422134525</v>
      </c>
      <c r="C581" s="34">
        <v>-20889.568422134525</v>
      </c>
    </row>
    <row r="582" spans="1:3" x14ac:dyDescent="0.4">
      <c r="A582" s="34">
        <v>558</v>
      </c>
      <c r="B582" s="34">
        <v>10260.89512956348</v>
      </c>
      <c r="C582" s="34">
        <v>-8894.8951295634797</v>
      </c>
    </row>
    <row r="583" spans="1:3" x14ac:dyDescent="0.4">
      <c r="A583" s="34">
        <v>559</v>
      </c>
      <c r="B583" s="34">
        <v>4645.1139155725759</v>
      </c>
      <c r="C583" s="34">
        <v>-4645.1139155725759</v>
      </c>
    </row>
    <row r="584" spans="1:3" x14ac:dyDescent="0.4">
      <c r="A584" s="34">
        <v>560</v>
      </c>
      <c r="B584" s="34">
        <v>8756.2275422130624</v>
      </c>
      <c r="C584" s="34">
        <v>-8706.2275422130624</v>
      </c>
    </row>
    <row r="585" spans="1:3" x14ac:dyDescent="0.4">
      <c r="A585" s="34">
        <v>561</v>
      </c>
      <c r="B585" s="34">
        <v>4974.0030057038148</v>
      </c>
      <c r="C585" s="34">
        <v>-4962.0030057038148</v>
      </c>
    </row>
    <row r="586" spans="1:3" x14ac:dyDescent="0.4">
      <c r="A586" s="34">
        <v>562</v>
      </c>
      <c r="B586" s="34">
        <v>6906.2264102248437</v>
      </c>
      <c r="C586" s="34">
        <v>-6851.2264102248437</v>
      </c>
    </row>
    <row r="587" spans="1:3" x14ac:dyDescent="0.4">
      <c r="A587" s="34">
        <v>563</v>
      </c>
      <c r="B587" s="34">
        <v>4645.1139155725759</v>
      </c>
      <c r="C587" s="34">
        <v>-4645.1139155725759</v>
      </c>
    </row>
    <row r="588" spans="1:3" x14ac:dyDescent="0.4">
      <c r="A588" s="34">
        <v>564</v>
      </c>
      <c r="B588" s="34">
        <v>7440.671181688107</v>
      </c>
      <c r="C588" s="34">
        <v>-7372.671181688107</v>
      </c>
    </row>
    <row r="589" spans="1:3" x14ac:dyDescent="0.4">
      <c r="A589" s="34">
        <v>565</v>
      </c>
      <c r="B589" s="34">
        <v>4727.3361881053861</v>
      </c>
      <c r="C589" s="34">
        <v>-4726.3361881053861</v>
      </c>
    </row>
    <row r="590" spans="1:3" x14ac:dyDescent="0.4">
      <c r="A590" s="34">
        <v>566</v>
      </c>
      <c r="B590" s="34">
        <v>4645.1139155725759</v>
      </c>
      <c r="C590" s="34">
        <v>-4645.1139155725759</v>
      </c>
    </row>
    <row r="591" spans="1:3" x14ac:dyDescent="0.4">
      <c r="A591" s="34">
        <v>567</v>
      </c>
      <c r="B591" s="34">
        <v>4727.3361881053861</v>
      </c>
      <c r="C591" s="34">
        <v>-4726.3361881053861</v>
      </c>
    </row>
    <row r="592" spans="1:3" x14ac:dyDescent="0.4">
      <c r="A592" s="34">
        <v>568</v>
      </c>
      <c r="B592" s="34">
        <v>4645.1139155725759</v>
      </c>
      <c r="C592" s="34">
        <v>-4645.1139155725759</v>
      </c>
    </row>
    <row r="593" spans="1:3" x14ac:dyDescent="0.4">
      <c r="A593" s="34">
        <v>569</v>
      </c>
      <c r="B593" s="34">
        <v>8674.0052696802522</v>
      </c>
      <c r="C593" s="34">
        <v>-8429.0052696802522</v>
      </c>
    </row>
    <row r="594" spans="1:3" x14ac:dyDescent="0.4">
      <c r="A594" s="34">
        <v>570</v>
      </c>
      <c r="B594" s="34">
        <v>6289.5593662287702</v>
      </c>
      <c r="C594" s="34">
        <v>-6269.5593662287702</v>
      </c>
    </row>
    <row r="595" spans="1:3" x14ac:dyDescent="0.4">
      <c r="A595" s="34">
        <v>571</v>
      </c>
      <c r="B595" s="34">
        <v>16320.676615231559</v>
      </c>
      <c r="C595" s="34">
        <v>-16178.676615231559</v>
      </c>
    </row>
    <row r="596" spans="1:3" x14ac:dyDescent="0.4">
      <c r="A596" s="34">
        <v>572</v>
      </c>
      <c r="B596" s="34">
        <v>9002.8943598114929</v>
      </c>
      <c r="C596" s="34">
        <v>-8896.8943598114929</v>
      </c>
    </row>
    <row r="597" spans="1:3" x14ac:dyDescent="0.4">
      <c r="A597" s="34">
        <v>573</v>
      </c>
      <c r="B597" s="34">
        <v>4645.1139155725759</v>
      </c>
      <c r="C597" s="34">
        <v>-4645.1139155725759</v>
      </c>
    </row>
    <row r="598" spans="1:3" x14ac:dyDescent="0.4">
      <c r="A598" s="34">
        <v>574</v>
      </c>
      <c r="B598" s="34">
        <v>7806.1035040561501</v>
      </c>
      <c r="C598" s="34">
        <v>-7460.1035040561501</v>
      </c>
    </row>
    <row r="599" spans="1:3" x14ac:dyDescent="0.4">
      <c r="A599" s="34">
        <v>575</v>
      </c>
      <c r="B599" s="34">
        <v>6289.5593662287702</v>
      </c>
      <c r="C599" s="34">
        <v>-6209.5593662287702</v>
      </c>
    </row>
    <row r="600" spans="1:3" x14ac:dyDescent="0.4">
      <c r="A600" s="34">
        <v>576</v>
      </c>
      <c r="B600" s="34">
        <v>9969.0060620720069</v>
      </c>
      <c r="C600" s="34">
        <v>-9710.0060620720069</v>
      </c>
    </row>
    <row r="601" spans="1:3" x14ac:dyDescent="0.4">
      <c r="A601" s="34">
        <v>577</v>
      </c>
      <c r="B601" s="34">
        <v>4727.3361881053861</v>
      </c>
      <c r="C601" s="34">
        <v>-4726.3361881053861</v>
      </c>
    </row>
    <row r="602" spans="1:3" x14ac:dyDescent="0.4">
      <c r="A602" s="34">
        <v>578</v>
      </c>
      <c r="B602" s="34">
        <v>5467.336640900673</v>
      </c>
      <c r="C602" s="34">
        <v>-5457.336640900673</v>
      </c>
    </row>
    <row r="603" spans="1:3" x14ac:dyDescent="0.4">
      <c r="A603" s="34">
        <v>579</v>
      </c>
      <c r="B603" s="34">
        <v>4809.5584606381954</v>
      </c>
      <c r="C603" s="34">
        <v>-4795.5584606381954</v>
      </c>
    </row>
    <row r="604" spans="1:3" x14ac:dyDescent="0.4">
      <c r="A604" s="34">
        <v>580</v>
      </c>
      <c r="B604" s="34">
        <v>7522.8934542209172</v>
      </c>
      <c r="C604" s="34">
        <v>-7347.8934542209172</v>
      </c>
    </row>
    <row r="605" spans="1:3" x14ac:dyDescent="0.4">
      <c r="A605" s="34">
        <v>581</v>
      </c>
      <c r="B605" s="34">
        <v>4727.3361881053861</v>
      </c>
      <c r="C605" s="34">
        <v>-4726.3361881053861</v>
      </c>
    </row>
    <row r="606" spans="1:3" x14ac:dyDescent="0.4">
      <c r="A606" s="34">
        <v>582</v>
      </c>
      <c r="B606" s="34">
        <v>4645.1139155725759</v>
      </c>
      <c r="C606" s="34">
        <v>-4645.1139155725759</v>
      </c>
    </row>
    <row r="607" spans="1:3" x14ac:dyDescent="0.4">
      <c r="A607" s="34">
        <v>583</v>
      </c>
      <c r="B607" s="34">
        <v>4645.1139155725759</v>
      </c>
      <c r="C607" s="34">
        <v>-4645.1139155725759</v>
      </c>
    </row>
    <row r="608" spans="1:3" x14ac:dyDescent="0.4">
      <c r="A608" s="34">
        <v>584</v>
      </c>
      <c r="B608" s="34">
        <v>4727.3361881053861</v>
      </c>
      <c r="C608" s="34">
        <v>-4726.3361881053861</v>
      </c>
    </row>
    <row r="609" spans="1:3" x14ac:dyDescent="0.4">
      <c r="A609" s="34">
        <v>585</v>
      </c>
      <c r="B609" s="34">
        <v>5056.2252782366249</v>
      </c>
      <c r="C609" s="34">
        <v>-5046.2252782366249</v>
      </c>
    </row>
    <row r="610" spans="1:3" x14ac:dyDescent="0.4">
      <c r="A610" s="34">
        <v>586</v>
      </c>
      <c r="B610" s="34">
        <v>4645.1139155725759</v>
      </c>
      <c r="C610" s="34">
        <v>-4645.1139155725759</v>
      </c>
    </row>
    <row r="611" spans="1:3" x14ac:dyDescent="0.4">
      <c r="A611" s="34">
        <v>587</v>
      </c>
      <c r="B611" s="34">
        <v>5796.2257310319128</v>
      </c>
      <c r="C611" s="34">
        <v>-5740.2257310319128</v>
      </c>
    </row>
    <row r="612" spans="1:3" x14ac:dyDescent="0.4">
      <c r="A612" s="34">
        <v>588</v>
      </c>
      <c r="B612" s="34">
        <v>36653.070008702081</v>
      </c>
      <c r="C612" s="34">
        <v>-33928.070008702081</v>
      </c>
    </row>
    <row r="613" spans="1:3" x14ac:dyDescent="0.4">
      <c r="A613" s="34">
        <v>589</v>
      </c>
      <c r="B613" s="34">
        <v>17019.565931760444</v>
      </c>
      <c r="C613" s="34">
        <v>-16718.565931760444</v>
      </c>
    </row>
    <row r="614" spans="1:3" x14ac:dyDescent="0.4">
      <c r="A614" s="34">
        <v>590</v>
      </c>
      <c r="B614" s="34">
        <v>4727.3361881053861</v>
      </c>
      <c r="C614" s="34">
        <v>-4726.3361881053861</v>
      </c>
    </row>
    <row r="615" spans="1:3" x14ac:dyDescent="0.4">
      <c r="A615" s="34">
        <v>591</v>
      </c>
      <c r="B615" s="34">
        <v>6682.3991127744175</v>
      </c>
      <c r="C615" s="34">
        <v>-6459.3991127744175</v>
      </c>
    </row>
    <row r="616" spans="1:3" x14ac:dyDescent="0.4">
      <c r="A616" s="34">
        <v>592</v>
      </c>
      <c r="B616" s="34">
        <v>7152.8932278232733</v>
      </c>
      <c r="C616" s="34">
        <v>-7091.8932278232733</v>
      </c>
    </row>
    <row r="617" spans="1:3" x14ac:dyDescent="0.4">
      <c r="A617" s="34">
        <v>593</v>
      </c>
      <c r="B617" s="34">
        <v>25200.682048775012</v>
      </c>
      <c r="C617" s="34">
        <v>-24950.682048775012</v>
      </c>
    </row>
    <row r="618" spans="1:3" x14ac:dyDescent="0.4">
      <c r="A618" s="34">
        <v>594</v>
      </c>
      <c r="B618" s="34">
        <v>5995.9083928973068</v>
      </c>
      <c r="C618" s="34">
        <v>-5880.9083928973068</v>
      </c>
    </row>
    <row r="619" spans="1:3" x14ac:dyDescent="0.4">
      <c r="A619" s="34">
        <v>595</v>
      </c>
      <c r="B619" s="34">
        <v>5714.0034584991026</v>
      </c>
      <c r="C619" s="34">
        <v>-5688.0034584991026</v>
      </c>
    </row>
    <row r="620" spans="1:3" x14ac:dyDescent="0.4">
      <c r="A620" s="34">
        <v>596</v>
      </c>
      <c r="B620" s="34">
        <v>9023.4499279446936</v>
      </c>
      <c r="C620" s="34">
        <v>-8597.4499279446936</v>
      </c>
    </row>
    <row r="621" spans="1:3" x14ac:dyDescent="0.4">
      <c r="A621" s="34">
        <v>597</v>
      </c>
      <c r="B621" s="34">
        <v>4891.7807331710055</v>
      </c>
      <c r="C621" s="34">
        <v>-4885.7807331710055</v>
      </c>
    </row>
    <row r="622" spans="1:3" x14ac:dyDescent="0.4">
      <c r="A622" s="34">
        <v>598</v>
      </c>
      <c r="B622" s="34">
        <v>5467.336640900673</v>
      </c>
      <c r="C622" s="34">
        <v>-5447.336640900673</v>
      </c>
    </row>
    <row r="623" spans="1:3" x14ac:dyDescent="0.4">
      <c r="A623" s="34">
        <v>599</v>
      </c>
      <c r="B623" s="34">
        <v>14629.247008842331</v>
      </c>
      <c r="C623" s="34">
        <v>-13779.247008842331</v>
      </c>
    </row>
    <row r="624" spans="1:3" x14ac:dyDescent="0.4">
      <c r="A624" s="34">
        <v>600</v>
      </c>
      <c r="B624" s="34">
        <v>5919.5591398311271</v>
      </c>
      <c r="C624" s="34">
        <v>-5888.5591398311271</v>
      </c>
    </row>
    <row r="625" spans="1:3" x14ac:dyDescent="0.4">
      <c r="A625" s="34">
        <v>601</v>
      </c>
      <c r="B625" s="34">
        <v>12867.341168853551</v>
      </c>
      <c r="C625" s="34">
        <v>-12767.341168853551</v>
      </c>
    </row>
    <row r="626" spans="1:3" x14ac:dyDescent="0.4">
      <c r="A626" s="34">
        <v>602</v>
      </c>
      <c r="B626" s="34">
        <v>6563.6336080048031</v>
      </c>
      <c r="C626" s="34">
        <v>-6423.6336080048031</v>
      </c>
    </row>
    <row r="627" spans="1:3" x14ac:dyDescent="0.4">
      <c r="A627" s="34">
        <v>603</v>
      </c>
      <c r="B627" s="34">
        <v>4645.1139155725759</v>
      </c>
      <c r="C627" s="34">
        <v>-4645.1139155725759</v>
      </c>
    </row>
    <row r="628" spans="1:3" x14ac:dyDescent="0.4">
      <c r="A628" s="34">
        <v>604</v>
      </c>
      <c r="B628" s="34">
        <v>8376.8666263270679</v>
      </c>
      <c r="C628" s="34">
        <v>-7786.8466263270675</v>
      </c>
    </row>
    <row r="629" spans="1:3" x14ac:dyDescent="0.4">
      <c r="A629" s="34">
        <v>605</v>
      </c>
      <c r="B629" s="34">
        <v>4645.1139155725759</v>
      </c>
      <c r="C629" s="34">
        <v>-4645.1139155725759</v>
      </c>
    </row>
    <row r="630" spans="1:3" x14ac:dyDescent="0.4">
      <c r="A630" s="34">
        <v>606</v>
      </c>
      <c r="B630" s="34">
        <v>5991.5036282973351</v>
      </c>
      <c r="C630" s="34">
        <v>-5860.5036282973351</v>
      </c>
    </row>
    <row r="631" spans="1:3" x14ac:dyDescent="0.4">
      <c r="A631" s="34">
        <v>607</v>
      </c>
      <c r="B631" s="34">
        <v>5467.336640900673</v>
      </c>
      <c r="C631" s="34">
        <v>-5457.336640900673</v>
      </c>
    </row>
    <row r="632" spans="1:3" x14ac:dyDescent="0.4">
      <c r="A632" s="34">
        <v>608</v>
      </c>
      <c r="B632" s="34">
        <v>4645.1139155725759</v>
      </c>
      <c r="C632" s="34">
        <v>-4645.1139155725759</v>
      </c>
    </row>
    <row r="633" spans="1:3" x14ac:dyDescent="0.4">
      <c r="A633" s="34">
        <v>609</v>
      </c>
      <c r="B633" s="34">
        <v>28670.461949659581</v>
      </c>
      <c r="C633" s="34">
        <v>-27209.461949659581</v>
      </c>
    </row>
    <row r="634" spans="1:3" x14ac:dyDescent="0.4">
      <c r="A634" s="34">
        <v>610</v>
      </c>
      <c r="B634" s="34">
        <v>5056.2252782366249</v>
      </c>
      <c r="C634" s="34">
        <v>-5051.2252782366249</v>
      </c>
    </row>
    <row r="635" spans="1:3" x14ac:dyDescent="0.4">
      <c r="A635" s="34">
        <v>611</v>
      </c>
      <c r="B635" s="34">
        <v>4645.1139155725759</v>
      </c>
      <c r="C635" s="34">
        <v>-4645.1139155725759</v>
      </c>
    </row>
    <row r="636" spans="1:3" x14ac:dyDescent="0.4">
      <c r="A636" s="34">
        <v>612</v>
      </c>
      <c r="B636" s="34">
        <v>4645.1139155725759</v>
      </c>
      <c r="C636" s="34">
        <v>-4645.1139155725759</v>
      </c>
    </row>
    <row r="637" spans="1:3" x14ac:dyDescent="0.4">
      <c r="A637" s="34">
        <v>613</v>
      </c>
      <c r="B637" s="34">
        <v>4645.1139155725759</v>
      </c>
      <c r="C637" s="34">
        <v>-4645.1139155725759</v>
      </c>
    </row>
    <row r="638" spans="1:3" x14ac:dyDescent="0.4">
      <c r="A638" s="34">
        <v>614</v>
      </c>
      <c r="B638" s="34">
        <v>13355.238620742453</v>
      </c>
      <c r="C638" s="34">
        <v>-537.23862074245335</v>
      </c>
    </row>
    <row r="639" spans="1:3" x14ac:dyDescent="0.4">
      <c r="A639" s="34">
        <v>615</v>
      </c>
      <c r="B639" s="34">
        <v>4645.1139155725759</v>
      </c>
      <c r="C639" s="34">
        <v>-4645.1139155725759</v>
      </c>
    </row>
    <row r="640" spans="1:3" x14ac:dyDescent="0.4">
      <c r="A640" s="34">
        <v>616</v>
      </c>
      <c r="B640" s="34">
        <v>4645.1139155725759</v>
      </c>
      <c r="C640" s="34">
        <v>-4645.1139155725759</v>
      </c>
    </row>
    <row r="641" spans="1:3" x14ac:dyDescent="0.4">
      <c r="A641" s="34">
        <v>617</v>
      </c>
      <c r="B641" s="34">
        <v>4645.1139155725759</v>
      </c>
      <c r="C641" s="34">
        <v>-4645.1139155725759</v>
      </c>
    </row>
    <row r="642" spans="1:3" x14ac:dyDescent="0.4">
      <c r="A642" s="34">
        <v>618</v>
      </c>
      <c r="B642" s="34">
        <v>6289.5593662287702</v>
      </c>
      <c r="C642" s="34">
        <v>-6229.5593662287702</v>
      </c>
    </row>
    <row r="643" spans="1:3" x14ac:dyDescent="0.4">
      <c r="A643" s="34">
        <v>619</v>
      </c>
      <c r="B643" s="34">
        <v>4645.1139155725759</v>
      </c>
      <c r="C643" s="34">
        <v>-4645.1139155725759</v>
      </c>
    </row>
    <row r="644" spans="1:3" x14ac:dyDescent="0.4">
      <c r="A644" s="34">
        <v>620</v>
      </c>
      <c r="B644" s="34">
        <v>4727.3361881053861</v>
      </c>
      <c r="C644" s="34">
        <v>-4726.3361881053861</v>
      </c>
    </row>
    <row r="645" spans="1:3" x14ac:dyDescent="0.4">
      <c r="A645" s="34">
        <v>621</v>
      </c>
      <c r="B645" s="34">
        <v>29311.795675415498</v>
      </c>
      <c r="C645" s="34">
        <v>-29011.795675415498</v>
      </c>
    </row>
    <row r="646" spans="1:3" x14ac:dyDescent="0.4">
      <c r="A646" s="34">
        <v>622</v>
      </c>
      <c r="B646" s="34">
        <v>11798.451625927024</v>
      </c>
      <c r="C646" s="34">
        <v>-11537.451625927024</v>
      </c>
    </row>
    <row r="647" spans="1:3" x14ac:dyDescent="0.4">
      <c r="A647" s="34">
        <v>623</v>
      </c>
      <c r="B647" s="34">
        <v>7760.4244637601441</v>
      </c>
      <c r="C647" s="34">
        <v>-7419.4244637601441</v>
      </c>
    </row>
    <row r="648" spans="1:3" x14ac:dyDescent="0.4">
      <c r="A648" s="34">
        <v>624</v>
      </c>
      <c r="B648" s="34">
        <v>4645.1139155725759</v>
      </c>
      <c r="C648" s="34">
        <v>-4645.1139155725759</v>
      </c>
    </row>
    <row r="649" spans="1:3" x14ac:dyDescent="0.4">
      <c r="A649" s="34">
        <v>625</v>
      </c>
      <c r="B649" s="34">
        <v>4645.1139155725759</v>
      </c>
      <c r="C649" s="34">
        <v>-4645.1139155725759</v>
      </c>
    </row>
    <row r="650" spans="1:3" x14ac:dyDescent="0.4">
      <c r="A650" s="34">
        <v>626</v>
      </c>
      <c r="B650" s="34">
        <v>4645.1139155725759</v>
      </c>
      <c r="C650" s="34">
        <v>-4645.1139155725759</v>
      </c>
    </row>
    <row r="651" spans="1:3" x14ac:dyDescent="0.4">
      <c r="A651" s="34">
        <v>627</v>
      </c>
      <c r="B651" s="34">
        <v>13805.518381086891</v>
      </c>
      <c r="C651" s="34">
        <v>-9460.5183810868912</v>
      </c>
    </row>
    <row r="652" spans="1:3" x14ac:dyDescent="0.4">
      <c r="A652" s="34">
        <v>628</v>
      </c>
      <c r="B652" s="34">
        <v>12045.118443525453</v>
      </c>
      <c r="C652" s="34">
        <v>-11955.118443525453</v>
      </c>
    </row>
    <row r="653" spans="1:3" x14ac:dyDescent="0.4">
      <c r="A653" s="34">
        <v>629</v>
      </c>
      <c r="B653" s="34">
        <v>4645.1139155725759</v>
      </c>
      <c r="C653" s="34">
        <v>-4645.1139155725759</v>
      </c>
    </row>
    <row r="654" spans="1:3" x14ac:dyDescent="0.4">
      <c r="A654" s="34">
        <v>630</v>
      </c>
      <c r="B654" s="34">
        <v>14237.712377733713</v>
      </c>
      <c r="C654" s="34">
        <v>-13887.712377733713</v>
      </c>
    </row>
    <row r="655" spans="1:3" x14ac:dyDescent="0.4">
      <c r="A655" s="34">
        <v>631</v>
      </c>
      <c r="B655" s="34">
        <v>5467.336640900673</v>
      </c>
      <c r="C655" s="34">
        <v>-5457.336640900673</v>
      </c>
    </row>
    <row r="656" spans="1:3" x14ac:dyDescent="0.4">
      <c r="A656" s="34">
        <v>632</v>
      </c>
      <c r="B656" s="34">
        <v>10948.821476421323</v>
      </c>
      <c r="C656" s="34">
        <v>-10258.821476421323</v>
      </c>
    </row>
    <row r="657" spans="1:3" x14ac:dyDescent="0.4">
      <c r="A657" s="34">
        <v>633</v>
      </c>
      <c r="B657" s="34">
        <v>4645.1139155725759</v>
      </c>
      <c r="C657" s="34">
        <v>-4645.1139155725759</v>
      </c>
    </row>
    <row r="658" spans="1:3" x14ac:dyDescent="0.4">
      <c r="A658" s="34">
        <v>634</v>
      </c>
      <c r="B658" s="34">
        <v>8739.7830877065007</v>
      </c>
      <c r="C658" s="34">
        <v>-7494.7830877065007</v>
      </c>
    </row>
    <row r="659" spans="1:3" x14ac:dyDescent="0.4">
      <c r="A659" s="34">
        <v>635</v>
      </c>
      <c r="B659" s="34">
        <v>4727.3361881053861</v>
      </c>
      <c r="C659" s="34">
        <v>-4726.3361881053861</v>
      </c>
    </row>
    <row r="660" spans="1:3" x14ac:dyDescent="0.4">
      <c r="A660" s="34">
        <v>636</v>
      </c>
      <c r="B660" s="34">
        <v>4809.5584606381954</v>
      </c>
      <c r="C660" s="34">
        <v>-4807.5584606381954</v>
      </c>
    </row>
    <row r="661" spans="1:3" x14ac:dyDescent="0.4">
      <c r="A661" s="34">
        <v>637</v>
      </c>
      <c r="B661" s="34">
        <v>4974.0030057038148</v>
      </c>
      <c r="C661" s="34">
        <v>-4970.0030057038148</v>
      </c>
    </row>
    <row r="662" spans="1:3" x14ac:dyDescent="0.4">
      <c r="A662" s="34">
        <v>638</v>
      </c>
      <c r="B662" s="34">
        <v>4645.1139155725759</v>
      </c>
      <c r="C662" s="34">
        <v>-4645.1139155725759</v>
      </c>
    </row>
    <row r="663" spans="1:3" x14ac:dyDescent="0.4">
      <c r="A663" s="34">
        <v>639</v>
      </c>
      <c r="B663" s="34">
        <v>4891.7807331710055</v>
      </c>
      <c r="C663" s="34">
        <v>-4873.7807331710055</v>
      </c>
    </row>
    <row r="664" spans="1:3" x14ac:dyDescent="0.4">
      <c r="A664" s="34">
        <v>640</v>
      </c>
      <c r="B664" s="34">
        <v>4727.3361881053861</v>
      </c>
      <c r="C664" s="34">
        <v>-4726.3361881053861</v>
      </c>
    </row>
    <row r="665" spans="1:3" x14ac:dyDescent="0.4">
      <c r="A665" s="34">
        <v>641</v>
      </c>
      <c r="B665" s="34">
        <v>8797.3386784794675</v>
      </c>
      <c r="C665" s="34">
        <v>-8696.3386784794675</v>
      </c>
    </row>
    <row r="666" spans="1:3" x14ac:dyDescent="0.4">
      <c r="A666" s="34">
        <v>642</v>
      </c>
      <c r="B666" s="34">
        <v>17086.779376767423</v>
      </c>
      <c r="C666" s="34">
        <v>30578.220623232577</v>
      </c>
    </row>
    <row r="667" spans="1:3" x14ac:dyDescent="0.4">
      <c r="A667" s="34">
        <v>643</v>
      </c>
      <c r="B667" s="34">
        <v>15692.436427079534</v>
      </c>
      <c r="C667" s="34">
        <v>276404.56357292045</v>
      </c>
    </row>
    <row r="668" spans="1:3" x14ac:dyDescent="0.4">
      <c r="A668" s="34">
        <v>644</v>
      </c>
      <c r="B668" s="34">
        <v>18953.953080295491</v>
      </c>
      <c r="C668" s="34">
        <v>7498.0469197045095</v>
      </c>
    </row>
    <row r="669" spans="1:3" x14ac:dyDescent="0.4">
      <c r="A669" s="34">
        <v>645</v>
      </c>
      <c r="B669" s="34">
        <v>10687.321900445248</v>
      </c>
      <c r="C669" s="34">
        <v>64342.158099554748</v>
      </c>
    </row>
    <row r="670" spans="1:3" x14ac:dyDescent="0.4">
      <c r="A670" s="34">
        <v>646</v>
      </c>
      <c r="B670" s="34">
        <v>6578.8985024834683</v>
      </c>
      <c r="C670" s="34">
        <v>-1004.8985024834683</v>
      </c>
    </row>
    <row r="671" spans="1:3" x14ac:dyDescent="0.4">
      <c r="A671" s="34">
        <v>647</v>
      </c>
      <c r="B671" s="34">
        <v>7857.9035357518205</v>
      </c>
      <c r="C671" s="34">
        <v>-6802.8935357518203</v>
      </c>
    </row>
    <row r="672" spans="1:3" x14ac:dyDescent="0.4">
      <c r="A672" s="34">
        <v>648</v>
      </c>
      <c r="B672" s="34">
        <v>15000.283650439967</v>
      </c>
      <c r="C672" s="34">
        <v>-12859.283650439967</v>
      </c>
    </row>
    <row r="673" spans="1:3" x14ac:dyDescent="0.4">
      <c r="A673" s="34">
        <v>649</v>
      </c>
      <c r="B673" s="34">
        <v>139818.5299595118</v>
      </c>
      <c r="C673" s="34">
        <v>-95430.529959511798</v>
      </c>
    </row>
    <row r="674" spans="1:3" x14ac:dyDescent="0.4">
      <c r="A674" s="34">
        <v>650</v>
      </c>
      <c r="B674" s="34">
        <v>8153.5984471860065</v>
      </c>
      <c r="C674" s="34">
        <v>-4654.5984471860065</v>
      </c>
    </row>
    <row r="675" spans="1:3" x14ac:dyDescent="0.4">
      <c r="A675" s="34">
        <v>651</v>
      </c>
      <c r="B675" s="34">
        <v>7533.1712382875176</v>
      </c>
      <c r="C675" s="34">
        <v>-5847.1712382875176</v>
      </c>
    </row>
    <row r="676" spans="1:3" x14ac:dyDescent="0.4">
      <c r="A676" s="34">
        <v>652</v>
      </c>
      <c r="B676" s="34">
        <v>24325.210613616142</v>
      </c>
      <c r="C676" s="34">
        <v>806.78938638385807</v>
      </c>
    </row>
    <row r="677" spans="1:3" x14ac:dyDescent="0.4">
      <c r="A677" s="34">
        <v>653</v>
      </c>
      <c r="B677" s="34">
        <v>13495.754251782881</v>
      </c>
      <c r="C677" s="34">
        <v>-10481.754251782881</v>
      </c>
    </row>
    <row r="678" spans="1:3" x14ac:dyDescent="0.4">
      <c r="A678" s="34">
        <v>654</v>
      </c>
      <c r="B678" s="34">
        <v>12524.5255420467</v>
      </c>
      <c r="C678" s="34">
        <v>93559.9744579533</v>
      </c>
    </row>
    <row r="679" spans="1:3" x14ac:dyDescent="0.4">
      <c r="A679" s="34">
        <v>655</v>
      </c>
      <c r="B679" s="34">
        <v>7248.5486554441177</v>
      </c>
      <c r="C679" s="34">
        <v>24826.451344555884</v>
      </c>
    </row>
    <row r="680" spans="1:3" x14ac:dyDescent="0.4">
      <c r="A680" s="34">
        <v>656</v>
      </c>
      <c r="B680" s="34">
        <v>8171.3691145982957</v>
      </c>
      <c r="C680" s="34">
        <v>3579.6308854017043</v>
      </c>
    </row>
    <row r="681" spans="1:3" x14ac:dyDescent="0.4">
      <c r="A681" s="34">
        <v>657</v>
      </c>
      <c r="B681" s="34">
        <v>14736.716514484559</v>
      </c>
      <c r="C681" s="34">
        <v>-4058.7165144845585</v>
      </c>
    </row>
    <row r="682" spans="1:3" x14ac:dyDescent="0.4">
      <c r="A682" s="34">
        <v>658</v>
      </c>
      <c r="B682" s="34">
        <v>20304.719457048614</v>
      </c>
      <c r="C682" s="34">
        <v>-1449.7194570486135</v>
      </c>
    </row>
    <row r="683" spans="1:3" x14ac:dyDescent="0.4">
      <c r="A683" s="34">
        <v>659</v>
      </c>
      <c r="B683" s="34">
        <v>13635.046952610979</v>
      </c>
      <c r="C683" s="34">
        <v>16541.953047389019</v>
      </c>
    </row>
    <row r="684" spans="1:3" x14ac:dyDescent="0.4">
      <c r="A684" s="34">
        <v>660</v>
      </c>
      <c r="B684" s="34">
        <v>16457.713736119575</v>
      </c>
      <c r="C684" s="34">
        <v>-13440.713736119575</v>
      </c>
    </row>
    <row r="685" spans="1:3" x14ac:dyDescent="0.4">
      <c r="A685" s="34">
        <v>661</v>
      </c>
      <c r="B685" s="34">
        <v>11629.439176831802</v>
      </c>
      <c r="C685" s="34">
        <v>-10100.439176831802</v>
      </c>
    </row>
    <row r="686" spans="1:3" x14ac:dyDescent="0.4">
      <c r="A686" s="34">
        <v>662</v>
      </c>
      <c r="B686" s="34">
        <v>5513.015681196679</v>
      </c>
      <c r="C686" s="34">
        <v>-5418.015681196679</v>
      </c>
    </row>
    <row r="687" spans="1:3" x14ac:dyDescent="0.4">
      <c r="A687" s="34">
        <v>663</v>
      </c>
      <c r="B687" s="34">
        <v>7851.782544352156</v>
      </c>
      <c r="C687" s="34">
        <v>-7695.782544352156</v>
      </c>
    </row>
    <row r="688" spans="1:3" x14ac:dyDescent="0.4">
      <c r="A688" s="34">
        <v>664</v>
      </c>
      <c r="B688" s="34">
        <v>12867.341168853551</v>
      </c>
      <c r="C688" s="34">
        <v>-12167.341168853551</v>
      </c>
    </row>
    <row r="689" spans="1:3" x14ac:dyDescent="0.4">
      <c r="A689" s="34">
        <v>665</v>
      </c>
      <c r="B689" s="34">
        <v>7208.1806179746454</v>
      </c>
      <c r="C689" s="34">
        <v>-6304.1806179746454</v>
      </c>
    </row>
    <row r="690" spans="1:3" x14ac:dyDescent="0.4">
      <c r="A690" s="34">
        <v>666</v>
      </c>
      <c r="B690" s="34">
        <v>17416.97358233569</v>
      </c>
      <c r="C690" s="34">
        <v>-15552.97358233569</v>
      </c>
    </row>
    <row r="691" spans="1:3" x14ac:dyDescent="0.4">
      <c r="A691" s="34">
        <v>667</v>
      </c>
      <c r="B691" s="34">
        <v>4809.5584606381954</v>
      </c>
      <c r="C691" s="34">
        <v>-4801.5584606381954</v>
      </c>
    </row>
    <row r="692" spans="1:3" x14ac:dyDescent="0.4">
      <c r="A692" s="34">
        <v>668</v>
      </c>
      <c r="B692" s="34">
        <v>19357.027679478888</v>
      </c>
      <c r="C692" s="34">
        <v>-14347.027679478888</v>
      </c>
    </row>
    <row r="693" spans="1:3" x14ac:dyDescent="0.4">
      <c r="A693" s="34">
        <v>669</v>
      </c>
      <c r="B693" s="34">
        <v>6894.7152920702501</v>
      </c>
      <c r="C693" s="34">
        <v>-6210.7152920702501</v>
      </c>
    </row>
    <row r="694" spans="1:3" x14ac:dyDescent="0.4">
      <c r="A694" s="34">
        <v>670</v>
      </c>
      <c r="B694" s="34">
        <v>130959.08009410155</v>
      </c>
      <c r="C694" s="34">
        <v>-87944.080094101548</v>
      </c>
    </row>
    <row r="695" spans="1:3" x14ac:dyDescent="0.4">
      <c r="A695" s="34">
        <v>671</v>
      </c>
      <c r="B695" s="34">
        <v>11633.741847724203</v>
      </c>
      <c r="C695" s="34">
        <v>14715.258152275797</v>
      </c>
    </row>
    <row r="696" spans="1:3" x14ac:dyDescent="0.4">
      <c r="A696" s="34">
        <v>672</v>
      </c>
      <c r="B696" s="34">
        <v>69480.116550110804</v>
      </c>
      <c r="C696" s="34">
        <v>-57652.116550110804</v>
      </c>
    </row>
    <row r="697" spans="1:3" x14ac:dyDescent="0.4">
      <c r="A697" s="34">
        <v>673</v>
      </c>
      <c r="B697" s="34">
        <v>8780.7030093856192</v>
      </c>
      <c r="C697" s="34">
        <v>2033.2969906143808</v>
      </c>
    </row>
    <row r="698" spans="1:3" x14ac:dyDescent="0.4">
      <c r="A698" s="34">
        <v>674</v>
      </c>
      <c r="B698" s="34">
        <v>10263.635871981242</v>
      </c>
      <c r="C698" s="34">
        <v>-10058.635871981242</v>
      </c>
    </row>
    <row r="699" spans="1:3" x14ac:dyDescent="0.4">
      <c r="A699" s="34">
        <v>675</v>
      </c>
      <c r="B699" s="34">
        <v>5261.7809595686485</v>
      </c>
      <c r="C699" s="34">
        <v>-5246.7809595686485</v>
      </c>
    </row>
    <row r="700" spans="1:3" x14ac:dyDescent="0.4">
      <c r="A700" s="34">
        <v>676</v>
      </c>
      <c r="B700" s="34">
        <v>7462.8079473700172</v>
      </c>
      <c r="C700" s="34">
        <v>-6571.8079473700172</v>
      </c>
    </row>
    <row r="701" spans="1:3" x14ac:dyDescent="0.4">
      <c r="A701" s="34">
        <v>677</v>
      </c>
      <c r="B701" s="34">
        <v>9684.6540362293727</v>
      </c>
      <c r="C701" s="34">
        <v>-8213.6540362293727</v>
      </c>
    </row>
    <row r="702" spans="1:3" x14ac:dyDescent="0.4">
      <c r="A702" s="34">
        <v>678</v>
      </c>
      <c r="B702" s="34">
        <v>15601.231730569474</v>
      </c>
      <c r="C702" s="34">
        <v>-2809.2317305694742</v>
      </c>
    </row>
    <row r="703" spans="1:3" x14ac:dyDescent="0.4">
      <c r="A703" s="34">
        <v>679</v>
      </c>
      <c r="B703" s="34">
        <v>10004.071443005116</v>
      </c>
      <c r="C703" s="34">
        <v>-8896.0714430051157</v>
      </c>
    </row>
    <row r="704" spans="1:3" x14ac:dyDescent="0.4">
      <c r="A704" s="34">
        <v>680</v>
      </c>
      <c r="B704" s="34">
        <v>12366.135188414188</v>
      </c>
      <c r="C704" s="34">
        <v>-3539.1351884141877</v>
      </c>
    </row>
    <row r="705" spans="1:3" x14ac:dyDescent="0.4">
      <c r="A705" s="34">
        <v>681</v>
      </c>
      <c r="B705" s="34">
        <v>17031.994879934005</v>
      </c>
      <c r="C705" s="34">
        <v>2402.0051200659946</v>
      </c>
    </row>
    <row r="706" spans="1:3" x14ac:dyDescent="0.4">
      <c r="A706" s="34">
        <v>682</v>
      </c>
      <c r="B706" s="34">
        <v>4727.3361881053861</v>
      </c>
      <c r="C706" s="34">
        <v>-4726.3361881053861</v>
      </c>
    </row>
    <row r="707" spans="1:3" x14ac:dyDescent="0.4">
      <c r="A707" s="34">
        <v>683</v>
      </c>
      <c r="B707" s="34">
        <v>5734.5590266323052</v>
      </c>
      <c r="C707" s="34">
        <v>-5681.5590266323052</v>
      </c>
    </row>
    <row r="708" spans="1:3" x14ac:dyDescent="0.4">
      <c r="A708" s="34">
        <v>684</v>
      </c>
      <c r="B708" s="34">
        <v>12812.526320498342</v>
      </c>
      <c r="C708" s="34">
        <v>-12514.526320498342</v>
      </c>
    </row>
    <row r="709" spans="1:3" x14ac:dyDescent="0.4">
      <c r="A709" s="34">
        <v>685</v>
      </c>
      <c r="B709" s="34">
        <v>19230.73600902241</v>
      </c>
      <c r="C709" s="34">
        <v>4717.2639909775899</v>
      </c>
    </row>
    <row r="710" spans="1:3" x14ac:dyDescent="0.4">
      <c r="A710" s="34">
        <v>686</v>
      </c>
      <c r="B710" s="34">
        <v>9192.0055866369548</v>
      </c>
      <c r="C710" s="34">
        <v>-8639.0055866369548</v>
      </c>
    </row>
    <row r="711" spans="1:3" x14ac:dyDescent="0.4">
      <c r="A711" s="34">
        <v>687</v>
      </c>
      <c r="B711" s="34">
        <v>4645.1139155725759</v>
      </c>
      <c r="C711" s="34">
        <v>-4645.1139155725759</v>
      </c>
    </row>
    <row r="712" spans="1:3" x14ac:dyDescent="0.4">
      <c r="A712" s="34">
        <v>688</v>
      </c>
      <c r="B712" s="34">
        <v>53293.291830818336</v>
      </c>
      <c r="C712" s="34">
        <v>-49743.291830818336</v>
      </c>
    </row>
    <row r="713" spans="1:3" x14ac:dyDescent="0.4">
      <c r="A713" s="34">
        <v>689</v>
      </c>
      <c r="B713" s="34">
        <v>37986.245427626927</v>
      </c>
      <c r="C713" s="34">
        <v>-23388.245427626927</v>
      </c>
    </row>
    <row r="714" spans="1:3" x14ac:dyDescent="0.4">
      <c r="A714" s="34">
        <v>690</v>
      </c>
      <c r="B714" s="34">
        <v>32859.466496976238</v>
      </c>
      <c r="C714" s="34">
        <v>82438.033503023762</v>
      </c>
    </row>
    <row r="715" spans="1:3" x14ac:dyDescent="0.4">
      <c r="A715" s="34">
        <v>691</v>
      </c>
      <c r="B715" s="34">
        <v>10613.483580601236</v>
      </c>
      <c r="C715" s="34">
        <v>-8145.4835806012361</v>
      </c>
    </row>
    <row r="716" spans="1:3" x14ac:dyDescent="0.4">
      <c r="A716" s="34">
        <v>692</v>
      </c>
      <c r="B716" s="34">
        <v>6782.8930014256293</v>
      </c>
      <c r="C716" s="34">
        <v>-6522.8930014256293</v>
      </c>
    </row>
    <row r="717" spans="1:3" x14ac:dyDescent="0.4">
      <c r="A717" s="34">
        <v>693</v>
      </c>
      <c r="B717" s="34">
        <v>5179.3541540195883</v>
      </c>
      <c r="C717" s="34">
        <v>-3873.3541540195883</v>
      </c>
    </row>
    <row r="718" spans="1:3" x14ac:dyDescent="0.4">
      <c r="A718" s="34">
        <v>694</v>
      </c>
      <c r="B718" s="34">
        <v>14461.231033019976</v>
      </c>
      <c r="C718" s="34">
        <v>20876.768966980024</v>
      </c>
    </row>
    <row r="719" spans="1:3" x14ac:dyDescent="0.4">
      <c r="A719" s="34">
        <v>695</v>
      </c>
      <c r="B719" s="34">
        <v>11575.276886195112</v>
      </c>
      <c r="C719" s="34">
        <v>-10985.276886195112</v>
      </c>
    </row>
    <row r="720" spans="1:3" x14ac:dyDescent="0.4">
      <c r="A720" s="34">
        <v>696</v>
      </c>
      <c r="B720" s="34">
        <v>12115.594677125004</v>
      </c>
      <c r="C720" s="34">
        <v>-11479.594677125004</v>
      </c>
    </row>
    <row r="721" spans="1:3" x14ac:dyDescent="0.4">
      <c r="A721" s="34">
        <v>697</v>
      </c>
      <c r="B721" s="34">
        <v>4727.3361881053861</v>
      </c>
      <c r="C721" s="34">
        <v>-4726.3361881053861</v>
      </c>
    </row>
    <row r="722" spans="1:3" x14ac:dyDescent="0.4">
      <c r="A722" s="34">
        <v>698</v>
      </c>
      <c r="B722" s="34">
        <v>6317.6880384110482</v>
      </c>
      <c r="C722" s="34">
        <v>-3998.6880384110482</v>
      </c>
    </row>
    <row r="723" spans="1:3" x14ac:dyDescent="0.4">
      <c r="A723" s="34">
        <v>699</v>
      </c>
      <c r="B723" s="34">
        <v>48279.623373501607</v>
      </c>
      <c r="C723" s="34">
        <v>-32889.623373501607</v>
      </c>
    </row>
    <row r="724" spans="1:3" x14ac:dyDescent="0.4">
      <c r="A724" s="34">
        <v>700</v>
      </c>
      <c r="B724" s="34">
        <v>14544.004816501983</v>
      </c>
      <c r="C724" s="34">
        <v>92604.735183498022</v>
      </c>
    </row>
    <row r="725" spans="1:3" x14ac:dyDescent="0.4">
      <c r="A725" s="34">
        <v>701</v>
      </c>
      <c r="B725" s="34">
        <v>5714.0034584991026</v>
      </c>
      <c r="C725" s="34">
        <v>-5311.0034584991026</v>
      </c>
    </row>
    <row r="726" spans="1:3" x14ac:dyDescent="0.4">
      <c r="A726" s="34">
        <v>702</v>
      </c>
      <c r="B726" s="34">
        <v>28599.20264679781</v>
      </c>
      <c r="C726" s="34">
        <v>-22481.20264679781</v>
      </c>
    </row>
    <row r="727" spans="1:3" x14ac:dyDescent="0.4">
      <c r="A727" s="34">
        <v>703</v>
      </c>
      <c r="B727" s="34">
        <v>14916.25353366371</v>
      </c>
      <c r="C727" s="34">
        <v>-10294.24353366371</v>
      </c>
    </row>
    <row r="728" spans="1:3" x14ac:dyDescent="0.4">
      <c r="A728" s="34">
        <v>704</v>
      </c>
      <c r="B728" s="34">
        <v>14476.548502709969</v>
      </c>
      <c r="C728" s="34">
        <v>-13639.548502709969</v>
      </c>
    </row>
    <row r="729" spans="1:3" x14ac:dyDescent="0.4">
      <c r="A729" s="34">
        <v>705</v>
      </c>
      <c r="B729" s="34">
        <v>14532.342187642947</v>
      </c>
      <c r="C729" s="34">
        <v>-14051.342187642947</v>
      </c>
    </row>
    <row r="730" spans="1:3" x14ac:dyDescent="0.4">
      <c r="A730" s="34">
        <v>706</v>
      </c>
      <c r="B730" s="34">
        <v>20711.345968483598</v>
      </c>
      <c r="C730" s="34">
        <v>-19734.345968483598</v>
      </c>
    </row>
    <row r="731" spans="1:3" x14ac:dyDescent="0.4">
      <c r="A731" s="34">
        <v>707</v>
      </c>
      <c r="B731" s="34">
        <v>4645.1139155725759</v>
      </c>
      <c r="C731" s="34">
        <v>-4645.1139155725759</v>
      </c>
    </row>
    <row r="732" spans="1:3" x14ac:dyDescent="0.4">
      <c r="A732" s="34">
        <v>708</v>
      </c>
      <c r="B732" s="34">
        <v>14322.567205483581</v>
      </c>
      <c r="C732" s="34">
        <v>39348.032794516417</v>
      </c>
    </row>
    <row r="733" spans="1:3" x14ac:dyDescent="0.4">
      <c r="A733" s="34">
        <v>709</v>
      </c>
      <c r="B733" s="34">
        <v>6614.2147892106241</v>
      </c>
      <c r="C733" s="34">
        <v>2222.7852107893759</v>
      </c>
    </row>
    <row r="734" spans="1:3" x14ac:dyDescent="0.4">
      <c r="A734" s="34">
        <v>710</v>
      </c>
      <c r="B734" s="34">
        <v>7152.8932278232733</v>
      </c>
      <c r="C734" s="34">
        <v>-7091.8932278232733</v>
      </c>
    </row>
    <row r="735" spans="1:3" x14ac:dyDescent="0.4">
      <c r="A735" s="34">
        <v>711</v>
      </c>
      <c r="B735" s="34">
        <v>4645.1139155725759</v>
      </c>
      <c r="C735" s="34">
        <v>-4645.1139155725759</v>
      </c>
    </row>
    <row r="736" spans="1:3" x14ac:dyDescent="0.4">
      <c r="A736" s="34">
        <v>712</v>
      </c>
      <c r="B736" s="34">
        <v>12865.151818401493</v>
      </c>
      <c r="C736" s="34">
        <v>20925.848181598507</v>
      </c>
    </row>
    <row r="737" spans="1:3" x14ac:dyDescent="0.4">
      <c r="A737" s="34">
        <v>713</v>
      </c>
      <c r="B737" s="34">
        <v>6803.4485695588319</v>
      </c>
      <c r="C737" s="34">
        <v>-6698.4485695588319</v>
      </c>
    </row>
    <row r="738" spans="1:3" x14ac:dyDescent="0.4">
      <c r="A738" s="34">
        <v>714</v>
      </c>
      <c r="B738" s="34">
        <v>21007.346149601712</v>
      </c>
      <c r="C738" s="34">
        <v>-20808.346149601712</v>
      </c>
    </row>
    <row r="739" spans="1:3" x14ac:dyDescent="0.4">
      <c r="A739" s="34">
        <v>715</v>
      </c>
      <c r="B739" s="34">
        <v>11249.324305797187</v>
      </c>
      <c r="C739" s="34">
        <v>-9000.3243057971868</v>
      </c>
    </row>
    <row r="740" spans="1:3" x14ac:dyDescent="0.4">
      <c r="A740" s="34">
        <v>716</v>
      </c>
      <c r="B740" s="34">
        <v>14162.341961245304</v>
      </c>
      <c r="C740" s="34">
        <v>-12773.341961245304</v>
      </c>
    </row>
    <row r="741" spans="1:3" x14ac:dyDescent="0.4">
      <c r="A741" s="34">
        <v>717</v>
      </c>
      <c r="B741" s="34">
        <v>8319.4217193825116</v>
      </c>
      <c r="C741" s="34">
        <v>-7604.4217193825116</v>
      </c>
    </row>
    <row r="742" spans="1:3" x14ac:dyDescent="0.4">
      <c r="A742" s="34">
        <v>718</v>
      </c>
      <c r="B742" s="34">
        <v>10914.562196199318</v>
      </c>
      <c r="C742" s="34">
        <v>-10609.562196199318</v>
      </c>
    </row>
    <row r="743" spans="1:3" x14ac:dyDescent="0.4">
      <c r="A743" s="34">
        <v>719</v>
      </c>
      <c r="B743" s="34">
        <v>6495.1150475607956</v>
      </c>
      <c r="C743" s="34">
        <v>-6405.1150475607956</v>
      </c>
    </row>
    <row r="744" spans="1:3" x14ac:dyDescent="0.4">
      <c r="A744" s="34">
        <v>720</v>
      </c>
      <c r="B744" s="34">
        <v>6240.2260027090852</v>
      </c>
      <c r="C744" s="34">
        <v>-6046.2260027090852</v>
      </c>
    </row>
    <row r="745" spans="1:3" x14ac:dyDescent="0.4">
      <c r="A745" s="34">
        <v>721</v>
      </c>
      <c r="B745" s="34">
        <v>10129.941119895371</v>
      </c>
      <c r="C745" s="34">
        <v>-7394.9411198953712</v>
      </c>
    </row>
    <row r="746" spans="1:3" x14ac:dyDescent="0.4">
      <c r="A746" s="34">
        <v>722</v>
      </c>
      <c r="B746" s="34">
        <v>11563.530847261853</v>
      </c>
      <c r="C746" s="34">
        <v>-1550.5308472618526</v>
      </c>
    </row>
    <row r="747" spans="1:3" x14ac:dyDescent="0.4">
      <c r="A747" s="34">
        <v>723</v>
      </c>
      <c r="B747" s="34">
        <v>22382.553962748512</v>
      </c>
      <c r="C747" s="34">
        <v>10623.446037251488</v>
      </c>
    </row>
    <row r="748" spans="1:3" x14ac:dyDescent="0.4">
      <c r="A748" s="34">
        <v>724</v>
      </c>
      <c r="B748" s="34">
        <v>9141.8500003919398</v>
      </c>
      <c r="C748" s="34">
        <v>-3672.8500003919398</v>
      </c>
    </row>
    <row r="749" spans="1:3" x14ac:dyDescent="0.4">
      <c r="A749" s="34">
        <v>725</v>
      </c>
      <c r="B749" s="34">
        <v>8890.2038479673975</v>
      </c>
      <c r="C749" s="34">
        <v>-1507.1938479673972</v>
      </c>
    </row>
    <row r="750" spans="1:3" x14ac:dyDescent="0.4">
      <c r="A750" s="34">
        <v>726</v>
      </c>
      <c r="B750" s="34">
        <v>16432.263985097517</v>
      </c>
      <c r="C750" s="34">
        <v>3637.7360149024826</v>
      </c>
    </row>
    <row r="751" spans="1:3" x14ac:dyDescent="0.4">
      <c r="A751" s="34">
        <v>727</v>
      </c>
      <c r="B751" s="34">
        <v>10600.355654734652</v>
      </c>
      <c r="C751" s="34">
        <v>-8065.3556547346525</v>
      </c>
    </row>
    <row r="752" spans="1:3" x14ac:dyDescent="0.4">
      <c r="A752" s="34">
        <v>728</v>
      </c>
      <c r="B752" s="34">
        <v>7648.7100860160881</v>
      </c>
      <c r="C752" s="34">
        <v>-2205.7100860160881</v>
      </c>
    </row>
    <row r="753" spans="1:3" x14ac:dyDescent="0.4">
      <c r="A753" s="34">
        <v>729</v>
      </c>
      <c r="B753" s="34">
        <v>9652.7349283794574</v>
      </c>
      <c r="C753" s="34">
        <v>-1735.2849283794576</v>
      </c>
    </row>
    <row r="754" spans="1:3" x14ac:dyDescent="0.4">
      <c r="A754" s="34">
        <v>730</v>
      </c>
      <c r="B754" s="34">
        <v>8225.8938843764408</v>
      </c>
      <c r="C754" s="34">
        <v>-2999.8938843764408</v>
      </c>
    </row>
    <row r="755" spans="1:3" x14ac:dyDescent="0.4">
      <c r="A755" s="34">
        <v>731</v>
      </c>
      <c r="B755" s="34">
        <v>12848.104259808137</v>
      </c>
      <c r="C755" s="34">
        <v>13589.895740191863</v>
      </c>
    </row>
    <row r="756" spans="1:3" x14ac:dyDescent="0.4">
      <c r="A756" s="34">
        <v>732</v>
      </c>
      <c r="B756" s="34">
        <v>11940.893027638793</v>
      </c>
      <c r="C756" s="34">
        <v>-5640.8930276387928</v>
      </c>
    </row>
    <row r="757" spans="1:3" x14ac:dyDescent="0.4">
      <c r="A757" s="34">
        <v>733</v>
      </c>
      <c r="B757" s="34">
        <v>5049.9004880417933</v>
      </c>
      <c r="C757" s="34">
        <v>-4985.9004880417933</v>
      </c>
    </row>
    <row r="758" spans="1:3" x14ac:dyDescent="0.4">
      <c r="A758" s="34">
        <v>734</v>
      </c>
      <c r="B758" s="34">
        <v>6110.5191514827711</v>
      </c>
      <c r="C758" s="34">
        <v>-3098.5191514827711</v>
      </c>
    </row>
    <row r="759" spans="1:3" x14ac:dyDescent="0.4">
      <c r="A759" s="34">
        <v>735</v>
      </c>
      <c r="B759" s="34">
        <v>20036.546335310821</v>
      </c>
      <c r="C759" s="34">
        <v>-9366.5463353108207</v>
      </c>
    </row>
    <row r="760" spans="1:3" x14ac:dyDescent="0.4">
      <c r="A760" s="34">
        <v>736</v>
      </c>
      <c r="B760" s="34">
        <v>23951.549794881365</v>
      </c>
      <c r="C760" s="34">
        <v>29819.450205118635</v>
      </c>
    </row>
    <row r="761" spans="1:3" x14ac:dyDescent="0.4">
      <c r="A761" s="34">
        <v>737</v>
      </c>
      <c r="B761" s="34">
        <v>13282.259118208933</v>
      </c>
      <c r="C761" s="34">
        <v>-1937.2591182089327</v>
      </c>
    </row>
    <row r="762" spans="1:3" x14ac:dyDescent="0.4">
      <c r="A762" s="34">
        <v>738</v>
      </c>
      <c r="B762" s="34">
        <v>9304.3760257651265</v>
      </c>
      <c r="C762" s="34">
        <v>-3184.3760257651265</v>
      </c>
    </row>
    <row r="763" spans="1:3" x14ac:dyDescent="0.4">
      <c r="A763" s="34">
        <v>739</v>
      </c>
      <c r="B763" s="34">
        <v>7855.7933869147319</v>
      </c>
      <c r="C763" s="34">
        <v>-6254.7933869147319</v>
      </c>
    </row>
    <row r="764" spans="1:3" x14ac:dyDescent="0.4">
      <c r="A764" s="34">
        <v>740</v>
      </c>
      <c r="B764" s="34">
        <v>10264.62175054878</v>
      </c>
      <c r="C764" s="34">
        <v>-764.62175054878026</v>
      </c>
    </row>
    <row r="765" spans="1:3" x14ac:dyDescent="0.4">
      <c r="A765" s="34">
        <v>741</v>
      </c>
      <c r="B765" s="34">
        <v>18588.280341925889</v>
      </c>
      <c r="C765" s="34">
        <v>-15366.280341925889</v>
      </c>
    </row>
    <row r="766" spans="1:3" x14ac:dyDescent="0.4">
      <c r="A766" s="34">
        <v>742</v>
      </c>
      <c r="B766" s="34">
        <v>16273.26760277115</v>
      </c>
      <c r="C766" s="34">
        <v>-2979.4676027711503</v>
      </c>
    </row>
    <row r="767" spans="1:3" x14ac:dyDescent="0.4">
      <c r="A767" s="34">
        <v>743</v>
      </c>
      <c r="B767" s="34">
        <v>10186.180108001059</v>
      </c>
      <c r="C767" s="34">
        <v>-8636.1801080010591</v>
      </c>
    </row>
    <row r="768" spans="1:3" x14ac:dyDescent="0.4">
      <c r="A768" s="34">
        <v>744</v>
      </c>
      <c r="B768" s="34">
        <v>9107.0425716863847</v>
      </c>
      <c r="C768" s="34">
        <v>-8293.0425716863847</v>
      </c>
    </row>
    <row r="769" spans="1:3" x14ac:dyDescent="0.4">
      <c r="A769" s="34">
        <v>745</v>
      </c>
      <c r="B769" s="34">
        <v>11429.777565215392</v>
      </c>
      <c r="C769" s="34">
        <v>-6313.7775652153923</v>
      </c>
    </row>
    <row r="770" spans="1:3" x14ac:dyDescent="0.4">
      <c r="A770" s="34">
        <v>746</v>
      </c>
      <c r="B770" s="34">
        <v>9062.8943965246235</v>
      </c>
      <c r="C770" s="34">
        <v>-5086.8943965246235</v>
      </c>
    </row>
    <row r="771" spans="1:3" x14ac:dyDescent="0.4">
      <c r="A771" s="34">
        <v>747</v>
      </c>
      <c r="B771" s="34">
        <v>7457.6242275711611</v>
      </c>
      <c r="C771" s="34">
        <v>-4139.6242275711611</v>
      </c>
    </row>
    <row r="772" spans="1:3" x14ac:dyDescent="0.4">
      <c r="A772" s="34">
        <v>748</v>
      </c>
      <c r="B772" s="34">
        <v>15114.251634613787</v>
      </c>
      <c r="C772" s="34">
        <v>-8111.2516346137872</v>
      </c>
    </row>
    <row r="773" spans="1:3" x14ac:dyDescent="0.4">
      <c r="A773" s="34">
        <v>749</v>
      </c>
      <c r="B773" s="34">
        <v>8391.8333798517469</v>
      </c>
      <c r="C773" s="34">
        <v>-6386.8333798517469</v>
      </c>
    </row>
    <row r="774" spans="1:3" x14ac:dyDescent="0.4">
      <c r="A774" s="34">
        <v>750</v>
      </c>
      <c r="B774" s="34">
        <v>12535.462177902937</v>
      </c>
      <c r="C774" s="34">
        <v>-1979.4621779029367</v>
      </c>
    </row>
    <row r="775" spans="1:3" x14ac:dyDescent="0.4">
      <c r="A775" s="34">
        <v>751</v>
      </c>
      <c r="B775" s="34">
        <v>10998.526466031552</v>
      </c>
      <c r="C775" s="34">
        <v>-6439.5264660315515</v>
      </c>
    </row>
    <row r="776" spans="1:3" x14ac:dyDescent="0.4">
      <c r="A776" s="34">
        <v>752</v>
      </c>
      <c r="B776" s="34">
        <v>9359.6329293490053</v>
      </c>
      <c r="C776" s="34">
        <v>-5804.6329293490053</v>
      </c>
    </row>
    <row r="777" spans="1:3" x14ac:dyDescent="0.4">
      <c r="A777" s="34">
        <v>753</v>
      </c>
      <c r="B777" s="34">
        <v>9018.5557450558372</v>
      </c>
      <c r="C777" s="34">
        <v>-3433.5557450558372</v>
      </c>
    </row>
    <row r="778" spans="1:3" x14ac:dyDescent="0.4">
      <c r="A778" s="34">
        <v>754</v>
      </c>
      <c r="B778" s="34">
        <v>45123.771162494297</v>
      </c>
      <c r="C778" s="34">
        <v>-32323.771162494297</v>
      </c>
    </row>
    <row r="779" spans="1:3" x14ac:dyDescent="0.4">
      <c r="A779" s="34">
        <v>755</v>
      </c>
      <c r="B779" s="34">
        <v>8126.9754565027843</v>
      </c>
      <c r="C779" s="34">
        <v>-6051.9754565027843</v>
      </c>
    </row>
    <row r="780" spans="1:3" x14ac:dyDescent="0.4">
      <c r="A780" s="34">
        <v>756</v>
      </c>
      <c r="B780" s="34">
        <v>7725.6559965889592</v>
      </c>
      <c r="C780" s="34">
        <v>-5177.9659965889587</v>
      </c>
    </row>
    <row r="781" spans="1:3" x14ac:dyDescent="0.4">
      <c r="A781" s="34">
        <v>757</v>
      </c>
      <c r="B781" s="34">
        <v>7724.7117595287218</v>
      </c>
      <c r="C781" s="34">
        <v>-6900.7117595287218</v>
      </c>
    </row>
    <row r="782" spans="1:3" x14ac:dyDescent="0.4">
      <c r="A782" s="34">
        <v>758</v>
      </c>
      <c r="B782" s="34">
        <v>7363.0168131848986</v>
      </c>
      <c r="C782" s="34">
        <v>-6768.0168131848986</v>
      </c>
    </row>
    <row r="783" spans="1:3" x14ac:dyDescent="0.4">
      <c r="A783" s="34">
        <v>759</v>
      </c>
      <c r="B783" s="34">
        <v>15680.208387081251</v>
      </c>
      <c r="C783" s="34">
        <v>-13130.208387081251</v>
      </c>
    </row>
    <row r="784" spans="1:3" x14ac:dyDescent="0.4">
      <c r="A784" s="34">
        <v>760</v>
      </c>
      <c r="B784" s="34">
        <v>8877.4846309988225</v>
      </c>
      <c r="C784" s="34">
        <v>-3781.4846309988225</v>
      </c>
    </row>
    <row r="785" spans="1:3" x14ac:dyDescent="0.4">
      <c r="A785" s="34">
        <v>761</v>
      </c>
      <c r="B785" s="34">
        <v>4645.1139155725759</v>
      </c>
      <c r="C785" s="34">
        <v>-4645.1139155725759</v>
      </c>
    </row>
    <row r="786" spans="1:3" x14ac:dyDescent="0.4">
      <c r="A786" s="34">
        <v>762</v>
      </c>
      <c r="B786" s="34">
        <v>7865.4862564409577</v>
      </c>
      <c r="C786" s="34">
        <v>-7630.4862564409577</v>
      </c>
    </row>
    <row r="787" spans="1:3" x14ac:dyDescent="0.4">
      <c r="A787" s="34">
        <v>763</v>
      </c>
      <c r="B787" s="34">
        <v>4645.1139155725759</v>
      </c>
      <c r="C787" s="34">
        <v>-4645.1139155725759</v>
      </c>
    </row>
    <row r="788" spans="1:3" x14ac:dyDescent="0.4">
      <c r="A788" s="34">
        <v>764</v>
      </c>
      <c r="B788" s="34">
        <v>5056.2252782366249</v>
      </c>
      <c r="C788" s="34">
        <v>-5051.2252782366249</v>
      </c>
    </row>
    <row r="789" spans="1:3" x14ac:dyDescent="0.4">
      <c r="A789" s="34">
        <v>765</v>
      </c>
      <c r="B789" s="34">
        <v>4645.1139155725759</v>
      </c>
      <c r="C789" s="34">
        <v>-4645.1139155725759</v>
      </c>
    </row>
    <row r="790" spans="1:3" x14ac:dyDescent="0.4">
      <c r="A790" s="34">
        <v>766</v>
      </c>
      <c r="B790" s="34">
        <v>9356.0763941001533</v>
      </c>
      <c r="C790" s="34">
        <v>-6835.0763941001533</v>
      </c>
    </row>
    <row r="791" spans="1:3" x14ac:dyDescent="0.4">
      <c r="A791" s="34">
        <v>767</v>
      </c>
      <c r="B791" s="34">
        <v>4645.1139155725759</v>
      </c>
      <c r="C791" s="34">
        <v>-4645.1139155725759</v>
      </c>
    </row>
    <row r="792" spans="1:3" x14ac:dyDescent="0.4">
      <c r="A792" s="34">
        <v>768</v>
      </c>
      <c r="B792" s="34">
        <v>9496.2279950083503</v>
      </c>
      <c r="C792" s="34">
        <v>-9319.2279950083503</v>
      </c>
    </row>
    <row r="793" spans="1:3" x14ac:dyDescent="0.4">
      <c r="A793" s="34">
        <v>769</v>
      </c>
      <c r="B793" s="34">
        <v>4645.1139155725759</v>
      </c>
      <c r="C793" s="34">
        <v>-4645.1139155725759</v>
      </c>
    </row>
    <row r="794" spans="1:3" x14ac:dyDescent="0.4">
      <c r="A794" s="34">
        <v>770</v>
      </c>
      <c r="B794" s="34">
        <v>7263.5770562328253</v>
      </c>
      <c r="C794" s="34">
        <v>-5607.5770562328253</v>
      </c>
    </row>
    <row r="795" spans="1:3" x14ac:dyDescent="0.4">
      <c r="A795" s="34">
        <v>771</v>
      </c>
      <c r="B795" s="34">
        <v>4645.1139155725759</v>
      </c>
      <c r="C795" s="34">
        <v>-4645.1139155725759</v>
      </c>
    </row>
    <row r="796" spans="1:3" x14ac:dyDescent="0.4">
      <c r="A796" s="34">
        <v>772</v>
      </c>
      <c r="B796" s="34">
        <v>5467.336640900673</v>
      </c>
      <c r="C796" s="34">
        <v>-5457.336640900673</v>
      </c>
    </row>
    <row r="797" spans="1:3" x14ac:dyDescent="0.4">
      <c r="A797" s="34">
        <v>773</v>
      </c>
      <c r="B797" s="34">
        <v>8756.2275422130624</v>
      </c>
      <c r="C797" s="34">
        <v>-8706.2275422130624</v>
      </c>
    </row>
    <row r="798" spans="1:3" x14ac:dyDescent="0.4">
      <c r="A798" s="34">
        <v>774</v>
      </c>
      <c r="B798" s="34">
        <v>5960.6702760975313</v>
      </c>
      <c r="C798" s="34">
        <v>-5928.6702760975313</v>
      </c>
    </row>
    <row r="799" spans="1:3" x14ac:dyDescent="0.4">
      <c r="A799" s="34">
        <v>775</v>
      </c>
      <c r="B799" s="34">
        <v>7851.782544352156</v>
      </c>
      <c r="C799" s="34">
        <v>-7500.782544352156</v>
      </c>
    </row>
    <row r="800" spans="1:3" x14ac:dyDescent="0.4">
      <c r="A800" s="34">
        <v>776</v>
      </c>
      <c r="B800" s="34">
        <v>7440.671181688107</v>
      </c>
      <c r="C800" s="34">
        <v>-7270.671181688107</v>
      </c>
    </row>
    <row r="801" spans="1:3" x14ac:dyDescent="0.4">
      <c r="A801" s="34">
        <v>777</v>
      </c>
      <c r="B801" s="34">
        <v>9835.2145572050213</v>
      </c>
      <c r="C801" s="34">
        <v>-6237.2145572050213</v>
      </c>
    </row>
    <row r="802" spans="1:3" x14ac:dyDescent="0.4">
      <c r="A802" s="34">
        <v>778</v>
      </c>
      <c r="B802" s="34">
        <v>5220.6698233022444</v>
      </c>
      <c r="C802" s="34">
        <v>-5199.6698233022444</v>
      </c>
    </row>
    <row r="803" spans="1:3" x14ac:dyDescent="0.4">
      <c r="A803" s="34">
        <v>779</v>
      </c>
      <c r="B803" s="34">
        <v>4809.5584606381954</v>
      </c>
      <c r="C803" s="34">
        <v>-4807.5584606381954</v>
      </c>
    </row>
    <row r="804" spans="1:3" x14ac:dyDescent="0.4">
      <c r="A804" s="34">
        <v>780</v>
      </c>
      <c r="B804" s="34">
        <v>10126.598751093225</v>
      </c>
      <c r="C804" s="34">
        <v>-9726.5987510932246</v>
      </c>
    </row>
    <row r="805" spans="1:3" x14ac:dyDescent="0.4">
      <c r="A805" s="34">
        <v>781</v>
      </c>
      <c r="B805" s="34">
        <v>7812.1940427622849</v>
      </c>
      <c r="C805" s="34">
        <v>-6772.1940427622849</v>
      </c>
    </row>
    <row r="806" spans="1:3" x14ac:dyDescent="0.4">
      <c r="A806" s="34">
        <v>782</v>
      </c>
      <c r="B806" s="34">
        <v>8148.5391703775731</v>
      </c>
      <c r="C806" s="34">
        <v>-7083.3091703775735</v>
      </c>
    </row>
    <row r="807" spans="1:3" x14ac:dyDescent="0.4">
      <c r="A807" s="34">
        <v>783</v>
      </c>
      <c r="B807" s="34">
        <v>8756.2275422130624</v>
      </c>
      <c r="C807" s="34">
        <v>-8056.2275422130624</v>
      </c>
    </row>
    <row r="808" spans="1:3" x14ac:dyDescent="0.4">
      <c r="A808" s="34">
        <v>784</v>
      </c>
      <c r="B808" s="34">
        <v>9865.053617512669</v>
      </c>
      <c r="C808" s="34">
        <v>-7643.053617512669</v>
      </c>
    </row>
    <row r="809" spans="1:3" x14ac:dyDescent="0.4">
      <c r="A809" s="34">
        <v>785</v>
      </c>
      <c r="B809" s="34">
        <v>13072.896850185574</v>
      </c>
      <c r="C809" s="34">
        <v>-12047.896850185574</v>
      </c>
    </row>
    <row r="810" spans="1:3" x14ac:dyDescent="0.4">
      <c r="A810" s="34">
        <v>786</v>
      </c>
      <c r="B810" s="34">
        <v>7205.7423023064312</v>
      </c>
      <c r="C810" s="34">
        <v>-6302.6023023064308</v>
      </c>
    </row>
    <row r="811" spans="1:3" x14ac:dyDescent="0.4">
      <c r="A811" s="34">
        <v>787</v>
      </c>
      <c r="B811" s="34">
        <v>17987.546322033064</v>
      </c>
      <c r="C811" s="34">
        <v>-10847.546322033064</v>
      </c>
    </row>
    <row r="812" spans="1:3" x14ac:dyDescent="0.4">
      <c r="A812" s="34">
        <v>788</v>
      </c>
      <c r="B812" s="34">
        <v>11271.261760863714</v>
      </c>
      <c r="C812" s="34">
        <v>-9901.2617608637138</v>
      </c>
    </row>
    <row r="813" spans="1:3" x14ac:dyDescent="0.4">
      <c r="A813" s="34">
        <v>789</v>
      </c>
      <c r="B813" s="34">
        <v>9566.4796719812366</v>
      </c>
      <c r="C813" s="34">
        <v>-7531.4296719812364</v>
      </c>
    </row>
    <row r="814" spans="1:3" x14ac:dyDescent="0.4">
      <c r="A814" s="34">
        <v>790</v>
      </c>
      <c r="B814" s="34">
        <v>15568.930123503013</v>
      </c>
      <c r="C814" s="34">
        <v>-13708.930123503013</v>
      </c>
    </row>
    <row r="815" spans="1:3" x14ac:dyDescent="0.4">
      <c r="A815" s="34">
        <v>791</v>
      </c>
      <c r="B815" s="34">
        <v>12254.606036095263</v>
      </c>
      <c r="C815" s="34">
        <v>2182.8539639047358</v>
      </c>
    </row>
    <row r="816" spans="1:3" x14ac:dyDescent="0.4">
      <c r="A816" s="34">
        <v>792</v>
      </c>
      <c r="B816" s="34">
        <v>9649.1100329990441</v>
      </c>
      <c r="C816" s="34">
        <v>-1859.1100329990441</v>
      </c>
    </row>
    <row r="817" spans="1:3" x14ac:dyDescent="0.4">
      <c r="A817" s="34">
        <v>793</v>
      </c>
      <c r="B817" s="34">
        <v>8086.2667619036401</v>
      </c>
      <c r="C817" s="34">
        <v>-5575.1567619036396</v>
      </c>
    </row>
    <row r="818" spans="1:3" x14ac:dyDescent="0.4">
      <c r="A818" s="34">
        <v>794</v>
      </c>
      <c r="B818" s="34">
        <v>11907.473220413496</v>
      </c>
      <c r="C818" s="34">
        <v>-9081.0432204134959</v>
      </c>
    </row>
    <row r="819" spans="1:3" x14ac:dyDescent="0.4">
      <c r="A819" s="34">
        <v>795</v>
      </c>
      <c r="B819" s="34">
        <v>17715.352521023935</v>
      </c>
      <c r="C819" s="34">
        <v>-9290.352521023935</v>
      </c>
    </row>
    <row r="820" spans="1:3" x14ac:dyDescent="0.4">
      <c r="A820" s="34">
        <v>796</v>
      </c>
      <c r="B820" s="34">
        <v>11638.475682629491</v>
      </c>
      <c r="C820" s="34">
        <v>4011.5243173705094</v>
      </c>
    </row>
    <row r="821" spans="1:3" x14ac:dyDescent="0.4">
      <c r="A821" s="34">
        <v>797</v>
      </c>
      <c r="B821" s="34">
        <v>13904.255383572872</v>
      </c>
      <c r="C821" s="34">
        <v>-3769.2553835728722</v>
      </c>
    </row>
    <row r="822" spans="1:3" x14ac:dyDescent="0.4">
      <c r="A822" s="34">
        <v>798</v>
      </c>
      <c r="B822" s="34">
        <v>8381.016045021086</v>
      </c>
      <c r="C822" s="34">
        <v>-5155.016045021086</v>
      </c>
    </row>
    <row r="823" spans="1:3" x14ac:dyDescent="0.4">
      <c r="A823" s="34">
        <v>799</v>
      </c>
      <c r="B823" s="34">
        <v>8445.2950403361156</v>
      </c>
      <c r="C823" s="34">
        <v>-4424.2950403361156</v>
      </c>
    </row>
    <row r="824" spans="1:3" x14ac:dyDescent="0.4">
      <c r="A824" s="34">
        <v>800</v>
      </c>
      <c r="B824" s="34">
        <v>19330.599091879059</v>
      </c>
      <c r="C824" s="34">
        <v>-14329.599091879059</v>
      </c>
    </row>
    <row r="825" spans="1:3" x14ac:dyDescent="0.4">
      <c r="A825" s="34">
        <v>801</v>
      </c>
      <c r="B825" s="34">
        <v>7995.6715212845729</v>
      </c>
      <c r="C825" s="34">
        <v>-5713.6715212845729</v>
      </c>
    </row>
    <row r="826" spans="1:3" x14ac:dyDescent="0.4">
      <c r="A826" s="34">
        <v>802</v>
      </c>
      <c r="B826" s="34">
        <v>8241.0163337167869</v>
      </c>
      <c r="C826" s="34">
        <v>-6010.5863337167866</v>
      </c>
    </row>
    <row r="827" spans="1:3" x14ac:dyDescent="0.4">
      <c r="A827" s="34">
        <v>803</v>
      </c>
      <c r="B827" s="34">
        <v>11310.599475565685</v>
      </c>
      <c r="C827" s="34">
        <v>-5230.5994755656848</v>
      </c>
    </row>
    <row r="828" spans="1:3" x14ac:dyDescent="0.4">
      <c r="A828" s="34">
        <v>804</v>
      </c>
      <c r="B828" s="34">
        <v>10779.328195322987</v>
      </c>
      <c r="C828" s="34">
        <v>-7944.3281953229871</v>
      </c>
    </row>
    <row r="829" spans="1:3" x14ac:dyDescent="0.4">
      <c r="A829" s="34">
        <v>805</v>
      </c>
      <c r="B829" s="34">
        <v>29768.586078375552</v>
      </c>
      <c r="C829" s="34">
        <v>-24268.586078375552</v>
      </c>
    </row>
    <row r="830" spans="1:3" x14ac:dyDescent="0.4">
      <c r="A830" s="34">
        <v>806</v>
      </c>
      <c r="B830" s="34">
        <v>9441.4131466531435</v>
      </c>
      <c r="C830" s="34">
        <v>-6291.4131466531435</v>
      </c>
    </row>
    <row r="831" spans="1:3" x14ac:dyDescent="0.4">
      <c r="A831" s="34">
        <v>807</v>
      </c>
      <c r="B831" s="34">
        <v>14320.706690384201</v>
      </c>
      <c r="C831" s="34">
        <v>-5965.7066903842006</v>
      </c>
    </row>
    <row r="832" spans="1:3" x14ac:dyDescent="0.4">
      <c r="A832" s="34">
        <v>808</v>
      </c>
      <c r="B832" s="34">
        <v>10710.809634878977</v>
      </c>
      <c r="C832" s="34">
        <v>-6505.8096348789768</v>
      </c>
    </row>
    <row r="833" spans="1:3" x14ac:dyDescent="0.4">
      <c r="A833" s="34">
        <v>809</v>
      </c>
      <c r="B833" s="34">
        <v>13249.770343424758</v>
      </c>
      <c r="C833" s="34">
        <v>-8749.7703434247578</v>
      </c>
    </row>
    <row r="834" spans="1:3" x14ac:dyDescent="0.4">
      <c r="A834" s="34">
        <v>810</v>
      </c>
      <c r="B834" s="34">
        <v>11208.664940258985</v>
      </c>
      <c r="C834" s="34">
        <v>-7057.6649402589846</v>
      </c>
    </row>
    <row r="835" spans="1:3" x14ac:dyDescent="0.4">
      <c r="A835" s="34">
        <v>811</v>
      </c>
      <c r="B835" s="34">
        <v>9441.4131466531435</v>
      </c>
      <c r="C835" s="34">
        <v>-7866.4131466531435</v>
      </c>
    </row>
    <row r="836" spans="1:3" x14ac:dyDescent="0.4">
      <c r="A836" s="34">
        <v>812</v>
      </c>
      <c r="B836" s="34">
        <v>11771.044201749421</v>
      </c>
      <c r="C836" s="34">
        <v>-10731.044201749421</v>
      </c>
    </row>
    <row r="837" spans="1:3" x14ac:dyDescent="0.4">
      <c r="A837" s="34">
        <v>813</v>
      </c>
      <c r="B837" s="34">
        <v>6914.946954281354</v>
      </c>
      <c r="C837" s="34">
        <v>-6003.946954281354</v>
      </c>
    </row>
    <row r="838" spans="1:3" x14ac:dyDescent="0.4">
      <c r="A838" s="34">
        <v>814</v>
      </c>
      <c r="B838" s="34">
        <v>6700.6193399724871</v>
      </c>
      <c r="C838" s="34">
        <v>-4300.6793399724866</v>
      </c>
    </row>
    <row r="839" spans="1:3" x14ac:dyDescent="0.4">
      <c r="A839" s="34">
        <v>815</v>
      </c>
      <c r="B839" s="34">
        <v>8383.2908060821046</v>
      </c>
      <c r="C839" s="34">
        <v>-7110.2908060821046</v>
      </c>
    </row>
    <row r="840" spans="1:3" x14ac:dyDescent="0.4">
      <c r="A840" s="34">
        <v>816</v>
      </c>
      <c r="B840" s="34">
        <v>12829.09825139643</v>
      </c>
      <c r="C840" s="34">
        <v>-8549.09825139643</v>
      </c>
    </row>
    <row r="841" spans="1:3" x14ac:dyDescent="0.4">
      <c r="A841" s="34">
        <v>817</v>
      </c>
      <c r="B841" s="34">
        <v>7877.2714488373276</v>
      </c>
      <c r="C841" s="34">
        <v>181.27855116267256</v>
      </c>
    </row>
    <row r="842" spans="1:3" x14ac:dyDescent="0.4">
      <c r="A842" s="34">
        <v>818</v>
      </c>
      <c r="B842" s="34">
        <v>11997.429525456422</v>
      </c>
      <c r="C842" s="34">
        <v>-9940.7695254564223</v>
      </c>
    </row>
    <row r="843" spans="1:3" x14ac:dyDescent="0.4">
      <c r="A843" s="34">
        <v>819</v>
      </c>
      <c r="B843" s="34">
        <v>7003.594890855803</v>
      </c>
      <c r="C843" s="34">
        <v>-6458.594890855803</v>
      </c>
    </row>
    <row r="844" spans="1:3" x14ac:dyDescent="0.4">
      <c r="A844" s="34">
        <v>820</v>
      </c>
      <c r="B844" s="34">
        <v>7199.8773835563079</v>
      </c>
      <c r="C844" s="34">
        <v>-6764.8773835563079</v>
      </c>
    </row>
    <row r="845" spans="1:3" x14ac:dyDescent="0.4">
      <c r="A845" s="34">
        <v>821</v>
      </c>
      <c r="B845" s="34">
        <v>10446.111617163704</v>
      </c>
      <c r="C845" s="34">
        <v>-7765.1116171637041</v>
      </c>
    </row>
    <row r="846" spans="1:3" x14ac:dyDescent="0.4">
      <c r="A846" s="34">
        <v>822</v>
      </c>
      <c r="B846" s="34">
        <v>23073.444279913343</v>
      </c>
      <c r="C846" s="34">
        <v>-5591.4442799133431</v>
      </c>
    </row>
    <row r="847" spans="1:3" x14ac:dyDescent="0.4">
      <c r="A847" s="34">
        <v>823</v>
      </c>
      <c r="B847" s="34">
        <v>8905.1809344826452</v>
      </c>
      <c r="C847" s="34">
        <v>-5330.1809344826452</v>
      </c>
    </row>
    <row r="848" spans="1:3" x14ac:dyDescent="0.4">
      <c r="A848" s="34">
        <v>824</v>
      </c>
      <c r="B848" s="34">
        <v>8223.0285627578724</v>
      </c>
      <c r="C848" s="34">
        <v>-6787.0285627578724</v>
      </c>
    </row>
    <row r="849" spans="1:3" x14ac:dyDescent="0.4">
      <c r="A849" s="34">
        <v>825</v>
      </c>
      <c r="B849" s="34">
        <v>7918.9307335872836</v>
      </c>
      <c r="C849" s="34">
        <v>-5768.8307335872832</v>
      </c>
    </row>
    <row r="850" spans="1:3" x14ac:dyDescent="0.4">
      <c r="A850" s="34">
        <v>826</v>
      </c>
      <c r="B850" s="34">
        <v>15071.562495137156</v>
      </c>
      <c r="C850" s="34">
        <v>-2517.5624951371556</v>
      </c>
    </row>
    <row r="851" spans="1:3" x14ac:dyDescent="0.4">
      <c r="A851" s="34">
        <v>827</v>
      </c>
      <c r="B851" s="34">
        <v>14008.384950941521</v>
      </c>
      <c r="C851" s="34">
        <v>-8428.3849509415213</v>
      </c>
    </row>
    <row r="852" spans="1:3" x14ac:dyDescent="0.4">
      <c r="A852" s="34">
        <v>828</v>
      </c>
      <c r="B852" s="34">
        <v>6962.2870505881237</v>
      </c>
      <c r="C852" s="34">
        <v>-6652.2870505881237</v>
      </c>
    </row>
    <row r="853" spans="1:3" x14ac:dyDescent="0.4">
      <c r="A853" s="34">
        <v>829</v>
      </c>
      <c r="B853" s="34">
        <v>7654.8818390762171</v>
      </c>
      <c r="C853" s="34">
        <v>-6263.8818390762171</v>
      </c>
    </row>
    <row r="854" spans="1:3" x14ac:dyDescent="0.4">
      <c r="A854" s="34">
        <v>830</v>
      </c>
      <c r="B854" s="34">
        <v>7317.3377728888927</v>
      </c>
      <c r="C854" s="34">
        <v>-6797.3377728888927</v>
      </c>
    </row>
    <row r="855" spans="1:3" x14ac:dyDescent="0.4">
      <c r="A855" s="34">
        <v>831</v>
      </c>
      <c r="B855" s="34">
        <v>9632.4086338908164</v>
      </c>
      <c r="C855" s="34">
        <v>-7691.4086338908164</v>
      </c>
    </row>
    <row r="856" spans="1:3" x14ac:dyDescent="0.4">
      <c r="A856" s="34">
        <v>832</v>
      </c>
      <c r="B856" s="34">
        <v>19034.011608814282</v>
      </c>
      <c r="C856" s="34">
        <v>-15534.011608814282</v>
      </c>
    </row>
    <row r="857" spans="1:3" x14ac:dyDescent="0.4">
      <c r="A857" s="34">
        <v>833</v>
      </c>
      <c r="B857" s="34">
        <v>12702.394747578965</v>
      </c>
      <c r="C857" s="34">
        <v>2388.6652524210349</v>
      </c>
    </row>
    <row r="858" spans="1:3" x14ac:dyDescent="0.4">
      <c r="A858" s="34">
        <v>834</v>
      </c>
      <c r="B858" s="34">
        <v>16878.183731429635</v>
      </c>
      <c r="C858" s="34">
        <v>-10778.183731429635</v>
      </c>
    </row>
    <row r="859" spans="1:3" x14ac:dyDescent="0.4">
      <c r="A859" s="34">
        <v>835</v>
      </c>
      <c r="B859" s="34">
        <v>12545.029860524935</v>
      </c>
      <c r="C859" s="34">
        <v>-5339.0298605249354</v>
      </c>
    </row>
    <row r="860" spans="1:3" x14ac:dyDescent="0.4">
      <c r="A860" s="34">
        <v>836</v>
      </c>
      <c r="B860" s="34">
        <v>9465.3946428085474</v>
      </c>
      <c r="C860" s="34">
        <v>-7120.3946428085474</v>
      </c>
    </row>
    <row r="861" spans="1:3" x14ac:dyDescent="0.4">
      <c r="A861" s="34">
        <v>837</v>
      </c>
      <c r="B861" s="34">
        <v>13665.469193448122</v>
      </c>
      <c r="C861" s="34">
        <v>-8618.9491934481212</v>
      </c>
    </row>
    <row r="862" spans="1:3" x14ac:dyDescent="0.4">
      <c r="A862" s="34">
        <v>838</v>
      </c>
      <c r="B862" s="34">
        <v>8683.2884294823452</v>
      </c>
      <c r="C862" s="34">
        <v>-5638.2884294823452</v>
      </c>
    </row>
    <row r="863" spans="1:3" x14ac:dyDescent="0.4">
      <c r="A863" s="34">
        <v>839</v>
      </c>
      <c r="B863" s="34">
        <v>8564.8248750055391</v>
      </c>
      <c r="C863" s="34">
        <v>-5656.8248750055391</v>
      </c>
    </row>
    <row r="864" spans="1:3" x14ac:dyDescent="0.4">
      <c r="A864" s="34">
        <v>840</v>
      </c>
      <c r="B864" s="34">
        <v>9639.1148879942739</v>
      </c>
      <c r="C864" s="34">
        <v>-3808.284887994274</v>
      </c>
    </row>
    <row r="865" spans="1:3" x14ac:dyDescent="0.4">
      <c r="A865" s="34">
        <v>841</v>
      </c>
      <c r="B865" s="34">
        <v>9856.1278643485421</v>
      </c>
      <c r="C865" s="34">
        <v>2185.5321356514578</v>
      </c>
    </row>
    <row r="866" spans="1:3" x14ac:dyDescent="0.4">
      <c r="A866" s="34">
        <v>842</v>
      </c>
      <c r="B866" s="34">
        <v>9076.3695820748544</v>
      </c>
      <c r="C866" s="34">
        <v>-4010.3695820748544</v>
      </c>
    </row>
    <row r="867" spans="1:3" x14ac:dyDescent="0.4">
      <c r="A867" s="34">
        <v>843</v>
      </c>
      <c r="B867" s="34">
        <v>10143.464858279443</v>
      </c>
      <c r="C867" s="34">
        <v>-7535.4648582794434</v>
      </c>
    </row>
    <row r="868" spans="1:3" x14ac:dyDescent="0.4">
      <c r="A868" s="34">
        <v>844</v>
      </c>
      <c r="B868" s="34">
        <v>9833.5335382334997</v>
      </c>
      <c r="C868" s="34">
        <v>-1819.5335382334997</v>
      </c>
    </row>
    <row r="869" spans="1:3" x14ac:dyDescent="0.4">
      <c r="A869" s="34">
        <v>845</v>
      </c>
      <c r="B869" s="34">
        <v>7656.8278478435441</v>
      </c>
      <c r="C869" s="34">
        <v>-1832.8278478435441</v>
      </c>
    </row>
    <row r="870" spans="1:3" x14ac:dyDescent="0.4">
      <c r="A870" s="34">
        <v>846</v>
      </c>
      <c r="B870" s="34">
        <v>7441.1403596274195</v>
      </c>
      <c r="C870" s="34">
        <v>-1422.1303596274192</v>
      </c>
    </row>
    <row r="871" spans="1:3" x14ac:dyDescent="0.4">
      <c r="A871" s="34">
        <v>847</v>
      </c>
      <c r="B871" s="34">
        <v>6992.8397019929162</v>
      </c>
      <c r="C871" s="34">
        <v>-5650.8297019929159</v>
      </c>
    </row>
    <row r="872" spans="1:3" x14ac:dyDescent="0.4">
      <c r="A872" s="34">
        <v>848</v>
      </c>
      <c r="B872" s="34">
        <v>5467.336640900673</v>
      </c>
      <c r="C872" s="34">
        <v>-5457.336640900673</v>
      </c>
    </row>
    <row r="873" spans="1:3" x14ac:dyDescent="0.4">
      <c r="A873" s="34">
        <v>849</v>
      </c>
      <c r="B873" s="34">
        <v>6186.7815255627584</v>
      </c>
      <c r="C873" s="34">
        <v>-5886.7815255627584</v>
      </c>
    </row>
    <row r="874" spans="1:3" x14ac:dyDescent="0.4">
      <c r="A874" s="34">
        <v>850</v>
      </c>
      <c r="B874" s="34">
        <v>8074.1401683321892</v>
      </c>
      <c r="C874" s="34">
        <v>-3278.1401683321892</v>
      </c>
    </row>
    <row r="875" spans="1:3" x14ac:dyDescent="0.4">
      <c r="A875" s="34">
        <v>851</v>
      </c>
      <c r="B875" s="34">
        <v>8482.359371295508</v>
      </c>
      <c r="C875" s="34">
        <v>-2275.359371295508</v>
      </c>
    </row>
    <row r="876" spans="1:3" x14ac:dyDescent="0.4">
      <c r="A876" s="34">
        <v>852</v>
      </c>
      <c r="B876" s="34">
        <v>7709.6554732597269</v>
      </c>
      <c r="C876" s="34">
        <v>-5100.6554732597269</v>
      </c>
    </row>
    <row r="877" spans="1:3" x14ac:dyDescent="0.4">
      <c r="A877" s="34">
        <v>853</v>
      </c>
      <c r="B877" s="34">
        <v>9517.4466459845607</v>
      </c>
      <c r="C877" s="34">
        <v>-5843.4466459845607</v>
      </c>
    </row>
    <row r="878" spans="1:3" x14ac:dyDescent="0.4">
      <c r="A878" s="34">
        <v>854</v>
      </c>
      <c r="B878" s="34">
        <v>7111.7820915568682</v>
      </c>
      <c r="C878" s="34">
        <v>-6811.7820915568682</v>
      </c>
    </row>
    <row r="879" spans="1:3" x14ac:dyDescent="0.4">
      <c r="A879" s="34">
        <v>855</v>
      </c>
      <c r="B879" s="34">
        <v>10060.463922531599</v>
      </c>
      <c r="C879" s="34">
        <v>22804.836077468404</v>
      </c>
    </row>
    <row r="880" spans="1:3" x14ac:dyDescent="0.4">
      <c r="A880" s="34">
        <v>856</v>
      </c>
      <c r="B880" s="34">
        <v>7269.2289964069296</v>
      </c>
      <c r="C880" s="34">
        <v>-5769.2289964069296</v>
      </c>
    </row>
    <row r="881" spans="1:3" x14ac:dyDescent="0.4">
      <c r="A881" s="34">
        <v>857</v>
      </c>
      <c r="B881" s="34">
        <v>6245.5117202290512</v>
      </c>
      <c r="C881" s="34">
        <v>-5700.5117202290512</v>
      </c>
    </row>
    <row r="882" spans="1:3" x14ac:dyDescent="0.4">
      <c r="A882" s="34">
        <v>858</v>
      </c>
      <c r="B882" s="34">
        <v>8756.2275422130624</v>
      </c>
      <c r="C882" s="34">
        <v>-7556.2275422130624</v>
      </c>
    </row>
    <row r="883" spans="1:3" x14ac:dyDescent="0.4">
      <c r="A883" s="34">
        <v>859</v>
      </c>
      <c r="B883" s="34">
        <v>6514.6644747274777</v>
      </c>
      <c r="C883" s="34">
        <v>-4786.594474727478</v>
      </c>
    </row>
    <row r="884" spans="1:3" x14ac:dyDescent="0.4">
      <c r="A884" s="34">
        <v>860</v>
      </c>
      <c r="B884" s="34">
        <v>8158.018559397824</v>
      </c>
      <c r="C884" s="34">
        <v>-3971.018559397824</v>
      </c>
    </row>
    <row r="885" spans="1:3" x14ac:dyDescent="0.4">
      <c r="A885" s="34">
        <v>861</v>
      </c>
      <c r="B885" s="34">
        <v>8996.0425037670902</v>
      </c>
      <c r="C885" s="34">
        <v>-6456.0425037670902</v>
      </c>
    </row>
    <row r="886" spans="1:3" x14ac:dyDescent="0.4">
      <c r="A886" s="34">
        <v>862</v>
      </c>
      <c r="B886" s="34">
        <v>8797.3386784794675</v>
      </c>
      <c r="C886" s="34">
        <v>-8696.3386784794675</v>
      </c>
    </row>
    <row r="887" spans="1:3" x14ac:dyDescent="0.4">
      <c r="A887" s="34">
        <v>863</v>
      </c>
      <c r="B887" s="34">
        <v>8139.5604982169898</v>
      </c>
      <c r="C887" s="34">
        <v>-7969.5604982169898</v>
      </c>
    </row>
    <row r="888" spans="1:3" x14ac:dyDescent="0.4">
      <c r="A888" s="34">
        <v>864</v>
      </c>
      <c r="B888" s="34">
        <v>6125.1148211631516</v>
      </c>
      <c r="C888" s="34">
        <v>-6035.1148211631516</v>
      </c>
    </row>
    <row r="889" spans="1:3" x14ac:dyDescent="0.4">
      <c r="A889" s="34">
        <v>865</v>
      </c>
      <c r="B889" s="34">
        <v>7455.2422173268333</v>
      </c>
      <c r="C889" s="34">
        <v>-4755.2422173268333</v>
      </c>
    </row>
    <row r="890" spans="1:3" x14ac:dyDescent="0.4">
      <c r="A890" s="34">
        <v>866</v>
      </c>
      <c r="B890" s="34">
        <v>6495.1150475607956</v>
      </c>
      <c r="C890" s="34">
        <v>-6450.1150475607956</v>
      </c>
    </row>
    <row r="891" spans="1:3" x14ac:dyDescent="0.4">
      <c r="A891" s="34">
        <v>867</v>
      </c>
      <c r="B891" s="34">
        <v>9428.955226572416</v>
      </c>
      <c r="C891" s="34">
        <v>-8788.955226572416</v>
      </c>
    </row>
    <row r="892" spans="1:3" x14ac:dyDescent="0.4">
      <c r="A892" s="34">
        <v>868</v>
      </c>
      <c r="B892" s="34">
        <v>13622.291125745713</v>
      </c>
      <c r="C892" s="34">
        <v>-12421.291125745713</v>
      </c>
    </row>
    <row r="893" spans="1:3" x14ac:dyDescent="0.4">
      <c r="A893" s="34">
        <v>869</v>
      </c>
      <c r="B893" s="34">
        <v>8756.2275422130624</v>
      </c>
      <c r="C893" s="34">
        <v>-8706.2275422130624</v>
      </c>
    </row>
    <row r="894" spans="1:3" x14ac:dyDescent="0.4">
      <c r="A894" s="34">
        <v>870</v>
      </c>
      <c r="B894" s="34">
        <v>33148.835060279955</v>
      </c>
      <c r="C894" s="34">
        <v>-32108.835060279955</v>
      </c>
    </row>
    <row r="895" spans="1:3" x14ac:dyDescent="0.4">
      <c r="A895" s="34">
        <v>871</v>
      </c>
      <c r="B895" s="34">
        <v>5664.6700949794167</v>
      </c>
      <c r="C895" s="34">
        <v>-5602.6700949794167</v>
      </c>
    </row>
    <row r="896" spans="1:3" x14ac:dyDescent="0.4">
      <c r="A896" s="34">
        <v>872</v>
      </c>
      <c r="B896" s="34">
        <v>6871.9671300028394</v>
      </c>
      <c r="C896" s="34">
        <v>-6546.9671300028394</v>
      </c>
    </row>
    <row r="897" spans="1:3" x14ac:dyDescent="0.4">
      <c r="A897" s="34">
        <v>873</v>
      </c>
      <c r="B897" s="34">
        <v>7317.3377728888927</v>
      </c>
      <c r="C897" s="34">
        <v>-7252.3377728888927</v>
      </c>
    </row>
    <row r="898" spans="1:3" x14ac:dyDescent="0.4">
      <c r="A898" s="34">
        <v>874</v>
      </c>
      <c r="B898" s="34">
        <v>5385.1143683678638</v>
      </c>
      <c r="C898" s="34">
        <v>-5340.1143683678638</v>
      </c>
    </row>
    <row r="899" spans="1:3" x14ac:dyDescent="0.4">
      <c r="A899" s="34">
        <v>875</v>
      </c>
      <c r="B899" s="34">
        <v>7503.3167226654859</v>
      </c>
      <c r="C899" s="34">
        <v>-6773.3167226654859</v>
      </c>
    </row>
    <row r="900" spans="1:3" x14ac:dyDescent="0.4">
      <c r="A900" s="34">
        <v>876</v>
      </c>
      <c r="B900" s="34">
        <v>4645.1139155725759</v>
      </c>
      <c r="C900" s="34">
        <v>-4645.1139155725759</v>
      </c>
    </row>
    <row r="901" spans="1:3" x14ac:dyDescent="0.4">
      <c r="A901" s="34">
        <v>877</v>
      </c>
      <c r="B901" s="34">
        <v>6994.8437483990947</v>
      </c>
      <c r="C901" s="34">
        <v>-5708.8437483990947</v>
      </c>
    </row>
    <row r="902" spans="1:3" x14ac:dyDescent="0.4">
      <c r="A902" s="34">
        <v>878</v>
      </c>
      <c r="B902" s="34">
        <v>8475.5377152907131</v>
      </c>
      <c r="C902" s="34">
        <v>-7124.5377152907131</v>
      </c>
    </row>
    <row r="903" spans="1:3" x14ac:dyDescent="0.4">
      <c r="A903" s="34">
        <v>879</v>
      </c>
      <c r="B903" s="34">
        <v>7317.3377728888927</v>
      </c>
      <c r="C903" s="34">
        <v>-7252.3377728888927</v>
      </c>
    </row>
    <row r="904" spans="1:3" x14ac:dyDescent="0.4">
      <c r="A904" s="34">
        <v>880</v>
      </c>
      <c r="B904" s="34">
        <v>6410.1520326102254</v>
      </c>
      <c r="C904" s="34">
        <v>-5766.1520326102254</v>
      </c>
    </row>
    <row r="905" spans="1:3" x14ac:dyDescent="0.4">
      <c r="A905" s="34">
        <v>881</v>
      </c>
      <c r="B905" s="34">
        <v>5806.5035150985132</v>
      </c>
      <c r="C905" s="34">
        <v>-5693.5035150985132</v>
      </c>
    </row>
    <row r="906" spans="1:3" x14ac:dyDescent="0.4">
      <c r="A906" s="34">
        <v>882</v>
      </c>
      <c r="B906" s="34">
        <v>7111.7820915568682</v>
      </c>
      <c r="C906" s="34">
        <v>-7081.7820915568682</v>
      </c>
    </row>
    <row r="907" spans="1:3" x14ac:dyDescent="0.4">
      <c r="A907" s="34">
        <v>883</v>
      </c>
      <c r="B907" s="34">
        <v>6418.765794494615</v>
      </c>
      <c r="C907" s="34">
        <v>-6116.765794494615</v>
      </c>
    </row>
    <row r="908" spans="1:3" x14ac:dyDescent="0.4">
      <c r="A908" s="34">
        <v>884</v>
      </c>
      <c r="B908" s="34">
        <v>11500.395887995588</v>
      </c>
      <c r="C908" s="34">
        <v>-9499.3958879955881</v>
      </c>
    </row>
    <row r="909" spans="1:3" x14ac:dyDescent="0.4">
      <c r="A909" s="34">
        <v>885</v>
      </c>
      <c r="B909" s="34">
        <v>5467.336640900673</v>
      </c>
      <c r="C909" s="34">
        <v>-5447.336640900673</v>
      </c>
    </row>
    <row r="910" spans="1:3" x14ac:dyDescent="0.4">
      <c r="A910" s="34">
        <v>886</v>
      </c>
      <c r="B910" s="34">
        <v>7581.6236488872091</v>
      </c>
      <c r="C910" s="34">
        <v>-6831.6236488872091</v>
      </c>
    </row>
    <row r="911" spans="1:3" x14ac:dyDescent="0.4">
      <c r="A911" s="34">
        <v>887</v>
      </c>
      <c r="B911" s="34">
        <v>7053.0518968905753</v>
      </c>
      <c r="C911" s="34">
        <v>-6848.0518968905753</v>
      </c>
    </row>
    <row r="912" spans="1:3" x14ac:dyDescent="0.4">
      <c r="A912" s="34">
        <v>888</v>
      </c>
      <c r="B912" s="34">
        <v>4645.1139155725759</v>
      </c>
      <c r="C912" s="34">
        <v>-4645.1139155725759</v>
      </c>
    </row>
    <row r="913" spans="1:3" x14ac:dyDescent="0.4">
      <c r="A913" s="34">
        <v>889</v>
      </c>
      <c r="B913" s="34">
        <v>6125.1148211631516</v>
      </c>
      <c r="C913" s="34">
        <v>-6053.1148211631516</v>
      </c>
    </row>
    <row r="914" spans="1:3" x14ac:dyDescent="0.4">
      <c r="A914" s="34">
        <v>890</v>
      </c>
      <c r="B914" s="34">
        <v>10709.828737592623</v>
      </c>
      <c r="C914" s="34">
        <v>-8349.5087375926232</v>
      </c>
    </row>
    <row r="915" spans="1:3" x14ac:dyDescent="0.4">
      <c r="A915" s="34">
        <v>891</v>
      </c>
      <c r="B915" s="34">
        <v>7214.5599322228809</v>
      </c>
      <c r="C915" s="34">
        <v>-7089.5599322228809</v>
      </c>
    </row>
    <row r="916" spans="1:3" x14ac:dyDescent="0.4">
      <c r="A916" s="34">
        <v>892</v>
      </c>
      <c r="B916" s="34">
        <v>7020.4240109648572</v>
      </c>
      <c r="C916" s="34">
        <v>-6760.4240109648572</v>
      </c>
    </row>
    <row r="917" spans="1:3" x14ac:dyDescent="0.4">
      <c r="A917" s="34">
        <v>893</v>
      </c>
      <c r="B917" s="34">
        <v>16470.61134749727</v>
      </c>
      <c r="C917" s="34">
        <v>-14025.61134749727</v>
      </c>
    </row>
    <row r="918" spans="1:3" x14ac:dyDescent="0.4">
      <c r="A918" s="34">
        <v>894</v>
      </c>
      <c r="B918" s="34">
        <v>7934.0048168849653</v>
      </c>
      <c r="C918" s="34">
        <v>-7734.0048168849653</v>
      </c>
    </row>
    <row r="919" spans="1:3" x14ac:dyDescent="0.4">
      <c r="A919" s="34">
        <v>895</v>
      </c>
      <c r="B919" s="34">
        <v>16798.496614101474</v>
      </c>
      <c r="C919" s="34">
        <v>-8964.4966141014738</v>
      </c>
    </row>
    <row r="920" spans="1:3" x14ac:dyDescent="0.4">
      <c r="A920" s="34">
        <v>896</v>
      </c>
      <c r="B920" s="34">
        <v>6935.5915075579906</v>
      </c>
      <c r="C920" s="34">
        <v>-6740.5915075579906</v>
      </c>
    </row>
    <row r="921" spans="1:3" x14ac:dyDescent="0.4">
      <c r="A921" s="34">
        <v>897</v>
      </c>
      <c r="B921" s="34">
        <v>8299.4371392530084</v>
      </c>
      <c r="C921" s="34">
        <v>-5099.4371392530084</v>
      </c>
    </row>
    <row r="922" spans="1:3" x14ac:dyDescent="0.4">
      <c r="A922" s="34">
        <v>898</v>
      </c>
      <c r="B922" s="34">
        <v>4645.1139155725759</v>
      </c>
      <c r="C922" s="34">
        <v>-4645.1139155725759</v>
      </c>
    </row>
    <row r="923" spans="1:3" x14ac:dyDescent="0.4">
      <c r="A923" s="34">
        <v>899</v>
      </c>
      <c r="B923" s="34">
        <v>7522.8934542209172</v>
      </c>
      <c r="C923" s="34">
        <v>-7452.8934542209172</v>
      </c>
    </row>
    <row r="924" spans="1:3" x14ac:dyDescent="0.4">
      <c r="A924" s="34">
        <v>900</v>
      </c>
      <c r="B924" s="34">
        <v>7522.8934542209172</v>
      </c>
      <c r="C924" s="34">
        <v>-7242.8934542209172</v>
      </c>
    </row>
    <row r="925" spans="1:3" x14ac:dyDescent="0.4">
      <c r="A925" s="34">
        <v>901</v>
      </c>
      <c r="B925" s="34">
        <v>5508.4477771670781</v>
      </c>
      <c r="C925" s="34">
        <v>-5487.4477771670781</v>
      </c>
    </row>
    <row r="926" spans="1:3" x14ac:dyDescent="0.4">
      <c r="A926" s="34">
        <v>902</v>
      </c>
      <c r="B926" s="34">
        <v>4645.1139155725759</v>
      </c>
      <c r="C926" s="34">
        <v>-4645.1139155725759</v>
      </c>
    </row>
    <row r="927" spans="1:3" x14ac:dyDescent="0.4">
      <c r="A927" s="34">
        <v>903</v>
      </c>
      <c r="B927" s="34">
        <v>7111.7820915568682</v>
      </c>
      <c r="C927" s="34">
        <v>-7021.7820915568682</v>
      </c>
    </row>
    <row r="928" spans="1:3" x14ac:dyDescent="0.4">
      <c r="A928" s="34">
        <v>904</v>
      </c>
      <c r="B928" s="34">
        <v>7934.0048168849653</v>
      </c>
      <c r="C928" s="34">
        <v>-7774.0048168849653</v>
      </c>
    </row>
    <row r="929" spans="1:3" x14ac:dyDescent="0.4">
      <c r="A929" s="34">
        <v>905</v>
      </c>
      <c r="B929" s="34">
        <v>8783.6349663906658</v>
      </c>
      <c r="C929" s="34">
        <v>-8632.6349663906658</v>
      </c>
    </row>
    <row r="930" spans="1:3" x14ac:dyDescent="0.4">
      <c r="A930" s="34">
        <v>906</v>
      </c>
      <c r="B930" s="34">
        <v>7331.0414849776935</v>
      </c>
      <c r="C930" s="34">
        <v>-7135.0414849776935</v>
      </c>
    </row>
    <row r="931" spans="1:3" x14ac:dyDescent="0.4">
      <c r="A931" s="34">
        <v>907</v>
      </c>
      <c r="B931" s="34">
        <v>4645.1139155725759</v>
      </c>
      <c r="C931" s="34">
        <v>-4645.1139155725759</v>
      </c>
    </row>
    <row r="932" spans="1:3" x14ac:dyDescent="0.4">
      <c r="A932" s="34">
        <v>908</v>
      </c>
      <c r="B932" s="34">
        <v>4645.1139155725759</v>
      </c>
      <c r="C932" s="34">
        <v>-4645.1139155725759</v>
      </c>
    </row>
    <row r="933" spans="1:3" x14ac:dyDescent="0.4">
      <c r="A933" s="34">
        <v>909</v>
      </c>
      <c r="B933" s="34">
        <v>4645.1139155725759</v>
      </c>
      <c r="C933" s="34">
        <v>-4645.1139155725759</v>
      </c>
    </row>
    <row r="934" spans="1:3" x14ac:dyDescent="0.4">
      <c r="A934" s="34">
        <v>910</v>
      </c>
      <c r="B934" s="34">
        <v>9989.5616302052094</v>
      </c>
      <c r="C934" s="34">
        <v>-9469.5616302052094</v>
      </c>
    </row>
    <row r="935" spans="1:3" x14ac:dyDescent="0.4">
      <c r="A935" s="34">
        <v>911</v>
      </c>
      <c r="B935" s="34">
        <v>6667.7818198796958</v>
      </c>
      <c r="C935" s="34">
        <v>-6544.7818198796958</v>
      </c>
    </row>
    <row r="936" spans="1:3" x14ac:dyDescent="0.4">
      <c r="A936" s="34">
        <v>912</v>
      </c>
      <c r="B936" s="34">
        <v>4645.1139155725759</v>
      </c>
      <c r="C936" s="34">
        <v>-4645.1139155725759</v>
      </c>
    </row>
    <row r="937" spans="1:3" x14ac:dyDescent="0.4">
      <c r="A937" s="34">
        <v>913</v>
      </c>
      <c r="B937" s="34">
        <v>5878.4480035647221</v>
      </c>
      <c r="C937" s="34">
        <v>-5848.4480035647221</v>
      </c>
    </row>
    <row r="938" spans="1:3" x14ac:dyDescent="0.4">
      <c r="A938" s="34">
        <v>914</v>
      </c>
      <c r="B938" s="34">
        <v>11435.303255573781</v>
      </c>
      <c r="C938" s="34">
        <v>-9453.3032555737809</v>
      </c>
    </row>
    <row r="939" spans="1:3" x14ac:dyDescent="0.4">
      <c r="A939" s="34">
        <v>915</v>
      </c>
      <c r="B939" s="34">
        <v>4645.1139155725759</v>
      </c>
      <c r="C939" s="34">
        <v>-4645.1139155725759</v>
      </c>
    </row>
    <row r="940" spans="1:3" x14ac:dyDescent="0.4">
      <c r="A940" s="34">
        <v>916</v>
      </c>
      <c r="B940" s="34">
        <v>8071.0419377729813</v>
      </c>
      <c r="C940" s="34">
        <v>-7696.0419377729813</v>
      </c>
    </row>
    <row r="941" spans="1:3" x14ac:dyDescent="0.4">
      <c r="A941" s="34">
        <v>917</v>
      </c>
      <c r="B941" s="34">
        <v>4645.1139155725759</v>
      </c>
      <c r="C941" s="34">
        <v>-4645.1139155725759</v>
      </c>
    </row>
    <row r="942" spans="1:3" x14ac:dyDescent="0.4">
      <c r="A942" s="34">
        <v>918</v>
      </c>
      <c r="B942" s="34">
        <v>7111.7820915568682</v>
      </c>
      <c r="C942" s="34">
        <v>-7081.7820915568682</v>
      </c>
    </row>
    <row r="943" spans="1:3" x14ac:dyDescent="0.4">
      <c r="A943" s="34">
        <v>919</v>
      </c>
      <c r="B943" s="34">
        <v>6256.6704572156468</v>
      </c>
      <c r="C943" s="34">
        <v>-6060.6704572156468</v>
      </c>
    </row>
    <row r="944" spans="1:3" x14ac:dyDescent="0.4">
      <c r="A944" s="34">
        <v>920</v>
      </c>
      <c r="B944" s="34">
        <v>12867.341168853551</v>
      </c>
      <c r="C944" s="34">
        <v>-12767.341168853551</v>
      </c>
    </row>
    <row r="945" spans="1:3" x14ac:dyDescent="0.4">
      <c r="A945" s="34">
        <v>921</v>
      </c>
      <c r="B945" s="34">
        <v>4645.1139155725759</v>
      </c>
      <c r="C945" s="34">
        <v>-4645.1139155725759</v>
      </c>
    </row>
    <row r="946" spans="1:3" x14ac:dyDescent="0.4">
      <c r="A946" s="34">
        <v>922</v>
      </c>
      <c r="B946" s="34">
        <v>23700.125575051232</v>
      </c>
      <c r="C946" s="34">
        <v>-19065.125575051232</v>
      </c>
    </row>
    <row r="947" spans="1:3" x14ac:dyDescent="0.4">
      <c r="A947" s="34">
        <v>923</v>
      </c>
      <c r="B947" s="34">
        <v>20212.530848451221</v>
      </c>
      <c r="C947" s="34">
        <v>-14532.530848451221</v>
      </c>
    </row>
    <row r="948" spans="1:3" x14ac:dyDescent="0.4">
      <c r="A948" s="34">
        <v>924</v>
      </c>
      <c r="B948" s="34">
        <v>9167.3389048771114</v>
      </c>
      <c r="C948" s="34">
        <v>-8837.3389048771114</v>
      </c>
    </row>
    <row r="949" spans="1:3" x14ac:dyDescent="0.4">
      <c r="A949" s="34">
        <v>925</v>
      </c>
      <c r="B949" s="34">
        <v>6437.5594567878288</v>
      </c>
      <c r="C949" s="34">
        <v>-6110.5594567878288</v>
      </c>
    </row>
    <row r="950" spans="1:3" x14ac:dyDescent="0.4">
      <c r="A950" s="34">
        <v>926</v>
      </c>
      <c r="B950" s="34">
        <v>7276.2266366224876</v>
      </c>
      <c r="C950" s="34">
        <v>-7116.2266366224876</v>
      </c>
    </row>
    <row r="951" spans="1:3" x14ac:dyDescent="0.4">
      <c r="A951" s="34">
        <v>927</v>
      </c>
      <c r="B951" s="34">
        <v>4645.1139155725759</v>
      </c>
      <c r="C951" s="34">
        <v>-4645.1139155725759</v>
      </c>
    </row>
    <row r="952" spans="1:3" x14ac:dyDescent="0.4">
      <c r="A952" s="34">
        <v>928</v>
      </c>
      <c r="B952" s="34">
        <v>4645.1139155725759</v>
      </c>
      <c r="C952" s="34">
        <v>-4645.1139155725759</v>
      </c>
    </row>
    <row r="953" spans="1:3" x14ac:dyDescent="0.4">
      <c r="A953" s="34">
        <v>929</v>
      </c>
      <c r="B953" s="34">
        <v>9270.1167455431241</v>
      </c>
      <c r="C953" s="34">
        <v>-7695.1167455431241</v>
      </c>
    </row>
    <row r="954" spans="1:3" x14ac:dyDescent="0.4">
      <c r="A954" s="34">
        <v>930</v>
      </c>
      <c r="B954" s="34">
        <v>4645.1139155725759</v>
      </c>
      <c r="C954" s="34">
        <v>-4645.1139155725759</v>
      </c>
    </row>
    <row r="955" spans="1:3" x14ac:dyDescent="0.4">
      <c r="A955" s="34">
        <v>931</v>
      </c>
      <c r="B955" s="34">
        <v>10318.450720336448</v>
      </c>
      <c r="C955" s="34">
        <v>-9973.4507203364483</v>
      </c>
    </row>
    <row r="956" spans="1:3" x14ac:dyDescent="0.4">
      <c r="A956" s="34">
        <v>932</v>
      </c>
      <c r="B956" s="34">
        <v>6183.8450158294436</v>
      </c>
      <c r="C956" s="34">
        <v>-6052.8450158294436</v>
      </c>
    </row>
    <row r="957" spans="1:3" x14ac:dyDescent="0.4">
      <c r="A957" s="34">
        <v>933</v>
      </c>
      <c r="B957" s="34">
        <v>8430.0791944995835</v>
      </c>
      <c r="C957" s="34">
        <v>-7049.0791944995835</v>
      </c>
    </row>
    <row r="958" spans="1:3" x14ac:dyDescent="0.4">
      <c r="A958" s="34">
        <v>934</v>
      </c>
      <c r="B958" s="34">
        <v>9578.4502675411604</v>
      </c>
      <c r="C958" s="34">
        <v>-9458.4502675411604</v>
      </c>
    </row>
    <row r="959" spans="1:3" x14ac:dyDescent="0.4">
      <c r="A959" s="34">
        <v>935</v>
      </c>
      <c r="B959" s="34">
        <v>8811.0423905682692</v>
      </c>
      <c r="C959" s="34">
        <v>-7291.0423905682692</v>
      </c>
    </row>
    <row r="960" spans="1:3" x14ac:dyDescent="0.4">
      <c r="A960" s="34">
        <v>936</v>
      </c>
      <c r="B960" s="34">
        <v>6700.6707288928192</v>
      </c>
      <c r="C960" s="34">
        <v>-6650.6707288928192</v>
      </c>
    </row>
    <row r="961" spans="1:3" x14ac:dyDescent="0.4">
      <c r="A961" s="34">
        <v>937</v>
      </c>
      <c r="B961" s="34">
        <v>4645.1139155725759</v>
      </c>
      <c r="C961" s="34">
        <v>-4645.1139155725759</v>
      </c>
    </row>
    <row r="962" spans="1:3" x14ac:dyDescent="0.4">
      <c r="A962" s="34">
        <v>938</v>
      </c>
      <c r="B962" s="34">
        <v>6289.5593662287702</v>
      </c>
      <c r="C962" s="34">
        <v>-6249.5593662287702</v>
      </c>
    </row>
    <row r="963" spans="1:3" x14ac:dyDescent="0.4">
      <c r="A963" s="34">
        <v>939</v>
      </c>
      <c r="B963" s="34">
        <v>6700.6707288928192</v>
      </c>
      <c r="C963" s="34">
        <v>-6675.6707288928192</v>
      </c>
    </row>
    <row r="964" spans="1:3" x14ac:dyDescent="0.4">
      <c r="A964" s="34">
        <v>940</v>
      </c>
      <c r="B964" s="34">
        <v>6289.5593662287702</v>
      </c>
      <c r="C964" s="34">
        <v>-6249.5593662287702</v>
      </c>
    </row>
    <row r="965" spans="1:3" x14ac:dyDescent="0.4">
      <c r="A965" s="34">
        <v>941</v>
      </c>
      <c r="B965" s="34">
        <v>13713.055972048165</v>
      </c>
      <c r="C965" s="34">
        <v>-12169.055972048165</v>
      </c>
    </row>
    <row r="966" spans="1:3" x14ac:dyDescent="0.4">
      <c r="A966" s="34">
        <v>942</v>
      </c>
      <c r="B966" s="34">
        <v>7724.4706384949022</v>
      </c>
      <c r="C966" s="34">
        <v>-6563.4706384949022</v>
      </c>
    </row>
    <row r="967" spans="1:3" x14ac:dyDescent="0.4">
      <c r="A967" s="34">
        <v>943</v>
      </c>
      <c r="B967" s="34">
        <v>8077.8937938173822</v>
      </c>
      <c r="C967" s="34">
        <v>-7409.8937938173822</v>
      </c>
    </row>
    <row r="968" spans="1:3" x14ac:dyDescent="0.4">
      <c r="A968" s="34">
        <v>944</v>
      </c>
      <c r="B968" s="34">
        <v>6625.3003124044099</v>
      </c>
      <c r="C968" s="34">
        <v>-6336.3003124044099</v>
      </c>
    </row>
    <row r="969" spans="1:3" x14ac:dyDescent="0.4">
      <c r="A969" s="34">
        <v>945</v>
      </c>
      <c r="B969" s="34">
        <v>10351.853518552902</v>
      </c>
      <c r="C969" s="34">
        <v>-3688.8535185529017</v>
      </c>
    </row>
    <row r="970" spans="1:3" x14ac:dyDescent="0.4">
      <c r="A970" s="34">
        <v>946</v>
      </c>
      <c r="B970" s="34">
        <v>17410.121726291291</v>
      </c>
      <c r="C970" s="34">
        <v>-14926.121726291291</v>
      </c>
    </row>
    <row r="971" spans="1:3" x14ac:dyDescent="0.4">
      <c r="A971" s="34">
        <v>947</v>
      </c>
      <c r="B971" s="34">
        <v>9348.2279044492934</v>
      </c>
      <c r="C971" s="34">
        <v>-9062.2279044492934</v>
      </c>
    </row>
    <row r="972" spans="1:3" x14ac:dyDescent="0.4">
      <c r="A972" s="34">
        <v>948</v>
      </c>
      <c r="B972" s="34">
        <v>4645.1139155725759</v>
      </c>
      <c r="C972" s="34">
        <v>-4645.1139155725759</v>
      </c>
    </row>
    <row r="973" spans="1:3" x14ac:dyDescent="0.4">
      <c r="A973" s="34">
        <v>949</v>
      </c>
      <c r="B973" s="34">
        <v>9578.4502675411604</v>
      </c>
      <c r="C973" s="34">
        <v>-9098.4502675411604</v>
      </c>
    </row>
    <row r="974" spans="1:3" x14ac:dyDescent="0.4">
      <c r="A974" s="34">
        <v>950</v>
      </c>
      <c r="B974" s="34">
        <v>7851.782544352156</v>
      </c>
      <c r="C974" s="34">
        <v>-7578.782544352156</v>
      </c>
    </row>
    <row r="975" spans="1:3" x14ac:dyDescent="0.4">
      <c r="A975" s="34">
        <v>951</v>
      </c>
      <c r="B975" s="34">
        <v>9448.2650026975443</v>
      </c>
      <c r="C975" s="34">
        <v>-8046.2650026975443</v>
      </c>
    </row>
    <row r="976" spans="1:3" x14ac:dyDescent="0.4">
      <c r="A976" s="34">
        <v>952</v>
      </c>
      <c r="B976" s="34">
        <v>17688.556240095575</v>
      </c>
      <c r="C976" s="34">
        <v>1506.443759904425</v>
      </c>
    </row>
    <row r="977" spans="1:3" x14ac:dyDescent="0.4">
      <c r="A977" s="34">
        <v>953</v>
      </c>
      <c r="B977" s="34">
        <v>12855.595129920292</v>
      </c>
      <c r="C977" s="34">
        <v>6716.4048700797084</v>
      </c>
    </row>
    <row r="978" spans="1:3" x14ac:dyDescent="0.4">
      <c r="A978" s="34">
        <v>954</v>
      </c>
      <c r="B978" s="34">
        <v>6717.1151833993808</v>
      </c>
      <c r="C978" s="34">
        <v>-6591.1151833993808</v>
      </c>
    </row>
    <row r="979" spans="1:3" x14ac:dyDescent="0.4">
      <c r="A979" s="34">
        <v>955</v>
      </c>
      <c r="B979" s="34">
        <v>11978.664825998934</v>
      </c>
      <c r="C979" s="34">
        <v>-5467.6648259989342</v>
      </c>
    </row>
    <row r="980" spans="1:3" x14ac:dyDescent="0.4">
      <c r="A980" s="34">
        <v>956</v>
      </c>
      <c r="B980" s="34">
        <v>19660.845923069784</v>
      </c>
      <c r="C980" s="34">
        <v>-2676.8459230697845</v>
      </c>
    </row>
    <row r="981" spans="1:3" x14ac:dyDescent="0.4">
      <c r="A981" s="34">
        <v>957</v>
      </c>
      <c r="B981" s="34">
        <v>8809.4301891460564</v>
      </c>
      <c r="C981" s="34">
        <v>-7948.4301891460564</v>
      </c>
    </row>
    <row r="982" spans="1:3" x14ac:dyDescent="0.4">
      <c r="A982" s="34">
        <v>958</v>
      </c>
      <c r="B982" s="34">
        <v>7381.9409870218142</v>
      </c>
      <c r="C982" s="34">
        <v>-7148.9409870218142</v>
      </c>
    </row>
    <row r="983" spans="1:3" x14ac:dyDescent="0.4">
      <c r="A983" s="34">
        <v>959</v>
      </c>
      <c r="B983" s="34">
        <v>8906.1622744787746</v>
      </c>
      <c r="C983" s="34">
        <v>-8025.1622744787746</v>
      </c>
    </row>
    <row r="984" spans="1:3" x14ac:dyDescent="0.4">
      <c r="A984" s="34">
        <v>960</v>
      </c>
      <c r="B984" s="34">
        <v>13987.679736113472</v>
      </c>
      <c r="C984" s="34">
        <v>5442.3202638865278</v>
      </c>
    </row>
    <row r="985" spans="1:3" x14ac:dyDescent="0.4">
      <c r="A985" s="34">
        <v>961</v>
      </c>
      <c r="B985" s="34">
        <v>15865.392648706798</v>
      </c>
      <c r="C985" s="34">
        <v>9789.6073512932016</v>
      </c>
    </row>
    <row r="986" spans="1:3" x14ac:dyDescent="0.4">
      <c r="A986" s="34">
        <v>962</v>
      </c>
      <c r="B986" s="34">
        <v>34603.172650504232</v>
      </c>
      <c r="C986" s="34">
        <v>5475.8273494957684</v>
      </c>
    </row>
    <row r="987" spans="1:3" x14ac:dyDescent="0.4">
      <c r="A987" s="34">
        <v>963</v>
      </c>
      <c r="B987" s="34">
        <v>6227.3371059336714</v>
      </c>
      <c r="C987" s="34">
        <v>-5515.3371059336714</v>
      </c>
    </row>
    <row r="988" spans="1:3" x14ac:dyDescent="0.4">
      <c r="A988" s="34">
        <v>964</v>
      </c>
      <c r="B988" s="34">
        <v>8089.313553891383</v>
      </c>
      <c r="C988" s="34">
        <v>-7712.313553891383</v>
      </c>
    </row>
    <row r="989" spans="1:3" x14ac:dyDescent="0.4">
      <c r="A989" s="34">
        <v>965</v>
      </c>
      <c r="B989" s="34">
        <v>7137.2993485498091</v>
      </c>
      <c r="C989" s="34">
        <v>-6258.2993485498091</v>
      </c>
    </row>
    <row r="990" spans="1:3" x14ac:dyDescent="0.4">
      <c r="A990" s="34">
        <v>966</v>
      </c>
      <c r="B990" s="34">
        <v>8728.820118035459</v>
      </c>
      <c r="C990" s="34">
        <v>-8430.820118035459</v>
      </c>
    </row>
    <row r="991" spans="1:3" x14ac:dyDescent="0.4">
      <c r="A991" s="34">
        <v>967</v>
      </c>
      <c r="B991" s="34">
        <v>9512.6724495149138</v>
      </c>
      <c r="C991" s="34">
        <v>-7736.6724495149138</v>
      </c>
    </row>
    <row r="992" spans="1:3" x14ac:dyDescent="0.4">
      <c r="A992" s="34">
        <v>968</v>
      </c>
      <c r="B992" s="34">
        <v>8260.8637274474931</v>
      </c>
      <c r="C992" s="34">
        <v>-4698.8637274474931</v>
      </c>
    </row>
    <row r="993" spans="1:3" x14ac:dyDescent="0.4">
      <c r="A993" s="34">
        <v>969</v>
      </c>
      <c r="B993" s="34">
        <v>6824.0041376920344</v>
      </c>
      <c r="C993" s="34">
        <v>-6718.0041376920344</v>
      </c>
    </row>
    <row r="994" spans="1:3" x14ac:dyDescent="0.4">
      <c r="A994" s="34">
        <v>970</v>
      </c>
      <c r="B994" s="34">
        <v>109291.64259369406</v>
      </c>
      <c r="C994" s="34">
        <v>-95291.642593694065</v>
      </c>
    </row>
    <row r="995" spans="1:3" x14ac:dyDescent="0.4">
      <c r="A995" s="34">
        <v>971</v>
      </c>
      <c r="B995" s="34">
        <v>18129.566610953374</v>
      </c>
      <c r="C995" s="34">
        <v>-15833.566610953374</v>
      </c>
    </row>
    <row r="996" spans="1:3" x14ac:dyDescent="0.4">
      <c r="A996" s="34">
        <v>972</v>
      </c>
      <c r="B996" s="34">
        <v>8361.5606340555769</v>
      </c>
      <c r="C996" s="34">
        <v>-8135.5606340555769</v>
      </c>
    </row>
    <row r="997" spans="1:3" x14ac:dyDescent="0.4">
      <c r="A997" s="34">
        <v>973</v>
      </c>
      <c r="B997" s="34">
        <v>17298.208077566072</v>
      </c>
      <c r="C997" s="34">
        <v>-10373.208077566072</v>
      </c>
    </row>
    <row r="998" spans="1:3" x14ac:dyDescent="0.4">
      <c r="A998" s="34">
        <v>974</v>
      </c>
      <c r="B998" s="34">
        <v>8869.2831669456755</v>
      </c>
      <c r="C998" s="34">
        <v>-8458.2831669456755</v>
      </c>
    </row>
    <row r="999" spans="1:3" x14ac:dyDescent="0.4">
      <c r="A999" s="34">
        <v>975</v>
      </c>
      <c r="B999" s="34">
        <v>12319.192685301485</v>
      </c>
      <c r="C999" s="34">
        <v>-12039.192685301485</v>
      </c>
    </row>
    <row r="1000" spans="1:3" x14ac:dyDescent="0.4">
      <c r="A1000" s="34">
        <v>976</v>
      </c>
      <c r="B1000" s="34">
        <v>13576.508269449034</v>
      </c>
      <c r="C1000" s="34">
        <v>-10969.508269449034</v>
      </c>
    </row>
    <row r="1001" spans="1:3" x14ac:dyDescent="0.4">
      <c r="A1001" s="34">
        <v>977</v>
      </c>
      <c r="B1001" s="34">
        <v>17841.788657088538</v>
      </c>
      <c r="C1001" s="34">
        <v>-14952.788657088538</v>
      </c>
    </row>
    <row r="1002" spans="1:3" x14ac:dyDescent="0.4">
      <c r="A1002" s="34">
        <v>978</v>
      </c>
      <c r="B1002" s="34">
        <v>10873.451059932913</v>
      </c>
      <c r="C1002" s="34">
        <v>-9964.4510599329133</v>
      </c>
    </row>
    <row r="1003" spans="1:3" x14ac:dyDescent="0.4">
      <c r="A1003" s="34">
        <v>979</v>
      </c>
      <c r="B1003" s="34">
        <v>69669.562013816496</v>
      </c>
      <c r="C1003" s="34">
        <v>27603.437986183504</v>
      </c>
    </row>
    <row r="1004" spans="1:3" x14ac:dyDescent="0.4">
      <c r="A1004" s="34">
        <v>980</v>
      </c>
      <c r="B1004" s="34">
        <v>29471.238365568704</v>
      </c>
      <c r="C1004" s="34">
        <v>-485.07836556870461</v>
      </c>
    </row>
    <row r="1005" spans="1:3" x14ac:dyDescent="0.4">
      <c r="A1005" s="34">
        <v>981</v>
      </c>
      <c r="B1005" s="34">
        <v>8586.4783344033913</v>
      </c>
      <c r="C1005" s="34">
        <v>-7100.4783344033913</v>
      </c>
    </row>
    <row r="1006" spans="1:3" x14ac:dyDescent="0.4">
      <c r="A1006" s="34">
        <v>982</v>
      </c>
      <c r="B1006" s="34">
        <v>4871.225165037803</v>
      </c>
      <c r="C1006" s="34">
        <v>-4860.225165037803</v>
      </c>
    </row>
    <row r="1007" spans="1:3" x14ac:dyDescent="0.4">
      <c r="A1007" s="34">
        <v>983</v>
      </c>
      <c r="B1007" s="34">
        <v>4727.3361881053861</v>
      </c>
      <c r="C1007" s="34">
        <v>-4724.3361881053861</v>
      </c>
    </row>
    <row r="1008" spans="1:3" x14ac:dyDescent="0.4">
      <c r="A1008" s="34">
        <v>984</v>
      </c>
      <c r="B1008" s="34">
        <v>18770.349125943707</v>
      </c>
      <c r="C1008" s="34">
        <v>11980.650874056293</v>
      </c>
    </row>
    <row r="1009" spans="1:3" x14ac:dyDescent="0.4">
      <c r="A1009" s="34">
        <v>985</v>
      </c>
      <c r="B1009" s="34">
        <v>7550.3008783985206</v>
      </c>
      <c r="C1009" s="34">
        <v>-7444.3008783985206</v>
      </c>
    </row>
    <row r="1010" spans="1:3" x14ac:dyDescent="0.4">
      <c r="A1010" s="34">
        <v>986</v>
      </c>
      <c r="B1010" s="34">
        <v>11394.490026091913</v>
      </c>
      <c r="C1010" s="34">
        <v>-9506.490026091913</v>
      </c>
    </row>
    <row r="1011" spans="1:3" x14ac:dyDescent="0.4">
      <c r="A1011" s="34">
        <v>987</v>
      </c>
      <c r="B1011" s="34">
        <v>13761.061522471047</v>
      </c>
      <c r="C1011" s="34">
        <v>-11211.061522471047</v>
      </c>
    </row>
    <row r="1012" spans="1:3" x14ac:dyDescent="0.4">
      <c r="A1012" s="34">
        <v>988</v>
      </c>
      <c r="B1012" s="34">
        <v>17900.948584886537</v>
      </c>
      <c r="C1012" s="34">
        <v>-11290.948584886537</v>
      </c>
    </row>
    <row r="1013" spans="1:3" x14ac:dyDescent="0.4">
      <c r="A1013" s="34">
        <v>989</v>
      </c>
      <c r="B1013" s="34">
        <v>4645.1139155725759</v>
      </c>
      <c r="C1013" s="34">
        <v>-4645.1139155725759</v>
      </c>
    </row>
    <row r="1014" spans="1:3" x14ac:dyDescent="0.4">
      <c r="A1014" s="34">
        <v>990</v>
      </c>
      <c r="B1014" s="34">
        <v>8954.0748854951362</v>
      </c>
      <c r="C1014" s="34">
        <v>-7277.0748854951362</v>
      </c>
    </row>
    <row r="1015" spans="1:3" x14ac:dyDescent="0.4">
      <c r="A1015" s="34">
        <v>991</v>
      </c>
      <c r="B1015" s="34">
        <v>5714.0034584991026</v>
      </c>
      <c r="C1015" s="34">
        <v>-5688.0034584991026</v>
      </c>
    </row>
    <row r="1016" spans="1:3" x14ac:dyDescent="0.4">
      <c r="A1016" s="34">
        <v>992</v>
      </c>
      <c r="B1016" s="34">
        <v>7135.2741694233846</v>
      </c>
      <c r="C1016" s="34">
        <v>-6923.2741694233846</v>
      </c>
    </row>
    <row r="1017" spans="1:3" x14ac:dyDescent="0.4">
      <c r="A1017" s="34">
        <v>993</v>
      </c>
      <c r="B1017" s="34">
        <v>14244.564233778114</v>
      </c>
      <c r="C1017" s="34">
        <v>-13777.564233778114</v>
      </c>
    </row>
    <row r="1018" spans="1:3" x14ac:dyDescent="0.4">
      <c r="A1018" s="34">
        <v>994</v>
      </c>
      <c r="B1018" s="34">
        <v>12011.977833678044</v>
      </c>
      <c r="C1018" s="34">
        <v>5549.0221663219563</v>
      </c>
    </row>
    <row r="1019" spans="1:3" x14ac:dyDescent="0.4">
      <c r="A1019" s="34">
        <v>995</v>
      </c>
      <c r="B1019" s="34">
        <v>39544.731229726087</v>
      </c>
      <c r="C1019" s="34">
        <v>-34875.731229726087</v>
      </c>
    </row>
    <row r="1020" spans="1:3" x14ac:dyDescent="0.4">
      <c r="A1020" s="34">
        <v>996</v>
      </c>
      <c r="B1020" s="34">
        <v>11277.710566552563</v>
      </c>
      <c r="C1020" s="34">
        <v>-10551.710566552563</v>
      </c>
    </row>
    <row r="1021" spans="1:3" x14ac:dyDescent="0.4">
      <c r="A1021" s="34">
        <v>997</v>
      </c>
      <c r="B1021" s="34">
        <v>5714.0034584991026</v>
      </c>
      <c r="C1021" s="34">
        <v>-5649.0034584991026</v>
      </c>
    </row>
    <row r="1022" spans="1:3" x14ac:dyDescent="0.4">
      <c r="A1022" s="34">
        <v>998</v>
      </c>
      <c r="B1022" s="34">
        <v>5313.1698799016549</v>
      </c>
      <c r="C1022" s="34">
        <v>-5248.1698799016549</v>
      </c>
    </row>
    <row r="1023" spans="1:3" x14ac:dyDescent="0.4">
      <c r="A1023" s="34">
        <v>999</v>
      </c>
      <c r="B1023" s="34">
        <v>17260.30843714581</v>
      </c>
      <c r="C1023" s="34">
        <v>17874.69156285419</v>
      </c>
    </row>
    <row r="1024" spans="1:3" x14ac:dyDescent="0.4">
      <c r="A1024" s="34">
        <v>1000</v>
      </c>
      <c r="B1024" s="34">
        <v>28660.184165592978</v>
      </c>
      <c r="C1024" s="34">
        <v>-16977.184165592978</v>
      </c>
    </row>
    <row r="1025" spans="1:3" x14ac:dyDescent="0.4">
      <c r="A1025" s="34">
        <v>1001</v>
      </c>
      <c r="B1025" s="34">
        <v>276307.50236397597</v>
      </c>
      <c r="C1025" s="34">
        <v>-256483.50236397597</v>
      </c>
    </row>
    <row r="1026" spans="1:3" x14ac:dyDescent="0.4">
      <c r="A1026" s="34">
        <v>1002</v>
      </c>
      <c r="B1026" s="34">
        <v>111534.06820822525</v>
      </c>
      <c r="C1026" s="34">
        <v>-106334.06820822525</v>
      </c>
    </row>
    <row r="1027" spans="1:3" x14ac:dyDescent="0.4">
      <c r="A1027" s="34">
        <v>1003</v>
      </c>
      <c r="B1027" s="34">
        <v>15707.746947259704</v>
      </c>
      <c r="C1027" s="34">
        <v>-12747.746947259704</v>
      </c>
    </row>
    <row r="1028" spans="1:3" x14ac:dyDescent="0.4">
      <c r="A1028" s="34">
        <v>1004</v>
      </c>
      <c r="B1028" s="34">
        <v>22246.16172242938</v>
      </c>
      <c r="C1028" s="34">
        <v>-19035.16172242938</v>
      </c>
    </row>
    <row r="1029" spans="1:3" x14ac:dyDescent="0.4">
      <c r="A1029" s="34">
        <v>1005</v>
      </c>
      <c r="B1029" s="34">
        <v>22432.82070603895</v>
      </c>
      <c r="C1029" s="34">
        <v>-1880.8207060389504</v>
      </c>
    </row>
    <row r="1030" spans="1:3" x14ac:dyDescent="0.4">
      <c r="A1030" s="34">
        <v>1006</v>
      </c>
      <c r="B1030" s="34">
        <v>81301.806783397478</v>
      </c>
      <c r="C1030" s="34">
        <v>68800.193216602522</v>
      </c>
    </row>
    <row r="1031" spans="1:3" x14ac:dyDescent="0.4">
      <c r="A1031" s="34">
        <v>1007</v>
      </c>
      <c r="B1031" s="34">
        <v>7050.1153871572606</v>
      </c>
      <c r="C1031" s="34">
        <v>-6816.1153871572606</v>
      </c>
    </row>
    <row r="1032" spans="1:3" x14ac:dyDescent="0.4">
      <c r="A1032" s="34">
        <v>1008</v>
      </c>
      <c r="B1032" s="34">
        <v>19029.684120786238</v>
      </c>
      <c r="C1032" s="34">
        <v>-5733.6841207862381</v>
      </c>
    </row>
    <row r="1033" spans="1:3" x14ac:dyDescent="0.4">
      <c r="A1033" s="34">
        <v>1009</v>
      </c>
      <c r="B1033" s="34">
        <v>25200.682048775012</v>
      </c>
      <c r="C1033" s="34">
        <v>-24950.682048775012</v>
      </c>
    </row>
    <row r="1034" spans="1:3" x14ac:dyDescent="0.4">
      <c r="A1034" s="34">
        <v>1010</v>
      </c>
      <c r="B1034" s="34">
        <v>9989.5616302052094</v>
      </c>
      <c r="C1034" s="34">
        <v>-3424.5616302052094</v>
      </c>
    </row>
    <row r="1035" spans="1:3" x14ac:dyDescent="0.4">
      <c r="A1035" s="34">
        <v>1011</v>
      </c>
      <c r="B1035" s="34">
        <v>9167.3389048771114</v>
      </c>
      <c r="C1035" s="34">
        <v>-8947.3389048771114</v>
      </c>
    </row>
    <row r="1036" spans="1:3" x14ac:dyDescent="0.4">
      <c r="A1036" s="34">
        <v>1012</v>
      </c>
      <c r="B1036" s="34">
        <v>10811.784355533306</v>
      </c>
      <c r="C1036" s="34">
        <v>-10736.784355533306</v>
      </c>
    </row>
    <row r="1037" spans="1:3" x14ac:dyDescent="0.4">
      <c r="A1037" s="34">
        <v>1013</v>
      </c>
      <c r="B1037" s="34">
        <v>118881.13750665521</v>
      </c>
      <c r="C1037" s="34">
        <v>957869.91249334486</v>
      </c>
    </row>
    <row r="1038" spans="1:3" x14ac:dyDescent="0.4">
      <c r="A1038" s="34">
        <v>1014</v>
      </c>
      <c r="B1038" s="34">
        <v>12531.14343227495</v>
      </c>
      <c r="C1038" s="34">
        <v>-3899.1434322749501</v>
      </c>
    </row>
    <row r="1039" spans="1:3" x14ac:dyDescent="0.4">
      <c r="A1039" s="34">
        <v>1015</v>
      </c>
      <c r="B1039" s="34">
        <v>20370.123537472438</v>
      </c>
      <c r="C1039" s="34">
        <v>-17310.123537472438</v>
      </c>
    </row>
    <row r="1040" spans="1:3" x14ac:dyDescent="0.4">
      <c r="A1040" s="34">
        <v>1016</v>
      </c>
      <c r="B1040" s="34">
        <v>7934.0048168849653</v>
      </c>
      <c r="C1040" s="34">
        <v>-7694.0048168849653</v>
      </c>
    </row>
    <row r="1041" spans="1:3" x14ac:dyDescent="0.4">
      <c r="A1041" s="34">
        <v>1017</v>
      </c>
      <c r="B1041" s="34">
        <v>10794.474403421136</v>
      </c>
      <c r="C1041" s="34">
        <v>-7952.4744034211362</v>
      </c>
    </row>
    <row r="1042" spans="1:3" x14ac:dyDescent="0.4">
      <c r="A1042" s="34">
        <v>1018</v>
      </c>
      <c r="B1042" s="34">
        <v>17892.627498837697</v>
      </c>
      <c r="C1042" s="34">
        <v>39304.372501162303</v>
      </c>
    </row>
    <row r="1043" spans="1:3" x14ac:dyDescent="0.4">
      <c r="A1043" s="34">
        <v>1019</v>
      </c>
      <c r="B1043" s="34">
        <v>11939.404093126126</v>
      </c>
      <c r="C1043" s="34">
        <v>-11318.404093126126</v>
      </c>
    </row>
    <row r="1044" spans="1:3" x14ac:dyDescent="0.4">
      <c r="A1044" s="34">
        <v>1020</v>
      </c>
      <c r="B1044" s="34">
        <v>9023.4499279446936</v>
      </c>
      <c r="C1044" s="34">
        <v>12276.550072055306</v>
      </c>
    </row>
    <row r="1045" spans="1:3" x14ac:dyDescent="0.4">
      <c r="A1045" s="34">
        <v>1021</v>
      </c>
      <c r="B1045" s="34">
        <v>13377.11925855697</v>
      </c>
      <c r="C1045" s="34">
        <v>-10191.11925855697</v>
      </c>
    </row>
    <row r="1046" spans="1:3" x14ac:dyDescent="0.4">
      <c r="A1046" s="34">
        <v>1022</v>
      </c>
      <c r="B1046" s="34">
        <v>6460.5593313910958</v>
      </c>
      <c r="C1046" s="34">
        <v>4093.5506686089047</v>
      </c>
    </row>
    <row r="1047" spans="1:3" x14ac:dyDescent="0.4">
      <c r="A1047" s="34">
        <v>1023</v>
      </c>
      <c r="B1047" s="34">
        <v>7198.4488112536128</v>
      </c>
      <c r="C1047" s="34">
        <v>-4900.4488112536128</v>
      </c>
    </row>
    <row r="1048" spans="1:3" x14ac:dyDescent="0.4">
      <c r="A1048" s="34">
        <v>1024</v>
      </c>
      <c r="B1048" s="34">
        <v>7622.0623020085804</v>
      </c>
      <c r="C1048" s="34">
        <v>-2879.0623020085804</v>
      </c>
    </row>
    <row r="1049" spans="1:3" x14ac:dyDescent="0.4">
      <c r="A1049" s="34">
        <v>1025</v>
      </c>
      <c r="B1049" s="34">
        <v>36627.62346698028</v>
      </c>
      <c r="C1049" s="34">
        <v>-12900.073466980281</v>
      </c>
    </row>
    <row r="1050" spans="1:3" x14ac:dyDescent="0.4">
      <c r="A1050" s="34">
        <v>1026</v>
      </c>
      <c r="B1050" s="34">
        <v>10552.666736665624</v>
      </c>
      <c r="C1050" s="34">
        <v>66397.153263334389</v>
      </c>
    </row>
    <row r="1051" spans="1:3" x14ac:dyDescent="0.4">
      <c r="A1051" s="34">
        <v>1027</v>
      </c>
      <c r="B1051" s="34">
        <v>9363.17618317698</v>
      </c>
      <c r="C1051" s="34">
        <v>-2362.59618317698</v>
      </c>
    </row>
    <row r="1052" spans="1:3" x14ac:dyDescent="0.4">
      <c r="A1052" s="34">
        <v>1028</v>
      </c>
      <c r="B1052" s="34">
        <v>10373.265568691655</v>
      </c>
      <c r="C1052" s="34">
        <v>-2640.2655686916551</v>
      </c>
    </row>
    <row r="1053" spans="1:3" x14ac:dyDescent="0.4">
      <c r="A1053" s="34">
        <v>1029</v>
      </c>
      <c r="B1053" s="34">
        <v>8426.3711312284959</v>
      </c>
      <c r="C1053" s="34">
        <v>3300.6288687715041</v>
      </c>
    </row>
    <row r="1054" spans="1:3" x14ac:dyDescent="0.4">
      <c r="A1054" s="34">
        <v>1030</v>
      </c>
      <c r="B1054" s="34">
        <v>11162.24950299585</v>
      </c>
      <c r="C1054" s="34">
        <v>13.75049700415002</v>
      </c>
    </row>
    <row r="1055" spans="1:3" x14ac:dyDescent="0.4">
      <c r="A1055" s="34">
        <v>1031</v>
      </c>
      <c r="B1055" s="34">
        <v>8183.2572405378851</v>
      </c>
      <c r="C1055" s="34">
        <v>-1341.2572405378851</v>
      </c>
    </row>
    <row r="1056" spans="1:3" x14ac:dyDescent="0.4">
      <c r="A1056" s="34">
        <v>1032</v>
      </c>
      <c r="B1056" s="34">
        <v>13564.984693374359</v>
      </c>
      <c r="C1056" s="34">
        <v>-2824.9846933743593</v>
      </c>
    </row>
    <row r="1057" spans="1:3" x14ac:dyDescent="0.4">
      <c r="A1057" s="34">
        <v>1033</v>
      </c>
      <c r="B1057" s="34">
        <v>9663.1049489697325</v>
      </c>
      <c r="C1057" s="34">
        <v>-3804.2649489697324</v>
      </c>
    </row>
    <row r="1058" spans="1:3" x14ac:dyDescent="0.4">
      <c r="A1058" s="34">
        <v>1034</v>
      </c>
      <c r="B1058" s="34">
        <v>8804.9518518621353</v>
      </c>
      <c r="C1058" s="34">
        <v>-7438.9518518621353</v>
      </c>
    </row>
    <row r="1059" spans="1:3" x14ac:dyDescent="0.4">
      <c r="A1059" s="34">
        <v>1035</v>
      </c>
      <c r="B1059" s="34">
        <v>7864.7053099568602</v>
      </c>
      <c r="C1059" s="34">
        <v>-1364.6153099568601</v>
      </c>
    </row>
    <row r="1060" spans="1:3" x14ac:dyDescent="0.4">
      <c r="A1060" s="34">
        <v>1036</v>
      </c>
      <c r="B1060" s="34">
        <v>10002.544094289336</v>
      </c>
      <c r="C1060" s="34">
        <v>-5050.5440942893365</v>
      </c>
    </row>
    <row r="1061" spans="1:3" x14ac:dyDescent="0.4">
      <c r="A1061" s="34">
        <v>1037</v>
      </c>
      <c r="B1061" s="34">
        <v>6615.4167536097484</v>
      </c>
      <c r="C1061" s="34">
        <v>-1559.1967536097482</v>
      </c>
    </row>
    <row r="1062" spans="1:3" x14ac:dyDescent="0.4">
      <c r="A1062" s="34">
        <v>1038</v>
      </c>
      <c r="B1062" s="34">
        <v>8642.6824991915637</v>
      </c>
      <c r="C1062" s="34">
        <v>-7621.6824991915637</v>
      </c>
    </row>
    <row r="1063" spans="1:3" x14ac:dyDescent="0.4">
      <c r="A1063" s="34">
        <v>1039</v>
      </c>
      <c r="B1063" s="34">
        <v>7583.5492290402035</v>
      </c>
      <c r="C1063" s="34">
        <v>-5403.5492290402035</v>
      </c>
    </row>
    <row r="1064" spans="1:3" x14ac:dyDescent="0.4">
      <c r="A1064" s="34">
        <v>1040</v>
      </c>
      <c r="B1064" s="34">
        <v>6401.9298053569437</v>
      </c>
      <c r="C1064" s="34">
        <v>-5760.9298053569437</v>
      </c>
    </row>
    <row r="1065" spans="1:3" x14ac:dyDescent="0.4">
      <c r="A1065" s="34">
        <v>1041</v>
      </c>
      <c r="B1065" s="34">
        <v>25200.682048775012</v>
      </c>
      <c r="C1065" s="34">
        <v>-24950.682048775012</v>
      </c>
    </row>
    <row r="1066" spans="1:3" x14ac:dyDescent="0.4">
      <c r="A1066" s="34">
        <v>1042</v>
      </c>
      <c r="B1066" s="34">
        <v>4645.1139155725759</v>
      </c>
      <c r="C1066" s="34">
        <v>-4645.1139155725759</v>
      </c>
    </row>
    <row r="1067" spans="1:3" x14ac:dyDescent="0.4">
      <c r="A1067" s="34">
        <v>1043</v>
      </c>
      <c r="B1067" s="34">
        <v>5467.336640900673</v>
      </c>
      <c r="C1067" s="34">
        <v>-5457.336640900673</v>
      </c>
    </row>
    <row r="1068" spans="1:3" x14ac:dyDescent="0.4">
      <c r="A1068" s="34">
        <v>1044</v>
      </c>
      <c r="B1068" s="34">
        <v>7048.9890546568113</v>
      </c>
      <c r="C1068" s="34">
        <v>1488.0109453431887</v>
      </c>
    </row>
    <row r="1069" spans="1:3" x14ac:dyDescent="0.4">
      <c r="A1069" s="34">
        <v>1045</v>
      </c>
      <c r="B1069" s="34">
        <v>4891.7807331710055</v>
      </c>
      <c r="C1069" s="34">
        <v>-4885.7807331710055</v>
      </c>
    </row>
    <row r="1070" spans="1:3" x14ac:dyDescent="0.4">
      <c r="A1070" s="34">
        <v>1046</v>
      </c>
      <c r="B1070" s="34">
        <v>7379.0044772884994</v>
      </c>
      <c r="C1070" s="34">
        <v>-7113.0044772884994</v>
      </c>
    </row>
    <row r="1071" spans="1:3" x14ac:dyDescent="0.4">
      <c r="A1071" s="34">
        <v>1047</v>
      </c>
      <c r="B1071" s="34">
        <v>4645.1139155725759</v>
      </c>
      <c r="C1071" s="34">
        <v>-4645.1139155725759</v>
      </c>
    </row>
    <row r="1072" spans="1:3" x14ac:dyDescent="0.4">
      <c r="A1072" s="34">
        <v>1048</v>
      </c>
      <c r="B1072" s="34">
        <v>4727.3361881053861</v>
      </c>
      <c r="C1072" s="34">
        <v>-4726.3361881053861</v>
      </c>
    </row>
    <row r="1073" spans="1:3" x14ac:dyDescent="0.4">
      <c r="A1073" s="34">
        <v>1049</v>
      </c>
      <c r="B1073" s="34">
        <v>9002.8943598114929</v>
      </c>
      <c r="C1073" s="34">
        <v>-8790.8943598114929</v>
      </c>
    </row>
    <row r="1074" spans="1:3" x14ac:dyDescent="0.4">
      <c r="A1074" s="34">
        <v>1050</v>
      </c>
      <c r="B1074" s="34">
        <v>4645.1139155725759</v>
      </c>
      <c r="C1074" s="34">
        <v>-4645.1139155725759</v>
      </c>
    </row>
    <row r="1075" spans="1:3" x14ac:dyDescent="0.4">
      <c r="A1075" s="34">
        <v>1051</v>
      </c>
      <c r="B1075" s="34">
        <v>4645.1139155725759</v>
      </c>
      <c r="C1075" s="34">
        <v>-4645.1139155725759</v>
      </c>
    </row>
    <row r="1076" spans="1:3" x14ac:dyDescent="0.4">
      <c r="A1076" s="34">
        <v>1052</v>
      </c>
      <c r="B1076" s="34">
        <v>4645.1139155725759</v>
      </c>
      <c r="C1076" s="34">
        <v>-4645.1139155725759</v>
      </c>
    </row>
    <row r="1077" spans="1:3" x14ac:dyDescent="0.4">
      <c r="A1077" s="34">
        <v>1053</v>
      </c>
      <c r="B1077" s="34">
        <v>4645.1139155725759</v>
      </c>
      <c r="C1077" s="34">
        <v>-4645.1139155725759</v>
      </c>
    </row>
    <row r="1078" spans="1:3" x14ac:dyDescent="0.4">
      <c r="A1078" s="34">
        <v>1054</v>
      </c>
      <c r="B1078" s="34">
        <v>5878.4480035647221</v>
      </c>
      <c r="C1078" s="34">
        <v>-5863.4480035647221</v>
      </c>
    </row>
    <row r="1079" spans="1:3" x14ac:dyDescent="0.4">
      <c r="A1079" s="34">
        <v>1055</v>
      </c>
      <c r="B1079" s="34">
        <v>4645.1139155725759</v>
      </c>
      <c r="C1079" s="34">
        <v>-4645.1139155725759</v>
      </c>
    </row>
    <row r="1080" spans="1:3" x14ac:dyDescent="0.4">
      <c r="A1080" s="34">
        <v>1056</v>
      </c>
      <c r="B1080" s="34">
        <v>4645.1139155725759</v>
      </c>
      <c r="C1080" s="34">
        <v>-4645.1139155725759</v>
      </c>
    </row>
    <row r="1081" spans="1:3" x14ac:dyDescent="0.4">
      <c r="A1081" s="34">
        <v>1057</v>
      </c>
      <c r="B1081" s="34">
        <v>4645.1139155725759</v>
      </c>
      <c r="C1081" s="34">
        <v>-4645.1139155725759</v>
      </c>
    </row>
    <row r="1082" spans="1:3" x14ac:dyDescent="0.4">
      <c r="A1082" s="34">
        <v>1058</v>
      </c>
      <c r="B1082" s="34">
        <v>4645.1139155725759</v>
      </c>
      <c r="C1082" s="34">
        <v>-4645.1139155725759</v>
      </c>
    </row>
    <row r="1083" spans="1:3" x14ac:dyDescent="0.4">
      <c r="A1083" s="34">
        <v>1059</v>
      </c>
      <c r="B1083" s="34">
        <v>4645.1139155725759</v>
      </c>
      <c r="C1083" s="34">
        <v>-4645.1139155725759</v>
      </c>
    </row>
    <row r="1084" spans="1:3" x14ac:dyDescent="0.4">
      <c r="A1084" s="34">
        <v>1060</v>
      </c>
      <c r="B1084" s="34">
        <v>4645.1139155725759</v>
      </c>
      <c r="C1084" s="34">
        <v>-4645.1139155725759</v>
      </c>
    </row>
    <row r="1085" spans="1:3" x14ac:dyDescent="0.4">
      <c r="A1085" s="34">
        <v>1061</v>
      </c>
      <c r="B1085" s="34">
        <v>8756.2275422130624</v>
      </c>
      <c r="C1085" s="34">
        <v>-8706.2275422130624</v>
      </c>
    </row>
    <row r="1086" spans="1:3" x14ac:dyDescent="0.4">
      <c r="A1086" s="34">
        <v>1062</v>
      </c>
      <c r="B1086" s="34">
        <v>4645.1139155725759</v>
      </c>
      <c r="C1086" s="34">
        <v>-4645.1139155725759</v>
      </c>
    </row>
    <row r="1087" spans="1:3" x14ac:dyDescent="0.4">
      <c r="A1087" s="34">
        <v>1063</v>
      </c>
      <c r="B1087" s="34">
        <v>8550.6718608810388</v>
      </c>
      <c r="C1087" s="34">
        <v>-8360.6718608810388</v>
      </c>
    </row>
    <row r="1088" spans="1:3" x14ac:dyDescent="0.4">
      <c r="A1088" s="34">
        <v>1064</v>
      </c>
      <c r="B1088" s="34">
        <v>4645.1139155725759</v>
      </c>
      <c r="C1088" s="34">
        <v>-4645.1139155725759</v>
      </c>
    </row>
    <row r="1089" spans="1:3" x14ac:dyDescent="0.4">
      <c r="A1089" s="34">
        <v>1065</v>
      </c>
      <c r="B1089" s="34">
        <v>10044.376478560416</v>
      </c>
      <c r="C1089" s="34">
        <v>-1967.3764785604162</v>
      </c>
    </row>
    <row r="1090" spans="1:3" x14ac:dyDescent="0.4">
      <c r="A1090" s="34">
        <v>1066</v>
      </c>
      <c r="B1090" s="34">
        <v>5977.1147306040939</v>
      </c>
      <c r="C1090" s="34">
        <v>-5896.1147306040939</v>
      </c>
    </row>
    <row r="1091" spans="1:3" x14ac:dyDescent="0.4">
      <c r="A1091" s="34">
        <v>1067</v>
      </c>
      <c r="B1091" s="34">
        <v>7451.2267437024548</v>
      </c>
      <c r="C1091" s="34">
        <v>-2400.2267437024548</v>
      </c>
    </row>
    <row r="1092" spans="1:3" x14ac:dyDescent="0.4">
      <c r="A1092" s="34">
        <v>1068</v>
      </c>
      <c r="B1092" s="34">
        <v>5714.0034584991026</v>
      </c>
      <c r="C1092" s="34">
        <v>-5584.0034584991026</v>
      </c>
    </row>
    <row r="1093" spans="1:3" x14ac:dyDescent="0.4">
      <c r="A1093" s="34">
        <v>1069</v>
      </c>
      <c r="B1093" s="34">
        <v>5570.1144815666858</v>
      </c>
      <c r="C1093" s="34">
        <v>-5525.1144815666858</v>
      </c>
    </row>
    <row r="1094" spans="1:3" x14ac:dyDescent="0.4">
      <c r="A1094" s="34">
        <v>1070</v>
      </c>
      <c r="B1094" s="34">
        <v>7973.1582799958269</v>
      </c>
      <c r="C1094" s="34">
        <v>-7123.1582799958269</v>
      </c>
    </row>
    <row r="1095" spans="1:3" x14ac:dyDescent="0.4">
      <c r="A1095" s="34">
        <v>1071</v>
      </c>
      <c r="B1095" s="34">
        <v>7522.8934542209172</v>
      </c>
      <c r="C1095" s="34">
        <v>-7452.8934542209172</v>
      </c>
    </row>
    <row r="1096" spans="1:3" x14ac:dyDescent="0.4">
      <c r="A1096" s="34">
        <v>1072</v>
      </c>
      <c r="B1096" s="34">
        <v>4645.1139155725759</v>
      </c>
      <c r="C1096" s="34">
        <v>-4645.1139155725759</v>
      </c>
    </row>
    <row r="1097" spans="1:3" x14ac:dyDescent="0.4">
      <c r="A1097" s="34">
        <v>1073</v>
      </c>
      <c r="B1097" s="34">
        <v>5693.4478903659001</v>
      </c>
      <c r="C1097" s="34">
        <v>-5642.4478903659001</v>
      </c>
    </row>
    <row r="1098" spans="1:3" x14ac:dyDescent="0.4">
      <c r="A1098" s="34">
        <v>1074</v>
      </c>
      <c r="B1098" s="34">
        <v>5467.336640900673</v>
      </c>
      <c r="C1098" s="34">
        <v>-5457.336640900673</v>
      </c>
    </row>
    <row r="1099" spans="1:3" x14ac:dyDescent="0.4">
      <c r="A1099" s="34">
        <v>1075</v>
      </c>
      <c r="B1099" s="34">
        <v>13982.823332882002</v>
      </c>
      <c r="C1099" s="34">
        <v>-10575.823332882002</v>
      </c>
    </row>
    <row r="1100" spans="1:3" x14ac:dyDescent="0.4">
      <c r="A1100" s="34">
        <v>1076</v>
      </c>
      <c r="B1100" s="34">
        <v>5878.4480035647221</v>
      </c>
      <c r="C1100" s="34">
        <v>-5833.4480035647221</v>
      </c>
    </row>
    <row r="1101" spans="1:3" x14ac:dyDescent="0.4">
      <c r="A1101" s="34">
        <v>1077</v>
      </c>
      <c r="B1101" s="34">
        <v>8614.8895639925613</v>
      </c>
      <c r="C1101" s="34">
        <v>38459.110436007439</v>
      </c>
    </row>
    <row r="1102" spans="1:3" x14ac:dyDescent="0.4">
      <c r="A1102" s="34">
        <v>1078</v>
      </c>
      <c r="B1102" s="34">
        <v>8260.9245112669159</v>
      </c>
      <c r="C1102" s="34">
        <v>-916.92451126691594</v>
      </c>
    </row>
    <row r="1103" spans="1:3" x14ac:dyDescent="0.4">
      <c r="A1103" s="34">
        <v>1079</v>
      </c>
      <c r="B1103" s="34">
        <v>5385.1143683678638</v>
      </c>
      <c r="C1103" s="34">
        <v>-5340.1143683678638</v>
      </c>
    </row>
    <row r="1104" spans="1:3" x14ac:dyDescent="0.4">
      <c r="A1104" s="34">
        <v>1080</v>
      </c>
      <c r="B1104" s="34">
        <v>7742.1528476417425</v>
      </c>
      <c r="C1104" s="34">
        <v>-7064.1528476417425</v>
      </c>
    </row>
    <row r="1105" spans="1:3" x14ac:dyDescent="0.4">
      <c r="A1105" s="34">
        <v>1081</v>
      </c>
      <c r="B1105" s="34">
        <v>6172.9379796771318</v>
      </c>
      <c r="C1105" s="34">
        <v>-4351.9379796771318</v>
      </c>
    </row>
    <row r="1106" spans="1:3" x14ac:dyDescent="0.4">
      <c r="A1106" s="34">
        <v>1082</v>
      </c>
      <c r="B1106" s="34">
        <v>4891.7807331710055</v>
      </c>
      <c r="C1106" s="34">
        <v>-4879.7807331710055</v>
      </c>
    </row>
    <row r="1107" spans="1:3" x14ac:dyDescent="0.4">
      <c r="A1107" s="34">
        <v>1083</v>
      </c>
      <c r="B1107" s="34">
        <v>6179.9296695183575</v>
      </c>
      <c r="C1107" s="34">
        <v>-6123.9296695183575</v>
      </c>
    </row>
    <row r="1108" spans="1:3" x14ac:dyDescent="0.4">
      <c r="A1108" s="34">
        <v>1084</v>
      </c>
      <c r="B1108" s="34">
        <v>38356.245654024569</v>
      </c>
      <c r="C1108" s="34">
        <v>-37946.245654024569</v>
      </c>
    </row>
    <row r="1109" spans="1:3" x14ac:dyDescent="0.4">
      <c r="A1109" s="34">
        <v>1085</v>
      </c>
      <c r="B1109" s="34">
        <v>4645.1139155725759</v>
      </c>
      <c r="C1109" s="34">
        <v>-4645.1139155725759</v>
      </c>
    </row>
    <row r="1110" spans="1:3" x14ac:dyDescent="0.4">
      <c r="A1110" s="34">
        <v>1086</v>
      </c>
      <c r="B1110" s="34">
        <v>14018.452984312886</v>
      </c>
      <c r="C1110" s="34">
        <v>-12992.452984312886</v>
      </c>
    </row>
    <row r="1111" spans="1:3" x14ac:dyDescent="0.4">
      <c r="A1111" s="34">
        <v>1087</v>
      </c>
      <c r="B1111" s="34">
        <v>5261.7809595686485</v>
      </c>
      <c r="C1111" s="34">
        <v>-5246.7809595686485</v>
      </c>
    </row>
    <row r="1112" spans="1:3" x14ac:dyDescent="0.4">
      <c r="A1112" s="34">
        <v>1088</v>
      </c>
      <c r="B1112" s="34">
        <v>4645.1139155725759</v>
      </c>
      <c r="C1112" s="34">
        <v>-4645.1139155725759</v>
      </c>
    </row>
    <row r="1113" spans="1:3" x14ac:dyDescent="0.4">
      <c r="A1113" s="34">
        <v>1089</v>
      </c>
      <c r="B1113" s="34">
        <v>8214.9812548722548</v>
      </c>
      <c r="C1113" s="34">
        <v>-1832.6412548722546</v>
      </c>
    </row>
    <row r="1114" spans="1:3" x14ac:dyDescent="0.4">
      <c r="A1114" s="34">
        <v>1090</v>
      </c>
      <c r="B1114" s="34">
        <v>6615.0924452362215</v>
      </c>
      <c r="C1114" s="34">
        <v>-5441.0924452362215</v>
      </c>
    </row>
    <row r="1115" spans="1:3" x14ac:dyDescent="0.4">
      <c r="A1115" s="34">
        <v>1091</v>
      </c>
      <c r="B1115" s="34">
        <v>5056.2252782366249</v>
      </c>
      <c r="C1115" s="34">
        <v>-5051.2252782366249</v>
      </c>
    </row>
    <row r="1116" spans="1:3" x14ac:dyDescent="0.4">
      <c r="A1116" s="34">
        <v>1092</v>
      </c>
      <c r="B1116" s="34">
        <v>5672.8923222326976</v>
      </c>
      <c r="C1116" s="34">
        <v>-5647.8923222326976</v>
      </c>
    </row>
    <row r="1117" spans="1:3" x14ac:dyDescent="0.4">
      <c r="A1117" s="34">
        <v>1093</v>
      </c>
      <c r="B1117" s="34">
        <v>4891.7807331710055</v>
      </c>
      <c r="C1117" s="34">
        <v>-4870.7807331710055</v>
      </c>
    </row>
    <row r="1118" spans="1:3" x14ac:dyDescent="0.4">
      <c r="A1118" s="34">
        <v>1094</v>
      </c>
      <c r="B1118" s="34">
        <v>5513.5866692003783</v>
      </c>
      <c r="C1118" s="34">
        <v>-5471.3366692003783</v>
      </c>
    </row>
    <row r="1119" spans="1:3" x14ac:dyDescent="0.4">
      <c r="A1119" s="34">
        <v>1095</v>
      </c>
      <c r="B1119" s="34">
        <v>14676.261617268896</v>
      </c>
      <c r="C1119" s="34">
        <v>-11382.251617268896</v>
      </c>
    </row>
    <row r="1120" spans="1:3" x14ac:dyDescent="0.4">
      <c r="A1120" s="34">
        <v>1096</v>
      </c>
      <c r="B1120" s="34">
        <v>26664.93826388058</v>
      </c>
      <c r="C1120" s="34">
        <v>-1490.9382638805801</v>
      </c>
    </row>
    <row r="1121" spans="1:3" x14ac:dyDescent="0.4">
      <c r="A1121" s="34">
        <v>1097</v>
      </c>
      <c r="B1121" s="34">
        <v>10746.573587662457</v>
      </c>
      <c r="C1121" s="34">
        <v>-8594.5735876624567</v>
      </c>
    </row>
    <row r="1122" spans="1:3" x14ac:dyDescent="0.4">
      <c r="A1122" s="34">
        <v>1098</v>
      </c>
      <c r="B1122" s="34">
        <v>5197.177745435727</v>
      </c>
      <c r="C1122" s="34">
        <v>-5150.177745435727</v>
      </c>
    </row>
    <row r="1123" spans="1:3" x14ac:dyDescent="0.4">
      <c r="A1123" s="34">
        <v>1099</v>
      </c>
      <c r="B1123" s="34">
        <v>11383.602887238756</v>
      </c>
      <c r="C1123" s="34">
        <v>-9580.602887238756</v>
      </c>
    </row>
    <row r="1124" spans="1:3" x14ac:dyDescent="0.4">
      <c r="A1124" s="34">
        <v>1100</v>
      </c>
      <c r="B1124" s="34">
        <v>6700.6707288928192</v>
      </c>
      <c r="C1124" s="34">
        <v>-6675.6707288928192</v>
      </c>
    </row>
    <row r="1125" spans="1:3" x14ac:dyDescent="0.4">
      <c r="A1125" s="34">
        <v>1101</v>
      </c>
      <c r="B1125" s="34">
        <v>5467.336640900673</v>
      </c>
      <c r="C1125" s="34">
        <v>-5367.336640900673</v>
      </c>
    </row>
    <row r="1126" spans="1:3" x14ac:dyDescent="0.4">
      <c r="A1126" s="34">
        <v>1102</v>
      </c>
      <c r="B1126" s="34">
        <v>5206.9661112134427</v>
      </c>
      <c r="C1126" s="34">
        <v>-5165.9661112134427</v>
      </c>
    </row>
    <row r="1127" spans="1:3" x14ac:dyDescent="0.4">
      <c r="A1127" s="34">
        <v>1103</v>
      </c>
      <c r="B1127" s="34">
        <v>6101.1333250077478</v>
      </c>
      <c r="C1127" s="34">
        <v>-5676.1333250077478</v>
      </c>
    </row>
    <row r="1128" spans="1:3" x14ac:dyDescent="0.4">
      <c r="A1128" s="34">
        <v>1104</v>
      </c>
      <c r="B1128" s="34">
        <v>5977.1147306040939</v>
      </c>
      <c r="C1128" s="34">
        <v>-5734.1147306040939</v>
      </c>
    </row>
    <row r="1129" spans="1:3" x14ac:dyDescent="0.4">
      <c r="A1129" s="34">
        <v>1105</v>
      </c>
      <c r="B1129" s="34">
        <v>11247.340177599001</v>
      </c>
      <c r="C1129" s="34">
        <v>-8276.3401775990005</v>
      </c>
    </row>
    <row r="1130" spans="1:3" x14ac:dyDescent="0.4">
      <c r="A1130" s="34">
        <v>1106</v>
      </c>
      <c r="B1130" s="34">
        <v>10528.117515295113</v>
      </c>
      <c r="C1130" s="34">
        <v>-9097.1175152951128</v>
      </c>
    </row>
    <row r="1131" spans="1:3" x14ac:dyDescent="0.4">
      <c r="A1131" s="34">
        <v>1107</v>
      </c>
      <c r="B1131" s="34">
        <v>6583.2103395602344</v>
      </c>
      <c r="C1131" s="34">
        <v>-6418.2103395602344</v>
      </c>
    </row>
    <row r="1132" spans="1:3" x14ac:dyDescent="0.4">
      <c r="A1132" s="34">
        <v>1108</v>
      </c>
      <c r="B1132" s="34">
        <v>4645.1139155725759</v>
      </c>
      <c r="C1132" s="34">
        <v>-4645.1139155725759</v>
      </c>
    </row>
    <row r="1133" spans="1:3" x14ac:dyDescent="0.4">
      <c r="A1133" s="34">
        <v>1109</v>
      </c>
      <c r="B1133" s="34">
        <v>7513.1050884432007</v>
      </c>
      <c r="C1133" s="34">
        <v>-6780.6050884432007</v>
      </c>
    </row>
    <row r="1134" spans="1:3" x14ac:dyDescent="0.4">
      <c r="A1134" s="34">
        <v>1110</v>
      </c>
      <c r="B1134" s="34">
        <v>5878.4480035647221</v>
      </c>
      <c r="C1134" s="34">
        <v>-5833.4480035647221</v>
      </c>
    </row>
    <row r="1135" spans="1:3" x14ac:dyDescent="0.4">
      <c r="A1135" s="34">
        <v>1111</v>
      </c>
      <c r="B1135" s="34">
        <v>6551.1756879240747</v>
      </c>
      <c r="C1135" s="34">
        <v>-6296.1756879240747</v>
      </c>
    </row>
    <row r="1136" spans="1:3" x14ac:dyDescent="0.4">
      <c r="A1136" s="34">
        <v>1112</v>
      </c>
      <c r="B1136" s="34">
        <v>4727.3361881053861</v>
      </c>
      <c r="C1136" s="34">
        <v>-4726.3361881053861</v>
      </c>
    </row>
    <row r="1137" spans="1:3" x14ac:dyDescent="0.4">
      <c r="A1137" s="34">
        <v>1113</v>
      </c>
      <c r="B1137" s="34">
        <v>12886.557989728846</v>
      </c>
      <c r="C1137" s="34">
        <v>18386.36201027115</v>
      </c>
    </row>
    <row r="1138" spans="1:3" x14ac:dyDescent="0.4">
      <c r="A1138" s="34">
        <v>1114</v>
      </c>
      <c r="B1138" s="34">
        <v>5056.2252782366249</v>
      </c>
      <c r="C1138" s="34">
        <v>-5051.2252782366249</v>
      </c>
    </row>
    <row r="1139" spans="1:3" x14ac:dyDescent="0.4">
      <c r="A1139" s="34">
        <v>1115</v>
      </c>
      <c r="B1139" s="34">
        <v>4919.188157348608</v>
      </c>
      <c r="C1139" s="34">
        <v>-4909.188157348608</v>
      </c>
    </row>
    <row r="1140" spans="1:3" x14ac:dyDescent="0.4">
      <c r="A1140" s="34">
        <v>1116</v>
      </c>
      <c r="B1140" s="34">
        <v>5734.5590266323052</v>
      </c>
      <c r="C1140" s="34">
        <v>-5681.5590266323052</v>
      </c>
    </row>
    <row r="1141" spans="1:3" x14ac:dyDescent="0.4">
      <c r="A1141" s="34">
        <v>1117</v>
      </c>
      <c r="B1141" s="34">
        <v>6112.9459248282956</v>
      </c>
      <c r="C1141" s="34">
        <v>-5934.4259248282951</v>
      </c>
    </row>
    <row r="1142" spans="1:3" x14ac:dyDescent="0.4">
      <c r="A1142" s="34">
        <v>1118</v>
      </c>
      <c r="B1142" s="34">
        <v>5498.1699931004769</v>
      </c>
      <c r="C1142" s="34">
        <v>-5415.1699931004769</v>
      </c>
    </row>
    <row r="1143" spans="1:3" x14ac:dyDescent="0.4">
      <c r="A1143" s="34">
        <v>1119</v>
      </c>
      <c r="B1143" s="34">
        <v>7632.5231509313298</v>
      </c>
      <c r="C1143" s="34">
        <v>-7523.5231509313298</v>
      </c>
    </row>
    <row r="1144" spans="1:3" x14ac:dyDescent="0.4">
      <c r="A1144" s="34">
        <v>1120</v>
      </c>
      <c r="B1144" s="34">
        <v>5056.2252782366249</v>
      </c>
      <c r="C1144" s="34">
        <v>-5051.2252782366249</v>
      </c>
    </row>
    <row r="1145" spans="1:3" x14ac:dyDescent="0.4">
      <c r="A1145" s="34">
        <v>1121</v>
      </c>
      <c r="B1145" s="34">
        <v>4645.1139155725759</v>
      </c>
      <c r="C1145" s="34">
        <v>-4645.1139155725759</v>
      </c>
    </row>
    <row r="1146" spans="1:3" x14ac:dyDescent="0.4">
      <c r="A1146" s="34">
        <v>1122</v>
      </c>
      <c r="B1146" s="34">
        <v>5122.0030962628725</v>
      </c>
      <c r="C1146" s="34">
        <v>-5093.0030962628725</v>
      </c>
    </row>
    <row r="1147" spans="1:3" x14ac:dyDescent="0.4">
      <c r="A1147" s="34">
        <v>1123</v>
      </c>
      <c r="B1147" s="34">
        <v>4645.1139155725759</v>
      </c>
      <c r="C1147" s="34">
        <v>-4645.1139155725759</v>
      </c>
    </row>
    <row r="1148" spans="1:3" x14ac:dyDescent="0.4">
      <c r="A1148" s="34">
        <v>1124</v>
      </c>
      <c r="B1148" s="34">
        <v>4946.5955815262114</v>
      </c>
      <c r="C1148" s="34">
        <v>-4935.5955815262114</v>
      </c>
    </row>
    <row r="1149" spans="1:3" x14ac:dyDescent="0.4">
      <c r="A1149" s="34">
        <v>1125</v>
      </c>
      <c r="B1149" s="34">
        <v>9637.1804622074524</v>
      </c>
      <c r="C1149" s="34">
        <v>-9212.1804622074524</v>
      </c>
    </row>
    <row r="1150" spans="1:3" x14ac:dyDescent="0.4">
      <c r="A1150" s="34">
        <v>1126</v>
      </c>
      <c r="B1150" s="34">
        <v>4645.1139155725759</v>
      </c>
      <c r="C1150" s="34">
        <v>-4645.1139155725759</v>
      </c>
    </row>
    <row r="1151" spans="1:3" x14ac:dyDescent="0.4">
      <c r="A1151" s="34">
        <v>1127</v>
      </c>
      <c r="B1151" s="34">
        <v>5056.2252782366249</v>
      </c>
      <c r="C1151" s="34">
        <v>-5046.2252782366249</v>
      </c>
    </row>
    <row r="1152" spans="1:3" x14ac:dyDescent="0.4">
      <c r="A1152" s="34">
        <v>1128</v>
      </c>
      <c r="B1152" s="34">
        <v>6736.4195430375194</v>
      </c>
      <c r="C1152" s="34">
        <v>-6151.4195430375194</v>
      </c>
    </row>
    <row r="1153" spans="1:3" x14ac:dyDescent="0.4">
      <c r="A1153" s="34">
        <v>1129</v>
      </c>
      <c r="B1153" s="34">
        <v>4727.3361881053861</v>
      </c>
      <c r="C1153" s="34">
        <v>-4726.3361881053861</v>
      </c>
    </row>
    <row r="1154" spans="1:3" x14ac:dyDescent="0.4">
      <c r="A1154" s="34">
        <v>1130</v>
      </c>
      <c r="B1154" s="34">
        <v>5508.4477771670781</v>
      </c>
      <c r="C1154" s="34">
        <v>-5487.4477771670781</v>
      </c>
    </row>
    <row r="1155" spans="1:3" x14ac:dyDescent="0.4">
      <c r="A1155" s="34">
        <v>1131</v>
      </c>
      <c r="B1155" s="34">
        <v>4946.5955815262114</v>
      </c>
      <c r="C1155" s="34">
        <v>-4935.5955815262114</v>
      </c>
    </row>
    <row r="1156" spans="1:3" x14ac:dyDescent="0.4">
      <c r="A1156" s="34">
        <v>1132</v>
      </c>
      <c r="B1156" s="34">
        <v>4645.1139155725759</v>
      </c>
      <c r="C1156" s="34">
        <v>-4645.1139155725759</v>
      </c>
    </row>
    <row r="1157" spans="1:3" x14ac:dyDescent="0.4">
      <c r="A1157" s="34">
        <v>1133</v>
      </c>
      <c r="B1157" s="34">
        <v>13740.1622157403</v>
      </c>
      <c r="C1157" s="34">
        <v>-12302.1622157403</v>
      </c>
    </row>
    <row r="1158" spans="1:3" x14ac:dyDescent="0.4">
      <c r="A1158" s="34">
        <v>1134</v>
      </c>
      <c r="B1158" s="34">
        <v>6289.5593662287702</v>
      </c>
      <c r="C1158" s="34">
        <v>-6269.5593662287702</v>
      </c>
    </row>
    <row r="1159" spans="1:3" x14ac:dyDescent="0.4">
      <c r="A1159" s="34">
        <v>1135</v>
      </c>
      <c r="B1159" s="34">
        <v>4727.3361881053861</v>
      </c>
      <c r="C1159" s="34">
        <v>-4726.3361881053861</v>
      </c>
    </row>
    <row r="1160" spans="1:3" x14ac:dyDescent="0.4">
      <c r="A1160" s="34">
        <v>1136</v>
      </c>
      <c r="B1160" s="34">
        <v>8756.2275422130624</v>
      </c>
      <c r="C1160" s="34">
        <v>-8706.2275422130624</v>
      </c>
    </row>
    <row r="1161" spans="1:3" x14ac:dyDescent="0.4">
      <c r="A1161" s="34">
        <v>1137</v>
      </c>
      <c r="B1161" s="34">
        <v>8345.1161795490152</v>
      </c>
      <c r="C1161" s="34">
        <v>-8075.1161795490152</v>
      </c>
    </row>
    <row r="1162" spans="1:3" x14ac:dyDescent="0.4">
      <c r="A1162" s="34">
        <v>1138</v>
      </c>
      <c r="B1162" s="34">
        <v>25464.214973559658</v>
      </c>
      <c r="C1162" s="34">
        <v>-15589.214973559658</v>
      </c>
    </row>
    <row r="1163" spans="1:3" x14ac:dyDescent="0.4">
      <c r="A1163" s="34">
        <v>1139</v>
      </c>
      <c r="B1163" s="34">
        <v>7214.5599322228809</v>
      </c>
      <c r="C1163" s="34">
        <v>-7089.5599322228809</v>
      </c>
    </row>
    <row r="1164" spans="1:3" x14ac:dyDescent="0.4">
      <c r="A1164" s="34">
        <v>1140</v>
      </c>
      <c r="B1164" s="34">
        <v>5056.2252782366249</v>
      </c>
      <c r="C1164" s="34">
        <v>-5051.2252782366249</v>
      </c>
    </row>
    <row r="1165" spans="1:3" x14ac:dyDescent="0.4">
      <c r="A1165" s="34">
        <v>1141</v>
      </c>
      <c r="B1165" s="34">
        <v>4645.1139155725759</v>
      </c>
      <c r="C1165" s="34">
        <v>-4645.1139155725759</v>
      </c>
    </row>
    <row r="1166" spans="1:3" x14ac:dyDescent="0.4">
      <c r="A1166" s="34">
        <v>1142</v>
      </c>
      <c r="B1166" s="34">
        <v>4645.1139155725759</v>
      </c>
      <c r="C1166" s="34">
        <v>-4645.1139155725759</v>
      </c>
    </row>
    <row r="1167" spans="1:3" x14ac:dyDescent="0.4">
      <c r="A1167" s="34">
        <v>1143</v>
      </c>
      <c r="B1167" s="34">
        <v>4645.1139155725759</v>
      </c>
      <c r="C1167" s="34">
        <v>-4645.1139155725759</v>
      </c>
    </row>
    <row r="1168" spans="1:3" x14ac:dyDescent="0.4">
      <c r="A1168" s="34">
        <v>1144</v>
      </c>
      <c r="B1168" s="34">
        <v>6556.7817519604023</v>
      </c>
      <c r="C1168" s="34">
        <v>-6370.7817519604023</v>
      </c>
    </row>
    <row r="1169" spans="1:3" x14ac:dyDescent="0.4">
      <c r="A1169" s="34">
        <v>1145</v>
      </c>
      <c r="B1169" s="34">
        <v>4645.1139155725759</v>
      </c>
      <c r="C1169" s="34">
        <v>-4645.1139155725759</v>
      </c>
    </row>
    <row r="1170" spans="1:3" x14ac:dyDescent="0.4">
      <c r="A1170" s="34">
        <v>1146</v>
      </c>
      <c r="B1170" s="34">
        <v>12867.341168853551</v>
      </c>
      <c r="C1170" s="34">
        <v>-12767.341168853551</v>
      </c>
    </row>
    <row r="1171" spans="1:3" x14ac:dyDescent="0.4">
      <c r="A1171" s="34">
        <v>1147</v>
      </c>
      <c r="B1171" s="34">
        <v>8276.5976191050067</v>
      </c>
      <c r="C1171" s="34">
        <v>-7746.5976191050067</v>
      </c>
    </row>
    <row r="1172" spans="1:3" x14ac:dyDescent="0.4">
      <c r="A1172" s="34">
        <v>1148</v>
      </c>
      <c r="B1172" s="34">
        <v>4645.1139155725759</v>
      </c>
      <c r="C1172" s="34">
        <v>-4645.1139155725759</v>
      </c>
    </row>
    <row r="1173" spans="1:3" x14ac:dyDescent="0.4">
      <c r="A1173" s="34">
        <v>1149</v>
      </c>
      <c r="B1173" s="34">
        <v>6645.8558805376124</v>
      </c>
      <c r="C1173" s="34">
        <v>-6572.8558805376124</v>
      </c>
    </row>
    <row r="1174" spans="1:3" x14ac:dyDescent="0.4">
      <c r="A1174" s="34">
        <v>1150</v>
      </c>
      <c r="B1174" s="34">
        <v>7728.4491355529408</v>
      </c>
      <c r="C1174" s="34">
        <v>-7653.4491355529408</v>
      </c>
    </row>
    <row r="1175" spans="1:3" x14ac:dyDescent="0.4">
      <c r="A1175" s="34">
        <v>1151</v>
      </c>
      <c r="B1175" s="34">
        <v>8098.4493619505847</v>
      </c>
      <c r="C1175" s="34">
        <v>-7846.4493619505847</v>
      </c>
    </row>
    <row r="1176" spans="1:3" x14ac:dyDescent="0.4">
      <c r="A1176" s="34">
        <v>1152</v>
      </c>
      <c r="B1176" s="34">
        <v>4645.1139155725759</v>
      </c>
      <c r="C1176" s="34">
        <v>-4645.1139155725759</v>
      </c>
    </row>
    <row r="1177" spans="1:3" x14ac:dyDescent="0.4">
      <c r="A1177" s="34">
        <v>1153</v>
      </c>
      <c r="B1177" s="34">
        <v>9638.7466007318872</v>
      </c>
      <c r="C1177" s="34">
        <v>-8727.7466007318872</v>
      </c>
    </row>
    <row r="1178" spans="1:3" x14ac:dyDescent="0.4">
      <c r="A1178" s="34">
        <v>1154</v>
      </c>
      <c r="B1178" s="34">
        <v>8756.2275422130624</v>
      </c>
      <c r="C1178" s="34">
        <v>-8706.2275422130624</v>
      </c>
    </row>
    <row r="1179" spans="1:3" x14ac:dyDescent="0.4">
      <c r="A1179" s="34">
        <v>1155</v>
      </c>
      <c r="B1179" s="34">
        <v>13552.52677329363</v>
      </c>
      <c r="C1179" s="34">
        <v>-13227.52677329363</v>
      </c>
    </row>
    <row r="1180" spans="1:3" x14ac:dyDescent="0.4">
      <c r="A1180" s="34">
        <v>1156</v>
      </c>
      <c r="B1180" s="34">
        <v>6577.3373200936048</v>
      </c>
      <c r="C1180" s="34">
        <v>-6389.3373200936048</v>
      </c>
    </row>
    <row r="1181" spans="1:3" x14ac:dyDescent="0.4">
      <c r="A1181" s="34">
        <v>1157</v>
      </c>
      <c r="B1181" s="34">
        <v>4645.1139155725759</v>
      </c>
      <c r="C1181" s="34">
        <v>-4645.1139155725759</v>
      </c>
    </row>
    <row r="1182" spans="1:3" x14ac:dyDescent="0.4">
      <c r="A1182" s="34">
        <v>1158</v>
      </c>
      <c r="B1182" s="34">
        <v>8783.6349663906658</v>
      </c>
      <c r="C1182" s="34">
        <v>-8632.6349663906658</v>
      </c>
    </row>
    <row r="1183" spans="1:3" x14ac:dyDescent="0.4">
      <c r="A1183" s="34">
        <v>1159</v>
      </c>
      <c r="B1183" s="34">
        <v>5604.3737617886891</v>
      </c>
      <c r="C1183" s="34">
        <v>-5569.3737617886891</v>
      </c>
    </row>
    <row r="1184" spans="1:3" x14ac:dyDescent="0.4">
      <c r="A1184" s="34">
        <v>1160</v>
      </c>
      <c r="B1184" s="34">
        <v>4645.1139155725759</v>
      </c>
      <c r="C1184" s="34">
        <v>-4645.1139155725759</v>
      </c>
    </row>
    <row r="1185" spans="1:3" x14ac:dyDescent="0.4">
      <c r="A1185" s="34">
        <v>1161</v>
      </c>
      <c r="B1185" s="34">
        <v>9643.3625879617994</v>
      </c>
      <c r="C1185" s="34">
        <v>-8488.3625879617994</v>
      </c>
    </row>
    <row r="1186" spans="1:3" x14ac:dyDescent="0.4">
      <c r="A1186" s="34">
        <v>1162</v>
      </c>
      <c r="B1186" s="34">
        <v>4645.1139155725759</v>
      </c>
      <c r="C1186" s="34">
        <v>-4645.1139155725759</v>
      </c>
    </row>
    <row r="1187" spans="1:3" x14ac:dyDescent="0.4">
      <c r="A1187" s="34">
        <v>1163</v>
      </c>
      <c r="B1187" s="34">
        <v>6084.0036848967466</v>
      </c>
      <c r="C1187" s="34">
        <v>-6049.0036848967466</v>
      </c>
    </row>
    <row r="1188" spans="1:3" x14ac:dyDescent="0.4">
      <c r="A1188" s="34">
        <v>1164</v>
      </c>
      <c r="B1188" s="34">
        <v>4645.1139155725759</v>
      </c>
      <c r="C1188" s="34">
        <v>-4645.1139155725759</v>
      </c>
    </row>
    <row r="1189" spans="1:3" x14ac:dyDescent="0.4">
      <c r="A1189" s="34">
        <v>1165</v>
      </c>
      <c r="B1189" s="34">
        <v>4645.1139155725759</v>
      </c>
      <c r="C1189" s="34">
        <v>-4645.1139155725759</v>
      </c>
    </row>
    <row r="1190" spans="1:3" x14ac:dyDescent="0.4">
      <c r="A1190" s="34">
        <v>1166</v>
      </c>
      <c r="B1190" s="34">
        <v>11454.762526739878</v>
      </c>
      <c r="C1190" s="34">
        <v>-9384.262526739878</v>
      </c>
    </row>
    <row r="1191" spans="1:3" x14ac:dyDescent="0.4">
      <c r="A1191" s="34">
        <v>1167</v>
      </c>
      <c r="B1191" s="34">
        <v>34152.631970784671</v>
      </c>
      <c r="C1191" s="34">
        <v>-31281.631970784671</v>
      </c>
    </row>
    <row r="1192" spans="1:3" x14ac:dyDescent="0.4">
      <c r="A1192" s="34">
        <v>1168</v>
      </c>
      <c r="B1192" s="34">
        <v>9676.089216173872</v>
      </c>
      <c r="C1192" s="34">
        <v>-8697.089216173872</v>
      </c>
    </row>
    <row r="1193" spans="1:3" x14ac:dyDescent="0.4">
      <c r="A1193" s="34">
        <v>1169</v>
      </c>
      <c r="B1193" s="34">
        <v>32600.686576727887</v>
      </c>
      <c r="C1193" s="34">
        <v>-31580.686576727887</v>
      </c>
    </row>
    <row r="1194" spans="1:3" x14ac:dyDescent="0.4">
      <c r="A1194" s="34">
        <v>1170</v>
      </c>
      <c r="B1194" s="34">
        <v>5111.0401265918308</v>
      </c>
      <c r="C1194" s="34">
        <v>-5094.0401265918308</v>
      </c>
    </row>
    <row r="1195" spans="1:3" x14ac:dyDescent="0.4">
      <c r="A1195" s="34">
        <v>1171</v>
      </c>
      <c r="B1195" s="34">
        <v>8756.2275422130624</v>
      </c>
      <c r="C1195" s="34">
        <v>-8656.2275422130624</v>
      </c>
    </row>
    <row r="1196" spans="1:3" x14ac:dyDescent="0.4">
      <c r="A1196" s="34">
        <v>1172</v>
      </c>
      <c r="B1196" s="34">
        <v>6700.6707288928192</v>
      </c>
      <c r="C1196" s="34">
        <v>-6675.6707288928192</v>
      </c>
    </row>
    <row r="1197" spans="1:3" x14ac:dyDescent="0.4">
      <c r="A1197" s="34">
        <v>1173</v>
      </c>
      <c r="B1197" s="34">
        <v>4645.1139155725759</v>
      </c>
      <c r="C1197" s="34">
        <v>-4645.1139155725759</v>
      </c>
    </row>
    <row r="1198" spans="1:3" x14ac:dyDescent="0.4">
      <c r="A1198" s="34">
        <v>1174</v>
      </c>
      <c r="B1198" s="34">
        <v>7111.7820915568682</v>
      </c>
      <c r="C1198" s="34">
        <v>-7081.7820915568682</v>
      </c>
    </row>
    <row r="1199" spans="1:3" x14ac:dyDescent="0.4">
      <c r="A1199" s="34">
        <v>1175</v>
      </c>
      <c r="B1199" s="34">
        <v>8479.2683084183354</v>
      </c>
      <c r="C1199" s="34">
        <v>-7593.2683084183354</v>
      </c>
    </row>
    <row r="1200" spans="1:3" x14ac:dyDescent="0.4">
      <c r="A1200" s="34">
        <v>1176</v>
      </c>
      <c r="B1200" s="34">
        <v>9989.5616302052094</v>
      </c>
      <c r="C1200" s="34">
        <v>-9404.5616302052094</v>
      </c>
    </row>
    <row r="1201" spans="1:3" x14ac:dyDescent="0.4">
      <c r="A1201" s="34">
        <v>1177</v>
      </c>
      <c r="B1201" s="34">
        <v>5467.336640900673</v>
      </c>
      <c r="C1201" s="34">
        <v>-5457.336640900673</v>
      </c>
    </row>
    <row r="1202" spans="1:3" x14ac:dyDescent="0.4">
      <c r="A1202" s="34">
        <v>1178</v>
      </c>
      <c r="B1202" s="34">
        <v>4645.1139155725759</v>
      </c>
      <c r="C1202" s="34">
        <v>-4645.1139155725759</v>
      </c>
    </row>
    <row r="1203" spans="1:3" x14ac:dyDescent="0.4">
      <c r="A1203" s="34">
        <v>1179</v>
      </c>
      <c r="B1203" s="34">
        <v>5056.2252782366249</v>
      </c>
      <c r="C1203" s="34">
        <v>-5051.2252782366249</v>
      </c>
    </row>
    <row r="1204" spans="1:3" x14ac:dyDescent="0.4">
      <c r="A1204" s="34">
        <v>1180</v>
      </c>
      <c r="B1204" s="34">
        <v>57267.368336570806</v>
      </c>
      <c r="C1204" s="34">
        <v>-54067.368336570806</v>
      </c>
    </row>
    <row r="1205" spans="1:3" x14ac:dyDescent="0.4">
      <c r="A1205" s="34">
        <v>1181</v>
      </c>
      <c r="B1205" s="34">
        <v>10328.123928869722</v>
      </c>
      <c r="C1205" s="34">
        <v>-4453.1239288697216</v>
      </c>
    </row>
    <row r="1206" spans="1:3" x14ac:dyDescent="0.4">
      <c r="A1206" s="34">
        <v>1182</v>
      </c>
      <c r="B1206" s="34">
        <v>4754.7436122829886</v>
      </c>
      <c r="C1206" s="34">
        <v>-4750.7436122829886</v>
      </c>
    </row>
    <row r="1207" spans="1:3" x14ac:dyDescent="0.4">
      <c r="A1207" s="34">
        <v>1183</v>
      </c>
      <c r="B1207" s="34">
        <v>5508.4477771670781</v>
      </c>
      <c r="C1207" s="34">
        <v>-5466.4477771670781</v>
      </c>
    </row>
    <row r="1208" spans="1:3" x14ac:dyDescent="0.4">
      <c r="A1208" s="34">
        <v>1184</v>
      </c>
      <c r="B1208" s="34">
        <v>7385.8563333329002</v>
      </c>
      <c r="C1208" s="34">
        <v>-7285.8563333329002</v>
      </c>
    </row>
    <row r="1209" spans="1:3" x14ac:dyDescent="0.4">
      <c r="A1209" s="34">
        <v>1185</v>
      </c>
      <c r="B1209" s="34">
        <v>9706.9362720857644</v>
      </c>
      <c r="C1209" s="34">
        <v>13379.063727914236</v>
      </c>
    </row>
    <row r="1210" spans="1:3" x14ac:dyDescent="0.4">
      <c r="A1210" s="34">
        <v>1186</v>
      </c>
      <c r="B1210" s="34">
        <v>14408.082852351245</v>
      </c>
      <c r="C1210" s="34">
        <v>-1228.0828523512446</v>
      </c>
    </row>
    <row r="1211" spans="1:3" x14ac:dyDescent="0.4">
      <c r="A1211" s="34">
        <v>1187</v>
      </c>
      <c r="B1211" s="34">
        <v>9996.246367809501</v>
      </c>
      <c r="C1211" s="34">
        <v>-1991.246367809501</v>
      </c>
    </row>
    <row r="1212" spans="1:3" x14ac:dyDescent="0.4">
      <c r="A1212" s="34">
        <v>1188</v>
      </c>
      <c r="B1212" s="34">
        <v>15346.929987664425</v>
      </c>
      <c r="C1212" s="34">
        <v>-6235.9299876644254</v>
      </c>
    </row>
    <row r="1213" spans="1:3" x14ac:dyDescent="0.4">
      <c r="A1213" s="34">
        <v>1189</v>
      </c>
      <c r="B1213" s="34">
        <v>7751.1811756061297</v>
      </c>
      <c r="C1213" s="34">
        <v>-4540.1811756061297</v>
      </c>
    </row>
    <row r="1214" spans="1:3" x14ac:dyDescent="0.4">
      <c r="A1214" s="34">
        <v>1190</v>
      </c>
      <c r="B1214" s="34">
        <v>13919.021398924373</v>
      </c>
      <c r="C1214" s="34">
        <v>-4219.021398924373</v>
      </c>
    </row>
    <row r="1215" spans="1:3" x14ac:dyDescent="0.4">
      <c r="A1215" s="34">
        <v>1191</v>
      </c>
      <c r="B1215" s="34">
        <v>8914.3472970838502</v>
      </c>
      <c r="C1215" s="34">
        <v>-8239.3472970838502</v>
      </c>
    </row>
    <row r="1216" spans="1:3" x14ac:dyDescent="0.4">
      <c r="A1216" s="34">
        <v>1192</v>
      </c>
      <c r="B1216" s="34">
        <v>11982.82884312181</v>
      </c>
      <c r="C1216" s="34">
        <v>-9037.8288431218098</v>
      </c>
    </row>
    <row r="1217" spans="1:3" x14ac:dyDescent="0.4">
      <c r="A1217" s="34">
        <v>1193</v>
      </c>
      <c r="B1217" s="34">
        <v>6234.7445178735643</v>
      </c>
      <c r="C1217" s="34">
        <v>-5944.7445178735643</v>
      </c>
    </row>
    <row r="1218" spans="1:3" x14ac:dyDescent="0.4">
      <c r="A1218" s="34">
        <v>1194</v>
      </c>
      <c r="B1218" s="34">
        <v>11220.185093828142</v>
      </c>
      <c r="C1218" s="34">
        <v>10610.814906171858</v>
      </c>
    </row>
    <row r="1219" spans="1:3" x14ac:dyDescent="0.4">
      <c r="A1219" s="34">
        <v>1195</v>
      </c>
      <c r="B1219" s="34">
        <v>9283.6477217652609</v>
      </c>
      <c r="C1219" s="34">
        <v>30996.352278234739</v>
      </c>
    </row>
    <row r="1220" spans="1:3" x14ac:dyDescent="0.4">
      <c r="A1220" s="34">
        <v>1196</v>
      </c>
      <c r="B1220" s="34">
        <v>11174.529675530997</v>
      </c>
      <c r="C1220" s="34">
        <v>2325.4703244690027</v>
      </c>
    </row>
    <row r="1221" spans="1:3" x14ac:dyDescent="0.4">
      <c r="A1221" s="34">
        <v>1197</v>
      </c>
      <c r="B1221" s="34">
        <v>10930.139462675261</v>
      </c>
      <c r="C1221" s="34">
        <v>28206.860537324741</v>
      </c>
    </row>
    <row r="1222" spans="1:3" x14ac:dyDescent="0.4">
      <c r="A1222" s="34">
        <v>1198</v>
      </c>
      <c r="B1222" s="34">
        <v>14594.008892042555</v>
      </c>
      <c r="C1222" s="34">
        <v>23399.991107957445</v>
      </c>
    </row>
    <row r="1223" spans="1:3" x14ac:dyDescent="0.4">
      <c r="A1223" s="34">
        <v>1199</v>
      </c>
      <c r="B1223" s="34">
        <v>9135.8285728884894</v>
      </c>
      <c r="C1223" s="34">
        <v>-14.828572888489362</v>
      </c>
    </row>
    <row r="1224" spans="1:3" x14ac:dyDescent="0.4">
      <c r="A1224" s="34">
        <v>1200</v>
      </c>
      <c r="B1224" s="34">
        <v>29247.845019001092</v>
      </c>
      <c r="C1224" s="34">
        <v>-26554.845019001092</v>
      </c>
    </row>
    <row r="1225" spans="1:3" x14ac:dyDescent="0.4">
      <c r="A1225" s="34">
        <v>1201</v>
      </c>
      <c r="B1225" s="34">
        <v>9457.9108194590808</v>
      </c>
      <c r="C1225" s="34">
        <v>-3428.9108194590808</v>
      </c>
    </row>
    <row r="1226" spans="1:3" x14ac:dyDescent="0.4">
      <c r="A1226" s="34">
        <v>1202</v>
      </c>
      <c r="B1226" s="34">
        <v>9197.9092939530492</v>
      </c>
      <c r="C1226" s="34">
        <v>-3051.6392939530488</v>
      </c>
    </row>
    <row r="1227" spans="1:3" x14ac:dyDescent="0.4">
      <c r="A1227" s="34">
        <v>1203</v>
      </c>
      <c r="B1227" s="34">
        <v>19757.931690966623</v>
      </c>
      <c r="C1227" s="34">
        <v>30053.068309033377</v>
      </c>
    </row>
    <row r="1228" spans="1:3" x14ac:dyDescent="0.4">
      <c r="A1228" s="34">
        <v>1204</v>
      </c>
      <c r="B1228" s="34">
        <v>18240.281750205475</v>
      </c>
      <c r="C1228" s="34">
        <v>-1540.281750205475</v>
      </c>
    </row>
    <row r="1229" spans="1:3" x14ac:dyDescent="0.4">
      <c r="A1229" s="34">
        <v>1205</v>
      </c>
      <c r="B1229" s="34">
        <v>23950.038008670694</v>
      </c>
      <c r="C1229" s="34">
        <v>-10567.038008670694</v>
      </c>
    </row>
    <row r="1230" spans="1:3" x14ac:dyDescent="0.4">
      <c r="A1230" s="34">
        <v>1206</v>
      </c>
      <c r="B1230" s="34">
        <v>22033.798390575823</v>
      </c>
      <c r="C1230" s="34">
        <v>-8921.7983905758229</v>
      </c>
    </row>
    <row r="1231" spans="1:3" x14ac:dyDescent="0.4">
      <c r="A1231" s="34">
        <v>1207</v>
      </c>
      <c r="B1231" s="34">
        <v>7304.4905428056409</v>
      </c>
      <c r="C1231" s="34">
        <v>-6269.4905428056409</v>
      </c>
    </row>
    <row r="1232" spans="1:3" x14ac:dyDescent="0.4">
      <c r="A1232" s="34">
        <v>1208</v>
      </c>
      <c r="B1232" s="34">
        <v>14789.359681393556</v>
      </c>
      <c r="C1232" s="34">
        <v>2606.6403186064435</v>
      </c>
    </row>
    <row r="1233" spans="1:3" x14ac:dyDescent="0.4">
      <c r="A1233" s="34">
        <v>1209</v>
      </c>
      <c r="B1233" s="34">
        <v>21670.605814699713</v>
      </c>
      <c r="C1233" s="34">
        <v>-6140.6058146997129</v>
      </c>
    </row>
    <row r="1234" spans="1:3" x14ac:dyDescent="0.4">
      <c r="A1234" s="34">
        <v>1210</v>
      </c>
      <c r="B1234" s="34">
        <v>16013.23681358714</v>
      </c>
      <c r="C1234" s="34">
        <v>-9653.2368135871402</v>
      </c>
    </row>
    <row r="1235" spans="1:3" x14ac:dyDescent="0.4">
      <c r="A1235" s="34">
        <v>1211</v>
      </c>
      <c r="B1235" s="34">
        <v>45247.749331459003</v>
      </c>
      <c r="C1235" s="34">
        <v>5615.2506685409971</v>
      </c>
    </row>
    <row r="1236" spans="1:3" x14ac:dyDescent="0.4">
      <c r="A1236" s="34">
        <v>1212</v>
      </c>
      <c r="B1236" s="34">
        <v>18499.56683735102</v>
      </c>
      <c r="C1236" s="34">
        <v>-17488.56683735102</v>
      </c>
    </row>
    <row r="1237" spans="1:3" x14ac:dyDescent="0.4">
      <c r="A1237" s="34">
        <v>1213</v>
      </c>
      <c r="B1237" s="34">
        <v>7840.8856166670848</v>
      </c>
      <c r="C1237" s="34">
        <v>-4614.8856166670848</v>
      </c>
    </row>
    <row r="1238" spans="1:3" x14ac:dyDescent="0.4">
      <c r="A1238" s="34">
        <v>1214</v>
      </c>
      <c r="B1238" s="34">
        <v>9704.0676283551766</v>
      </c>
      <c r="C1238" s="34">
        <v>-3059.0676283551766</v>
      </c>
    </row>
    <row r="1239" spans="1:3" x14ac:dyDescent="0.4">
      <c r="A1239" s="34">
        <v>1215</v>
      </c>
      <c r="B1239" s="34">
        <v>13314.630331432034</v>
      </c>
      <c r="C1239" s="34">
        <v>-10678.630331432034</v>
      </c>
    </row>
    <row r="1240" spans="1:3" x14ac:dyDescent="0.4">
      <c r="A1240" s="34">
        <v>1216</v>
      </c>
      <c r="B1240" s="34">
        <v>10531.571150276181</v>
      </c>
      <c r="C1240" s="34">
        <v>28772.438849723821</v>
      </c>
    </row>
    <row r="1241" spans="1:3" x14ac:dyDescent="0.4">
      <c r="A1241" s="34">
        <v>1217</v>
      </c>
      <c r="B1241" s="34">
        <v>12199.933353069211</v>
      </c>
      <c r="C1241" s="34">
        <v>8198.0666469307889</v>
      </c>
    </row>
    <row r="1242" spans="1:3" x14ac:dyDescent="0.4">
      <c r="A1242" s="34">
        <v>1218</v>
      </c>
      <c r="B1242" s="34">
        <v>16861.186964176752</v>
      </c>
      <c r="C1242" s="34">
        <v>10327.813035823248</v>
      </c>
    </row>
    <row r="1243" spans="1:3" x14ac:dyDescent="0.4">
      <c r="A1243" s="34">
        <v>1219</v>
      </c>
      <c r="B1243" s="34">
        <v>18969.342405698586</v>
      </c>
      <c r="C1243" s="34">
        <v>-3464.3424056985859</v>
      </c>
    </row>
    <row r="1244" spans="1:3" x14ac:dyDescent="0.4">
      <c r="A1244" s="34">
        <v>1220</v>
      </c>
      <c r="B1244" s="34">
        <v>13102.633363769575</v>
      </c>
      <c r="C1244" s="34">
        <v>12921.366636230425</v>
      </c>
    </row>
    <row r="1245" spans="1:3" x14ac:dyDescent="0.4">
      <c r="A1245" s="34">
        <v>1221</v>
      </c>
      <c r="B1245" s="34">
        <v>13786.46871538103</v>
      </c>
      <c r="C1245" s="34">
        <v>1778.5312846189699</v>
      </c>
    </row>
    <row r="1246" spans="1:3" x14ac:dyDescent="0.4">
      <c r="A1246" s="34">
        <v>1222</v>
      </c>
      <c r="B1246" s="34">
        <v>6601.6926748021106</v>
      </c>
      <c r="C1246" s="34">
        <v>-4150.6826748021103</v>
      </c>
    </row>
    <row r="1247" spans="1:3" x14ac:dyDescent="0.4">
      <c r="A1247" s="34">
        <v>1223</v>
      </c>
      <c r="B1247" s="34">
        <v>11327.163092786064</v>
      </c>
      <c r="C1247" s="34">
        <v>-112.16309278606423</v>
      </c>
    </row>
    <row r="1248" spans="1:3" x14ac:dyDescent="0.4">
      <c r="A1248" s="34">
        <v>1224</v>
      </c>
      <c r="B1248" s="34">
        <v>14200.547336571413</v>
      </c>
      <c r="C1248" s="34">
        <v>7996.4526634285867</v>
      </c>
    </row>
    <row r="1249" spans="1:3" x14ac:dyDescent="0.4">
      <c r="A1249" s="34">
        <v>1225</v>
      </c>
      <c r="B1249" s="34">
        <v>9487.0921869491503</v>
      </c>
      <c r="C1249" s="34">
        <v>-8427.0921869491503</v>
      </c>
    </row>
    <row r="1250" spans="1:3" x14ac:dyDescent="0.4">
      <c r="A1250" s="34">
        <v>1226</v>
      </c>
      <c r="B1250" s="34">
        <v>8262.893907016205</v>
      </c>
      <c r="C1250" s="34">
        <v>-8130.893907016205</v>
      </c>
    </row>
    <row r="1251" spans="1:3" x14ac:dyDescent="0.4">
      <c r="A1251" s="34">
        <v>1227</v>
      </c>
      <c r="B1251" s="34">
        <v>8626.7274629738877</v>
      </c>
      <c r="C1251" s="34">
        <v>-6689.7274629738877</v>
      </c>
    </row>
    <row r="1252" spans="1:3" x14ac:dyDescent="0.4">
      <c r="A1252" s="34">
        <v>1228</v>
      </c>
      <c r="B1252" s="34">
        <v>4645.1139155725759</v>
      </c>
      <c r="C1252" s="34">
        <v>-4645.1139155725759</v>
      </c>
    </row>
    <row r="1253" spans="1:3" x14ac:dyDescent="0.4">
      <c r="A1253" s="34">
        <v>1229</v>
      </c>
      <c r="B1253" s="34">
        <v>9664.0984680961701</v>
      </c>
      <c r="C1253" s="34">
        <v>-8199.0984680961701</v>
      </c>
    </row>
    <row r="1254" spans="1:3" x14ac:dyDescent="0.4">
      <c r="A1254" s="34">
        <v>1230</v>
      </c>
      <c r="B1254" s="34">
        <v>6700.6707288928192</v>
      </c>
      <c r="C1254" s="34">
        <v>-6675.6707288928192</v>
      </c>
    </row>
    <row r="1255" spans="1:3" x14ac:dyDescent="0.4">
      <c r="A1255" s="34">
        <v>1231</v>
      </c>
      <c r="B1255" s="34">
        <v>4645.1139155725759</v>
      </c>
      <c r="C1255" s="34">
        <v>-4645.1139155725759</v>
      </c>
    </row>
    <row r="1256" spans="1:3" x14ac:dyDescent="0.4">
      <c r="A1256" s="34">
        <v>1232</v>
      </c>
      <c r="B1256" s="34">
        <v>4645.1139155725759</v>
      </c>
      <c r="C1256" s="34">
        <v>-4645.1139155725759</v>
      </c>
    </row>
    <row r="1257" spans="1:3" x14ac:dyDescent="0.4">
      <c r="A1257" s="34">
        <v>1233</v>
      </c>
      <c r="B1257" s="34">
        <v>7934.0048168849653</v>
      </c>
      <c r="C1257" s="34">
        <v>-7894.0048168849653</v>
      </c>
    </row>
    <row r="1258" spans="1:3" x14ac:dyDescent="0.4">
      <c r="A1258" s="34">
        <v>1234</v>
      </c>
      <c r="B1258" s="34">
        <v>6234.7445178735643</v>
      </c>
      <c r="C1258" s="34">
        <v>-6118.7445178735643</v>
      </c>
    </row>
    <row r="1259" spans="1:3" x14ac:dyDescent="0.4">
      <c r="A1259" s="34">
        <v>1235</v>
      </c>
      <c r="B1259" s="34">
        <v>4645.1139155725759</v>
      </c>
      <c r="C1259" s="34">
        <v>-4645.1139155725759</v>
      </c>
    </row>
    <row r="1260" spans="1:3" x14ac:dyDescent="0.4">
      <c r="A1260" s="34">
        <v>1236</v>
      </c>
      <c r="B1260" s="34">
        <v>7522.8934542209172</v>
      </c>
      <c r="C1260" s="34">
        <v>-7312.8934542209172</v>
      </c>
    </row>
    <row r="1261" spans="1:3" x14ac:dyDescent="0.4">
      <c r="A1261" s="34">
        <v>1237</v>
      </c>
      <c r="B1261" s="34">
        <v>4645.1139155725759</v>
      </c>
      <c r="C1261" s="34">
        <v>-4645.1139155725759</v>
      </c>
    </row>
    <row r="1262" spans="1:3" x14ac:dyDescent="0.4">
      <c r="A1262" s="34">
        <v>1238</v>
      </c>
      <c r="B1262" s="34">
        <v>4645.1139155725759</v>
      </c>
      <c r="C1262" s="34">
        <v>-4645.1139155725759</v>
      </c>
    </row>
    <row r="1263" spans="1:3" x14ac:dyDescent="0.4">
      <c r="A1263" s="34">
        <v>1239</v>
      </c>
      <c r="B1263" s="34">
        <v>9523.6354191859537</v>
      </c>
      <c r="C1263" s="34">
        <v>-9345.6354191859537</v>
      </c>
    </row>
    <row r="1264" spans="1:3" x14ac:dyDescent="0.4">
      <c r="A1264" s="34">
        <v>1240</v>
      </c>
      <c r="B1264" s="34">
        <v>4645.1139155725759</v>
      </c>
      <c r="C1264" s="34">
        <v>-4645.1139155725759</v>
      </c>
    </row>
    <row r="1265" spans="1:3" x14ac:dyDescent="0.4">
      <c r="A1265" s="34">
        <v>1241</v>
      </c>
      <c r="B1265" s="34">
        <v>7122.0598756234695</v>
      </c>
      <c r="C1265" s="34">
        <v>-6881.0598756234695</v>
      </c>
    </row>
    <row r="1266" spans="1:3" x14ac:dyDescent="0.4">
      <c r="A1266" s="34">
        <v>1242</v>
      </c>
      <c r="B1266" s="34">
        <v>10780.346427800174</v>
      </c>
      <c r="C1266" s="34">
        <v>-8243.3464278001738</v>
      </c>
    </row>
    <row r="1267" spans="1:3" x14ac:dyDescent="0.4">
      <c r="A1267" s="34">
        <v>1243</v>
      </c>
      <c r="B1267" s="34">
        <v>5056.2252782366249</v>
      </c>
      <c r="C1267" s="34">
        <v>-5051.2252782366249</v>
      </c>
    </row>
    <row r="1268" spans="1:3" x14ac:dyDescent="0.4">
      <c r="A1268" s="34">
        <v>1244</v>
      </c>
      <c r="B1268" s="34">
        <v>8304.0050432826101</v>
      </c>
      <c r="C1268" s="34">
        <v>-6613.0050432826101</v>
      </c>
    </row>
    <row r="1269" spans="1:3" x14ac:dyDescent="0.4">
      <c r="A1269" s="34">
        <v>1245</v>
      </c>
      <c r="B1269" s="34">
        <v>8438.3014217528653</v>
      </c>
      <c r="C1269" s="34">
        <v>-6362.3014217528653</v>
      </c>
    </row>
    <row r="1270" spans="1:3" x14ac:dyDescent="0.4">
      <c r="A1270" s="34">
        <v>1246</v>
      </c>
      <c r="B1270" s="34">
        <v>16277.147176831835</v>
      </c>
      <c r="C1270" s="34">
        <v>-13872.147176831835</v>
      </c>
    </row>
    <row r="1271" spans="1:3" x14ac:dyDescent="0.4">
      <c r="A1271" s="34">
        <v>1247</v>
      </c>
      <c r="B1271" s="34">
        <v>10851.569326113698</v>
      </c>
      <c r="C1271" s="34">
        <v>-8511.5693261136985</v>
      </c>
    </row>
    <row r="1272" spans="1:3" x14ac:dyDescent="0.4">
      <c r="A1272" s="34">
        <v>1248</v>
      </c>
      <c r="B1272" s="34">
        <v>11675.118217127809</v>
      </c>
      <c r="C1272" s="34">
        <v>-7400.1182171278087</v>
      </c>
    </row>
    <row r="1273" spans="1:3" x14ac:dyDescent="0.4">
      <c r="A1273" s="34">
        <v>1249</v>
      </c>
      <c r="B1273" s="34">
        <v>9928.2433252654882</v>
      </c>
      <c r="C1273" s="34">
        <v>-6137.2433252654882</v>
      </c>
    </row>
    <row r="1274" spans="1:3" x14ac:dyDescent="0.4">
      <c r="A1274" s="34">
        <v>1250</v>
      </c>
      <c r="B1274" s="34">
        <v>9945.9127694779163</v>
      </c>
      <c r="C1274" s="34">
        <v>-4723.9127694779163</v>
      </c>
    </row>
    <row r="1275" spans="1:3" x14ac:dyDescent="0.4">
      <c r="A1275" s="34">
        <v>1251</v>
      </c>
      <c r="B1275" s="34">
        <v>14363.851270897563</v>
      </c>
      <c r="C1275" s="34">
        <v>45682.148729102439</v>
      </c>
    </row>
    <row r="1276" spans="1:3" x14ac:dyDescent="0.4">
      <c r="A1276" s="34">
        <v>1252</v>
      </c>
      <c r="B1276" s="34">
        <v>11431.784734902332</v>
      </c>
      <c r="C1276" s="34">
        <v>-5323.7847349023323</v>
      </c>
    </row>
    <row r="1277" spans="1:3" x14ac:dyDescent="0.4">
      <c r="A1277" s="34">
        <v>1253</v>
      </c>
      <c r="B1277" s="34">
        <v>7454.6664621192231</v>
      </c>
      <c r="C1277" s="34">
        <v>-2636.6664621192231</v>
      </c>
    </row>
    <row r="1278" spans="1:3" x14ac:dyDescent="0.4">
      <c r="A1278" s="34">
        <v>1254</v>
      </c>
      <c r="B1278" s="34">
        <v>8158.7364436901134</v>
      </c>
      <c r="C1278" s="34">
        <v>22224.583556309888</v>
      </c>
    </row>
    <row r="1279" spans="1:3" x14ac:dyDescent="0.4">
      <c r="A1279" s="34">
        <v>1255</v>
      </c>
      <c r="B1279" s="34">
        <v>12414.243964896152</v>
      </c>
      <c r="C1279" s="34">
        <v>908.75603510384826</v>
      </c>
    </row>
    <row r="1280" spans="1:3" x14ac:dyDescent="0.4">
      <c r="A1280" s="34">
        <v>1256</v>
      </c>
      <c r="B1280" s="34">
        <v>9224.6681958174195</v>
      </c>
      <c r="C1280" s="34">
        <v>-3153.6681958174195</v>
      </c>
    </row>
    <row r="1281" spans="1:3" x14ac:dyDescent="0.4">
      <c r="A1281" s="34">
        <v>1257</v>
      </c>
      <c r="B1281" s="34">
        <v>12705.431620722251</v>
      </c>
      <c r="C1281" s="34">
        <v>22683.698379277746</v>
      </c>
    </row>
    <row r="1282" spans="1:3" x14ac:dyDescent="0.4">
      <c r="A1282" s="34">
        <v>1258</v>
      </c>
      <c r="B1282" s="34">
        <v>12217.972084645564</v>
      </c>
      <c r="C1282" s="34">
        <v>3992.0279153544361</v>
      </c>
    </row>
    <row r="1283" spans="1:3" x14ac:dyDescent="0.4">
      <c r="A1283" s="34">
        <v>1259</v>
      </c>
      <c r="B1283" s="34">
        <v>7783.9872126536102</v>
      </c>
      <c r="C1283" s="34">
        <v>17793.572787346391</v>
      </c>
    </row>
    <row r="1284" spans="1:3" x14ac:dyDescent="0.4">
      <c r="A1284" s="34">
        <v>1260</v>
      </c>
      <c r="B1284" s="34">
        <v>6877.1060220361396</v>
      </c>
      <c r="C1284" s="34">
        <v>-4271.1060220361396</v>
      </c>
    </row>
    <row r="1285" spans="1:3" x14ac:dyDescent="0.4">
      <c r="A1285" s="34">
        <v>1261</v>
      </c>
      <c r="B1285" s="34">
        <v>8812.8942435532426</v>
      </c>
      <c r="C1285" s="34">
        <v>-5061.8942435532426</v>
      </c>
    </row>
    <row r="1286" spans="1:3" x14ac:dyDescent="0.4">
      <c r="A1286" s="34">
        <v>1262</v>
      </c>
      <c r="B1286" s="34">
        <v>7847.0389517060321</v>
      </c>
      <c r="C1286" s="34">
        <v>-5822.0389517060321</v>
      </c>
    </row>
    <row r="1287" spans="1:3" x14ac:dyDescent="0.4">
      <c r="A1287" s="34">
        <v>1263</v>
      </c>
      <c r="B1287" s="34">
        <v>11028.694541167481</v>
      </c>
      <c r="C1287" s="34">
        <v>-2876.6945411674806</v>
      </c>
    </row>
    <row r="1288" spans="1:3" x14ac:dyDescent="0.4">
      <c r="A1288" s="34">
        <v>1264</v>
      </c>
      <c r="B1288" s="34">
        <v>8224.7909026717316</v>
      </c>
      <c r="C1288" s="34">
        <v>-6439.7909026717316</v>
      </c>
    </row>
    <row r="1289" spans="1:3" x14ac:dyDescent="0.4">
      <c r="A1289" s="34">
        <v>1265</v>
      </c>
      <c r="B1289" s="34">
        <v>7261.7168238225804</v>
      </c>
      <c r="C1289" s="34">
        <v>-6179.7168238225804</v>
      </c>
    </row>
    <row r="1290" spans="1:3" x14ac:dyDescent="0.4">
      <c r="A1290" s="34">
        <v>1266</v>
      </c>
      <c r="B1290" s="34">
        <v>9840.2783738778362</v>
      </c>
      <c r="C1290" s="34">
        <v>-5670.1083738778361</v>
      </c>
    </row>
    <row r="1291" spans="1:3" x14ac:dyDescent="0.4">
      <c r="A1291" s="34">
        <v>1267</v>
      </c>
      <c r="B1291" s="34">
        <v>20341.345742085956</v>
      </c>
      <c r="C1291" s="34">
        <v>-10796.345742085956</v>
      </c>
    </row>
    <row r="1292" spans="1:3" x14ac:dyDescent="0.4">
      <c r="A1292" s="34">
        <v>1268</v>
      </c>
      <c r="B1292" s="34">
        <v>16226.560554848091</v>
      </c>
      <c r="C1292" s="34">
        <v>6169.4394451519092</v>
      </c>
    </row>
    <row r="1293" spans="1:3" x14ac:dyDescent="0.4">
      <c r="A1293" s="34">
        <v>1269</v>
      </c>
      <c r="B1293" s="34">
        <v>10969.904110404095</v>
      </c>
      <c r="C1293" s="34">
        <v>3030.0958895959047</v>
      </c>
    </row>
    <row r="1294" spans="1:3" x14ac:dyDescent="0.4">
      <c r="A1294" s="34">
        <v>1270</v>
      </c>
      <c r="B1294" s="34">
        <v>12797.891288170496</v>
      </c>
      <c r="C1294" s="34">
        <v>7628.1087118295036</v>
      </c>
    </row>
    <row r="1295" spans="1:3" x14ac:dyDescent="0.4">
      <c r="A1295" s="34">
        <v>1271</v>
      </c>
      <c r="B1295" s="34">
        <v>10226.49800135005</v>
      </c>
      <c r="C1295" s="34">
        <v>1245.5019986499501</v>
      </c>
    </row>
    <row r="1296" spans="1:3" x14ac:dyDescent="0.4">
      <c r="A1296" s="34">
        <v>1272</v>
      </c>
      <c r="B1296" s="34">
        <v>24895.663940992006</v>
      </c>
      <c r="C1296" s="34">
        <v>-17260.663940992006</v>
      </c>
    </row>
    <row r="1297" spans="1:3" x14ac:dyDescent="0.4">
      <c r="A1297" s="34">
        <v>1273</v>
      </c>
      <c r="B1297" s="34">
        <v>20208.615502140136</v>
      </c>
      <c r="C1297" s="34">
        <v>-14908.615502140136</v>
      </c>
    </row>
    <row r="1298" spans="1:3" x14ac:dyDescent="0.4">
      <c r="A1298" s="34">
        <v>1274</v>
      </c>
      <c r="B1298" s="34">
        <v>10948.821476421323</v>
      </c>
      <c r="C1298" s="34">
        <v>-6808.8214764213226</v>
      </c>
    </row>
    <row r="1299" spans="1:3" x14ac:dyDescent="0.4">
      <c r="A1299" s="34">
        <v>1275</v>
      </c>
      <c r="B1299" s="34">
        <v>11466.541263426056</v>
      </c>
      <c r="C1299" s="34">
        <v>27277.298736573939</v>
      </c>
    </row>
    <row r="1300" spans="1:3" x14ac:dyDescent="0.4">
      <c r="A1300" s="34">
        <v>1276</v>
      </c>
      <c r="B1300" s="34">
        <v>9785.8237163379199</v>
      </c>
      <c r="C1300" s="34">
        <v>14535.276283662079</v>
      </c>
    </row>
    <row r="1301" spans="1:3" x14ac:dyDescent="0.4">
      <c r="A1301" s="34">
        <v>1277</v>
      </c>
      <c r="B1301" s="34">
        <v>8432.9368215204559</v>
      </c>
      <c r="C1301" s="34">
        <v>-5300.3068215204557</v>
      </c>
    </row>
    <row r="1302" spans="1:3" x14ac:dyDescent="0.4">
      <c r="A1302" s="34">
        <v>1278</v>
      </c>
      <c r="B1302" s="34">
        <v>7814.2848081982702</v>
      </c>
      <c r="C1302" s="34">
        <v>8104.3651918017295</v>
      </c>
    </row>
    <row r="1303" spans="1:3" x14ac:dyDescent="0.4">
      <c r="A1303" s="34">
        <v>1279</v>
      </c>
      <c r="B1303" s="34">
        <v>9003.3271086142959</v>
      </c>
      <c r="C1303" s="34">
        <v>1067.6728913857041</v>
      </c>
    </row>
    <row r="1304" spans="1:3" x14ac:dyDescent="0.4">
      <c r="A1304" s="34">
        <v>1280</v>
      </c>
      <c r="B1304" s="34">
        <v>10676.56134510276</v>
      </c>
      <c r="C1304" s="34">
        <v>3187.6086548972398</v>
      </c>
    </row>
    <row r="1305" spans="1:3" x14ac:dyDescent="0.4">
      <c r="A1305" s="34">
        <v>1281</v>
      </c>
      <c r="B1305" s="34">
        <v>15167.528217329485</v>
      </c>
      <c r="C1305" s="34">
        <v>1469.2517826705134</v>
      </c>
    </row>
    <row r="1306" spans="1:3" x14ac:dyDescent="0.4">
      <c r="A1306" s="34">
        <v>1282</v>
      </c>
      <c r="B1306" s="34">
        <v>13256.23029569792</v>
      </c>
      <c r="C1306" s="34">
        <v>-5506.2302956979202</v>
      </c>
    </row>
    <row r="1307" spans="1:3" x14ac:dyDescent="0.4">
      <c r="A1307" s="34">
        <v>1283</v>
      </c>
      <c r="B1307" s="34">
        <v>10209.22113200819</v>
      </c>
      <c r="C1307" s="34">
        <v>8332.7788679918103</v>
      </c>
    </row>
    <row r="1308" spans="1:3" x14ac:dyDescent="0.4">
      <c r="A1308" s="34">
        <v>1284</v>
      </c>
      <c r="B1308" s="34">
        <v>12532.846014685983</v>
      </c>
      <c r="C1308" s="34">
        <v>-10422.346014685983</v>
      </c>
    </row>
    <row r="1309" spans="1:3" x14ac:dyDescent="0.4">
      <c r="A1309" s="34">
        <v>1285</v>
      </c>
      <c r="B1309" s="34">
        <v>10002.823287065339</v>
      </c>
      <c r="C1309" s="34">
        <v>-7982.8232870653392</v>
      </c>
    </row>
    <row r="1310" spans="1:3" x14ac:dyDescent="0.4">
      <c r="A1310" s="34">
        <v>1286</v>
      </c>
      <c r="B1310" s="34">
        <v>7298.4135990519762</v>
      </c>
      <c r="C1310" s="34">
        <v>-5265.4135990519762</v>
      </c>
    </row>
    <row r="1311" spans="1:3" x14ac:dyDescent="0.4">
      <c r="A1311" s="34">
        <v>1287</v>
      </c>
      <c r="B1311" s="34">
        <v>11325.673558863367</v>
      </c>
      <c r="C1311" s="34">
        <v>-9700.6735588633674</v>
      </c>
    </row>
    <row r="1312" spans="1:3" x14ac:dyDescent="0.4">
      <c r="A1312" s="34">
        <v>1288</v>
      </c>
      <c r="B1312" s="34">
        <v>6634.8929108665716</v>
      </c>
      <c r="C1312" s="34">
        <v>-6029.8929108665716</v>
      </c>
    </row>
    <row r="1313" spans="1:3" x14ac:dyDescent="0.4">
      <c r="A1313" s="34">
        <v>1289</v>
      </c>
      <c r="B1313" s="34">
        <v>10061.000653881256</v>
      </c>
      <c r="C1313" s="34">
        <v>-6043.0006538812559</v>
      </c>
    </row>
    <row r="1314" spans="1:3" x14ac:dyDescent="0.4">
      <c r="A1314" s="34">
        <v>1290</v>
      </c>
      <c r="B1314" s="34">
        <v>7611.4405169485581</v>
      </c>
      <c r="C1314" s="34">
        <v>-5735.4405169485581</v>
      </c>
    </row>
    <row r="1315" spans="1:3" x14ac:dyDescent="0.4">
      <c r="A1315" s="34">
        <v>1291</v>
      </c>
      <c r="B1315" s="34">
        <v>8278.1910739990526</v>
      </c>
      <c r="C1315" s="34">
        <v>-4478.1910739990526</v>
      </c>
    </row>
    <row r="1316" spans="1:3" x14ac:dyDescent="0.4">
      <c r="A1316" s="34">
        <v>1292</v>
      </c>
      <c r="B1316" s="34">
        <v>13202.103278451417</v>
      </c>
      <c r="C1316" s="34">
        <v>-8831.1032784514173</v>
      </c>
    </row>
    <row r="1317" spans="1:3" x14ac:dyDescent="0.4">
      <c r="A1317" s="34">
        <v>1293</v>
      </c>
      <c r="B1317" s="34">
        <v>7601.9533316563102</v>
      </c>
      <c r="C1317" s="34">
        <v>-5731.9533316563102</v>
      </c>
    </row>
    <row r="1318" spans="1:3" x14ac:dyDescent="0.4">
      <c r="A1318" s="34">
        <v>1294</v>
      </c>
      <c r="B1318" s="34">
        <v>15152.435159661221</v>
      </c>
      <c r="C1318" s="34">
        <v>182.56484033877859</v>
      </c>
    </row>
    <row r="1319" spans="1:3" x14ac:dyDescent="0.4">
      <c r="A1319" s="34">
        <v>1295</v>
      </c>
      <c r="B1319" s="34">
        <v>6924.9132903459367</v>
      </c>
      <c r="C1319" s="34">
        <v>-6314.9132903459367</v>
      </c>
    </row>
    <row r="1320" spans="1:3" x14ac:dyDescent="0.4">
      <c r="A1320" s="34">
        <v>1296</v>
      </c>
      <c r="B1320" s="34">
        <v>7919.8728637933891</v>
      </c>
      <c r="C1320" s="34">
        <v>-5370.8728637933891</v>
      </c>
    </row>
    <row r="1321" spans="1:3" x14ac:dyDescent="0.4">
      <c r="A1321" s="34">
        <v>1297</v>
      </c>
      <c r="B1321" s="34">
        <v>8934.9716129365625</v>
      </c>
      <c r="C1321" s="34">
        <v>-7734.9716129365625</v>
      </c>
    </row>
    <row r="1322" spans="1:3" x14ac:dyDescent="0.4">
      <c r="A1322" s="34">
        <v>1298</v>
      </c>
      <c r="B1322" s="34">
        <v>12212.672234191052</v>
      </c>
      <c r="C1322" s="34">
        <v>9692.3277658089482</v>
      </c>
    </row>
    <row r="1323" spans="1:3" x14ac:dyDescent="0.4">
      <c r="A1323" s="34">
        <v>1299</v>
      </c>
      <c r="B1323" s="34">
        <v>9859.9992613656286</v>
      </c>
      <c r="C1323" s="34">
        <v>-7766.9992613656286</v>
      </c>
    </row>
    <row r="1324" spans="1:3" x14ac:dyDescent="0.4">
      <c r="A1324" s="34">
        <v>1300</v>
      </c>
      <c r="B1324" s="34">
        <v>15796.509627834897</v>
      </c>
      <c r="C1324" s="34">
        <v>-11456.509627834897</v>
      </c>
    </row>
    <row r="1325" spans="1:3" x14ac:dyDescent="0.4">
      <c r="A1325" s="34">
        <v>1301</v>
      </c>
      <c r="B1325" s="34">
        <v>18520.122405484217</v>
      </c>
      <c r="C1325" s="34">
        <v>-14470.122405484217</v>
      </c>
    </row>
    <row r="1326" spans="1:3" x14ac:dyDescent="0.4">
      <c r="A1326" s="34">
        <v>1302</v>
      </c>
      <c r="B1326" s="34">
        <v>10471.554262294094</v>
      </c>
      <c r="C1326" s="34">
        <v>-8416.5542622940939</v>
      </c>
    </row>
    <row r="1327" spans="1:3" x14ac:dyDescent="0.4">
      <c r="A1327" s="34">
        <v>1303</v>
      </c>
      <c r="B1327" s="34">
        <v>8756.2275422130624</v>
      </c>
      <c r="C1327" s="34">
        <v>-6256.2275422130624</v>
      </c>
    </row>
    <row r="1328" spans="1:3" x14ac:dyDescent="0.4">
      <c r="A1328" s="34">
        <v>1304</v>
      </c>
      <c r="B1328" s="34">
        <v>8116.0586319846952</v>
      </c>
      <c r="C1328" s="34">
        <v>-3556.9286319846951</v>
      </c>
    </row>
    <row r="1329" spans="1:3" x14ac:dyDescent="0.4">
      <c r="A1329" s="34">
        <v>1305</v>
      </c>
      <c r="B1329" s="34">
        <v>17176.895087856876</v>
      </c>
      <c r="C1329" s="34">
        <v>-1325.8950878568758</v>
      </c>
    </row>
    <row r="1330" spans="1:3" x14ac:dyDescent="0.4">
      <c r="A1330" s="34">
        <v>1306</v>
      </c>
      <c r="B1330" s="34">
        <v>12095.790309156138</v>
      </c>
      <c r="C1330" s="34">
        <v>-4302.7903091561384</v>
      </c>
    </row>
    <row r="1331" spans="1:3" x14ac:dyDescent="0.4">
      <c r="A1331" s="34">
        <v>1307</v>
      </c>
      <c r="B1331" s="34">
        <v>21221.447404202598</v>
      </c>
      <c r="C1331" s="34">
        <v>50549.552595797402</v>
      </c>
    </row>
    <row r="1332" spans="1:3" x14ac:dyDescent="0.4">
      <c r="A1332" s="34">
        <v>1308</v>
      </c>
      <c r="B1332" s="34">
        <v>15164.083314936703</v>
      </c>
      <c r="C1332" s="34">
        <v>-9407.0833149367027</v>
      </c>
    </row>
    <row r="1333" spans="1:3" x14ac:dyDescent="0.4">
      <c r="A1333" s="34">
        <v>1309</v>
      </c>
      <c r="B1333" s="34">
        <v>7103.1271155007835</v>
      </c>
      <c r="C1333" s="34">
        <v>-5967.1271155007835</v>
      </c>
    </row>
    <row r="1334" spans="1:3" x14ac:dyDescent="0.4">
      <c r="A1334" s="34">
        <v>1310</v>
      </c>
      <c r="B1334" s="34">
        <v>34900.56099985991</v>
      </c>
      <c r="C1334" s="34">
        <v>-22021.56099985991</v>
      </c>
    </row>
    <row r="1335" spans="1:3" x14ac:dyDescent="0.4">
      <c r="A1335" s="34">
        <v>1311</v>
      </c>
      <c r="B1335" s="34">
        <v>15265.490784393833</v>
      </c>
      <c r="C1335" s="34">
        <v>-12165.490784393833</v>
      </c>
    </row>
    <row r="1336" spans="1:3" x14ac:dyDescent="0.4">
      <c r="A1336" s="34">
        <v>1312</v>
      </c>
      <c r="B1336" s="34">
        <v>70480.487532593339</v>
      </c>
      <c r="C1336" s="34">
        <v>9589.512467406661</v>
      </c>
    </row>
    <row r="1337" spans="1:3" x14ac:dyDescent="0.4">
      <c r="A1337" s="34">
        <v>1313</v>
      </c>
      <c r="B1337" s="34">
        <v>6947.3375464912488</v>
      </c>
      <c r="C1337" s="34">
        <v>-6919.3375464912488</v>
      </c>
    </row>
    <row r="1338" spans="1:3" x14ac:dyDescent="0.4">
      <c r="A1338" s="34">
        <v>1314</v>
      </c>
      <c r="B1338" s="34">
        <v>13033.133620026265</v>
      </c>
      <c r="C1338" s="34">
        <v>-587.13362002626491</v>
      </c>
    </row>
    <row r="1339" spans="1:3" x14ac:dyDescent="0.4">
      <c r="A1339" s="34">
        <v>1315</v>
      </c>
      <c r="B1339" s="34">
        <v>19803.911069803318</v>
      </c>
      <c r="C1339" s="34">
        <v>-17775.911069803318</v>
      </c>
    </row>
    <row r="1340" spans="1:3" x14ac:dyDescent="0.4">
      <c r="A1340" s="34">
        <v>1316</v>
      </c>
      <c r="B1340" s="34">
        <v>18040.713509990499</v>
      </c>
      <c r="C1340" s="34">
        <v>22363.286490009501</v>
      </c>
    </row>
    <row r="1341" spans="1:3" x14ac:dyDescent="0.4">
      <c r="A1341" s="34">
        <v>1317</v>
      </c>
      <c r="B1341" s="34">
        <v>4727.3361881053861</v>
      </c>
      <c r="C1341" s="34">
        <v>-4726.3361881053861</v>
      </c>
    </row>
    <row r="1342" spans="1:3" x14ac:dyDescent="0.4">
      <c r="A1342" s="34">
        <v>1318</v>
      </c>
      <c r="B1342" s="34">
        <v>54268.419133137271</v>
      </c>
      <c r="C1342" s="34">
        <v>-42801.419133137271</v>
      </c>
    </row>
    <row r="1343" spans="1:3" x14ac:dyDescent="0.4">
      <c r="A1343" s="34">
        <v>1319</v>
      </c>
      <c r="B1343" s="34">
        <v>8378.6141424327507</v>
      </c>
      <c r="C1343" s="34">
        <v>-2248.6141424327507</v>
      </c>
    </row>
    <row r="1344" spans="1:3" x14ac:dyDescent="0.4">
      <c r="A1344" s="34">
        <v>1320</v>
      </c>
      <c r="B1344" s="34">
        <v>12648.081775432724</v>
      </c>
      <c r="C1344" s="34">
        <v>-11772.081775432724</v>
      </c>
    </row>
    <row r="1345" spans="1:3" x14ac:dyDescent="0.4">
      <c r="A1345" s="34">
        <v>1321</v>
      </c>
      <c r="B1345" s="34">
        <v>18431.048276907008</v>
      </c>
      <c r="C1345" s="34">
        <v>-17928.048276907008</v>
      </c>
    </row>
    <row r="1346" spans="1:3" x14ac:dyDescent="0.4">
      <c r="A1346" s="34">
        <v>1322</v>
      </c>
      <c r="B1346" s="34">
        <v>75344.522254855692</v>
      </c>
      <c r="C1346" s="34">
        <v>-69325.522254855692</v>
      </c>
    </row>
    <row r="1347" spans="1:3" x14ac:dyDescent="0.4">
      <c r="A1347" s="34">
        <v>1323</v>
      </c>
      <c r="B1347" s="34">
        <v>6824.0041376920344</v>
      </c>
      <c r="C1347" s="34">
        <v>-6718.0041376920344</v>
      </c>
    </row>
    <row r="1348" spans="1:3" x14ac:dyDescent="0.4">
      <c r="A1348" s="34">
        <v>1324</v>
      </c>
      <c r="B1348" s="34">
        <v>7134.2063477021802</v>
      </c>
      <c r="C1348" s="34">
        <v>-5802.2063477021802</v>
      </c>
    </row>
    <row r="1349" spans="1:3" x14ac:dyDescent="0.4">
      <c r="A1349" s="34">
        <v>1325</v>
      </c>
      <c r="B1349" s="34">
        <v>9139.931480699508</v>
      </c>
      <c r="C1349" s="34">
        <v>-4219.931480699508</v>
      </c>
    </row>
    <row r="1350" spans="1:3" x14ac:dyDescent="0.4">
      <c r="A1350" s="34">
        <v>1326</v>
      </c>
      <c r="B1350" s="34">
        <v>9640.1169719407681</v>
      </c>
      <c r="C1350" s="34">
        <v>-9154.1169719407681</v>
      </c>
    </row>
    <row r="1351" spans="1:3" x14ac:dyDescent="0.4">
      <c r="A1351" s="34">
        <v>1327</v>
      </c>
      <c r="B1351" s="34">
        <v>13091.583730306667</v>
      </c>
      <c r="C1351" s="34">
        <v>-11961.583730306667</v>
      </c>
    </row>
    <row r="1352" spans="1:3" x14ac:dyDescent="0.4">
      <c r="A1352" s="34">
        <v>1328</v>
      </c>
      <c r="B1352" s="34">
        <v>8064.357200168688</v>
      </c>
      <c r="C1352" s="34">
        <v>-6359.357200168688</v>
      </c>
    </row>
    <row r="1353" spans="1:3" x14ac:dyDescent="0.4">
      <c r="A1353" s="34">
        <v>1329</v>
      </c>
      <c r="B1353" s="34">
        <v>14226.749408062671</v>
      </c>
      <c r="C1353" s="34">
        <v>-12478.749408062671</v>
      </c>
    </row>
    <row r="1354" spans="1:3" x14ac:dyDescent="0.4">
      <c r="A1354" s="34">
        <v>1330</v>
      </c>
      <c r="B1354" s="34">
        <v>8372.5236037266186</v>
      </c>
      <c r="C1354" s="34">
        <v>-7964.5236037266186</v>
      </c>
    </row>
    <row r="1355" spans="1:3" x14ac:dyDescent="0.4">
      <c r="A1355" s="34">
        <v>1331</v>
      </c>
      <c r="B1355" s="34">
        <v>17591.832948588799</v>
      </c>
      <c r="C1355" s="34">
        <v>-9718.8329485887989</v>
      </c>
    </row>
    <row r="1356" spans="1:3" x14ac:dyDescent="0.4">
      <c r="A1356" s="34">
        <v>1332</v>
      </c>
      <c r="B1356" s="34">
        <v>12908.452305119954</v>
      </c>
      <c r="C1356" s="34">
        <v>-9491.452305119954</v>
      </c>
    </row>
    <row r="1357" spans="1:3" x14ac:dyDescent="0.4">
      <c r="A1357" s="34">
        <v>1333</v>
      </c>
      <c r="B1357" s="34">
        <v>4645.1139155725759</v>
      </c>
      <c r="C1357" s="34">
        <v>-4645.1139155725759</v>
      </c>
    </row>
    <row r="1358" spans="1:3" x14ac:dyDescent="0.4">
      <c r="A1358" s="34">
        <v>1334</v>
      </c>
      <c r="B1358" s="34">
        <v>4645.1139155725759</v>
      </c>
      <c r="C1358" s="34">
        <v>-4645.1139155725759</v>
      </c>
    </row>
    <row r="1359" spans="1:3" x14ac:dyDescent="0.4">
      <c r="A1359" s="34">
        <v>1335</v>
      </c>
      <c r="B1359" s="34">
        <v>8906.0746548362622</v>
      </c>
      <c r="C1359" s="34">
        <v>5396.9253451637378</v>
      </c>
    </row>
    <row r="1360" spans="1:3" x14ac:dyDescent="0.4">
      <c r="A1360" s="34">
        <v>1336</v>
      </c>
      <c r="B1360" s="34">
        <v>30031.240560077582</v>
      </c>
      <c r="C1360" s="34">
        <v>-25091.240560077582</v>
      </c>
    </row>
    <row r="1361" spans="1:3" x14ac:dyDescent="0.4">
      <c r="A1361" s="34">
        <v>1337</v>
      </c>
      <c r="B1361" s="34">
        <v>35826.075455057347</v>
      </c>
      <c r="C1361" s="34">
        <v>49120.924544942653</v>
      </c>
    </row>
    <row r="1362" spans="1:3" x14ac:dyDescent="0.4">
      <c r="A1362" s="34">
        <v>1338</v>
      </c>
      <c r="B1362" s="34">
        <v>19146.186280626898</v>
      </c>
      <c r="C1362" s="34">
        <v>5544.8137193731018</v>
      </c>
    </row>
    <row r="1363" spans="1:3" x14ac:dyDescent="0.4">
      <c r="A1363" s="34">
        <v>1339</v>
      </c>
      <c r="B1363" s="34">
        <v>10077.265387573538</v>
      </c>
      <c r="C1363" s="34">
        <v>-9086.2653875735377</v>
      </c>
    </row>
    <row r="1364" spans="1:3" x14ac:dyDescent="0.4">
      <c r="A1364" s="34">
        <v>1340</v>
      </c>
      <c r="B1364" s="34">
        <v>12016.229536959871</v>
      </c>
      <c r="C1364" s="34">
        <v>-8699.2295369598705</v>
      </c>
    </row>
    <row r="1365" spans="1:3" x14ac:dyDescent="0.4">
      <c r="A1365" s="34">
        <v>1341</v>
      </c>
      <c r="B1365" s="34">
        <v>4645.1139155725759</v>
      </c>
      <c r="C1365" s="34">
        <v>-4645.1139155725759</v>
      </c>
    </row>
    <row r="1366" spans="1:3" x14ac:dyDescent="0.4">
      <c r="A1366" s="34">
        <v>1342</v>
      </c>
      <c r="B1366" s="34">
        <v>36086.195955836127</v>
      </c>
      <c r="C1366" s="34">
        <v>-18496.195955836127</v>
      </c>
    </row>
    <row r="1367" spans="1:3" x14ac:dyDescent="0.4">
      <c r="A1367" s="34">
        <v>1343</v>
      </c>
      <c r="B1367" s="34">
        <v>12867.341168853551</v>
      </c>
      <c r="C1367" s="34">
        <v>-12767.341168853551</v>
      </c>
    </row>
    <row r="1368" spans="1:3" x14ac:dyDescent="0.4">
      <c r="A1368" s="34">
        <v>1344</v>
      </c>
      <c r="B1368" s="34">
        <v>17665.507159475626</v>
      </c>
      <c r="C1368" s="34">
        <v>33483.49284052437</v>
      </c>
    </row>
    <row r="1369" spans="1:3" x14ac:dyDescent="0.4">
      <c r="A1369" s="34">
        <v>1345</v>
      </c>
      <c r="B1369" s="34">
        <v>7996.7066937804893</v>
      </c>
      <c r="C1369" s="34">
        <v>-2330.7066937804893</v>
      </c>
    </row>
    <row r="1370" spans="1:3" x14ac:dyDescent="0.4">
      <c r="A1370" s="34">
        <v>1346</v>
      </c>
      <c r="B1370" s="34">
        <v>9049.8785155445257</v>
      </c>
      <c r="C1370" s="34">
        <v>-8674.8785155445257</v>
      </c>
    </row>
    <row r="1371" spans="1:3" x14ac:dyDescent="0.4">
      <c r="A1371" s="34">
        <v>1347</v>
      </c>
      <c r="B1371" s="34">
        <v>8628.7554284205871</v>
      </c>
      <c r="C1371" s="34">
        <v>-1409.7554284205871</v>
      </c>
    </row>
    <row r="1372" spans="1:3" x14ac:dyDescent="0.4">
      <c r="A1372" s="34">
        <v>1348</v>
      </c>
      <c r="B1372" s="34">
        <v>11421.820571099313</v>
      </c>
      <c r="C1372" s="34">
        <v>-8866.8205710993134</v>
      </c>
    </row>
    <row r="1373" spans="1:3" x14ac:dyDescent="0.4">
      <c r="A1373" s="34">
        <v>1349</v>
      </c>
      <c r="B1373" s="34">
        <v>23572.048573605894</v>
      </c>
      <c r="C1373" s="34">
        <v>-17587.048573605894</v>
      </c>
    </row>
    <row r="1374" spans="1:3" x14ac:dyDescent="0.4">
      <c r="A1374" s="34">
        <v>1350</v>
      </c>
      <c r="B1374" s="34">
        <v>9525.8662560376197</v>
      </c>
      <c r="C1374" s="34">
        <v>684.13374396238032</v>
      </c>
    </row>
    <row r="1375" spans="1:3" x14ac:dyDescent="0.4">
      <c r="A1375" s="34">
        <v>1351</v>
      </c>
      <c r="B1375" s="34">
        <v>10129.23408034107</v>
      </c>
      <c r="C1375" s="34">
        <v>-4926.7340803410698</v>
      </c>
    </row>
    <row r="1376" spans="1:3" x14ac:dyDescent="0.4">
      <c r="A1376" s="34">
        <v>1352</v>
      </c>
      <c r="B1376" s="34">
        <v>18522.177962297541</v>
      </c>
      <c r="C1376" s="34">
        <v>1730.8220377024591</v>
      </c>
    </row>
    <row r="1377" spans="1:3" x14ac:dyDescent="0.4">
      <c r="A1377" s="34">
        <v>1353</v>
      </c>
      <c r="B1377" s="34">
        <v>9576.2769916151829</v>
      </c>
      <c r="C1377" s="34">
        <v>4037.7230083848171</v>
      </c>
    </row>
    <row r="1378" spans="1:3" x14ac:dyDescent="0.4">
      <c r="A1378" s="34">
        <v>1354</v>
      </c>
      <c r="B1378" s="34">
        <v>7260.5652513781424</v>
      </c>
      <c r="C1378" s="34">
        <v>-5924.5652513781424</v>
      </c>
    </row>
    <row r="1379" spans="1:3" x14ac:dyDescent="0.4">
      <c r="A1379" s="34">
        <v>1355</v>
      </c>
      <c r="B1379" s="34">
        <v>6653.1359775847886</v>
      </c>
      <c r="C1379" s="34">
        <v>-5090.1359775847886</v>
      </c>
    </row>
    <row r="1380" spans="1:3" x14ac:dyDescent="0.4">
      <c r="A1380" s="34">
        <v>1356</v>
      </c>
      <c r="B1380" s="34">
        <v>6729.21069125958</v>
      </c>
      <c r="C1380" s="34">
        <v>-3662.21069125958</v>
      </c>
    </row>
    <row r="1381" spans="1:3" x14ac:dyDescent="0.4">
      <c r="A1381" s="34">
        <v>1357</v>
      </c>
      <c r="B1381" s="34">
        <v>10519.337688722357</v>
      </c>
      <c r="C1381" s="34">
        <v>-4303.7776887223563</v>
      </c>
    </row>
    <row r="1382" spans="1:3" x14ac:dyDescent="0.4">
      <c r="A1382" s="34">
        <v>1358</v>
      </c>
      <c r="B1382" s="34">
        <v>7815.0987612221325</v>
      </c>
      <c r="C1382" s="34">
        <v>-5309.0987612221325</v>
      </c>
    </row>
    <row r="1383" spans="1:3" x14ac:dyDescent="0.4">
      <c r="A1383" s="34">
        <v>1359</v>
      </c>
      <c r="B1383" s="34">
        <v>10266.432547917731</v>
      </c>
      <c r="C1383" s="34">
        <v>-6916.4325479177314</v>
      </c>
    </row>
    <row r="1384" spans="1:3" x14ac:dyDescent="0.4">
      <c r="A1384" s="34">
        <v>1360</v>
      </c>
      <c r="B1384" s="34">
        <v>7951.3147689971356</v>
      </c>
      <c r="C1384" s="34">
        <v>-7187.3147689971356</v>
      </c>
    </row>
    <row r="1385" spans="1:3" x14ac:dyDescent="0.4">
      <c r="A1385" s="34">
        <v>1361</v>
      </c>
      <c r="B1385" s="34">
        <v>7282.3171753286224</v>
      </c>
      <c r="C1385" s="34">
        <v>-4684.3171753286224</v>
      </c>
    </row>
    <row r="1386" spans="1:3" x14ac:dyDescent="0.4">
      <c r="A1386" s="34">
        <v>1362</v>
      </c>
      <c r="B1386" s="34">
        <v>6999.3493628282913</v>
      </c>
      <c r="C1386" s="34">
        <v>559.65063717170869</v>
      </c>
    </row>
    <row r="1387" spans="1:3" x14ac:dyDescent="0.4">
      <c r="A1387" s="34">
        <v>1363</v>
      </c>
      <c r="B1387" s="34">
        <v>8233.2938889043926</v>
      </c>
      <c r="C1387" s="34">
        <v>-7142.2938889043926</v>
      </c>
    </row>
    <row r="1388" spans="1:3" x14ac:dyDescent="0.4">
      <c r="A1388" s="34">
        <v>1364</v>
      </c>
      <c r="B1388" s="34">
        <v>7934.0048168849653</v>
      </c>
      <c r="C1388" s="34">
        <v>-7734.0048168849653</v>
      </c>
    </row>
    <row r="1389" spans="1:3" x14ac:dyDescent="0.4">
      <c r="A1389" s="34">
        <v>1365</v>
      </c>
      <c r="B1389" s="34">
        <v>33097.446139946944</v>
      </c>
      <c r="C1389" s="34">
        <v>16732.553860053056</v>
      </c>
    </row>
    <row r="1390" spans="1:3" x14ac:dyDescent="0.4">
      <c r="A1390" s="34">
        <v>1366</v>
      </c>
      <c r="B1390" s="34">
        <v>11365.890974776154</v>
      </c>
      <c r="C1390" s="34">
        <v>-3845.8909747761536</v>
      </c>
    </row>
    <row r="1391" spans="1:3" x14ac:dyDescent="0.4">
      <c r="A1391" s="34">
        <v>1367</v>
      </c>
      <c r="B1391" s="34">
        <v>9951.3534435608817</v>
      </c>
      <c r="C1391" s="34">
        <v>-464.66344356088121</v>
      </c>
    </row>
    <row r="1392" spans="1:3" x14ac:dyDescent="0.4">
      <c r="A1392" s="34">
        <v>1368</v>
      </c>
      <c r="B1392" s="34">
        <v>9864.4010597941542</v>
      </c>
      <c r="C1392" s="34">
        <v>-4151.4010597941542</v>
      </c>
    </row>
    <row r="1393" spans="1:3" x14ac:dyDescent="0.4">
      <c r="A1393" s="34">
        <v>1369</v>
      </c>
      <c r="B1393" s="34">
        <v>9876.151599125471</v>
      </c>
      <c r="C1393" s="34">
        <v>-4341.151599125471</v>
      </c>
    </row>
    <row r="1394" spans="1:3" x14ac:dyDescent="0.4">
      <c r="A1394" s="34">
        <v>1370</v>
      </c>
      <c r="B1394" s="34">
        <v>11549.077143836565</v>
      </c>
      <c r="C1394" s="34">
        <v>22541.552856163435</v>
      </c>
    </row>
    <row r="1395" spans="1:3" x14ac:dyDescent="0.4">
      <c r="A1395" s="34">
        <v>1371</v>
      </c>
      <c r="B1395" s="34">
        <v>11037.895604998534</v>
      </c>
      <c r="C1395" s="34">
        <v>-9482.8956049985336</v>
      </c>
    </row>
    <row r="1396" spans="1:3" x14ac:dyDescent="0.4">
      <c r="A1396" s="34">
        <v>1372</v>
      </c>
      <c r="B1396" s="34">
        <v>13448.770096049848</v>
      </c>
      <c r="C1396" s="34">
        <v>-5953.7700960498478</v>
      </c>
    </row>
    <row r="1397" spans="1:3" x14ac:dyDescent="0.4">
      <c r="A1397" s="34">
        <v>1373</v>
      </c>
      <c r="B1397" s="34">
        <v>7831.2269762189535</v>
      </c>
      <c r="C1397" s="34">
        <v>-7211.2269762189535</v>
      </c>
    </row>
    <row r="1398" spans="1:3" x14ac:dyDescent="0.4">
      <c r="A1398" s="34">
        <v>1374</v>
      </c>
      <c r="B1398" s="34">
        <v>21249.26937455402</v>
      </c>
      <c r="C1398" s="34">
        <v>-10748.26937455402</v>
      </c>
    </row>
    <row r="1399" spans="1:3" x14ac:dyDescent="0.4">
      <c r="A1399" s="34">
        <v>1375</v>
      </c>
      <c r="B1399" s="34">
        <v>8185.6548025156862</v>
      </c>
      <c r="C1399" s="34">
        <v>-5343.6548025156862</v>
      </c>
    </row>
    <row r="1400" spans="1:3" x14ac:dyDescent="0.4">
      <c r="A1400" s="34">
        <v>1376</v>
      </c>
      <c r="B1400" s="34">
        <v>9814.5564262821645</v>
      </c>
      <c r="C1400" s="34">
        <v>-2961.5564262821645</v>
      </c>
    </row>
    <row r="1401" spans="1:3" x14ac:dyDescent="0.4">
      <c r="A1401" s="34">
        <v>1377</v>
      </c>
      <c r="B1401" s="34">
        <v>9217.2595703434599</v>
      </c>
      <c r="C1401" s="34">
        <v>124.74042965654007</v>
      </c>
    </row>
    <row r="1402" spans="1:3" x14ac:dyDescent="0.4">
      <c r="A1402" s="34">
        <v>1378</v>
      </c>
      <c r="B1402" s="34">
        <v>8650.1342873320173</v>
      </c>
      <c r="C1402" s="34">
        <v>-7140.1342873320173</v>
      </c>
    </row>
    <row r="1403" spans="1:3" x14ac:dyDescent="0.4">
      <c r="A1403" s="34">
        <v>1379</v>
      </c>
      <c r="B1403" s="34">
        <v>7159.3844598653368</v>
      </c>
      <c r="C1403" s="34">
        <v>-3092.3844598653368</v>
      </c>
    </row>
    <row r="1404" spans="1:3" x14ac:dyDescent="0.4">
      <c r="A1404" s="34">
        <v>1380</v>
      </c>
      <c r="B1404" s="34">
        <v>10721.938825944475</v>
      </c>
      <c r="C1404" s="34">
        <v>438.06117405552504</v>
      </c>
    </row>
    <row r="1405" spans="1:3" x14ac:dyDescent="0.4">
      <c r="A1405" s="34">
        <v>1381</v>
      </c>
      <c r="B1405" s="34">
        <v>6388.226093268142</v>
      </c>
      <c r="C1405" s="34">
        <v>-6282.226093268142</v>
      </c>
    </row>
    <row r="1406" spans="1:3" x14ac:dyDescent="0.4">
      <c r="A1406" s="34">
        <v>1382</v>
      </c>
      <c r="B1406" s="34">
        <v>10676.624455479374</v>
      </c>
      <c r="C1406" s="34">
        <v>-5321.6244554793739</v>
      </c>
    </row>
    <row r="1407" spans="1:3" x14ac:dyDescent="0.4">
      <c r="A1407" s="34">
        <v>1383</v>
      </c>
      <c r="B1407" s="34">
        <v>9283.4500870349311</v>
      </c>
      <c r="C1407" s="34">
        <v>-934.45008703493113</v>
      </c>
    </row>
    <row r="1408" spans="1:3" x14ac:dyDescent="0.4">
      <c r="A1408" s="34">
        <v>1384</v>
      </c>
      <c r="B1408" s="34">
        <v>8776.562082731929</v>
      </c>
      <c r="C1408" s="34">
        <v>-4103.562082731929</v>
      </c>
    </row>
    <row r="1409" spans="1:3" x14ac:dyDescent="0.4">
      <c r="A1409" s="34">
        <v>1385</v>
      </c>
      <c r="B1409" s="34">
        <v>10313.230258588334</v>
      </c>
      <c r="C1409" s="34">
        <v>-5970.2302585883335</v>
      </c>
    </row>
    <row r="1410" spans="1:3" x14ac:dyDescent="0.4">
      <c r="A1410" s="34">
        <v>1386</v>
      </c>
      <c r="B1410" s="34">
        <v>10064.721377686881</v>
      </c>
      <c r="C1410" s="34">
        <v>-1232.2313776868814</v>
      </c>
    </row>
    <row r="1411" spans="1:3" x14ac:dyDescent="0.4">
      <c r="A1411" s="34">
        <v>1387</v>
      </c>
      <c r="B1411" s="34">
        <v>9784.0059488731858</v>
      </c>
      <c r="C1411" s="34">
        <v>-8909.0059488731858</v>
      </c>
    </row>
    <row r="1412" spans="1:3" x14ac:dyDescent="0.4">
      <c r="A1412" s="34">
        <v>1388</v>
      </c>
      <c r="B1412" s="34">
        <v>10405.943651364951</v>
      </c>
      <c r="C1412" s="34">
        <v>-4940.9436513649507</v>
      </c>
    </row>
    <row r="1413" spans="1:3" x14ac:dyDescent="0.4">
      <c r="A1413" s="34">
        <v>1389</v>
      </c>
      <c r="B1413" s="34">
        <v>9593.4044433580639</v>
      </c>
      <c r="C1413" s="34">
        <v>-2853.034443358064</v>
      </c>
    </row>
    <row r="1414" spans="1:3" x14ac:dyDescent="0.4">
      <c r="A1414" s="34">
        <v>1390</v>
      </c>
      <c r="B1414" s="34">
        <v>6403.2195664947139</v>
      </c>
      <c r="C1414" s="34">
        <v>-5676.2195664947139</v>
      </c>
    </row>
    <row r="1415" spans="1:3" x14ac:dyDescent="0.4">
      <c r="A1415" s="34">
        <v>1391</v>
      </c>
      <c r="B1415" s="34">
        <v>17865.58984124277</v>
      </c>
      <c r="C1415" s="34">
        <v>-14810.58984124277</v>
      </c>
    </row>
    <row r="1416" spans="1:3" x14ac:dyDescent="0.4">
      <c r="A1416" s="34">
        <v>1392</v>
      </c>
      <c r="B1416" s="34">
        <v>8130.0733129247428</v>
      </c>
      <c r="C1416" s="34">
        <v>-7579.0733129247428</v>
      </c>
    </row>
    <row r="1417" spans="1:3" x14ac:dyDescent="0.4">
      <c r="A1417" s="34">
        <v>1393</v>
      </c>
      <c r="B1417" s="34">
        <v>6891.2050335121185</v>
      </c>
      <c r="C1417" s="34">
        <v>-4050.2050335121185</v>
      </c>
    </row>
    <row r="1418" spans="1:3" x14ac:dyDescent="0.4">
      <c r="A1418" s="34">
        <v>1394</v>
      </c>
      <c r="B1418" s="34">
        <v>20828.670826597721</v>
      </c>
      <c r="C1418" s="34">
        <v>-10593.670826597721</v>
      </c>
    </row>
    <row r="1419" spans="1:3" x14ac:dyDescent="0.4">
      <c r="A1419" s="34">
        <v>1395</v>
      </c>
      <c r="B1419" s="34">
        <v>9075.4434238110298</v>
      </c>
      <c r="C1419" s="34">
        <v>-8159.4434238110298</v>
      </c>
    </row>
    <row r="1420" spans="1:3" x14ac:dyDescent="0.4">
      <c r="A1420" s="34">
        <v>1396</v>
      </c>
      <c r="B1420" s="34">
        <v>8571.7287843345621</v>
      </c>
      <c r="C1420" s="34">
        <v>-4655.7287843345621</v>
      </c>
    </row>
    <row r="1421" spans="1:3" x14ac:dyDescent="0.4">
      <c r="A1421" s="34">
        <v>1397</v>
      </c>
      <c r="B1421" s="34">
        <v>11896.442553466124</v>
      </c>
      <c r="C1421" s="34">
        <v>-5458.4425534661241</v>
      </c>
    </row>
    <row r="1422" spans="1:3" x14ac:dyDescent="0.4">
      <c r="A1422" s="34">
        <v>1398</v>
      </c>
      <c r="B1422" s="34">
        <v>10569.801085104467</v>
      </c>
      <c r="C1422" s="34">
        <v>815.19891489553265</v>
      </c>
    </row>
    <row r="1423" spans="1:3" x14ac:dyDescent="0.4">
      <c r="A1423" s="34">
        <v>1399</v>
      </c>
      <c r="B1423" s="34">
        <v>10749.801411623957</v>
      </c>
      <c r="C1423" s="34">
        <v>-5923.8014116239574</v>
      </c>
    </row>
    <row r="1424" spans="1:3" x14ac:dyDescent="0.4">
      <c r="A1424" s="34">
        <v>1400</v>
      </c>
      <c r="B1424" s="34">
        <v>9718.3175028822989</v>
      </c>
      <c r="C1424" s="34">
        <v>1634.6824971177011</v>
      </c>
    </row>
    <row r="1425" spans="1:3" x14ac:dyDescent="0.4">
      <c r="A1425" s="34">
        <v>1401</v>
      </c>
      <c r="B1425" s="34">
        <v>6062.2389656968844</v>
      </c>
      <c r="C1425" s="34">
        <v>-5476.2389656968844</v>
      </c>
    </row>
    <row r="1426" spans="1:3" x14ac:dyDescent="0.4">
      <c r="A1426" s="34">
        <v>1402</v>
      </c>
      <c r="B1426" s="34">
        <v>8897.7183695299391</v>
      </c>
      <c r="C1426" s="34">
        <v>3515.2816304700609</v>
      </c>
    </row>
    <row r="1427" spans="1:3" x14ac:dyDescent="0.4">
      <c r="A1427" s="34">
        <v>1403</v>
      </c>
      <c r="B1427" s="34">
        <v>6630.8181787764497</v>
      </c>
      <c r="C1427" s="34">
        <v>-3901.8181787764497</v>
      </c>
    </row>
    <row r="1428" spans="1:3" x14ac:dyDescent="0.4">
      <c r="A1428" s="34">
        <v>1404</v>
      </c>
      <c r="B1428" s="34">
        <v>9756.5985246955825</v>
      </c>
      <c r="C1428" s="34">
        <v>-5653.5985246955825</v>
      </c>
    </row>
    <row r="1429" spans="1:3" x14ac:dyDescent="0.4">
      <c r="A1429" s="34">
        <v>1405</v>
      </c>
      <c r="B1429" s="34">
        <v>8608.2274516540056</v>
      </c>
      <c r="C1429" s="34">
        <v>-8367.2274516540056</v>
      </c>
    </row>
    <row r="1430" spans="1:3" x14ac:dyDescent="0.4">
      <c r="A1430" s="34">
        <v>1406</v>
      </c>
      <c r="B1430" s="34">
        <v>5152.9573635693423</v>
      </c>
      <c r="C1430" s="34">
        <v>-5047.9573635693423</v>
      </c>
    </row>
    <row r="1431" spans="1:3" x14ac:dyDescent="0.4">
      <c r="A1431" s="34">
        <v>1407</v>
      </c>
      <c r="B1431" s="34">
        <v>5056.2252782366249</v>
      </c>
      <c r="C1431" s="34">
        <v>-5041.2252782366249</v>
      </c>
    </row>
    <row r="1432" spans="1:3" x14ac:dyDescent="0.4">
      <c r="A1432" s="34">
        <v>1408</v>
      </c>
      <c r="B1432" s="34">
        <v>5261.7809595686485</v>
      </c>
      <c r="C1432" s="34">
        <v>-5246.7809595686485</v>
      </c>
    </row>
    <row r="1433" spans="1:3" x14ac:dyDescent="0.4">
      <c r="A1433" s="34">
        <v>1409</v>
      </c>
      <c r="B1433" s="34">
        <v>5631.7811859662925</v>
      </c>
      <c r="C1433" s="34">
        <v>-5559.7811859662925</v>
      </c>
    </row>
    <row r="1434" spans="1:3" x14ac:dyDescent="0.4">
      <c r="A1434" s="34">
        <v>1410</v>
      </c>
      <c r="B1434" s="34">
        <v>4645.1139155725759</v>
      </c>
      <c r="C1434" s="34">
        <v>-4645.1139155725759</v>
      </c>
    </row>
    <row r="1435" spans="1:3" x14ac:dyDescent="0.4">
      <c r="A1435" s="34">
        <v>1411</v>
      </c>
      <c r="B1435" s="34">
        <v>4727.3361881053861</v>
      </c>
      <c r="C1435" s="34">
        <v>-4726.3361881053861</v>
      </c>
    </row>
    <row r="1436" spans="1:3" x14ac:dyDescent="0.4">
      <c r="A1436" s="34">
        <v>1412</v>
      </c>
      <c r="B1436" s="34">
        <v>4836.9658848157987</v>
      </c>
      <c r="C1436" s="34">
        <v>-4829.9658848157987</v>
      </c>
    </row>
    <row r="1437" spans="1:3" x14ac:dyDescent="0.4">
      <c r="A1437" s="34">
        <v>1413</v>
      </c>
      <c r="B1437" s="34">
        <v>6669.046777918662</v>
      </c>
      <c r="C1437" s="34">
        <v>-6349.046777918662</v>
      </c>
    </row>
    <row r="1438" spans="1:3" x14ac:dyDescent="0.4">
      <c r="A1438" s="34">
        <v>1414</v>
      </c>
      <c r="B1438" s="34">
        <v>12867.341168853551</v>
      </c>
      <c r="C1438" s="34">
        <v>-12767.341168853551</v>
      </c>
    </row>
    <row r="1439" spans="1:3" x14ac:dyDescent="0.4">
      <c r="A1439" s="34">
        <v>1415</v>
      </c>
      <c r="B1439" s="34">
        <v>4727.3361881053861</v>
      </c>
      <c r="C1439" s="34">
        <v>-4726.3361881053861</v>
      </c>
    </row>
    <row r="1440" spans="1:3" x14ac:dyDescent="0.4">
      <c r="A1440" s="34">
        <v>1416</v>
      </c>
      <c r="B1440" s="34">
        <v>11953.760362933441</v>
      </c>
      <c r="C1440" s="34">
        <v>-11153.760362933441</v>
      </c>
    </row>
    <row r="1441" spans="1:3" x14ac:dyDescent="0.4">
      <c r="A1441" s="34">
        <v>1417</v>
      </c>
      <c r="B1441" s="34">
        <v>4645.1139155725759</v>
      </c>
      <c r="C1441" s="34">
        <v>-4645.1139155725759</v>
      </c>
    </row>
    <row r="1442" spans="1:3" x14ac:dyDescent="0.4">
      <c r="A1442" s="34">
        <v>1418</v>
      </c>
      <c r="B1442" s="34">
        <v>6906.2264102248437</v>
      </c>
      <c r="C1442" s="34">
        <v>-6851.2264102248437</v>
      </c>
    </row>
    <row r="1443" spans="1:3" x14ac:dyDescent="0.4">
      <c r="A1443" s="34">
        <v>1419</v>
      </c>
      <c r="B1443" s="34">
        <v>5138.4475507694342</v>
      </c>
      <c r="C1443" s="34">
        <v>-5132.4475507694342</v>
      </c>
    </row>
    <row r="1444" spans="1:3" x14ac:dyDescent="0.4">
      <c r="A1444" s="34">
        <v>1420</v>
      </c>
      <c r="B1444" s="34">
        <v>8304.0050432826101</v>
      </c>
      <c r="C1444" s="34">
        <v>-7859.0050432826101</v>
      </c>
    </row>
    <row r="1445" spans="1:3" x14ac:dyDescent="0.4">
      <c r="A1445" s="34">
        <v>1421</v>
      </c>
      <c r="B1445" s="34">
        <v>4727.3361881053861</v>
      </c>
      <c r="C1445" s="34">
        <v>-4724.3361881053861</v>
      </c>
    </row>
    <row r="1446" spans="1:3" x14ac:dyDescent="0.4">
      <c r="A1446" s="34">
        <v>1422</v>
      </c>
      <c r="B1446" s="34">
        <v>12867.341168853551</v>
      </c>
      <c r="C1446" s="34">
        <v>-12667.341168853551</v>
      </c>
    </row>
    <row r="1447" spans="1:3" x14ac:dyDescent="0.4">
      <c r="A1447" s="34">
        <v>1423</v>
      </c>
      <c r="B1447" s="34">
        <v>5714.0034584991026</v>
      </c>
      <c r="C1447" s="34">
        <v>-5688.0034584991026</v>
      </c>
    </row>
    <row r="1448" spans="1:3" x14ac:dyDescent="0.4">
      <c r="A1448" s="34">
        <v>1424</v>
      </c>
      <c r="B1448" s="34">
        <v>12867.341168853551</v>
      </c>
      <c r="C1448" s="34">
        <v>-12767.341168853551</v>
      </c>
    </row>
    <row r="1449" spans="1:3" x14ac:dyDescent="0.4">
      <c r="A1449" s="34">
        <v>1425</v>
      </c>
      <c r="B1449" s="34">
        <v>13613.214641115466</v>
      </c>
      <c r="C1449" s="34">
        <v>-12086.214641115466</v>
      </c>
    </row>
    <row r="1450" spans="1:3" x14ac:dyDescent="0.4">
      <c r="A1450" s="34">
        <v>1426</v>
      </c>
      <c r="B1450" s="34">
        <v>4645.1139155725759</v>
      </c>
      <c r="C1450" s="34">
        <v>-4645.1139155725759</v>
      </c>
    </row>
    <row r="1451" spans="1:3" x14ac:dyDescent="0.4">
      <c r="A1451" s="34">
        <v>1427</v>
      </c>
      <c r="B1451" s="34">
        <v>4645.1139155725759</v>
      </c>
      <c r="C1451" s="34">
        <v>-4645.1139155725759</v>
      </c>
    </row>
    <row r="1452" spans="1:3" x14ac:dyDescent="0.4">
      <c r="A1452" s="34">
        <v>1428</v>
      </c>
      <c r="B1452" s="34">
        <v>13257.896963384395</v>
      </c>
      <c r="C1452" s="34">
        <v>-12838.896963384395</v>
      </c>
    </row>
    <row r="1453" spans="1:3" x14ac:dyDescent="0.4">
      <c r="A1453" s="34">
        <v>1429</v>
      </c>
      <c r="B1453" s="34">
        <v>5878.4480035647221</v>
      </c>
      <c r="C1453" s="34">
        <v>-5833.4480035647221</v>
      </c>
    </row>
    <row r="1454" spans="1:3" x14ac:dyDescent="0.4">
      <c r="A1454" s="34">
        <v>1430</v>
      </c>
      <c r="B1454" s="34">
        <v>4645.1139155725759</v>
      </c>
      <c r="C1454" s="34">
        <v>-4645.1139155725759</v>
      </c>
    </row>
    <row r="1455" spans="1:3" x14ac:dyDescent="0.4">
      <c r="A1455" s="34">
        <v>1431</v>
      </c>
      <c r="B1455" s="34">
        <v>11272.22908171704</v>
      </c>
      <c r="C1455" s="34">
        <v>-10869.22908171704</v>
      </c>
    </row>
    <row r="1456" spans="1:3" x14ac:dyDescent="0.4">
      <c r="A1456" s="34">
        <v>1432</v>
      </c>
      <c r="B1456" s="34">
        <v>14146.159918246825</v>
      </c>
      <c r="C1456" s="34">
        <v>-8715.1599182468253</v>
      </c>
    </row>
    <row r="1457" spans="1:3" x14ac:dyDescent="0.4">
      <c r="A1457" s="34">
        <v>1433</v>
      </c>
      <c r="B1457" s="34">
        <v>4645.1139155725759</v>
      </c>
      <c r="C1457" s="34">
        <v>-4645.1139155725759</v>
      </c>
    </row>
    <row r="1458" spans="1:3" x14ac:dyDescent="0.4">
      <c r="A1458" s="34">
        <v>1434</v>
      </c>
      <c r="B1458" s="34">
        <v>11264.00685446376</v>
      </c>
      <c r="C1458" s="34">
        <v>-10459.00685446376</v>
      </c>
    </row>
    <row r="1459" spans="1:3" x14ac:dyDescent="0.4">
      <c r="A1459" s="34">
        <v>1435</v>
      </c>
      <c r="B1459" s="34">
        <v>65863.33319227364</v>
      </c>
      <c r="C1459" s="34">
        <v>-57673.33319227364</v>
      </c>
    </row>
    <row r="1460" spans="1:3" x14ac:dyDescent="0.4">
      <c r="A1460" s="34">
        <v>1436</v>
      </c>
      <c r="B1460" s="34">
        <v>5261.7809595686485</v>
      </c>
      <c r="C1460" s="34">
        <v>-5246.7809595686485</v>
      </c>
    </row>
    <row r="1461" spans="1:3" x14ac:dyDescent="0.4">
      <c r="A1461" s="34">
        <v>1437</v>
      </c>
      <c r="B1461" s="34">
        <v>7810.671408085751</v>
      </c>
      <c r="C1461" s="34">
        <v>-7733.671408085751</v>
      </c>
    </row>
    <row r="1462" spans="1:3" x14ac:dyDescent="0.4">
      <c r="A1462" s="34">
        <v>1438</v>
      </c>
      <c r="B1462" s="34">
        <v>7661.1763671170056</v>
      </c>
      <c r="C1462" s="34">
        <v>-6854.1763671170056</v>
      </c>
    </row>
    <row r="1463" spans="1:3" x14ac:dyDescent="0.4">
      <c r="A1463" s="34">
        <v>1439</v>
      </c>
      <c r="B1463" s="34">
        <v>10811.784355533306</v>
      </c>
      <c r="C1463" s="34">
        <v>-10211.784355533306</v>
      </c>
    </row>
    <row r="1464" spans="1:3" x14ac:dyDescent="0.4">
      <c r="A1464" s="34">
        <v>1440</v>
      </c>
      <c r="B1464" s="34">
        <v>7111.7820915568682</v>
      </c>
      <c r="C1464" s="34">
        <v>-6931.7820915568682</v>
      </c>
    </row>
    <row r="1465" spans="1:3" x14ac:dyDescent="0.4">
      <c r="A1465" s="34">
        <v>1441</v>
      </c>
      <c r="B1465" s="34">
        <v>4727.3361881053861</v>
      </c>
      <c r="C1465" s="34">
        <v>-4726.3361881053861</v>
      </c>
    </row>
    <row r="1466" spans="1:3" x14ac:dyDescent="0.4">
      <c r="A1466" s="34">
        <v>1442</v>
      </c>
      <c r="B1466" s="34">
        <v>60008.110754331137</v>
      </c>
      <c r="C1466" s="34">
        <v>-57988.110754331137</v>
      </c>
    </row>
    <row r="1467" spans="1:3" x14ac:dyDescent="0.4">
      <c r="A1467" s="34">
        <v>1443</v>
      </c>
      <c r="B1467" s="34">
        <v>4645.1139155725759</v>
      </c>
      <c r="C1467" s="34">
        <v>-4645.1139155725759</v>
      </c>
    </row>
    <row r="1468" spans="1:3" x14ac:dyDescent="0.4">
      <c r="A1468" s="34">
        <v>1444</v>
      </c>
      <c r="B1468" s="34">
        <v>4645.1139155725759</v>
      </c>
      <c r="C1468" s="34">
        <v>-4645.1139155725759</v>
      </c>
    </row>
    <row r="1469" spans="1:3" x14ac:dyDescent="0.4">
      <c r="A1469" s="34">
        <v>1445</v>
      </c>
      <c r="B1469" s="34">
        <v>4645.1139155725759</v>
      </c>
      <c r="C1469" s="34">
        <v>-4645.1139155725759</v>
      </c>
    </row>
    <row r="1470" spans="1:3" x14ac:dyDescent="0.4">
      <c r="A1470" s="34">
        <v>1446</v>
      </c>
      <c r="B1470" s="34">
        <v>4645.1139155725759</v>
      </c>
      <c r="C1470" s="34">
        <v>-4645.1139155725759</v>
      </c>
    </row>
    <row r="1471" spans="1:3" x14ac:dyDescent="0.4">
      <c r="A1471" s="34">
        <v>1447</v>
      </c>
      <c r="B1471" s="34">
        <v>4645.1139155725759</v>
      </c>
      <c r="C1471" s="34">
        <v>-4645.1139155725759</v>
      </c>
    </row>
    <row r="1472" spans="1:3" x14ac:dyDescent="0.4">
      <c r="A1472" s="34">
        <v>1448</v>
      </c>
      <c r="B1472" s="34">
        <v>6700.6707288928192</v>
      </c>
      <c r="C1472" s="34">
        <v>-6625.6707288928192</v>
      </c>
    </row>
    <row r="1473" spans="1:3" x14ac:dyDescent="0.4">
      <c r="A1473" s="34">
        <v>1449</v>
      </c>
      <c r="B1473" s="34">
        <v>4645.1139155725759</v>
      </c>
      <c r="C1473" s="34">
        <v>-4645.1139155725759</v>
      </c>
    </row>
    <row r="1474" spans="1:3" x14ac:dyDescent="0.4">
      <c r="A1474" s="34">
        <v>1450</v>
      </c>
      <c r="B1474" s="34">
        <v>4645.1139155725759</v>
      </c>
      <c r="C1474" s="34">
        <v>-4645.1139155725759</v>
      </c>
    </row>
    <row r="1475" spans="1:3" x14ac:dyDescent="0.4">
      <c r="A1475" s="34">
        <v>1451</v>
      </c>
      <c r="B1475" s="34">
        <v>4727.3361881053861</v>
      </c>
      <c r="C1475" s="34">
        <v>-4726.3361881053861</v>
      </c>
    </row>
    <row r="1476" spans="1:3" x14ac:dyDescent="0.4">
      <c r="A1476" s="34">
        <v>1452</v>
      </c>
      <c r="B1476" s="34">
        <v>4727.3361881053861</v>
      </c>
      <c r="C1476" s="34">
        <v>-4725.3361881053861</v>
      </c>
    </row>
    <row r="1477" spans="1:3" x14ac:dyDescent="0.4">
      <c r="A1477" s="34">
        <v>1453</v>
      </c>
      <c r="B1477" s="34">
        <v>4645.1139155725759</v>
      </c>
      <c r="C1477" s="34">
        <v>-4645.1139155725759</v>
      </c>
    </row>
    <row r="1478" spans="1:3" x14ac:dyDescent="0.4">
      <c r="A1478" s="34">
        <v>1454</v>
      </c>
      <c r="B1478" s="34">
        <v>4645.1139155725759</v>
      </c>
      <c r="C1478" s="34">
        <v>-4645.1139155725759</v>
      </c>
    </row>
    <row r="1479" spans="1:3" x14ac:dyDescent="0.4">
      <c r="A1479" s="34">
        <v>1455</v>
      </c>
      <c r="B1479" s="34">
        <v>5878.4480035647221</v>
      </c>
      <c r="C1479" s="34">
        <v>-5863.4480035647221</v>
      </c>
    </row>
    <row r="1480" spans="1:3" x14ac:dyDescent="0.4">
      <c r="A1480" s="34">
        <v>1456</v>
      </c>
      <c r="B1480" s="34">
        <v>23145.125235454769</v>
      </c>
      <c r="C1480" s="34">
        <v>-21570.125235454769</v>
      </c>
    </row>
    <row r="1481" spans="1:3" x14ac:dyDescent="0.4">
      <c r="A1481" s="34">
        <v>1457</v>
      </c>
      <c r="B1481" s="34">
        <v>8619.1904213250473</v>
      </c>
      <c r="C1481" s="34">
        <v>-8474.1904213250473</v>
      </c>
    </row>
    <row r="1482" spans="1:3" x14ac:dyDescent="0.4">
      <c r="A1482" s="34">
        <v>1458</v>
      </c>
      <c r="B1482" s="34">
        <v>4645.1139155725759</v>
      </c>
      <c r="C1482" s="34">
        <v>-4645.1139155725759</v>
      </c>
    </row>
    <row r="1483" spans="1:3" x14ac:dyDescent="0.4">
      <c r="A1483" s="34">
        <v>1459</v>
      </c>
      <c r="B1483" s="34">
        <v>4645.1139155725759</v>
      </c>
      <c r="C1483" s="34">
        <v>-4645.1139155725759</v>
      </c>
    </row>
    <row r="1484" spans="1:3" x14ac:dyDescent="0.4">
      <c r="A1484" s="34">
        <v>1460</v>
      </c>
      <c r="B1484" s="34">
        <v>4645.1139155725759</v>
      </c>
      <c r="C1484" s="34">
        <v>-4645.1139155725759</v>
      </c>
    </row>
    <row r="1485" spans="1:3" x14ac:dyDescent="0.4">
      <c r="A1485" s="34">
        <v>1461</v>
      </c>
      <c r="B1485" s="34">
        <v>4645.1139155725759</v>
      </c>
      <c r="C1485" s="34">
        <v>-4645.1139155725759</v>
      </c>
    </row>
    <row r="1486" spans="1:3" x14ac:dyDescent="0.4">
      <c r="A1486" s="34">
        <v>1462</v>
      </c>
      <c r="B1486" s="34">
        <v>8317.7143980763885</v>
      </c>
      <c r="C1486" s="34">
        <v>6868.975601923612</v>
      </c>
    </row>
    <row r="1487" spans="1:3" x14ac:dyDescent="0.4">
      <c r="A1487" s="34">
        <v>1463</v>
      </c>
      <c r="B1487" s="34">
        <v>7024.4620381270242</v>
      </c>
      <c r="C1487" s="34">
        <v>-2683.7620381270244</v>
      </c>
    </row>
    <row r="1488" spans="1:3" x14ac:dyDescent="0.4">
      <c r="A1488" s="34">
        <v>1464</v>
      </c>
      <c r="B1488" s="34">
        <v>7559.0712541353532</v>
      </c>
      <c r="C1488" s="34">
        <v>-6673.0712541353532</v>
      </c>
    </row>
    <row r="1489" spans="1:3" x14ac:dyDescent="0.4">
      <c r="A1489" s="34">
        <v>1465</v>
      </c>
      <c r="B1489" s="34">
        <v>7512.3521372295309</v>
      </c>
      <c r="C1489" s="34">
        <v>647.64786277046915</v>
      </c>
    </row>
    <row r="1490" spans="1:3" x14ac:dyDescent="0.4">
      <c r="A1490" s="34">
        <v>1466</v>
      </c>
      <c r="B1490" s="34">
        <v>8971.8745697147097</v>
      </c>
      <c r="C1490" s="34">
        <v>127952.4754302853</v>
      </c>
    </row>
    <row r="1491" spans="1:3" x14ac:dyDescent="0.4">
      <c r="A1491" s="34">
        <v>1467</v>
      </c>
      <c r="B1491" s="34">
        <v>10367.641521044887</v>
      </c>
      <c r="C1491" s="34">
        <v>6892.7284789551122</v>
      </c>
    </row>
    <row r="1492" spans="1:3" x14ac:dyDescent="0.4">
      <c r="A1492" s="34">
        <v>1468</v>
      </c>
      <c r="B1492" s="34">
        <v>10953.206664289739</v>
      </c>
      <c r="C1492" s="34">
        <v>35078.793335710259</v>
      </c>
    </row>
    <row r="1493" spans="1:3" x14ac:dyDescent="0.4">
      <c r="A1493" s="34">
        <v>1469</v>
      </c>
      <c r="B1493" s="34">
        <v>7374.1637462264152</v>
      </c>
      <c r="C1493" s="34">
        <v>2350.8362537735848</v>
      </c>
    </row>
    <row r="1494" spans="1:3" x14ac:dyDescent="0.4">
      <c r="A1494" s="34">
        <v>1470</v>
      </c>
      <c r="B1494" s="34">
        <v>16934.398001488917</v>
      </c>
      <c r="C1494" s="34">
        <v>31043.601998511083</v>
      </c>
    </row>
    <row r="1495" spans="1:3" x14ac:dyDescent="0.4">
      <c r="A1495" s="34">
        <v>1471</v>
      </c>
      <c r="B1495" s="34">
        <v>6550.4374408081794</v>
      </c>
      <c r="C1495" s="34">
        <v>-4673.4374408081794</v>
      </c>
    </row>
    <row r="1496" spans="1:3" x14ac:dyDescent="0.4">
      <c r="A1496" s="34">
        <v>1472</v>
      </c>
      <c r="B1496" s="34">
        <v>12610.606317883756</v>
      </c>
      <c r="C1496" s="34">
        <v>20618.393682116242</v>
      </c>
    </row>
    <row r="1497" spans="1:3" x14ac:dyDescent="0.4">
      <c r="A1497" s="34">
        <v>1473</v>
      </c>
      <c r="B1497" s="34">
        <v>13130.648208274095</v>
      </c>
      <c r="C1497" s="34">
        <v>21545.351791725905</v>
      </c>
    </row>
    <row r="1498" spans="1:3" x14ac:dyDescent="0.4">
      <c r="A1498" s="34">
        <v>1474</v>
      </c>
      <c r="B1498" s="34">
        <v>7807.592446390905</v>
      </c>
      <c r="C1498" s="34">
        <v>-5999.8524463909052</v>
      </c>
    </row>
    <row r="1499" spans="1:3" x14ac:dyDescent="0.4">
      <c r="A1499" s="34">
        <v>1475</v>
      </c>
      <c r="B1499" s="34">
        <v>8288.858835184461</v>
      </c>
      <c r="C1499" s="34">
        <v>-4920.858835184461</v>
      </c>
    </row>
    <row r="1500" spans="1:3" x14ac:dyDescent="0.4">
      <c r="A1500" s="34">
        <v>1476</v>
      </c>
      <c r="B1500" s="34">
        <v>9921.5930826953772</v>
      </c>
      <c r="C1500" s="34">
        <v>18378.856917304623</v>
      </c>
    </row>
    <row r="1501" spans="1:3" x14ac:dyDescent="0.4">
      <c r="A1501" s="34">
        <v>1477</v>
      </c>
      <c r="B1501" s="34">
        <v>8208.0742713379968</v>
      </c>
      <c r="C1501" s="34">
        <v>31485.205728662004</v>
      </c>
    </row>
    <row r="1502" spans="1:3" x14ac:dyDescent="0.4">
      <c r="A1502" s="34">
        <v>1478</v>
      </c>
      <c r="B1502" s="34">
        <v>12085.895342911643</v>
      </c>
      <c r="C1502" s="34">
        <v>21307.104657088355</v>
      </c>
    </row>
    <row r="1503" spans="1:3" x14ac:dyDescent="0.4">
      <c r="A1503" s="34">
        <v>1479</v>
      </c>
      <c r="B1503" s="34">
        <v>7044.9510469203524</v>
      </c>
      <c r="C1503" s="34">
        <v>583762.1589530796</v>
      </c>
    </row>
    <row r="1504" spans="1:3" x14ac:dyDescent="0.4">
      <c r="A1504" s="34">
        <v>1480</v>
      </c>
      <c r="B1504" s="34">
        <v>7190.5301835601222</v>
      </c>
      <c r="C1504" s="34">
        <v>-4992.5301835601222</v>
      </c>
    </row>
    <row r="1505" spans="1:3" x14ac:dyDescent="0.4">
      <c r="A1505" s="34">
        <v>1481</v>
      </c>
      <c r="B1505" s="34">
        <v>12222.537274745067</v>
      </c>
      <c r="C1505" s="34">
        <v>46297.66272525493</v>
      </c>
    </row>
    <row r="1506" spans="1:3" x14ac:dyDescent="0.4">
      <c r="A1506" s="34">
        <v>1482</v>
      </c>
      <c r="B1506" s="34">
        <v>6084.0036848967466</v>
      </c>
      <c r="C1506" s="34">
        <v>-5979.0036848967466</v>
      </c>
    </row>
    <row r="1507" spans="1:3" x14ac:dyDescent="0.4">
      <c r="A1507" s="34">
        <v>1483</v>
      </c>
      <c r="B1507" s="34">
        <v>5056.2252782366249</v>
      </c>
      <c r="C1507" s="34">
        <v>-5051.2252782366249</v>
      </c>
    </row>
    <row r="1508" spans="1:3" x14ac:dyDescent="0.4">
      <c r="A1508" s="34">
        <v>1484</v>
      </c>
      <c r="B1508" s="34">
        <v>6700.6707288928192</v>
      </c>
      <c r="C1508" s="34">
        <v>-6650.6707288928192</v>
      </c>
    </row>
    <row r="1509" spans="1:3" x14ac:dyDescent="0.4">
      <c r="A1509" s="34">
        <v>1485</v>
      </c>
      <c r="B1509" s="34">
        <v>4645.1139155725759</v>
      </c>
      <c r="C1509" s="34">
        <v>-4645.1139155725759</v>
      </c>
    </row>
    <row r="1510" spans="1:3" x14ac:dyDescent="0.4">
      <c r="A1510" s="34">
        <v>1486</v>
      </c>
      <c r="B1510" s="34">
        <v>8756.2275422130624</v>
      </c>
      <c r="C1510" s="34">
        <v>-8606.2275422130624</v>
      </c>
    </row>
    <row r="1511" spans="1:3" x14ac:dyDescent="0.4">
      <c r="A1511" s="34">
        <v>1487</v>
      </c>
      <c r="B1511" s="34">
        <v>5960.6702760975313</v>
      </c>
      <c r="C1511" s="34">
        <v>-5912.6702760975313</v>
      </c>
    </row>
    <row r="1512" spans="1:3" x14ac:dyDescent="0.4">
      <c r="A1512" s="34">
        <v>1488</v>
      </c>
      <c r="B1512" s="34">
        <v>4645.1139155725759</v>
      </c>
      <c r="C1512" s="34">
        <v>-4645.1139155725759</v>
      </c>
    </row>
    <row r="1513" spans="1:3" x14ac:dyDescent="0.4">
      <c r="A1513" s="34">
        <v>1489</v>
      </c>
      <c r="B1513" s="34">
        <v>9578.4502675411604</v>
      </c>
      <c r="C1513" s="34">
        <v>-9218.4502675411604</v>
      </c>
    </row>
    <row r="1514" spans="1:3" x14ac:dyDescent="0.4">
      <c r="A1514" s="34">
        <v>1490</v>
      </c>
      <c r="B1514" s="34">
        <v>4645.1139155725759</v>
      </c>
      <c r="C1514" s="34">
        <v>-4645.1139155725759</v>
      </c>
    </row>
    <row r="1515" spans="1:3" x14ac:dyDescent="0.4">
      <c r="A1515" s="34">
        <v>1491</v>
      </c>
      <c r="B1515" s="34">
        <v>8518.2157006707203</v>
      </c>
      <c r="C1515" s="34">
        <v>-7623.2157006707203</v>
      </c>
    </row>
    <row r="1516" spans="1:3" x14ac:dyDescent="0.4">
      <c r="A1516" s="34">
        <v>1492</v>
      </c>
      <c r="B1516" s="34">
        <v>12867.341168853551</v>
      </c>
      <c r="C1516" s="34">
        <v>-12767.341168853551</v>
      </c>
    </row>
    <row r="1517" spans="1:3" x14ac:dyDescent="0.4">
      <c r="A1517" s="34">
        <v>1493</v>
      </c>
      <c r="B1517" s="34">
        <v>5878.4480035647221</v>
      </c>
      <c r="C1517" s="34">
        <v>-5848.4480035647221</v>
      </c>
    </row>
    <row r="1518" spans="1:3" x14ac:dyDescent="0.4">
      <c r="A1518" s="34">
        <v>1494</v>
      </c>
      <c r="B1518" s="34">
        <v>4645.1139155725759</v>
      </c>
      <c r="C1518" s="34">
        <v>-4645.1139155725759</v>
      </c>
    </row>
    <row r="1519" spans="1:3" x14ac:dyDescent="0.4">
      <c r="A1519" s="34">
        <v>1495</v>
      </c>
      <c r="B1519" s="34">
        <v>7971.3785771271523</v>
      </c>
      <c r="C1519" s="34">
        <v>-7526.3785771271523</v>
      </c>
    </row>
    <row r="1520" spans="1:3" x14ac:dyDescent="0.4">
      <c r="A1520" s="34">
        <v>1496</v>
      </c>
      <c r="B1520" s="34">
        <v>4645.1139155725759</v>
      </c>
      <c r="C1520" s="34">
        <v>-4645.1139155725759</v>
      </c>
    </row>
    <row r="1521" spans="1:3" x14ac:dyDescent="0.4">
      <c r="A1521" s="34">
        <v>1497</v>
      </c>
      <c r="B1521" s="34">
        <v>4645.1139155725759</v>
      </c>
      <c r="C1521" s="34">
        <v>-4645.1139155725759</v>
      </c>
    </row>
    <row r="1522" spans="1:3" x14ac:dyDescent="0.4">
      <c r="A1522" s="34">
        <v>1498</v>
      </c>
      <c r="B1522" s="34">
        <v>4727.3361881053861</v>
      </c>
      <c r="C1522" s="34">
        <v>-4726.3361881053861</v>
      </c>
    </row>
    <row r="1523" spans="1:3" x14ac:dyDescent="0.4">
      <c r="A1523" s="34">
        <v>1499</v>
      </c>
      <c r="B1523" s="34">
        <v>6207.3370936959609</v>
      </c>
      <c r="C1523" s="34">
        <v>-6150.3370936959609</v>
      </c>
    </row>
    <row r="1524" spans="1:3" x14ac:dyDescent="0.4">
      <c r="A1524" s="34">
        <v>1500</v>
      </c>
      <c r="B1524" s="34">
        <v>5056.2252782366249</v>
      </c>
      <c r="C1524" s="34">
        <v>-5051.2252782366249</v>
      </c>
    </row>
    <row r="1525" spans="1:3" x14ac:dyDescent="0.4">
      <c r="A1525" s="34">
        <v>1501</v>
      </c>
      <c r="B1525" s="34">
        <v>8487.6347852725521</v>
      </c>
      <c r="C1525" s="34">
        <v>-7786.6347852725521</v>
      </c>
    </row>
    <row r="1526" spans="1:3" x14ac:dyDescent="0.4">
      <c r="A1526" s="34">
        <v>1502</v>
      </c>
      <c r="B1526" s="34">
        <v>12680.784871400576</v>
      </c>
      <c r="C1526" s="34">
        <v>73811.215128599419</v>
      </c>
    </row>
    <row r="1527" spans="1:3" x14ac:dyDescent="0.4">
      <c r="A1527" s="34">
        <v>1503</v>
      </c>
      <c r="B1527" s="34">
        <v>10222.732998816489</v>
      </c>
      <c r="C1527" s="34">
        <v>12095.267001183511</v>
      </c>
    </row>
    <row r="1528" spans="1:3" x14ac:dyDescent="0.4">
      <c r="A1528" s="34">
        <v>1504</v>
      </c>
      <c r="B1528" s="34">
        <v>9330.5443255538557</v>
      </c>
      <c r="C1528" s="34">
        <v>-5284.6143255538555</v>
      </c>
    </row>
    <row r="1529" spans="1:3" x14ac:dyDescent="0.4">
      <c r="A1529" s="34">
        <v>1505</v>
      </c>
      <c r="B1529" s="34">
        <v>10167.149512515851</v>
      </c>
      <c r="C1529" s="34">
        <v>7898.8504874841492</v>
      </c>
    </row>
    <row r="1530" spans="1:3" x14ac:dyDescent="0.4">
      <c r="A1530" s="34">
        <v>1506</v>
      </c>
      <c r="B1530" s="34">
        <v>8594.88122770665</v>
      </c>
      <c r="C1530" s="34">
        <v>7978.11877229335</v>
      </c>
    </row>
    <row r="1531" spans="1:3" x14ac:dyDescent="0.4">
      <c r="A1531" s="34">
        <v>1507</v>
      </c>
      <c r="B1531" s="34">
        <v>7840.3096691150204</v>
      </c>
      <c r="C1531" s="34">
        <v>-6169.3096691150204</v>
      </c>
    </row>
    <row r="1532" spans="1:3" x14ac:dyDescent="0.4">
      <c r="A1532" s="34">
        <v>1508</v>
      </c>
      <c r="B1532" s="34">
        <v>11073.40067722861</v>
      </c>
      <c r="C1532" s="34">
        <v>-8493.4006772286102</v>
      </c>
    </row>
    <row r="1533" spans="1:3" x14ac:dyDescent="0.4">
      <c r="A1533" s="34">
        <v>1509</v>
      </c>
      <c r="B1533" s="34">
        <v>12630.026647656956</v>
      </c>
      <c r="C1533" s="34">
        <v>7860.9733523430441</v>
      </c>
    </row>
    <row r="1534" spans="1:3" x14ac:dyDescent="0.4">
      <c r="A1534" s="34">
        <v>1510</v>
      </c>
      <c r="B1534" s="34">
        <v>13721.957791554012</v>
      </c>
      <c r="C1534" s="34">
        <v>7915.262208445989</v>
      </c>
    </row>
    <row r="1535" spans="1:3" x14ac:dyDescent="0.4">
      <c r="A1535" s="34">
        <v>1511</v>
      </c>
      <c r="B1535" s="34">
        <v>7927.0209991685988</v>
      </c>
      <c r="C1535" s="34">
        <v>8238.5790008314016</v>
      </c>
    </row>
    <row r="1536" spans="1:3" x14ac:dyDescent="0.4">
      <c r="A1536" s="34">
        <v>1512</v>
      </c>
      <c r="B1536" s="34">
        <v>10892.010941839591</v>
      </c>
      <c r="C1536" s="34">
        <v>4758.9890581604086</v>
      </c>
    </row>
    <row r="1537" spans="1:3" x14ac:dyDescent="0.4">
      <c r="A1537" s="34">
        <v>1513</v>
      </c>
      <c r="B1537" s="34">
        <v>9445.1765541521581</v>
      </c>
      <c r="C1537" s="34">
        <v>10111.823445847842</v>
      </c>
    </row>
    <row r="1538" spans="1:3" x14ac:dyDescent="0.4">
      <c r="A1538" s="34">
        <v>1514</v>
      </c>
      <c r="B1538" s="34">
        <v>9234.8376541889302</v>
      </c>
      <c r="C1538" s="34">
        <v>2766.6623458110698</v>
      </c>
    </row>
    <row r="1539" spans="1:3" x14ac:dyDescent="0.4">
      <c r="A1539" s="34">
        <v>1515</v>
      </c>
      <c r="B1539" s="34">
        <v>17080.765464157023</v>
      </c>
      <c r="C1539" s="34">
        <v>9538.2345358429775</v>
      </c>
    </row>
    <row r="1540" spans="1:3" x14ac:dyDescent="0.4">
      <c r="A1540" s="34">
        <v>1516</v>
      </c>
      <c r="B1540" s="34">
        <v>74506.934440760844</v>
      </c>
      <c r="C1540" s="34">
        <v>397060.06555923913</v>
      </c>
    </row>
    <row r="1541" spans="1:3" x14ac:dyDescent="0.4">
      <c r="A1541" s="34">
        <v>1517</v>
      </c>
      <c r="B1541" s="34">
        <v>17738.302003728277</v>
      </c>
      <c r="C1541" s="34">
        <v>733.69799627172324</v>
      </c>
    </row>
    <row r="1542" spans="1:3" x14ac:dyDescent="0.4">
      <c r="A1542" s="34">
        <v>1518</v>
      </c>
      <c r="B1542" s="34">
        <v>7893.4953070029469</v>
      </c>
      <c r="C1542" s="34">
        <v>16403.504692997052</v>
      </c>
    </row>
    <row r="1543" spans="1:3" x14ac:dyDescent="0.4">
      <c r="A1543" s="34">
        <v>1519</v>
      </c>
      <c r="B1543" s="34">
        <v>15377.55927732344</v>
      </c>
      <c r="C1543" s="34">
        <v>15427.44072267656</v>
      </c>
    </row>
    <row r="1544" spans="1:3" x14ac:dyDescent="0.4">
      <c r="A1544" s="34">
        <v>1520</v>
      </c>
      <c r="B1544" s="34">
        <v>9920.2397487077178</v>
      </c>
      <c r="C1544" s="34">
        <v>-617.48974870771781</v>
      </c>
    </row>
    <row r="1545" spans="1:3" x14ac:dyDescent="0.4">
      <c r="A1545" s="34">
        <v>1521</v>
      </c>
      <c r="B1545" s="34">
        <v>13815.112873198812</v>
      </c>
      <c r="C1545" s="34">
        <v>4809.8871268011881</v>
      </c>
    </row>
    <row r="1546" spans="1:3" x14ac:dyDescent="0.4">
      <c r="A1546" s="34">
        <v>1522</v>
      </c>
      <c r="B1546" s="34">
        <v>18659.637857281916</v>
      </c>
      <c r="C1546" s="34">
        <v>21395.362142718084</v>
      </c>
    </row>
    <row r="1547" spans="1:3" x14ac:dyDescent="0.4">
      <c r="A1547" s="34">
        <v>1523</v>
      </c>
      <c r="B1547" s="34">
        <v>15641.451519191165</v>
      </c>
      <c r="C1547" s="34">
        <v>44808.648480808835</v>
      </c>
    </row>
    <row r="1548" spans="1:3" x14ac:dyDescent="0.4">
      <c r="A1548" s="34">
        <v>1524</v>
      </c>
      <c r="B1548" s="34">
        <v>12524.805228509396</v>
      </c>
      <c r="C1548" s="34">
        <v>10571.194771490604</v>
      </c>
    </row>
    <row r="1549" spans="1:3" x14ac:dyDescent="0.4">
      <c r="A1549" s="34">
        <v>1525</v>
      </c>
      <c r="B1549" s="34">
        <v>22880.839359456451</v>
      </c>
      <c r="C1549" s="34">
        <v>-16670.839359456451</v>
      </c>
    </row>
    <row r="1550" spans="1:3" x14ac:dyDescent="0.4">
      <c r="A1550" s="34">
        <v>1526</v>
      </c>
      <c r="B1550" s="34">
        <v>7302.156017567655</v>
      </c>
      <c r="C1550" s="34">
        <v>-2778.0060175676554</v>
      </c>
    </row>
    <row r="1551" spans="1:3" x14ac:dyDescent="0.4">
      <c r="A1551" s="34">
        <v>1527</v>
      </c>
      <c r="B1551" s="34">
        <v>12771.904602520823</v>
      </c>
      <c r="C1551" s="34">
        <v>14903.095397479177</v>
      </c>
    </row>
    <row r="1552" spans="1:3" x14ac:dyDescent="0.4">
      <c r="A1552" s="34">
        <v>1528</v>
      </c>
      <c r="B1552" s="34">
        <v>9185.6039954183289</v>
      </c>
      <c r="C1552" s="34">
        <v>-5320.0539954183287</v>
      </c>
    </row>
    <row r="1553" spans="1:3" x14ac:dyDescent="0.4">
      <c r="A1553" s="34">
        <v>1529</v>
      </c>
      <c r="B1553" s="34">
        <v>8985.9360161016011</v>
      </c>
      <c r="C1553" s="34">
        <v>-538.93601610160113</v>
      </c>
    </row>
    <row r="1554" spans="1:3" x14ac:dyDescent="0.4">
      <c r="A1554" s="34">
        <v>1530</v>
      </c>
      <c r="B1554" s="34">
        <v>15799.935555857097</v>
      </c>
      <c r="C1554" s="34">
        <v>3329.0644441429031</v>
      </c>
    </row>
    <row r="1555" spans="1:3" x14ac:dyDescent="0.4">
      <c r="A1555" s="34">
        <v>1531</v>
      </c>
      <c r="B1555" s="34">
        <v>9084.4581015574258</v>
      </c>
      <c r="C1555" s="34">
        <v>38104.541898442578</v>
      </c>
    </row>
    <row r="1556" spans="1:3" x14ac:dyDescent="0.4">
      <c r="A1556" s="34">
        <v>1532</v>
      </c>
      <c r="B1556" s="34">
        <v>9302.498804931045</v>
      </c>
      <c r="C1556" s="34">
        <v>-5167.498804931045</v>
      </c>
    </row>
    <row r="1557" spans="1:3" x14ac:dyDescent="0.4">
      <c r="A1557" s="34">
        <v>1533</v>
      </c>
      <c r="B1557" s="34">
        <v>11413.349349472333</v>
      </c>
      <c r="C1557" s="34">
        <v>12787.650650527667</v>
      </c>
    </row>
    <row r="1558" spans="1:3" x14ac:dyDescent="0.4">
      <c r="A1558" s="34">
        <v>1534</v>
      </c>
      <c r="B1558" s="34">
        <v>11902.118356025821</v>
      </c>
      <c r="C1558" s="34">
        <v>53410.881643974179</v>
      </c>
    </row>
    <row r="1559" spans="1:3" x14ac:dyDescent="0.4">
      <c r="A1559" s="34">
        <v>1535</v>
      </c>
      <c r="B1559" s="34">
        <v>11626.20822032306</v>
      </c>
      <c r="C1559" s="34">
        <v>19703.79177967694</v>
      </c>
    </row>
    <row r="1560" spans="1:3" x14ac:dyDescent="0.4">
      <c r="A1560" s="34">
        <v>1536</v>
      </c>
      <c r="B1560" s="34">
        <v>8604.4900756297866</v>
      </c>
      <c r="C1560" s="34">
        <v>-3307.4900756297866</v>
      </c>
    </row>
    <row r="1561" spans="1:3" x14ac:dyDescent="0.4">
      <c r="A1561" s="34">
        <v>1537</v>
      </c>
      <c r="B1561" s="34">
        <v>10073.050667859898</v>
      </c>
      <c r="C1561" s="34">
        <v>19963.959332140101</v>
      </c>
    </row>
    <row r="1562" spans="1:3" x14ac:dyDescent="0.4">
      <c r="A1562" s="34">
        <v>1538</v>
      </c>
      <c r="B1562" s="34">
        <v>12569.285430922115</v>
      </c>
      <c r="C1562" s="34">
        <v>9018.7145690778852</v>
      </c>
    </row>
    <row r="1563" spans="1:3" x14ac:dyDescent="0.4">
      <c r="A1563" s="34">
        <v>1539</v>
      </c>
      <c r="B1563" s="34">
        <v>17486.087956348776</v>
      </c>
      <c r="C1563" s="34">
        <v>-10302.087956348776</v>
      </c>
    </row>
    <row r="1564" spans="1:3" x14ac:dyDescent="0.4">
      <c r="A1564" s="34">
        <v>1540</v>
      </c>
      <c r="B1564" s="34">
        <v>12519.118264075336</v>
      </c>
      <c r="C1564" s="34">
        <v>14678.101735924665</v>
      </c>
    </row>
    <row r="1565" spans="1:3" x14ac:dyDescent="0.4">
      <c r="A1565" s="34">
        <v>1541</v>
      </c>
      <c r="B1565" s="34">
        <v>19478.683082716212</v>
      </c>
      <c r="C1565" s="34">
        <v>-1798.6830827162121</v>
      </c>
    </row>
    <row r="1566" spans="1:3" x14ac:dyDescent="0.4">
      <c r="A1566" s="34">
        <v>1542</v>
      </c>
      <c r="B1566" s="34">
        <v>4891.7807331710055</v>
      </c>
      <c r="C1566" s="34">
        <v>-4885.7807331710055</v>
      </c>
    </row>
    <row r="1567" spans="1:3" x14ac:dyDescent="0.4">
      <c r="A1567" s="34">
        <v>1543</v>
      </c>
      <c r="B1567" s="34">
        <v>6289.5593662287702</v>
      </c>
      <c r="C1567" s="34">
        <v>-6269.5593662287702</v>
      </c>
    </row>
    <row r="1568" spans="1:3" x14ac:dyDescent="0.4">
      <c r="A1568" s="34">
        <v>1544</v>
      </c>
      <c r="B1568" s="34">
        <v>5467.336640900673</v>
      </c>
      <c r="C1568" s="34">
        <v>-5457.336640900673</v>
      </c>
    </row>
    <row r="1569" spans="1:3" x14ac:dyDescent="0.4">
      <c r="A1569" s="34">
        <v>1545</v>
      </c>
      <c r="B1569" s="34">
        <v>4645.1139155725759</v>
      </c>
      <c r="C1569" s="34">
        <v>-4645.1139155725759</v>
      </c>
    </row>
    <row r="1570" spans="1:3" x14ac:dyDescent="0.4">
      <c r="A1570" s="34">
        <v>1546</v>
      </c>
      <c r="B1570" s="34">
        <v>4727.3361881053861</v>
      </c>
      <c r="C1570" s="34">
        <v>-4726.3361881053861</v>
      </c>
    </row>
    <row r="1571" spans="1:3" x14ac:dyDescent="0.4">
      <c r="A1571" s="34">
        <v>1547</v>
      </c>
      <c r="B1571" s="34">
        <v>6805.3172575709414</v>
      </c>
      <c r="C1571" s="34">
        <v>-6516.3172575709414</v>
      </c>
    </row>
    <row r="1572" spans="1:3" x14ac:dyDescent="0.4">
      <c r="A1572" s="34">
        <v>1548</v>
      </c>
      <c r="B1572" s="34">
        <v>4645.1139155725759</v>
      </c>
      <c r="C1572" s="34">
        <v>-4645.1139155725759</v>
      </c>
    </row>
    <row r="1573" spans="1:3" x14ac:dyDescent="0.4">
      <c r="A1573" s="34">
        <v>1549</v>
      </c>
      <c r="B1573" s="34">
        <v>9578.4502675411604</v>
      </c>
      <c r="C1573" s="34">
        <v>-9518.4502675411604</v>
      </c>
    </row>
    <row r="1574" spans="1:3" x14ac:dyDescent="0.4">
      <c r="A1574" s="34">
        <v>1550</v>
      </c>
      <c r="B1574" s="34">
        <v>6974.7449706688512</v>
      </c>
      <c r="C1574" s="34">
        <v>-6804.7449706688512</v>
      </c>
    </row>
    <row r="1575" spans="1:3" x14ac:dyDescent="0.4">
      <c r="A1575" s="34">
        <v>1551</v>
      </c>
      <c r="B1575" s="34">
        <v>5831.4638478316883</v>
      </c>
      <c r="C1575" s="34">
        <v>-5730.4638478316883</v>
      </c>
    </row>
    <row r="1576" spans="1:3" x14ac:dyDescent="0.4">
      <c r="A1576" s="34">
        <v>1552</v>
      </c>
      <c r="B1576" s="34">
        <v>4645.1139155725759</v>
      </c>
      <c r="C1576" s="34">
        <v>-4645.1139155725759</v>
      </c>
    </row>
    <row r="1577" spans="1:3" x14ac:dyDescent="0.4">
      <c r="A1577" s="34">
        <v>1553</v>
      </c>
      <c r="B1577" s="34">
        <v>15513.870566003363</v>
      </c>
      <c r="C1577" s="34">
        <v>-13398.870566003363</v>
      </c>
    </row>
    <row r="1578" spans="1:3" x14ac:dyDescent="0.4">
      <c r="A1578" s="34">
        <v>1554</v>
      </c>
      <c r="B1578" s="34">
        <v>4645.1139155725759</v>
      </c>
      <c r="C1578" s="34">
        <v>-4645.1139155725759</v>
      </c>
    </row>
    <row r="1579" spans="1:3" x14ac:dyDescent="0.4">
      <c r="A1579" s="34">
        <v>1555</v>
      </c>
      <c r="B1579" s="34">
        <v>4645.1139155725759</v>
      </c>
      <c r="C1579" s="34">
        <v>-4645.1139155725759</v>
      </c>
    </row>
    <row r="1580" spans="1:3" x14ac:dyDescent="0.4">
      <c r="A1580" s="34">
        <v>1556</v>
      </c>
      <c r="B1580" s="34">
        <v>4645.1139155725759</v>
      </c>
      <c r="C1580" s="34">
        <v>-4645.1139155725759</v>
      </c>
    </row>
    <row r="1581" spans="1:3" x14ac:dyDescent="0.4">
      <c r="A1581" s="34">
        <v>1557</v>
      </c>
      <c r="B1581" s="34">
        <v>9283.8204576319258</v>
      </c>
      <c r="C1581" s="34">
        <v>-8606.8204576319258</v>
      </c>
    </row>
    <row r="1582" spans="1:3" x14ac:dyDescent="0.4">
      <c r="A1582" s="34">
        <v>1558</v>
      </c>
      <c r="B1582" s="34">
        <v>12867.341168853551</v>
      </c>
      <c r="C1582" s="34">
        <v>-12767.341168853551</v>
      </c>
    </row>
    <row r="1583" spans="1:3" x14ac:dyDescent="0.4">
      <c r="A1583" s="34">
        <v>1559</v>
      </c>
      <c r="B1583" s="34">
        <v>5604.3737617886891</v>
      </c>
      <c r="C1583" s="34">
        <v>-5569.3737617886891</v>
      </c>
    </row>
    <row r="1584" spans="1:3" x14ac:dyDescent="0.4">
      <c r="A1584" s="34">
        <v>1560</v>
      </c>
      <c r="B1584" s="34">
        <v>8756.2275422130624</v>
      </c>
      <c r="C1584" s="34">
        <v>-8706.2275422130624</v>
      </c>
    </row>
    <row r="1585" spans="1:3" x14ac:dyDescent="0.4">
      <c r="A1585" s="34">
        <v>1561</v>
      </c>
      <c r="B1585" s="34">
        <v>6577.3373200936048</v>
      </c>
      <c r="C1585" s="34">
        <v>-6483.3373200936048</v>
      </c>
    </row>
    <row r="1586" spans="1:3" x14ac:dyDescent="0.4">
      <c r="A1586" s="34">
        <v>1562</v>
      </c>
      <c r="B1586" s="34">
        <v>10154.006175270828</v>
      </c>
      <c r="C1586" s="34">
        <v>-10087.006175270828</v>
      </c>
    </row>
    <row r="1587" spans="1:3" x14ac:dyDescent="0.4">
      <c r="A1587" s="34">
        <v>1563</v>
      </c>
      <c r="B1587" s="34">
        <v>4645.1139155725759</v>
      </c>
      <c r="C1587" s="34">
        <v>-4645.1139155725759</v>
      </c>
    </row>
    <row r="1588" spans="1:3" x14ac:dyDescent="0.4">
      <c r="A1588" s="34">
        <v>1564</v>
      </c>
      <c r="B1588" s="34">
        <v>8139.5604982169898</v>
      </c>
      <c r="C1588" s="34">
        <v>-8054.5604982169898</v>
      </c>
    </row>
    <row r="1589" spans="1:3" x14ac:dyDescent="0.4">
      <c r="A1589" s="34">
        <v>1565</v>
      </c>
      <c r="B1589" s="34">
        <v>5467.336640900673</v>
      </c>
      <c r="C1589" s="34">
        <v>-5457.336640900673</v>
      </c>
    </row>
    <row r="1590" spans="1:3" x14ac:dyDescent="0.4">
      <c r="A1590" s="34">
        <v>1566</v>
      </c>
      <c r="B1590" s="34">
        <v>12867.341168853551</v>
      </c>
      <c r="C1590" s="34">
        <v>-12767.341168853551</v>
      </c>
    </row>
    <row r="1591" spans="1:3" x14ac:dyDescent="0.4">
      <c r="A1591" s="34">
        <v>1567</v>
      </c>
      <c r="B1591" s="34">
        <v>13529.300142634645</v>
      </c>
      <c r="C1591" s="34">
        <v>-7154.3001426346455</v>
      </c>
    </row>
    <row r="1592" spans="1:3" x14ac:dyDescent="0.4">
      <c r="A1592" s="34">
        <v>1568</v>
      </c>
      <c r="B1592" s="34">
        <v>6858.790483763607</v>
      </c>
      <c r="C1592" s="34">
        <v>-6508.790483763607</v>
      </c>
    </row>
    <row r="1593" spans="1:3" x14ac:dyDescent="0.4">
      <c r="A1593" s="34">
        <v>1569</v>
      </c>
      <c r="B1593" s="34">
        <v>17389.566158158086</v>
      </c>
      <c r="C1593" s="34">
        <v>-13979.566158158086</v>
      </c>
    </row>
    <row r="1594" spans="1:3" x14ac:dyDescent="0.4">
      <c r="A1594" s="34">
        <v>1570</v>
      </c>
      <c r="B1594" s="34">
        <v>4645.1139155725759</v>
      </c>
      <c r="C1594" s="34">
        <v>-4645.1139155725759</v>
      </c>
    </row>
    <row r="1595" spans="1:3" x14ac:dyDescent="0.4">
      <c r="A1595" s="34">
        <v>1571</v>
      </c>
      <c r="B1595" s="34">
        <v>8572.8086265629481</v>
      </c>
      <c r="C1595" s="34">
        <v>-6088.8086265629481</v>
      </c>
    </row>
    <row r="1596" spans="1:3" x14ac:dyDescent="0.4">
      <c r="A1596" s="34">
        <v>1572</v>
      </c>
      <c r="B1596" s="34">
        <v>6289.5593662287702</v>
      </c>
      <c r="C1596" s="34">
        <v>-6209.5593662287702</v>
      </c>
    </row>
    <row r="1597" spans="1:3" x14ac:dyDescent="0.4">
      <c r="A1597" s="34">
        <v>1573</v>
      </c>
      <c r="B1597" s="34">
        <v>8071.0419377729813</v>
      </c>
      <c r="C1597" s="34">
        <v>-7946.0419377729813</v>
      </c>
    </row>
    <row r="1598" spans="1:3" x14ac:dyDescent="0.4">
      <c r="A1598" s="34">
        <v>1574</v>
      </c>
      <c r="B1598" s="34">
        <v>10756.969507178099</v>
      </c>
      <c r="C1598" s="34">
        <v>-10533.969507178099</v>
      </c>
    </row>
    <row r="1599" spans="1:3" x14ac:dyDescent="0.4">
      <c r="A1599" s="34">
        <v>1575</v>
      </c>
      <c r="B1599" s="34">
        <v>11579.192232506197</v>
      </c>
      <c r="C1599" s="34">
        <v>-11073.192232506197</v>
      </c>
    </row>
    <row r="1600" spans="1:3" x14ac:dyDescent="0.4">
      <c r="A1600" s="34">
        <v>1576</v>
      </c>
      <c r="B1600" s="34">
        <v>10027.148954791635</v>
      </c>
      <c r="C1600" s="34">
        <v>-7736.1489547916353</v>
      </c>
    </row>
    <row r="1601" spans="1:3" x14ac:dyDescent="0.4">
      <c r="A1601" s="34">
        <v>1577</v>
      </c>
      <c r="B1601" s="34">
        <v>9989.5616302052094</v>
      </c>
      <c r="C1601" s="34">
        <v>-9339.5616302052094</v>
      </c>
    </row>
    <row r="1602" spans="1:3" x14ac:dyDescent="0.4">
      <c r="A1602" s="34">
        <v>1578</v>
      </c>
      <c r="B1602" s="34">
        <v>6906.2264102248437</v>
      </c>
      <c r="C1602" s="34">
        <v>-6851.2264102248437</v>
      </c>
    </row>
    <row r="1603" spans="1:3" x14ac:dyDescent="0.4">
      <c r="A1603" s="34">
        <v>1579</v>
      </c>
      <c r="B1603" s="34">
        <v>8859.0053828790751</v>
      </c>
      <c r="C1603" s="34">
        <v>-8654.0053828790751</v>
      </c>
    </row>
    <row r="1604" spans="1:3" x14ac:dyDescent="0.4">
      <c r="A1604" s="34">
        <v>1580</v>
      </c>
      <c r="B1604" s="34">
        <v>5796.2257310319128</v>
      </c>
      <c r="C1604" s="34">
        <v>-5768.2257310319128</v>
      </c>
    </row>
    <row r="1605" spans="1:3" x14ac:dyDescent="0.4">
      <c r="A1605" s="34">
        <v>1581</v>
      </c>
      <c r="B1605" s="34">
        <v>4645.1139155725759</v>
      </c>
      <c r="C1605" s="34">
        <v>-4645.1139155725759</v>
      </c>
    </row>
    <row r="1606" spans="1:3" x14ac:dyDescent="0.4">
      <c r="A1606" s="34">
        <v>1582</v>
      </c>
      <c r="B1606" s="34">
        <v>5056.2252782366249</v>
      </c>
      <c r="C1606" s="34">
        <v>-5051.2252782366249</v>
      </c>
    </row>
    <row r="1607" spans="1:3" x14ac:dyDescent="0.4">
      <c r="A1607" s="34">
        <v>1583</v>
      </c>
      <c r="B1607" s="34">
        <v>7194.0043640896783</v>
      </c>
      <c r="C1607" s="34">
        <v>-7101.0043640896783</v>
      </c>
    </row>
    <row r="1608" spans="1:3" x14ac:dyDescent="0.4">
      <c r="A1608" s="34">
        <v>1584</v>
      </c>
      <c r="B1608" s="34">
        <v>5878.4480035647221</v>
      </c>
      <c r="C1608" s="34">
        <v>-5863.4480035647221</v>
      </c>
    </row>
    <row r="1609" spans="1:3" x14ac:dyDescent="0.4">
      <c r="A1609" s="34">
        <v>1585</v>
      </c>
      <c r="B1609" s="34">
        <v>4645.1139155725759</v>
      </c>
      <c r="C1609" s="34">
        <v>-4645.1139155725759</v>
      </c>
    </row>
    <row r="1610" spans="1:3" x14ac:dyDescent="0.4">
      <c r="A1610" s="34">
        <v>1586</v>
      </c>
      <c r="B1610" s="34">
        <v>15471.046465725858</v>
      </c>
      <c r="C1610" s="34">
        <v>-13891.046465725858</v>
      </c>
    </row>
    <row r="1611" spans="1:3" x14ac:dyDescent="0.4">
      <c r="A1611" s="34">
        <v>1587</v>
      </c>
      <c r="B1611" s="34">
        <v>4645.1139155725759</v>
      </c>
      <c r="C1611" s="34">
        <v>-4645.1139155725759</v>
      </c>
    </row>
    <row r="1612" spans="1:3" x14ac:dyDescent="0.4">
      <c r="A1612" s="34">
        <v>1588</v>
      </c>
      <c r="B1612" s="34">
        <v>4727.3361881053861</v>
      </c>
      <c r="C1612" s="34">
        <v>-4726.3361881053861</v>
      </c>
    </row>
    <row r="1613" spans="1:3" x14ac:dyDescent="0.4">
      <c r="A1613" s="34">
        <v>1589</v>
      </c>
      <c r="B1613" s="34">
        <v>4645.1139155725759</v>
      </c>
      <c r="C1613" s="34">
        <v>-4645.1139155725759</v>
      </c>
    </row>
    <row r="1614" spans="1:3" x14ac:dyDescent="0.4">
      <c r="A1614" s="34">
        <v>1590</v>
      </c>
      <c r="B1614" s="34">
        <v>4645.1139155725759</v>
      </c>
      <c r="C1614" s="34">
        <v>-4645.1139155725759</v>
      </c>
    </row>
    <row r="1615" spans="1:3" x14ac:dyDescent="0.4">
      <c r="A1615" s="34">
        <v>1591</v>
      </c>
      <c r="B1615" s="34">
        <v>46578.472907305542</v>
      </c>
      <c r="C1615" s="34">
        <v>-45558.472907305542</v>
      </c>
    </row>
    <row r="1616" spans="1:3" x14ac:dyDescent="0.4">
      <c r="A1616" s="34">
        <v>1592</v>
      </c>
      <c r="B1616" s="34">
        <v>8302.2176025753743</v>
      </c>
      <c r="C1616" s="34">
        <v>-4210.2176025753743</v>
      </c>
    </row>
    <row r="1617" spans="1:3" x14ac:dyDescent="0.4">
      <c r="A1617" s="34">
        <v>1593</v>
      </c>
      <c r="B1617" s="34">
        <v>4645.1139155725759</v>
      </c>
      <c r="C1617" s="34">
        <v>-4645.1139155725759</v>
      </c>
    </row>
    <row r="1618" spans="1:3" x14ac:dyDescent="0.4">
      <c r="A1618" s="34">
        <v>1594</v>
      </c>
      <c r="B1618" s="34">
        <v>4727.3361881053861</v>
      </c>
      <c r="C1618" s="34">
        <v>-4724.3361881053861</v>
      </c>
    </row>
    <row r="1619" spans="1:3" x14ac:dyDescent="0.4">
      <c r="A1619" s="34">
        <v>1595</v>
      </c>
      <c r="B1619" s="34">
        <v>6330.6705024951752</v>
      </c>
      <c r="C1619" s="34">
        <v>-6125.6705024951752</v>
      </c>
    </row>
    <row r="1620" spans="1:3" x14ac:dyDescent="0.4">
      <c r="A1620" s="34">
        <v>1596</v>
      </c>
      <c r="B1620" s="34">
        <v>7934.0048168849653</v>
      </c>
      <c r="C1620" s="34">
        <v>-7654.0048168849653</v>
      </c>
    </row>
    <row r="1621" spans="1:3" x14ac:dyDescent="0.4">
      <c r="A1621" s="34">
        <v>1597</v>
      </c>
      <c r="B1621" s="34">
        <v>6700.6707288928192</v>
      </c>
      <c r="C1621" s="34">
        <v>-6625.6707288928192</v>
      </c>
    </row>
    <row r="1622" spans="1:3" x14ac:dyDescent="0.4">
      <c r="A1622" s="34">
        <v>1598</v>
      </c>
      <c r="B1622" s="34">
        <v>4645.1139155725759</v>
      </c>
      <c r="C1622" s="34">
        <v>-4645.1139155725759</v>
      </c>
    </row>
    <row r="1623" spans="1:3" x14ac:dyDescent="0.4">
      <c r="A1623" s="34">
        <v>1599</v>
      </c>
      <c r="B1623" s="34">
        <v>4727.3361881053861</v>
      </c>
      <c r="C1623" s="34">
        <v>-4726.3361881053861</v>
      </c>
    </row>
    <row r="1624" spans="1:3" x14ac:dyDescent="0.4">
      <c r="A1624" s="34">
        <v>1600</v>
      </c>
      <c r="B1624" s="34">
        <v>4645.1139155725759</v>
      </c>
      <c r="C1624" s="34">
        <v>-4645.1139155725759</v>
      </c>
    </row>
    <row r="1625" spans="1:3" x14ac:dyDescent="0.4">
      <c r="A1625" s="34">
        <v>1601</v>
      </c>
      <c r="B1625" s="34">
        <v>7997.9554732993729</v>
      </c>
      <c r="C1625" s="34">
        <v>-7630.9554732993729</v>
      </c>
    </row>
    <row r="1626" spans="1:3" x14ac:dyDescent="0.4">
      <c r="A1626" s="34">
        <v>1602</v>
      </c>
      <c r="B1626" s="34">
        <v>8618.5492833666067</v>
      </c>
      <c r="C1626" s="34">
        <v>-5912.3192833666071</v>
      </c>
    </row>
    <row r="1627" spans="1:3" x14ac:dyDescent="0.4">
      <c r="A1627" s="34">
        <v>1603</v>
      </c>
      <c r="B1627" s="34">
        <v>8505.7065555896588</v>
      </c>
      <c r="C1627" s="34">
        <v>-7003.2065555896588</v>
      </c>
    </row>
    <row r="1628" spans="1:3" x14ac:dyDescent="0.4">
      <c r="A1628" s="34">
        <v>1604</v>
      </c>
      <c r="B1628" s="34">
        <v>10128.407641088947</v>
      </c>
      <c r="C1628" s="34">
        <v>-8127.7476410889467</v>
      </c>
    </row>
    <row r="1629" spans="1:3" x14ac:dyDescent="0.4">
      <c r="A1629" s="34">
        <v>1605</v>
      </c>
      <c r="B1629" s="34">
        <v>8661.0846268536698</v>
      </c>
      <c r="C1629" s="34">
        <v>-5242.0846268536698</v>
      </c>
    </row>
    <row r="1630" spans="1:3" x14ac:dyDescent="0.4">
      <c r="A1630" s="34">
        <v>1606</v>
      </c>
      <c r="B1630" s="34">
        <v>15934.979409532198</v>
      </c>
      <c r="C1630" s="34">
        <v>-9893.3794095321973</v>
      </c>
    </row>
    <row r="1631" spans="1:3" x14ac:dyDescent="0.4">
      <c r="A1631" s="34">
        <v>1607</v>
      </c>
      <c r="B1631" s="34">
        <v>11866.669300518646</v>
      </c>
      <c r="C1631" s="34">
        <v>-3786.3393005186463</v>
      </c>
    </row>
    <row r="1632" spans="1:3" x14ac:dyDescent="0.4">
      <c r="A1632" s="34">
        <v>1608</v>
      </c>
      <c r="B1632" s="34">
        <v>10465.247558126732</v>
      </c>
      <c r="C1632" s="34">
        <v>4045.7524418732683</v>
      </c>
    </row>
    <row r="1633" spans="1:3" x14ac:dyDescent="0.4">
      <c r="A1633" s="34">
        <v>1609</v>
      </c>
      <c r="B1633" s="34">
        <v>8988.5948341536132</v>
      </c>
      <c r="C1633" s="34">
        <v>-7773.5948341536132</v>
      </c>
    </row>
    <row r="1634" spans="1:3" x14ac:dyDescent="0.4">
      <c r="A1634" s="34">
        <v>1610</v>
      </c>
      <c r="B1634" s="34">
        <v>41131.247352006896</v>
      </c>
      <c r="C1634" s="34">
        <v>-39356.247352006896</v>
      </c>
    </row>
    <row r="1635" spans="1:3" x14ac:dyDescent="0.4">
      <c r="A1635" s="34">
        <v>1611</v>
      </c>
      <c r="B1635" s="34">
        <v>8636.5647705804913</v>
      </c>
      <c r="C1635" s="34">
        <v>-3199.5647705804913</v>
      </c>
    </row>
    <row r="1636" spans="1:3" x14ac:dyDescent="0.4">
      <c r="A1636" s="34">
        <v>1612</v>
      </c>
      <c r="B1636" s="34">
        <v>7693.4285379926705</v>
      </c>
      <c r="C1636" s="34">
        <v>-6692.4285379926705</v>
      </c>
    </row>
    <row r="1637" spans="1:3" x14ac:dyDescent="0.4">
      <c r="A1637" s="34">
        <v>1613</v>
      </c>
      <c r="B1637" s="34">
        <v>8756.2275422130624</v>
      </c>
      <c r="C1637" s="34">
        <v>-8206.2275422130624</v>
      </c>
    </row>
    <row r="1638" spans="1:3" x14ac:dyDescent="0.4">
      <c r="A1638" s="34">
        <v>1614</v>
      </c>
      <c r="B1638" s="34">
        <v>7854.9449394495714</v>
      </c>
      <c r="C1638" s="34">
        <v>-6839.9449394495714</v>
      </c>
    </row>
    <row r="1639" spans="1:3" x14ac:dyDescent="0.4">
      <c r="A1639" s="34">
        <v>1615</v>
      </c>
      <c r="B1639" s="34">
        <v>10128.378453961901</v>
      </c>
      <c r="C1639" s="34">
        <v>-4993.378453961901</v>
      </c>
    </row>
    <row r="1640" spans="1:3" x14ac:dyDescent="0.4">
      <c r="A1640" s="34">
        <v>1616</v>
      </c>
      <c r="B1640" s="34">
        <v>10164.888534870759</v>
      </c>
      <c r="C1640" s="34">
        <v>-1034.888534870759</v>
      </c>
    </row>
    <row r="1641" spans="1:3" x14ac:dyDescent="0.4">
      <c r="A1641" s="34">
        <v>1617</v>
      </c>
      <c r="B1641" s="34">
        <v>10102.159009788356</v>
      </c>
      <c r="C1641" s="34">
        <v>317.84099021164366</v>
      </c>
    </row>
    <row r="1642" spans="1:3" x14ac:dyDescent="0.4">
      <c r="A1642" s="34">
        <v>1618</v>
      </c>
      <c r="B1642" s="34">
        <v>9958.3379824079384</v>
      </c>
      <c r="C1642" s="34">
        <v>251.6620175920616</v>
      </c>
    </row>
    <row r="1643" spans="1:3" x14ac:dyDescent="0.4">
      <c r="A1643" s="34">
        <v>1619</v>
      </c>
      <c r="B1643" s="34">
        <v>9444.4584160062113</v>
      </c>
      <c r="C1643" s="34">
        <v>-7868.4584160062113</v>
      </c>
    </row>
    <row r="1644" spans="1:3" x14ac:dyDescent="0.4">
      <c r="A1644" s="34">
        <v>1620</v>
      </c>
      <c r="B1644" s="34">
        <v>11794.876744512552</v>
      </c>
      <c r="C1644" s="34">
        <v>-9794.8767445125522</v>
      </c>
    </row>
    <row r="1645" spans="1:3" x14ac:dyDescent="0.4">
      <c r="A1645" s="34">
        <v>1621</v>
      </c>
      <c r="B1645" s="34">
        <v>10110.476736871105</v>
      </c>
      <c r="C1645" s="34">
        <v>-8980.4767368711055</v>
      </c>
    </row>
    <row r="1646" spans="1:3" x14ac:dyDescent="0.4">
      <c r="A1646" s="34">
        <v>1622</v>
      </c>
      <c r="B1646" s="34">
        <v>18111.788822297633</v>
      </c>
      <c r="C1646" s="34">
        <v>-12051.788822297633</v>
      </c>
    </row>
    <row r="1647" spans="1:3" x14ac:dyDescent="0.4">
      <c r="A1647" s="34">
        <v>1623</v>
      </c>
      <c r="B1647" s="34">
        <v>13523.85439107706</v>
      </c>
      <c r="C1647" s="34">
        <v>-6504.8543910770604</v>
      </c>
    </row>
    <row r="1648" spans="1:3" x14ac:dyDescent="0.4">
      <c r="A1648" s="34">
        <v>1624</v>
      </c>
      <c r="B1648" s="34">
        <v>8107.5851700097865</v>
      </c>
      <c r="C1648" s="34">
        <v>-7349.5851700097865</v>
      </c>
    </row>
    <row r="1649" spans="1:3" x14ac:dyDescent="0.4">
      <c r="A1649" s="34">
        <v>1625</v>
      </c>
      <c r="B1649" s="34">
        <v>8526.0051791211954</v>
      </c>
      <c r="C1649" s="34">
        <v>-7346.0051791211954</v>
      </c>
    </row>
    <row r="1650" spans="1:3" x14ac:dyDescent="0.4">
      <c r="A1650" s="34">
        <v>1626</v>
      </c>
      <c r="B1650" s="34">
        <v>13855.589636795976</v>
      </c>
      <c r="C1650" s="34">
        <v>-2205.5896367959758</v>
      </c>
    </row>
    <row r="1651" spans="1:3" x14ac:dyDescent="0.4">
      <c r="A1651" s="34">
        <v>1627</v>
      </c>
      <c r="B1651" s="34">
        <v>10807.977768841973</v>
      </c>
      <c r="C1651" s="34">
        <v>-2712.9777688419726</v>
      </c>
    </row>
    <row r="1652" spans="1:3" x14ac:dyDescent="0.4">
      <c r="A1652" s="34">
        <v>1628</v>
      </c>
      <c r="B1652" s="34">
        <v>9708.2749083824383</v>
      </c>
      <c r="C1652" s="34">
        <v>-7368.2749083824383</v>
      </c>
    </row>
    <row r="1653" spans="1:3" x14ac:dyDescent="0.4">
      <c r="A1653" s="34">
        <v>1629</v>
      </c>
      <c r="B1653" s="34">
        <v>8417.0606680152232</v>
      </c>
      <c r="C1653" s="34">
        <v>-4380.0606680152232</v>
      </c>
    </row>
    <row r="1654" spans="1:3" x14ac:dyDescent="0.4">
      <c r="A1654" s="34">
        <v>1630</v>
      </c>
      <c r="B1654" s="34">
        <v>10881.974100378389</v>
      </c>
      <c r="C1654" s="34">
        <v>-4661.9741003783893</v>
      </c>
    </row>
    <row r="1655" spans="1:3" x14ac:dyDescent="0.4">
      <c r="A1655" s="34">
        <v>1631</v>
      </c>
      <c r="B1655" s="34">
        <v>11568.751309009967</v>
      </c>
      <c r="C1655" s="34">
        <v>-958.75130900996737</v>
      </c>
    </row>
    <row r="1656" spans="1:3" x14ac:dyDescent="0.4">
      <c r="A1656" s="34">
        <v>1632</v>
      </c>
      <c r="B1656" s="34">
        <v>14283.666179174355</v>
      </c>
      <c r="C1656" s="34">
        <v>1307.3338208256446</v>
      </c>
    </row>
    <row r="1657" spans="1:3" x14ac:dyDescent="0.4">
      <c r="A1657" s="34">
        <v>1633</v>
      </c>
      <c r="B1657" s="34">
        <v>11756.465784633674</v>
      </c>
      <c r="C1657" s="34">
        <v>-7691.465784633674</v>
      </c>
    </row>
    <row r="1658" spans="1:3" x14ac:dyDescent="0.4">
      <c r="A1658" s="34">
        <v>1634</v>
      </c>
      <c r="B1658" s="34">
        <v>18821.367800539774</v>
      </c>
      <c r="C1658" s="34">
        <v>-8821.3678005397742</v>
      </c>
    </row>
    <row r="1659" spans="1:3" x14ac:dyDescent="0.4">
      <c r="A1659" s="34">
        <v>1635</v>
      </c>
      <c r="B1659" s="34">
        <v>9809.7004090396877</v>
      </c>
      <c r="C1659" s="34">
        <v>-7799.7004090396877</v>
      </c>
    </row>
    <row r="1660" spans="1:3" x14ac:dyDescent="0.4">
      <c r="A1660" s="34">
        <v>1636</v>
      </c>
      <c r="B1660" s="34">
        <v>10214.00621198396</v>
      </c>
      <c r="C1660" s="34">
        <v>-7708.0062119839604</v>
      </c>
    </row>
    <row r="1661" spans="1:3" x14ac:dyDescent="0.4">
      <c r="A1661" s="34">
        <v>1637</v>
      </c>
      <c r="B1661" s="34">
        <v>9049.2034558357191</v>
      </c>
      <c r="C1661" s="34">
        <v>-4389.2034558357191</v>
      </c>
    </row>
    <row r="1662" spans="1:3" x14ac:dyDescent="0.4">
      <c r="A1662" s="34">
        <v>1638</v>
      </c>
      <c r="B1662" s="34">
        <v>7490.0045452077929</v>
      </c>
      <c r="C1662" s="34">
        <v>-6971.0045452077929</v>
      </c>
    </row>
    <row r="1663" spans="1:3" x14ac:dyDescent="0.4">
      <c r="A1663" s="34">
        <v>1639</v>
      </c>
      <c r="B1663" s="34">
        <v>7842.6467362929543</v>
      </c>
      <c r="C1663" s="34">
        <v>-6792.6467362929543</v>
      </c>
    </row>
    <row r="1664" spans="1:3" x14ac:dyDescent="0.4">
      <c r="A1664" s="34">
        <v>1640</v>
      </c>
      <c r="B1664" s="34">
        <v>12434.592366049288</v>
      </c>
      <c r="C1664" s="34">
        <v>-10634.592366049288</v>
      </c>
    </row>
    <row r="1665" spans="1:3" x14ac:dyDescent="0.4">
      <c r="A1665" s="34">
        <v>1641</v>
      </c>
      <c r="B1665" s="34">
        <v>7931.2963184956498</v>
      </c>
      <c r="C1665" s="34">
        <v>-7251.8563184956492</v>
      </c>
    </row>
    <row r="1666" spans="1:3" x14ac:dyDescent="0.4">
      <c r="A1666" s="34">
        <v>1642</v>
      </c>
      <c r="B1666" s="34">
        <v>12661.785487521525</v>
      </c>
      <c r="C1666" s="34">
        <v>-10126.785487521525</v>
      </c>
    </row>
    <row r="1667" spans="1:3" x14ac:dyDescent="0.4">
      <c r="A1667" s="34">
        <v>1643</v>
      </c>
      <c r="B1667" s="34">
        <v>8168.9255955501358</v>
      </c>
      <c r="C1667" s="34">
        <v>-6968.9255955501358</v>
      </c>
    </row>
    <row r="1668" spans="1:3" x14ac:dyDescent="0.4">
      <c r="A1668" s="34">
        <v>1644</v>
      </c>
      <c r="B1668" s="34">
        <v>18500.677949142002</v>
      </c>
      <c r="C1668" s="34">
        <v>-12265.677949142002</v>
      </c>
    </row>
    <row r="1669" spans="1:3" x14ac:dyDescent="0.4">
      <c r="A1669" s="34">
        <v>1645</v>
      </c>
      <c r="B1669" s="34">
        <v>11678.972386152785</v>
      </c>
      <c r="C1669" s="34">
        <v>-728.97238615278548</v>
      </c>
    </row>
    <row r="1670" spans="1:3" x14ac:dyDescent="0.4">
      <c r="A1670" s="34">
        <v>1646</v>
      </c>
      <c r="B1670" s="34">
        <v>50196.252898749175</v>
      </c>
      <c r="C1670" s="34">
        <v>-44656.252898749175</v>
      </c>
    </row>
    <row r="1671" spans="1:3" x14ac:dyDescent="0.4">
      <c r="A1671" s="34">
        <v>1647</v>
      </c>
      <c r="B1671" s="34">
        <v>6828.4619717450178</v>
      </c>
      <c r="C1671" s="34">
        <v>-4624.4619717450178</v>
      </c>
    </row>
    <row r="1672" spans="1:3" x14ac:dyDescent="0.4">
      <c r="A1672" s="34">
        <v>1648</v>
      </c>
      <c r="B1672" s="34">
        <v>14004.153458655006</v>
      </c>
      <c r="C1672" s="34">
        <v>-8768.153458655006</v>
      </c>
    </row>
    <row r="1673" spans="1:3" x14ac:dyDescent="0.4">
      <c r="A1673" s="34">
        <v>1649</v>
      </c>
      <c r="B1673" s="34">
        <v>7277.1402174284085</v>
      </c>
      <c r="C1673" s="34">
        <v>-4396.1402174284085</v>
      </c>
    </row>
    <row r="1674" spans="1:3" x14ac:dyDescent="0.4">
      <c r="A1674" s="34">
        <v>1650</v>
      </c>
      <c r="B1674" s="34">
        <v>8525.122051008806</v>
      </c>
      <c r="C1674" s="34">
        <v>-4702.7920510088061</v>
      </c>
    </row>
    <row r="1675" spans="1:3" x14ac:dyDescent="0.4">
      <c r="A1675" s="34">
        <v>1651</v>
      </c>
      <c r="B1675" s="34">
        <v>11919.215588709587</v>
      </c>
      <c r="C1675" s="34">
        <v>-9088.2155887095869</v>
      </c>
    </row>
    <row r="1676" spans="1:3" x14ac:dyDescent="0.4">
      <c r="A1676" s="34">
        <v>1652</v>
      </c>
      <c r="B1676" s="34">
        <v>12929.007873253157</v>
      </c>
      <c r="C1676" s="34">
        <v>-10914.007873253157</v>
      </c>
    </row>
    <row r="1677" spans="1:3" x14ac:dyDescent="0.4">
      <c r="A1677" s="34">
        <v>1653</v>
      </c>
      <c r="B1677" s="34">
        <v>9966.0695523386912</v>
      </c>
      <c r="C1677" s="34">
        <v>-5436.0695523386912</v>
      </c>
    </row>
    <row r="1678" spans="1:3" x14ac:dyDescent="0.4">
      <c r="A1678" s="34">
        <v>1654</v>
      </c>
      <c r="B1678" s="34">
        <v>8908.691127566759</v>
      </c>
      <c r="C1678" s="34">
        <v>-197.17112756675851</v>
      </c>
    </row>
    <row r="1679" spans="1:3" x14ac:dyDescent="0.4">
      <c r="A1679" s="34">
        <v>1655</v>
      </c>
      <c r="B1679" s="34">
        <v>7834.8544294189305</v>
      </c>
      <c r="C1679" s="34">
        <v>-6515.8544294189305</v>
      </c>
    </row>
    <row r="1680" spans="1:3" x14ac:dyDescent="0.4">
      <c r="A1680" s="34">
        <v>1656</v>
      </c>
      <c r="B1680" s="34">
        <v>8315.9957913603102</v>
      </c>
      <c r="C1680" s="34">
        <v>-6172.9957913603102</v>
      </c>
    </row>
    <row r="1681" spans="1:3" x14ac:dyDescent="0.4">
      <c r="A1681" s="34">
        <v>1657</v>
      </c>
      <c r="B1681" s="34">
        <v>17535.373654782936</v>
      </c>
      <c r="C1681" s="34">
        <v>-10010.253654782937</v>
      </c>
    </row>
    <row r="1682" spans="1:3" x14ac:dyDescent="0.4">
      <c r="A1682" s="34">
        <v>1658</v>
      </c>
      <c r="B1682" s="34">
        <v>14405.176700078629</v>
      </c>
      <c r="C1682" s="34">
        <v>11828.273299921371</v>
      </c>
    </row>
    <row r="1683" spans="1:3" x14ac:dyDescent="0.4">
      <c r="A1683" s="34">
        <v>1659</v>
      </c>
      <c r="B1683" s="34">
        <v>10741.857002257739</v>
      </c>
      <c r="C1683" s="34">
        <v>-2807.8570022577387</v>
      </c>
    </row>
    <row r="1684" spans="1:3" x14ac:dyDescent="0.4">
      <c r="A1684" s="34">
        <v>1660</v>
      </c>
      <c r="B1684" s="34">
        <v>5675.6330646504575</v>
      </c>
      <c r="C1684" s="34">
        <v>-5111.6330646504575</v>
      </c>
    </row>
    <row r="1685" spans="1:3" x14ac:dyDescent="0.4">
      <c r="A1685" s="34">
        <v>1661</v>
      </c>
      <c r="B1685" s="34">
        <v>6935.917786417247</v>
      </c>
      <c r="C1685" s="34">
        <v>-5932.917786417247</v>
      </c>
    </row>
    <row r="1686" spans="1:3" x14ac:dyDescent="0.4">
      <c r="A1686" s="34">
        <v>1662</v>
      </c>
      <c r="B1686" s="34">
        <v>11237.549192510134</v>
      </c>
      <c r="C1686" s="34">
        <v>-3139.5491925101342</v>
      </c>
    </row>
    <row r="1687" spans="1:3" x14ac:dyDescent="0.4">
      <c r="A1687" s="34">
        <v>1663</v>
      </c>
      <c r="B1687" s="34">
        <v>15534.260363425814</v>
      </c>
      <c r="C1687" s="34">
        <v>-7323.2603634258139</v>
      </c>
    </row>
    <row r="1688" spans="1:3" x14ac:dyDescent="0.4">
      <c r="A1688" s="34">
        <v>1664</v>
      </c>
      <c r="B1688" s="34">
        <v>7420.1156135549045</v>
      </c>
      <c r="C1688" s="34">
        <v>-6340.1156135549045</v>
      </c>
    </row>
    <row r="1689" spans="1:3" x14ac:dyDescent="0.4">
      <c r="A1689" s="34">
        <v>1665</v>
      </c>
      <c r="B1689" s="34">
        <v>7472.2851835540932</v>
      </c>
      <c r="C1689" s="34">
        <v>-4412.0651835540939</v>
      </c>
    </row>
    <row r="1690" spans="1:3" x14ac:dyDescent="0.4">
      <c r="A1690" s="34">
        <v>1666</v>
      </c>
      <c r="B1690" s="34">
        <v>8341.5797377196468</v>
      </c>
      <c r="C1690" s="34">
        <v>-4160.5797377196468</v>
      </c>
    </row>
    <row r="1691" spans="1:3" x14ac:dyDescent="0.4">
      <c r="A1691" s="34">
        <v>1667</v>
      </c>
      <c r="B1691" s="34">
        <v>8019.5831005415639</v>
      </c>
      <c r="C1691" s="34">
        <v>-3997.5831005415639</v>
      </c>
    </row>
    <row r="1692" spans="1:3" x14ac:dyDescent="0.4">
      <c r="A1692" s="34">
        <v>1668</v>
      </c>
      <c r="B1692" s="34">
        <v>8969.8049086702395</v>
      </c>
      <c r="C1692" s="34">
        <v>-4656.8049086702395</v>
      </c>
    </row>
    <row r="1693" spans="1:3" x14ac:dyDescent="0.4">
      <c r="A1693" s="34">
        <v>1669</v>
      </c>
      <c r="B1693" s="34">
        <v>10465.174948045857</v>
      </c>
      <c r="C1693" s="34">
        <v>-2254.1749480458566</v>
      </c>
    </row>
    <row r="1694" spans="1:3" x14ac:dyDescent="0.4">
      <c r="A1694" s="34">
        <v>1670</v>
      </c>
      <c r="B1694" s="34">
        <v>9064.5610642110987</v>
      </c>
      <c r="C1694" s="34">
        <v>-6269.5610642110987</v>
      </c>
    </row>
    <row r="1695" spans="1:3" x14ac:dyDescent="0.4">
      <c r="A1695" s="34">
        <v>1671</v>
      </c>
      <c r="B1695" s="34">
        <v>8312.942246818784</v>
      </c>
      <c r="C1695" s="34">
        <v>-7286.942246818784</v>
      </c>
    </row>
    <row r="1696" spans="1:3" x14ac:dyDescent="0.4">
      <c r="A1696" s="34">
        <v>1672</v>
      </c>
      <c r="B1696" s="34">
        <v>6795.1409165678542</v>
      </c>
      <c r="C1696" s="34">
        <v>-4781.670916567854</v>
      </c>
    </row>
    <row r="1697" spans="1:3" x14ac:dyDescent="0.4">
      <c r="A1697" s="34">
        <v>1673</v>
      </c>
      <c r="B1697" s="34">
        <v>7866.8845944092027</v>
      </c>
      <c r="C1697" s="34">
        <v>-5946.8845944092027</v>
      </c>
    </row>
    <row r="1698" spans="1:3" x14ac:dyDescent="0.4">
      <c r="A1698" s="34">
        <v>1674</v>
      </c>
      <c r="B1698" s="34">
        <v>8393.8921039328852</v>
      </c>
      <c r="C1698" s="34">
        <v>-5703.8921039328852</v>
      </c>
    </row>
    <row r="1699" spans="1:3" x14ac:dyDescent="0.4">
      <c r="A1699" s="34">
        <v>1675</v>
      </c>
      <c r="B1699" s="34">
        <v>11983.269831443249</v>
      </c>
      <c r="C1699" s="34">
        <v>-1898.2698314432491</v>
      </c>
    </row>
    <row r="1700" spans="1:3" x14ac:dyDescent="0.4">
      <c r="A1700" s="34">
        <v>1676</v>
      </c>
      <c r="B1700" s="34">
        <v>7968.2479750927478</v>
      </c>
      <c r="C1700" s="34">
        <v>-6594.0879750927479</v>
      </c>
    </row>
    <row r="1701" spans="1:3" x14ac:dyDescent="0.4">
      <c r="A1701" s="34">
        <v>1677</v>
      </c>
      <c r="B1701" s="34">
        <v>11418.663033751664</v>
      </c>
      <c r="C1701" s="34">
        <v>-7958.6630337516635</v>
      </c>
    </row>
    <row r="1702" spans="1:3" x14ac:dyDescent="0.4">
      <c r="A1702" s="34">
        <v>1678</v>
      </c>
      <c r="B1702" s="34">
        <v>17761.524057711271</v>
      </c>
      <c r="C1702" s="34">
        <v>-11061.524057711271</v>
      </c>
    </row>
    <row r="1703" spans="1:3" x14ac:dyDescent="0.4">
      <c r="A1703" s="34">
        <v>1679</v>
      </c>
      <c r="B1703" s="34">
        <v>7625.2517934964562</v>
      </c>
      <c r="C1703" s="34">
        <v>-5849.2517934964562</v>
      </c>
    </row>
    <row r="1704" spans="1:3" x14ac:dyDescent="0.4">
      <c r="A1704" s="34">
        <v>1680</v>
      </c>
      <c r="B1704" s="34">
        <v>9784.0059488731858</v>
      </c>
      <c r="C1704" s="34">
        <v>-6284.0059488731858</v>
      </c>
    </row>
    <row r="1705" spans="1:3" x14ac:dyDescent="0.4">
      <c r="A1705" s="34">
        <v>1681</v>
      </c>
      <c r="B1705" s="34">
        <v>8509.5607246146337</v>
      </c>
      <c r="C1705" s="34">
        <v>-7334.5607246146337</v>
      </c>
    </row>
    <row r="1706" spans="1:3" x14ac:dyDescent="0.4">
      <c r="A1706" s="34">
        <v>1682</v>
      </c>
      <c r="B1706" s="34">
        <v>10776.847330636505</v>
      </c>
      <c r="C1706" s="34">
        <v>55147.5326693635</v>
      </c>
    </row>
    <row r="1707" spans="1:3" x14ac:dyDescent="0.4">
      <c r="A1707" s="34">
        <v>1683</v>
      </c>
      <c r="B1707" s="34">
        <v>4645.1139155725759</v>
      </c>
      <c r="C1707" s="34">
        <v>-4645.1139155725759</v>
      </c>
    </row>
    <row r="1708" spans="1:3" x14ac:dyDescent="0.4">
      <c r="A1708" s="34">
        <v>1684</v>
      </c>
      <c r="B1708" s="34">
        <v>10894.006628066116</v>
      </c>
      <c r="C1708" s="34">
        <v>-10134.006628066116</v>
      </c>
    </row>
    <row r="1709" spans="1:3" x14ac:dyDescent="0.4">
      <c r="A1709" s="34">
        <v>1685</v>
      </c>
      <c r="B1709" s="34">
        <v>11752.048957269893</v>
      </c>
      <c r="C1709" s="34">
        <v>-3022.0489572698934</v>
      </c>
    </row>
    <row r="1710" spans="1:3" x14ac:dyDescent="0.4">
      <c r="A1710" s="34">
        <v>1686</v>
      </c>
      <c r="B1710" s="34">
        <v>6618.4484563600099</v>
      </c>
      <c r="C1710" s="34">
        <v>-6258.4484563600099</v>
      </c>
    </row>
    <row r="1711" spans="1:3" x14ac:dyDescent="0.4">
      <c r="A1711" s="34">
        <v>1687</v>
      </c>
      <c r="B1711" s="34">
        <v>6125.1148211631516</v>
      </c>
      <c r="C1711" s="34">
        <v>-6107.1148211631516</v>
      </c>
    </row>
    <row r="1712" spans="1:3" x14ac:dyDescent="0.4">
      <c r="A1712" s="34">
        <v>1688</v>
      </c>
      <c r="B1712" s="34">
        <v>11233.437035188741</v>
      </c>
      <c r="C1712" s="34">
        <v>-8108.437035188741</v>
      </c>
    </row>
    <row r="1713" spans="1:3" x14ac:dyDescent="0.4">
      <c r="A1713" s="34">
        <v>1689</v>
      </c>
      <c r="B1713" s="34">
        <v>25459.094905306698</v>
      </c>
      <c r="C1713" s="34">
        <v>-23687.094905306698</v>
      </c>
    </row>
    <row r="1714" spans="1:3" x14ac:dyDescent="0.4">
      <c r="A1714" s="34">
        <v>1690</v>
      </c>
      <c r="B1714" s="34">
        <v>18740.360635482815</v>
      </c>
      <c r="C1714" s="34">
        <v>-16340.360635482815</v>
      </c>
    </row>
    <row r="1715" spans="1:3" x14ac:dyDescent="0.4">
      <c r="A1715" s="34">
        <v>1691</v>
      </c>
      <c r="B1715" s="34">
        <v>9391.5814663302299</v>
      </c>
      <c r="C1715" s="34">
        <v>-8756.5814663302299</v>
      </c>
    </row>
    <row r="1716" spans="1:3" x14ac:dyDescent="0.4">
      <c r="A1716" s="34">
        <v>1692</v>
      </c>
      <c r="B1716" s="34">
        <v>26373.431304374557</v>
      </c>
      <c r="C1716" s="34">
        <v>-16331.431304374557</v>
      </c>
    </row>
    <row r="1717" spans="1:3" x14ac:dyDescent="0.4">
      <c r="A1717" s="34">
        <v>1693</v>
      </c>
      <c r="B1717" s="34">
        <v>17745.86267246693</v>
      </c>
      <c r="C1717" s="34">
        <v>-15355.86267246693</v>
      </c>
    </row>
    <row r="1718" spans="1:3" x14ac:dyDescent="0.4">
      <c r="A1718" s="34">
        <v>1694</v>
      </c>
      <c r="B1718" s="34">
        <v>7522.8934542209172</v>
      </c>
      <c r="C1718" s="34">
        <v>-7242.8934542209172</v>
      </c>
    </row>
    <row r="1719" spans="1:3" x14ac:dyDescent="0.4">
      <c r="A1719" s="34">
        <v>1695</v>
      </c>
      <c r="B1719" s="34">
        <v>5056.2252782366249</v>
      </c>
      <c r="C1719" s="34">
        <v>-5051.2252782366249</v>
      </c>
    </row>
    <row r="1720" spans="1:3" x14ac:dyDescent="0.4">
      <c r="A1720" s="34">
        <v>1696</v>
      </c>
      <c r="B1720" s="34">
        <v>9667.8223029029105</v>
      </c>
      <c r="C1720" s="34">
        <v>-8262.8223029029105</v>
      </c>
    </row>
    <row r="1721" spans="1:3" x14ac:dyDescent="0.4">
      <c r="A1721" s="34">
        <v>1697</v>
      </c>
      <c r="B1721" s="34">
        <v>4645.1139155725759</v>
      </c>
      <c r="C1721" s="34">
        <v>-4645.1139155725759</v>
      </c>
    </row>
    <row r="1722" spans="1:3" x14ac:dyDescent="0.4">
      <c r="A1722" s="34">
        <v>1698</v>
      </c>
      <c r="B1722" s="34">
        <v>14085.725752748822</v>
      </c>
      <c r="C1722" s="34">
        <v>-11559.725752748822</v>
      </c>
    </row>
    <row r="1723" spans="1:3" x14ac:dyDescent="0.4">
      <c r="A1723" s="34">
        <v>1699</v>
      </c>
      <c r="B1723" s="34">
        <v>4645.1139155725759</v>
      </c>
      <c r="C1723" s="34">
        <v>-4645.1139155725759</v>
      </c>
    </row>
    <row r="1724" spans="1:3" x14ac:dyDescent="0.4">
      <c r="A1724" s="34">
        <v>1700</v>
      </c>
      <c r="B1724" s="34">
        <v>9085.1166323443031</v>
      </c>
      <c r="C1724" s="34">
        <v>-8869.1166323443031</v>
      </c>
    </row>
    <row r="1725" spans="1:3" x14ac:dyDescent="0.4">
      <c r="A1725" s="34">
        <v>1701</v>
      </c>
      <c r="B1725" s="34">
        <v>10069.702326218201</v>
      </c>
      <c r="C1725" s="34">
        <v>-4857.7023262182011</v>
      </c>
    </row>
    <row r="1726" spans="1:3" x14ac:dyDescent="0.4">
      <c r="A1726" s="34">
        <v>1702</v>
      </c>
      <c r="B1726" s="34">
        <v>5056.2252782366249</v>
      </c>
      <c r="C1726" s="34">
        <v>-5046.2252782366249</v>
      </c>
    </row>
    <row r="1727" spans="1:3" x14ac:dyDescent="0.4">
      <c r="A1727" s="34">
        <v>1703</v>
      </c>
      <c r="B1727" s="34">
        <v>4727.3361881053861</v>
      </c>
      <c r="C1727" s="34">
        <v>-4726.3361881053861</v>
      </c>
    </row>
    <row r="1728" spans="1:3" x14ac:dyDescent="0.4">
      <c r="A1728" s="34">
        <v>1704</v>
      </c>
      <c r="B1728" s="34">
        <v>6741.7818651592243</v>
      </c>
      <c r="C1728" s="34">
        <v>-6690.7818651592243</v>
      </c>
    </row>
    <row r="1729" spans="1:3" x14ac:dyDescent="0.4">
      <c r="A1729" s="34">
        <v>1705</v>
      </c>
      <c r="B1729" s="34">
        <v>14377.241082637875</v>
      </c>
      <c r="C1729" s="34">
        <v>-13075.241082637875</v>
      </c>
    </row>
    <row r="1730" spans="1:3" x14ac:dyDescent="0.4">
      <c r="A1730" s="34">
        <v>1706</v>
      </c>
      <c r="B1730" s="34">
        <v>4645.1139155725759</v>
      </c>
      <c r="C1730" s="34">
        <v>-4645.1139155725759</v>
      </c>
    </row>
    <row r="1731" spans="1:3" x14ac:dyDescent="0.4">
      <c r="A1731" s="34">
        <v>1707</v>
      </c>
      <c r="B1731" s="34">
        <v>4645.1139155725759</v>
      </c>
      <c r="C1731" s="34">
        <v>-4645.1139155725759</v>
      </c>
    </row>
    <row r="1732" spans="1:3" x14ac:dyDescent="0.4">
      <c r="A1732" s="34">
        <v>1708</v>
      </c>
      <c r="B1732" s="34">
        <v>9094.252440403503</v>
      </c>
      <c r="C1732" s="34">
        <v>-8607.252440403503</v>
      </c>
    </row>
    <row r="1733" spans="1:3" x14ac:dyDescent="0.4">
      <c r="A1733" s="34">
        <v>1709</v>
      </c>
      <c r="B1733" s="34">
        <v>4645.1139155725759</v>
      </c>
      <c r="C1733" s="34">
        <v>-4645.1139155725759</v>
      </c>
    </row>
    <row r="1734" spans="1:3" x14ac:dyDescent="0.4">
      <c r="A1734" s="34">
        <v>1710</v>
      </c>
      <c r="B1734" s="34">
        <v>6392.3372068947829</v>
      </c>
      <c r="C1734" s="34">
        <v>-6307.3372068947829</v>
      </c>
    </row>
    <row r="1735" spans="1:3" x14ac:dyDescent="0.4">
      <c r="A1735" s="34">
        <v>1711</v>
      </c>
      <c r="B1735" s="34">
        <v>7440.671181688107</v>
      </c>
      <c r="C1735" s="34">
        <v>-7406.671181688107</v>
      </c>
    </row>
    <row r="1736" spans="1:3" x14ac:dyDescent="0.4">
      <c r="A1736" s="34">
        <v>1712</v>
      </c>
      <c r="B1736" s="34">
        <v>47811.806995297688</v>
      </c>
      <c r="C1736" s="34">
        <v>-46761.806995297688</v>
      </c>
    </row>
    <row r="1737" spans="1:3" x14ac:dyDescent="0.4">
      <c r="A1737" s="34">
        <v>1713</v>
      </c>
      <c r="B1737" s="34">
        <v>4645.1139155725759</v>
      </c>
      <c r="C1737" s="34">
        <v>-4645.1139155725759</v>
      </c>
    </row>
    <row r="1738" spans="1:3" x14ac:dyDescent="0.4">
      <c r="A1738" s="34">
        <v>1714</v>
      </c>
      <c r="B1738" s="34">
        <v>8756.2275422130624</v>
      </c>
      <c r="C1738" s="34">
        <v>-8706.2275422130624</v>
      </c>
    </row>
    <row r="1739" spans="1:3" x14ac:dyDescent="0.4">
      <c r="A1739" s="34">
        <v>1715</v>
      </c>
      <c r="B1739" s="34">
        <v>14158.714508045327</v>
      </c>
      <c r="C1739" s="34">
        <v>-12191.714508045327</v>
      </c>
    </row>
    <row r="1740" spans="1:3" x14ac:dyDescent="0.4">
      <c r="A1740" s="34">
        <v>1716</v>
      </c>
      <c r="B1740" s="34">
        <v>5097.3364145030291</v>
      </c>
      <c r="C1740" s="34">
        <v>-5086.3364145030291</v>
      </c>
    </row>
    <row r="1741" spans="1:3" x14ac:dyDescent="0.4">
      <c r="A1741" s="34">
        <v>1717</v>
      </c>
      <c r="B1741" s="34">
        <v>8756.2275422130624</v>
      </c>
      <c r="C1741" s="34">
        <v>-8606.2275422130624</v>
      </c>
    </row>
    <row r="1742" spans="1:3" x14ac:dyDescent="0.4">
      <c r="A1742" s="34">
        <v>1718</v>
      </c>
      <c r="B1742" s="34">
        <v>7442.6766029693954</v>
      </c>
      <c r="C1742" s="34">
        <v>-6047.6766029693954</v>
      </c>
    </row>
    <row r="1743" spans="1:3" x14ac:dyDescent="0.4">
      <c r="A1743" s="34">
        <v>1719</v>
      </c>
      <c r="B1743" s="34">
        <v>7728.4491355529408</v>
      </c>
      <c r="C1743" s="34">
        <v>-7653.4491355529408</v>
      </c>
    </row>
    <row r="1744" spans="1:3" x14ac:dyDescent="0.4">
      <c r="A1744" s="34">
        <v>1720</v>
      </c>
      <c r="B1744" s="34">
        <v>5604.3737617886891</v>
      </c>
      <c r="C1744" s="34">
        <v>-5569.3737617886891</v>
      </c>
    </row>
    <row r="1745" spans="1:3" x14ac:dyDescent="0.4">
      <c r="A1745" s="34">
        <v>1721</v>
      </c>
      <c r="B1745" s="34">
        <v>6957.61533055785</v>
      </c>
      <c r="C1745" s="34">
        <v>-6732.61533055785</v>
      </c>
    </row>
    <row r="1746" spans="1:3" x14ac:dyDescent="0.4">
      <c r="A1746" s="34">
        <v>1722</v>
      </c>
      <c r="B1746" s="34">
        <v>4645.1139155725759</v>
      </c>
      <c r="C1746" s="34">
        <v>-4645.1139155725759</v>
      </c>
    </row>
    <row r="1747" spans="1:3" x14ac:dyDescent="0.4">
      <c r="A1747" s="34">
        <v>1723</v>
      </c>
      <c r="B1747" s="34">
        <v>4727.3361881053861</v>
      </c>
      <c r="C1747" s="34">
        <v>-4726.3361881053861</v>
      </c>
    </row>
    <row r="1748" spans="1:3" x14ac:dyDescent="0.4">
      <c r="A1748" s="34">
        <v>1724</v>
      </c>
      <c r="B1748" s="34">
        <v>22459.939631014684</v>
      </c>
      <c r="C1748" s="34">
        <v>-21809.939631014684</v>
      </c>
    </row>
    <row r="1749" spans="1:3" x14ac:dyDescent="0.4">
      <c r="A1749" s="34">
        <v>1725</v>
      </c>
      <c r="B1749" s="34">
        <v>5364.5588002346612</v>
      </c>
      <c r="C1749" s="34">
        <v>-5329.5588002346612</v>
      </c>
    </row>
    <row r="1750" spans="1:3" x14ac:dyDescent="0.4">
      <c r="A1750" s="34">
        <v>1726</v>
      </c>
      <c r="B1750" s="34">
        <v>9761.1664287251806</v>
      </c>
      <c r="C1750" s="34">
        <v>-9201.1664287251806</v>
      </c>
    </row>
    <row r="1751" spans="1:3" x14ac:dyDescent="0.4">
      <c r="A1751" s="34">
        <v>1727</v>
      </c>
      <c r="B1751" s="34">
        <v>15930.120820700713</v>
      </c>
      <c r="C1751" s="34">
        <v>-13734.120820700713</v>
      </c>
    </row>
    <row r="1752" spans="1:3" x14ac:dyDescent="0.4">
      <c r="A1752" s="34">
        <v>1728</v>
      </c>
      <c r="B1752" s="34">
        <v>4727.3361881053861</v>
      </c>
      <c r="C1752" s="34">
        <v>-4726.3361881053861</v>
      </c>
    </row>
    <row r="1753" spans="1:3" x14ac:dyDescent="0.4">
      <c r="A1753" s="34">
        <v>1729</v>
      </c>
      <c r="B1753" s="34">
        <v>14687.977203508623</v>
      </c>
      <c r="C1753" s="34">
        <v>-13832.977203508623</v>
      </c>
    </row>
    <row r="1754" spans="1:3" x14ac:dyDescent="0.4">
      <c r="A1754" s="34">
        <v>1730</v>
      </c>
      <c r="B1754" s="34">
        <v>4645.1139155725759</v>
      </c>
      <c r="C1754" s="34">
        <v>-4645.1139155725759</v>
      </c>
    </row>
    <row r="1755" spans="1:3" x14ac:dyDescent="0.4">
      <c r="A1755" s="34">
        <v>1731</v>
      </c>
      <c r="B1755" s="34">
        <v>4645.1139155725759</v>
      </c>
      <c r="C1755" s="34">
        <v>-4645.1139155725759</v>
      </c>
    </row>
    <row r="1756" spans="1:3" x14ac:dyDescent="0.4">
      <c r="A1756" s="34">
        <v>1732</v>
      </c>
      <c r="B1756" s="34">
        <v>4645.1139155725759</v>
      </c>
      <c r="C1756" s="34">
        <v>-4645.1139155725759</v>
      </c>
    </row>
    <row r="1757" spans="1:3" x14ac:dyDescent="0.4">
      <c r="A1757" s="34">
        <v>1733</v>
      </c>
      <c r="B1757" s="34">
        <v>4645.1139155725759</v>
      </c>
      <c r="C1757" s="34">
        <v>-4645.1139155725759</v>
      </c>
    </row>
    <row r="1758" spans="1:3" x14ac:dyDescent="0.4">
      <c r="A1758" s="34">
        <v>1734</v>
      </c>
      <c r="B1758" s="34">
        <v>4645.1139155725759</v>
      </c>
      <c r="C1758" s="34">
        <v>-4645.1139155725759</v>
      </c>
    </row>
    <row r="1759" spans="1:3" x14ac:dyDescent="0.4">
      <c r="A1759" s="34">
        <v>1735</v>
      </c>
      <c r="B1759" s="34">
        <v>4727.3361881053861</v>
      </c>
      <c r="C1759" s="34">
        <v>-4726.3361881053861</v>
      </c>
    </row>
    <row r="1760" spans="1:3" x14ac:dyDescent="0.4">
      <c r="A1760" s="34">
        <v>1736</v>
      </c>
      <c r="B1760" s="34">
        <v>9167.3389048771114</v>
      </c>
      <c r="C1760" s="34">
        <v>-9057.3389048771114</v>
      </c>
    </row>
    <row r="1761" spans="1:3" x14ac:dyDescent="0.4">
      <c r="A1761" s="34">
        <v>1737</v>
      </c>
      <c r="B1761" s="34">
        <v>6454.0039112943905</v>
      </c>
      <c r="C1761" s="34">
        <v>-6432.0039112943905</v>
      </c>
    </row>
    <row r="1762" spans="1:3" x14ac:dyDescent="0.4">
      <c r="A1762" s="34">
        <v>1738</v>
      </c>
      <c r="B1762" s="34">
        <v>9304.3760257651265</v>
      </c>
      <c r="C1762" s="34">
        <v>-8454.3760257651265</v>
      </c>
    </row>
    <row r="1763" spans="1:3" x14ac:dyDescent="0.4">
      <c r="A1763" s="34">
        <v>1739</v>
      </c>
      <c r="B1763" s="34">
        <v>6289.5593662287702</v>
      </c>
      <c r="C1763" s="34">
        <v>-6269.5593662287702</v>
      </c>
    </row>
    <row r="1764" spans="1:3" x14ac:dyDescent="0.4">
      <c r="A1764" s="34">
        <v>1740</v>
      </c>
      <c r="B1764" s="34">
        <v>4727.3361881053861</v>
      </c>
      <c r="C1764" s="34">
        <v>-4726.3361881053861</v>
      </c>
    </row>
    <row r="1765" spans="1:3" x14ac:dyDescent="0.4">
      <c r="A1765" s="34">
        <v>1741</v>
      </c>
      <c r="B1765" s="34">
        <v>4645.1139155725759</v>
      </c>
      <c r="C1765" s="34">
        <v>-4645.1139155725759</v>
      </c>
    </row>
    <row r="1766" spans="1:3" x14ac:dyDescent="0.4">
      <c r="A1766" s="34">
        <v>1742</v>
      </c>
      <c r="B1766" s="34">
        <v>6748.1066553540559</v>
      </c>
      <c r="C1766" s="34">
        <v>-5418.1066553540559</v>
      </c>
    </row>
    <row r="1767" spans="1:3" x14ac:dyDescent="0.4">
      <c r="A1767" s="34">
        <v>1743</v>
      </c>
      <c r="B1767" s="34">
        <v>9904.9210555390819</v>
      </c>
      <c r="C1767" s="34">
        <v>-7729.9210555390819</v>
      </c>
    </row>
    <row r="1768" spans="1:3" x14ac:dyDescent="0.4">
      <c r="A1768" s="34">
        <v>1744</v>
      </c>
      <c r="B1768" s="34">
        <v>12038.98245303793</v>
      </c>
      <c r="C1768" s="34">
        <v>-6013.9824530379301</v>
      </c>
    </row>
    <row r="1769" spans="1:3" x14ac:dyDescent="0.4">
      <c r="A1769" s="34">
        <v>1745</v>
      </c>
      <c r="B1769" s="34">
        <v>12297.658280590511</v>
      </c>
      <c r="C1769" s="34">
        <v>-5782.6582805905109</v>
      </c>
    </row>
    <row r="1770" spans="1:3" x14ac:dyDescent="0.4">
      <c r="A1770" s="34">
        <v>1746</v>
      </c>
      <c r="B1770" s="34">
        <v>12018.32691652038</v>
      </c>
      <c r="C1770" s="34">
        <v>-4037.3269165203801</v>
      </c>
    </row>
    <row r="1771" spans="1:3" x14ac:dyDescent="0.4">
      <c r="A1771" s="34">
        <v>1747</v>
      </c>
      <c r="B1771" s="34">
        <v>21715.840871800316</v>
      </c>
      <c r="C1771" s="34">
        <v>499.15912819968435</v>
      </c>
    </row>
    <row r="1772" spans="1:3" x14ac:dyDescent="0.4">
      <c r="A1772" s="34">
        <v>1748</v>
      </c>
      <c r="B1772" s="34">
        <v>9529.8408737167319</v>
      </c>
      <c r="C1772" s="34">
        <v>-83.840873716731949</v>
      </c>
    </row>
    <row r="1773" spans="1:3" x14ac:dyDescent="0.4">
      <c r="A1773" s="34">
        <v>1749</v>
      </c>
      <c r="B1773" s="34">
        <v>34160.638421355892</v>
      </c>
      <c r="C1773" s="34">
        <v>30813.361578644108</v>
      </c>
    </row>
    <row r="1774" spans="1:3" x14ac:dyDescent="0.4">
      <c r="A1774" s="34">
        <v>1750</v>
      </c>
      <c r="B1774" s="34">
        <v>12434.575848919409</v>
      </c>
      <c r="C1774" s="34">
        <v>-24.0758489194086</v>
      </c>
    </row>
    <row r="1775" spans="1:3" x14ac:dyDescent="0.4">
      <c r="A1775" s="34">
        <v>1751</v>
      </c>
      <c r="B1775" s="34">
        <v>11276.175750798615</v>
      </c>
      <c r="C1775" s="34">
        <v>-1195.1757507986149</v>
      </c>
    </row>
    <row r="1776" spans="1:3" x14ac:dyDescent="0.4">
      <c r="A1776" s="34">
        <v>1752</v>
      </c>
      <c r="B1776" s="34">
        <v>18515.067757582612</v>
      </c>
      <c r="C1776" s="34">
        <v>-8225.0677575826121</v>
      </c>
    </row>
    <row r="1777" spans="1:3" x14ac:dyDescent="0.4">
      <c r="A1777" s="34">
        <v>1753</v>
      </c>
      <c r="B1777" s="34">
        <v>7497.3131916551538</v>
      </c>
      <c r="C1777" s="34">
        <v>-4375.3131916551538</v>
      </c>
    </row>
    <row r="1778" spans="1:3" x14ac:dyDescent="0.4">
      <c r="A1778" s="34">
        <v>1754</v>
      </c>
      <c r="B1778" s="34">
        <v>42702.280059330224</v>
      </c>
      <c r="C1778" s="34">
        <v>-26502.280059330224</v>
      </c>
    </row>
    <row r="1779" spans="1:3" x14ac:dyDescent="0.4">
      <c r="A1779" s="34">
        <v>1755</v>
      </c>
      <c r="B1779" s="34">
        <v>13228.205587191993</v>
      </c>
      <c r="C1779" s="34">
        <v>-3833.2055871919929</v>
      </c>
    </row>
    <row r="1780" spans="1:3" x14ac:dyDescent="0.4">
      <c r="A1780" s="34">
        <v>1756</v>
      </c>
      <c r="B1780" s="34">
        <v>5261.7809595686485</v>
      </c>
      <c r="C1780" s="34">
        <v>-5231.7809595686485</v>
      </c>
    </row>
    <row r="1781" spans="1:3" x14ac:dyDescent="0.4">
      <c r="A1781" s="34">
        <v>1757</v>
      </c>
      <c r="B1781" s="34">
        <v>8520.2496200438982</v>
      </c>
      <c r="C1781" s="34">
        <v>-2864.6496200438978</v>
      </c>
    </row>
    <row r="1782" spans="1:3" x14ac:dyDescent="0.4">
      <c r="A1782" s="34">
        <v>1758</v>
      </c>
      <c r="B1782" s="34">
        <v>38708.626822022321</v>
      </c>
      <c r="C1782" s="34">
        <v>-32908.626822022321</v>
      </c>
    </row>
    <row r="1783" spans="1:3" x14ac:dyDescent="0.4">
      <c r="A1783" s="34">
        <v>1759</v>
      </c>
      <c r="B1783" s="34">
        <v>8138.0378635404559</v>
      </c>
      <c r="C1783" s="34">
        <v>-6991.0378635404559</v>
      </c>
    </row>
    <row r="1784" spans="1:3" x14ac:dyDescent="0.4">
      <c r="A1784" s="34">
        <v>1760</v>
      </c>
      <c r="B1784" s="34">
        <v>13588.883560468003</v>
      </c>
      <c r="C1784" s="34">
        <v>-8258.8835604680025</v>
      </c>
    </row>
    <row r="1785" spans="1:3" x14ac:dyDescent="0.4">
      <c r="A1785" s="34">
        <v>1761</v>
      </c>
      <c r="B1785" s="34">
        <v>11313.178997841223</v>
      </c>
      <c r="C1785" s="34">
        <v>-3041.1789978412235</v>
      </c>
    </row>
    <row r="1786" spans="1:3" x14ac:dyDescent="0.4">
      <c r="A1786" s="34">
        <v>1762</v>
      </c>
      <c r="B1786" s="34">
        <v>8893.2646631010793</v>
      </c>
      <c r="C1786" s="34">
        <v>-8738.2646631010793</v>
      </c>
    </row>
    <row r="1787" spans="1:3" x14ac:dyDescent="0.4">
      <c r="A1787" s="34">
        <v>1763</v>
      </c>
      <c r="B1787" s="34">
        <v>7555.7823632340405</v>
      </c>
      <c r="C1787" s="34">
        <v>-6670.7823632340405</v>
      </c>
    </row>
    <row r="1788" spans="1:3" x14ac:dyDescent="0.4">
      <c r="A1788" s="34">
        <v>1764</v>
      </c>
      <c r="B1788" s="34">
        <v>13166.267905434697</v>
      </c>
      <c r="C1788" s="34">
        <v>-937.26790543469724</v>
      </c>
    </row>
    <row r="1789" spans="1:3" x14ac:dyDescent="0.4">
      <c r="A1789" s="34">
        <v>1765</v>
      </c>
      <c r="B1789" s="34">
        <v>9190.529802258161</v>
      </c>
      <c r="C1789" s="34">
        <v>-7034.529802258161</v>
      </c>
    </row>
    <row r="1790" spans="1:3" x14ac:dyDescent="0.4">
      <c r="A1790" s="34">
        <v>1766</v>
      </c>
      <c r="B1790" s="34">
        <v>10579.071376030737</v>
      </c>
      <c r="C1790" s="34">
        <v>-3145.5913760307376</v>
      </c>
    </row>
    <row r="1791" spans="1:3" x14ac:dyDescent="0.4">
      <c r="A1791" s="34">
        <v>1767</v>
      </c>
      <c r="B1791" s="34">
        <v>4645.1139155725759</v>
      </c>
      <c r="C1791" s="34">
        <v>-4645.1139155725759</v>
      </c>
    </row>
    <row r="1792" spans="1:3" x14ac:dyDescent="0.4">
      <c r="A1792" s="34">
        <v>1768</v>
      </c>
      <c r="B1792" s="34">
        <v>9464.6040440341931</v>
      </c>
      <c r="C1792" s="34">
        <v>-7178.6040440341931</v>
      </c>
    </row>
    <row r="1793" spans="1:3" x14ac:dyDescent="0.4">
      <c r="A1793" s="34">
        <v>1769</v>
      </c>
      <c r="B1793" s="34">
        <v>5670.1515798149376</v>
      </c>
      <c r="C1793" s="34">
        <v>-5483.1515798149376</v>
      </c>
    </row>
    <row r="1794" spans="1:3" x14ac:dyDescent="0.4">
      <c r="A1794" s="34">
        <v>1770</v>
      </c>
      <c r="B1794" s="34">
        <v>8685.2173977529092</v>
      </c>
      <c r="C1794" s="34">
        <v>-7604.2173977529092</v>
      </c>
    </row>
    <row r="1795" spans="1:3" x14ac:dyDescent="0.4">
      <c r="A1795" s="34">
        <v>1771</v>
      </c>
      <c r="B1795" s="34">
        <v>17019.565931760444</v>
      </c>
      <c r="C1795" s="34">
        <v>-3173.5659317604441</v>
      </c>
    </row>
    <row r="1796" spans="1:3" x14ac:dyDescent="0.4">
      <c r="A1796" s="34">
        <v>1772</v>
      </c>
      <c r="B1796" s="34">
        <v>7588.6712722471639</v>
      </c>
      <c r="C1796" s="34">
        <v>-6693.6712722471639</v>
      </c>
    </row>
    <row r="1797" spans="1:3" x14ac:dyDescent="0.4">
      <c r="A1797" s="34">
        <v>1773</v>
      </c>
      <c r="B1797" s="34">
        <v>8358.0986436331423</v>
      </c>
      <c r="C1797" s="34">
        <v>-7500.0986436331423</v>
      </c>
    </row>
    <row r="1798" spans="1:3" x14ac:dyDescent="0.4">
      <c r="A1798" s="34">
        <v>1774</v>
      </c>
      <c r="B1798" s="34">
        <v>12767.808944208569</v>
      </c>
      <c r="C1798" s="34">
        <v>-10890.808944208569</v>
      </c>
    </row>
    <row r="1799" spans="1:3" x14ac:dyDescent="0.4">
      <c r="A1799" s="34">
        <v>1775</v>
      </c>
      <c r="B1799" s="34">
        <v>11905.973059239159</v>
      </c>
      <c r="C1799" s="34">
        <v>-10757.973059239159</v>
      </c>
    </row>
    <row r="1800" spans="1:3" x14ac:dyDescent="0.4">
      <c r="A1800" s="34">
        <v>1776</v>
      </c>
      <c r="B1800" s="34">
        <v>18674.620707904738</v>
      </c>
      <c r="C1800" s="34">
        <v>2483.3792920952619</v>
      </c>
    </row>
    <row r="1801" spans="1:3" x14ac:dyDescent="0.4">
      <c r="A1801" s="34">
        <v>1777</v>
      </c>
      <c r="B1801" s="34">
        <v>11531.229240195393</v>
      </c>
      <c r="C1801" s="34">
        <v>-11196.229240195393</v>
      </c>
    </row>
    <row r="1802" spans="1:3" x14ac:dyDescent="0.4">
      <c r="A1802" s="34">
        <v>1778</v>
      </c>
      <c r="B1802" s="34">
        <v>9997.7838574584894</v>
      </c>
      <c r="C1802" s="34">
        <v>-9346.7838574584894</v>
      </c>
    </row>
    <row r="1803" spans="1:3" x14ac:dyDescent="0.4">
      <c r="A1803" s="34">
        <v>1779</v>
      </c>
      <c r="B1803" s="34">
        <v>10099.191326915621</v>
      </c>
      <c r="C1803" s="34">
        <v>-9104.1913269156212</v>
      </c>
    </row>
    <row r="1804" spans="1:3" x14ac:dyDescent="0.4">
      <c r="A1804" s="34">
        <v>1780</v>
      </c>
      <c r="B1804" s="34">
        <v>13269.797555461513</v>
      </c>
      <c r="C1804" s="34">
        <v>-9283.7975554615132</v>
      </c>
    </row>
    <row r="1805" spans="1:3" x14ac:dyDescent="0.4">
      <c r="A1805" s="34">
        <v>1781</v>
      </c>
      <c r="B1805" s="34">
        <v>11094.693885366592</v>
      </c>
      <c r="C1805" s="34">
        <v>828.30611463340756</v>
      </c>
    </row>
    <row r="1806" spans="1:3" x14ac:dyDescent="0.4">
      <c r="A1806" s="34">
        <v>1782</v>
      </c>
      <c r="B1806" s="34">
        <v>9499.6539230305498</v>
      </c>
      <c r="C1806" s="34">
        <v>-8082.6539230305498</v>
      </c>
    </row>
    <row r="1807" spans="1:3" x14ac:dyDescent="0.4">
      <c r="A1807" s="34">
        <v>1783</v>
      </c>
      <c r="B1807" s="34">
        <v>10511.023937584345</v>
      </c>
      <c r="C1807" s="34">
        <v>-5089.0239375843448</v>
      </c>
    </row>
    <row r="1808" spans="1:3" x14ac:dyDescent="0.4">
      <c r="A1808" s="34">
        <v>1784</v>
      </c>
      <c r="B1808" s="34">
        <v>8857.1164928344024</v>
      </c>
      <c r="C1808" s="34">
        <v>619.88350716559762</v>
      </c>
    </row>
    <row r="1809" spans="1:3" x14ac:dyDescent="0.4">
      <c r="A1809" s="34">
        <v>1785</v>
      </c>
      <c r="B1809" s="34">
        <v>9598.3829396703259</v>
      </c>
      <c r="C1809" s="34">
        <v>-7610.3829396703259</v>
      </c>
    </row>
    <row r="1810" spans="1:3" x14ac:dyDescent="0.4">
      <c r="A1810" s="34">
        <v>1786</v>
      </c>
      <c r="B1810" s="34">
        <v>8339.7869581811465</v>
      </c>
      <c r="C1810" s="34">
        <v>-3486.7869581811465</v>
      </c>
    </row>
    <row r="1811" spans="1:3" x14ac:dyDescent="0.4">
      <c r="A1811" s="34">
        <v>1787</v>
      </c>
      <c r="B1811" s="34">
        <v>7211.0158687516387</v>
      </c>
      <c r="C1811" s="34">
        <v>-6306.0158687516387</v>
      </c>
    </row>
    <row r="1812" spans="1:3" x14ac:dyDescent="0.4">
      <c r="A1812" s="34">
        <v>1788</v>
      </c>
      <c r="B1812" s="34">
        <v>9897.0615736057989</v>
      </c>
      <c r="C1812" s="34">
        <v>-8364.0615736057989</v>
      </c>
    </row>
    <row r="1813" spans="1:3" x14ac:dyDescent="0.4">
      <c r="A1813" s="34">
        <v>1789</v>
      </c>
      <c r="B1813" s="34">
        <v>6207.3370936959609</v>
      </c>
      <c r="C1813" s="34">
        <v>-6131.3370936959609</v>
      </c>
    </row>
    <row r="1814" spans="1:3" x14ac:dyDescent="0.4">
      <c r="A1814" s="34">
        <v>1790</v>
      </c>
      <c r="B1814" s="34">
        <v>5467.336640900673</v>
      </c>
      <c r="C1814" s="34">
        <v>-5427.336640900673</v>
      </c>
    </row>
    <row r="1815" spans="1:3" x14ac:dyDescent="0.4">
      <c r="A1815" s="34">
        <v>1791</v>
      </c>
      <c r="B1815" s="34">
        <v>13612.823106484359</v>
      </c>
      <c r="C1815" s="34">
        <v>-11976.823106484359</v>
      </c>
    </row>
    <row r="1816" spans="1:3" x14ac:dyDescent="0.4">
      <c r="A1816" s="34">
        <v>1792</v>
      </c>
      <c r="B1816" s="34">
        <v>6844.559705825237</v>
      </c>
      <c r="C1816" s="34">
        <v>-6737.559705825237</v>
      </c>
    </row>
    <row r="1817" spans="1:3" x14ac:dyDescent="0.4">
      <c r="A1817" s="34">
        <v>1793</v>
      </c>
      <c r="B1817" s="34">
        <v>13684.240149916934</v>
      </c>
      <c r="C1817" s="34">
        <v>1596.7598500830663</v>
      </c>
    </row>
    <row r="1818" spans="1:3" x14ac:dyDescent="0.4">
      <c r="A1818" s="34">
        <v>1794</v>
      </c>
      <c r="B1818" s="34">
        <v>6289.5593662287702</v>
      </c>
      <c r="C1818" s="34">
        <v>-6249.5593662287702</v>
      </c>
    </row>
    <row r="1819" spans="1:3" x14ac:dyDescent="0.4">
      <c r="A1819" s="34">
        <v>1795</v>
      </c>
      <c r="B1819" s="34">
        <v>9199.3142330843148</v>
      </c>
      <c r="C1819" s="34">
        <v>-8202.3142330843148</v>
      </c>
    </row>
    <row r="1820" spans="1:3" x14ac:dyDescent="0.4">
      <c r="A1820" s="34">
        <v>1796</v>
      </c>
      <c r="B1820" s="34">
        <v>15654.777716694236</v>
      </c>
      <c r="C1820" s="34">
        <v>-4808.777716694236</v>
      </c>
    </row>
    <row r="1821" spans="1:3" x14ac:dyDescent="0.4">
      <c r="A1821" s="34">
        <v>1797</v>
      </c>
      <c r="B1821" s="34">
        <v>8651.0595192059809</v>
      </c>
      <c r="C1821" s="34">
        <v>-4461.0595192059809</v>
      </c>
    </row>
    <row r="1822" spans="1:3" x14ac:dyDescent="0.4">
      <c r="A1822" s="34">
        <v>1798</v>
      </c>
      <c r="B1822" s="34">
        <v>8612.3385652806464</v>
      </c>
      <c r="C1822" s="34">
        <v>-1857.3385652806464</v>
      </c>
    </row>
    <row r="1823" spans="1:3" x14ac:dyDescent="0.4">
      <c r="A1823" s="34">
        <v>1799</v>
      </c>
      <c r="B1823" s="34">
        <v>9494.0057714263821</v>
      </c>
      <c r="C1823" s="34">
        <v>-7312.0057714263821</v>
      </c>
    </row>
    <row r="1824" spans="1:3" x14ac:dyDescent="0.4">
      <c r="A1824" s="34">
        <v>1800</v>
      </c>
      <c r="B1824" s="34">
        <v>5602.0441307335932</v>
      </c>
      <c r="C1824" s="34">
        <v>-5532.2141307335933</v>
      </c>
    </row>
    <row r="1825" spans="1:3" x14ac:dyDescent="0.4">
      <c r="A1825" s="34">
        <v>1801</v>
      </c>
      <c r="B1825" s="34">
        <v>11528.500624956472</v>
      </c>
      <c r="C1825" s="34">
        <v>-2068.5006249564722</v>
      </c>
    </row>
    <row r="1826" spans="1:3" x14ac:dyDescent="0.4">
      <c r="A1826" s="34">
        <v>1802</v>
      </c>
      <c r="B1826" s="34">
        <v>9878.4504511068171</v>
      </c>
      <c r="C1826" s="34">
        <v>-7523.4504511068171</v>
      </c>
    </row>
    <row r="1827" spans="1:3" x14ac:dyDescent="0.4">
      <c r="A1827" s="34">
        <v>1803</v>
      </c>
      <c r="B1827" s="34">
        <v>12396.847053804693</v>
      </c>
      <c r="C1827" s="34">
        <v>-10699.847053804693</v>
      </c>
    </row>
    <row r="1828" spans="1:3" x14ac:dyDescent="0.4">
      <c r="A1828" s="34">
        <v>1804</v>
      </c>
      <c r="B1828" s="34">
        <v>10554.154568263835</v>
      </c>
      <c r="C1828" s="34">
        <v>-5164.1545682638352</v>
      </c>
    </row>
    <row r="1829" spans="1:3" x14ac:dyDescent="0.4">
      <c r="A1829" s="34">
        <v>1805</v>
      </c>
      <c r="B1829" s="34">
        <v>13265.802951127935</v>
      </c>
      <c r="C1829" s="34">
        <v>-7813.8029511279346</v>
      </c>
    </row>
    <row r="1830" spans="1:3" x14ac:dyDescent="0.4">
      <c r="A1830" s="34">
        <v>1806</v>
      </c>
      <c r="B1830" s="34">
        <v>10165.463377181139</v>
      </c>
      <c r="C1830" s="34">
        <v>-1974.4633771811386</v>
      </c>
    </row>
    <row r="1831" spans="1:3" x14ac:dyDescent="0.4">
      <c r="A1831" s="34">
        <v>1807</v>
      </c>
      <c r="B1831" s="34">
        <v>10719.284298933895</v>
      </c>
      <c r="C1831" s="34">
        <v>-10128.284298933895</v>
      </c>
    </row>
    <row r="1832" spans="1:3" x14ac:dyDescent="0.4">
      <c r="A1832" s="34">
        <v>1808</v>
      </c>
      <c r="B1832" s="34">
        <v>10328.72850440305</v>
      </c>
      <c r="C1832" s="34">
        <v>-9775.7285044030505</v>
      </c>
    </row>
    <row r="1833" spans="1:3" x14ac:dyDescent="0.4">
      <c r="A1833" s="34">
        <v>1809</v>
      </c>
      <c r="B1833" s="34">
        <v>14575.166287920452</v>
      </c>
      <c r="C1833" s="34">
        <v>-2981.1662879204523</v>
      </c>
    </row>
    <row r="1834" spans="1:3" x14ac:dyDescent="0.4">
      <c r="A1834" s="34">
        <v>1810</v>
      </c>
      <c r="B1834" s="34">
        <v>8116.7209780689873</v>
      </c>
      <c r="C1834" s="34">
        <v>-7736.7209780689873</v>
      </c>
    </row>
    <row r="1835" spans="1:3" x14ac:dyDescent="0.4">
      <c r="A1835" s="34">
        <v>1811</v>
      </c>
      <c r="B1835" s="34">
        <v>5261.7809595686485</v>
      </c>
      <c r="C1835" s="34">
        <v>-5246.7809595686485</v>
      </c>
    </row>
    <row r="1836" spans="1:3" x14ac:dyDescent="0.4">
      <c r="A1836" s="34">
        <v>1812</v>
      </c>
      <c r="B1836" s="34">
        <v>4771.6097194692065</v>
      </c>
      <c r="C1836" s="34">
        <v>-4731.6097194692065</v>
      </c>
    </row>
    <row r="1837" spans="1:3" x14ac:dyDescent="0.4">
      <c r="A1837" s="34">
        <v>1813</v>
      </c>
      <c r="B1837" s="34">
        <v>7737.3863390891165</v>
      </c>
      <c r="C1837" s="34">
        <v>-6872.3863390891165</v>
      </c>
    </row>
    <row r="1838" spans="1:3" x14ac:dyDescent="0.4">
      <c r="A1838" s="34">
        <v>1814</v>
      </c>
      <c r="B1838" s="34">
        <v>4645.1139155725759</v>
      </c>
      <c r="C1838" s="34">
        <v>-4645.1139155725759</v>
      </c>
    </row>
    <row r="1839" spans="1:3" x14ac:dyDescent="0.4">
      <c r="A1839" s="34">
        <v>1815</v>
      </c>
      <c r="B1839" s="34">
        <v>8111.370004777169</v>
      </c>
      <c r="C1839" s="34">
        <v>-2209.370004777169</v>
      </c>
    </row>
    <row r="1840" spans="1:3" x14ac:dyDescent="0.4">
      <c r="A1840" s="34">
        <v>1816</v>
      </c>
      <c r="B1840" s="34">
        <v>4645.1139155725759</v>
      </c>
      <c r="C1840" s="34">
        <v>-4645.1139155725759</v>
      </c>
    </row>
    <row r="1841" spans="1:3" x14ac:dyDescent="0.4">
      <c r="A1841" s="34">
        <v>1817</v>
      </c>
      <c r="B1841" s="34">
        <v>11620.303368772602</v>
      </c>
      <c r="C1841" s="34">
        <v>-11111.303368772602</v>
      </c>
    </row>
    <row r="1842" spans="1:3" x14ac:dyDescent="0.4">
      <c r="A1842" s="34">
        <v>1818</v>
      </c>
      <c r="B1842" s="34">
        <v>12389.629765437925</v>
      </c>
      <c r="C1842" s="34">
        <v>-2970.629765437925</v>
      </c>
    </row>
    <row r="1843" spans="1:3" x14ac:dyDescent="0.4">
      <c r="A1843" s="34">
        <v>1819</v>
      </c>
      <c r="B1843" s="34">
        <v>4645.1139155725759</v>
      </c>
      <c r="C1843" s="34">
        <v>-4645.1139155725759</v>
      </c>
    </row>
    <row r="1844" spans="1:3" x14ac:dyDescent="0.4">
      <c r="A1844" s="34">
        <v>1820</v>
      </c>
      <c r="B1844" s="34">
        <v>5159.0031189026367</v>
      </c>
      <c r="C1844" s="34">
        <v>-5134.0031189026367</v>
      </c>
    </row>
    <row r="1845" spans="1:3" x14ac:dyDescent="0.4">
      <c r="A1845" s="34">
        <v>1821</v>
      </c>
      <c r="B1845" s="34">
        <v>22189.291317260853</v>
      </c>
      <c r="C1845" s="34">
        <v>-20482.291317260853</v>
      </c>
    </row>
    <row r="1846" spans="1:3" x14ac:dyDescent="0.4">
      <c r="A1846" s="34">
        <v>1822</v>
      </c>
      <c r="B1846" s="34">
        <v>9509.5710830948155</v>
      </c>
      <c r="C1846" s="34">
        <v>-6137.3210830948155</v>
      </c>
    </row>
    <row r="1847" spans="1:3" x14ac:dyDescent="0.4">
      <c r="A1847" s="34">
        <v>1823</v>
      </c>
      <c r="B1847" s="34">
        <v>6887.5395301037506</v>
      </c>
      <c r="C1847" s="34">
        <v>-6587.5395301037506</v>
      </c>
    </row>
    <row r="1848" spans="1:3" x14ac:dyDescent="0.4">
      <c r="A1848" s="34">
        <v>1824</v>
      </c>
      <c r="B1848" s="34">
        <v>6665.7885526667787</v>
      </c>
      <c r="C1848" s="34">
        <v>-5854.7885526667787</v>
      </c>
    </row>
    <row r="1849" spans="1:3" x14ac:dyDescent="0.4">
      <c r="A1849" s="34">
        <v>1825</v>
      </c>
      <c r="B1849" s="34">
        <v>10815.895469159947</v>
      </c>
      <c r="C1849" s="34">
        <v>-7813.8954691599465</v>
      </c>
    </row>
    <row r="1850" spans="1:3" x14ac:dyDescent="0.4">
      <c r="A1850" s="34">
        <v>1826</v>
      </c>
      <c r="B1850" s="34">
        <v>8100.0938074012411</v>
      </c>
      <c r="C1850" s="34">
        <v>-5999.0938074012411</v>
      </c>
    </row>
    <row r="1851" spans="1:3" x14ac:dyDescent="0.4">
      <c r="A1851" s="34">
        <v>1827</v>
      </c>
      <c r="B1851" s="34">
        <v>9015.87682389562</v>
      </c>
      <c r="C1851" s="34">
        <v>-6995.87682389562</v>
      </c>
    </row>
    <row r="1852" spans="1:3" x14ac:dyDescent="0.4">
      <c r="A1852" s="34">
        <v>1828</v>
      </c>
      <c r="B1852" s="34">
        <v>11542.363506267542</v>
      </c>
      <c r="C1852" s="34">
        <v>-3489.3635062675421</v>
      </c>
    </row>
    <row r="1853" spans="1:3" x14ac:dyDescent="0.4">
      <c r="A1853" s="34">
        <v>1829</v>
      </c>
      <c r="B1853" s="34">
        <v>38959.208985931837</v>
      </c>
      <c r="C1853" s="34">
        <v>-18927.208985931837</v>
      </c>
    </row>
    <row r="1854" spans="1:3" x14ac:dyDescent="0.4">
      <c r="A1854" s="34">
        <v>1830</v>
      </c>
      <c r="B1854" s="34">
        <v>10874.696851940986</v>
      </c>
      <c r="C1854" s="34">
        <v>-8374.4468519409857</v>
      </c>
    </row>
    <row r="1855" spans="1:3" x14ac:dyDescent="0.4">
      <c r="A1855" s="34">
        <v>1831</v>
      </c>
      <c r="B1855" s="34">
        <v>10186.021927407499</v>
      </c>
      <c r="C1855" s="34">
        <v>5043.9780725925011</v>
      </c>
    </row>
    <row r="1856" spans="1:3" x14ac:dyDescent="0.4">
      <c r="A1856" s="34">
        <v>1832</v>
      </c>
      <c r="B1856" s="34">
        <v>10694.323966200722</v>
      </c>
      <c r="C1856" s="34">
        <v>-9664.3239662007218</v>
      </c>
    </row>
    <row r="1857" spans="1:3" x14ac:dyDescent="0.4">
      <c r="A1857" s="34">
        <v>1833</v>
      </c>
      <c r="B1857" s="34">
        <v>6700.6707288928192</v>
      </c>
      <c r="C1857" s="34">
        <v>-6200.6707288928192</v>
      </c>
    </row>
    <row r="1858" spans="1:3" x14ac:dyDescent="0.4">
      <c r="A1858" s="34">
        <v>1834</v>
      </c>
      <c r="B1858" s="34">
        <v>8098.4493619505847</v>
      </c>
      <c r="C1858" s="34">
        <v>-7048.4493619505847</v>
      </c>
    </row>
    <row r="1859" spans="1:3" x14ac:dyDescent="0.4">
      <c r="A1859" s="34">
        <v>1835</v>
      </c>
      <c r="B1859" s="34">
        <v>15429.935329459453</v>
      </c>
      <c r="C1859" s="34">
        <v>-3624.935329459453</v>
      </c>
    </row>
    <row r="1860" spans="1:3" x14ac:dyDescent="0.4">
      <c r="A1860" s="34">
        <v>1836</v>
      </c>
      <c r="B1860" s="34">
        <v>8531.9849807599458</v>
      </c>
      <c r="C1860" s="34">
        <v>-8011.9849807599458</v>
      </c>
    </row>
    <row r="1861" spans="1:3" x14ac:dyDescent="0.4">
      <c r="A1861" s="34">
        <v>1837</v>
      </c>
      <c r="B1861" s="34">
        <v>19620.032169411759</v>
      </c>
      <c r="C1861" s="34">
        <v>-9603.0321694117592</v>
      </c>
    </row>
    <row r="1862" spans="1:3" x14ac:dyDescent="0.4">
      <c r="A1862" s="34">
        <v>1838</v>
      </c>
      <c r="B1862" s="34">
        <v>9690.820706669334</v>
      </c>
      <c r="C1862" s="34">
        <v>-7849.820706669334</v>
      </c>
    </row>
    <row r="1863" spans="1:3" x14ac:dyDescent="0.4">
      <c r="A1863" s="34">
        <v>1839</v>
      </c>
      <c r="B1863" s="34">
        <v>7585.9990483898482</v>
      </c>
      <c r="C1863" s="34">
        <v>-6584.5090483898484</v>
      </c>
    </row>
    <row r="1864" spans="1:3" x14ac:dyDescent="0.4">
      <c r="A1864" s="34">
        <v>1840</v>
      </c>
      <c r="B1864" s="34">
        <v>8396.2767046805402</v>
      </c>
      <c r="C1864" s="34">
        <v>-6343.2767046805402</v>
      </c>
    </row>
    <row r="1865" spans="1:3" x14ac:dyDescent="0.4">
      <c r="A1865" s="34">
        <v>1841</v>
      </c>
      <c r="B1865" s="34">
        <v>10843.408306507463</v>
      </c>
      <c r="C1865" s="34">
        <v>-9863.4083065074628</v>
      </c>
    </row>
    <row r="1866" spans="1:3" x14ac:dyDescent="0.4">
      <c r="A1866" s="34">
        <v>1842</v>
      </c>
      <c r="B1866" s="34">
        <v>8828.1720306792704</v>
      </c>
      <c r="C1866" s="34">
        <v>-6793.1720306792704</v>
      </c>
    </row>
    <row r="1867" spans="1:3" x14ac:dyDescent="0.4">
      <c r="A1867" s="34">
        <v>1843</v>
      </c>
      <c r="B1867" s="34">
        <v>14453.056424843453</v>
      </c>
      <c r="C1867" s="34">
        <v>-11948.056424843453</v>
      </c>
    </row>
    <row r="1868" spans="1:3" x14ac:dyDescent="0.4">
      <c r="A1868" s="34">
        <v>1844</v>
      </c>
      <c r="B1868" s="34">
        <v>12254.116415520977</v>
      </c>
      <c r="C1868" s="34">
        <v>146.49358447902341</v>
      </c>
    </row>
    <row r="1869" spans="1:3" x14ac:dyDescent="0.4">
      <c r="A1869" s="34">
        <v>1845</v>
      </c>
      <c r="B1869" s="34">
        <v>10898.117741692757</v>
      </c>
      <c r="C1869" s="34">
        <v>-9377.1177416927567</v>
      </c>
    </row>
    <row r="1870" spans="1:3" x14ac:dyDescent="0.4">
      <c r="A1870" s="34">
        <v>1846</v>
      </c>
      <c r="B1870" s="34">
        <v>8972.6019436151946</v>
      </c>
      <c r="C1870" s="34">
        <v>-7972.6019436151946</v>
      </c>
    </row>
    <row r="1871" spans="1:3" x14ac:dyDescent="0.4">
      <c r="A1871" s="34">
        <v>1847</v>
      </c>
      <c r="B1871" s="34">
        <v>12784.332080315642</v>
      </c>
      <c r="C1871" s="34">
        <v>7904.6679196843579</v>
      </c>
    </row>
    <row r="1872" spans="1:3" x14ac:dyDescent="0.4">
      <c r="A1872" s="34">
        <v>1848</v>
      </c>
      <c r="B1872" s="34">
        <v>11183.948325944972</v>
      </c>
      <c r="C1872" s="34">
        <v>-8161.9483259449717</v>
      </c>
    </row>
    <row r="1873" spans="1:3" x14ac:dyDescent="0.4">
      <c r="A1873" s="34">
        <v>1849</v>
      </c>
      <c r="B1873" s="34">
        <v>15680.028075080083</v>
      </c>
      <c r="C1873" s="34">
        <v>-12459.028075080083</v>
      </c>
    </row>
    <row r="1874" spans="1:3" x14ac:dyDescent="0.4">
      <c r="A1874" s="34">
        <v>1850</v>
      </c>
      <c r="B1874" s="34">
        <v>7738.726919619543</v>
      </c>
      <c r="C1874" s="34">
        <v>-7437.726919619543</v>
      </c>
    </row>
    <row r="1875" spans="1:3" x14ac:dyDescent="0.4">
      <c r="A1875" s="34">
        <v>1851</v>
      </c>
      <c r="B1875" s="34">
        <v>8842.1245531830937</v>
      </c>
      <c r="C1875" s="34">
        <v>294.87544681690633</v>
      </c>
    </row>
    <row r="1876" spans="1:3" x14ac:dyDescent="0.4">
      <c r="A1876" s="34">
        <v>1852</v>
      </c>
      <c r="B1876" s="34">
        <v>8759.3899373104796</v>
      </c>
      <c r="C1876" s="34">
        <v>-7458.3899373104796</v>
      </c>
    </row>
    <row r="1877" spans="1:3" x14ac:dyDescent="0.4">
      <c r="A1877" s="34">
        <v>1853</v>
      </c>
      <c r="B1877" s="34">
        <v>15657.249576550796</v>
      </c>
      <c r="C1877" s="34">
        <v>1887.7504234492044</v>
      </c>
    </row>
    <row r="1878" spans="1:3" x14ac:dyDescent="0.4">
      <c r="A1878" s="34">
        <v>1854</v>
      </c>
      <c r="B1878" s="34">
        <v>9431.6247808754288</v>
      </c>
      <c r="C1878" s="34">
        <v>-8616.6247808754288</v>
      </c>
    </row>
    <row r="1879" spans="1:3" x14ac:dyDescent="0.4">
      <c r="A1879" s="34">
        <v>1855</v>
      </c>
      <c r="B1879" s="34">
        <v>11883.769047224718</v>
      </c>
      <c r="C1879" s="34">
        <v>3434.7809527752815</v>
      </c>
    </row>
    <row r="1880" spans="1:3" x14ac:dyDescent="0.4">
      <c r="A1880" s="34">
        <v>1856</v>
      </c>
      <c r="B1880" s="34">
        <v>10448.095011414884</v>
      </c>
      <c r="C1880" s="34">
        <v>3032.0649885851162</v>
      </c>
    </row>
    <row r="1881" spans="1:3" x14ac:dyDescent="0.4">
      <c r="A1881" s="34">
        <v>1857</v>
      </c>
      <c r="B1881" s="34">
        <v>9026.6955439657268</v>
      </c>
      <c r="C1881" s="34">
        <v>-7001.6955439657268</v>
      </c>
    </row>
    <row r="1882" spans="1:3" x14ac:dyDescent="0.4">
      <c r="A1882" s="34">
        <v>1858</v>
      </c>
      <c r="B1882" s="34">
        <v>15857.24198822845</v>
      </c>
      <c r="C1882" s="34">
        <v>-12857.24198822845</v>
      </c>
    </row>
    <row r="1883" spans="1:3" x14ac:dyDescent="0.4">
      <c r="A1883" s="34">
        <v>1859</v>
      </c>
      <c r="B1883" s="34">
        <v>7979.006335845037</v>
      </c>
      <c r="C1883" s="34">
        <v>-1937.4563358450368</v>
      </c>
    </row>
    <row r="1884" spans="1:3" x14ac:dyDescent="0.4">
      <c r="A1884" s="34">
        <v>1860</v>
      </c>
      <c r="B1884" s="34">
        <v>10452.061913202264</v>
      </c>
      <c r="C1884" s="34">
        <v>-6497.0619132022639</v>
      </c>
    </row>
    <row r="1885" spans="1:3" x14ac:dyDescent="0.4">
      <c r="A1885" s="34">
        <v>1861</v>
      </c>
      <c r="B1885" s="34">
        <v>8976.9294316432351</v>
      </c>
      <c r="C1885" s="34">
        <v>-7975.9294316432351</v>
      </c>
    </row>
    <row r="1886" spans="1:3" x14ac:dyDescent="0.4">
      <c r="A1886" s="34">
        <v>1862</v>
      </c>
      <c r="B1886" s="34">
        <v>4645.1139155725759</v>
      </c>
      <c r="C1886" s="34">
        <v>-4645.1139155725759</v>
      </c>
    </row>
    <row r="1887" spans="1:3" x14ac:dyDescent="0.4">
      <c r="A1887" s="34">
        <v>1863</v>
      </c>
      <c r="B1887" s="34">
        <v>12122.201824024962</v>
      </c>
      <c r="C1887" s="34">
        <v>-10667.201824024962</v>
      </c>
    </row>
    <row r="1888" spans="1:3" x14ac:dyDescent="0.4">
      <c r="A1888" s="34">
        <v>1864</v>
      </c>
      <c r="B1888" s="34">
        <v>5056.2252782366249</v>
      </c>
      <c r="C1888" s="34">
        <v>-5046.2252782366249</v>
      </c>
    </row>
    <row r="1889" spans="1:3" x14ac:dyDescent="0.4">
      <c r="A1889" s="34">
        <v>1865</v>
      </c>
      <c r="B1889" s="34">
        <v>9420.8575785199428</v>
      </c>
      <c r="C1889" s="34">
        <v>-6632.8575785199428</v>
      </c>
    </row>
    <row r="1890" spans="1:3" x14ac:dyDescent="0.4">
      <c r="A1890" s="34">
        <v>1866</v>
      </c>
      <c r="B1890" s="34">
        <v>4809.5584606381954</v>
      </c>
      <c r="C1890" s="34">
        <v>-4805.5584606381954</v>
      </c>
    </row>
    <row r="1891" spans="1:3" x14ac:dyDescent="0.4">
      <c r="A1891" s="34">
        <v>1867</v>
      </c>
      <c r="B1891" s="34">
        <v>9784.0059488731858</v>
      </c>
      <c r="C1891" s="34">
        <v>-9659.0059488731858</v>
      </c>
    </row>
    <row r="1892" spans="1:3" x14ac:dyDescent="0.4">
      <c r="A1892" s="34">
        <v>1868</v>
      </c>
      <c r="B1892" s="34">
        <v>5467.336640900673</v>
      </c>
      <c r="C1892" s="34">
        <v>-5457.336640900673</v>
      </c>
    </row>
    <row r="1893" spans="1:3" x14ac:dyDescent="0.4">
      <c r="A1893" s="34">
        <v>1869</v>
      </c>
      <c r="B1893" s="34">
        <v>10531.261308068428</v>
      </c>
      <c r="C1893" s="34">
        <v>-9314.2613080684278</v>
      </c>
    </row>
    <row r="1894" spans="1:3" x14ac:dyDescent="0.4">
      <c r="A1894" s="34">
        <v>1870</v>
      </c>
      <c r="B1894" s="34">
        <v>4645.1139155725759</v>
      </c>
      <c r="C1894" s="34">
        <v>-4645.1139155725759</v>
      </c>
    </row>
    <row r="1895" spans="1:3" x14ac:dyDescent="0.4">
      <c r="A1895" s="34">
        <v>1871</v>
      </c>
      <c r="B1895" s="34">
        <v>7343.4994050584228</v>
      </c>
      <c r="C1895" s="34">
        <v>-6982.4994050584228</v>
      </c>
    </row>
    <row r="1896" spans="1:3" x14ac:dyDescent="0.4">
      <c r="A1896" s="34">
        <v>1872</v>
      </c>
      <c r="B1896" s="34">
        <v>8683.5257433419465</v>
      </c>
      <c r="C1896" s="34">
        <v>-4017.5257433419465</v>
      </c>
    </row>
    <row r="1897" spans="1:3" x14ac:dyDescent="0.4">
      <c r="A1897" s="34">
        <v>1873</v>
      </c>
      <c r="B1897" s="34">
        <v>5985.9694368768578</v>
      </c>
      <c r="C1897" s="34">
        <v>-5773.9694368768578</v>
      </c>
    </row>
    <row r="1898" spans="1:3" x14ac:dyDescent="0.4">
      <c r="A1898" s="34">
        <v>1874</v>
      </c>
      <c r="B1898" s="34">
        <v>6125.1148211631516</v>
      </c>
      <c r="C1898" s="34">
        <v>-6089.1148211631516</v>
      </c>
    </row>
    <row r="1899" spans="1:3" x14ac:dyDescent="0.4">
      <c r="A1899" s="34">
        <v>1875</v>
      </c>
      <c r="B1899" s="34">
        <v>5714.0034584991026</v>
      </c>
      <c r="C1899" s="34">
        <v>-5688.0034584991026</v>
      </c>
    </row>
    <row r="1900" spans="1:3" x14ac:dyDescent="0.4">
      <c r="A1900" s="34">
        <v>1876</v>
      </c>
      <c r="B1900" s="34">
        <v>6042.8925486303415</v>
      </c>
      <c r="C1900" s="34">
        <v>-5991.8925486303415</v>
      </c>
    </row>
    <row r="1901" spans="1:3" x14ac:dyDescent="0.4">
      <c r="A1901" s="34">
        <v>1877</v>
      </c>
      <c r="B1901" s="34">
        <v>4645.1139155725759</v>
      </c>
      <c r="C1901" s="34">
        <v>-4645.1139155725759</v>
      </c>
    </row>
    <row r="1902" spans="1:3" x14ac:dyDescent="0.4">
      <c r="A1902" s="34">
        <v>1878</v>
      </c>
      <c r="B1902" s="34">
        <v>4645.1139155725759</v>
      </c>
      <c r="C1902" s="34">
        <v>-4645.1139155725759</v>
      </c>
    </row>
    <row r="1903" spans="1:3" x14ac:dyDescent="0.4">
      <c r="A1903" s="34">
        <v>1879</v>
      </c>
      <c r="B1903" s="34">
        <v>4645.1139155725759</v>
      </c>
      <c r="C1903" s="34">
        <v>-4645.1139155725759</v>
      </c>
    </row>
    <row r="1904" spans="1:3" x14ac:dyDescent="0.4">
      <c r="A1904" s="34">
        <v>1880</v>
      </c>
      <c r="B1904" s="34">
        <v>4891.7807331710055</v>
      </c>
      <c r="C1904" s="34">
        <v>-4885.7807331710055</v>
      </c>
    </row>
    <row r="1905" spans="1:3" x14ac:dyDescent="0.4">
      <c r="A1905" s="34">
        <v>1881</v>
      </c>
      <c r="B1905" s="34">
        <v>8084.745649861783</v>
      </c>
      <c r="C1905" s="34">
        <v>-7080.745649861783</v>
      </c>
    </row>
    <row r="1906" spans="1:3" x14ac:dyDescent="0.4">
      <c r="A1906" s="34">
        <v>1882</v>
      </c>
      <c r="B1906" s="34">
        <v>8701.8316359131422</v>
      </c>
      <c r="C1906" s="34">
        <v>-5248.1416359131417</v>
      </c>
    </row>
    <row r="1907" spans="1:3" x14ac:dyDescent="0.4">
      <c r="A1907" s="34">
        <v>1883</v>
      </c>
      <c r="B1907" s="34">
        <v>8076.1173866947593</v>
      </c>
      <c r="C1907" s="34">
        <v>-4696.1173866947593</v>
      </c>
    </row>
    <row r="1908" spans="1:3" x14ac:dyDescent="0.4">
      <c r="A1908" s="34">
        <v>1884</v>
      </c>
      <c r="B1908" s="34">
        <v>7335.3238950054447</v>
      </c>
      <c r="C1908" s="34">
        <v>-6288.3238950054447</v>
      </c>
    </row>
    <row r="1909" spans="1:3" x14ac:dyDescent="0.4">
      <c r="A1909" s="34">
        <v>1885</v>
      </c>
      <c r="B1909" s="34">
        <v>8917.5096921812656</v>
      </c>
      <c r="C1909" s="34">
        <v>-7566.5096921812656</v>
      </c>
    </row>
    <row r="1910" spans="1:3" x14ac:dyDescent="0.4">
      <c r="A1910" s="34">
        <v>1886</v>
      </c>
      <c r="B1910" s="34">
        <v>8812.608529092704</v>
      </c>
      <c r="C1910" s="34">
        <v>-3490.608529092704</v>
      </c>
    </row>
    <row r="1911" spans="1:3" x14ac:dyDescent="0.4">
      <c r="A1911" s="34">
        <v>1887</v>
      </c>
      <c r="B1911" s="34">
        <v>8118.2961173895383</v>
      </c>
      <c r="C1911" s="34">
        <v>-6893.2961173895383</v>
      </c>
    </row>
    <row r="1912" spans="1:3" x14ac:dyDescent="0.4">
      <c r="A1912" s="34">
        <v>1888</v>
      </c>
      <c r="B1912" s="34">
        <v>38921.523777687638</v>
      </c>
      <c r="C1912" s="34">
        <v>-35586.523777687638</v>
      </c>
    </row>
    <row r="1913" spans="1:3" x14ac:dyDescent="0.4">
      <c r="A1913" s="34">
        <v>1889</v>
      </c>
      <c r="B1913" s="34">
        <v>8480.9215060919705</v>
      </c>
      <c r="C1913" s="34">
        <v>-4328.9215060919705</v>
      </c>
    </row>
    <row r="1914" spans="1:3" x14ac:dyDescent="0.4">
      <c r="A1914" s="34">
        <v>1890</v>
      </c>
      <c r="B1914" s="34">
        <v>8629.15675738963</v>
      </c>
      <c r="C1914" s="34">
        <v>-6497.15675738963</v>
      </c>
    </row>
    <row r="1915" spans="1:3" x14ac:dyDescent="0.4">
      <c r="A1915" s="34">
        <v>1891</v>
      </c>
      <c r="B1915" s="34">
        <v>10444.167238091593</v>
      </c>
      <c r="C1915" s="34">
        <v>6905.9627619084076</v>
      </c>
    </row>
    <row r="1916" spans="1:3" x14ac:dyDescent="0.4">
      <c r="A1916" s="34">
        <v>1892</v>
      </c>
      <c r="B1916" s="34">
        <v>11877.247970437631</v>
      </c>
      <c r="C1916" s="34">
        <v>-1322.247970437631</v>
      </c>
    </row>
    <row r="1917" spans="1:3" x14ac:dyDescent="0.4">
      <c r="A1917" s="34">
        <v>1893</v>
      </c>
      <c r="B1917" s="34">
        <v>6805.0297671075396</v>
      </c>
      <c r="C1917" s="34">
        <v>-6122.0297671075396</v>
      </c>
    </row>
    <row r="1918" spans="1:3" x14ac:dyDescent="0.4">
      <c r="A1918" s="34">
        <v>1894</v>
      </c>
      <c r="B1918" s="34">
        <v>9395.7341063571384</v>
      </c>
      <c r="C1918" s="34">
        <v>-6795.7341063571384</v>
      </c>
    </row>
    <row r="1919" spans="1:3" x14ac:dyDescent="0.4">
      <c r="A1919" s="34">
        <v>1895</v>
      </c>
      <c r="B1919" s="34">
        <v>9352.3390180759343</v>
      </c>
      <c r="C1919" s="34">
        <v>-8207.3390180759343</v>
      </c>
    </row>
    <row r="1920" spans="1:3" x14ac:dyDescent="0.4">
      <c r="A1920" s="34">
        <v>1896</v>
      </c>
      <c r="B1920" s="34">
        <v>20788.669892865517</v>
      </c>
      <c r="C1920" s="34">
        <v>-11560.669892865517</v>
      </c>
    </row>
    <row r="1921" spans="1:3" x14ac:dyDescent="0.4">
      <c r="A1921" s="34">
        <v>1897</v>
      </c>
      <c r="B1921" s="34">
        <v>8180.6716344833949</v>
      </c>
      <c r="C1921" s="34">
        <v>-7621.6716344833949</v>
      </c>
    </row>
    <row r="1922" spans="1:3" x14ac:dyDescent="0.4">
      <c r="A1922" s="34">
        <v>1898</v>
      </c>
      <c r="B1922" s="34">
        <v>7568.2729598264559</v>
      </c>
      <c r="C1922" s="34">
        <v>-1062.2729598264559</v>
      </c>
    </row>
    <row r="1923" spans="1:3" x14ac:dyDescent="0.4">
      <c r="A1923" s="34">
        <v>1899</v>
      </c>
      <c r="B1923" s="34">
        <v>10302.789335092104</v>
      </c>
      <c r="C1923" s="34">
        <v>-8857.789335092104</v>
      </c>
    </row>
    <row r="1924" spans="1:3" x14ac:dyDescent="0.4">
      <c r="A1924" s="34">
        <v>1900</v>
      </c>
      <c r="B1924" s="34">
        <v>6994.3217022242825</v>
      </c>
      <c r="C1924" s="34">
        <v>-5794.3217022242825</v>
      </c>
    </row>
    <row r="1925" spans="1:3" x14ac:dyDescent="0.4">
      <c r="A1925" s="34">
        <v>1901</v>
      </c>
      <c r="B1925" s="34">
        <v>8808.1646110296206</v>
      </c>
      <c r="C1925" s="34">
        <v>-6074.05461102962</v>
      </c>
    </row>
    <row r="1926" spans="1:3" x14ac:dyDescent="0.4">
      <c r="A1926" s="34">
        <v>1902</v>
      </c>
      <c r="B1926" s="34">
        <v>13426.452622076657</v>
      </c>
      <c r="C1926" s="34">
        <v>-10756.452622076657</v>
      </c>
    </row>
    <row r="1927" spans="1:3" x14ac:dyDescent="0.4">
      <c r="A1927" s="34">
        <v>1903</v>
      </c>
      <c r="B1927" s="34">
        <v>4974.0030057038148</v>
      </c>
      <c r="C1927" s="34">
        <v>-4962.0030057038148</v>
      </c>
    </row>
    <row r="1928" spans="1:3" x14ac:dyDescent="0.4">
      <c r="A1928" s="34">
        <v>1904</v>
      </c>
      <c r="B1928" s="34">
        <v>7448.6928668132587</v>
      </c>
      <c r="C1928" s="34">
        <v>-6050.6928668132587</v>
      </c>
    </row>
    <row r="1929" spans="1:3" x14ac:dyDescent="0.4">
      <c r="A1929" s="34">
        <v>1905</v>
      </c>
      <c r="B1929" s="34">
        <v>6700.6707288928192</v>
      </c>
      <c r="C1929" s="34">
        <v>-6650.6707288928192</v>
      </c>
    </row>
    <row r="1930" spans="1:3" x14ac:dyDescent="0.4">
      <c r="A1930" s="34">
        <v>1906</v>
      </c>
      <c r="B1930" s="34">
        <v>5508.4477771670781</v>
      </c>
      <c r="C1930" s="34">
        <v>-5466.4477771670781</v>
      </c>
    </row>
    <row r="1931" spans="1:3" x14ac:dyDescent="0.4">
      <c r="A1931" s="34">
        <v>1907</v>
      </c>
      <c r="B1931" s="34">
        <v>22401.802670637953</v>
      </c>
      <c r="C1931" s="34">
        <v>-1021.8026706379533</v>
      </c>
    </row>
    <row r="1932" spans="1:3" x14ac:dyDescent="0.4">
      <c r="A1932" s="34">
        <v>1908</v>
      </c>
      <c r="B1932" s="34">
        <v>6392.3372068947829</v>
      </c>
      <c r="C1932" s="34">
        <v>-6307.3372068947829</v>
      </c>
    </row>
    <row r="1933" spans="1:3" x14ac:dyDescent="0.4">
      <c r="A1933" s="34">
        <v>1909</v>
      </c>
      <c r="B1933" s="34">
        <v>13545.674917249231</v>
      </c>
      <c r="C1933" s="34">
        <v>-13112.674917249231</v>
      </c>
    </row>
    <row r="1934" spans="1:3" x14ac:dyDescent="0.4">
      <c r="A1934" s="34">
        <v>1910</v>
      </c>
      <c r="B1934" s="34">
        <v>15331.845600823823</v>
      </c>
      <c r="C1934" s="34">
        <v>-10392.845600823823</v>
      </c>
    </row>
    <row r="1935" spans="1:3" x14ac:dyDescent="0.4">
      <c r="A1935" s="34">
        <v>1911</v>
      </c>
      <c r="B1935" s="34">
        <v>14305.798189374917</v>
      </c>
      <c r="C1935" s="34">
        <v>19180.201810625083</v>
      </c>
    </row>
    <row r="1936" spans="1:3" x14ac:dyDescent="0.4">
      <c r="A1936" s="34">
        <v>1912</v>
      </c>
      <c r="B1936" s="34">
        <v>5467.336640900673</v>
      </c>
      <c r="C1936" s="34">
        <v>-5457.336640900673</v>
      </c>
    </row>
    <row r="1937" spans="1:3" x14ac:dyDescent="0.4">
      <c r="A1937" s="34">
        <v>1913</v>
      </c>
      <c r="B1937" s="34">
        <v>10449.614821757836</v>
      </c>
      <c r="C1937" s="34">
        <v>-7484.6148217578357</v>
      </c>
    </row>
    <row r="1938" spans="1:3" x14ac:dyDescent="0.4">
      <c r="A1938" s="34">
        <v>1914</v>
      </c>
      <c r="B1938" s="34">
        <v>6659.5595926264141</v>
      </c>
      <c r="C1938" s="34">
        <v>-6022.5595926264141</v>
      </c>
    </row>
    <row r="1939" spans="1:3" x14ac:dyDescent="0.4">
      <c r="A1939" s="34">
        <v>1915</v>
      </c>
      <c r="B1939" s="34">
        <v>7111.7820915568682</v>
      </c>
      <c r="C1939" s="34">
        <v>-7051.7820915568682</v>
      </c>
    </row>
    <row r="1940" spans="1:3" x14ac:dyDescent="0.4">
      <c r="A1940" s="34">
        <v>1916</v>
      </c>
      <c r="B1940" s="34">
        <v>4809.5584606381954</v>
      </c>
      <c r="C1940" s="34">
        <v>-4801.5584606381954</v>
      </c>
    </row>
    <row r="1941" spans="1:3" x14ac:dyDescent="0.4">
      <c r="A1941" s="34">
        <v>1917</v>
      </c>
      <c r="B1941" s="34">
        <v>6042.8925486303415</v>
      </c>
      <c r="C1941" s="34">
        <v>-5940.8925486303415</v>
      </c>
    </row>
    <row r="1942" spans="1:3" x14ac:dyDescent="0.4">
      <c r="A1942" s="34">
        <v>1918</v>
      </c>
      <c r="B1942" s="34">
        <v>245468.2771447057</v>
      </c>
      <c r="C1942" s="34">
        <v>-40443.277144705702</v>
      </c>
    </row>
    <row r="1943" spans="1:3" x14ac:dyDescent="0.4">
      <c r="A1943" s="34">
        <v>1919</v>
      </c>
      <c r="B1943" s="34">
        <v>7020.4240109648572</v>
      </c>
      <c r="C1943" s="34">
        <v>-6760.4240109648572</v>
      </c>
    </row>
    <row r="1944" spans="1:3" x14ac:dyDescent="0.4">
      <c r="A1944" s="34">
        <v>1920</v>
      </c>
      <c r="B1944" s="34">
        <v>7080.9487393570644</v>
      </c>
      <c r="C1944" s="34">
        <v>-6843.9487393570644</v>
      </c>
    </row>
    <row r="1945" spans="1:3" x14ac:dyDescent="0.4">
      <c r="A1945" s="34">
        <v>1921</v>
      </c>
      <c r="B1945" s="34">
        <v>8014.6609508933407</v>
      </c>
      <c r="C1945" s="34">
        <v>-3711.6609508933407</v>
      </c>
    </row>
    <row r="1946" spans="1:3" x14ac:dyDescent="0.4">
      <c r="A1946" s="34">
        <v>1922</v>
      </c>
      <c r="B1946" s="34">
        <v>9085.1166323443031</v>
      </c>
      <c r="C1946" s="34">
        <v>-7033.1166323443031</v>
      </c>
    </row>
    <row r="1947" spans="1:3" x14ac:dyDescent="0.4">
      <c r="A1947" s="34">
        <v>1923</v>
      </c>
      <c r="B1947" s="34">
        <v>7614.1087878120024</v>
      </c>
      <c r="C1947" s="34">
        <v>-5303.1087878120024</v>
      </c>
    </row>
    <row r="1948" spans="1:3" x14ac:dyDescent="0.4">
      <c r="A1948" s="34">
        <v>1924</v>
      </c>
      <c r="B1948" s="34">
        <v>6548.875764216863</v>
      </c>
      <c r="C1948" s="34">
        <v>-6247.875764216863</v>
      </c>
    </row>
    <row r="1949" spans="1:3" x14ac:dyDescent="0.4">
      <c r="A1949" s="34">
        <v>1925</v>
      </c>
      <c r="B1949" s="34">
        <v>13196.23025898479</v>
      </c>
      <c r="C1949" s="34">
        <v>-9764.2302589847895</v>
      </c>
    </row>
    <row r="1950" spans="1:3" x14ac:dyDescent="0.4">
      <c r="A1950" s="34">
        <v>1926</v>
      </c>
      <c r="B1950" s="34">
        <v>7261.9958586841167</v>
      </c>
      <c r="C1950" s="34">
        <v>-5606.9958586841167</v>
      </c>
    </row>
    <row r="1951" spans="1:3" x14ac:dyDescent="0.4">
      <c r="A1951" s="34">
        <v>1927</v>
      </c>
      <c r="B1951" s="34">
        <v>6897.1512229480923</v>
      </c>
      <c r="C1951" s="34">
        <v>-3966.4612229480922</v>
      </c>
    </row>
    <row r="1952" spans="1:3" x14ac:dyDescent="0.4">
      <c r="A1952" s="34">
        <v>1928</v>
      </c>
      <c r="B1952" s="34">
        <v>9279.4601856036716</v>
      </c>
      <c r="C1952" s="34">
        <v>-8659.4601856036716</v>
      </c>
    </row>
    <row r="1953" spans="1:3" x14ac:dyDescent="0.4">
      <c r="A1953" s="34">
        <v>1929</v>
      </c>
      <c r="B1953" s="34">
        <v>11005.248526198742</v>
      </c>
      <c r="C1953" s="34">
        <v>-8375.2485261987422</v>
      </c>
    </row>
    <row r="1954" spans="1:3" x14ac:dyDescent="0.4">
      <c r="A1954" s="34">
        <v>1930</v>
      </c>
      <c r="B1954" s="34">
        <v>8164.2271799768332</v>
      </c>
      <c r="C1954" s="34">
        <v>-4954.2271799768332</v>
      </c>
    </row>
    <row r="1955" spans="1:3" x14ac:dyDescent="0.4">
      <c r="A1955" s="34">
        <v>1931</v>
      </c>
      <c r="B1955" s="34">
        <v>8661.3556892905908</v>
      </c>
      <c r="C1955" s="34">
        <v>-7391.3556892905908</v>
      </c>
    </row>
    <row r="1956" spans="1:3" x14ac:dyDescent="0.4">
      <c r="A1956" s="34">
        <v>1932</v>
      </c>
      <c r="B1956" s="34">
        <v>8611.5492314643307</v>
      </c>
      <c r="C1956" s="34">
        <v>-6199.5292314643302</v>
      </c>
    </row>
    <row r="1957" spans="1:3" x14ac:dyDescent="0.4">
      <c r="A1957" s="34">
        <v>1933</v>
      </c>
      <c r="B1957" s="34">
        <v>10418.14522578248</v>
      </c>
      <c r="C1957" s="34">
        <v>-4801.1452257824803</v>
      </c>
    </row>
    <row r="1958" spans="1:3" x14ac:dyDescent="0.4">
      <c r="A1958" s="34">
        <v>1934</v>
      </c>
      <c r="B1958" s="34">
        <v>12378.492384885754</v>
      </c>
      <c r="C1958" s="34">
        <v>-2032.4923848857543</v>
      </c>
    </row>
    <row r="1959" spans="1:3" x14ac:dyDescent="0.4">
      <c r="A1959" s="34">
        <v>1935</v>
      </c>
      <c r="B1959" s="34">
        <v>11245.319974342667</v>
      </c>
      <c r="C1959" s="34">
        <v>-5064.3199743426667</v>
      </c>
    </row>
    <row r="1960" spans="1:3" x14ac:dyDescent="0.4">
      <c r="A1960" s="34">
        <v>1936</v>
      </c>
      <c r="B1960" s="34">
        <v>9101.5610868508629</v>
      </c>
      <c r="C1960" s="34">
        <v>-6391.5610868508629</v>
      </c>
    </row>
    <row r="1961" spans="1:3" x14ac:dyDescent="0.4">
      <c r="A1961" s="34">
        <v>1937</v>
      </c>
      <c r="B1961" s="34">
        <v>9600.5708941032644</v>
      </c>
      <c r="C1961" s="34">
        <v>-861.56089410326422</v>
      </c>
    </row>
    <row r="1962" spans="1:3" x14ac:dyDescent="0.4">
      <c r="A1962" s="34">
        <v>1938</v>
      </c>
      <c r="B1962" s="34">
        <v>7830.4331060013956</v>
      </c>
      <c r="C1962" s="34">
        <v>-6706.9631060013953</v>
      </c>
    </row>
    <row r="1963" spans="1:3" x14ac:dyDescent="0.4">
      <c r="A1963" s="34">
        <v>1939</v>
      </c>
      <c r="B1963" s="34">
        <v>17187.616716849428</v>
      </c>
      <c r="C1963" s="34">
        <v>202.38328315057151</v>
      </c>
    </row>
    <row r="1964" spans="1:3" x14ac:dyDescent="0.4">
      <c r="A1964" s="34">
        <v>1940</v>
      </c>
      <c r="B1964" s="34">
        <v>14126.3697170122</v>
      </c>
      <c r="C1964" s="34">
        <v>-3056.3697170121995</v>
      </c>
    </row>
    <row r="1965" spans="1:3" x14ac:dyDescent="0.4">
      <c r="A1965" s="34">
        <v>1941</v>
      </c>
      <c r="B1965" s="34">
        <v>7591.8540698935958</v>
      </c>
      <c r="C1965" s="34">
        <v>-6480.8540698935958</v>
      </c>
    </row>
    <row r="1966" spans="1:3" x14ac:dyDescent="0.4">
      <c r="A1966" s="34">
        <v>1942</v>
      </c>
      <c r="B1966" s="34">
        <v>9954.2158193314954</v>
      </c>
      <c r="C1966" s="34">
        <v>305341.67418066855</v>
      </c>
    </row>
    <row r="1967" spans="1:3" x14ac:dyDescent="0.4">
      <c r="A1967" s="34">
        <v>1943</v>
      </c>
      <c r="B1967" s="34">
        <v>11834.300536751329</v>
      </c>
      <c r="C1967" s="34">
        <v>-3527.8805367513287</v>
      </c>
    </row>
    <row r="1968" spans="1:3" x14ac:dyDescent="0.4">
      <c r="A1968" s="34">
        <v>1944</v>
      </c>
      <c r="B1968" s="34">
        <v>10303.287048606224</v>
      </c>
      <c r="C1968" s="34">
        <v>160221.71295139377</v>
      </c>
    </row>
    <row r="1969" spans="1:3" x14ac:dyDescent="0.4">
      <c r="A1969" s="34">
        <v>1945</v>
      </c>
      <c r="B1969" s="34">
        <v>19132.696719816209</v>
      </c>
      <c r="C1969" s="34">
        <v>296089.50328018382</v>
      </c>
    </row>
    <row r="1970" spans="1:3" x14ac:dyDescent="0.4">
      <c r="A1970" s="34">
        <v>1946</v>
      </c>
      <c r="B1970" s="34">
        <v>46725.747507224609</v>
      </c>
      <c r="C1970" s="34">
        <v>301292.25249277538</v>
      </c>
    </row>
    <row r="1971" spans="1:3" x14ac:dyDescent="0.4">
      <c r="A1971" s="34">
        <v>1947</v>
      </c>
      <c r="B1971" s="34">
        <v>17837.090241515238</v>
      </c>
      <c r="C1971" s="34">
        <v>-6606.0902415152377</v>
      </c>
    </row>
    <row r="1972" spans="1:3" x14ac:dyDescent="0.4">
      <c r="A1972" s="34">
        <v>1948</v>
      </c>
      <c r="B1972" s="34">
        <v>7523.14369591993</v>
      </c>
      <c r="C1972" s="34">
        <v>-6718.0736959199303</v>
      </c>
    </row>
    <row r="1973" spans="1:3" x14ac:dyDescent="0.4">
      <c r="A1973" s="34">
        <v>1949</v>
      </c>
      <c r="B1973" s="34">
        <v>20144.564310331636</v>
      </c>
      <c r="C1973" s="34">
        <v>780066.4356896684</v>
      </c>
    </row>
    <row r="1974" spans="1:3" x14ac:dyDescent="0.4">
      <c r="A1974" s="34">
        <v>1950</v>
      </c>
      <c r="B1974" s="34">
        <v>9266.4154353957038</v>
      </c>
      <c r="C1974" s="34">
        <v>43734.884564604297</v>
      </c>
    </row>
    <row r="1975" spans="1:3" x14ac:dyDescent="0.4">
      <c r="A1975" s="34">
        <v>1951</v>
      </c>
      <c r="B1975" s="34">
        <v>8863.5617941010969</v>
      </c>
      <c r="C1975" s="34">
        <v>87385.398205898906</v>
      </c>
    </row>
    <row r="1976" spans="1:3" x14ac:dyDescent="0.4">
      <c r="A1976" s="34">
        <v>1952</v>
      </c>
      <c r="B1976" s="34">
        <v>15117.31323569262</v>
      </c>
      <c r="C1976" s="34">
        <v>91104.686764307378</v>
      </c>
    </row>
    <row r="1977" spans="1:3" x14ac:dyDescent="0.4">
      <c r="A1977" s="34">
        <v>1953</v>
      </c>
      <c r="B1977" s="34">
        <v>13019.890007715632</v>
      </c>
      <c r="C1977" s="34">
        <v>56445.439992284373</v>
      </c>
    </row>
    <row r="1978" spans="1:3" x14ac:dyDescent="0.4">
      <c r="A1978" s="34">
        <v>1954</v>
      </c>
      <c r="B1978" s="34">
        <v>23602.102083477253</v>
      </c>
      <c r="C1978" s="34">
        <v>10289.897916522747</v>
      </c>
    </row>
    <row r="1979" spans="1:3" x14ac:dyDescent="0.4">
      <c r="A1979" s="34">
        <v>1955</v>
      </c>
      <c r="B1979" s="34">
        <v>73884.984930346429</v>
      </c>
      <c r="C1979" s="34">
        <v>275589.01506965357</v>
      </c>
    </row>
    <row r="1980" spans="1:3" x14ac:dyDescent="0.4">
      <c r="A1980" s="34">
        <v>1956</v>
      </c>
      <c r="B1980" s="34">
        <v>52110.052843721292</v>
      </c>
      <c r="C1980" s="34">
        <v>115299.9671562787</v>
      </c>
    </row>
    <row r="1981" spans="1:3" x14ac:dyDescent="0.4">
      <c r="A1981" s="34">
        <v>1957</v>
      </c>
      <c r="B1981" s="34">
        <v>44386.62986143092</v>
      </c>
      <c r="C1981" s="34">
        <v>132033.37013856909</v>
      </c>
    </row>
    <row r="1982" spans="1:3" x14ac:dyDescent="0.4">
      <c r="A1982" s="34">
        <v>1958</v>
      </c>
      <c r="B1982" s="34">
        <v>10905.394412811911</v>
      </c>
      <c r="C1982" s="34">
        <v>39346.015587188092</v>
      </c>
    </row>
    <row r="1983" spans="1:3" x14ac:dyDescent="0.4">
      <c r="A1983" s="34">
        <v>1959</v>
      </c>
      <c r="B1983" s="34">
        <v>10738.416136271324</v>
      </c>
      <c r="C1983" s="34">
        <v>89751.603863728684</v>
      </c>
    </row>
    <row r="1984" spans="1:3" x14ac:dyDescent="0.4">
      <c r="A1984" s="34">
        <v>1960</v>
      </c>
      <c r="B1984" s="34">
        <v>7684.5145174750323</v>
      </c>
      <c r="C1984" s="34">
        <v>7988.9254825249682</v>
      </c>
    </row>
    <row r="1985" spans="1:3" x14ac:dyDescent="0.4">
      <c r="A1985" s="34">
        <v>1961</v>
      </c>
      <c r="B1985" s="34">
        <v>210280.52593611361</v>
      </c>
      <c r="C1985" s="34">
        <v>-127748.52593611361</v>
      </c>
    </row>
    <row r="1986" spans="1:3" x14ac:dyDescent="0.4">
      <c r="A1986" s="34">
        <v>1962</v>
      </c>
      <c r="B1986" s="34">
        <v>10210.757165973326</v>
      </c>
      <c r="C1986" s="34">
        <v>100327.36283402667</v>
      </c>
    </row>
    <row r="1987" spans="1:3" x14ac:dyDescent="0.4">
      <c r="A1987" s="34">
        <v>1963</v>
      </c>
      <c r="B1987" s="34">
        <v>9829.013238576601</v>
      </c>
      <c r="C1987" s="34">
        <v>9463.486761423399</v>
      </c>
    </row>
    <row r="1988" spans="1:3" x14ac:dyDescent="0.4">
      <c r="A1988" s="34">
        <v>1964</v>
      </c>
      <c r="B1988" s="34">
        <v>14314.453165431001</v>
      </c>
      <c r="C1988" s="34">
        <v>9793.5468345689987</v>
      </c>
    </row>
    <row r="1989" spans="1:3" x14ac:dyDescent="0.4">
      <c r="A1989" s="34">
        <v>1965</v>
      </c>
      <c r="B1989" s="34">
        <v>19506.941796710023</v>
      </c>
      <c r="C1989" s="34">
        <v>212036.17820328998</v>
      </c>
    </row>
    <row r="1990" spans="1:3" x14ac:dyDescent="0.4">
      <c r="A1990" s="34">
        <v>1966</v>
      </c>
      <c r="B1990" s="34">
        <v>15113.685585429535</v>
      </c>
      <c r="C1990" s="34">
        <v>-1999.6855854295354</v>
      </c>
    </row>
    <row r="1991" spans="1:3" x14ac:dyDescent="0.4">
      <c r="A1991" s="34">
        <v>1967</v>
      </c>
      <c r="B1991" s="34">
        <v>15880.333142443173</v>
      </c>
      <c r="C1991" s="34">
        <v>190862.75685755681</v>
      </c>
    </row>
    <row r="1992" spans="1:3" x14ac:dyDescent="0.4">
      <c r="A1992" s="34">
        <v>1968</v>
      </c>
      <c r="B1992" s="34">
        <v>19673.721190915225</v>
      </c>
      <c r="C1992" s="34">
        <v>54352.278809084775</v>
      </c>
    </row>
    <row r="1993" spans="1:3" x14ac:dyDescent="0.4">
      <c r="A1993" s="34">
        <v>1969</v>
      </c>
      <c r="B1993" s="34">
        <v>27616.243439675185</v>
      </c>
      <c r="C1993" s="34">
        <v>114866.75656032481</v>
      </c>
    </row>
    <row r="1994" spans="1:3" x14ac:dyDescent="0.4">
      <c r="A1994" s="34">
        <v>1970</v>
      </c>
      <c r="B1994" s="34">
        <v>9691.5658051644641</v>
      </c>
      <c r="C1994" s="34">
        <v>106124.43419483554</v>
      </c>
    </row>
    <row r="1995" spans="1:3" x14ac:dyDescent="0.4">
      <c r="A1995" s="34">
        <v>1971</v>
      </c>
      <c r="B1995" s="34">
        <v>11282.715060553608</v>
      </c>
      <c r="C1995" s="34">
        <v>45307.284939446392</v>
      </c>
    </row>
    <row r="1996" spans="1:3" x14ac:dyDescent="0.4">
      <c r="A1996" s="34">
        <v>1972</v>
      </c>
      <c r="B1996" s="34">
        <v>27038.835553644429</v>
      </c>
      <c r="C1996" s="34">
        <v>1025072.0344463557</v>
      </c>
    </row>
    <row r="1997" spans="1:3" x14ac:dyDescent="0.4">
      <c r="A1997" s="34">
        <v>1973</v>
      </c>
      <c r="B1997" s="34">
        <v>10470.458283002146</v>
      </c>
      <c r="C1997" s="34">
        <v>6391.5417169978537</v>
      </c>
    </row>
    <row r="1998" spans="1:3" x14ac:dyDescent="0.4">
      <c r="A1998" s="34">
        <v>1974</v>
      </c>
      <c r="B1998" s="34">
        <v>25031.306973578328</v>
      </c>
      <c r="C1998" s="34">
        <v>483493.70302642166</v>
      </c>
    </row>
    <row r="1999" spans="1:3" x14ac:dyDescent="0.4">
      <c r="A1999" s="34">
        <v>1975</v>
      </c>
      <c r="B1999" s="34">
        <v>20005.379809592439</v>
      </c>
      <c r="C1999" s="34">
        <v>55093.820190407554</v>
      </c>
    </row>
    <row r="2000" spans="1:3" x14ac:dyDescent="0.4">
      <c r="A2000" s="34">
        <v>1976</v>
      </c>
      <c r="B2000" s="34">
        <v>15497.589418579597</v>
      </c>
      <c r="C2000" s="34">
        <v>17895.750581420398</v>
      </c>
    </row>
    <row r="2001" spans="1:3" x14ac:dyDescent="0.4">
      <c r="A2001" s="34">
        <v>1977</v>
      </c>
      <c r="B2001" s="34">
        <v>7055.113041143135</v>
      </c>
      <c r="C2001" s="34">
        <v>6808.886958856865</v>
      </c>
    </row>
    <row r="2002" spans="1:3" x14ac:dyDescent="0.4">
      <c r="A2002" s="34">
        <v>1978</v>
      </c>
      <c r="B2002" s="34">
        <v>24791.573664735392</v>
      </c>
      <c r="C2002" s="34">
        <v>176373.42633526461</v>
      </c>
    </row>
    <row r="2003" spans="1:3" x14ac:dyDescent="0.4">
      <c r="A2003" s="34">
        <v>1979</v>
      </c>
      <c r="B2003" s="34">
        <v>113446.06874813852</v>
      </c>
      <c r="C2003" s="34">
        <v>399976.50125186145</v>
      </c>
    </row>
    <row r="2004" spans="1:3" x14ac:dyDescent="0.4">
      <c r="A2004" s="34">
        <v>1980</v>
      </c>
      <c r="B2004" s="34">
        <v>27886.034163406806</v>
      </c>
      <c r="C2004" s="34">
        <v>201916.27583659318</v>
      </c>
    </row>
    <row r="2005" spans="1:3" x14ac:dyDescent="0.4">
      <c r="A2005" s="34">
        <v>1981</v>
      </c>
      <c r="B2005" s="34">
        <v>12144.969255836621</v>
      </c>
      <c r="C2005" s="34">
        <v>165267.04074416339</v>
      </c>
    </row>
    <row r="2006" spans="1:3" x14ac:dyDescent="0.4">
      <c r="A2006" s="34">
        <v>1982</v>
      </c>
      <c r="B2006" s="34">
        <v>7255.6710684892851</v>
      </c>
      <c r="C2006" s="34">
        <v>-6874.6710684892851</v>
      </c>
    </row>
    <row r="2007" spans="1:3" x14ac:dyDescent="0.4">
      <c r="A2007" s="34">
        <v>1983</v>
      </c>
      <c r="B2007" s="34">
        <v>4645.1139155725759</v>
      </c>
      <c r="C2007" s="34">
        <v>-4645.1139155725759</v>
      </c>
    </row>
    <row r="2008" spans="1:3" x14ac:dyDescent="0.4">
      <c r="A2008" s="34">
        <v>1984</v>
      </c>
      <c r="B2008" s="34">
        <v>11937.201710826139</v>
      </c>
      <c r="C2008" s="34">
        <v>-10518.201710826139</v>
      </c>
    </row>
    <row r="2009" spans="1:3" x14ac:dyDescent="0.4">
      <c r="A2009" s="34">
        <v>1985</v>
      </c>
      <c r="B2009" s="34">
        <v>41903.549411868647</v>
      </c>
      <c r="C2009" s="34">
        <v>-38731.549411868647</v>
      </c>
    </row>
    <row r="2010" spans="1:3" x14ac:dyDescent="0.4">
      <c r="A2010" s="34">
        <v>1986</v>
      </c>
      <c r="B2010" s="34">
        <v>5693.4478903659001</v>
      </c>
      <c r="C2010" s="34">
        <v>-5642.4478903659001</v>
      </c>
    </row>
    <row r="2011" spans="1:3" x14ac:dyDescent="0.4">
      <c r="A2011" s="34">
        <v>1987</v>
      </c>
      <c r="B2011" s="34">
        <v>4727.3361881053861</v>
      </c>
      <c r="C2011" s="34">
        <v>-4726.3361881053861</v>
      </c>
    </row>
    <row r="2012" spans="1:3" x14ac:dyDescent="0.4">
      <c r="A2012" s="34">
        <v>1988</v>
      </c>
      <c r="B2012" s="34">
        <v>11504.800652595561</v>
      </c>
      <c r="C2012" s="34">
        <v>-9168.8006525955607</v>
      </c>
    </row>
    <row r="2013" spans="1:3" x14ac:dyDescent="0.4">
      <c r="A2013" s="34">
        <v>1989</v>
      </c>
      <c r="B2013" s="34">
        <v>6700.6707288928192</v>
      </c>
      <c r="C2013" s="34">
        <v>-6675.6707288928192</v>
      </c>
    </row>
    <row r="2014" spans="1:3" x14ac:dyDescent="0.4">
      <c r="A2014" s="34">
        <v>1990</v>
      </c>
      <c r="B2014" s="34">
        <v>8756.2275422130624</v>
      </c>
      <c r="C2014" s="34">
        <v>-8706.2275422130624</v>
      </c>
    </row>
    <row r="2015" spans="1:3" x14ac:dyDescent="0.4">
      <c r="A2015" s="34">
        <v>1991</v>
      </c>
      <c r="B2015" s="34">
        <v>13015.341259412608</v>
      </c>
      <c r="C2015" s="34">
        <v>-12506.341259412608</v>
      </c>
    </row>
    <row r="2016" spans="1:3" x14ac:dyDescent="0.4">
      <c r="A2016" s="34">
        <v>1992</v>
      </c>
      <c r="B2016" s="34">
        <v>8482.1533004370303</v>
      </c>
      <c r="C2016" s="34">
        <v>-8342.1533004370303</v>
      </c>
    </row>
    <row r="2017" spans="1:3" x14ac:dyDescent="0.4">
      <c r="A2017" s="34">
        <v>1993</v>
      </c>
      <c r="B2017" s="34">
        <v>4727.3361881053861</v>
      </c>
      <c r="C2017" s="34">
        <v>-4725.3361881053861</v>
      </c>
    </row>
    <row r="2018" spans="1:3" x14ac:dyDescent="0.4">
      <c r="A2018" s="34">
        <v>1994</v>
      </c>
      <c r="B2018" s="34">
        <v>4645.1139155725759</v>
      </c>
      <c r="C2018" s="34">
        <v>-4645.1139155725759</v>
      </c>
    </row>
    <row r="2019" spans="1:3" x14ac:dyDescent="0.4">
      <c r="A2019" s="34">
        <v>1995</v>
      </c>
      <c r="B2019" s="34">
        <v>4645.1139155725759</v>
      </c>
      <c r="C2019" s="34">
        <v>-4645.1139155725759</v>
      </c>
    </row>
    <row r="2020" spans="1:3" x14ac:dyDescent="0.4">
      <c r="A2020" s="34">
        <v>1996</v>
      </c>
      <c r="B2020" s="34">
        <v>6782.8930014256293</v>
      </c>
      <c r="C2020" s="34">
        <v>-6704.8930014256293</v>
      </c>
    </row>
    <row r="2021" spans="1:3" x14ac:dyDescent="0.4">
      <c r="A2021" s="34">
        <v>1997</v>
      </c>
      <c r="B2021" s="34">
        <v>4645.1139155725759</v>
      </c>
      <c r="C2021" s="34">
        <v>-4645.1139155725759</v>
      </c>
    </row>
    <row r="2022" spans="1:3" x14ac:dyDescent="0.4">
      <c r="A2022" s="34">
        <v>1998</v>
      </c>
      <c r="B2022" s="34">
        <v>4645.1139155725759</v>
      </c>
      <c r="C2022" s="34">
        <v>-4645.1139155725759</v>
      </c>
    </row>
    <row r="2023" spans="1:3" x14ac:dyDescent="0.4">
      <c r="A2023" s="34">
        <v>1999</v>
      </c>
      <c r="B2023" s="34">
        <v>22596.976751902705</v>
      </c>
      <c r="C2023" s="34">
        <v>-21941.976751902705</v>
      </c>
    </row>
    <row r="2024" spans="1:3" x14ac:dyDescent="0.4">
      <c r="A2024" s="34">
        <v>2000</v>
      </c>
      <c r="B2024" s="34">
        <v>7417.1791038215906</v>
      </c>
      <c r="C2024" s="34">
        <v>-7181.1791038215906</v>
      </c>
    </row>
    <row r="2025" spans="1:3" x14ac:dyDescent="0.4">
      <c r="A2025" s="34">
        <v>2001</v>
      </c>
      <c r="B2025" s="34">
        <v>6700.6707288928192</v>
      </c>
      <c r="C2025" s="34">
        <v>-6075.6707288928192</v>
      </c>
    </row>
    <row r="2026" spans="1:3" x14ac:dyDescent="0.4">
      <c r="A2026" s="34">
        <v>2002</v>
      </c>
      <c r="B2026" s="34">
        <v>15201.459206038768</v>
      </c>
      <c r="C2026" s="34">
        <v>194969.54079396123</v>
      </c>
    </row>
    <row r="2027" spans="1:3" x14ac:dyDescent="0.4">
      <c r="A2027" s="34">
        <v>2003</v>
      </c>
      <c r="B2027" s="34">
        <v>11127.046075709997</v>
      </c>
      <c r="C2027" s="34">
        <v>97270.063924290007</v>
      </c>
    </row>
    <row r="2028" spans="1:3" x14ac:dyDescent="0.4">
      <c r="A2028" s="34">
        <v>2004</v>
      </c>
      <c r="B2028" s="34">
        <v>12190.216571524528</v>
      </c>
      <c r="C2028" s="34">
        <v>-10630.216571524528</v>
      </c>
    </row>
    <row r="2029" spans="1:3" x14ac:dyDescent="0.4">
      <c r="A2029" s="34">
        <v>2005</v>
      </c>
      <c r="B2029" s="34">
        <v>31869.103454883418</v>
      </c>
      <c r="C2029" s="34">
        <v>85341.136545116591</v>
      </c>
    </row>
    <row r="2030" spans="1:3" x14ac:dyDescent="0.4">
      <c r="A2030" s="34">
        <v>2006</v>
      </c>
      <c r="B2030" s="34">
        <v>20617.771856544034</v>
      </c>
      <c r="C2030" s="34">
        <v>16486.258143455965</v>
      </c>
    </row>
    <row r="2031" spans="1:3" x14ac:dyDescent="0.4">
      <c r="A2031" s="34">
        <v>2007</v>
      </c>
      <c r="B2031" s="34">
        <v>38272.123857043807</v>
      </c>
      <c r="C2031" s="34">
        <v>85647.8761429562</v>
      </c>
    </row>
    <row r="2032" spans="1:3" x14ac:dyDescent="0.4">
      <c r="A2032" s="34">
        <v>2008</v>
      </c>
      <c r="B2032" s="34">
        <v>11589.547037436363</v>
      </c>
      <c r="C2032" s="34">
        <v>-18.627037436363025</v>
      </c>
    </row>
    <row r="2033" spans="1:3" x14ac:dyDescent="0.4">
      <c r="A2033" s="34">
        <v>2009</v>
      </c>
      <c r="B2033" s="34">
        <v>8333.083651861285</v>
      </c>
      <c r="C2033" s="34">
        <v>-6494.083651861285</v>
      </c>
    </row>
    <row r="2034" spans="1:3" x14ac:dyDescent="0.4">
      <c r="A2034" s="34">
        <v>2010</v>
      </c>
      <c r="B2034" s="34">
        <v>36166.199646184577</v>
      </c>
      <c r="C2034" s="34">
        <v>116412.80035381543</v>
      </c>
    </row>
    <row r="2035" spans="1:3" x14ac:dyDescent="0.4">
      <c r="A2035" s="34">
        <v>2011</v>
      </c>
      <c r="B2035" s="34">
        <v>9190.102687756229</v>
      </c>
      <c r="C2035" s="34">
        <v>86825.797312243769</v>
      </c>
    </row>
    <row r="2036" spans="1:3" x14ac:dyDescent="0.4">
      <c r="A2036" s="34">
        <v>2012</v>
      </c>
      <c r="B2036" s="34">
        <v>39344.606483069838</v>
      </c>
      <c r="C2036" s="34">
        <v>370437.39351693017</v>
      </c>
    </row>
    <row r="2037" spans="1:3" x14ac:dyDescent="0.4">
      <c r="A2037" s="34">
        <v>2013</v>
      </c>
      <c r="B2037" s="34">
        <v>9922.1663248504465</v>
      </c>
      <c r="C2037" s="34">
        <v>1822.8336751495535</v>
      </c>
    </row>
    <row r="2038" spans="1:3" x14ac:dyDescent="0.4">
      <c r="A2038" s="34">
        <v>2014</v>
      </c>
      <c r="B2038" s="34">
        <v>18917.076469797867</v>
      </c>
      <c r="C2038" s="34">
        <v>772944.92353020213</v>
      </c>
    </row>
    <row r="2039" spans="1:3" x14ac:dyDescent="0.4">
      <c r="A2039" s="34">
        <v>2015</v>
      </c>
      <c r="B2039" s="34">
        <v>11930.14546451418</v>
      </c>
      <c r="C2039" s="34">
        <v>2332204.5245354855</v>
      </c>
    </row>
    <row r="2040" spans="1:3" x14ac:dyDescent="0.4">
      <c r="A2040" s="34">
        <v>2016</v>
      </c>
      <c r="B2040" s="34">
        <v>8774.5042337803861</v>
      </c>
      <c r="C2040" s="34">
        <v>-638.49423378038591</v>
      </c>
    </row>
    <row r="2041" spans="1:3" x14ac:dyDescent="0.4">
      <c r="A2041" s="34">
        <v>2017</v>
      </c>
      <c r="B2041" s="34">
        <v>20463.755652291795</v>
      </c>
      <c r="C2041" s="34">
        <v>71690.464347708214</v>
      </c>
    </row>
    <row r="2042" spans="1:3" x14ac:dyDescent="0.4">
      <c r="A2042" s="34">
        <v>2018</v>
      </c>
      <c r="B2042" s="34">
        <v>10681.618391692631</v>
      </c>
      <c r="C2042" s="34">
        <v>20593.981608307367</v>
      </c>
    </row>
    <row r="2043" spans="1:3" x14ac:dyDescent="0.4">
      <c r="A2043" s="34">
        <v>2019</v>
      </c>
      <c r="B2043" s="34">
        <v>16788.106580257358</v>
      </c>
      <c r="C2043" s="34">
        <v>49670.123419742638</v>
      </c>
    </row>
    <row r="2044" spans="1:3" x14ac:dyDescent="0.4">
      <c r="A2044" s="34">
        <v>2020</v>
      </c>
      <c r="B2044" s="34">
        <v>13604.750234295416</v>
      </c>
      <c r="C2044" s="34">
        <v>180359.14976570458</v>
      </c>
    </row>
    <row r="2045" spans="1:3" x14ac:dyDescent="0.4">
      <c r="A2045" s="34">
        <v>2021</v>
      </c>
      <c r="B2045" s="34">
        <v>6589.4684750574615</v>
      </c>
      <c r="C2045" s="34">
        <v>-3704.4684750574615</v>
      </c>
    </row>
    <row r="2046" spans="1:3" x14ac:dyDescent="0.4">
      <c r="A2046" s="34">
        <v>2022</v>
      </c>
      <c r="B2046" s="34">
        <v>16809.682762400374</v>
      </c>
      <c r="C2046" s="34">
        <v>-2754.6827624003745</v>
      </c>
    </row>
    <row r="2047" spans="1:3" x14ac:dyDescent="0.4">
      <c r="A2047" s="34">
        <v>2023</v>
      </c>
      <c r="B2047" s="34">
        <v>36303.724739997844</v>
      </c>
      <c r="C2047" s="34">
        <v>88833.275260002149</v>
      </c>
    </row>
    <row r="2048" spans="1:3" x14ac:dyDescent="0.4">
      <c r="A2048" s="34">
        <v>2024</v>
      </c>
      <c r="B2048" s="34">
        <v>42252.836014368404</v>
      </c>
      <c r="C2048" s="34">
        <v>119206.1639856316</v>
      </c>
    </row>
    <row r="2049" spans="1:3" x14ac:dyDescent="0.4">
      <c r="A2049" s="34">
        <v>2025</v>
      </c>
      <c r="B2049" s="34">
        <v>22979.897621126929</v>
      </c>
      <c r="C2049" s="34">
        <v>434.10237887307085</v>
      </c>
    </row>
    <row r="2050" spans="1:3" x14ac:dyDescent="0.4">
      <c r="A2050" s="34">
        <v>2026</v>
      </c>
      <c r="B2050" s="34">
        <v>22794.91925985206</v>
      </c>
      <c r="C2050" s="34">
        <v>138125.08074014794</v>
      </c>
    </row>
    <row r="2051" spans="1:3" x14ac:dyDescent="0.4">
      <c r="A2051" s="34">
        <v>2027</v>
      </c>
      <c r="B2051" s="34">
        <v>10688.771504933173</v>
      </c>
      <c r="C2051" s="34">
        <v>22681.998495066822</v>
      </c>
    </row>
    <row r="2052" spans="1:3" x14ac:dyDescent="0.4">
      <c r="A2052" s="34">
        <v>2028</v>
      </c>
      <c r="B2052" s="34">
        <v>22988.6130803181</v>
      </c>
      <c r="C2052" s="34">
        <v>97260.3869196819</v>
      </c>
    </row>
    <row r="2053" spans="1:3" x14ac:dyDescent="0.4">
      <c r="A2053" s="34">
        <v>2029</v>
      </c>
      <c r="B2053" s="34">
        <v>8584.4974793280799</v>
      </c>
      <c r="C2053" s="34">
        <v>-4799.4974793280799</v>
      </c>
    </row>
    <row r="2054" spans="1:3" x14ac:dyDescent="0.4">
      <c r="A2054" s="34">
        <v>2030</v>
      </c>
      <c r="B2054" s="34">
        <v>12543.700308883979</v>
      </c>
      <c r="C2054" s="34">
        <v>-3513.7003088839792</v>
      </c>
    </row>
    <row r="2055" spans="1:3" x14ac:dyDescent="0.4">
      <c r="A2055" s="34">
        <v>2031</v>
      </c>
      <c r="B2055" s="34">
        <v>14397.859438688283</v>
      </c>
      <c r="C2055" s="34">
        <v>59736.140561311717</v>
      </c>
    </row>
    <row r="2056" spans="1:3" x14ac:dyDescent="0.4">
      <c r="A2056" s="34">
        <v>2032</v>
      </c>
      <c r="B2056" s="34">
        <v>14384.730548765147</v>
      </c>
      <c r="C2056" s="34">
        <v>45790.269451234853</v>
      </c>
    </row>
    <row r="2057" spans="1:3" x14ac:dyDescent="0.4">
      <c r="A2057" s="34">
        <v>2033</v>
      </c>
      <c r="B2057" s="34">
        <v>16420.551127065199</v>
      </c>
      <c r="C2057" s="34">
        <v>59626.448872934801</v>
      </c>
    </row>
    <row r="2058" spans="1:3" x14ac:dyDescent="0.4">
      <c r="A2058" s="34">
        <v>2034</v>
      </c>
      <c r="B2058" s="34">
        <v>27890.599306509779</v>
      </c>
      <c r="C2058" s="34">
        <v>16778.400693490221</v>
      </c>
    </row>
    <row r="2059" spans="1:3" x14ac:dyDescent="0.4">
      <c r="A2059" s="34">
        <v>2035</v>
      </c>
      <c r="B2059" s="34">
        <v>53479.898083815919</v>
      </c>
      <c r="C2059" s="34">
        <v>248239.69191618409</v>
      </c>
    </row>
    <row r="2060" spans="1:3" x14ac:dyDescent="0.4">
      <c r="A2060" s="34">
        <v>2036</v>
      </c>
      <c r="B2060" s="34">
        <v>26200.262301535138</v>
      </c>
      <c r="C2060" s="34">
        <v>142628.87769846487</v>
      </c>
    </row>
    <row r="2061" spans="1:3" x14ac:dyDescent="0.4">
      <c r="A2061" s="34">
        <v>2037</v>
      </c>
      <c r="B2061" s="34">
        <v>8475.0913639007031</v>
      </c>
      <c r="C2061" s="34">
        <v>31025.408636099295</v>
      </c>
    </row>
    <row r="2062" spans="1:3" x14ac:dyDescent="0.4">
      <c r="A2062" s="34">
        <v>2038</v>
      </c>
      <c r="B2062" s="34">
        <v>10404.053880718859</v>
      </c>
      <c r="C2062" s="34">
        <v>19643.586119281143</v>
      </c>
    </row>
    <row r="2063" spans="1:3" x14ac:dyDescent="0.4">
      <c r="A2063" s="34">
        <v>2039</v>
      </c>
      <c r="B2063" s="34">
        <v>18204.130926730679</v>
      </c>
      <c r="C2063" s="34">
        <v>15436.869073269321</v>
      </c>
    </row>
    <row r="2064" spans="1:3" x14ac:dyDescent="0.4">
      <c r="A2064" s="34">
        <v>2040</v>
      </c>
      <c r="B2064" s="34">
        <v>41584.608813815445</v>
      </c>
      <c r="C2064" s="34">
        <v>128686.39118618456</v>
      </c>
    </row>
    <row r="2065" spans="1:3" x14ac:dyDescent="0.4">
      <c r="A2065" s="34">
        <v>2041</v>
      </c>
      <c r="B2065" s="34">
        <v>6903.9933625280119</v>
      </c>
      <c r="C2065" s="34">
        <v>541.14663747198847</v>
      </c>
    </row>
    <row r="2066" spans="1:3" x14ac:dyDescent="0.4">
      <c r="A2066" s="34">
        <v>2042</v>
      </c>
      <c r="B2066" s="34">
        <v>16483.065603483858</v>
      </c>
      <c r="C2066" s="34">
        <v>793.93439651614244</v>
      </c>
    </row>
    <row r="2067" spans="1:3" x14ac:dyDescent="0.4">
      <c r="A2067" s="34">
        <v>2043</v>
      </c>
      <c r="B2067" s="34">
        <v>11900.054862699708</v>
      </c>
      <c r="C2067" s="34">
        <v>452.94513730029212</v>
      </c>
    </row>
    <row r="2068" spans="1:3" x14ac:dyDescent="0.4">
      <c r="A2068" s="34">
        <v>2044</v>
      </c>
      <c r="B2068" s="34">
        <v>7631.9551214146959</v>
      </c>
      <c r="C2068" s="34">
        <v>-620.9551214146959</v>
      </c>
    </row>
    <row r="2069" spans="1:3" x14ac:dyDescent="0.4">
      <c r="A2069" s="34">
        <v>2045</v>
      </c>
      <c r="B2069" s="34">
        <v>12059.735736420174</v>
      </c>
      <c r="C2069" s="34">
        <v>4172.2642635798256</v>
      </c>
    </row>
    <row r="2070" spans="1:3" x14ac:dyDescent="0.4">
      <c r="A2070" s="34">
        <v>2046</v>
      </c>
      <c r="B2070" s="34">
        <v>17194.174150134204</v>
      </c>
      <c r="C2070" s="34">
        <v>22945.835849865798</v>
      </c>
    </row>
    <row r="2071" spans="1:3" x14ac:dyDescent="0.4">
      <c r="A2071" s="34">
        <v>2047</v>
      </c>
      <c r="B2071" s="34">
        <v>9233.6471891777655</v>
      </c>
      <c r="C2071" s="34">
        <v>2876.3528108222345</v>
      </c>
    </row>
    <row r="2072" spans="1:3" x14ac:dyDescent="0.4">
      <c r="A2072" s="34">
        <v>2048</v>
      </c>
      <c r="B2072" s="34">
        <v>23379.727836993079</v>
      </c>
      <c r="C2072" s="34">
        <v>77559.272163006914</v>
      </c>
    </row>
    <row r="2073" spans="1:3" x14ac:dyDescent="0.4">
      <c r="A2073" s="34">
        <v>2049</v>
      </c>
      <c r="B2073" s="34">
        <v>12195.576818343412</v>
      </c>
      <c r="C2073" s="34">
        <v>113886.87318165659</v>
      </c>
    </row>
    <row r="2074" spans="1:3" x14ac:dyDescent="0.4">
      <c r="A2074" s="34">
        <v>2050</v>
      </c>
      <c r="B2074" s="34">
        <v>11304.381093004635</v>
      </c>
      <c r="C2074" s="34">
        <v>48790.96890699536</v>
      </c>
    </row>
    <row r="2075" spans="1:3" x14ac:dyDescent="0.4">
      <c r="A2075" s="34">
        <v>2051</v>
      </c>
      <c r="B2075" s="34">
        <v>27535.310928280142</v>
      </c>
      <c r="C2075" s="34">
        <v>19791.689071719858</v>
      </c>
    </row>
    <row r="2076" spans="1:3" x14ac:dyDescent="0.4">
      <c r="A2076" s="34">
        <v>2052</v>
      </c>
      <c r="B2076" s="34">
        <v>8188.4861479885794</v>
      </c>
      <c r="C2076" s="34">
        <v>2240.5138520114206</v>
      </c>
    </row>
    <row r="2077" spans="1:3" x14ac:dyDescent="0.4">
      <c r="A2077" s="34">
        <v>2053</v>
      </c>
      <c r="B2077" s="34">
        <v>31473.587920344675</v>
      </c>
      <c r="C2077" s="34">
        <v>145050.41207965533</v>
      </c>
    </row>
    <row r="2078" spans="1:3" x14ac:dyDescent="0.4">
      <c r="A2078" s="34">
        <v>2054</v>
      </c>
      <c r="B2078" s="34">
        <v>8077.3841516322618</v>
      </c>
      <c r="C2078" s="34">
        <v>-3026.3841516322618</v>
      </c>
    </row>
    <row r="2079" spans="1:3" x14ac:dyDescent="0.4">
      <c r="A2079" s="34">
        <v>2055</v>
      </c>
      <c r="B2079" s="34">
        <v>9909.0605968719574</v>
      </c>
      <c r="C2079" s="34">
        <v>29847.939403128043</v>
      </c>
    </row>
    <row r="2080" spans="1:3" x14ac:dyDescent="0.4">
      <c r="A2080" s="34">
        <v>2056</v>
      </c>
      <c r="B2080" s="34">
        <v>12822.566664008951</v>
      </c>
      <c r="C2080" s="34">
        <v>-2777.5666640089512</v>
      </c>
    </row>
    <row r="2081" spans="1:3" x14ac:dyDescent="0.4">
      <c r="A2081" s="34">
        <v>2057</v>
      </c>
      <c r="B2081" s="34">
        <v>16032.45341440355</v>
      </c>
      <c r="C2081" s="34">
        <v>60693.54658559645</v>
      </c>
    </row>
    <row r="2082" spans="1:3" x14ac:dyDescent="0.4">
      <c r="A2082" s="34">
        <v>2058</v>
      </c>
      <c r="B2082" s="34">
        <v>8390.156947849533</v>
      </c>
      <c r="C2082" s="34">
        <v>21944.673052150469</v>
      </c>
    </row>
    <row r="2083" spans="1:3" x14ac:dyDescent="0.4">
      <c r="A2083" s="34">
        <v>2059</v>
      </c>
      <c r="B2083" s="34">
        <v>5509.0494035514648</v>
      </c>
      <c r="C2083" s="34">
        <v>-1201.0494035514648</v>
      </c>
    </row>
    <row r="2084" spans="1:3" x14ac:dyDescent="0.4">
      <c r="A2084" s="34">
        <v>2060</v>
      </c>
      <c r="B2084" s="34">
        <v>14081.380430224663</v>
      </c>
      <c r="C2084" s="34">
        <v>28955.619569775336</v>
      </c>
    </row>
    <row r="2085" spans="1:3" x14ac:dyDescent="0.4">
      <c r="A2085" s="34">
        <v>2061</v>
      </c>
      <c r="B2085" s="34">
        <v>7604.874605719906</v>
      </c>
      <c r="C2085" s="34">
        <v>41495.125394280098</v>
      </c>
    </row>
    <row r="2086" spans="1:3" x14ac:dyDescent="0.4">
      <c r="A2086" s="34">
        <v>2062</v>
      </c>
      <c r="B2086" s="34">
        <v>17321.439132345185</v>
      </c>
      <c r="C2086" s="34">
        <v>-11925.439132345185</v>
      </c>
    </row>
    <row r="2087" spans="1:3" x14ac:dyDescent="0.4">
      <c r="A2087" s="34">
        <v>2063</v>
      </c>
      <c r="B2087" s="34">
        <v>51214.917999340381</v>
      </c>
      <c r="C2087" s="34">
        <v>63762.082000659619</v>
      </c>
    </row>
    <row r="2088" spans="1:3" x14ac:dyDescent="0.4">
      <c r="A2088" s="34">
        <v>2064</v>
      </c>
      <c r="B2088" s="34">
        <v>14582.262853109296</v>
      </c>
      <c r="C2088" s="34">
        <v>-8660.262853109296</v>
      </c>
    </row>
    <row r="2089" spans="1:3" x14ac:dyDescent="0.4">
      <c r="A2089" s="34">
        <v>2065</v>
      </c>
      <c r="B2089" s="34">
        <v>11729.701102097726</v>
      </c>
      <c r="C2089" s="34">
        <v>489054.56889790227</v>
      </c>
    </row>
    <row r="2090" spans="1:3" x14ac:dyDescent="0.4">
      <c r="A2090" s="34">
        <v>2066</v>
      </c>
      <c r="B2090" s="34">
        <v>8855.8903424126183</v>
      </c>
      <c r="C2090" s="34">
        <v>70830.159657587385</v>
      </c>
    </row>
    <row r="2091" spans="1:3" x14ac:dyDescent="0.4">
      <c r="A2091" s="34">
        <v>2067</v>
      </c>
      <c r="B2091" s="34">
        <v>10175.510461933256</v>
      </c>
      <c r="C2091" s="34">
        <v>-5803.510461933256</v>
      </c>
    </row>
    <row r="2092" spans="1:3" x14ac:dyDescent="0.4">
      <c r="A2092" s="34">
        <v>2068</v>
      </c>
      <c r="B2092" s="34">
        <v>9808.6726306330274</v>
      </c>
      <c r="C2092" s="34">
        <v>-9180.6726306330274</v>
      </c>
    </row>
    <row r="2093" spans="1:3" x14ac:dyDescent="0.4">
      <c r="A2093" s="34">
        <v>2069</v>
      </c>
      <c r="B2093" s="34">
        <v>33104.806475834645</v>
      </c>
      <c r="C2093" s="34">
        <v>-6798.8364758346434</v>
      </c>
    </row>
    <row r="2094" spans="1:3" x14ac:dyDescent="0.4">
      <c r="A2094" s="34">
        <v>2070</v>
      </c>
      <c r="B2094" s="34">
        <v>24717.143180872652</v>
      </c>
      <c r="C2094" s="34">
        <v>39486.186819127353</v>
      </c>
    </row>
    <row r="2095" spans="1:3" x14ac:dyDescent="0.4">
      <c r="A2095" s="34">
        <v>2071</v>
      </c>
      <c r="B2095" s="34">
        <v>25961.58738001165</v>
      </c>
      <c r="C2095" s="34">
        <v>370697.41261998838</v>
      </c>
    </row>
    <row r="2096" spans="1:3" x14ac:dyDescent="0.4">
      <c r="A2096" s="34">
        <v>2072</v>
      </c>
      <c r="B2096" s="34">
        <v>21251.055331497522</v>
      </c>
      <c r="C2096" s="34">
        <v>34894.944668502474</v>
      </c>
    </row>
    <row r="2097" spans="1:3" x14ac:dyDescent="0.4">
      <c r="A2097" s="34">
        <v>2073</v>
      </c>
      <c r="B2097" s="34">
        <v>23244.496724830133</v>
      </c>
      <c r="C2097" s="34">
        <v>55928.503275169867</v>
      </c>
    </row>
    <row r="2098" spans="1:3" x14ac:dyDescent="0.4">
      <c r="A2098" s="34">
        <v>2074</v>
      </c>
      <c r="B2098" s="34">
        <v>31341.863584250572</v>
      </c>
      <c r="C2098" s="34">
        <v>121262.43641574941</v>
      </c>
    </row>
    <row r="2099" spans="1:3" x14ac:dyDescent="0.4">
      <c r="A2099" s="34">
        <v>2075</v>
      </c>
      <c r="B2099" s="34">
        <v>21500.679784798573</v>
      </c>
      <c r="C2099" s="34">
        <v>-20885.679784798573</v>
      </c>
    </row>
    <row r="2100" spans="1:3" x14ac:dyDescent="0.4">
      <c r="A2100" s="34">
        <v>2076</v>
      </c>
      <c r="B2100" s="34">
        <v>6327.8689289652166</v>
      </c>
      <c r="C2100" s="34">
        <v>161492.7310710348</v>
      </c>
    </row>
    <row r="2101" spans="1:3" x14ac:dyDescent="0.4">
      <c r="A2101" s="34">
        <v>2077</v>
      </c>
      <c r="B2101" s="34">
        <v>14211.92457854965</v>
      </c>
      <c r="C2101" s="34">
        <v>958383.0654214503</v>
      </c>
    </row>
    <row r="2102" spans="1:3" x14ac:dyDescent="0.4">
      <c r="A2102" s="34">
        <v>2078</v>
      </c>
      <c r="B2102" s="34">
        <v>29903.970978657115</v>
      </c>
      <c r="C2102" s="34">
        <v>27850.029021342885</v>
      </c>
    </row>
    <row r="2103" spans="1:3" x14ac:dyDescent="0.4">
      <c r="A2103" s="34">
        <v>2079</v>
      </c>
      <c r="B2103" s="34">
        <v>49595.002530853002</v>
      </c>
      <c r="C2103" s="34">
        <v>-23354.002530853002</v>
      </c>
    </row>
    <row r="2104" spans="1:3" x14ac:dyDescent="0.4">
      <c r="A2104" s="34">
        <v>2080</v>
      </c>
      <c r="B2104" s="34">
        <v>8548.5722806104313</v>
      </c>
      <c r="C2104" s="34">
        <v>20268.427719389569</v>
      </c>
    </row>
    <row r="2105" spans="1:3" x14ac:dyDescent="0.4">
      <c r="A2105" s="34">
        <v>2081</v>
      </c>
      <c r="B2105" s="34">
        <v>12995.607914004733</v>
      </c>
      <c r="C2105" s="34">
        <v>-7917.6079140047332</v>
      </c>
    </row>
    <row r="2106" spans="1:3" x14ac:dyDescent="0.4">
      <c r="A2106" s="34">
        <v>2082</v>
      </c>
      <c r="B2106" s="34">
        <v>10639.865058419249</v>
      </c>
      <c r="C2106" s="34">
        <v>-6629.8650584192492</v>
      </c>
    </row>
    <row r="2107" spans="1:3" x14ac:dyDescent="0.4">
      <c r="A2107" s="34">
        <v>2083</v>
      </c>
      <c r="B2107" s="34">
        <v>8239.0927228619694</v>
      </c>
      <c r="C2107" s="34">
        <v>-6578.0927228619694</v>
      </c>
    </row>
    <row r="2108" spans="1:3" x14ac:dyDescent="0.4">
      <c r="A2108" s="34">
        <v>2084</v>
      </c>
      <c r="B2108" s="34">
        <v>7440.671181688107</v>
      </c>
      <c r="C2108" s="34">
        <v>-6590.671181688107</v>
      </c>
    </row>
    <row r="2109" spans="1:3" x14ac:dyDescent="0.4">
      <c r="A2109" s="34">
        <v>2085</v>
      </c>
      <c r="B2109" s="34">
        <v>10454.296214086309</v>
      </c>
      <c r="C2109" s="34">
        <v>-7204.2962140863092</v>
      </c>
    </row>
    <row r="2110" spans="1:3" x14ac:dyDescent="0.4">
      <c r="A2110" s="34">
        <v>2086</v>
      </c>
      <c r="B2110" s="34">
        <v>11987.661915731442</v>
      </c>
      <c r="C2110" s="34">
        <v>-4575.6619157314417</v>
      </c>
    </row>
    <row r="2111" spans="1:3" x14ac:dyDescent="0.4">
      <c r="A2111" s="34">
        <v>2087</v>
      </c>
      <c r="B2111" s="34">
        <v>14107.722880205651</v>
      </c>
      <c r="C2111" s="34">
        <v>-10079.722880205651</v>
      </c>
    </row>
    <row r="2112" spans="1:3" x14ac:dyDescent="0.4">
      <c r="A2112" s="34">
        <v>2088</v>
      </c>
      <c r="B2112" s="34">
        <v>9752.761485310717</v>
      </c>
      <c r="C2112" s="34">
        <v>-8199.761485310717</v>
      </c>
    </row>
    <row r="2113" spans="1:3" x14ac:dyDescent="0.4">
      <c r="A2113" s="34">
        <v>2089</v>
      </c>
      <c r="B2113" s="34">
        <v>8444.1337216178599</v>
      </c>
      <c r="C2113" s="34">
        <v>-4978.8137216178602</v>
      </c>
    </row>
    <row r="2114" spans="1:3" x14ac:dyDescent="0.4">
      <c r="A2114" s="34">
        <v>2090</v>
      </c>
      <c r="B2114" s="34">
        <v>8636.8858921287483</v>
      </c>
      <c r="C2114" s="34">
        <v>-5626.8758921287481</v>
      </c>
    </row>
    <row r="2115" spans="1:3" x14ac:dyDescent="0.4">
      <c r="A2115" s="34">
        <v>2091</v>
      </c>
      <c r="B2115" s="34">
        <v>9374.5544483358917</v>
      </c>
      <c r="C2115" s="34">
        <v>-171.32444833589216</v>
      </c>
    </row>
    <row r="2116" spans="1:3" x14ac:dyDescent="0.4">
      <c r="A2116" s="34">
        <v>2092</v>
      </c>
      <c r="B2116" s="34">
        <v>11892.773273523606</v>
      </c>
      <c r="C2116" s="34">
        <v>9791.4267264763948</v>
      </c>
    </row>
    <row r="2117" spans="1:3" x14ac:dyDescent="0.4">
      <c r="A2117" s="34">
        <v>2093</v>
      </c>
      <c r="B2117" s="34">
        <v>13729.927555243208</v>
      </c>
      <c r="C2117" s="34">
        <v>-7652.9275552432082</v>
      </c>
    </row>
    <row r="2118" spans="1:3" x14ac:dyDescent="0.4">
      <c r="A2118" s="34">
        <v>2094</v>
      </c>
      <c r="B2118" s="34">
        <v>10139.706649612948</v>
      </c>
      <c r="C2118" s="34">
        <v>-8602.7066496129482</v>
      </c>
    </row>
    <row r="2119" spans="1:3" x14ac:dyDescent="0.4">
      <c r="A2119" s="34">
        <v>2095</v>
      </c>
      <c r="B2119" s="34">
        <v>9463.1106907937465</v>
      </c>
      <c r="C2119" s="34">
        <v>-5244.1106907937465</v>
      </c>
    </row>
    <row r="2120" spans="1:3" x14ac:dyDescent="0.4">
      <c r="A2120" s="34">
        <v>2096</v>
      </c>
      <c r="B2120" s="34">
        <v>13988.553976119138</v>
      </c>
      <c r="C2120" s="34">
        <v>-11488.553976119138</v>
      </c>
    </row>
    <row r="2121" spans="1:3" x14ac:dyDescent="0.4">
      <c r="A2121" s="34">
        <v>2097</v>
      </c>
      <c r="B2121" s="34">
        <v>8227.6557902164277</v>
      </c>
      <c r="C2121" s="34">
        <v>-7617.6557902164277</v>
      </c>
    </row>
    <row r="2122" spans="1:3" x14ac:dyDescent="0.4">
      <c r="A2122" s="34">
        <v>2098</v>
      </c>
      <c r="B2122" s="34">
        <v>11136.345957636502</v>
      </c>
      <c r="C2122" s="34">
        <v>-8136.3459576365021</v>
      </c>
    </row>
    <row r="2123" spans="1:3" x14ac:dyDescent="0.4">
      <c r="A2123" s="34">
        <v>2099</v>
      </c>
      <c r="B2123" s="34">
        <v>20113.178935807409</v>
      </c>
      <c r="C2123" s="34">
        <v>-14093.178935807409</v>
      </c>
    </row>
    <row r="2124" spans="1:3" x14ac:dyDescent="0.4">
      <c r="A2124" s="34">
        <v>2100</v>
      </c>
      <c r="B2124" s="34">
        <v>9827.7273160136465</v>
      </c>
      <c r="C2124" s="34">
        <v>-5856.7273160136465</v>
      </c>
    </row>
    <row r="2125" spans="1:3" x14ac:dyDescent="0.4">
      <c r="A2125" s="34">
        <v>2101</v>
      </c>
      <c r="B2125" s="34">
        <v>7142.2347850875385</v>
      </c>
      <c r="C2125" s="34">
        <v>-6322.2347850875385</v>
      </c>
    </row>
    <row r="2126" spans="1:3" x14ac:dyDescent="0.4">
      <c r="A2126" s="34">
        <v>2102</v>
      </c>
      <c r="B2126" s="34">
        <v>8877.6922630001682</v>
      </c>
      <c r="C2126" s="34">
        <v>-6612.6922630001682</v>
      </c>
    </row>
    <row r="2127" spans="1:3" x14ac:dyDescent="0.4">
      <c r="A2127" s="34">
        <v>2103</v>
      </c>
      <c r="B2127" s="34">
        <v>7587.8057746415561</v>
      </c>
      <c r="C2127" s="34">
        <v>-6227.8057746415561</v>
      </c>
    </row>
    <row r="2128" spans="1:3" x14ac:dyDescent="0.4">
      <c r="A2128" s="34">
        <v>2104</v>
      </c>
      <c r="B2128" s="34">
        <v>12770.104394379967</v>
      </c>
      <c r="C2128" s="34">
        <v>-1406.1043943799668</v>
      </c>
    </row>
    <row r="2129" spans="1:3" x14ac:dyDescent="0.4">
      <c r="A2129" s="34">
        <v>2105</v>
      </c>
      <c r="B2129" s="34">
        <v>6947.3375464912488</v>
      </c>
      <c r="C2129" s="34">
        <v>-5911.3375464912488</v>
      </c>
    </row>
    <row r="2130" spans="1:3" x14ac:dyDescent="0.4">
      <c r="A2130" s="34">
        <v>2106</v>
      </c>
      <c r="B2130" s="34">
        <v>8864.1961829127122</v>
      </c>
      <c r="C2130" s="34">
        <v>-3784.1961829127122</v>
      </c>
    </row>
    <row r="2131" spans="1:3" x14ac:dyDescent="0.4">
      <c r="A2131" s="34">
        <v>2107</v>
      </c>
      <c r="B2131" s="34">
        <v>9045.8741840900075</v>
      </c>
      <c r="C2131" s="34">
        <v>-6690.8741840900075</v>
      </c>
    </row>
    <row r="2132" spans="1:3" x14ac:dyDescent="0.4">
      <c r="A2132" s="34">
        <v>2108</v>
      </c>
      <c r="B2132" s="34">
        <v>7699.6146351509178</v>
      </c>
      <c r="C2132" s="34">
        <v>-5544.954635150918</v>
      </c>
    </row>
    <row r="2133" spans="1:3" x14ac:dyDescent="0.4">
      <c r="A2133" s="34">
        <v>2109</v>
      </c>
      <c r="B2133" s="34">
        <v>12036.508781480132</v>
      </c>
      <c r="C2133" s="34">
        <v>5133.4912185198682</v>
      </c>
    </row>
    <row r="2134" spans="1:3" x14ac:dyDescent="0.4">
      <c r="A2134" s="34">
        <v>2110</v>
      </c>
      <c r="B2134" s="34">
        <v>13403.841497130134</v>
      </c>
      <c r="C2134" s="34">
        <v>-9142.8414971301336</v>
      </c>
    </row>
    <row r="2135" spans="1:3" x14ac:dyDescent="0.4">
      <c r="A2135" s="34">
        <v>2111</v>
      </c>
      <c r="B2135" s="34">
        <v>8987.7481517133419</v>
      </c>
      <c r="C2135" s="34">
        <v>-6980.7481517133419</v>
      </c>
    </row>
    <row r="2136" spans="1:3" x14ac:dyDescent="0.4">
      <c r="A2136" s="34">
        <v>2112</v>
      </c>
      <c r="B2136" s="34">
        <v>9135.7149539029542</v>
      </c>
      <c r="C2136" s="34">
        <v>-7005.7149539029542</v>
      </c>
    </row>
    <row r="2137" spans="1:3" x14ac:dyDescent="0.4">
      <c r="A2137" s="34">
        <v>2113</v>
      </c>
      <c r="B2137" s="34">
        <v>6887.5395301037506</v>
      </c>
      <c r="C2137" s="34">
        <v>-6587.5395301037506</v>
      </c>
    </row>
    <row r="2138" spans="1:3" x14ac:dyDescent="0.4">
      <c r="A2138" s="34">
        <v>2114</v>
      </c>
      <c r="B2138" s="34">
        <v>10285.408124832607</v>
      </c>
      <c r="C2138" s="34">
        <v>-2945.4081248326074</v>
      </c>
    </row>
    <row r="2139" spans="1:3" x14ac:dyDescent="0.4">
      <c r="A2139" s="34">
        <v>2115</v>
      </c>
      <c r="B2139" s="34">
        <v>7573.2336210777394</v>
      </c>
      <c r="C2139" s="34">
        <v>-2338.2336210777394</v>
      </c>
    </row>
    <row r="2140" spans="1:3" x14ac:dyDescent="0.4">
      <c r="A2140" s="34">
        <v>2116</v>
      </c>
      <c r="B2140" s="34">
        <v>12376.291485671492</v>
      </c>
      <c r="C2140" s="34">
        <v>-8991.2914856714924</v>
      </c>
    </row>
    <row r="2141" spans="1:3" x14ac:dyDescent="0.4">
      <c r="A2141" s="34">
        <v>2117</v>
      </c>
      <c r="B2141" s="34">
        <v>47931.565522682431</v>
      </c>
      <c r="C2141" s="34">
        <v>502.43447731756896</v>
      </c>
    </row>
    <row r="2142" spans="1:3" x14ac:dyDescent="0.4">
      <c r="A2142" s="34">
        <v>2118</v>
      </c>
      <c r="B2142" s="34">
        <v>8810.2593213060536</v>
      </c>
      <c r="C2142" s="34">
        <v>-7037.2593213060536</v>
      </c>
    </row>
    <row r="2143" spans="1:3" x14ac:dyDescent="0.4">
      <c r="A2143" s="34">
        <v>2119</v>
      </c>
      <c r="B2143" s="34">
        <v>11155.715284933782</v>
      </c>
      <c r="C2143" s="34">
        <v>-9809.6052849337811</v>
      </c>
    </row>
    <row r="2144" spans="1:3" x14ac:dyDescent="0.4">
      <c r="A2144" s="34">
        <v>2120</v>
      </c>
      <c r="B2144" s="34">
        <v>12175.926604373104</v>
      </c>
      <c r="C2144" s="34">
        <v>-10160.926604373104</v>
      </c>
    </row>
    <row r="2145" spans="1:3" x14ac:dyDescent="0.4">
      <c r="A2145" s="34">
        <v>2121</v>
      </c>
      <c r="B2145" s="34">
        <v>14262.057320166254</v>
      </c>
      <c r="C2145" s="34">
        <v>-6191.6273201662534</v>
      </c>
    </row>
    <row r="2146" spans="1:3" x14ac:dyDescent="0.4">
      <c r="A2146" s="34">
        <v>2122</v>
      </c>
      <c r="B2146" s="34">
        <v>6980.226455504373</v>
      </c>
      <c r="C2146" s="34">
        <v>-6696.226455504373</v>
      </c>
    </row>
    <row r="2147" spans="1:3" x14ac:dyDescent="0.4">
      <c r="A2147" s="34">
        <v>2123</v>
      </c>
      <c r="B2147" s="34">
        <v>13141.415410629583</v>
      </c>
      <c r="C2147" s="34">
        <v>-12831.415410629583</v>
      </c>
    </row>
    <row r="2148" spans="1:3" x14ac:dyDescent="0.4">
      <c r="A2148" s="34">
        <v>2124</v>
      </c>
      <c r="B2148" s="34">
        <v>5467.336640900673</v>
      </c>
      <c r="C2148" s="34">
        <v>-5417.336640900673</v>
      </c>
    </row>
    <row r="2149" spans="1:3" x14ac:dyDescent="0.4">
      <c r="A2149" s="34">
        <v>2125</v>
      </c>
      <c r="B2149" s="34">
        <v>6536.2261838271997</v>
      </c>
      <c r="C2149" s="34">
        <v>-6421.2261838271997</v>
      </c>
    </row>
    <row r="2150" spans="1:3" x14ac:dyDescent="0.4">
      <c r="A2150" s="34">
        <v>2126</v>
      </c>
      <c r="B2150" s="34">
        <v>7239.6834043856834</v>
      </c>
      <c r="C2150" s="34">
        <v>-6387.6834043856834</v>
      </c>
    </row>
    <row r="2151" spans="1:3" x14ac:dyDescent="0.4">
      <c r="A2151" s="34">
        <v>2127</v>
      </c>
      <c r="B2151" s="34">
        <v>5056.2252782366249</v>
      </c>
      <c r="C2151" s="34">
        <v>-5046.2252782366249</v>
      </c>
    </row>
    <row r="2152" spans="1:3" x14ac:dyDescent="0.4">
      <c r="A2152" s="34">
        <v>2128</v>
      </c>
      <c r="B2152" s="34">
        <v>7458.7879536021155</v>
      </c>
      <c r="C2152" s="34">
        <v>617.21204639788448</v>
      </c>
    </row>
    <row r="2153" spans="1:3" x14ac:dyDescent="0.4">
      <c r="A2153" s="34">
        <v>2129</v>
      </c>
      <c r="B2153" s="34">
        <v>6700.6707288928192</v>
      </c>
      <c r="C2153" s="34">
        <v>-6675.6707288928192</v>
      </c>
    </row>
    <row r="2154" spans="1:3" x14ac:dyDescent="0.4">
      <c r="A2154" s="34">
        <v>2130</v>
      </c>
      <c r="B2154" s="34">
        <v>6262.1519420511677</v>
      </c>
      <c r="C2154" s="34">
        <v>-6026.1519420511677</v>
      </c>
    </row>
    <row r="2155" spans="1:3" x14ac:dyDescent="0.4">
      <c r="A2155" s="34">
        <v>2131</v>
      </c>
      <c r="B2155" s="34">
        <v>6392.3372068947829</v>
      </c>
      <c r="C2155" s="34">
        <v>-6307.3372068947829</v>
      </c>
    </row>
    <row r="2156" spans="1:3" x14ac:dyDescent="0.4">
      <c r="A2156" s="34">
        <v>2132</v>
      </c>
      <c r="B2156" s="34">
        <v>5330.299520012657</v>
      </c>
      <c r="C2156" s="34">
        <v>-5305.299520012657</v>
      </c>
    </row>
    <row r="2157" spans="1:3" x14ac:dyDescent="0.4">
      <c r="A2157" s="34">
        <v>2133</v>
      </c>
      <c r="B2157" s="34">
        <v>6400.0112856645119</v>
      </c>
      <c r="C2157" s="34">
        <v>-4287.0212856645121</v>
      </c>
    </row>
    <row r="2158" spans="1:3" x14ac:dyDescent="0.4">
      <c r="A2158" s="34">
        <v>2134</v>
      </c>
      <c r="B2158" s="34">
        <v>5083.6327024142283</v>
      </c>
      <c r="C2158" s="34">
        <v>-5067.6327024142283</v>
      </c>
    </row>
    <row r="2159" spans="1:3" x14ac:dyDescent="0.4">
      <c r="A2159" s="34">
        <v>2135</v>
      </c>
      <c r="B2159" s="34">
        <v>7495.4860300433138</v>
      </c>
      <c r="C2159" s="34">
        <v>-7391.4860300433138</v>
      </c>
    </row>
    <row r="2160" spans="1:3" x14ac:dyDescent="0.4">
      <c r="A2160" s="34">
        <v>2136</v>
      </c>
      <c r="B2160" s="34">
        <v>6431.5796551490785</v>
      </c>
      <c r="C2160" s="34">
        <v>-5953.5796551490785</v>
      </c>
    </row>
    <row r="2161" spans="1:3" x14ac:dyDescent="0.4">
      <c r="A2161" s="34">
        <v>2137</v>
      </c>
      <c r="B2161" s="34">
        <v>5625.408959845</v>
      </c>
      <c r="C2161" s="34">
        <v>-5577.7189598450004</v>
      </c>
    </row>
    <row r="2162" spans="1:3" x14ac:dyDescent="0.4">
      <c r="A2162" s="34">
        <v>2138</v>
      </c>
      <c r="B2162" s="34">
        <v>6832.0108009349296</v>
      </c>
      <c r="C2162" s="34">
        <v>7370.9891990650704</v>
      </c>
    </row>
    <row r="2163" spans="1:3" x14ac:dyDescent="0.4">
      <c r="A2163" s="34">
        <v>2139</v>
      </c>
      <c r="B2163" s="34">
        <v>5522.1514892558798</v>
      </c>
      <c r="C2163" s="34">
        <v>-5394.1514892558798</v>
      </c>
    </row>
    <row r="2164" spans="1:3" x14ac:dyDescent="0.4">
      <c r="A2164" s="34">
        <v>2140</v>
      </c>
      <c r="B2164" s="34">
        <v>7032.4963287573728</v>
      </c>
      <c r="C2164" s="34">
        <v>-5406.4963287573728</v>
      </c>
    </row>
    <row r="2165" spans="1:3" x14ac:dyDescent="0.4">
      <c r="A2165" s="34">
        <v>2141</v>
      </c>
      <c r="B2165" s="34">
        <v>8830.9750626974346</v>
      </c>
      <c r="C2165" s="34">
        <v>-8270.9750626974346</v>
      </c>
    </row>
    <row r="2166" spans="1:3" x14ac:dyDescent="0.4">
      <c r="A2166" s="34">
        <v>2142</v>
      </c>
      <c r="B2166" s="34">
        <v>4645.1139155725759</v>
      </c>
      <c r="C2166" s="34">
        <v>-4645.1139155725759</v>
      </c>
    </row>
    <row r="2167" spans="1:3" x14ac:dyDescent="0.4">
      <c r="A2167" s="34">
        <v>2143</v>
      </c>
      <c r="B2167" s="34">
        <v>8763.0793982574651</v>
      </c>
      <c r="C2167" s="34">
        <v>-8162.0793982574651</v>
      </c>
    </row>
    <row r="2168" spans="1:3" x14ac:dyDescent="0.4">
      <c r="A2168" s="34">
        <v>2144</v>
      </c>
      <c r="B2168" s="34">
        <v>8345.1161795490152</v>
      </c>
      <c r="C2168" s="34">
        <v>-8120.1161795490152</v>
      </c>
    </row>
    <row r="2169" spans="1:3" x14ac:dyDescent="0.4">
      <c r="A2169" s="34">
        <v>2145</v>
      </c>
      <c r="B2169" s="34">
        <v>6724.652225048223</v>
      </c>
      <c r="C2169" s="34">
        <v>-6117.652225048223</v>
      </c>
    </row>
    <row r="2170" spans="1:3" x14ac:dyDescent="0.4">
      <c r="A2170" s="34">
        <v>2146</v>
      </c>
      <c r="B2170" s="34">
        <v>8862.4698044745583</v>
      </c>
      <c r="C2170" s="34">
        <v>-4297.4698044745583</v>
      </c>
    </row>
    <row r="2171" spans="1:3" x14ac:dyDescent="0.4">
      <c r="A2171" s="34">
        <v>2147</v>
      </c>
      <c r="B2171" s="34">
        <v>4727.3361881053861</v>
      </c>
      <c r="C2171" s="34">
        <v>-4726.3361881053861</v>
      </c>
    </row>
    <row r="2172" spans="1:3" x14ac:dyDescent="0.4">
      <c r="A2172" s="34">
        <v>2148</v>
      </c>
      <c r="B2172" s="34">
        <v>8705.3992282836898</v>
      </c>
      <c r="C2172" s="34">
        <v>-5989.3992282836898</v>
      </c>
    </row>
    <row r="2173" spans="1:3" x14ac:dyDescent="0.4">
      <c r="A2173" s="34">
        <v>2149</v>
      </c>
      <c r="B2173" s="34">
        <v>4727.3361881053861</v>
      </c>
      <c r="C2173" s="34">
        <v>-4725.3361881053861</v>
      </c>
    </row>
    <row r="2174" spans="1:3" x14ac:dyDescent="0.4">
      <c r="A2174" s="34">
        <v>2150</v>
      </c>
      <c r="B2174" s="34">
        <v>4645.1139155725759</v>
      </c>
      <c r="C2174" s="34">
        <v>-4645.1139155725759</v>
      </c>
    </row>
    <row r="2175" spans="1:3" x14ac:dyDescent="0.4">
      <c r="A2175" s="34">
        <v>2151</v>
      </c>
      <c r="B2175" s="34">
        <v>12970.119009519562</v>
      </c>
      <c r="C2175" s="34">
        <v>-12565.119009519562</v>
      </c>
    </row>
    <row r="2176" spans="1:3" x14ac:dyDescent="0.4">
      <c r="A2176" s="34">
        <v>2152</v>
      </c>
      <c r="B2176" s="34">
        <v>6262.1519420511677</v>
      </c>
      <c r="C2176" s="34">
        <v>-6144.1519420511677</v>
      </c>
    </row>
    <row r="2177" spans="1:3" x14ac:dyDescent="0.4">
      <c r="A2177" s="34">
        <v>2153</v>
      </c>
      <c r="B2177" s="34">
        <v>5672.8923222326976</v>
      </c>
      <c r="C2177" s="34">
        <v>-5622.8923222326976</v>
      </c>
    </row>
    <row r="2178" spans="1:3" x14ac:dyDescent="0.4">
      <c r="A2178" s="34">
        <v>2154</v>
      </c>
      <c r="B2178" s="34">
        <v>5344.0032321014587</v>
      </c>
      <c r="C2178" s="34">
        <v>-5310.0032321014587</v>
      </c>
    </row>
    <row r="2179" spans="1:3" x14ac:dyDescent="0.4">
      <c r="A2179" s="34">
        <v>2155</v>
      </c>
      <c r="B2179" s="34">
        <v>4727.3361881053861</v>
      </c>
      <c r="C2179" s="34">
        <v>-4725.3361881053861</v>
      </c>
    </row>
    <row r="2180" spans="1:3" x14ac:dyDescent="0.4">
      <c r="A2180" s="34">
        <v>2156</v>
      </c>
      <c r="B2180" s="34">
        <v>6536.2261838271997</v>
      </c>
      <c r="C2180" s="34">
        <v>-6421.2261838271997</v>
      </c>
    </row>
    <row r="2181" spans="1:3" x14ac:dyDescent="0.4">
      <c r="A2181" s="34">
        <v>2157</v>
      </c>
      <c r="B2181" s="34">
        <v>6124.1241913735994</v>
      </c>
      <c r="C2181" s="34">
        <v>-4631.1241913735994</v>
      </c>
    </row>
    <row r="2182" spans="1:3" x14ac:dyDescent="0.4">
      <c r="A2182" s="34">
        <v>2158</v>
      </c>
      <c r="B2182" s="34">
        <v>35145.249537216951</v>
      </c>
      <c r="C2182" s="34">
        <v>-14001.249537216951</v>
      </c>
    </row>
    <row r="2183" spans="1:3" x14ac:dyDescent="0.4">
      <c r="A2183" s="34">
        <v>2159</v>
      </c>
      <c r="B2183" s="34">
        <v>9871.9414796356868</v>
      </c>
      <c r="C2183" s="34">
        <v>9898.1685203643137</v>
      </c>
    </row>
    <row r="2184" spans="1:3" x14ac:dyDescent="0.4">
      <c r="A2184" s="34">
        <v>2160</v>
      </c>
      <c r="B2184" s="34">
        <v>5714.0034584991026</v>
      </c>
      <c r="C2184" s="34">
        <v>-5688.0034584991026</v>
      </c>
    </row>
    <row r="2185" spans="1:3" x14ac:dyDescent="0.4">
      <c r="A2185" s="34">
        <v>2161</v>
      </c>
      <c r="B2185" s="34">
        <v>5081.9197384031277</v>
      </c>
      <c r="C2185" s="34">
        <v>-4996.9197384031277</v>
      </c>
    </row>
    <row r="2186" spans="1:3" x14ac:dyDescent="0.4">
      <c r="A2186" s="34">
        <v>2162</v>
      </c>
      <c r="B2186" s="34">
        <v>7573.4917757795683</v>
      </c>
      <c r="C2186" s="34">
        <v>-7110.4917757795683</v>
      </c>
    </row>
    <row r="2187" spans="1:3" x14ac:dyDescent="0.4">
      <c r="A2187" s="34">
        <v>2163</v>
      </c>
      <c r="B2187" s="34">
        <v>11806.957378258003</v>
      </c>
      <c r="C2187" s="34">
        <v>-6754.9573782580028</v>
      </c>
    </row>
    <row r="2188" spans="1:3" x14ac:dyDescent="0.4">
      <c r="A2188" s="34">
        <v>2164</v>
      </c>
      <c r="B2188" s="34">
        <v>10821.127795593853</v>
      </c>
      <c r="C2188" s="34">
        <v>-7516.1277955938531</v>
      </c>
    </row>
    <row r="2189" spans="1:3" x14ac:dyDescent="0.4">
      <c r="A2189" s="34">
        <v>2165</v>
      </c>
      <c r="B2189" s="34">
        <v>10237.21907759319</v>
      </c>
      <c r="C2189" s="34">
        <v>-4592.2190775931904</v>
      </c>
    </row>
    <row r="2190" spans="1:3" x14ac:dyDescent="0.4">
      <c r="A2190" s="34">
        <v>2166</v>
      </c>
      <c r="B2190" s="34">
        <v>7080.8608950488033</v>
      </c>
      <c r="C2190" s="34">
        <v>-3614.8608950488033</v>
      </c>
    </row>
    <row r="2191" spans="1:3" x14ac:dyDescent="0.4">
      <c r="A2191" s="34">
        <v>2167</v>
      </c>
      <c r="B2191" s="34">
        <v>12178.729636391268</v>
      </c>
      <c r="C2191" s="34">
        <v>-9246.7296363912683</v>
      </c>
    </row>
    <row r="2192" spans="1:3" x14ac:dyDescent="0.4">
      <c r="A2192" s="34">
        <v>2168</v>
      </c>
      <c r="B2192" s="34">
        <v>6495.1150475607956</v>
      </c>
      <c r="C2192" s="34">
        <v>-6315.1150475607956</v>
      </c>
    </row>
    <row r="2193" spans="1:3" x14ac:dyDescent="0.4">
      <c r="A2193" s="34">
        <v>2169</v>
      </c>
      <c r="B2193" s="34">
        <v>9937.4931669727412</v>
      </c>
      <c r="C2193" s="34">
        <v>11947.196833027258</v>
      </c>
    </row>
    <row r="2194" spans="1:3" x14ac:dyDescent="0.4">
      <c r="A2194" s="34">
        <v>2170</v>
      </c>
      <c r="B2194" s="34">
        <v>6442.2578723611314</v>
      </c>
      <c r="C2194" s="34">
        <v>-6289.2578723611314</v>
      </c>
    </row>
    <row r="2195" spans="1:3" x14ac:dyDescent="0.4">
      <c r="A2195" s="34">
        <v>2171</v>
      </c>
      <c r="B2195" s="34">
        <v>7384.4138373235528</v>
      </c>
      <c r="C2195" s="34">
        <v>-6751.4138373235528</v>
      </c>
    </row>
    <row r="2196" spans="1:3" x14ac:dyDescent="0.4">
      <c r="A2196" s="34">
        <v>2172</v>
      </c>
      <c r="B2196" s="34">
        <v>12067.860774226017</v>
      </c>
      <c r="C2196" s="34">
        <v>-7824.8607742260174</v>
      </c>
    </row>
    <row r="2197" spans="1:3" x14ac:dyDescent="0.4">
      <c r="A2197" s="34">
        <v>2173</v>
      </c>
      <c r="B2197" s="34">
        <v>10969.904110404095</v>
      </c>
      <c r="C2197" s="34">
        <v>-9969.9041104040953</v>
      </c>
    </row>
    <row r="2198" spans="1:3" x14ac:dyDescent="0.4">
      <c r="A2198" s="34">
        <v>2174</v>
      </c>
      <c r="B2198" s="34">
        <v>9515.4131919326719</v>
      </c>
      <c r="C2198" s="34">
        <v>-4184.4131919326719</v>
      </c>
    </row>
    <row r="2199" spans="1:3" x14ac:dyDescent="0.4">
      <c r="A2199" s="34">
        <v>2175</v>
      </c>
      <c r="B2199" s="34">
        <v>10020.884400693898</v>
      </c>
      <c r="C2199" s="34">
        <v>-5901.884400693898</v>
      </c>
    </row>
    <row r="2200" spans="1:3" x14ac:dyDescent="0.4">
      <c r="A2200" s="34">
        <v>2176</v>
      </c>
      <c r="B2200" s="34">
        <v>10179.305336050154</v>
      </c>
      <c r="C2200" s="34">
        <v>-8429.3053360501544</v>
      </c>
    </row>
    <row r="2201" spans="1:3" x14ac:dyDescent="0.4">
      <c r="A2201" s="34">
        <v>2177</v>
      </c>
      <c r="B2201" s="34">
        <v>11942.051087815311</v>
      </c>
      <c r="C2201" s="34">
        <v>-5641.0510878153109</v>
      </c>
    </row>
    <row r="2202" spans="1:3" x14ac:dyDescent="0.4">
      <c r="A2202" s="34">
        <v>2178</v>
      </c>
      <c r="B2202" s="34">
        <v>10060.965182667911</v>
      </c>
      <c r="C2202" s="34">
        <v>-7557.965182667911</v>
      </c>
    </row>
    <row r="2203" spans="1:3" x14ac:dyDescent="0.4">
      <c r="A2203" s="34">
        <v>2179</v>
      </c>
      <c r="B2203" s="34">
        <v>7962.7203951851316</v>
      </c>
      <c r="C2203" s="34">
        <v>26697.279604814867</v>
      </c>
    </row>
    <row r="2204" spans="1:3" x14ac:dyDescent="0.4">
      <c r="A2204" s="34">
        <v>2180</v>
      </c>
      <c r="B2204" s="34">
        <v>10964.482861665667</v>
      </c>
      <c r="C2204" s="34">
        <v>-9350.4828616656669</v>
      </c>
    </row>
    <row r="2205" spans="1:3" x14ac:dyDescent="0.4">
      <c r="A2205" s="34">
        <v>2181</v>
      </c>
      <c r="B2205" s="34">
        <v>10294.427058913079</v>
      </c>
      <c r="C2205" s="34">
        <v>-4935.2170589130792</v>
      </c>
    </row>
    <row r="2206" spans="1:3" x14ac:dyDescent="0.4">
      <c r="A2206" s="34">
        <v>2182</v>
      </c>
      <c r="B2206" s="34">
        <v>9395.389358883207</v>
      </c>
      <c r="C2206" s="34">
        <v>-6333.389358883207</v>
      </c>
    </row>
    <row r="2207" spans="1:3" x14ac:dyDescent="0.4">
      <c r="A2207" s="34">
        <v>2183</v>
      </c>
      <c r="B2207" s="34">
        <v>8276.9825548378376</v>
      </c>
      <c r="C2207" s="34">
        <v>7448.0174451621624</v>
      </c>
    </row>
    <row r="2208" spans="1:3" x14ac:dyDescent="0.4">
      <c r="A2208" s="34">
        <v>2184</v>
      </c>
      <c r="B2208" s="34">
        <v>7240.5675148430255</v>
      </c>
      <c r="C2208" s="34">
        <v>1566.4324851569745</v>
      </c>
    </row>
    <row r="2209" spans="1:3" x14ac:dyDescent="0.4">
      <c r="A2209" s="34">
        <v>2185</v>
      </c>
      <c r="B2209" s="34">
        <v>13446.606352035826</v>
      </c>
      <c r="C2209" s="34">
        <v>15027.393647964174</v>
      </c>
    </row>
    <row r="2210" spans="1:3" x14ac:dyDescent="0.4">
      <c r="A2210" s="34">
        <v>2186</v>
      </c>
      <c r="B2210" s="34">
        <v>16899.070049220383</v>
      </c>
      <c r="C2210" s="34">
        <v>75949.429950779624</v>
      </c>
    </row>
    <row r="2211" spans="1:3" x14ac:dyDescent="0.4">
      <c r="A2211" s="34">
        <v>2187</v>
      </c>
      <c r="B2211" s="34">
        <v>9245.9954155908963</v>
      </c>
      <c r="C2211" s="34">
        <v>12689.004584409104</v>
      </c>
    </row>
    <row r="2212" spans="1:3" x14ac:dyDescent="0.4">
      <c r="A2212" s="34">
        <v>2188</v>
      </c>
      <c r="B2212" s="34">
        <v>9329.3481748859631</v>
      </c>
      <c r="C2212" s="34">
        <v>193599.15182511404</v>
      </c>
    </row>
    <row r="2213" spans="1:3" x14ac:dyDescent="0.4">
      <c r="A2213" s="34">
        <v>2189</v>
      </c>
      <c r="B2213" s="34">
        <v>8267.5329068283681</v>
      </c>
      <c r="C2213" s="34">
        <v>14377.467093171632</v>
      </c>
    </row>
    <row r="2214" spans="1:3" x14ac:dyDescent="0.4">
      <c r="A2214" s="34">
        <v>2190</v>
      </c>
      <c r="B2214" s="34">
        <v>10287.617368136645</v>
      </c>
      <c r="C2214" s="34">
        <v>-4248.6173681366454</v>
      </c>
    </row>
    <row r="2215" spans="1:3" x14ac:dyDescent="0.4">
      <c r="A2215" s="34">
        <v>2191</v>
      </c>
      <c r="B2215" s="34">
        <v>10015.744141570405</v>
      </c>
      <c r="C2215" s="34">
        <v>25060.255858429595</v>
      </c>
    </row>
    <row r="2216" spans="1:3" x14ac:dyDescent="0.4">
      <c r="A2216" s="34">
        <v>2192</v>
      </c>
      <c r="B2216" s="34">
        <v>7598.537944951102</v>
      </c>
      <c r="C2216" s="34">
        <v>-6700.537944951102</v>
      </c>
    </row>
    <row r="2217" spans="1:3" x14ac:dyDescent="0.4">
      <c r="A2217" s="34">
        <v>2193</v>
      </c>
      <c r="B2217" s="34">
        <v>7939.8152246678437</v>
      </c>
      <c r="C2217" s="34">
        <v>121809.00477533217</v>
      </c>
    </row>
    <row r="2218" spans="1:3" x14ac:dyDescent="0.4">
      <c r="A2218" s="34">
        <v>2194</v>
      </c>
      <c r="B2218" s="34">
        <v>10865.040922246308</v>
      </c>
      <c r="C2218" s="34">
        <v>56990.959077753694</v>
      </c>
    </row>
    <row r="2219" spans="1:3" x14ac:dyDescent="0.4">
      <c r="A2219" s="34">
        <v>2195</v>
      </c>
      <c r="B2219" s="34">
        <v>9677.4353951803168</v>
      </c>
      <c r="C2219" s="34">
        <v>44059.56460481968</v>
      </c>
    </row>
    <row r="2220" spans="1:3" x14ac:dyDescent="0.4">
      <c r="A2220" s="34">
        <v>2196</v>
      </c>
      <c r="B2220" s="34">
        <v>8602.5076413908537</v>
      </c>
      <c r="C2220" s="34">
        <v>-3067.5076413908537</v>
      </c>
    </row>
    <row r="2221" spans="1:3" x14ac:dyDescent="0.4">
      <c r="A2221" s="34">
        <v>2197</v>
      </c>
      <c r="B2221" s="34">
        <v>10245.012878629794</v>
      </c>
      <c r="C2221" s="34">
        <v>5691.9871213702063</v>
      </c>
    </row>
    <row r="2222" spans="1:3" x14ac:dyDescent="0.4">
      <c r="A2222" s="34">
        <v>2198</v>
      </c>
      <c r="B2222" s="34">
        <v>10062.846360702679</v>
      </c>
      <c r="C2222" s="34">
        <v>275246.48363929731</v>
      </c>
    </row>
    <row r="2223" spans="1:3" x14ac:dyDescent="0.4">
      <c r="A2223" s="34">
        <v>2199</v>
      </c>
      <c r="B2223" s="34">
        <v>11358.922427134123</v>
      </c>
      <c r="C2223" s="34">
        <v>41798.077572865877</v>
      </c>
    </row>
    <row r="2224" spans="1:3" x14ac:dyDescent="0.4">
      <c r="A2224" s="34">
        <v>2200</v>
      </c>
      <c r="B2224" s="34">
        <v>8978.3259516841572</v>
      </c>
      <c r="C2224" s="34">
        <v>4249.6740483158428</v>
      </c>
    </row>
    <row r="2225" spans="1:3" x14ac:dyDescent="0.4">
      <c r="A2225" s="34">
        <v>2201</v>
      </c>
      <c r="B2225" s="34">
        <v>8034.9850223149942</v>
      </c>
      <c r="C2225" s="34">
        <v>2808.0149776850058</v>
      </c>
    </row>
    <row r="2226" spans="1:3" x14ac:dyDescent="0.4">
      <c r="A2226" s="34">
        <v>2202</v>
      </c>
      <c r="B2226" s="34">
        <v>5881.3551482007033</v>
      </c>
      <c r="C2226" s="34">
        <v>-5460.3651482007035</v>
      </c>
    </row>
    <row r="2227" spans="1:3" x14ac:dyDescent="0.4">
      <c r="A2227" s="34">
        <v>2203</v>
      </c>
      <c r="B2227" s="34">
        <v>7857.2849363767164</v>
      </c>
      <c r="C2227" s="34">
        <v>20309.965063623284</v>
      </c>
    </row>
    <row r="2228" spans="1:3" x14ac:dyDescent="0.4">
      <c r="A2228" s="34">
        <v>2204</v>
      </c>
      <c r="B2228" s="34">
        <v>8248.0938979602979</v>
      </c>
      <c r="C2228" s="34">
        <v>-6057.0938979602979</v>
      </c>
    </row>
    <row r="2229" spans="1:3" x14ac:dyDescent="0.4">
      <c r="A2229" s="34">
        <v>2205</v>
      </c>
      <c r="B2229" s="34">
        <v>6889.8945889683273</v>
      </c>
      <c r="C2229" s="34">
        <v>-4896.8945889683273</v>
      </c>
    </row>
    <row r="2230" spans="1:3" x14ac:dyDescent="0.4">
      <c r="A2230" s="34">
        <v>2206</v>
      </c>
      <c r="B2230" s="34">
        <v>8116.7209780689873</v>
      </c>
      <c r="C2230" s="34">
        <v>-6976.7209780689873</v>
      </c>
    </row>
    <row r="2231" spans="1:3" x14ac:dyDescent="0.4">
      <c r="A2231" s="34">
        <v>2207</v>
      </c>
      <c r="B2231" s="34">
        <v>7377.7953262218407</v>
      </c>
      <c r="C2231" s="34">
        <v>-6247.7953262218407</v>
      </c>
    </row>
    <row r="2232" spans="1:3" x14ac:dyDescent="0.4">
      <c r="A2232" s="34">
        <v>2208</v>
      </c>
      <c r="B2232" s="34">
        <v>28137.191782089645</v>
      </c>
      <c r="C2232" s="34">
        <v>-26137.191782089645</v>
      </c>
    </row>
    <row r="2233" spans="1:3" x14ac:dyDescent="0.4">
      <c r="A2233" s="34">
        <v>2209</v>
      </c>
      <c r="B2233" s="34">
        <v>8125.8567861281881</v>
      </c>
      <c r="C2233" s="34">
        <v>-7109.8567861281881</v>
      </c>
    </row>
    <row r="2234" spans="1:3" x14ac:dyDescent="0.4">
      <c r="A2234" s="34">
        <v>2210</v>
      </c>
      <c r="B2234" s="34">
        <v>8778.1534815551458</v>
      </c>
      <c r="C2234" s="34">
        <v>-8024.1534815551458</v>
      </c>
    </row>
    <row r="2235" spans="1:3" x14ac:dyDescent="0.4">
      <c r="A2235" s="34">
        <v>2211</v>
      </c>
      <c r="B2235" s="34">
        <v>9734.9009805549795</v>
      </c>
      <c r="C2235" s="34">
        <v>-5277.9009805549795</v>
      </c>
    </row>
    <row r="2236" spans="1:3" x14ac:dyDescent="0.4">
      <c r="A2236" s="34">
        <v>2212</v>
      </c>
      <c r="B2236" s="34">
        <v>7995.6715212845729</v>
      </c>
      <c r="C2236" s="34">
        <v>-3105.6715212845729</v>
      </c>
    </row>
    <row r="2237" spans="1:3" x14ac:dyDescent="0.4">
      <c r="A2237" s="34">
        <v>2213</v>
      </c>
      <c r="B2237" s="34">
        <v>9232.8493333991864</v>
      </c>
      <c r="C2237" s="34">
        <v>-2369.8493333991864</v>
      </c>
    </row>
    <row r="2238" spans="1:3" x14ac:dyDescent="0.4">
      <c r="A2238" s="34">
        <v>2214</v>
      </c>
      <c r="B2238" s="34">
        <v>5467.336640900673</v>
      </c>
      <c r="C2238" s="34">
        <v>-5457.336640900673</v>
      </c>
    </row>
    <row r="2239" spans="1:3" x14ac:dyDescent="0.4">
      <c r="A2239" s="34">
        <v>2215</v>
      </c>
      <c r="B2239" s="34">
        <v>10657.65185381451</v>
      </c>
      <c r="C2239" s="34">
        <v>-8902.6418538145099</v>
      </c>
    </row>
    <row r="2240" spans="1:3" x14ac:dyDescent="0.4">
      <c r="A2240" s="34">
        <v>2216</v>
      </c>
      <c r="B2240" s="34">
        <v>6787.8761694579207</v>
      </c>
      <c r="C2240" s="34">
        <v>-5927.8761694579207</v>
      </c>
    </row>
    <row r="2241" spans="1:3" x14ac:dyDescent="0.4">
      <c r="A2241" s="34">
        <v>2217</v>
      </c>
      <c r="B2241" s="34">
        <v>6506.8610864940538</v>
      </c>
      <c r="C2241" s="34">
        <v>-6189.8610864940538</v>
      </c>
    </row>
    <row r="2242" spans="1:3" x14ac:dyDescent="0.4">
      <c r="A2242" s="34">
        <v>2218</v>
      </c>
      <c r="B2242" s="34">
        <v>8527.8323407330354</v>
      </c>
      <c r="C2242" s="34">
        <v>-8102.8323407330354</v>
      </c>
    </row>
    <row r="2243" spans="1:3" x14ac:dyDescent="0.4">
      <c r="A2243" s="34">
        <v>2219</v>
      </c>
      <c r="B2243" s="34">
        <v>7302.9056003153701</v>
      </c>
      <c r="C2243" s="34">
        <v>-4846.2456003153702</v>
      </c>
    </row>
    <row r="2244" spans="1:3" x14ac:dyDescent="0.4">
      <c r="A2244" s="34">
        <v>2220</v>
      </c>
      <c r="B2244" s="34">
        <v>9037.5142640358317</v>
      </c>
      <c r="C2244" s="34">
        <v>-8022.5142640358317</v>
      </c>
    </row>
    <row r="2245" spans="1:3" x14ac:dyDescent="0.4">
      <c r="A2245" s="34">
        <v>2221</v>
      </c>
      <c r="B2245" s="34">
        <v>8863.4739846471621</v>
      </c>
      <c r="C2245" s="34">
        <v>-5323.4739846471621</v>
      </c>
    </row>
    <row r="2246" spans="1:3" x14ac:dyDescent="0.4">
      <c r="A2246" s="34">
        <v>2222</v>
      </c>
      <c r="B2246" s="34">
        <v>7703.5561539604387</v>
      </c>
      <c r="C2246" s="34">
        <v>405.44384603956132</v>
      </c>
    </row>
    <row r="2247" spans="1:3" x14ac:dyDescent="0.4">
      <c r="A2247" s="34">
        <v>2223</v>
      </c>
      <c r="B2247" s="34">
        <v>6873.3375012117194</v>
      </c>
      <c r="C2247" s="34">
        <v>-6060.3375012117194</v>
      </c>
    </row>
    <row r="2248" spans="1:3" x14ac:dyDescent="0.4">
      <c r="A2248" s="34">
        <v>2224</v>
      </c>
      <c r="B2248" s="34">
        <v>21608.390961816553</v>
      </c>
      <c r="C2248" s="34">
        <v>-977.39096181655259</v>
      </c>
    </row>
    <row r="2249" spans="1:3" x14ac:dyDescent="0.4">
      <c r="A2249" s="34">
        <v>2225</v>
      </c>
      <c r="B2249" s="34">
        <v>11399.284715016052</v>
      </c>
      <c r="C2249" s="34">
        <v>12915.715284983948</v>
      </c>
    </row>
    <row r="2250" spans="1:3" x14ac:dyDescent="0.4">
      <c r="A2250" s="34">
        <v>2226</v>
      </c>
      <c r="B2250" s="34">
        <v>18195.058290007932</v>
      </c>
      <c r="C2250" s="34">
        <v>180219.95170999208</v>
      </c>
    </row>
    <row r="2251" spans="1:3" x14ac:dyDescent="0.4">
      <c r="A2251" s="34">
        <v>2227</v>
      </c>
      <c r="B2251" s="34">
        <v>9645.8955839916707</v>
      </c>
      <c r="C2251" s="34">
        <v>9877.4144160083306</v>
      </c>
    </row>
    <row r="2252" spans="1:3" x14ac:dyDescent="0.4">
      <c r="A2252" s="34">
        <v>2228</v>
      </c>
      <c r="B2252" s="34">
        <v>10233.769974538538</v>
      </c>
      <c r="C2252" s="34">
        <v>10225.230025461462</v>
      </c>
    </row>
    <row r="2253" spans="1:3" x14ac:dyDescent="0.4">
      <c r="A2253" s="34">
        <v>2229</v>
      </c>
      <c r="B2253" s="34">
        <v>11351.3109202295</v>
      </c>
      <c r="C2253" s="34">
        <v>393.58907977049967</v>
      </c>
    </row>
    <row r="2254" spans="1:3" x14ac:dyDescent="0.4">
      <c r="A2254" s="34">
        <v>2230</v>
      </c>
      <c r="B2254" s="34">
        <v>6735.654093939107</v>
      </c>
      <c r="C2254" s="34">
        <v>6968.6759060608929</v>
      </c>
    </row>
    <row r="2255" spans="1:3" x14ac:dyDescent="0.4">
      <c r="A2255" s="34">
        <v>2231</v>
      </c>
      <c r="B2255" s="34">
        <v>6412.72767006306</v>
      </c>
      <c r="C2255" s="34">
        <v>4293.27232993694</v>
      </c>
    </row>
    <row r="2256" spans="1:3" x14ac:dyDescent="0.4">
      <c r="A2256" s="34">
        <v>2232</v>
      </c>
      <c r="B2256" s="34">
        <v>6883.7493674208617</v>
      </c>
      <c r="C2256" s="34">
        <v>23419.490632579138</v>
      </c>
    </row>
    <row r="2257" spans="1:3" x14ac:dyDescent="0.4">
      <c r="A2257" s="34">
        <v>2233</v>
      </c>
      <c r="B2257" s="34">
        <v>6708.1606120182778</v>
      </c>
      <c r="C2257" s="34">
        <v>18081.839387981723</v>
      </c>
    </row>
    <row r="2258" spans="1:3" x14ac:dyDescent="0.4">
      <c r="A2258" s="34">
        <v>2234</v>
      </c>
      <c r="B2258" s="34">
        <v>6390.7074815440683</v>
      </c>
      <c r="C2258" s="34">
        <v>1910.2925184559317</v>
      </c>
    </row>
    <row r="2259" spans="1:3" x14ac:dyDescent="0.4">
      <c r="A2259" s="34">
        <v>2235</v>
      </c>
      <c r="B2259" s="34">
        <v>8066.147754884124</v>
      </c>
      <c r="C2259" s="34">
        <v>-6901.147754884124</v>
      </c>
    </row>
    <row r="2260" spans="1:3" x14ac:dyDescent="0.4">
      <c r="A2260" s="34">
        <v>2236</v>
      </c>
      <c r="B2260" s="34">
        <v>15793.223533609522</v>
      </c>
      <c r="C2260" s="34">
        <v>4137.7764663904782</v>
      </c>
    </row>
    <row r="2261" spans="1:3" x14ac:dyDescent="0.4">
      <c r="A2261" s="34">
        <v>2237</v>
      </c>
      <c r="B2261" s="34">
        <v>6463.556204720996</v>
      </c>
      <c r="C2261" s="34">
        <v>8575.4437952790031</v>
      </c>
    </row>
    <row r="2262" spans="1:3" x14ac:dyDescent="0.4">
      <c r="A2262" s="34">
        <v>2238</v>
      </c>
      <c r="B2262" s="34">
        <v>9958.7805556456224</v>
      </c>
      <c r="C2262" s="34">
        <v>53568.219444354378</v>
      </c>
    </row>
    <row r="2263" spans="1:3" x14ac:dyDescent="0.4">
      <c r="A2263" s="34">
        <v>2239</v>
      </c>
      <c r="B2263" s="34">
        <v>10365.286192032352</v>
      </c>
      <c r="C2263" s="34">
        <v>-4869.2861920323521</v>
      </c>
    </row>
    <row r="2264" spans="1:3" x14ac:dyDescent="0.4">
      <c r="A2264" s="34">
        <v>2240</v>
      </c>
      <c r="B2264" s="34">
        <v>10822.722233900524</v>
      </c>
      <c r="C2264" s="34">
        <v>21183.947766099474</v>
      </c>
    </row>
    <row r="2265" spans="1:3" x14ac:dyDescent="0.4">
      <c r="A2265" s="34">
        <v>2241</v>
      </c>
      <c r="B2265" s="34">
        <v>16236.741378687648</v>
      </c>
      <c r="C2265" s="34">
        <v>-2702.7413786876477</v>
      </c>
    </row>
    <row r="2266" spans="1:3" x14ac:dyDescent="0.4">
      <c r="A2266" s="34">
        <v>2242</v>
      </c>
      <c r="B2266" s="34">
        <v>8712.8464659074089</v>
      </c>
      <c r="C2266" s="34">
        <v>-648.84646590740886</v>
      </c>
    </row>
    <row r="2267" spans="1:3" x14ac:dyDescent="0.4">
      <c r="A2267" s="34">
        <v>2243</v>
      </c>
      <c r="B2267" s="34">
        <v>9074.0373032327916</v>
      </c>
      <c r="C2267" s="34">
        <v>126935.72269676722</v>
      </c>
    </row>
    <row r="2268" spans="1:3" x14ac:dyDescent="0.4">
      <c r="A2268" s="34">
        <v>2244</v>
      </c>
      <c r="B2268" s="34">
        <v>5020.9727314135898</v>
      </c>
      <c r="C2268" s="34">
        <v>4281.5272685864102</v>
      </c>
    </row>
    <row r="2269" spans="1:3" x14ac:dyDescent="0.4">
      <c r="A2269" s="34">
        <v>2245</v>
      </c>
      <c r="B2269" s="34">
        <v>9989.8451552829083</v>
      </c>
      <c r="C2269" s="34">
        <v>8861.1548447170917</v>
      </c>
    </row>
    <row r="2270" spans="1:3" x14ac:dyDescent="0.4">
      <c r="A2270" s="34">
        <v>2246</v>
      </c>
      <c r="B2270" s="34">
        <v>9041.9707024647105</v>
      </c>
      <c r="C2270" s="34">
        <v>96839.029297535293</v>
      </c>
    </row>
    <row r="2271" spans="1:3" x14ac:dyDescent="0.4">
      <c r="A2271" s="34">
        <v>2247</v>
      </c>
      <c r="B2271" s="34">
        <v>8255.681426969466</v>
      </c>
      <c r="C2271" s="34">
        <v>-5752.681426969466</v>
      </c>
    </row>
    <row r="2272" spans="1:3" x14ac:dyDescent="0.4">
      <c r="A2272" s="34">
        <v>2248</v>
      </c>
      <c r="B2272" s="34">
        <v>8826.3328482673533</v>
      </c>
      <c r="C2272" s="34">
        <v>10497.667151732647</v>
      </c>
    </row>
    <row r="2273" spans="1:3" x14ac:dyDescent="0.4">
      <c r="A2273" s="34">
        <v>2249</v>
      </c>
      <c r="B2273" s="34">
        <v>9466.0370043127095</v>
      </c>
      <c r="C2273" s="34">
        <v>-1961.0370043127095</v>
      </c>
    </row>
    <row r="2274" spans="1:3" x14ac:dyDescent="0.4">
      <c r="A2274" s="34">
        <v>2250</v>
      </c>
      <c r="B2274" s="34">
        <v>7343.3748258576161</v>
      </c>
      <c r="C2274" s="34">
        <v>-1436.3748258576161</v>
      </c>
    </row>
    <row r="2275" spans="1:3" x14ac:dyDescent="0.4">
      <c r="A2275" s="34">
        <v>2251</v>
      </c>
      <c r="B2275" s="34">
        <v>39748.408405070462</v>
      </c>
      <c r="C2275" s="34">
        <v>204029.59159492954</v>
      </c>
    </row>
    <row r="2276" spans="1:3" x14ac:dyDescent="0.4">
      <c r="A2276" s="34">
        <v>2252</v>
      </c>
      <c r="B2276" s="34">
        <v>6602.7217337740985</v>
      </c>
      <c r="C2276" s="34">
        <v>4825.468266225902</v>
      </c>
    </row>
    <row r="2277" spans="1:3" x14ac:dyDescent="0.4">
      <c r="A2277" s="34">
        <v>2253</v>
      </c>
      <c r="B2277" s="34">
        <v>12736.908246562547</v>
      </c>
      <c r="C2277" s="34">
        <v>11768.091753437453</v>
      </c>
    </row>
    <row r="2278" spans="1:3" x14ac:dyDescent="0.4">
      <c r="A2278" s="34">
        <v>2254</v>
      </c>
      <c r="B2278" s="34">
        <v>13469.32566418305</v>
      </c>
      <c r="C2278" s="34">
        <v>-4454.3256641830503</v>
      </c>
    </row>
    <row r="2279" spans="1:3" x14ac:dyDescent="0.4">
      <c r="A2279" s="34">
        <v>2255</v>
      </c>
      <c r="B2279" s="34">
        <v>5604.6520097498833</v>
      </c>
      <c r="C2279" s="34">
        <v>-3305.6520097498833</v>
      </c>
    </row>
    <row r="2280" spans="1:3" x14ac:dyDescent="0.4">
      <c r="A2280" s="34">
        <v>2256</v>
      </c>
      <c r="B2280" s="34">
        <v>8080.5485719895678</v>
      </c>
      <c r="C2280" s="34">
        <v>3242.4514280104322</v>
      </c>
    </row>
    <row r="2281" spans="1:3" x14ac:dyDescent="0.4">
      <c r="A2281" s="34">
        <v>2257</v>
      </c>
      <c r="B2281" s="34">
        <v>6403.0261023240482</v>
      </c>
      <c r="C2281" s="34">
        <v>-5334.0261023240482</v>
      </c>
    </row>
    <row r="2282" spans="1:3" x14ac:dyDescent="0.4">
      <c r="A2282" s="34">
        <v>2258</v>
      </c>
      <c r="B2282" s="34">
        <v>12382.52167430358</v>
      </c>
      <c r="C2282" s="34">
        <v>3520.9783256964201</v>
      </c>
    </row>
    <row r="2283" spans="1:3" x14ac:dyDescent="0.4">
      <c r="A2283" s="34">
        <v>2259</v>
      </c>
      <c r="B2283" s="34">
        <v>5937.808473490848</v>
      </c>
      <c r="C2283" s="34">
        <v>-2714.808473490848</v>
      </c>
    </row>
    <row r="2284" spans="1:3" x14ac:dyDescent="0.4">
      <c r="A2284" s="34">
        <v>2260</v>
      </c>
      <c r="B2284" s="34">
        <v>12097.405422660395</v>
      </c>
      <c r="C2284" s="34">
        <v>6573.5945773396052</v>
      </c>
    </row>
    <row r="2285" spans="1:3" x14ac:dyDescent="0.4">
      <c r="A2285" s="34">
        <v>2261</v>
      </c>
      <c r="B2285" s="34">
        <v>12645.14526569941</v>
      </c>
      <c r="C2285" s="34">
        <v>-4472.1452656994097</v>
      </c>
    </row>
    <row r="2286" spans="1:3" x14ac:dyDescent="0.4">
      <c r="A2286" s="34">
        <v>2262</v>
      </c>
      <c r="B2286" s="34">
        <v>7697.1263650642522</v>
      </c>
      <c r="C2286" s="34">
        <v>97.873634935747759</v>
      </c>
    </row>
    <row r="2287" spans="1:3" x14ac:dyDescent="0.4">
      <c r="A2287" s="34">
        <v>2263</v>
      </c>
      <c r="B2287" s="34">
        <v>6955.9686137736981</v>
      </c>
      <c r="C2287" s="34">
        <v>-1868.9686137736981</v>
      </c>
    </row>
    <row r="2288" spans="1:3" x14ac:dyDescent="0.4">
      <c r="A2288" s="34">
        <v>2264</v>
      </c>
      <c r="B2288" s="34">
        <v>16520.750811728063</v>
      </c>
      <c r="C2288" s="34">
        <v>-7854.7508117280631</v>
      </c>
    </row>
    <row r="2289" spans="1:3" x14ac:dyDescent="0.4">
      <c r="A2289" s="34">
        <v>2265</v>
      </c>
      <c r="B2289" s="34">
        <v>6640.9902928746224</v>
      </c>
      <c r="C2289" s="34">
        <v>4161.0097071253776</v>
      </c>
    </row>
    <row r="2290" spans="1:3" x14ac:dyDescent="0.4">
      <c r="A2290" s="34">
        <v>2266</v>
      </c>
      <c r="B2290" s="34">
        <v>7532.5666627541887</v>
      </c>
      <c r="C2290" s="34">
        <v>-6935.5666627541887</v>
      </c>
    </row>
    <row r="2291" spans="1:3" x14ac:dyDescent="0.4">
      <c r="A2291" s="34">
        <v>2267</v>
      </c>
      <c r="B2291" s="34">
        <v>6681.1747261273076</v>
      </c>
      <c r="C2291" s="34">
        <v>-1877.1747261273076</v>
      </c>
    </row>
    <row r="2292" spans="1:3" x14ac:dyDescent="0.4">
      <c r="A2292" s="34">
        <v>2268</v>
      </c>
      <c r="B2292" s="34">
        <v>20134.039784655459</v>
      </c>
      <c r="C2292" s="34">
        <v>55970.960215344545</v>
      </c>
    </row>
    <row r="2293" spans="1:3" x14ac:dyDescent="0.4">
      <c r="A2293" s="34">
        <v>2269</v>
      </c>
      <c r="B2293" s="34">
        <v>16820.791468781637</v>
      </c>
      <c r="C2293" s="34">
        <v>11907.208531218363</v>
      </c>
    </row>
    <row r="2294" spans="1:3" x14ac:dyDescent="0.4">
      <c r="A2294" s="34">
        <v>2270</v>
      </c>
      <c r="B2294" s="34">
        <v>8750.8493669587006</v>
      </c>
      <c r="C2294" s="34">
        <v>36290.150633041296</v>
      </c>
    </row>
    <row r="2295" spans="1:3" x14ac:dyDescent="0.4">
      <c r="A2295" s="34">
        <v>2271</v>
      </c>
      <c r="B2295" s="34">
        <v>13510.447350783825</v>
      </c>
      <c r="C2295" s="34">
        <v>166551.55264921617</v>
      </c>
    </row>
    <row r="2296" spans="1:3" x14ac:dyDescent="0.4">
      <c r="A2296" s="34">
        <v>2272</v>
      </c>
      <c r="B2296" s="34">
        <v>8150.5812546257548</v>
      </c>
      <c r="C2296" s="34">
        <v>48467.418745374249</v>
      </c>
    </row>
    <row r="2297" spans="1:3" x14ac:dyDescent="0.4">
      <c r="A2297" s="34">
        <v>2273</v>
      </c>
      <c r="B2297" s="34">
        <v>5826.7106837718311</v>
      </c>
      <c r="C2297" s="34">
        <v>7739.2893162281689</v>
      </c>
    </row>
    <row r="2298" spans="1:3" x14ac:dyDescent="0.4">
      <c r="A2298" s="34">
        <v>2274</v>
      </c>
      <c r="B2298" s="34">
        <v>7726.4914623973982</v>
      </c>
      <c r="C2298" s="34">
        <v>-2217.4914623973982</v>
      </c>
    </row>
    <row r="2299" spans="1:3" x14ac:dyDescent="0.4">
      <c r="A2299" s="34">
        <v>2275</v>
      </c>
      <c r="B2299" s="34">
        <v>7128.392651664506</v>
      </c>
      <c r="C2299" s="34">
        <v>-4138.392651664506</v>
      </c>
    </row>
    <row r="2300" spans="1:3" x14ac:dyDescent="0.4">
      <c r="A2300" s="34">
        <v>2276</v>
      </c>
      <c r="B2300" s="34">
        <v>7403.7231984613381</v>
      </c>
      <c r="C2300" s="34">
        <v>-4753.2231984613381</v>
      </c>
    </row>
    <row r="2301" spans="1:3" x14ac:dyDescent="0.4">
      <c r="A2301" s="34">
        <v>2277</v>
      </c>
      <c r="B2301" s="34">
        <v>9968.7319878302296</v>
      </c>
      <c r="C2301" s="34">
        <v>-5112.7319878302296</v>
      </c>
    </row>
    <row r="2302" spans="1:3" x14ac:dyDescent="0.4">
      <c r="A2302" s="34">
        <v>2278</v>
      </c>
      <c r="B2302" s="34">
        <v>9408.4447958308101</v>
      </c>
      <c r="C2302" s="34">
        <v>2583.5552041691899</v>
      </c>
    </row>
    <row r="2303" spans="1:3" x14ac:dyDescent="0.4">
      <c r="A2303" s="34">
        <v>2279</v>
      </c>
      <c r="B2303" s="34">
        <v>9009.3431655003405</v>
      </c>
      <c r="C2303" s="34">
        <v>-3595.3431655003405</v>
      </c>
    </row>
    <row r="2304" spans="1:3" x14ac:dyDescent="0.4">
      <c r="A2304" s="34">
        <v>2280</v>
      </c>
      <c r="B2304" s="34">
        <v>8596.9218891807432</v>
      </c>
      <c r="C2304" s="34">
        <v>-7058.9218891807432</v>
      </c>
    </row>
    <row r="2305" spans="1:3" x14ac:dyDescent="0.4">
      <c r="A2305" s="34">
        <v>2281</v>
      </c>
      <c r="B2305" s="34">
        <v>11419.972227674432</v>
      </c>
      <c r="C2305" s="34">
        <v>28130.527772325568</v>
      </c>
    </row>
    <row r="2306" spans="1:3" x14ac:dyDescent="0.4">
      <c r="A2306" s="34">
        <v>2282</v>
      </c>
      <c r="B2306" s="34">
        <v>8793.6013024552485</v>
      </c>
      <c r="C2306" s="34">
        <v>-8238.6013024552485</v>
      </c>
    </row>
    <row r="2307" spans="1:3" x14ac:dyDescent="0.4">
      <c r="A2307" s="34">
        <v>2283</v>
      </c>
      <c r="B2307" s="34">
        <v>14169.193817289704</v>
      </c>
      <c r="C2307" s="34">
        <v>-12779.193817289704</v>
      </c>
    </row>
    <row r="2308" spans="1:3" x14ac:dyDescent="0.4">
      <c r="A2308" s="34">
        <v>2284</v>
      </c>
      <c r="B2308" s="34">
        <v>9827.9606053980169</v>
      </c>
      <c r="C2308" s="34">
        <v>-6802.3006053980171</v>
      </c>
    </row>
    <row r="2309" spans="1:3" x14ac:dyDescent="0.4">
      <c r="A2309" s="34">
        <v>2285</v>
      </c>
      <c r="B2309" s="34">
        <v>13526.889218372244</v>
      </c>
      <c r="C2309" s="34">
        <v>-7153.6192183722433</v>
      </c>
    </row>
    <row r="2310" spans="1:3" x14ac:dyDescent="0.4">
      <c r="A2310" s="34">
        <v>2286</v>
      </c>
      <c r="B2310" s="34">
        <v>8434.6239699011876</v>
      </c>
      <c r="C2310" s="34">
        <v>-4793.6239699011876</v>
      </c>
    </row>
    <row r="2311" spans="1:3" x14ac:dyDescent="0.4">
      <c r="A2311" s="34">
        <v>2287</v>
      </c>
      <c r="B2311" s="34">
        <v>13460.516134983105</v>
      </c>
      <c r="C2311" s="34">
        <v>-11959.516134983105</v>
      </c>
    </row>
    <row r="2312" spans="1:3" x14ac:dyDescent="0.4">
      <c r="A2312" s="34">
        <v>2288</v>
      </c>
      <c r="B2312" s="34">
        <v>8833.0122852132772</v>
      </c>
      <c r="C2312" s="34">
        <v>-3434.0222852132774</v>
      </c>
    </row>
    <row r="2313" spans="1:3" x14ac:dyDescent="0.4">
      <c r="A2313" s="34">
        <v>2289</v>
      </c>
      <c r="B2313" s="34">
        <v>7937.293707786278</v>
      </c>
      <c r="C2313" s="34">
        <v>-6936.293707786278</v>
      </c>
    </row>
    <row r="2314" spans="1:3" x14ac:dyDescent="0.4">
      <c r="A2314" s="34">
        <v>2290</v>
      </c>
      <c r="B2314" s="34">
        <v>9943.5171575868353</v>
      </c>
      <c r="C2314" s="34">
        <v>-8332.5171575868353</v>
      </c>
    </row>
    <row r="2315" spans="1:3" x14ac:dyDescent="0.4">
      <c r="A2315" s="34">
        <v>2291</v>
      </c>
      <c r="B2315" s="34">
        <v>9070.9403784593342</v>
      </c>
      <c r="C2315" s="34">
        <v>-7509.9403784593342</v>
      </c>
    </row>
    <row r="2316" spans="1:3" x14ac:dyDescent="0.4">
      <c r="A2316" s="34">
        <v>2292</v>
      </c>
      <c r="B2316" s="34">
        <v>12905.58408631067</v>
      </c>
      <c r="C2316" s="34">
        <v>-8585.5840863106696</v>
      </c>
    </row>
    <row r="2317" spans="1:3" x14ac:dyDescent="0.4">
      <c r="A2317" s="34">
        <v>2293</v>
      </c>
      <c r="B2317" s="34">
        <v>8479.1921069987111</v>
      </c>
      <c r="C2317" s="34">
        <v>-6334.1821069987109</v>
      </c>
    </row>
    <row r="2318" spans="1:3" x14ac:dyDescent="0.4">
      <c r="A2318" s="34">
        <v>2294</v>
      </c>
      <c r="B2318" s="34">
        <v>7446.7617203942409</v>
      </c>
      <c r="C2318" s="34">
        <v>-6526.7617203942409</v>
      </c>
    </row>
    <row r="2319" spans="1:3" x14ac:dyDescent="0.4">
      <c r="A2319" s="34">
        <v>2295</v>
      </c>
      <c r="B2319" s="34">
        <v>10007.210053702431</v>
      </c>
      <c r="C2319" s="34">
        <v>-2703.1700537024308</v>
      </c>
    </row>
    <row r="2320" spans="1:3" x14ac:dyDescent="0.4">
      <c r="A2320" s="34">
        <v>2296</v>
      </c>
      <c r="B2320" s="34">
        <v>8279.8220219494287</v>
      </c>
      <c r="C2320" s="34">
        <v>-6776.8220219494287</v>
      </c>
    </row>
    <row r="2321" spans="1:3" x14ac:dyDescent="0.4">
      <c r="A2321" s="34">
        <v>2297</v>
      </c>
      <c r="B2321" s="34">
        <v>10562.282287157885</v>
      </c>
      <c r="C2321" s="34">
        <v>-127.28228715788464</v>
      </c>
    </row>
    <row r="2322" spans="1:3" x14ac:dyDescent="0.4">
      <c r="A2322" s="34">
        <v>2298</v>
      </c>
      <c r="B2322" s="34">
        <v>8998.5668717834487</v>
      </c>
      <c r="C2322" s="34">
        <v>-7992.5668717834487</v>
      </c>
    </row>
    <row r="2323" spans="1:3" x14ac:dyDescent="0.4">
      <c r="A2323" s="34">
        <v>2299</v>
      </c>
      <c r="B2323" s="34">
        <v>13644.455841889341</v>
      </c>
      <c r="C2323" s="34">
        <v>17877.544158110657</v>
      </c>
    </row>
    <row r="2324" spans="1:3" x14ac:dyDescent="0.4">
      <c r="A2324" s="34">
        <v>2300</v>
      </c>
      <c r="B2324" s="34">
        <v>10814.720865266621</v>
      </c>
      <c r="C2324" s="34">
        <v>-9764.2208652666213</v>
      </c>
    </row>
    <row r="2325" spans="1:3" x14ac:dyDescent="0.4">
      <c r="A2325" s="34">
        <v>2301</v>
      </c>
      <c r="B2325" s="34">
        <v>14159.405451511988</v>
      </c>
      <c r="C2325" s="34">
        <v>-13349.405451511988</v>
      </c>
    </row>
    <row r="2326" spans="1:3" x14ac:dyDescent="0.4">
      <c r="A2326" s="34">
        <v>2302</v>
      </c>
      <c r="B2326" s="34">
        <v>7248.255476800663</v>
      </c>
      <c r="C2326" s="34">
        <v>-568.03547680066276</v>
      </c>
    </row>
    <row r="2327" spans="1:3" x14ac:dyDescent="0.4">
      <c r="A2327" s="34">
        <v>2303</v>
      </c>
      <c r="B2327" s="34">
        <v>8441.8482648817317</v>
      </c>
      <c r="C2327" s="34">
        <v>-4516.8482648817317</v>
      </c>
    </row>
    <row r="2328" spans="1:3" x14ac:dyDescent="0.4">
      <c r="A2328" s="34">
        <v>2304</v>
      </c>
      <c r="B2328" s="34">
        <v>10275.830845282791</v>
      </c>
      <c r="C2328" s="34">
        <v>-3222.2208452827917</v>
      </c>
    </row>
    <row r="2329" spans="1:3" x14ac:dyDescent="0.4">
      <c r="A2329" s="34">
        <v>2305</v>
      </c>
      <c r="B2329" s="34">
        <v>9041.4733411361776</v>
      </c>
      <c r="C2329" s="34">
        <v>-2999.4533411361772</v>
      </c>
    </row>
    <row r="2330" spans="1:3" x14ac:dyDescent="0.4">
      <c r="A2330" s="34">
        <v>2306</v>
      </c>
      <c r="B2330" s="34">
        <v>13616.203902520638</v>
      </c>
      <c r="C2330" s="34">
        <v>4604.7960974793623</v>
      </c>
    </row>
    <row r="2331" spans="1:3" x14ac:dyDescent="0.4">
      <c r="A2331" s="34">
        <v>2307</v>
      </c>
      <c r="B2331" s="34">
        <v>8853.7116201269637</v>
      </c>
      <c r="C2331" s="34">
        <v>-5117.1616201269635</v>
      </c>
    </row>
    <row r="2332" spans="1:3" x14ac:dyDescent="0.4">
      <c r="A2332" s="34">
        <v>2308</v>
      </c>
      <c r="B2332" s="34">
        <v>6942.1410988671751</v>
      </c>
      <c r="C2332" s="34">
        <v>-4846.8810988671748</v>
      </c>
    </row>
    <row r="2333" spans="1:3" x14ac:dyDescent="0.4">
      <c r="A2333" s="34">
        <v>2309</v>
      </c>
      <c r="B2333" s="34">
        <v>11428.198304911974</v>
      </c>
      <c r="C2333" s="34">
        <v>39224.911695088027</v>
      </c>
    </row>
    <row r="2334" spans="1:3" x14ac:dyDescent="0.4">
      <c r="A2334" s="34">
        <v>2310</v>
      </c>
      <c r="B2334" s="34">
        <v>9563.4427817227879</v>
      </c>
      <c r="C2334" s="34">
        <v>-3162.9727817227877</v>
      </c>
    </row>
    <row r="2335" spans="1:3" x14ac:dyDescent="0.4">
      <c r="A2335" s="34">
        <v>2311</v>
      </c>
      <c r="B2335" s="34">
        <v>9974.4714248933051</v>
      </c>
      <c r="C2335" s="34">
        <v>69360.888575106699</v>
      </c>
    </row>
    <row r="2336" spans="1:3" x14ac:dyDescent="0.4">
      <c r="A2336" s="34">
        <v>2312</v>
      </c>
      <c r="B2336" s="34">
        <v>12053.02443126899</v>
      </c>
      <c r="C2336" s="34">
        <v>-2683.0244312689902</v>
      </c>
    </row>
    <row r="2337" spans="1:3" x14ac:dyDescent="0.4">
      <c r="A2337" s="34">
        <v>2313</v>
      </c>
      <c r="B2337" s="34">
        <v>8013.1047246380476</v>
      </c>
      <c r="C2337" s="34">
        <v>-4777.1047246380476</v>
      </c>
    </row>
    <row r="2338" spans="1:3" x14ac:dyDescent="0.4">
      <c r="A2338" s="34">
        <v>2314</v>
      </c>
      <c r="B2338" s="34">
        <v>9249.5716515847671</v>
      </c>
      <c r="C2338" s="34">
        <v>-457.55165158476666</v>
      </c>
    </row>
    <row r="2339" spans="1:3" x14ac:dyDescent="0.4">
      <c r="A2339" s="34">
        <v>2315</v>
      </c>
      <c r="B2339" s="34">
        <v>7742.6571442466111</v>
      </c>
      <c r="C2339" s="34">
        <v>-5859.0171442466108</v>
      </c>
    </row>
    <row r="2340" spans="1:3" x14ac:dyDescent="0.4">
      <c r="A2340" s="34">
        <v>2316</v>
      </c>
      <c r="B2340" s="34">
        <v>7940.4284319265917</v>
      </c>
      <c r="C2340" s="34">
        <v>-5375.4284319265917</v>
      </c>
    </row>
    <row r="2341" spans="1:3" x14ac:dyDescent="0.4">
      <c r="A2341" s="34">
        <v>2317</v>
      </c>
      <c r="B2341" s="34">
        <v>11061.082285852786</v>
      </c>
      <c r="C2341" s="34">
        <v>4545.3177141472133</v>
      </c>
    </row>
    <row r="2342" spans="1:3" x14ac:dyDescent="0.4">
      <c r="A2342" s="34">
        <v>2318</v>
      </c>
      <c r="B2342" s="34">
        <v>6199.8623416475239</v>
      </c>
      <c r="C2342" s="34">
        <v>-5783.8623416475239</v>
      </c>
    </row>
    <row r="2343" spans="1:3" x14ac:dyDescent="0.4">
      <c r="A2343" s="34">
        <v>2319</v>
      </c>
      <c r="B2343" s="34">
        <v>7698.4354839228663</v>
      </c>
      <c r="C2343" s="34">
        <v>-1645.4354839228663</v>
      </c>
    </row>
    <row r="2344" spans="1:3" x14ac:dyDescent="0.4">
      <c r="A2344" s="34">
        <v>2320</v>
      </c>
      <c r="B2344" s="34">
        <v>8095.2458967869688</v>
      </c>
      <c r="C2344" s="34">
        <v>-4864.2458967869688</v>
      </c>
    </row>
    <row r="2345" spans="1:3" x14ac:dyDescent="0.4">
      <c r="A2345" s="34">
        <v>2321</v>
      </c>
      <c r="B2345" s="34">
        <v>9664.3679231091519</v>
      </c>
      <c r="C2345" s="34">
        <v>-4231.3679231091519</v>
      </c>
    </row>
    <row r="2346" spans="1:3" x14ac:dyDescent="0.4">
      <c r="A2346" s="34">
        <v>2322</v>
      </c>
      <c r="B2346" s="34">
        <v>9951.0199399554549</v>
      </c>
      <c r="C2346" s="34">
        <v>-5821.0199399554549</v>
      </c>
    </row>
    <row r="2347" spans="1:3" x14ac:dyDescent="0.4">
      <c r="A2347" s="34">
        <v>2323</v>
      </c>
      <c r="B2347" s="34">
        <v>6392.3372068947829</v>
      </c>
      <c r="C2347" s="34">
        <v>-6307.3372068947829</v>
      </c>
    </row>
    <row r="2348" spans="1:3" x14ac:dyDescent="0.4">
      <c r="A2348" s="34">
        <v>2324</v>
      </c>
      <c r="B2348" s="34">
        <v>7111.7820915568682</v>
      </c>
      <c r="C2348" s="34">
        <v>-6991.7820915568682</v>
      </c>
    </row>
    <row r="2349" spans="1:3" x14ac:dyDescent="0.4">
      <c r="A2349" s="34">
        <v>2325</v>
      </c>
      <c r="B2349" s="34">
        <v>6741.1079121056773</v>
      </c>
      <c r="C2349" s="34">
        <v>-5186.1079121056773</v>
      </c>
    </row>
    <row r="2350" spans="1:3" x14ac:dyDescent="0.4">
      <c r="A2350" s="34">
        <v>2326</v>
      </c>
      <c r="B2350" s="34">
        <v>5584.7970302332587</v>
      </c>
      <c r="C2350" s="34">
        <v>-5504.7970302332587</v>
      </c>
    </row>
    <row r="2351" spans="1:3" x14ac:dyDescent="0.4">
      <c r="A2351" s="34">
        <v>2327</v>
      </c>
      <c r="B2351" s="34">
        <v>13525.119349116028</v>
      </c>
      <c r="C2351" s="34">
        <v>-13417.119349116028</v>
      </c>
    </row>
    <row r="2352" spans="1:3" x14ac:dyDescent="0.4">
      <c r="A2352" s="34">
        <v>2328</v>
      </c>
      <c r="B2352" s="34">
        <v>9157.7322555149258</v>
      </c>
      <c r="C2352" s="34">
        <v>174975.27774448509</v>
      </c>
    </row>
    <row r="2353" spans="1:3" x14ac:dyDescent="0.4">
      <c r="A2353" s="34">
        <v>2329</v>
      </c>
      <c r="B2353" s="34">
        <v>8541.1022295341099</v>
      </c>
      <c r="C2353" s="34">
        <v>16903.89777046589</v>
      </c>
    </row>
    <row r="2354" spans="1:3" x14ac:dyDescent="0.4">
      <c r="A2354" s="34">
        <v>2330</v>
      </c>
      <c r="B2354" s="34">
        <v>22063.080128922993</v>
      </c>
      <c r="C2354" s="34">
        <v>4416.919871077007</v>
      </c>
    </row>
    <row r="2355" spans="1:3" x14ac:dyDescent="0.4">
      <c r="A2355" s="34">
        <v>2331</v>
      </c>
      <c r="B2355" s="34">
        <v>22727.96069935272</v>
      </c>
      <c r="C2355" s="34">
        <v>13120.03930064728</v>
      </c>
    </row>
    <row r="2356" spans="1:3" x14ac:dyDescent="0.4">
      <c r="A2356" s="34">
        <v>2332</v>
      </c>
      <c r="B2356" s="34">
        <v>7999.4049354260806</v>
      </c>
      <c r="C2356" s="34">
        <v>3545.6950645739198</v>
      </c>
    </row>
    <row r="2357" spans="1:3" x14ac:dyDescent="0.4">
      <c r="A2357" s="34">
        <v>2333</v>
      </c>
      <c r="B2357" s="34">
        <v>10853.129077801224</v>
      </c>
      <c r="C2357" s="34">
        <v>15723.870922198776</v>
      </c>
    </row>
    <row r="2358" spans="1:3" x14ac:dyDescent="0.4">
      <c r="A2358" s="34">
        <v>2334</v>
      </c>
      <c r="B2358" s="34">
        <v>5758.6134148732863</v>
      </c>
      <c r="C2358" s="34">
        <v>-4485.6134148732863</v>
      </c>
    </row>
    <row r="2359" spans="1:3" x14ac:dyDescent="0.4">
      <c r="A2359" s="34">
        <v>2335</v>
      </c>
      <c r="B2359" s="34">
        <v>9649.6277571964274</v>
      </c>
      <c r="C2359" s="34">
        <v>-5571.6277571964274</v>
      </c>
    </row>
    <row r="2360" spans="1:3" x14ac:dyDescent="0.4">
      <c r="A2360" s="34">
        <v>2336</v>
      </c>
      <c r="B2360" s="34">
        <v>14157.59836859918</v>
      </c>
      <c r="C2360" s="34">
        <v>11410.40163140082</v>
      </c>
    </row>
    <row r="2361" spans="1:3" x14ac:dyDescent="0.4">
      <c r="A2361" s="34">
        <v>2337</v>
      </c>
      <c r="B2361" s="34">
        <v>8600.3853837300794</v>
      </c>
      <c r="C2361" s="34">
        <v>95546.12461626991</v>
      </c>
    </row>
    <row r="2362" spans="1:3" x14ac:dyDescent="0.4">
      <c r="A2362" s="34">
        <v>2338</v>
      </c>
      <c r="B2362" s="34">
        <v>10744.720379054032</v>
      </c>
      <c r="C2362" s="34">
        <v>2534.2796209459684</v>
      </c>
    </row>
    <row r="2363" spans="1:3" x14ac:dyDescent="0.4">
      <c r="A2363" s="34">
        <v>2339</v>
      </c>
      <c r="B2363" s="34">
        <v>14786.86357192642</v>
      </c>
      <c r="C2363" s="34">
        <v>384.63642807357974</v>
      </c>
    </row>
    <row r="2364" spans="1:3" x14ac:dyDescent="0.4">
      <c r="A2364" s="34">
        <v>2340</v>
      </c>
      <c r="B2364" s="34">
        <v>10123.023869678755</v>
      </c>
      <c r="C2364" s="34">
        <v>63428.976130321244</v>
      </c>
    </row>
    <row r="2365" spans="1:3" x14ac:dyDescent="0.4">
      <c r="A2365" s="34">
        <v>2341</v>
      </c>
      <c r="B2365" s="34">
        <v>13277.636429556975</v>
      </c>
      <c r="C2365" s="34">
        <v>29033.363570443027</v>
      </c>
    </row>
    <row r="2366" spans="1:3" x14ac:dyDescent="0.4">
      <c r="A2366" s="34">
        <v>2342</v>
      </c>
      <c r="B2366" s="34">
        <v>4645.1139155725759</v>
      </c>
      <c r="C2366" s="34">
        <v>-4645.1139155725759</v>
      </c>
    </row>
    <row r="2367" spans="1:3" x14ac:dyDescent="0.4">
      <c r="A2367" s="34">
        <v>2343</v>
      </c>
      <c r="B2367" s="34">
        <v>4645.1139155725759</v>
      </c>
      <c r="C2367" s="34">
        <v>-4645.1139155725759</v>
      </c>
    </row>
    <row r="2368" spans="1:3" x14ac:dyDescent="0.4">
      <c r="A2368" s="34">
        <v>2344</v>
      </c>
      <c r="B2368" s="34">
        <v>29311.795675415498</v>
      </c>
      <c r="C2368" s="34">
        <v>-29011.795675415498</v>
      </c>
    </row>
    <row r="2369" spans="1:3" x14ac:dyDescent="0.4">
      <c r="A2369" s="34">
        <v>2345</v>
      </c>
      <c r="B2369" s="34">
        <v>4727.3361881053861</v>
      </c>
      <c r="C2369" s="34">
        <v>-4726.3361881053861</v>
      </c>
    </row>
    <row r="2370" spans="1:3" x14ac:dyDescent="0.4">
      <c r="A2370" s="34">
        <v>2346</v>
      </c>
      <c r="B2370" s="34">
        <v>4645.1139155725759</v>
      </c>
      <c r="C2370" s="34">
        <v>-4645.1139155725759</v>
      </c>
    </row>
    <row r="2371" spans="1:3" x14ac:dyDescent="0.4">
      <c r="A2371" s="34">
        <v>2347</v>
      </c>
      <c r="B2371" s="34">
        <v>5714.0034584991026</v>
      </c>
      <c r="C2371" s="34">
        <v>-5675.0034584991026</v>
      </c>
    </row>
    <row r="2372" spans="1:3" x14ac:dyDescent="0.4">
      <c r="A2372" s="34">
        <v>2348</v>
      </c>
      <c r="B2372" s="34">
        <v>5878.4480035647221</v>
      </c>
      <c r="C2372" s="34">
        <v>-5863.4480035647221</v>
      </c>
    </row>
    <row r="2373" spans="1:3" x14ac:dyDescent="0.4">
      <c r="A2373" s="34">
        <v>2349</v>
      </c>
      <c r="B2373" s="34">
        <v>9085.1166323443031</v>
      </c>
      <c r="C2373" s="34">
        <v>-8815.1166323443031</v>
      </c>
    </row>
    <row r="2374" spans="1:3" x14ac:dyDescent="0.4">
      <c r="A2374" s="34">
        <v>2350</v>
      </c>
      <c r="B2374" s="34">
        <v>4645.1139155725759</v>
      </c>
      <c r="C2374" s="34">
        <v>-4645.1139155725759</v>
      </c>
    </row>
    <row r="2375" spans="1:3" x14ac:dyDescent="0.4">
      <c r="A2375" s="34">
        <v>2351</v>
      </c>
      <c r="B2375" s="34">
        <v>4645.1139155725759</v>
      </c>
      <c r="C2375" s="34">
        <v>-4645.1139155725759</v>
      </c>
    </row>
    <row r="2376" spans="1:3" x14ac:dyDescent="0.4">
      <c r="A2376" s="34">
        <v>2352</v>
      </c>
      <c r="B2376" s="34">
        <v>5913.6861203644976</v>
      </c>
      <c r="C2376" s="34">
        <v>-5805.6861203644976</v>
      </c>
    </row>
    <row r="2377" spans="1:3" x14ac:dyDescent="0.4">
      <c r="A2377" s="34">
        <v>2353</v>
      </c>
      <c r="B2377" s="34">
        <v>4645.1139155725759</v>
      </c>
      <c r="C2377" s="34">
        <v>-4645.1139155725759</v>
      </c>
    </row>
    <row r="2378" spans="1:3" x14ac:dyDescent="0.4">
      <c r="A2378" s="34">
        <v>2354</v>
      </c>
      <c r="B2378" s="34">
        <v>4645.1139155725759</v>
      </c>
      <c r="C2378" s="34">
        <v>-4645.1139155725759</v>
      </c>
    </row>
    <row r="2379" spans="1:3" x14ac:dyDescent="0.4">
      <c r="A2379" s="34">
        <v>2355</v>
      </c>
      <c r="B2379" s="34">
        <v>6700.6707288928192</v>
      </c>
      <c r="C2379" s="34">
        <v>-6675.6707288928192</v>
      </c>
    </row>
    <row r="2380" spans="1:3" x14ac:dyDescent="0.4">
      <c r="A2380" s="34">
        <v>2356</v>
      </c>
      <c r="B2380" s="34">
        <v>6906.2264102248437</v>
      </c>
      <c r="C2380" s="34">
        <v>-6851.2264102248437</v>
      </c>
    </row>
    <row r="2381" spans="1:3" x14ac:dyDescent="0.4">
      <c r="A2381" s="34">
        <v>2357</v>
      </c>
      <c r="B2381" s="34">
        <v>4645.1139155725759</v>
      </c>
      <c r="C2381" s="34">
        <v>-4645.1139155725759</v>
      </c>
    </row>
    <row r="2382" spans="1:3" x14ac:dyDescent="0.4">
      <c r="A2382" s="34">
        <v>2358</v>
      </c>
      <c r="B2382" s="34">
        <v>4645.1139155725759</v>
      </c>
      <c r="C2382" s="34">
        <v>-4645.1139155725759</v>
      </c>
    </row>
    <row r="2383" spans="1:3" x14ac:dyDescent="0.4">
      <c r="A2383" s="34">
        <v>2359</v>
      </c>
      <c r="B2383" s="34">
        <v>4645.1139155725759</v>
      </c>
      <c r="C2383" s="34">
        <v>-4645.1139155725759</v>
      </c>
    </row>
    <row r="2384" spans="1:3" x14ac:dyDescent="0.4">
      <c r="A2384" s="34">
        <v>2360</v>
      </c>
      <c r="B2384" s="34">
        <v>34820.687935113747</v>
      </c>
      <c r="C2384" s="34">
        <v>-33719.687935113747</v>
      </c>
    </row>
    <row r="2385" spans="1:3" x14ac:dyDescent="0.4">
      <c r="A2385" s="34">
        <v>2361</v>
      </c>
      <c r="B2385" s="34">
        <v>4809.5584606381954</v>
      </c>
      <c r="C2385" s="34">
        <v>-4807.5584606381954</v>
      </c>
    </row>
    <row r="2386" spans="1:3" x14ac:dyDescent="0.4">
      <c r="A2386" s="34">
        <v>2362</v>
      </c>
      <c r="B2386" s="34">
        <v>4645.1139155725759</v>
      </c>
      <c r="C2386" s="34">
        <v>-4645.1139155725759</v>
      </c>
    </row>
    <row r="2387" spans="1:3" x14ac:dyDescent="0.4">
      <c r="A2387" s="34">
        <v>2363</v>
      </c>
      <c r="B2387" s="34">
        <v>9578.4502675411604</v>
      </c>
      <c r="C2387" s="34">
        <v>-9458.4502675411604</v>
      </c>
    </row>
    <row r="2388" spans="1:3" x14ac:dyDescent="0.4">
      <c r="A2388" s="34">
        <v>2364</v>
      </c>
      <c r="B2388" s="34">
        <v>4645.1139155725759</v>
      </c>
      <c r="C2388" s="34">
        <v>-4645.1139155725759</v>
      </c>
    </row>
    <row r="2389" spans="1:3" x14ac:dyDescent="0.4">
      <c r="A2389" s="34">
        <v>2365</v>
      </c>
      <c r="B2389" s="34">
        <v>4645.1139155725759</v>
      </c>
      <c r="C2389" s="34">
        <v>-4645.1139155725759</v>
      </c>
    </row>
    <row r="2390" spans="1:3" x14ac:dyDescent="0.4">
      <c r="A2390" s="34">
        <v>2366</v>
      </c>
      <c r="B2390" s="34">
        <v>4645.1139155725759</v>
      </c>
      <c r="C2390" s="34">
        <v>-4645.1139155725759</v>
      </c>
    </row>
    <row r="2391" spans="1:3" x14ac:dyDescent="0.4">
      <c r="A2391" s="34">
        <v>2367</v>
      </c>
      <c r="B2391" s="34">
        <v>12654.172314138857</v>
      </c>
      <c r="C2391" s="34">
        <v>-10024.172314138857</v>
      </c>
    </row>
    <row r="2392" spans="1:3" x14ac:dyDescent="0.4">
      <c r="A2392" s="34">
        <v>2368</v>
      </c>
      <c r="B2392" s="34">
        <v>8580.0369582141848</v>
      </c>
      <c r="C2392" s="34">
        <v>-7910.0369582141848</v>
      </c>
    </row>
    <row r="2393" spans="1:3" x14ac:dyDescent="0.4">
      <c r="A2393" s="34">
        <v>2369</v>
      </c>
      <c r="B2393" s="34">
        <v>8756.2275422130624</v>
      </c>
      <c r="C2393" s="34">
        <v>-8656.2275422130624</v>
      </c>
    </row>
    <row r="2394" spans="1:3" x14ac:dyDescent="0.4">
      <c r="A2394" s="34">
        <v>2370</v>
      </c>
      <c r="B2394" s="34">
        <v>4645.1139155725759</v>
      </c>
      <c r="C2394" s="34">
        <v>-4645.1139155725759</v>
      </c>
    </row>
    <row r="2395" spans="1:3" x14ac:dyDescent="0.4">
      <c r="A2395" s="34">
        <v>2371</v>
      </c>
      <c r="B2395" s="34">
        <v>6330.6705024951752</v>
      </c>
      <c r="C2395" s="34">
        <v>-6248.6705024951752</v>
      </c>
    </row>
    <row r="2396" spans="1:3" x14ac:dyDescent="0.4">
      <c r="A2396" s="34">
        <v>2372</v>
      </c>
      <c r="B2396" s="34">
        <v>4645.1139155725759</v>
      </c>
      <c r="C2396" s="34">
        <v>-4645.1139155725759</v>
      </c>
    </row>
    <row r="2397" spans="1:3" x14ac:dyDescent="0.4">
      <c r="A2397" s="34">
        <v>2373</v>
      </c>
      <c r="B2397" s="34">
        <v>7111.7820915568682</v>
      </c>
      <c r="C2397" s="34">
        <v>-6931.7820915568682</v>
      </c>
    </row>
    <row r="2398" spans="1:3" x14ac:dyDescent="0.4">
      <c r="A2398" s="34">
        <v>2374</v>
      </c>
      <c r="B2398" s="34">
        <v>8756.2275422130624</v>
      </c>
      <c r="C2398" s="34">
        <v>-8706.2275422130624</v>
      </c>
    </row>
    <row r="2399" spans="1:3" x14ac:dyDescent="0.4">
      <c r="A2399" s="34">
        <v>2375</v>
      </c>
      <c r="B2399" s="34">
        <v>5467.336640900673</v>
      </c>
      <c r="C2399" s="34">
        <v>-5457.336640900673</v>
      </c>
    </row>
    <row r="2400" spans="1:3" x14ac:dyDescent="0.4">
      <c r="A2400" s="34">
        <v>2376</v>
      </c>
      <c r="B2400" s="34">
        <v>4645.1139155725759</v>
      </c>
      <c r="C2400" s="34">
        <v>-4645.1139155725759</v>
      </c>
    </row>
    <row r="2401" spans="1:3" x14ac:dyDescent="0.4">
      <c r="A2401" s="34">
        <v>2377</v>
      </c>
      <c r="B2401" s="34">
        <v>11353.012464480526</v>
      </c>
      <c r="C2401" s="34">
        <v>-11026.682464480526</v>
      </c>
    </row>
    <row r="2402" spans="1:3" x14ac:dyDescent="0.4">
      <c r="A2402" s="34">
        <v>2378</v>
      </c>
      <c r="B2402" s="34">
        <v>4645.1139155725759</v>
      </c>
      <c r="C2402" s="34">
        <v>-4645.1139155725759</v>
      </c>
    </row>
    <row r="2403" spans="1:3" x14ac:dyDescent="0.4">
      <c r="A2403" s="34">
        <v>2379</v>
      </c>
      <c r="B2403" s="34">
        <v>4645.1139155725759</v>
      </c>
      <c r="C2403" s="34">
        <v>-4645.1139155725759</v>
      </c>
    </row>
    <row r="2404" spans="1:3" x14ac:dyDescent="0.4">
      <c r="A2404" s="34">
        <v>2380</v>
      </c>
      <c r="B2404" s="34">
        <v>4645.1139155725759</v>
      </c>
      <c r="C2404" s="34">
        <v>-4645.1139155725759</v>
      </c>
    </row>
    <row r="2405" spans="1:3" x14ac:dyDescent="0.4">
      <c r="A2405" s="34">
        <v>2381</v>
      </c>
      <c r="B2405" s="34">
        <v>6152.5222453407541</v>
      </c>
      <c r="C2405" s="34">
        <v>-6097.5222453407541</v>
      </c>
    </row>
    <row r="2406" spans="1:3" x14ac:dyDescent="0.4">
      <c r="A2406" s="34">
        <v>2382</v>
      </c>
      <c r="B2406" s="34">
        <v>23098.141079721732</v>
      </c>
      <c r="C2406" s="34">
        <v>-21527.141079721732</v>
      </c>
    </row>
    <row r="2407" spans="1:3" x14ac:dyDescent="0.4">
      <c r="A2407" s="34">
        <v>2383</v>
      </c>
      <c r="B2407" s="34">
        <v>7728.4491355529408</v>
      </c>
      <c r="C2407" s="34">
        <v>-7653.4491355529408</v>
      </c>
    </row>
    <row r="2408" spans="1:3" x14ac:dyDescent="0.4">
      <c r="A2408" s="34">
        <v>2384</v>
      </c>
      <c r="B2408" s="34">
        <v>16567.343432829988</v>
      </c>
      <c r="C2408" s="34">
        <v>-16132.343432829988</v>
      </c>
    </row>
    <row r="2409" spans="1:3" x14ac:dyDescent="0.4">
      <c r="A2409" s="34">
        <v>2385</v>
      </c>
      <c r="B2409" s="34">
        <v>4727.3361881053861</v>
      </c>
      <c r="C2409" s="34">
        <v>-4719.3361881053861</v>
      </c>
    </row>
    <row r="2410" spans="1:3" x14ac:dyDescent="0.4">
      <c r="A2410" s="34">
        <v>2386</v>
      </c>
      <c r="B2410" s="34">
        <v>13900.9925949803</v>
      </c>
      <c r="C2410" s="34">
        <v>-13112.9925949803</v>
      </c>
    </row>
    <row r="2411" spans="1:3" x14ac:dyDescent="0.4">
      <c r="A2411" s="34">
        <v>2387</v>
      </c>
      <c r="B2411" s="34">
        <v>4645.1139155725759</v>
      </c>
      <c r="C2411" s="34">
        <v>-4645.1139155725759</v>
      </c>
    </row>
    <row r="2412" spans="1:3" x14ac:dyDescent="0.4">
      <c r="A2412" s="34">
        <v>2388</v>
      </c>
      <c r="B2412" s="34">
        <v>32765.131121793507</v>
      </c>
      <c r="C2412" s="34">
        <v>-31739.131121793507</v>
      </c>
    </row>
    <row r="2413" spans="1:3" x14ac:dyDescent="0.4">
      <c r="A2413" s="34">
        <v>2389</v>
      </c>
      <c r="B2413" s="34">
        <v>9403.7279384089397</v>
      </c>
      <c r="C2413" s="34">
        <v>-8940.7279384089397</v>
      </c>
    </row>
    <row r="2414" spans="1:3" x14ac:dyDescent="0.4">
      <c r="A2414" s="34">
        <v>2390</v>
      </c>
      <c r="B2414" s="34">
        <v>7111.7820915568682</v>
      </c>
      <c r="C2414" s="34">
        <v>-7081.7820915568682</v>
      </c>
    </row>
    <row r="2415" spans="1:3" x14ac:dyDescent="0.4">
      <c r="A2415" s="34">
        <v>2391</v>
      </c>
      <c r="B2415" s="34">
        <v>4645.1139155725759</v>
      </c>
      <c r="C2415" s="34">
        <v>-4645.1139155725759</v>
      </c>
    </row>
    <row r="2416" spans="1:3" x14ac:dyDescent="0.4">
      <c r="A2416" s="34">
        <v>2392</v>
      </c>
      <c r="B2416" s="34">
        <v>6700.6707288928192</v>
      </c>
      <c r="C2416" s="34">
        <v>-6675.6707288928192</v>
      </c>
    </row>
    <row r="2417" spans="1:3" x14ac:dyDescent="0.4">
      <c r="A2417" s="34">
        <v>2393</v>
      </c>
      <c r="B2417" s="34">
        <v>4645.1139155725759</v>
      </c>
      <c r="C2417" s="34">
        <v>-4645.1139155725759</v>
      </c>
    </row>
    <row r="2418" spans="1:3" x14ac:dyDescent="0.4">
      <c r="A2418" s="34">
        <v>2394</v>
      </c>
      <c r="B2418" s="34">
        <v>8756.2275422130624</v>
      </c>
      <c r="C2418" s="34">
        <v>-8706.2275422130624</v>
      </c>
    </row>
    <row r="2419" spans="1:3" x14ac:dyDescent="0.4">
      <c r="A2419" s="34">
        <v>2395</v>
      </c>
      <c r="B2419" s="34">
        <v>4768.4473243717903</v>
      </c>
      <c r="C2419" s="34">
        <v>-4765.4473243717903</v>
      </c>
    </row>
    <row r="2420" spans="1:3" x14ac:dyDescent="0.4">
      <c r="A2420" s="34">
        <v>2396</v>
      </c>
      <c r="B2420" s="34">
        <v>4645.1139155725759</v>
      </c>
      <c r="C2420" s="34">
        <v>-4645.1139155725759</v>
      </c>
    </row>
    <row r="2421" spans="1:3" x14ac:dyDescent="0.4">
      <c r="A2421" s="34">
        <v>2397</v>
      </c>
      <c r="B2421" s="34">
        <v>5467.336640900673</v>
      </c>
      <c r="C2421" s="34">
        <v>-5457.336640900673</v>
      </c>
    </row>
    <row r="2422" spans="1:3" x14ac:dyDescent="0.4">
      <c r="A2422" s="34">
        <v>2398</v>
      </c>
      <c r="B2422" s="34">
        <v>4645.1139155725759</v>
      </c>
      <c r="C2422" s="34">
        <v>-4645.1139155725759</v>
      </c>
    </row>
    <row r="2423" spans="1:3" x14ac:dyDescent="0.4">
      <c r="A2423" s="34">
        <v>2399</v>
      </c>
      <c r="B2423" s="34">
        <v>4645.1139155725759</v>
      </c>
      <c r="C2423" s="34">
        <v>-4645.1139155725759</v>
      </c>
    </row>
    <row r="2424" spans="1:3" x14ac:dyDescent="0.4">
      <c r="A2424" s="34">
        <v>2400</v>
      </c>
      <c r="B2424" s="34">
        <v>4645.1139155725759</v>
      </c>
      <c r="C2424" s="34">
        <v>-4645.1139155725759</v>
      </c>
    </row>
    <row r="2425" spans="1:3" x14ac:dyDescent="0.4">
      <c r="A2425" s="34">
        <v>2401</v>
      </c>
      <c r="B2425" s="34">
        <v>4645.1139155725759</v>
      </c>
      <c r="C2425" s="34">
        <v>-4645.1139155725759</v>
      </c>
    </row>
    <row r="2426" spans="1:3" x14ac:dyDescent="0.4">
      <c r="A2426" s="34">
        <v>2402</v>
      </c>
      <c r="B2426" s="34">
        <v>6481.4113354719939</v>
      </c>
      <c r="C2426" s="34">
        <v>-6280.4113354719939</v>
      </c>
    </row>
    <row r="2427" spans="1:3" x14ac:dyDescent="0.4">
      <c r="A2427" s="34">
        <v>2403</v>
      </c>
      <c r="B2427" s="34">
        <v>8920.6720872786827</v>
      </c>
      <c r="C2427" s="34">
        <v>-8868.6720872786827</v>
      </c>
    </row>
    <row r="2428" spans="1:3" x14ac:dyDescent="0.4">
      <c r="A2428" s="34">
        <v>2404</v>
      </c>
      <c r="B2428" s="34">
        <v>6029.1888365415398</v>
      </c>
      <c r="C2428" s="34">
        <v>-5827.1888365415398</v>
      </c>
    </row>
    <row r="2429" spans="1:3" x14ac:dyDescent="0.4">
      <c r="A2429" s="34">
        <v>2405</v>
      </c>
      <c r="B2429" s="34">
        <v>4645.1139155725759</v>
      </c>
      <c r="C2429" s="34">
        <v>-4645.1139155725759</v>
      </c>
    </row>
    <row r="2430" spans="1:3" x14ac:dyDescent="0.4">
      <c r="A2430" s="34">
        <v>2406</v>
      </c>
      <c r="B2430" s="34">
        <v>9274.227859169765</v>
      </c>
      <c r="C2430" s="34">
        <v>-8148.227859169765</v>
      </c>
    </row>
    <row r="2431" spans="1:3" x14ac:dyDescent="0.4">
      <c r="A2431" s="34">
        <v>2407</v>
      </c>
      <c r="B2431" s="34">
        <v>11556.923700361895</v>
      </c>
      <c r="C2431" s="34">
        <v>-10211.923700361895</v>
      </c>
    </row>
    <row r="2432" spans="1:3" x14ac:dyDescent="0.4">
      <c r="A2432" s="34">
        <v>2408</v>
      </c>
      <c r="B2432" s="34">
        <v>18490.846293294508</v>
      </c>
      <c r="C2432" s="34">
        <v>-12933.846293294508</v>
      </c>
    </row>
    <row r="2433" spans="1:3" x14ac:dyDescent="0.4">
      <c r="A2433" s="34">
        <v>2409</v>
      </c>
      <c r="B2433" s="34">
        <v>5878.4480035647221</v>
      </c>
      <c r="C2433" s="34">
        <v>-5848.4480035647221</v>
      </c>
    </row>
    <row r="2434" spans="1:3" x14ac:dyDescent="0.4">
      <c r="A2434" s="34">
        <v>2410</v>
      </c>
      <c r="B2434" s="34">
        <v>10948.821476421323</v>
      </c>
      <c r="C2434" s="34">
        <v>-10488.821476421323</v>
      </c>
    </row>
    <row r="2435" spans="1:3" x14ac:dyDescent="0.4">
      <c r="A2435" s="34">
        <v>2411</v>
      </c>
      <c r="B2435" s="34">
        <v>4645.1139155725759</v>
      </c>
      <c r="C2435" s="34">
        <v>-4645.1139155725759</v>
      </c>
    </row>
    <row r="2436" spans="1:3" x14ac:dyDescent="0.4">
      <c r="A2436" s="34">
        <v>2412</v>
      </c>
      <c r="B2436" s="34">
        <v>8783.6349663906658</v>
      </c>
      <c r="C2436" s="34">
        <v>-8632.6349663906658</v>
      </c>
    </row>
    <row r="2437" spans="1:3" x14ac:dyDescent="0.4">
      <c r="A2437" s="34">
        <v>2413</v>
      </c>
      <c r="B2437" s="34">
        <v>4645.1139155725759</v>
      </c>
      <c r="C2437" s="34">
        <v>-4645.1139155725759</v>
      </c>
    </row>
    <row r="2438" spans="1:3" x14ac:dyDescent="0.4">
      <c r="A2438" s="34">
        <v>2414</v>
      </c>
      <c r="B2438" s="34">
        <v>5330.299520012657</v>
      </c>
      <c r="C2438" s="34">
        <v>-5305.299520012657</v>
      </c>
    </row>
    <row r="2439" spans="1:3" x14ac:dyDescent="0.4">
      <c r="A2439" s="34">
        <v>2415</v>
      </c>
      <c r="B2439" s="34">
        <v>7554.5174051950744</v>
      </c>
      <c r="C2439" s="34">
        <v>-7094.5174051950744</v>
      </c>
    </row>
    <row r="2440" spans="1:3" x14ac:dyDescent="0.4">
      <c r="A2440" s="34">
        <v>2416</v>
      </c>
      <c r="B2440" s="34">
        <v>9235.8574653211199</v>
      </c>
      <c r="C2440" s="34">
        <v>-8900.8574653211199</v>
      </c>
    </row>
    <row r="2441" spans="1:3" x14ac:dyDescent="0.4">
      <c r="A2441" s="34">
        <v>2417</v>
      </c>
      <c r="B2441" s="34">
        <v>5056.2252782366249</v>
      </c>
      <c r="C2441" s="34">
        <v>-5051.2252782366249</v>
      </c>
    </row>
    <row r="2442" spans="1:3" x14ac:dyDescent="0.4">
      <c r="A2442" s="34">
        <v>2418</v>
      </c>
      <c r="B2442" s="34">
        <v>4645.1139155725759</v>
      </c>
      <c r="C2442" s="34">
        <v>-4645.1139155725759</v>
      </c>
    </row>
    <row r="2443" spans="1:3" x14ac:dyDescent="0.4">
      <c r="A2443" s="34">
        <v>2419</v>
      </c>
      <c r="B2443" s="34">
        <v>4727.3361881053861</v>
      </c>
      <c r="C2443" s="34">
        <v>-4722.3361881053861</v>
      </c>
    </row>
    <row r="2444" spans="1:3" x14ac:dyDescent="0.4">
      <c r="A2444" s="34">
        <v>2420</v>
      </c>
      <c r="B2444" s="34">
        <v>4645.1139155725759</v>
      </c>
      <c r="C2444" s="34">
        <v>-4645.1139155725759</v>
      </c>
    </row>
    <row r="2445" spans="1:3" x14ac:dyDescent="0.4">
      <c r="A2445" s="34">
        <v>2421</v>
      </c>
      <c r="B2445" s="34">
        <v>10357.277904588052</v>
      </c>
      <c r="C2445" s="34">
        <v>-7856.2779045880525</v>
      </c>
    </row>
    <row r="2446" spans="1:3" x14ac:dyDescent="0.4">
      <c r="A2446" s="34">
        <v>2422</v>
      </c>
      <c r="B2446" s="34">
        <v>4727.3361881053861</v>
      </c>
      <c r="C2446" s="34">
        <v>-4726.3361881053861</v>
      </c>
    </row>
    <row r="2447" spans="1:3" x14ac:dyDescent="0.4">
      <c r="A2447" s="34">
        <v>2423</v>
      </c>
      <c r="B2447" s="34">
        <v>4727.3361881053861</v>
      </c>
      <c r="C2447" s="34">
        <v>-4726.3361881053861</v>
      </c>
    </row>
    <row r="2448" spans="1:3" x14ac:dyDescent="0.4">
      <c r="A2448" s="34">
        <v>2424</v>
      </c>
      <c r="B2448" s="34">
        <v>5302.8920958350536</v>
      </c>
      <c r="C2448" s="34">
        <v>-5294.8920958350536</v>
      </c>
    </row>
    <row r="2449" spans="1:3" x14ac:dyDescent="0.4">
      <c r="A2449" s="34">
        <v>2425</v>
      </c>
      <c r="B2449" s="34">
        <v>7477.2144139249112</v>
      </c>
      <c r="C2449" s="34">
        <v>-7167.2144139249112</v>
      </c>
    </row>
    <row r="2450" spans="1:3" x14ac:dyDescent="0.4">
      <c r="A2450" s="34">
        <v>2426</v>
      </c>
      <c r="B2450" s="34">
        <v>4727.3361881053861</v>
      </c>
      <c r="C2450" s="34">
        <v>-4726.3361881053861</v>
      </c>
    </row>
    <row r="2451" spans="1:3" x14ac:dyDescent="0.4">
      <c r="A2451" s="34">
        <v>2427</v>
      </c>
      <c r="B2451" s="34">
        <v>4645.1139155725759</v>
      </c>
      <c r="C2451" s="34">
        <v>-4645.1139155725759</v>
      </c>
    </row>
    <row r="2452" spans="1:3" x14ac:dyDescent="0.4">
      <c r="A2452" s="34">
        <v>2428</v>
      </c>
      <c r="B2452" s="34">
        <v>4727.3361881053861</v>
      </c>
      <c r="C2452" s="34">
        <v>-4726.3361881053861</v>
      </c>
    </row>
    <row r="2453" spans="1:3" x14ac:dyDescent="0.4">
      <c r="A2453" s="34">
        <v>2429</v>
      </c>
      <c r="B2453" s="34">
        <v>4727.3361881053861</v>
      </c>
      <c r="C2453" s="34">
        <v>-4726.3361881053861</v>
      </c>
    </row>
    <row r="2454" spans="1:3" x14ac:dyDescent="0.4">
      <c r="A2454" s="34">
        <v>2430</v>
      </c>
      <c r="B2454" s="34">
        <v>45859.028022643455</v>
      </c>
      <c r="C2454" s="34">
        <v>-43854.028022643455</v>
      </c>
    </row>
    <row r="2455" spans="1:3" x14ac:dyDescent="0.4">
      <c r="A2455" s="34">
        <v>2431</v>
      </c>
      <c r="B2455" s="34">
        <v>5508.4477771670781</v>
      </c>
      <c r="C2455" s="34">
        <v>-5487.4477771670781</v>
      </c>
    </row>
    <row r="2456" spans="1:3" x14ac:dyDescent="0.4">
      <c r="A2456" s="34">
        <v>2432</v>
      </c>
      <c r="B2456" s="34">
        <v>4727.3361881053861</v>
      </c>
      <c r="C2456" s="34">
        <v>-4725.3361881053861</v>
      </c>
    </row>
    <row r="2457" spans="1:3" x14ac:dyDescent="0.4">
      <c r="A2457" s="34">
        <v>2433</v>
      </c>
      <c r="B2457" s="34">
        <v>4727.3361881053861</v>
      </c>
      <c r="C2457" s="34">
        <v>-4725.3361881053861</v>
      </c>
    </row>
    <row r="2458" spans="1:3" x14ac:dyDescent="0.4">
      <c r="A2458" s="34">
        <v>2434</v>
      </c>
      <c r="B2458" s="34">
        <v>4645.1139155725759</v>
      </c>
      <c r="C2458" s="34">
        <v>-4645.1139155725759</v>
      </c>
    </row>
    <row r="2459" spans="1:3" x14ac:dyDescent="0.4">
      <c r="A2459" s="34">
        <v>2435</v>
      </c>
      <c r="B2459" s="34">
        <v>5714.0034584991026</v>
      </c>
      <c r="C2459" s="34">
        <v>-5688.0034584991026</v>
      </c>
    </row>
    <row r="2460" spans="1:3" x14ac:dyDescent="0.4">
      <c r="A2460" s="34">
        <v>2436</v>
      </c>
      <c r="B2460" s="34">
        <v>29805.129310612356</v>
      </c>
      <c r="C2460" s="34">
        <v>-28581.129310612356</v>
      </c>
    </row>
    <row r="2461" spans="1:3" x14ac:dyDescent="0.4">
      <c r="A2461" s="34">
        <v>2437</v>
      </c>
      <c r="B2461" s="34">
        <v>6495.1150475607956</v>
      </c>
      <c r="C2461" s="34">
        <v>-6450.1150475607956</v>
      </c>
    </row>
    <row r="2462" spans="1:3" x14ac:dyDescent="0.4">
      <c r="A2462" s="34">
        <v>2438</v>
      </c>
      <c r="B2462" s="34">
        <v>4645.1139155725759</v>
      </c>
      <c r="C2462" s="34">
        <v>-4645.1139155725759</v>
      </c>
    </row>
    <row r="2463" spans="1:3" x14ac:dyDescent="0.4">
      <c r="A2463" s="34">
        <v>2439</v>
      </c>
      <c r="B2463" s="34">
        <v>8756.2275422130624</v>
      </c>
      <c r="C2463" s="34">
        <v>-8706.2275422130624</v>
      </c>
    </row>
    <row r="2464" spans="1:3" x14ac:dyDescent="0.4">
      <c r="A2464" s="34">
        <v>2440</v>
      </c>
      <c r="B2464" s="34">
        <v>4645.1139155725759</v>
      </c>
      <c r="C2464" s="34">
        <v>-4645.1139155725759</v>
      </c>
    </row>
    <row r="2465" spans="1:3" x14ac:dyDescent="0.4">
      <c r="A2465" s="34">
        <v>2441</v>
      </c>
      <c r="B2465" s="34">
        <v>5056.2252782366249</v>
      </c>
      <c r="C2465" s="34">
        <v>-5046.2252782366249</v>
      </c>
    </row>
    <row r="2466" spans="1:3" x14ac:dyDescent="0.4">
      <c r="A2466" s="34">
        <v>2442</v>
      </c>
      <c r="B2466" s="34">
        <v>10748.420402388756</v>
      </c>
      <c r="C2466" s="34">
        <v>-2657.420402388756</v>
      </c>
    </row>
    <row r="2467" spans="1:3" x14ac:dyDescent="0.4">
      <c r="A2467" s="34">
        <v>2443</v>
      </c>
      <c r="B2467" s="34">
        <v>11325.894586477702</v>
      </c>
      <c r="C2467" s="34">
        <v>18900.105413522298</v>
      </c>
    </row>
    <row r="2468" spans="1:3" x14ac:dyDescent="0.4">
      <c r="A2468" s="34">
        <v>2444</v>
      </c>
      <c r="B2468" s="34">
        <v>15353.306462754786</v>
      </c>
      <c r="C2468" s="34">
        <v>25149.683537245211</v>
      </c>
    </row>
    <row r="2469" spans="1:3" x14ac:dyDescent="0.4">
      <c r="A2469" s="34">
        <v>2445</v>
      </c>
      <c r="B2469" s="34">
        <v>9036.5920124888726</v>
      </c>
      <c r="C2469" s="34">
        <v>-5778.5920124888726</v>
      </c>
    </row>
    <row r="2470" spans="1:3" x14ac:dyDescent="0.4">
      <c r="A2470" s="34">
        <v>2446</v>
      </c>
      <c r="B2470" s="34">
        <v>10822.508999776717</v>
      </c>
      <c r="C2470" s="34">
        <v>-2182.5089997767172</v>
      </c>
    </row>
    <row r="2471" spans="1:3" x14ac:dyDescent="0.4">
      <c r="A2471" s="34">
        <v>2447</v>
      </c>
      <c r="B2471" s="34">
        <v>10866.599203888512</v>
      </c>
      <c r="C2471" s="34">
        <v>-2467.5992038885124</v>
      </c>
    </row>
    <row r="2472" spans="1:3" x14ac:dyDescent="0.4">
      <c r="A2472" s="34">
        <v>2448</v>
      </c>
      <c r="B2472" s="34">
        <v>7250.8524041494547</v>
      </c>
      <c r="C2472" s="34">
        <v>3429.1475958505453</v>
      </c>
    </row>
    <row r="2473" spans="1:3" x14ac:dyDescent="0.4">
      <c r="A2473" s="34">
        <v>2449</v>
      </c>
      <c r="B2473" s="34">
        <v>8573.5113810290422</v>
      </c>
      <c r="C2473" s="34">
        <v>-8143.5113810290422</v>
      </c>
    </row>
    <row r="2474" spans="1:3" x14ac:dyDescent="0.4">
      <c r="A2474" s="34">
        <v>2450</v>
      </c>
      <c r="B2474" s="34">
        <v>12045.118443525453</v>
      </c>
      <c r="C2474" s="34">
        <v>-1245.1184435254527</v>
      </c>
    </row>
    <row r="2475" spans="1:3" x14ac:dyDescent="0.4">
      <c r="A2475" s="34">
        <v>2451</v>
      </c>
      <c r="B2475" s="34">
        <v>16922.05192873795</v>
      </c>
      <c r="C2475" s="34">
        <v>-1692.0219287379496</v>
      </c>
    </row>
    <row r="2476" spans="1:3" x14ac:dyDescent="0.4">
      <c r="A2476" s="34">
        <v>2452</v>
      </c>
      <c r="B2476" s="34">
        <v>9748.6415305795035</v>
      </c>
      <c r="C2476" s="34">
        <v>1796.3584694204965</v>
      </c>
    </row>
    <row r="2477" spans="1:3" x14ac:dyDescent="0.4">
      <c r="A2477" s="34">
        <v>2453</v>
      </c>
      <c r="B2477" s="34">
        <v>9035.7832688246162</v>
      </c>
      <c r="C2477" s="34">
        <v>-8234.7832688246162</v>
      </c>
    </row>
    <row r="2478" spans="1:3" x14ac:dyDescent="0.4">
      <c r="A2478" s="34">
        <v>2454</v>
      </c>
      <c r="B2478" s="34">
        <v>10340.540286091531</v>
      </c>
      <c r="C2478" s="34">
        <v>-5699.540286091531</v>
      </c>
    </row>
    <row r="2479" spans="1:3" x14ac:dyDescent="0.4">
      <c r="A2479" s="34">
        <v>2455</v>
      </c>
      <c r="B2479" s="34">
        <v>26969.093387249904</v>
      </c>
      <c r="C2479" s="34">
        <v>8326.9066127500955</v>
      </c>
    </row>
    <row r="2480" spans="1:3" x14ac:dyDescent="0.4">
      <c r="A2480" s="34">
        <v>2456</v>
      </c>
      <c r="B2480" s="34">
        <v>7450.9489657547083</v>
      </c>
      <c r="C2480" s="34">
        <v>-6904.9489657547083</v>
      </c>
    </row>
    <row r="2481" spans="1:3" x14ac:dyDescent="0.4">
      <c r="A2481" s="34">
        <v>2457</v>
      </c>
      <c r="B2481" s="34">
        <v>7974.5023541026185</v>
      </c>
      <c r="C2481" s="34">
        <v>-5261.5023541026185</v>
      </c>
    </row>
    <row r="2482" spans="1:3" x14ac:dyDescent="0.4">
      <c r="A2482" s="34">
        <v>2458</v>
      </c>
      <c r="B2482" s="34">
        <v>20247.453211516229</v>
      </c>
      <c r="C2482" s="34">
        <v>3282.5467884837708</v>
      </c>
    </row>
    <row r="2483" spans="1:3" x14ac:dyDescent="0.4">
      <c r="A2483" s="34">
        <v>2459</v>
      </c>
      <c r="B2483" s="34">
        <v>10307.145157863186</v>
      </c>
      <c r="C2483" s="34">
        <v>-4798.1451578631859</v>
      </c>
    </row>
    <row r="2484" spans="1:3" x14ac:dyDescent="0.4">
      <c r="A2484" s="34">
        <v>2460</v>
      </c>
      <c r="B2484" s="34">
        <v>13588.972816082996</v>
      </c>
      <c r="C2484" s="34">
        <v>17086.027183917002</v>
      </c>
    </row>
    <row r="2485" spans="1:3" x14ac:dyDescent="0.4">
      <c r="A2485" s="34">
        <v>2461</v>
      </c>
      <c r="B2485" s="34">
        <v>15003.911103639944</v>
      </c>
      <c r="C2485" s="34">
        <v>-6436.9111036399445</v>
      </c>
    </row>
    <row r="2486" spans="1:3" x14ac:dyDescent="0.4">
      <c r="A2486" s="34">
        <v>2462</v>
      </c>
      <c r="B2486" s="34">
        <v>12088.141725664713</v>
      </c>
      <c r="C2486" s="34">
        <v>-4303.1417256647128</v>
      </c>
    </row>
    <row r="2487" spans="1:3" x14ac:dyDescent="0.4">
      <c r="A2487" s="34">
        <v>2463</v>
      </c>
      <c r="B2487" s="34">
        <v>7019.7288951342653</v>
      </c>
      <c r="C2487" s="34">
        <v>-3698.4788951342653</v>
      </c>
    </row>
    <row r="2488" spans="1:3" x14ac:dyDescent="0.4">
      <c r="A2488" s="34">
        <v>2464</v>
      </c>
      <c r="B2488" s="34">
        <v>7194.0043640896783</v>
      </c>
      <c r="C2488" s="34">
        <v>-4869.0043640896783</v>
      </c>
    </row>
    <row r="2489" spans="1:3" x14ac:dyDescent="0.4">
      <c r="A2489" s="34">
        <v>2465</v>
      </c>
      <c r="B2489" s="34">
        <v>8893.9020450586977</v>
      </c>
      <c r="C2489" s="34">
        <v>-6671.9020450586977</v>
      </c>
    </row>
    <row r="2490" spans="1:3" x14ac:dyDescent="0.4">
      <c r="A2490" s="34">
        <v>2466</v>
      </c>
      <c r="B2490" s="34">
        <v>6805.1615335699316</v>
      </c>
      <c r="C2490" s="34">
        <v>-5544.1615335699316</v>
      </c>
    </row>
    <row r="2491" spans="1:3" x14ac:dyDescent="0.4">
      <c r="A2491" s="34">
        <v>2467</v>
      </c>
      <c r="B2491" s="34">
        <v>8598.1077873422746</v>
      </c>
      <c r="C2491" s="34">
        <v>-6098.1077873422746</v>
      </c>
    </row>
    <row r="2492" spans="1:3" x14ac:dyDescent="0.4">
      <c r="A2492" s="34">
        <v>2468</v>
      </c>
      <c r="B2492" s="34">
        <v>6911.006774906984</v>
      </c>
      <c r="C2492" s="34">
        <v>-5726.006774906984</v>
      </c>
    </row>
    <row r="2493" spans="1:3" x14ac:dyDescent="0.4">
      <c r="A2493" s="34">
        <v>2469</v>
      </c>
      <c r="B2493" s="34">
        <v>7684.9847411416322</v>
      </c>
      <c r="C2493" s="34">
        <v>-5540.644741141632</v>
      </c>
    </row>
    <row r="2494" spans="1:3" x14ac:dyDescent="0.4">
      <c r="A2494" s="34">
        <v>2470</v>
      </c>
      <c r="B2494" s="34">
        <v>7031.3092290779477</v>
      </c>
      <c r="C2494" s="34">
        <v>-5667.3092290779477</v>
      </c>
    </row>
    <row r="2495" spans="1:3" x14ac:dyDescent="0.4">
      <c r="A2495" s="34">
        <v>2471</v>
      </c>
      <c r="B2495" s="34">
        <v>7001.3301721211274</v>
      </c>
      <c r="C2495" s="34">
        <v>-5969.690172121127</v>
      </c>
    </row>
    <row r="2496" spans="1:3" x14ac:dyDescent="0.4">
      <c r="A2496" s="34">
        <v>2472</v>
      </c>
      <c r="B2496" s="34">
        <v>7740.5406462195315</v>
      </c>
      <c r="C2496" s="34">
        <v>-7100.5406462195315</v>
      </c>
    </row>
    <row r="2497" spans="1:3" x14ac:dyDescent="0.4">
      <c r="A2497" s="34">
        <v>2473</v>
      </c>
      <c r="B2497" s="34">
        <v>12695.006448019878</v>
      </c>
      <c r="C2497" s="34">
        <v>-2512.9864480198776</v>
      </c>
    </row>
    <row r="2498" spans="1:3" x14ac:dyDescent="0.4">
      <c r="A2498" s="34">
        <v>2474</v>
      </c>
      <c r="B2498" s="34">
        <v>8143.9340233517141</v>
      </c>
      <c r="C2498" s="34">
        <v>-6143.9340233517141</v>
      </c>
    </row>
    <row r="2499" spans="1:3" x14ac:dyDescent="0.4">
      <c r="A2499" s="34">
        <v>2475</v>
      </c>
      <c r="B2499" s="34">
        <v>15464.223459601644</v>
      </c>
      <c r="C2499" s="34">
        <v>-10464.043459601644</v>
      </c>
    </row>
    <row r="2500" spans="1:3" x14ac:dyDescent="0.4">
      <c r="A2500" s="34">
        <v>2476</v>
      </c>
      <c r="B2500" s="34">
        <v>7302.618971015735</v>
      </c>
      <c r="C2500" s="34">
        <v>-4684.618971015735</v>
      </c>
    </row>
    <row r="2501" spans="1:3" x14ac:dyDescent="0.4">
      <c r="A2501" s="34">
        <v>2477</v>
      </c>
      <c r="B2501" s="34">
        <v>9669.2236564173818</v>
      </c>
      <c r="C2501" s="34">
        <v>-6308.5036564173824</v>
      </c>
    </row>
    <row r="2502" spans="1:3" x14ac:dyDescent="0.4">
      <c r="A2502" s="34">
        <v>2478</v>
      </c>
      <c r="B2502" s="34">
        <v>7222.08026202771</v>
      </c>
      <c r="C2502" s="34">
        <v>-5937.08026202771</v>
      </c>
    </row>
    <row r="2503" spans="1:3" x14ac:dyDescent="0.4">
      <c r="A2503" s="34">
        <v>2479</v>
      </c>
      <c r="B2503" s="34">
        <v>15261.154166644212</v>
      </c>
      <c r="C2503" s="34">
        <v>-5061.1541666442117</v>
      </c>
    </row>
    <row r="2504" spans="1:3" x14ac:dyDescent="0.4">
      <c r="A2504" s="34">
        <v>2480</v>
      </c>
      <c r="B2504" s="34">
        <v>6702.3665632638085</v>
      </c>
      <c r="C2504" s="34">
        <v>-6302.0365632638086</v>
      </c>
    </row>
    <row r="2505" spans="1:3" x14ac:dyDescent="0.4">
      <c r="A2505" s="34">
        <v>2481</v>
      </c>
      <c r="B2505" s="34">
        <v>25200.682048775012</v>
      </c>
      <c r="C2505" s="34">
        <v>-23200.682048775012</v>
      </c>
    </row>
    <row r="2506" spans="1:3" x14ac:dyDescent="0.4">
      <c r="A2506" s="34">
        <v>2482</v>
      </c>
      <c r="B2506" s="34">
        <v>8554.0819214471358</v>
      </c>
      <c r="C2506" s="34">
        <v>-4037.6419214471362</v>
      </c>
    </row>
    <row r="2507" spans="1:3" x14ac:dyDescent="0.4">
      <c r="A2507" s="34">
        <v>2483</v>
      </c>
      <c r="B2507" s="34">
        <v>7937.293707786278</v>
      </c>
      <c r="C2507" s="34">
        <v>-6936.293707786278</v>
      </c>
    </row>
    <row r="2508" spans="1:3" x14ac:dyDescent="0.4">
      <c r="A2508" s="34">
        <v>2484</v>
      </c>
      <c r="B2508" s="34">
        <v>10058.801438653891</v>
      </c>
      <c r="C2508" s="34">
        <v>-8807.8014386538907</v>
      </c>
    </row>
    <row r="2509" spans="1:3" x14ac:dyDescent="0.4">
      <c r="A2509" s="34">
        <v>2485</v>
      </c>
      <c r="B2509" s="34">
        <v>8460.3278549835995</v>
      </c>
      <c r="C2509" s="34">
        <v>-4284.2178549835999</v>
      </c>
    </row>
    <row r="2510" spans="1:3" x14ac:dyDescent="0.4">
      <c r="A2510" s="34">
        <v>2486</v>
      </c>
      <c r="B2510" s="34">
        <v>8786.3088614323824</v>
      </c>
      <c r="C2510" s="34">
        <v>-6721.3088614323824</v>
      </c>
    </row>
    <row r="2511" spans="1:3" x14ac:dyDescent="0.4">
      <c r="A2511" s="34">
        <v>2487</v>
      </c>
      <c r="B2511" s="34">
        <v>6829.4856225275544</v>
      </c>
      <c r="C2511" s="34">
        <v>-6032.4856225275544</v>
      </c>
    </row>
    <row r="2512" spans="1:3" x14ac:dyDescent="0.4">
      <c r="A2512" s="34">
        <v>2488</v>
      </c>
      <c r="B2512" s="34">
        <v>7892.3743820551954</v>
      </c>
      <c r="C2512" s="34">
        <v>-6391.6143820551952</v>
      </c>
    </row>
    <row r="2513" spans="1:3" x14ac:dyDescent="0.4">
      <c r="A2513" s="34">
        <v>2489</v>
      </c>
      <c r="B2513" s="34">
        <v>8694.2445983037142</v>
      </c>
      <c r="C2513" s="34">
        <v>-5493.2445983037142</v>
      </c>
    </row>
    <row r="2514" spans="1:3" x14ac:dyDescent="0.4">
      <c r="A2514" s="34">
        <v>2490</v>
      </c>
      <c r="B2514" s="34">
        <v>9774.1392761692478</v>
      </c>
      <c r="C2514" s="34">
        <v>-5095.6392761692478</v>
      </c>
    </row>
    <row r="2515" spans="1:3" x14ac:dyDescent="0.4">
      <c r="A2515" s="34">
        <v>2491</v>
      </c>
      <c r="B2515" s="34">
        <v>7764.4213797860448</v>
      </c>
      <c r="C2515" s="34">
        <v>-7157.4213797860448</v>
      </c>
    </row>
    <row r="2516" spans="1:3" x14ac:dyDescent="0.4">
      <c r="A2516" s="34">
        <v>2492</v>
      </c>
      <c r="B2516" s="34">
        <v>8887.7831782655594</v>
      </c>
      <c r="C2516" s="34">
        <v>-8371.7831782655594</v>
      </c>
    </row>
    <row r="2517" spans="1:3" x14ac:dyDescent="0.4">
      <c r="A2517" s="34">
        <v>2493</v>
      </c>
      <c r="B2517" s="34">
        <v>6929.0659303728462</v>
      </c>
      <c r="C2517" s="34">
        <v>-6179.0659303728462</v>
      </c>
    </row>
    <row r="2518" spans="1:3" x14ac:dyDescent="0.4">
      <c r="A2518" s="34">
        <v>2494</v>
      </c>
      <c r="B2518" s="34">
        <v>12816.547486979998</v>
      </c>
      <c r="C2518" s="34">
        <v>12923.452513020002</v>
      </c>
    </row>
    <row r="2519" spans="1:3" x14ac:dyDescent="0.4">
      <c r="A2519" s="34">
        <v>2495</v>
      </c>
      <c r="B2519" s="34">
        <v>7839.3016250343544</v>
      </c>
      <c r="C2519" s="34">
        <v>-6324.2216250343545</v>
      </c>
    </row>
    <row r="2520" spans="1:3" x14ac:dyDescent="0.4">
      <c r="A2520" s="34">
        <v>2496</v>
      </c>
      <c r="B2520" s="34">
        <v>8390.2405457842833</v>
      </c>
      <c r="C2520" s="34">
        <v>-6477.1905457842831</v>
      </c>
    </row>
    <row r="2521" spans="1:3" x14ac:dyDescent="0.4">
      <c r="A2521" s="34">
        <v>2497</v>
      </c>
      <c r="B2521" s="34">
        <v>53978.477435258421</v>
      </c>
      <c r="C2521" s="34">
        <v>-47978.477435258421</v>
      </c>
    </row>
    <row r="2522" spans="1:3" x14ac:dyDescent="0.4">
      <c r="A2522" s="34">
        <v>2498</v>
      </c>
      <c r="B2522" s="34">
        <v>11268.2060633824</v>
      </c>
      <c r="C2522" s="34">
        <v>-6757.3460633824006</v>
      </c>
    </row>
    <row r="2523" spans="1:3" x14ac:dyDescent="0.4">
      <c r="A2523" s="34">
        <v>2499</v>
      </c>
      <c r="B2523" s="34">
        <v>8986.4499053049294</v>
      </c>
      <c r="C2523" s="34">
        <v>-7930.4499053049294</v>
      </c>
    </row>
    <row r="2524" spans="1:3" x14ac:dyDescent="0.4">
      <c r="A2524" s="34">
        <v>2500</v>
      </c>
      <c r="B2524" s="34">
        <v>8565.1816736809469</v>
      </c>
      <c r="C2524" s="34">
        <v>-460.18167368094691</v>
      </c>
    </row>
    <row r="2525" spans="1:3" x14ac:dyDescent="0.4">
      <c r="A2525" s="34">
        <v>2501</v>
      </c>
      <c r="B2525" s="34">
        <v>6573.0844439281145</v>
      </c>
      <c r="C2525" s="34">
        <v>-5893.0844439281145</v>
      </c>
    </row>
    <row r="2526" spans="1:3" x14ac:dyDescent="0.4">
      <c r="A2526" s="34">
        <v>2502</v>
      </c>
      <c r="B2526" s="34">
        <v>7945.7508558182244</v>
      </c>
      <c r="C2526" s="34">
        <v>-7664.7508558182244</v>
      </c>
    </row>
    <row r="2527" spans="1:3" x14ac:dyDescent="0.4">
      <c r="A2527" s="34">
        <v>2503</v>
      </c>
      <c r="B2527" s="34">
        <v>6059.3370031369031</v>
      </c>
      <c r="C2527" s="34">
        <v>-5973.3370031369031</v>
      </c>
    </row>
    <row r="2528" spans="1:3" x14ac:dyDescent="0.4">
      <c r="A2528" s="34">
        <v>2504</v>
      </c>
      <c r="B2528" s="34">
        <v>4645.1139155725759</v>
      </c>
      <c r="C2528" s="34">
        <v>-4645.1139155725759</v>
      </c>
    </row>
    <row r="2529" spans="1:3" x14ac:dyDescent="0.4">
      <c r="A2529" s="34">
        <v>2505</v>
      </c>
      <c r="B2529" s="34">
        <v>4645.1139155725759</v>
      </c>
      <c r="C2529" s="34">
        <v>-4645.1139155725759</v>
      </c>
    </row>
    <row r="2530" spans="1:3" x14ac:dyDescent="0.4">
      <c r="A2530" s="34">
        <v>2506</v>
      </c>
      <c r="B2530" s="34">
        <v>4645.1139155725759</v>
      </c>
      <c r="C2530" s="34">
        <v>-4645.1139155725759</v>
      </c>
    </row>
    <row r="2531" spans="1:3" x14ac:dyDescent="0.4">
      <c r="A2531" s="34">
        <v>2507</v>
      </c>
      <c r="B2531" s="34">
        <v>5878.4480035647221</v>
      </c>
      <c r="C2531" s="34">
        <v>-5848.4480035647221</v>
      </c>
    </row>
    <row r="2532" spans="1:3" x14ac:dyDescent="0.4">
      <c r="A2532" s="34">
        <v>2508</v>
      </c>
      <c r="B2532" s="34">
        <v>4645.1139155725759</v>
      </c>
      <c r="C2532" s="34">
        <v>-4645.1139155725759</v>
      </c>
    </row>
    <row r="2533" spans="1:3" x14ac:dyDescent="0.4">
      <c r="A2533" s="34">
        <v>2509</v>
      </c>
      <c r="B2533" s="34">
        <v>4645.1139155725759</v>
      </c>
      <c r="C2533" s="34">
        <v>-4645.1139155725759</v>
      </c>
    </row>
    <row r="2534" spans="1:3" x14ac:dyDescent="0.4">
      <c r="A2534" s="34">
        <v>2510</v>
      </c>
      <c r="B2534" s="34">
        <v>7581.6236488872091</v>
      </c>
      <c r="C2534" s="34">
        <v>-6581.6236488872091</v>
      </c>
    </row>
    <row r="2535" spans="1:3" x14ac:dyDescent="0.4">
      <c r="A2535" s="34">
        <v>2511</v>
      </c>
      <c r="B2535" s="34">
        <v>7728.4491355529408</v>
      </c>
      <c r="C2535" s="34">
        <v>-7653.4491355529408</v>
      </c>
    </row>
    <row r="2536" spans="1:3" x14ac:dyDescent="0.4">
      <c r="A2536" s="34">
        <v>2512</v>
      </c>
      <c r="B2536" s="34">
        <v>4645.1139155725759</v>
      </c>
      <c r="C2536" s="34">
        <v>-4645.1139155725759</v>
      </c>
    </row>
    <row r="2537" spans="1:3" x14ac:dyDescent="0.4">
      <c r="A2537" s="34">
        <v>2513</v>
      </c>
      <c r="B2537" s="34">
        <v>4645.1139155725759</v>
      </c>
      <c r="C2537" s="34">
        <v>-4645.1139155725759</v>
      </c>
    </row>
    <row r="2538" spans="1:3" x14ac:dyDescent="0.4">
      <c r="A2538" s="34">
        <v>2514</v>
      </c>
      <c r="B2538" s="34">
        <v>4645.1139155725759</v>
      </c>
      <c r="C2538" s="34">
        <v>-4645.1139155725759</v>
      </c>
    </row>
    <row r="2539" spans="1:3" x14ac:dyDescent="0.4">
      <c r="A2539" s="34">
        <v>2515</v>
      </c>
      <c r="B2539" s="34">
        <v>8961.7832235450878</v>
      </c>
      <c r="C2539" s="34">
        <v>-8751.7832235450878</v>
      </c>
    </row>
    <row r="2540" spans="1:3" x14ac:dyDescent="0.4">
      <c r="A2540" s="34">
        <v>2516</v>
      </c>
      <c r="B2540" s="34">
        <v>11017.340036865331</v>
      </c>
      <c r="C2540" s="34">
        <v>-10087.340036865331</v>
      </c>
    </row>
    <row r="2541" spans="1:3" x14ac:dyDescent="0.4">
      <c r="A2541" s="34">
        <v>2517</v>
      </c>
      <c r="B2541" s="34">
        <v>4645.1139155725759</v>
      </c>
      <c r="C2541" s="34">
        <v>-4645.1139155725759</v>
      </c>
    </row>
    <row r="2542" spans="1:3" x14ac:dyDescent="0.4">
      <c r="A2542" s="34">
        <v>2518</v>
      </c>
      <c r="B2542" s="34">
        <v>9047.742872102117</v>
      </c>
      <c r="C2542" s="34">
        <v>-7280.742872102117</v>
      </c>
    </row>
    <row r="2543" spans="1:3" x14ac:dyDescent="0.4">
      <c r="A2543" s="34">
        <v>2519</v>
      </c>
      <c r="B2543" s="34">
        <v>4645.1139155725759</v>
      </c>
      <c r="C2543" s="34">
        <v>-4645.1139155725759</v>
      </c>
    </row>
    <row r="2544" spans="1:3" x14ac:dyDescent="0.4">
      <c r="A2544" s="34">
        <v>2520</v>
      </c>
      <c r="B2544" s="34">
        <v>5981.2258442307339</v>
      </c>
      <c r="C2544" s="34">
        <v>-5916.2258442307339</v>
      </c>
    </row>
    <row r="2545" spans="1:3" x14ac:dyDescent="0.4">
      <c r="A2545" s="34">
        <v>2521</v>
      </c>
      <c r="B2545" s="34">
        <v>4645.1139155725759</v>
      </c>
      <c r="C2545" s="34">
        <v>-4645.1139155725759</v>
      </c>
    </row>
    <row r="2546" spans="1:3" x14ac:dyDescent="0.4">
      <c r="A2546" s="34">
        <v>2522</v>
      </c>
      <c r="B2546" s="34">
        <v>13170.062397855219</v>
      </c>
      <c r="C2546" s="34">
        <v>515.92760214478039</v>
      </c>
    </row>
    <row r="2547" spans="1:3" x14ac:dyDescent="0.4">
      <c r="A2547" s="34">
        <v>2523</v>
      </c>
      <c r="B2547" s="34">
        <v>19871.460680907716</v>
      </c>
      <c r="C2547" s="34">
        <v>-14871.460680907716</v>
      </c>
    </row>
    <row r="2548" spans="1:3" x14ac:dyDescent="0.4">
      <c r="A2548" s="34">
        <v>2524</v>
      </c>
      <c r="B2548" s="34">
        <v>9097.7662127339645</v>
      </c>
      <c r="C2548" s="34">
        <v>-7689.7662127339645</v>
      </c>
    </row>
    <row r="2549" spans="1:3" x14ac:dyDescent="0.4">
      <c r="A2549" s="34">
        <v>2525</v>
      </c>
      <c r="B2549" s="34">
        <v>19215.665466735605</v>
      </c>
      <c r="C2549" s="34">
        <v>-11595.665466735605</v>
      </c>
    </row>
    <row r="2550" spans="1:3" x14ac:dyDescent="0.4">
      <c r="A2550" s="34">
        <v>2526</v>
      </c>
      <c r="B2550" s="34">
        <v>12894.063407426713</v>
      </c>
      <c r="C2550" s="34">
        <v>-4868.0634074267127</v>
      </c>
    </row>
    <row r="2551" spans="1:3" x14ac:dyDescent="0.4">
      <c r="A2551" s="34">
        <v>2527</v>
      </c>
      <c r="B2551" s="34">
        <v>15902.090500519073</v>
      </c>
      <c r="C2551" s="34">
        <v>-11384.090500519073</v>
      </c>
    </row>
    <row r="2552" spans="1:3" x14ac:dyDescent="0.4">
      <c r="A2552" s="34">
        <v>2528</v>
      </c>
      <c r="B2552" s="34">
        <v>9375.789736650433</v>
      </c>
      <c r="C2552" s="34">
        <v>-5290.789736650433</v>
      </c>
    </row>
    <row r="2553" spans="1:3" x14ac:dyDescent="0.4">
      <c r="A2553" s="34">
        <v>2529</v>
      </c>
      <c r="B2553" s="34">
        <v>8999.8389395605809</v>
      </c>
      <c r="C2553" s="34">
        <v>-4709.8489395605811</v>
      </c>
    </row>
    <row r="2554" spans="1:3" x14ac:dyDescent="0.4">
      <c r="A2554" s="34">
        <v>2530</v>
      </c>
      <c r="B2554" s="34">
        <v>11414.38706343824</v>
      </c>
      <c r="C2554" s="34">
        <v>-5157.3870634382401</v>
      </c>
    </row>
    <row r="2555" spans="1:3" x14ac:dyDescent="0.4">
      <c r="A2555" s="34">
        <v>2531</v>
      </c>
      <c r="B2555" s="34">
        <v>15779.379987723894</v>
      </c>
      <c r="C2555" s="34">
        <v>-9279.3799877238944</v>
      </c>
    </row>
    <row r="2556" spans="1:3" x14ac:dyDescent="0.4">
      <c r="A2556" s="34">
        <v>2532</v>
      </c>
      <c r="B2556" s="34">
        <v>10734.953707428878</v>
      </c>
      <c r="C2556" s="34">
        <v>-6216.9537074288783</v>
      </c>
    </row>
    <row r="2557" spans="1:3" x14ac:dyDescent="0.4">
      <c r="A2557" s="34">
        <v>2533</v>
      </c>
      <c r="B2557" s="34">
        <v>11558.636664372994</v>
      </c>
      <c r="C2557" s="34">
        <v>-6513.6366643729943</v>
      </c>
    </row>
    <row r="2558" spans="1:3" x14ac:dyDescent="0.4">
      <c r="A2558" s="34">
        <v>2534</v>
      </c>
      <c r="B2558" s="34">
        <v>9663.090842207288</v>
      </c>
      <c r="C2558" s="34">
        <v>-1363.090842207288</v>
      </c>
    </row>
    <row r="2559" spans="1:3" x14ac:dyDescent="0.4">
      <c r="A2559" s="34">
        <v>2535</v>
      </c>
      <c r="B2559" s="34">
        <v>16978.454795494035</v>
      </c>
      <c r="C2559" s="34">
        <v>-14878.454795494035</v>
      </c>
    </row>
    <row r="2560" spans="1:3" x14ac:dyDescent="0.4">
      <c r="A2560" s="34">
        <v>2536</v>
      </c>
      <c r="B2560" s="34">
        <v>26523.617331193938</v>
      </c>
      <c r="C2560" s="34">
        <v>-5768.6173311939383</v>
      </c>
    </row>
    <row r="2561" spans="1:3" x14ac:dyDescent="0.4">
      <c r="A2561" s="34">
        <v>2537</v>
      </c>
      <c r="B2561" s="34">
        <v>5241.2253914354469</v>
      </c>
      <c r="C2561" s="34">
        <v>-5212.2253914354469</v>
      </c>
    </row>
    <row r="2562" spans="1:3" x14ac:dyDescent="0.4">
      <c r="A2562" s="34">
        <v>2538</v>
      </c>
      <c r="B2562" s="34">
        <v>12867.341168853551</v>
      </c>
      <c r="C2562" s="34">
        <v>-11767.341168853551</v>
      </c>
    </row>
    <row r="2563" spans="1:3" x14ac:dyDescent="0.4">
      <c r="A2563" s="34">
        <v>2539</v>
      </c>
      <c r="B2563" s="34">
        <v>13686.528336768679</v>
      </c>
      <c r="C2563" s="34">
        <v>6656.6416632313194</v>
      </c>
    </row>
    <row r="2564" spans="1:3" x14ac:dyDescent="0.4">
      <c r="A2564" s="34">
        <v>2540</v>
      </c>
      <c r="B2564" s="34">
        <v>18615.932256952536</v>
      </c>
      <c r="C2564" s="34">
        <v>-8590.9322569525357</v>
      </c>
    </row>
    <row r="2565" spans="1:3" x14ac:dyDescent="0.4">
      <c r="A2565" s="34">
        <v>2541</v>
      </c>
      <c r="B2565" s="34">
        <v>12517.135193250842</v>
      </c>
      <c r="C2565" s="34">
        <v>-9932.1351932508423</v>
      </c>
    </row>
    <row r="2566" spans="1:3" x14ac:dyDescent="0.4">
      <c r="A2566" s="34">
        <v>2542</v>
      </c>
      <c r="B2566" s="34">
        <v>9534.0763426821832</v>
      </c>
      <c r="C2566" s="34">
        <v>-5788.0763426821832</v>
      </c>
    </row>
    <row r="2567" spans="1:3" x14ac:dyDescent="0.4">
      <c r="A2567" s="34">
        <v>2543</v>
      </c>
      <c r="B2567" s="34">
        <v>9230.5868068254276</v>
      </c>
      <c r="C2567" s="34">
        <v>-8505.5868068254276</v>
      </c>
    </row>
    <row r="2568" spans="1:3" x14ac:dyDescent="0.4">
      <c r="A2568" s="34">
        <v>2544</v>
      </c>
      <c r="B2568" s="34">
        <v>7118.1068817516998</v>
      </c>
      <c r="C2568" s="34">
        <v>-6727.1068817516998</v>
      </c>
    </row>
    <row r="2569" spans="1:3" x14ac:dyDescent="0.4">
      <c r="A2569" s="34">
        <v>2545</v>
      </c>
      <c r="B2569" s="34">
        <v>11916.736298693522</v>
      </c>
      <c r="C2569" s="34">
        <v>-6875.7362986935223</v>
      </c>
    </row>
    <row r="2570" spans="1:3" x14ac:dyDescent="0.4">
      <c r="A2570" s="34">
        <v>2546</v>
      </c>
      <c r="B2570" s="34">
        <v>9910.0351698865888</v>
      </c>
      <c r="C2570" s="34">
        <v>-6004.0351698865888</v>
      </c>
    </row>
    <row r="2571" spans="1:3" x14ac:dyDescent="0.4">
      <c r="A2571" s="34">
        <v>2547</v>
      </c>
      <c r="B2571" s="34">
        <v>9591.0998479308237</v>
      </c>
      <c r="C2571" s="34">
        <v>-5681.0998479308237</v>
      </c>
    </row>
    <row r="2572" spans="1:3" x14ac:dyDescent="0.4">
      <c r="A2572" s="34">
        <v>2548</v>
      </c>
      <c r="B2572" s="34">
        <v>8689.9588449478142</v>
      </c>
      <c r="C2572" s="34">
        <v>-2097.9588449478142</v>
      </c>
    </row>
    <row r="2573" spans="1:3" x14ac:dyDescent="0.4">
      <c r="A2573" s="34">
        <v>2549</v>
      </c>
      <c r="B2573" s="34">
        <v>18225.122224977989</v>
      </c>
      <c r="C2573" s="34">
        <v>-12114.122224977989</v>
      </c>
    </row>
    <row r="2574" spans="1:3" x14ac:dyDescent="0.4">
      <c r="A2574" s="34">
        <v>2550</v>
      </c>
      <c r="B2574" s="34">
        <v>8231.7827768686548</v>
      </c>
      <c r="C2574" s="34">
        <v>-6617.7827768686548</v>
      </c>
    </row>
    <row r="2575" spans="1:3" x14ac:dyDescent="0.4">
      <c r="A2575" s="34">
        <v>2551</v>
      </c>
      <c r="B2575" s="34">
        <v>8238.2272252563616</v>
      </c>
      <c r="C2575" s="34">
        <v>-1683.2272252563616</v>
      </c>
    </row>
    <row r="2576" spans="1:3" x14ac:dyDescent="0.4">
      <c r="A2576" s="34">
        <v>2552</v>
      </c>
      <c r="B2576" s="34">
        <v>10188.510164637275</v>
      </c>
      <c r="C2576" s="34">
        <v>-6413.010164637275</v>
      </c>
    </row>
    <row r="2577" spans="1:3" x14ac:dyDescent="0.4">
      <c r="A2577" s="34">
        <v>2553</v>
      </c>
      <c r="B2577" s="34">
        <v>19239.567290146304</v>
      </c>
      <c r="C2577" s="34">
        <v>-16044.567290146304</v>
      </c>
    </row>
    <row r="2578" spans="1:3" x14ac:dyDescent="0.4">
      <c r="A2578" s="34">
        <v>2554</v>
      </c>
      <c r="B2578" s="34">
        <v>7842.1899458899952</v>
      </c>
      <c r="C2578" s="34">
        <v>-5509.1899458899952</v>
      </c>
    </row>
    <row r="2579" spans="1:3" x14ac:dyDescent="0.4">
      <c r="A2579" s="34">
        <v>2555</v>
      </c>
      <c r="B2579" s="34">
        <v>9166.1117067796076</v>
      </c>
      <c r="C2579" s="34">
        <v>-5482.1117067796076</v>
      </c>
    </row>
    <row r="2580" spans="1:3" x14ac:dyDescent="0.4">
      <c r="A2580" s="34">
        <v>2556</v>
      </c>
      <c r="B2580" s="34">
        <v>9688.8630335137896</v>
      </c>
      <c r="C2580" s="34">
        <v>-7541.8630335137896</v>
      </c>
    </row>
    <row r="2581" spans="1:3" x14ac:dyDescent="0.4">
      <c r="A2581" s="34">
        <v>2557</v>
      </c>
      <c r="B2581" s="34">
        <v>6545.8993923604721</v>
      </c>
      <c r="C2581" s="34">
        <v>-5759.8993923604721</v>
      </c>
    </row>
    <row r="2582" spans="1:3" x14ac:dyDescent="0.4">
      <c r="A2582" s="34">
        <v>2558</v>
      </c>
      <c r="B2582" s="34">
        <v>7079.8067633496648</v>
      </c>
      <c r="C2582" s="34">
        <v>-6013.8067633496648</v>
      </c>
    </row>
    <row r="2583" spans="1:3" x14ac:dyDescent="0.4">
      <c r="A2583" s="34">
        <v>2559</v>
      </c>
      <c r="B2583" s="34">
        <v>10862.031299858912</v>
      </c>
      <c r="C2583" s="34">
        <v>-9501.0312998589125</v>
      </c>
    </row>
    <row r="2584" spans="1:3" x14ac:dyDescent="0.4">
      <c r="A2584" s="34">
        <v>2560</v>
      </c>
      <c r="B2584" s="34">
        <v>7572.2268177406022</v>
      </c>
      <c r="C2584" s="34">
        <v>-6682.2268177406022</v>
      </c>
    </row>
    <row r="2585" spans="1:3" x14ac:dyDescent="0.4">
      <c r="A2585" s="34">
        <v>2561</v>
      </c>
      <c r="B2585" s="34">
        <v>16402.898887764368</v>
      </c>
      <c r="C2585" s="34">
        <v>-13399.898887764368</v>
      </c>
    </row>
    <row r="2586" spans="1:3" x14ac:dyDescent="0.4">
      <c r="A2586" s="34">
        <v>2562</v>
      </c>
      <c r="B2586" s="34">
        <v>4645.1139155725759</v>
      </c>
      <c r="C2586" s="34">
        <v>-4645.1139155725759</v>
      </c>
    </row>
    <row r="2587" spans="1:3" x14ac:dyDescent="0.4">
      <c r="A2587" s="34">
        <v>2563</v>
      </c>
      <c r="B2587" s="34">
        <v>6700.6707288928192</v>
      </c>
      <c r="C2587" s="34">
        <v>-6625.6707288928192</v>
      </c>
    </row>
    <row r="2588" spans="1:3" x14ac:dyDescent="0.4">
      <c r="A2588" s="34">
        <v>2564</v>
      </c>
      <c r="B2588" s="34">
        <v>4645.1139155725759</v>
      </c>
      <c r="C2588" s="34">
        <v>-4645.1139155725759</v>
      </c>
    </row>
    <row r="2589" spans="1:3" x14ac:dyDescent="0.4">
      <c r="A2589" s="34">
        <v>2565</v>
      </c>
      <c r="B2589" s="34">
        <v>4645.1139155725759</v>
      </c>
      <c r="C2589" s="34">
        <v>-4645.1139155725759</v>
      </c>
    </row>
    <row r="2590" spans="1:3" x14ac:dyDescent="0.4">
      <c r="A2590" s="34">
        <v>2566</v>
      </c>
      <c r="B2590" s="34">
        <v>12867.341168853551</v>
      </c>
      <c r="C2590" s="34">
        <v>-12767.341168853551</v>
      </c>
    </row>
    <row r="2591" spans="1:3" x14ac:dyDescent="0.4">
      <c r="A2591" s="34">
        <v>2567</v>
      </c>
      <c r="B2591" s="34">
        <v>4645.1139155725759</v>
      </c>
      <c r="C2591" s="34">
        <v>-4645.1139155725759</v>
      </c>
    </row>
    <row r="2592" spans="1:3" x14ac:dyDescent="0.4">
      <c r="A2592" s="34">
        <v>2568</v>
      </c>
      <c r="B2592" s="34">
        <v>9578.4502675411604</v>
      </c>
      <c r="C2592" s="34">
        <v>-9458.4502675411604</v>
      </c>
    </row>
    <row r="2593" spans="1:3" x14ac:dyDescent="0.4">
      <c r="A2593" s="34">
        <v>2569</v>
      </c>
      <c r="B2593" s="34">
        <v>8756.2275422130624</v>
      </c>
      <c r="C2593" s="34">
        <v>-8706.2275422130624</v>
      </c>
    </row>
    <row r="2594" spans="1:3" x14ac:dyDescent="0.4">
      <c r="A2594" s="34">
        <v>2570</v>
      </c>
      <c r="B2594" s="34">
        <v>10606.228674201282</v>
      </c>
      <c r="C2594" s="34">
        <v>-10461.228674201282</v>
      </c>
    </row>
    <row r="2595" spans="1:3" x14ac:dyDescent="0.4">
      <c r="A2595" s="34">
        <v>2571</v>
      </c>
      <c r="B2595" s="34">
        <v>7070.6709552904631</v>
      </c>
      <c r="C2595" s="34">
        <v>-7011.6709552904631</v>
      </c>
    </row>
    <row r="2596" spans="1:3" x14ac:dyDescent="0.4">
      <c r="A2596" s="34">
        <v>2572</v>
      </c>
      <c r="B2596" s="34">
        <v>9784.0059488731858</v>
      </c>
      <c r="C2596" s="34">
        <v>-9534.0059488731858</v>
      </c>
    </row>
    <row r="2597" spans="1:3" x14ac:dyDescent="0.4">
      <c r="A2597" s="34">
        <v>2573</v>
      </c>
      <c r="B2597" s="34">
        <v>4645.1139155725759</v>
      </c>
      <c r="C2597" s="34">
        <v>-4645.1139155725759</v>
      </c>
    </row>
    <row r="2598" spans="1:3" x14ac:dyDescent="0.4">
      <c r="A2598" s="34">
        <v>2574</v>
      </c>
      <c r="B2598" s="34">
        <v>4645.1139155725759</v>
      </c>
      <c r="C2598" s="34">
        <v>-4645.1139155725759</v>
      </c>
    </row>
    <row r="2599" spans="1:3" x14ac:dyDescent="0.4">
      <c r="A2599" s="34">
        <v>2575</v>
      </c>
      <c r="B2599" s="34">
        <v>4645.1139155725759</v>
      </c>
      <c r="C2599" s="34">
        <v>-4645.1139155725759</v>
      </c>
    </row>
    <row r="2600" spans="1:3" x14ac:dyDescent="0.4">
      <c r="A2600" s="34">
        <v>2576</v>
      </c>
      <c r="B2600" s="34">
        <v>4645.1139155725759</v>
      </c>
      <c r="C2600" s="34">
        <v>-4645.1139155725759</v>
      </c>
    </row>
    <row r="2601" spans="1:3" x14ac:dyDescent="0.4">
      <c r="A2601" s="34">
        <v>2577</v>
      </c>
      <c r="B2601" s="34">
        <v>4645.1139155725759</v>
      </c>
      <c r="C2601" s="34">
        <v>-4645.1139155725759</v>
      </c>
    </row>
    <row r="2602" spans="1:3" x14ac:dyDescent="0.4">
      <c r="A2602" s="34">
        <v>2578</v>
      </c>
      <c r="B2602" s="34">
        <v>4645.1139155725759</v>
      </c>
      <c r="C2602" s="34">
        <v>-4645.1139155725759</v>
      </c>
    </row>
    <row r="2603" spans="1:3" x14ac:dyDescent="0.4">
      <c r="A2603" s="34">
        <v>2579</v>
      </c>
      <c r="B2603" s="34">
        <v>4645.1139155725759</v>
      </c>
      <c r="C2603" s="34">
        <v>-4645.1139155725759</v>
      </c>
    </row>
    <row r="2604" spans="1:3" x14ac:dyDescent="0.4">
      <c r="A2604" s="34">
        <v>2580</v>
      </c>
      <c r="B2604" s="34">
        <v>6543.0780398716006</v>
      </c>
      <c r="C2604" s="34">
        <v>-6266.0780398716006</v>
      </c>
    </row>
    <row r="2605" spans="1:3" x14ac:dyDescent="0.4">
      <c r="A2605" s="34">
        <v>2581</v>
      </c>
      <c r="B2605" s="34">
        <v>6741.7818651592243</v>
      </c>
      <c r="C2605" s="34">
        <v>-6690.7818651592243</v>
      </c>
    </row>
    <row r="2606" spans="1:3" x14ac:dyDescent="0.4">
      <c r="A2606" s="34">
        <v>2582</v>
      </c>
      <c r="B2606" s="34">
        <v>8606.732501244318</v>
      </c>
      <c r="C2606" s="34">
        <v>-8076.732501244318</v>
      </c>
    </row>
    <row r="2607" spans="1:3" x14ac:dyDescent="0.4">
      <c r="A2607" s="34">
        <v>2583</v>
      </c>
      <c r="B2607" s="34">
        <v>4727.3361881053861</v>
      </c>
      <c r="C2607" s="34">
        <v>-4726.3361881053861</v>
      </c>
    </row>
    <row r="2608" spans="1:3" x14ac:dyDescent="0.4">
      <c r="A2608" s="34">
        <v>2584</v>
      </c>
      <c r="B2608" s="34">
        <v>4727.3361881053861</v>
      </c>
      <c r="C2608" s="34">
        <v>-4722.3361881053861</v>
      </c>
    </row>
    <row r="2609" spans="1:3" x14ac:dyDescent="0.4">
      <c r="A2609" s="34">
        <v>2585</v>
      </c>
      <c r="B2609" s="34">
        <v>4645.1139155725759</v>
      </c>
      <c r="C2609" s="34">
        <v>-4645.1139155725759</v>
      </c>
    </row>
    <row r="2610" spans="1:3" x14ac:dyDescent="0.4">
      <c r="A2610" s="34">
        <v>2586</v>
      </c>
      <c r="B2610" s="34">
        <v>8756.2275422130624</v>
      </c>
      <c r="C2610" s="34">
        <v>-8706.2275422130624</v>
      </c>
    </row>
    <row r="2611" spans="1:3" x14ac:dyDescent="0.4">
      <c r="A2611" s="34">
        <v>2587</v>
      </c>
      <c r="B2611" s="34">
        <v>5056.2252782366249</v>
      </c>
      <c r="C2611" s="34">
        <v>-5051.2252782366249</v>
      </c>
    </row>
    <row r="2612" spans="1:3" x14ac:dyDescent="0.4">
      <c r="A2612" s="34">
        <v>2588</v>
      </c>
      <c r="B2612" s="34">
        <v>21322.531527644151</v>
      </c>
      <c r="C2612" s="34">
        <v>-20105.531527644151</v>
      </c>
    </row>
    <row r="2613" spans="1:3" x14ac:dyDescent="0.4">
      <c r="A2613" s="34">
        <v>2589</v>
      </c>
      <c r="B2613" s="34">
        <v>7039.8376030906602</v>
      </c>
      <c r="C2613" s="34">
        <v>-6806.8376030906602</v>
      </c>
    </row>
    <row r="2614" spans="1:3" x14ac:dyDescent="0.4">
      <c r="A2614" s="34">
        <v>2590</v>
      </c>
      <c r="B2614" s="34">
        <v>5056.2252782366249</v>
      </c>
      <c r="C2614" s="34">
        <v>-5051.2252782366249</v>
      </c>
    </row>
    <row r="2615" spans="1:3" x14ac:dyDescent="0.4">
      <c r="A2615" s="34">
        <v>2591</v>
      </c>
      <c r="B2615" s="34">
        <v>4645.1139155725759</v>
      </c>
      <c r="C2615" s="34">
        <v>-4645.1139155725759</v>
      </c>
    </row>
    <row r="2616" spans="1:3" x14ac:dyDescent="0.4">
      <c r="A2616" s="34">
        <v>2592</v>
      </c>
      <c r="B2616" s="34">
        <v>5714.0034584991026</v>
      </c>
      <c r="C2616" s="34">
        <v>-5688.0034584991026</v>
      </c>
    </row>
    <row r="2617" spans="1:3" x14ac:dyDescent="0.4">
      <c r="A2617" s="34">
        <v>2593</v>
      </c>
      <c r="B2617" s="34">
        <v>8756.2275422130624</v>
      </c>
      <c r="C2617" s="34">
        <v>-8706.2275422130624</v>
      </c>
    </row>
    <row r="2618" spans="1:3" x14ac:dyDescent="0.4">
      <c r="A2618" s="34">
        <v>2594</v>
      </c>
      <c r="B2618" s="34">
        <v>4645.1139155725759</v>
      </c>
      <c r="C2618" s="34">
        <v>-4645.1139155725759</v>
      </c>
    </row>
    <row r="2619" spans="1:3" x14ac:dyDescent="0.4">
      <c r="A2619" s="34">
        <v>2595</v>
      </c>
      <c r="B2619" s="34">
        <v>4727.3361881053861</v>
      </c>
      <c r="C2619" s="34">
        <v>-4726.3361881053861</v>
      </c>
    </row>
    <row r="2620" spans="1:3" x14ac:dyDescent="0.4">
      <c r="A2620" s="34">
        <v>2596</v>
      </c>
      <c r="B2620" s="34">
        <v>12542.779566750352</v>
      </c>
      <c r="C2620" s="34">
        <v>-10717.779566750352</v>
      </c>
    </row>
    <row r="2621" spans="1:3" x14ac:dyDescent="0.4">
      <c r="A2621" s="34">
        <v>2597</v>
      </c>
      <c r="B2621" s="34">
        <v>29786.857694493952</v>
      </c>
      <c r="C2621" s="34">
        <v>-21530.857694493952</v>
      </c>
    </row>
    <row r="2622" spans="1:3" x14ac:dyDescent="0.4">
      <c r="A2622" s="34">
        <v>2598</v>
      </c>
      <c r="B2622" s="34">
        <v>5643.5272248995516</v>
      </c>
      <c r="C2622" s="34">
        <v>-5558.5272248995516</v>
      </c>
    </row>
    <row r="2623" spans="1:3" x14ac:dyDescent="0.4">
      <c r="A2623" s="34">
        <v>2599</v>
      </c>
      <c r="B2623" s="34">
        <v>11516.546691528818</v>
      </c>
      <c r="C2623" s="34">
        <v>-10346.546691528818</v>
      </c>
    </row>
    <row r="2624" spans="1:3" x14ac:dyDescent="0.4">
      <c r="A2624" s="34">
        <v>2600</v>
      </c>
      <c r="B2624" s="34">
        <v>6125.1148211631516</v>
      </c>
      <c r="C2624" s="34">
        <v>-6035.1148211631516</v>
      </c>
    </row>
    <row r="2625" spans="1:3" x14ac:dyDescent="0.4">
      <c r="A2625" s="34">
        <v>2601</v>
      </c>
      <c r="B2625" s="34">
        <v>14144.527135529861</v>
      </c>
      <c r="C2625" s="34">
        <v>-10678.527135529861</v>
      </c>
    </row>
    <row r="2626" spans="1:3" x14ac:dyDescent="0.4">
      <c r="A2626" s="34">
        <v>2602</v>
      </c>
      <c r="B2626" s="34">
        <v>6445.8361358772236</v>
      </c>
      <c r="C2626" s="34">
        <v>-3138.8361358772236</v>
      </c>
    </row>
    <row r="2627" spans="1:3" x14ac:dyDescent="0.4">
      <c r="A2627" s="34">
        <v>2603</v>
      </c>
      <c r="B2627" s="34">
        <v>11224.745298970076</v>
      </c>
      <c r="C2627" s="34">
        <v>27906.254701029924</v>
      </c>
    </row>
    <row r="2628" spans="1:3" x14ac:dyDescent="0.4">
      <c r="A2628" s="34">
        <v>2604</v>
      </c>
      <c r="B2628" s="34">
        <v>7565.6490359379786</v>
      </c>
      <c r="C2628" s="34">
        <v>-5789.6490359379786</v>
      </c>
    </row>
    <row r="2629" spans="1:3" x14ac:dyDescent="0.4">
      <c r="A2629" s="34">
        <v>2605</v>
      </c>
      <c r="B2629" s="34">
        <v>9984.0801453696877</v>
      </c>
      <c r="C2629" s="34">
        <v>10859.519854630311</v>
      </c>
    </row>
    <row r="2630" spans="1:3" x14ac:dyDescent="0.4">
      <c r="A2630" s="34">
        <v>2606</v>
      </c>
      <c r="B2630" s="34">
        <v>9657.8526241096351</v>
      </c>
      <c r="C2630" s="34">
        <v>97763.717375890366</v>
      </c>
    </row>
    <row r="2631" spans="1:3" x14ac:dyDescent="0.4">
      <c r="A2631" s="34">
        <v>2607</v>
      </c>
      <c r="B2631" s="34">
        <v>7230.5238669548999</v>
      </c>
      <c r="C2631" s="34">
        <v>4875.4761330451001</v>
      </c>
    </row>
    <row r="2632" spans="1:3" x14ac:dyDescent="0.4">
      <c r="A2632" s="34">
        <v>2608</v>
      </c>
      <c r="B2632" s="34">
        <v>11383.208490773888</v>
      </c>
      <c r="C2632" s="34">
        <v>21232.79150922611</v>
      </c>
    </row>
    <row r="2633" spans="1:3" x14ac:dyDescent="0.4">
      <c r="A2633" s="34">
        <v>2609</v>
      </c>
      <c r="B2633" s="34">
        <v>9490.2776989697923</v>
      </c>
      <c r="C2633" s="34">
        <v>8423.7223010302077</v>
      </c>
    </row>
    <row r="2634" spans="1:3" x14ac:dyDescent="0.4">
      <c r="A2634" s="34">
        <v>2610</v>
      </c>
      <c r="B2634" s="34">
        <v>17578.140994122794</v>
      </c>
      <c r="C2634" s="34">
        <v>88752.249005877209</v>
      </c>
    </row>
    <row r="2635" spans="1:3" x14ac:dyDescent="0.4">
      <c r="A2635" s="34">
        <v>2611</v>
      </c>
      <c r="B2635" s="34">
        <v>9229.7052823410795</v>
      </c>
      <c r="C2635" s="34">
        <v>22942.954717658919</v>
      </c>
    </row>
    <row r="2636" spans="1:3" x14ac:dyDescent="0.4">
      <c r="A2636" s="34">
        <v>2612</v>
      </c>
      <c r="B2636" s="34">
        <v>11535.578288872222</v>
      </c>
      <c r="C2636" s="34">
        <v>295434.4217111278</v>
      </c>
    </row>
    <row r="2637" spans="1:3" x14ac:dyDescent="0.4">
      <c r="A2637" s="34">
        <v>2613</v>
      </c>
      <c r="B2637" s="34">
        <v>9448.7208608751935</v>
      </c>
      <c r="C2637" s="34">
        <v>7727.4091391248076</v>
      </c>
    </row>
    <row r="2638" spans="1:3" x14ac:dyDescent="0.4">
      <c r="A2638" s="34">
        <v>2614</v>
      </c>
      <c r="B2638" s="34">
        <v>26892.111655164237</v>
      </c>
      <c r="C2638" s="34">
        <v>-19316.111655164237</v>
      </c>
    </row>
    <row r="2639" spans="1:3" x14ac:dyDescent="0.4">
      <c r="A2639" s="34">
        <v>2615</v>
      </c>
      <c r="B2639" s="34">
        <v>13451.119303836498</v>
      </c>
      <c r="C2639" s="34">
        <v>-2741.1193038364981</v>
      </c>
    </row>
    <row r="2640" spans="1:3" x14ac:dyDescent="0.4">
      <c r="A2640" s="34">
        <v>2616</v>
      </c>
      <c r="B2640" s="34">
        <v>8524.4064127108359</v>
      </c>
      <c r="C2640" s="34">
        <v>-5127.4064127108359</v>
      </c>
    </row>
    <row r="2641" spans="1:3" x14ac:dyDescent="0.4">
      <c r="A2641" s="34">
        <v>2617</v>
      </c>
      <c r="B2641" s="34">
        <v>14537.178791909584</v>
      </c>
      <c r="C2641" s="34">
        <v>14096.321208090416</v>
      </c>
    </row>
    <row r="2642" spans="1:3" x14ac:dyDescent="0.4">
      <c r="A2642" s="34">
        <v>2618</v>
      </c>
      <c r="B2642" s="34">
        <v>6914.241788993766</v>
      </c>
      <c r="C2642" s="34">
        <v>-2526.241788993766</v>
      </c>
    </row>
    <row r="2643" spans="1:3" x14ac:dyDescent="0.4">
      <c r="A2643" s="34">
        <v>2619</v>
      </c>
      <c r="B2643" s="34">
        <v>21525.239684386295</v>
      </c>
      <c r="C2643" s="34">
        <v>-5717.2396843862953</v>
      </c>
    </row>
    <row r="2644" spans="1:3" x14ac:dyDescent="0.4">
      <c r="A2644" s="34">
        <v>2620</v>
      </c>
      <c r="B2644" s="34">
        <v>7567.8829995690576</v>
      </c>
      <c r="C2644" s="34">
        <v>-5683.8829995690576</v>
      </c>
    </row>
    <row r="2645" spans="1:3" x14ac:dyDescent="0.4">
      <c r="A2645" s="34">
        <v>2621</v>
      </c>
      <c r="B2645" s="34">
        <v>10782.142273269281</v>
      </c>
      <c r="C2645" s="34">
        <v>82591.857726730726</v>
      </c>
    </row>
    <row r="2646" spans="1:3" x14ac:dyDescent="0.4">
      <c r="A2646" s="34">
        <v>2622</v>
      </c>
      <c r="B2646" s="34">
        <v>8514.3349210842807</v>
      </c>
      <c r="C2646" s="34">
        <v>13367.665078915719</v>
      </c>
    </row>
    <row r="2647" spans="1:3" x14ac:dyDescent="0.4">
      <c r="A2647" s="34">
        <v>2623</v>
      </c>
      <c r="B2647" s="34">
        <v>6831.5152533990859</v>
      </c>
      <c r="C2647" s="34">
        <v>-4863.7552533990856</v>
      </c>
    </row>
    <row r="2648" spans="1:3" x14ac:dyDescent="0.4">
      <c r="A2648" s="34">
        <v>2624</v>
      </c>
      <c r="B2648" s="34">
        <v>7668.7716796823534</v>
      </c>
      <c r="C2648" s="34">
        <v>-5388.7716796823534</v>
      </c>
    </row>
    <row r="2649" spans="1:3" x14ac:dyDescent="0.4">
      <c r="A2649" s="34">
        <v>2625</v>
      </c>
      <c r="B2649" s="34">
        <v>7261.4714372825811</v>
      </c>
      <c r="C2649" s="34">
        <v>103092.17856271741</v>
      </c>
    </row>
    <row r="2650" spans="1:3" x14ac:dyDescent="0.4">
      <c r="A2650" s="34">
        <v>2626</v>
      </c>
      <c r="B2650" s="34">
        <v>6912.5512004196753</v>
      </c>
      <c r="C2650" s="34">
        <v>-5478.5512004196753</v>
      </c>
    </row>
    <row r="2651" spans="1:3" x14ac:dyDescent="0.4">
      <c r="A2651" s="34">
        <v>2627</v>
      </c>
      <c r="B2651" s="34">
        <v>9249.5611774099216</v>
      </c>
      <c r="C2651" s="34">
        <v>-6449.5611774099216</v>
      </c>
    </row>
    <row r="2652" spans="1:3" x14ac:dyDescent="0.4">
      <c r="A2652" s="34">
        <v>2628</v>
      </c>
      <c r="B2652" s="34">
        <v>6417.4606790575863</v>
      </c>
      <c r="C2652" s="34">
        <v>-5447.4606790575863</v>
      </c>
    </row>
    <row r="2653" spans="1:3" x14ac:dyDescent="0.4">
      <c r="A2653" s="34">
        <v>2629</v>
      </c>
      <c r="B2653" s="34">
        <v>8270.7245996383772</v>
      </c>
      <c r="C2653" s="34">
        <v>-7344.7245996383772</v>
      </c>
    </row>
    <row r="2654" spans="1:3" x14ac:dyDescent="0.4">
      <c r="A2654" s="34">
        <v>2630</v>
      </c>
      <c r="B2654" s="34">
        <v>9896.6504622431348</v>
      </c>
      <c r="C2654" s="34">
        <v>-3509.6504622431348</v>
      </c>
    </row>
    <row r="2655" spans="1:3" x14ac:dyDescent="0.4">
      <c r="A2655" s="34">
        <v>2631</v>
      </c>
      <c r="B2655" s="34">
        <v>7850.7674545678001</v>
      </c>
      <c r="C2655" s="34">
        <v>-4692.7674545678001</v>
      </c>
    </row>
    <row r="2656" spans="1:3" x14ac:dyDescent="0.4">
      <c r="A2656" s="34">
        <v>2632</v>
      </c>
      <c r="B2656" s="34">
        <v>11238.1470872808</v>
      </c>
      <c r="C2656" s="34">
        <v>11694.902912719199</v>
      </c>
    </row>
    <row r="2657" spans="1:3" x14ac:dyDescent="0.4">
      <c r="A2657" s="34">
        <v>2633</v>
      </c>
      <c r="B2657" s="34">
        <v>7515.0627615987451</v>
      </c>
      <c r="C2657" s="34">
        <v>-6049.0627615987451</v>
      </c>
    </row>
    <row r="2658" spans="1:3" x14ac:dyDescent="0.4">
      <c r="A2658" s="34">
        <v>2634</v>
      </c>
      <c r="B2658" s="34">
        <v>11971.159715970814</v>
      </c>
      <c r="C2658" s="34">
        <v>5759.8402840291856</v>
      </c>
    </row>
    <row r="2659" spans="1:3" x14ac:dyDescent="0.4">
      <c r="A2659" s="34">
        <v>2635</v>
      </c>
      <c r="B2659" s="34">
        <v>7887.9603442665921</v>
      </c>
      <c r="C2659" s="34">
        <v>-6901.9603442665921</v>
      </c>
    </row>
    <row r="2660" spans="1:3" x14ac:dyDescent="0.4">
      <c r="A2660" s="34">
        <v>2636</v>
      </c>
      <c r="B2660" s="34">
        <v>15901.734559945337</v>
      </c>
      <c r="C2660" s="34">
        <v>-4401.7345599453365</v>
      </c>
    </row>
    <row r="2661" spans="1:3" x14ac:dyDescent="0.4">
      <c r="A2661" s="34">
        <v>2637</v>
      </c>
      <c r="B2661" s="34">
        <v>7725.160244651629</v>
      </c>
      <c r="C2661" s="34">
        <v>-5852.160244651629</v>
      </c>
    </row>
    <row r="2662" spans="1:3" x14ac:dyDescent="0.4">
      <c r="A2662" s="34">
        <v>2638</v>
      </c>
      <c r="B2662" s="34">
        <v>7273.0642415250713</v>
      </c>
      <c r="C2662" s="34">
        <v>-6442.0642415250713</v>
      </c>
    </row>
    <row r="2663" spans="1:3" x14ac:dyDescent="0.4">
      <c r="A2663" s="34">
        <v>2639</v>
      </c>
      <c r="B2663" s="34">
        <v>6718.2897872927078</v>
      </c>
      <c r="C2663" s="34">
        <v>-6365.2897872927078</v>
      </c>
    </row>
    <row r="2664" spans="1:3" x14ac:dyDescent="0.4">
      <c r="A2664" s="34">
        <v>2640</v>
      </c>
      <c r="B2664" s="34">
        <v>5470.6926520244615</v>
      </c>
      <c r="C2664" s="34">
        <v>-4978.6926520244615</v>
      </c>
    </row>
    <row r="2665" spans="1:3" x14ac:dyDescent="0.4">
      <c r="A2665" s="34">
        <v>2641</v>
      </c>
      <c r="B2665" s="34">
        <v>8422.5719435291976</v>
      </c>
      <c r="C2665" s="34">
        <v>-5252.5719435291976</v>
      </c>
    </row>
    <row r="2666" spans="1:3" x14ac:dyDescent="0.4">
      <c r="A2666" s="34">
        <v>2642</v>
      </c>
      <c r="B2666" s="34">
        <v>5878.4480035647221</v>
      </c>
      <c r="C2666" s="34">
        <v>-5863.4480035647221</v>
      </c>
    </row>
    <row r="2667" spans="1:3" x14ac:dyDescent="0.4">
      <c r="A2667" s="34">
        <v>2643</v>
      </c>
      <c r="B2667" s="34">
        <v>4645.1139155725759</v>
      </c>
      <c r="C2667" s="34">
        <v>-4645.1139155725759</v>
      </c>
    </row>
    <row r="2668" spans="1:3" x14ac:dyDescent="0.4">
      <c r="A2668" s="34">
        <v>2644</v>
      </c>
      <c r="B2668" s="34">
        <v>23028.573931627096</v>
      </c>
      <c r="C2668" s="34">
        <v>312568.73606837291</v>
      </c>
    </row>
    <row r="2669" spans="1:3" x14ac:dyDescent="0.4">
      <c r="A2669" s="34">
        <v>2645</v>
      </c>
      <c r="B2669" s="34">
        <v>7891.3124830698525</v>
      </c>
      <c r="C2669" s="34">
        <v>-5838.3124830698525</v>
      </c>
    </row>
    <row r="2670" spans="1:3" x14ac:dyDescent="0.4">
      <c r="A2670" s="34">
        <v>2646</v>
      </c>
      <c r="B2670" s="34">
        <v>12152.364885959552</v>
      </c>
      <c r="C2670" s="34">
        <v>-10052.364885959552</v>
      </c>
    </row>
    <row r="2671" spans="1:3" x14ac:dyDescent="0.4">
      <c r="A2671" s="34">
        <v>2647</v>
      </c>
      <c r="B2671" s="34">
        <v>11113.228112152565</v>
      </c>
      <c r="C2671" s="34">
        <v>30973.191887847432</v>
      </c>
    </row>
    <row r="2672" spans="1:3" x14ac:dyDescent="0.4">
      <c r="A2672" s="34">
        <v>2648</v>
      </c>
      <c r="B2672" s="34">
        <v>5631.7811859662925</v>
      </c>
      <c r="C2672" s="34">
        <v>-5595.7811859662925</v>
      </c>
    </row>
    <row r="2673" spans="1:3" x14ac:dyDescent="0.4">
      <c r="A2673" s="34">
        <v>2649</v>
      </c>
      <c r="B2673" s="34">
        <v>6097.7073969855483</v>
      </c>
      <c r="C2673" s="34">
        <v>-5991.7073969855483</v>
      </c>
    </row>
    <row r="2674" spans="1:3" x14ac:dyDescent="0.4">
      <c r="A2674" s="34">
        <v>2650</v>
      </c>
      <c r="B2674" s="34">
        <v>8043.6345135953788</v>
      </c>
      <c r="C2674" s="34">
        <v>-7919.6345135953788</v>
      </c>
    </row>
    <row r="2675" spans="1:3" x14ac:dyDescent="0.4">
      <c r="A2675" s="34">
        <v>2651</v>
      </c>
      <c r="B2675" s="34">
        <v>10532.228628921752</v>
      </c>
      <c r="C2675" s="34">
        <v>-10174.228628921752</v>
      </c>
    </row>
    <row r="2676" spans="1:3" x14ac:dyDescent="0.4">
      <c r="A2676" s="34">
        <v>2652</v>
      </c>
      <c r="B2676" s="34">
        <v>29955.064042878068</v>
      </c>
      <c r="C2676" s="34">
        <v>-24722.064042878068</v>
      </c>
    </row>
    <row r="2677" spans="1:3" x14ac:dyDescent="0.4">
      <c r="A2677" s="34">
        <v>2653</v>
      </c>
      <c r="B2677" s="34">
        <v>11260.269478439543</v>
      </c>
      <c r="C2677" s="34">
        <v>-10375.269478439543</v>
      </c>
    </row>
    <row r="2678" spans="1:3" x14ac:dyDescent="0.4">
      <c r="A2678" s="34">
        <v>2654</v>
      </c>
      <c r="B2678" s="34">
        <v>11547.086392755289</v>
      </c>
      <c r="C2678" s="34">
        <v>-5671.0863927552891</v>
      </c>
    </row>
    <row r="2679" spans="1:3" x14ac:dyDescent="0.4">
      <c r="A2679" s="34">
        <v>2655</v>
      </c>
      <c r="B2679" s="34">
        <v>5344.0032321014587</v>
      </c>
      <c r="C2679" s="34">
        <v>-5293.0032321014587</v>
      </c>
    </row>
    <row r="2680" spans="1:3" x14ac:dyDescent="0.4">
      <c r="A2680" s="34">
        <v>2656</v>
      </c>
      <c r="B2680" s="34">
        <v>10677.934144433384</v>
      </c>
      <c r="C2680" s="34">
        <v>-7522.9341444333841</v>
      </c>
    </row>
    <row r="2681" spans="1:3" x14ac:dyDescent="0.4">
      <c r="A2681" s="34">
        <v>2657</v>
      </c>
      <c r="B2681" s="34">
        <v>13924.871055706466</v>
      </c>
      <c r="C2681" s="34">
        <v>3230.128944293534</v>
      </c>
    </row>
    <row r="2682" spans="1:3" x14ac:dyDescent="0.4">
      <c r="A2682" s="34">
        <v>2658</v>
      </c>
      <c r="B2682" s="34">
        <v>12479.056938801154</v>
      </c>
      <c r="C2682" s="34">
        <v>-6857.6769388011535</v>
      </c>
    </row>
    <row r="2683" spans="1:3" x14ac:dyDescent="0.4">
      <c r="A2683" s="34">
        <v>2659</v>
      </c>
      <c r="B2683" s="34">
        <v>6515.6706156939972</v>
      </c>
      <c r="C2683" s="34">
        <v>-6424.6706156939972</v>
      </c>
    </row>
    <row r="2684" spans="1:3" x14ac:dyDescent="0.4">
      <c r="A2684" s="34">
        <v>2660</v>
      </c>
      <c r="B2684" s="34">
        <v>15605.342844196115</v>
      </c>
      <c r="C2684" s="34">
        <v>-14272.342844196115</v>
      </c>
    </row>
    <row r="2685" spans="1:3" x14ac:dyDescent="0.4">
      <c r="A2685" s="34">
        <v>2661</v>
      </c>
      <c r="B2685" s="34">
        <v>4957.5585511972531</v>
      </c>
      <c r="C2685" s="34">
        <v>-4938.5585511972531</v>
      </c>
    </row>
    <row r="2686" spans="1:3" x14ac:dyDescent="0.4">
      <c r="A2686" s="34">
        <v>2662</v>
      </c>
      <c r="B2686" s="34">
        <v>11695.673785261011</v>
      </c>
      <c r="C2686" s="34">
        <v>-6550.6737852610113</v>
      </c>
    </row>
    <row r="2687" spans="1:3" x14ac:dyDescent="0.4">
      <c r="A2687" s="34">
        <v>2663</v>
      </c>
      <c r="B2687" s="34">
        <v>26598.460681832777</v>
      </c>
      <c r="C2687" s="34">
        <v>-5238.4606818327775</v>
      </c>
    </row>
    <row r="2688" spans="1:3" x14ac:dyDescent="0.4">
      <c r="A2688" s="34">
        <v>2664</v>
      </c>
      <c r="B2688" s="34">
        <v>35359.904534893649</v>
      </c>
      <c r="C2688" s="34">
        <v>-14440.654534893649</v>
      </c>
    </row>
    <row r="2689" spans="1:3" x14ac:dyDescent="0.4">
      <c r="A2689" s="34">
        <v>2665</v>
      </c>
      <c r="B2689" s="34">
        <v>18954.951731378889</v>
      </c>
      <c r="C2689" s="34">
        <v>-854.95173137888924</v>
      </c>
    </row>
    <row r="2690" spans="1:3" x14ac:dyDescent="0.4">
      <c r="A2690" s="34">
        <v>2666</v>
      </c>
      <c r="B2690" s="34">
        <v>12348.983363755402</v>
      </c>
      <c r="C2690" s="34">
        <v>-8038.983363755402</v>
      </c>
    </row>
    <row r="2691" spans="1:3" x14ac:dyDescent="0.4">
      <c r="A2691" s="34">
        <v>2667</v>
      </c>
      <c r="B2691" s="34">
        <v>11003.17465602946</v>
      </c>
      <c r="C2691" s="34">
        <v>4926.3353439705406</v>
      </c>
    </row>
    <row r="2692" spans="1:3" x14ac:dyDescent="0.4">
      <c r="A2692" s="34">
        <v>2668</v>
      </c>
      <c r="B2692" s="34">
        <v>12227.834604709475</v>
      </c>
      <c r="C2692" s="34">
        <v>-10567.834604709475</v>
      </c>
    </row>
    <row r="2693" spans="1:3" x14ac:dyDescent="0.4">
      <c r="A2693" s="34">
        <v>2669</v>
      </c>
      <c r="B2693" s="34">
        <v>9657.7360303406567</v>
      </c>
      <c r="C2693" s="34">
        <v>-7950.7360303406567</v>
      </c>
    </row>
    <row r="2694" spans="1:3" x14ac:dyDescent="0.4">
      <c r="A2694" s="34">
        <v>2670</v>
      </c>
      <c r="B2694" s="34">
        <v>12127.340716058261</v>
      </c>
      <c r="C2694" s="34">
        <v>-11126.340716058261</v>
      </c>
    </row>
    <row r="2695" spans="1:3" x14ac:dyDescent="0.4">
      <c r="A2695" s="34">
        <v>2671</v>
      </c>
      <c r="B2695" s="34">
        <v>8064.1900817285805</v>
      </c>
      <c r="C2695" s="34">
        <v>-5569.1900817285805</v>
      </c>
    </row>
    <row r="2696" spans="1:3" x14ac:dyDescent="0.4">
      <c r="A2696" s="34">
        <v>2672</v>
      </c>
      <c r="B2696" s="34">
        <v>7421.0944501326758</v>
      </c>
      <c r="C2696" s="34">
        <v>-4585.0944501326758</v>
      </c>
    </row>
    <row r="2697" spans="1:3" x14ac:dyDescent="0.4">
      <c r="A2697" s="34">
        <v>2673</v>
      </c>
      <c r="B2697" s="34">
        <v>10451.405884432055</v>
      </c>
      <c r="C2697" s="34">
        <v>-7132.4058844320552</v>
      </c>
    </row>
    <row r="2698" spans="1:3" x14ac:dyDescent="0.4">
      <c r="A2698" s="34">
        <v>2674</v>
      </c>
      <c r="B2698" s="34">
        <v>18388.691348632532</v>
      </c>
      <c r="C2698" s="34">
        <v>-7356.691348632532</v>
      </c>
    </row>
    <row r="2699" spans="1:3" x14ac:dyDescent="0.4">
      <c r="A2699" s="34">
        <v>2675</v>
      </c>
      <c r="B2699" s="34">
        <v>15220.532992102502</v>
      </c>
      <c r="C2699" s="34">
        <v>6773.4670078974978</v>
      </c>
    </row>
    <row r="2700" spans="1:3" x14ac:dyDescent="0.4">
      <c r="A2700" s="34">
        <v>2676</v>
      </c>
      <c r="B2700" s="34">
        <v>10023.58463952913</v>
      </c>
      <c r="C2700" s="34">
        <v>-8126.5846395291301</v>
      </c>
    </row>
    <row r="2701" spans="1:3" x14ac:dyDescent="0.4">
      <c r="A2701" s="34">
        <v>2677</v>
      </c>
      <c r="B2701" s="34">
        <v>14310.798842207321</v>
      </c>
      <c r="C2701" s="34">
        <v>-13252.798842207321</v>
      </c>
    </row>
    <row r="2702" spans="1:3" x14ac:dyDescent="0.4">
      <c r="A2702" s="34">
        <v>2678</v>
      </c>
      <c r="B2702" s="34">
        <v>15044.708756296475</v>
      </c>
      <c r="C2702" s="34">
        <v>-11629.708756296475</v>
      </c>
    </row>
    <row r="2703" spans="1:3" x14ac:dyDescent="0.4">
      <c r="A2703" s="34">
        <v>2679</v>
      </c>
      <c r="B2703" s="34">
        <v>49867.363808617934</v>
      </c>
      <c r="C2703" s="34">
        <v>-48767.363808617934</v>
      </c>
    </row>
    <row r="2704" spans="1:3" x14ac:dyDescent="0.4">
      <c r="A2704" s="34">
        <v>2680</v>
      </c>
      <c r="B2704" s="34">
        <v>8262.893907016205</v>
      </c>
      <c r="C2704" s="34">
        <v>-8130.893907016205</v>
      </c>
    </row>
    <row r="2705" spans="1:3" x14ac:dyDescent="0.4">
      <c r="A2705" s="34">
        <v>2681</v>
      </c>
      <c r="B2705" s="34">
        <v>10318.450720336448</v>
      </c>
      <c r="C2705" s="34">
        <v>-10042.450720336448</v>
      </c>
    </row>
    <row r="2706" spans="1:3" x14ac:dyDescent="0.4">
      <c r="A2706" s="34">
        <v>2682</v>
      </c>
      <c r="B2706" s="34">
        <v>6906.2264102248437</v>
      </c>
      <c r="C2706" s="34">
        <v>-6851.2264102248437</v>
      </c>
    </row>
    <row r="2707" spans="1:3" x14ac:dyDescent="0.4">
      <c r="A2707" s="34">
        <v>2683</v>
      </c>
      <c r="B2707" s="34">
        <v>11625.784853608124</v>
      </c>
      <c r="C2707" s="34">
        <v>-9927.7848536081237</v>
      </c>
    </row>
    <row r="2708" spans="1:3" x14ac:dyDescent="0.4">
      <c r="A2708" s="34">
        <v>2684</v>
      </c>
      <c r="B2708" s="34">
        <v>5631.7811859662925</v>
      </c>
      <c r="C2708" s="34">
        <v>-5595.7811859662925</v>
      </c>
    </row>
    <row r="2709" spans="1:3" x14ac:dyDescent="0.4">
      <c r="A2709" s="34">
        <v>2685</v>
      </c>
      <c r="B2709" s="34">
        <v>21089.568422134525</v>
      </c>
      <c r="C2709" s="34">
        <v>-20289.568422134525</v>
      </c>
    </row>
    <row r="2710" spans="1:3" x14ac:dyDescent="0.4">
      <c r="A2710" s="34">
        <v>2686</v>
      </c>
      <c r="B2710" s="34">
        <v>5467.336640900673</v>
      </c>
      <c r="C2710" s="34">
        <v>-5457.336640900673</v>
      </c>
    </row>
    <row r="2711" spans="1:3" x14ac:dyDescent="0.4">
      <c r="A2711" s="34">
        <v>2687</v>
      </c>
      <c r="B2711" s="34">
        <v>4645.1139155725759</v>
      </c>
      <c r="C2711" s="34">
        <v>-4645.1139155725759</v>
      </c>
    </row>
    <row r="2712" spans="1:3" x14ac:dyDescent="0.4">
      <c r="A2712" s="34">
        <v>2688</v>
      </c>
      <c r="B2712" s="34">
        <v>4645.1139155725759</v>
      </c>
      <c r="C2712" s="34">
        <v>-4645.1139155725759</v>
      </c>
    </row>
    <row r="2713" spans="1:3" x14ac:dyDescent="0.4">
      <c r="A2713" s="34">
        <v>2689</v>
      </c>
      <c r="B2713" s="34">
        <v>5079.7173561031414</v>
      </c>
      <c r="C2713" s="34">
        <v>-5005.7173561031414</v>
      </c>
    </row>
    <row r="2714" spans="1:3" x14ac:dyDescent="0.4">
      <c r="A2714" s="34">
        <v>2690</v>
      </c>
      <c r="B2714" s="34">
        <v>4727.3361881053861</v>
      </c>
      <c r="C2714" s="34">
        <v>-4726.3361881053861</v>
      </c>
    </row>
    <row r="2715" spans="1:3" x14ac:dyDescent="0.4">
      <c r="A2715" s="34">
        <v>2691</v>
      </c>
      <c r="B2715" s="34">
        <v>10627.82944071414</v>
      </c>
      <c r="C2715" s="34">
        <v>-2041.8294407141402</v>
      </c>
    </row>
    <row r="2716" spans="1:3" x14ac:dyDescent="0.4">
      <c r="A2716" s="34">
        <v>2692</v>
      </c>
      <c r="B2716" s="34">
        <v>6084.0036848967466</v>
      </c>
      <c r="C2716" s="34">
        <v>-6049.0036848967466</v>
      </c>
    </row>
    <row r="2717" spans="1:3" x14ac:dyDescent="0.4">
      <c r="A2717" s="34">
        <v>2693</v>
      </c>
      <c r="B2717" s="34">
        <v>6700.6707288928192</v>
      </c>
      <c r="C2717" s="34">
        <v>-6675.6707288928192</v>
      </c>
    </row>
    <row r="2718" spans="1:3" x14ac:dyDescent="0.4">
      <c r="A2718" s="34">
        <v>2694</v>
      </c>
      <c r="B2718" s="34">
        <v>5741.410882676706</v>
      </c>
      <c r="C2718" s="34">
        <v>-5701.410882676706</v>
      </c>
    </row>
    <row r="2719" spans="1:3" x14ac:dyDescent="0.4">
      <c r="A2719" s="34">
        <v>2695</v>
      </c>
      <c r="B2719" s="34">
        <v>4727.3361881053861</v>
      </c>
      <c r="C2719" s="34">
        <v>-4726.3361881053861</v>
      </c>
    </row>
    <row r="2720" spans="1:3" x14ac:dyDescent="0.4">
      <c r="A2720" s="34">
        <v>2696</v>
      </c>
      <c r="B2720" s="34">
        <v>6591.0410321824065</v>
      </c>
      <c r="C2720" s="34">
        <v>-6520.0410321824065</v>
      </c>
    </row>
    <row r="2721" spans="1:3" x14ac:dyDescent="0.4">
      <c r="A2721" s="34">
        <v>2697</v>
      </c>
      <c r="B2721" s="34">
        <v>11980.206123104814</v>
      </c>
      <c r="C2721" s="34">
        <v>-8590.2061231048137</v>
      </c>
    </row>
    <row r="2722" spans="1:3" x14ac:dyDescent="0.4">
      <c r="A2722" s="34">
        <v>2698</v>
      </c>
      <c r="B2722" s="34">
        <v>14228.752258291033</v>
      </c>
      <c r="C2722" s="34">
        <v>-8167.7522582910333</v>
      </c>
    </row>
    <row r="2723" spans="1:3" x14ac:dyDescent="0.4">
      <c r="A2723" s="34">
        <v>2699</v>
      </c>
      <c r="B2723" s="34">
        <v>5714.4145698617667</v>
      </c>
      <c r="C2723" s="34">
        <v>-5688.4045698617665</v>
      </c>
    </row>
    <row r="2724" spans="1:3" x14ac:dyDescent="0.4">
      <c r="A2724" s="34">
        <v>2700</v>
      </c>
      <c r="B2724" s="34">
        <v>4645.1139155725759</v>
      </c>
      <c r="C2724" s="34">
        <v>-4645.1139155725759</v>
      </c>
    </row>
    <row r="2725" spans="1:3" x14ac:dyDescent="0.4">
      <c r="A2725" s="34">
        <v>2701</v>
      </c>
      <c r="B2725" s="34">
        <v>6084.0036848967466</v>
      </c>
      <c r="C2725" s="34">
        <v>-6014.0036848967466</v>
      </c>
    </row>
    <row r="2726" spans="1:3" x14ac:dyDescent="0.4">
      <c r="A2726" s="34">
        <v>2702</v>
      </c>
      <c r="B2726" s="34">
        <v>7451.3958259315168</v>
      </c>
      <c r="C2726" s="34">
        <v>-5881.3958259315168</v>
      </c>
    </row>
    <row r="2727" spans="1:3" x14ac:dyDescent="0.4">
      <c r="A2727" s="34">
        <v>2703</v>
      </c>
      <c r="B2727" s="34">
        <v>15526.915445780203</v>
      </c>
      <c r="C2727" s="34">
        <v>-12085.915445780203</v>
      </c>
    </row>
    <row r="2728" spans="1:3" x14ac:dyDescent="0.4">
      <c r="A2728" s="34">
        <v>2704</v>
      </c>
      <c r="B2728" s="34">
        <v>80472.320806941541</v>
      </c>
      <c r="C2728" s="34">
        <v>-38972.320806941541</v>
      </c>
    </row>
    <row r="2729" spans="1:3" x14ac:dyDescent="0.4">
      <c r="A2729" s="34">
        <v>2705</v>
      </c>
      <c r="B2729" s="34">
        <v>18094.328494153597</v>
      </c>
      <c r="C2729" s="34">
        <v>-16949.328494153597</v>
      </c>
    </row>
    <row r="2730" spans="1:3" x14ac:dyDescent="0.4">
      <c r="A2730" s="34">
        <v>2706</v>
      </c>
      <c r="B2730" s="34">
        <v>22518.180407392094</v>
      </c>
      <c r="C2730" s="34">
        <v>-20779.180407392094</v>
      </c>
    </row>
    <row r="2731" spans="1:3" x14ac:dyDescent="0.4">
      <c r="A2731" s="34">
        <v>2707</v>
      </c>
      <c r="B2731" s="34">
        <v>16932.810492110802</v>
      </c>
      <c r="C2731" s="34">
        <v>22371.189507889198</v>
      </c>
    </row>
    <row r="2732" spans="1:3" x14ac:dyDescent="0.4">
      <c r="A2732" s="34">
        <v>2708</v>
      </c>
      <c r="B2732" s="34">
        <v>10502.422011698754</v>
      </c>
      <c r="C2732" s="34">
        <v>17565.147988301243</v>
      </c>
    </row>
    <row r="2733" spans="1:3" x14ac:dyDescent="0.4">
      <c r="A2733" s="34">
        <v>2709</v>
      </c>
      <c r="B2733" s="34">
        <v>8301.0712209175927</v>
      </c>
      <c r="C2733" s="34">
        <v>38341.998779082409</v>
      </c>
    </row>
    <row r="2734" spans="1:3" x14ac:dyDescent="0.4">
      <c r="A2734" s="34">
        <v>2710</v>
      </c>
      <c r="B2734" s="34">
        <v>18207.25064117106</v>
      </c>
      <c r="C2734" s="34">
        <v>32595.74935882894</v>
      </c>
    </row>
    <row r="2735" spans="1:3" x14ac:dyDescent="0.4">
      <c r="A2735" s="34">
        <v>2711</v>
      </c>
      <c r="B2735" s="34">
        <v>11623.442879135888</v>
      </c>
      <c r="C2735" s="34">
        <v>80716.767120864126</v>
      </c>
    </row>
    <row r="2736" spans="1:3" x14ac:dyDescent="0.4">
      <c r="A2736" s="34">
        <v>2712</v>
      </c>
      <c r="B2736" s="34">
        <v>9080.6113023425041</v>
      </c>
      <c r="C2736" s="34">
        <v>-5142.6113023425041</v>
      </c>
    </row>
    <row r="2737" spans="1:3" x14ac:dyDescent="0.4">
      <c r="A2737" s="34">
        <v>2713</v>
      </c>
      <c r="B2737" s="34">
        <v>8799.926092650081</v>
      </c>
      <c r="C2737" s="34">
        <v>-1573.926092650081</v>
      </c>
    </row>
    <row r="2738" spans="1:3" x14ac:dyDescent="0.4">
      <c r="A2738" s="34">
        <v>2714</v>
      </c>
      <c r="B2738" s="34">
        <v>13525.23515513368</v>
      </c>
      <c r="C2738" s="34">
        <v>139836.76484486632</v>
      </c>
    </row>
    <row r="2739" spans="1:3" x14ac:dyDescent="0.4">
      <c r="A2739" s="34">
        <v>2715</v>
      </c>
      <c r="B2739" s="34">
        <v>12486.962065431273</v>
      </c>
      <c r="C2739" s="34">
        <v>16602.037934568725</v>
      </c>
    </row>
    <row r="2740" spans="1:3" x14ac:dyDescent="0.4">
      <c r="A2740" s="34">
        <v>2716</v>
      </c>
      <c r="B2740" s="34">
        <v>9383.66704692446</v>
      </c>
      <c r="C2740" s="34">
        <v>22371.022953075539</v>
      </c>
    </row>
    <row r="2741" spans="1:3" x14ac:dyDescent="0.4">
      <c r="A2741" s="34">
        <v>2717</v>
      </c>
      <c r="B2741" s="34">
        <v>9920.5344934943751</v>
      </c>
      <c r="C2741" s="34">
        <v>2077.4755065056252</v>
      </c>
    </row>
    <row r="2742" spans="1:3" x14ac:dyDescent="0.4">
      <c r="A2742" s="34">
        <v>2718</v>
      </c>
      <c r="B2742" s="34">
        <v>12241.439931173023</v>
      </c>
      <c r="C2742" s="34">
        <v>17784.560068826977</v>
      </c>
    </row>
    <row r="2743" spans="1:3" x14ac:dyDescent="0.4">
      <c r="A2743" s="34">
        <v>2719</v>
      </c>
      <c r="B2743" s="34">
        <v>15003.453587020127</v>
      </c>
      <c r="C2743" s="34">
        <v>3641.5464129798729</v>
      </c>
    </row>
    <row r="2744" spans="1:3" x14ac:dyDescent="0.4">
      <c r="A2744" s="34">
        <v>2720</v>
      </c>
      <c r="B2744" s="34">
        <v>12426.439127735586</v>
      </c>
      <c r="C2744" s="34">
        <v>-5896.4391277355862</v>
      </c>
    </row>
    <row r="2745" spans="1:3" x14ac:dyDescent="0.4">
      <c r="A2745" s="34">
        <v>2721</v>
      </c>
      <c r="B2745" s="34">
        <v>18680.408309598035</v>
      </c>
      <c r="C2745" s="34">
        <v>10850.591690401965</v>
      </c>
    </row>
    <row r="2746" spans="1:3" x14ac:dyDescent="0.4">
      <c r="A2746" s="34">
        <v>2722</v>
      </c>
      <c r="B2746" s="34">
        <v>7996.6649130530914</v>
      </c>
      <c r="C2746" s="34">
        <v>2968.3350869469086</v>
      </c>
    </row>
    <row r="2747" spans="1:3" x14ac:dyDescent="0.4">
      <c r="A2747" s="34">
        <v>2723</v>
      </c>
      <c r="B2747" s="34">
        <v>10257.117349474136</v>
      </c>
      <c r="C2747" s="34">
        <v>2369.8826505258639</v>
      </c>
    </row>
    <row r="2748" spans="1:3" x14ac:dyDescent="0.4">
      <c r="A2748" s="34">
        <v>2724</v>
      </c>
      <c r="B2748" s="34">
        <v>12496.406598449852</v>
      </c>
      <c r="C2748" s="34">
        <v>4309.593401550148</v>
      </c>
    </row>
    <row r="2749" spans="1:3" x14ac:dyDescent="0.4">
      <c r="A2749" s="34">
        <v>2725</v>
      </c>
      <c r="B2749" s="34">
        <v>5236.3138411615782</v>
      </c>
      <c r="C2749" s="34">
        <v>2090.5661588384219</v>
      </c>
    </row>
    <row r="2750" spans="1:3" x14ac:dyDescent="0.4">
      <c r="A2750" s="34">
        <v>2726</v>
      </c>
      <c r="B2750" s="34">
        <v>46714.539853886388</v>
      </c>
      <c r="C2750" s="34">
        <v>11102.460146113612</v>
      </c>
    </row>
    <row r="2751" spans="1:3" x14ac:dyDescent="0.4">
      <c r="A2751" s="34">
        <v>2727</v>
      </c>
      <c r="B2751" s="34">
        <v>26166.386710082392</v>
      </c>
      <c r="C2751" s="34">
        <v>79578.613289917615</v>
      </c>
    </row>
    <row r="2752" spans="1:3" x14ac:dyDescent="0.4">
      <c r="A2752" s="34">
        <v>2728</v>
      </c>
      <c r="B2752" s="34">
        <v>10381.018729703706</v>
      </c>
      <c r="C2752" s="34">
        <v>38939.981270296295</v>
      </c>
    </row>
    <row r="2753" spans="1:3" x14ac:dyDescent="0.4">
      <c r="A2753" s="34">
        <v>2729</v>
      </c>
      <c r="B2753" s="34">
        <v>10995.106463170236</v>
      </c>
      <c r="C2753" s="34">
        <v>19278.893536829764</v>
      </c>
    </row>
    <row r="2754" spans="1:3" x14ac:dyDescent="0.4">
      <c r="A2754" s="34">
        <v>2730</v>
      </c>
      <c r="B2754" s="34">
        <v>32647.160035115998</v>
      </c>
      <c r="C2754" s="34">
        <v>-24814.160035115998</v>
      </c>
    </row>
    <row r="2755" spans="1:3" x14ac:dyDescent="0.4">
      <c r="A2755" s="34">
        <v>2731</v>
      </c>
      <c r="B2755" s="34">
        <v>10188.367128195427</v>
      </c>
      <c r="C2755" s="34">
        <v>35790.642871804579</v>
      </c>
    </row>
    <row r="2756" spans="1:3" x14ac:dyDescent="0.4">
      <c r="A2756" s="34">
        <v>2732</v>
      </c>
      <c r="B2756" s="34">
        <v>74180.712018927967</v>
      </c>
      <c r="C2756" s="34">
        <v>-42889.712018927967</v>
      </c>
    </row>
    <row r="2757" spans="1:3" x14ac:dyDescent="0.4">
      <c r="A2757" s="34">
        <v>2733</v>
      </c>
      <c r="B2757" s="34">
        <v>12636.443006261412</v>
      </c>
      <c r="C2757" s="34">
        <v>1553.5569937385881</v>
      </c>
    </row>
    <row r="2758" spans="1:3" x14ac:dyDescent="0.4">
      <c r="A2758" s="34">
        <v>2734</v>
      </c>
      <c r="B2758" s="34">
        <v>41796.453174535993</v>
      </c>
      <c r="C2758" s="34">
        <v>11972.546825464007</v>
      </c>
    </row>
    <row r="2759" spans="1:3" x14ac:dyDescent="0.4">
      <c r="A2759" s="34">
        <v>2735</v>
      </c>
      <c r="B2759" s="34">
        <v>16046.770517162138</v>
      </c>
      <c r="C2759" s="34">
        <v>6556.2294828378617</v>
      </c>
    </row>
    <row r="2760" spans="1:3" x14ac:dyDescent="0.4">
      <c r="A2760" s="34">
        <v>2736</v>
      </c>
      <c r="B2760" s="34">
        <v>6424.4160203614183</v>
      </c>
      <c r="C2760" s="34">
        <v>911.59397963858191</v>
      </c>
    </row>
    <row r="2761" spans="1:3" x14ac:dyDescent="0.4">
      <c r="A2761" s="34">
        <v>2737</v>
      </c>
      <c r="B2761" s="34">
        <v>18583.206735272324</v>
      </c>
      <c r="C2761" s="34">
        <v>-8751.2067352723243</v>
      </c>
    </row>
    <row r="2762" spans="1:3" x14ac:dyDescent="0.4">
      <c r="A2762" s="34">
        <v>2738</v>
      </c>
      <c r="B2762" s="34">
        <v>17955.428492704938</v>
      </c>
      <c r="C2762" s="34">
        <v>55862.811507295068</v>
      </c>
    </row>
    <row r="2763" spans="1:3" x14ac:dyDescent="0.4">
      <c r="A2763" s="34">
        <v>2739</v>
      </c>
      <c r="B2763" s="34">
        <v>45191.657243918817</v>
      </c>
      <c r="C2763" s="34">
        <v>-37794.657243918817</v>
      </c>
    </row>
    <row r="2764" spans="1:3" x14ac:dyDescent="0.4">
      <c r="A2764" s="34">
        <v>2740</v>
      </c>
      <c r="B2764" s="34">
        <v>6463.9050226465088</v>
      </c>
      <c r="C2764" s="34">
        <v>-2238.9050226465088</v>
      </c>
    </row>
    <row r="2765" spans="1:3" x14ac:dyDescent="0.4">
      <c r="A2765" s="34">
        <v>2741</v>
      </c>
      <c r="B2765" s="34">
        <v>6144.4612382296946</v>
      </c>
      <c r="C2765" s="34">
        <v>-5834.4612382296946</v>
      </c>
    </row>
    <row r="2766" spans="1:3" x14ac:dyDescent="0.4">
      <c r="A2766" s="34">
        <v>2742</v>
      </c>
      <c r="B2766" s="34">
        <v>5364.5588002346612</v>
      </c>
      <c r="C2766" s="34">
        <v>-5329.5588002346612</v>
      </c>
    </row>
    <row r="2767" spans="1:3" x14ac:dyDescent="0.4">
      <c r="A2767" s="34">
        <v>2743</v>
      </c>
      <c r="B2767" s="34">
        <v>7984.2517612105712</v>
      </c>
      <c r="C2767" s="34">
        <v>-7253.2517612105712</v>
      </c>
    </row>
    <row r="2768" spans="1:3" x14ac:dyDescent="0.4">
      <c r="A2768" s="34">
        <v>2744</v>
      </c>
      <c r="B2768" s="34">
        <v>4645.1139155725759</v>
      </c>
      <c r="C2768" s="34">
        <v>-4645.1139155725759</v>
      </c>
    </row>
    <row r="2769" spans="1:3" x14ac:dyDescent="0.4">
      <c r="A2769" s="34">
        <v>2745</v>
      </c>
      <c r="B2769" s="34">
        <v>7765.8228957951269</v>
      </c>
      <c r="C2769" s="34">
        <v>-6930.8228957951269</v>
      </c>
    </row>
    <row r="2770" spans="1:3" x14ac:dyDescent="0.4">
      <c r="A2770" s="34">
        <v>2746</v>
      </c>
      <c r="B2770" s="34">
        <v>7583.3016544491038</v>
      </c>
      <c r="C2770" s="34">
        <v>-5832.3016544491038</v>
      </c>
    </row>
    <row r="2771" spans="1:3" x14ac:dyDescent="0.4">
      <c r="A2771" s="34">
        <v>2747</v>
      </c>
      <c r="B2771" s="34">
        <v>8111.4318260347127</v>
      </c>
      <c r="C2771" s="34">
        <v>-7310.4318260347127</v>
      </c>
    </row>
    <row r="2772" spans="1:3" x14ac:dyDescent="0.4">
      <c r="A2772" s="34">
        <v>2748</v>
      </c>
      <c r="B2772" s="34">
        <v>7522.8934542209172</v>
      </c>
      <c r="C2772" s="34">
        <v>-7382.8934542209172</v>
      </c>
    </row>
    <row r="2773" spans="1:3" x14ac:dyDescent="0.4">
      <c r="A2773" s="34">
        <v>2749</v>
      </c>
      <c r="B2773" s="34">
        <v>5734.5590266323052</v>
      </c>
      <c r="C2773" s="34">
        <v>-5681.5590266323052</v>
      </c>
    </row>
    <row r="2774" spans="1:3" x14ac:dyDescent="0.4">
      <c r="A2774" s="34">
        <v>2750</v>
      </c>
      <c r="B2774" s="34">
        <v>9167.3389048771114</v>
      </c>
      <c r="C2774" s="34">
        <v>-9057.3389048771114</v>
      </c>
    </row>
    <row r="2775" spans="1:3" x14ac:dyDescent="0.4">
      <c r="A2775" s="34">
        <v>2751</v>
      </c>
      <c r="B2775" s="34">
        <v>4645.1139155725759</v>
      </c>
      <c r="C2775" s="34">
        <v>-4645.1139155725759</v>
      </c>
    </row>
    <row r="2776" spans="1:3" x14ac:dyDescent="0.4">
      <c r="A2776" s="34">
        <v>2752</v>
      </c>
      <c r="B2776" s="34">
        <v>4645.1139155725759</v>
      </c>
      <c r="C2776" s="34">
        <v>-4645.1139155725759</v>
      </c>
    </row>
    <row r="2777" spans="1:3" x14ac:dyDescent="0.4">
      <c r="A2777" s="34">
        <v>2753</v>
      </c>
      <c r="B2777" s="34">
        <v>7875.2746222186724</v>
      </c>
      <c r="C2777" s="34">
        <v>-7325.2746222186724</v>
      </c>
    </row>
    <row r="2778" spans="1:3" x14ac:dyDescent="0.4">
      <c r="A2778" s="34">
        <v>2754</v>
      </c>
      <c r="B2778" s="34">
        <v>8550.6718608810388</v>
      </c>
      <c r="C2778" s="34">
        <v>-8170.6718608810388</v>
      </c>
    </row>
    <row r="2779" spans="1:3" x14ac:dyDescent="0.4">
      <c r="A2779" s="34">
        <v>2755</v>
      </c>
      <c r="B2779" s="34">
        <v>4645.1139155725759</v>
      </c>
      <c r="C2779" s="34">
        <v>-4645.1139155725759</v>
      </c>
    </row>
    <row r="2780" spans="1:3" x14ac:dyDescent="0.4">
      <c r="A2780" s="34">
        <v>2756</v>
      </c>
      <c r="B2780" s="34">
        <v>6070.2999728079449</v>
      </c>
      <c r="C2780" s="34">
        <v>-5810.2999728079449</v>
      </c>
    </row>
    <row r="2781" spans="1:3" x14ac:dyDescent="0.4">
      <c r="A2781" s="34">
        <v>2757</v>
      </c>
      <c r="B2781" s="34">
        <v>7256.2939644933213</v>
      </c>
      <c r="C2781" s="34">
        <v>-6208.2939644933213</v>
      </c>
    </row>
    <row r="2782" spans="1:3" x14ac:dyDescent="0.4">
      <c r="A2782" s="34">
        <v>2758</v>
      </c>
      <c r="B2782" s="34">
        <v>5056.2252782366249</v>
      </c>
      <c r="C2782" s="34">
        <v>-5046.2252782366249</v>
      </c>
    </row>
    <row r="2783" spans="1:3" x14ac:dyDescent="0.4">
      <c r="A2783" s="34">
        <v>2759</v>
      </c>
      <c r="B2783" s="34">
        <v>7851.782544352156</v>
      </c>
      <c r="C2783" s="34">
        <v>-7617.782544352156</v>
      </c>
    </row>
    <row r="2784" spans="1:3" x14ac:dyDescent="0.4">
      <c r="A2784" s="34">
        <v>2760</v>
      </c>
      <c r="B2784" s="34">
        <v>8961.7832235450878</v>
      </c>
      <c r="C2784" s="34">
        <v>-8856.7832235450878</v>
      </c>
    </row>
    <row r="2785" spans="1:3" x14ac:dyDescent="0.4">
      <c r="A2785" s="34">
        <v>2761</v>
      </c>
      <c r="B2785" s="34">
        <v>4645.1139155725759</v>
      </c>
      <c r="C2785" s="34">
        <v>-4645.1139155725759</v>
      </c>
    </row>
    <row r="2786" spans="1:3" x14ac:dyDescent="0.4">
      <c r="A2786" s="34">
        <v>2762</v>
      </c>
      <c r="B2786" s="34">
        <v>5385.1143683678638</v>
      </c>
      <c r="C2786" s="34">
        <v>-5349.1143683678638</v>
      </c>
    </row>
    <row r="2787" spans="1:3" x14ac:dyDescent="0.4">
      <c r="A2787" s="34">
        <v>2763</v>
      </c>
      <c r="B2787" s="34">
        <v>6700.6707288928192</v>
      </c>
      <c r="C2787" s="34">
        <v>-6675.6707288928192</v>
      </c>
    </row>
    <row r="2788" spans="1:3" x14ac:dyDescent="0.4">
      <c r="A2788" s="34">
        <v>2764</v>
      </c>
      <c r="B2788" s="34">
        <v>7111.7820915568682</v>
      </c>
      <c r="C2788" s="34">
        <v>-7021.7820915568682</v>
      </c>
    </row>
    <row r="2789" spans="1:3" x14ac:dyDescent="0.4">
      <c r="A2789" s="34">
        <v>2765</v>
      </c>
      <c r="B2789" s="34">
        <v>5570.1144815666858</v>
      </c>
      <c r="C2789" s="34">
        <v>-5525.1144815666858</v>
      </c>
    </row>
    <row r="2790" spans="1:3" x14ac:dyDescent="0.4">
      <c r="A2790" s="34">
        <v>2766</v>
      </c>
      <c r="B2790" s="34">
        <v>4645.1139155725759</v>
      </c>
      <c r="C2790" s="34">
        <v>-4645.1139155725759</v>
      </c>
    </row>
    <row r="2791" spans="1:3" x14ac:dyDescent="0.4">
      <c r="A2791" s="34">
        <v>2767</v>
      </c>
      <c r="B2791" s="34">
        <v>6700.6707288928192</v>
      </c>
      <c r="C2791" s="34">
        <v>-6600.6707288928192</v>
      </c>
    </row>
    <row r="2792" spans="1:3" x14ac:dyDescent="0.4">
      <c r="A2792" s="34">
        <v>2768</v>
      </c>
      <c r="B2792" s="34">
        <v>5576.9663376110866</v>
      </c>
      <c r="C2792" s="34">
        <v>-5542.9663376110866</v>
      </c>
    </row>
    <row r="2793" spans="1:3" x14ac:dyDescent="0.4">
      <c r="A2793" s="34">
        <v>2769</v>
      </c>
      <c r="B2793" s="34">
        <v>7068.2526531571457</v>
      </c>
      <c r="C2793" s="34">
        <v>-6066.2526531571457</v>
      </c>
    </row>
    <row r="2794" spans="1:3" x14ac:dyDescent="0.4">
      <c r="A2794" s="34">
        <v>2770</v>
      </c>
      <c r="B2794" s="34">
        <v>4727.3361881053861</v>
      </c>
      <c r="C2794" s="34">
        <v>-4725.3361881053861</v>
      </c>
    </row>
    <row r="2795" spans="1:3" x14ac:dyDescent="0.4">
      <c r="A2795" s="34">
        <v>2771</v>
      </c>
      <c r="B2795" s="34">
        <v>9833.2147331920642</v>
      </c>
      <c r="C2795" s="34">
        <v>-7750.9647331920642</v>
      </c>
    </row>
    <row r="2796" spans="1:3" x14ac:dyDescent="0.4">
      <c r="A2796" s="34">
        <v>2772</v>
      </c>
      <c r="B2796" s="34">
        <v>4645.1139155725759</v>
      </c>
      <c r="C2796" s="34">
        <v>-4645.1139155725759</v>
      </c>
    </row>
    <row r="2797" spans="1:3" x14ac:dyDescent="0.4">
      <c r="A2797" s="34">
        <v>2773</v>
      </c>
      <c r="B2797" s="34">
        <v>4645.1139155725759</v>
      </c>
      <c r="C2797" s="34">
        <v>-4645.1139155725759</v>
      </c>
    </row>
    <row r="2798" spans="1:3" x14ac:dyDescent="0.4">
      <c r="A2798" s="34">
        <v>2774</v>
      </c>
      <c r="B2798" s="34">
        <v>4727.3361881053861</v>
      </c>
      <c r="C2798" s="34">
        <v>-4726.3361881053861</v>
      </c>
    </row>
    <row r="2799" spans="1:3" x14ac:dyDescent="0.4">
      <c r="A2799" s="34">
        <v>2775</v>
      </c>
      <c r="B2799" s="34">
        <v>8250.2443266265418</v>
      </c>
      <c r="C2799" s="34">
        <v>-7680.2443266265418</v>
      </c>
    </row>
    <row r="2800" spans="1:3" x14ac:dyDescent="0.4">
      <c r="A2800" s="34">
        <v>2776</v>
      </c>
      <c r="B2800" s="34">
        <v>10811.784355533306</v>
      </c>
      <c r="C2800" s="34">
        <v>-10661.784355533306</v>
      </c>
    </row>
    <row r="2801" spans="1:3" x14ac:dyDescent="0.4">
      <c r="A2801" s="34">
        <v>2777</v>
      </c>
      <c r="B2801" s="34">
        <v>8425.0545000670245</v>
      </c>
      <c r="C2801" s="34">
        <v>-6770.0545000670245</v>
      </c>
    </row>
    <row r="2802" spans="1:3" x14ac:dyDescent="0.4">
      <c r="A2802" s="34">
        <v>2778</v>
      </c>
      <c r="B2802" s="34">
        <v>5467.336640900673</v>
      </c>
      <c r="C2802" s="34">
        <v>-5457.336640900673</v>
      </c>
    </row>
    <row r="2803" spans="1:3" x14ac:dyDescent="0.4">
      <c r="A2803" s="34">
        <v>2779</v>
      </c>
      <c r="B2803" s="34">
        <v>12346.600109479088</v>
      </c>
      <c r="C2803" s="34">
        <v>-10941.600109479088</v>
      </c>
    </row>
    <row r="2804" spans="1:3" x14ac:dyDescent="0.4">
      <c r="A2804" s="34">
        <v>2780</v>
      </c>
      <c r="B2804" s="34">
        <v>9002.8943598114929</v>
      </c>
      <c r="C2804" s="34">
        <v>-8949.8943598114929</v>
      </c>
    </row>
    <row r="2805" spans="1:3" x14ac:dyDescent="0.4">
      <c r="A2805" s="34">
        <v>2781</v>
      </c>
      <c r="B2805" s="34">
        <v>4645.1139155725759</v>
      </c>
      <c r="C2805" s="34">
        <v>-4645.1139155725759</v>
      </c>
    </row>
    <row r="2806" spans="1:3" x14ac:dyDescent="0.4">
      <c r="A2806" s="34">
        <v>2782</v>
      </c>
      <c r="B2806" s="34">
        <v>8509.5607246146337</v>
      </c>
      <c r="C2806" s="34">
        <v>-7193.5607246146337</v>
      </c>
    </row>
    <row r="2807" spans="1:3" x14ac:dyDescent="0.4">
      <c r="A2807" s="34">
        <v>2783</v>
      </c>
      <c r="B2807" s="34">
        <v>10126.598751093225</v>
      </c>
      <c r="C2807" s="34">
        <v>-8926.5987510932246</v>
      </c>
    </row>
    <row r="2808" spans="1:3" x14ac:dyDescent="0.4">
      <c r="A2808" s="34">
        <v>2784</v>
      </c>
      <c r="B2808" s="34">
        <v>6188.4664081966275</v>
      </c>
      <c r="C2808" s="34">
        <v>-5043.4664081966275</v>
      </c>
    </row>
    <row r="2809" spans="1:3" x14ac:dyDescent="0.4">
      <c r="A2809" s="34">
        <v>2785</v>
      </c>
      <c r="B2809" s="34">
        <v>10080.919710797221</v>
      </c>
      <c r="C2809" s="34">
        <v>-2940.9197107972213</v>
      </c>
    </row>
    <row r="2810" spans="1:3" x14ac:dyDescent="0.4">
      <c r="A2810" s="34">
        <v>2786</v>
      </c>
      <c r="B2810" s="34">
        <v>7675.7573975213518</v>
      </c>
      <c r="C2810" s="34">
        <v>-2441.7573975213518</v>
      </c>
    </row>
    <row r="2811" spans="1:3" x14ac:dyDescent="0.4">
      <c r="A2811" s="34">
        <v>2787</v>
      </c>
      <c r="B2811" s="34">
        <v>7918.4492518111911</v>
      </c>
      <c r="C2811" s="34">
        <v>-4972.4492518111911</v>
      </c>
    </row>
    <row r="2812" spans="1:3" x14ac:dyDescent="0.4">
      <c r="A2812" s="34">
        <v>2788</v>
      </c>
      <c r="B2812" s="34">
        <v>7235.1155003560825</v>
      </c>
      <c r="C2812" s="34">
        <v>-6038.1155003560825</v>
      </c>
    </row>
    <row r="2813" spans="1:3" x14ac:dyDescent="0.4">
      <c r="A2813" s="34">
        <v>2789</v>
      </c>
      <c r="B2813" s="34">
        <v>13072.896850185574</v>
      </c>
      <c r="C2813" s="34">
        <v>-11022.896850185574</v>
      </c>
    </row>
    <row r="2814" spans="1:3" x14ac:dyDescent="0.4">
      <c r="A2814" s="34">
        <v>2790</v>
      </c>
      <c r="B2814" s="34">
        <v>15042.805462950808</v>
      </c>
      <c r="C2814" s="34">
        <v>-12007.805462950808</v>
      </c>
    </row>
    <row r="2815" spans="1:3" x14ac:dyDescent="0.4">
      <c r="A2815" s="34">
        <v>2791</v>
      </c>
      <c r="B2815" s="34">
        <v>8581.8166610828594</v>
      </c>
      <c r="C2815" s="34">
        <v>-5421.8166610828594</v>
      </c>
    </row>
    <row r="2816" spans="1:3" x14ac:dyDescent="0.4">
      <c r="A2816" s="34">
        <v>2792</v>
      </c>
      <c r="B2816" s="34">
        <v>10664.958868867574</v>
      </c>
      <c r="C2816" s="34">
        <v>-8614.958868867574</v>
      </c>
    </row>
    <row r="2817" spans="1:3" x14ac:dyDescent="0.4">
      <c r="A2817" s="34">
        <v>2793</v>
      </c>
      <c r="B2817" s="34">
        <v>12017.711019347849</v>
      </c>
      <c r="C2817" s="34">
        <v>-9865.7110193478493</v>
      </c>
    </row>
    <row r="2818" spans="1:3" x14ac:dyDescent="0.4">
      <c r="A2818" s="34">
        <v>2794</v>
      </c>
      <c r="B2818" s="34">
        <v>17098.690789917018</v>
      </c>
      <c r="C2818" s="34">
        <v>-6041.9407899170183</v>
      </c>
    </row>
    <row r="2819" spans="1:3" x14ac:dyDescent="0.4">
      <c r="A2819" s="34">
        <v>2795</v>
      </c>
      <c r="B2819" s="34">
        <v>6700.6707288928192</v>
      </c>
      <c r="C2819" s="34">
        <v>-6625.6707288928192</v>
      </c>
    </row>
    <row r="2820" spans="1:3" x14ac:dyDescent="0.4">
      <c r="A2820" s="34">
        <v>2796</v>
      </c>
      <c r="B2820" s="34">
        <v>7646.2268630201315</v>
      </c>
      <c r="C2820" s="34">
        <v>-6916.2268630201315</v>
      </c>
    </row>
    <row r="2821" spans="1:3" x14ac:dyDescent="0.4">
      <c r="A2821" s="34">
        <v>2797</v>
      </c>
      <c r="B2821" s="34">
        <v>8262.893907016205</v>
      </c>
      <c r="C2821" s="34">
        <v>-7338.893907016205</v>
      </c>
    </row>
    <row r="2822" spans="1:3" x14ac:dyDescent="0.4">
      <c r="A2822" s="34">
        <v>2798</v>
      </c>
      <c r="B2822" s="34">
        <v>11827.850461882637</v>
      </c>
      <c r="C2822" s="34">
        <v>-3616.2404618826367</v>
      </c>
    </row>
    <row r="2823" spans="1:3" x14ac:dyDescent="0.4">
      <c r="A2823" s="34">
        <v>2799</v>
      </c>
      <c r="B2823" s="34">
        <v>7644.1565180282978</v>
      </c>
      <c r="C2823" s="34">
        <v>-2574.1565180282978</v>
      </c>
    </row>
    <row r="2824" spans="1:3" x14ac:dyDescent="0.4">
      <c r="A2824" s="34">
        <v>2800</v>
      </c>
      <c r="B2824" s="34">
        <v>8333.5671126532525</v>
      </c>
      <c r="C2824" s="34">
        <v>-2501.8271126532527</v>
      </c>
    </row>
    <row r="2825" spans="1:3" x14ac:dyDescent="0.4">
      <c r="A2825" s="34">
        <v>2801</v>
      </c>
      <c r="B2825" s="34">
        <v>8172.714640367316</v>
      </c>
      <c r="C2825" s="34">
        <v>-6842.714640367316</v>
      </c>
    </row>
    <row r="2826" spans="1:3" x14ac:dyDescent="0.4">
      <c r="A2826" s="34">
        <v>2802</v>
      </c>
      <c r="B2826" s="34">
        <v>8857.4241853303683</v>
      </c>
      <c r="C2826" s="34">
        <v>-8191.4241853303683</v>
      </c>
    </row>
    <row r="2827" spans="1:3" x14ac:dyDescent="0.4">
      <c r="A2827" s="34">
        <v>2803</v>
      </c>
      <c r="B2827" s="34">
        <v>7436.1032776585071</v>
      </c>
      <c r="C2827" s="34">
        <v>-4381.1032776585071</v>
      </c>
    </row>
    <row r="2828" spans="1:3" x14ac:dyDescent="0.4">
      <c r="A2828" s="34">
        <v>2804</v>
      </c>
      <c r="B2828" s="34">
        <v>12106.347795411588</v>
      </c>
      <c r="C2828" s="34">
        <v>688.65220458841213</v>
      </c>
    </row>
    <row r="2829" spans="1:3" x14ac:dyDescent="0.4">
      <c r="A2829" s="34">
        <v>2805</v>
      </c>
      <c r="B2829" s="34">
        <v>8756.2275422130624</v>
      </c>
      <c r="C2829" s="34">
        <v>-7606.2275422130624</v>
      </c>
    </row>
    <row r="2830" spans="1:3" x14ac:dyDescent="0.4">
      <c r="A2830" s="34">
        <v>2806</v>
      </c>
      <c r="B2830" s="34">
        <v>6654.9916885968141</v>
      </c>
      <c r="C2830" s="34">
        <v>-6214.9916885968141</v>
      </c>
    </row>
    <row r="2831" spans="1:3" x14ac:dyDescent="0.4">
      <c r="A2831" s="34">
        <v>2807</v>
      </c>
      <c r="B2831" s="34">
        <v>8283.4494751494076</v>
      </c>
      <c r="C2831" s="34">
        <v>-4920.4494751494076</v>
      </c>
    </row>
    <row r="2832" spans="1:3" x14ac:dyDescent="0.4">
      <c r="A2832" s="34">
        <v>2808</v>
      </c>
      <c r="B2832" s="34">
        <v>10215.009796827428</v>
      </c>
      <c r="C2832" s="34">
        <v>-3915.0097968274276</v>
      </c>
    </row>
    <row r="2833" spans="1:3" x14ac:dyDescent="0.4">
      <c r="A2833" s="34">
        <v>2809</v>
      </c>
      <c r="B2833" s="34">
        <v>10020.543935797283</v>
      </c>
      <c r="C2833" s="34">
        <v>-5509.5439357972828</v>
      </c>
    </row>
    <row r="2834" spans="1:3" x14ac:dyDescent="0.4">
      <c r="A2834" s="34">
        <v>2810</v>
      </c>
      <c r="B2834" s="34">
        <v>14668.400471953191</v>
      </c>
      <c r="C2834" s="34">
        <v>-12108.400471953191</v>
      </c>
    </row>
    <row r="2835" spans="1:3" x14ac:dyDescent="0.4">
      <c r="A2835" s="34">
        <v>2811</v>
      </c>
      <c r="B2835" s="34">
        <v>8547.0656208576693</v>
      </c>
      <c r="C2835" s="34">
        <v>-5842.0656208576693</v>
      </c>
    </row>
    <row r="2836" spans="1:3" x14ac:dyDescent="0.4">
      <c r="A2836" s="34">
        <v>2812</v>
      </c>
      <c r="B2836" s="34">
        <v>12278.842866373347</v>
      </c>
      <c r="C2836" s="34">
        <v>-2251.8428663733466</v>
      </c>
    </row>
    <row r="2837" spans="1:3" x14ac:dyDescent="0.4">
      <c r="A2837" s="34">
        <v>2813</v>
      </c>
      <c r="B2837" s="34">
        <v>10257.03167338423</v>
      </c>
      <c r="C2837" s="34">
        <v>-4592.0316733842301</v>
      </c>
    </row>
    <row r="2838" spans="1:3" x14ac:dyDescent="0.4">
      <c r="A2838" s="34">
        <v>2814</v>
      </c>
      <c r="B2838" s="34">
        <v>7704.5704172382048</v>
      </c>
      <c r="C2838" s="34">
        <v>-4132.4504172382049</v>
      </c>
    </row>
    <row r="2839" spans="1:3" x14ac:dyDescent="0.4">
      <c r="A2839" s="34">
        <v>2815</v>
      </c>
      <c r="B2839" s="34">
        <v>6721.2262970260217</v>
      </c>
      <c r="C2839" s="34">
        <v>-5105.2262970260217</v>
      </c>
    </row>
    <row r="2840" spans="1:3" x14ac:dyDescent="0.4">
      <c r="A2840" s="34">
        <v>2816</v>
      </c>
      <c r="B2840" s="34">
        <v>8198.2906928832817</v>
      </c>
      <c r="C2840" s="34">
        <v>-7593.2906928832817</v>
      </c>
    </row>
    <row r="2841" spans="1:3" x14ac:dyDescent="0.4">
      <c r="A2841" s="34">
        <v>2817</v>
      </c>
      <c r="B2841" s="34">
        <v>6711.3742199917651</v>
      </c>
      <c r="C2841" s="34">
        <v>-2464.3742199917651</v>
      </c>
    </row>
    <row r="2842" spans="1:3" x14ac:dyDescent="0.4">
      <c r="A2842" s="34">
        <v>2818</v>
      </c>
      <c r="B2842" s="34">
        <v>6588.5494481662608</v>
      </c>
      <c r="C2842" s="34">
        <v>-5808.5494481662608</v>
      </c>
    </row>
    <row r="2843" spans="1:3" x14ac:dyDescent="0.4">
      <c r="A2843" s="34">
        <v>2819</v>
      </c>
      <c r="B2843" s="34">
        <v>13192.199755429259</v>
      </c>
      <c r="C2843" s="34">
        <v>-2589.1997554292593</v>
      </c>
    </row>
    <row r="2844" spans="1:3" x14ac:dyDescent="0.4">
      <c r="A2844" s="34">
        <v>2820</v>
      </c>
      <c r="B2844" s="34">
        <v>8787.8514931872196</v>
      </c>
      <c r="C2844" s="34">
        <v>-3547.8514931872196</v>
      </c>
    </row>
    <row r="2845" spans="1:3" x14ac:dyDescent="0.4">
      <c r="A2845" s="34">
        <v>2821</v>
      </c>
      <c r="B2845" s="34">
        <v>5763.3368220187886</v>
      </c>
      <c r="C2845" s="34">
        <v>-5491.3368220187886</v>
      </c>
    </row>
    <row r="2846" spans="1:3" x14ac:dyDescent="0.4">
      <c r="A2846" s="34">
        <v>2822</v>
      </c>
      <c r="B2846" s="34">
        <v>6994.3217022242825</v>
      </c>
      <c r="C2846" s="34">
        <v>-5994.3217022242825</v>
      </c>
    </row>
    <row r="2847" spans="1:3" x14ac:dyDescent="0.4">
      <c r="A2847" s="34">
        <v>2823</v>
      </c>
      <c r="B2847" s="34">
        <v>9893.3440772412832</v>
      </c>
      <c r="C2847" s="34">
        <v>-3893.3440772412832</v>
      </c>
    </row>
    <row r="2848" spans="1:3" x14ac:dyDescent="0.4">
      <c r="A2848" s="34">
        <v>2824</v>
      </c>
      <c r="B2848" s="34">
        <v>5373.3683294346047</v>
      </c>
      <c r="C2848" s="34">
        <v>-5249.3683294346047</v>
      </c>
    </row>
    <row r="2849" spans="1:3" x14ac:dyDescent="0.4">
      <c r="A2849" s="34">
        <v>2825</v>
      </c>
      <c r="B2849" s="34">
        <v>8811.0423905682692</v>
      </c>
      <c r="C2849" s="34">
        <v>-8051.0423905682692</v>
      </c>
    </row>
    <row r="2850" spans="1:3" x14ac:dyDescent="0.4">
      <c r="A2850" s="34">
        <v>2826</v>
      </c>
      <c r="B2850" s="34">
        <v>9642.9383244296387</v>
      </c>
      <c r="C2850" s="34">
        <v>-6542.9383244296387</v>
      </c>
    </row>
    <row r="2851" spans="1:3" x14ac:dyDescent="0.4">
      <c r="A2851" s="34">
        <v>2827</v>
      </c>
      <c r="B2851" s="34">
        <v>13970.850616004418</v>
      </c>
      <c r="C2851" s="34">
        <v>-11815.850616004418</v>
      </c>
    </row>
    <row r="2852" spans="1:3" x14ac:dyDescent="0.4">
      <c r="A2852" s="34">
        <v>2828</v>
      </c>
      <c r="B2852" s="34">
        <v>13242.703717372899</v>
      </c>
      <c r="C2852" s="34">
        <v>-10837.703717372899</v>
      </c>
    </row>
    <row r="2853" spans="1:3" x14ac:dyDescent="0.4">
      <c r="A2853" s="34">
        <v>2829</v>
      </c>
      <c r="B2853" s="34">
        <v>12728.326192612512</v>
      </c>
      <c r="C2853" s="34">
        <v>-3192.3261926125124</v>
      </c>
    </row>
    <row r="2854" spans="1:3" x14ac:dyDescent="0.4">
      <c r="A2854" s="34">
        <v>2830</v>
      </c>
      <c r="B2854" s="34">
        <v>7526.1390702419485</v>
      </c>
      <c r="C2854" s="34">
        <v>-4863.1390702419485</v>
      </c>
    </row>
    <row r="2855" spans="1:3" x14ac:dyDescent="0.4">
      <c r="A2855" s="34">
        <v>2831</v>
      </c>
      <c r="B2855" s="34">
        <v>27069.370060884325</v>
      </c>
      <c r="C2855" s="34">
        <v>-24069.370060884325</v>
      </c>
    </row>
    <row r="2856" spans="1:3" x14ac:dyDescent="0.4">
      <c r="A2856" s="34">
        <v>2832</v>
      </c>
      <c r="B2856" s="34">
        <v>9894.689777282736</v>
      </c>
      <c r="C2856" s="34">
        <v>-6574.689777282736</v>
      </c>
    </row>
    <row r="2857" spans="1:3" x14ac:dyDescent="0.4">
      <c r="A2857" s="34">
        <v>2833</v>
      </c>
      <c r="B2857" s="34">
        <v>7127.3523934817658</v>
      </c>
      <c r="C2857" s="34">
        <v>-4259.362393481766</v>
      </c>
    </row>
    <row r="2858" spans="1:3" x14ac:dyDescent="0.4">
      <c r="A2858" s="34">
        <v>2834</v>
      </c>
      <c r="B2858" s="34">
        <v>11511.848275955515</v>
      </c>
      <c r="C2858" s="34">
        <v>-8588.8482759555154</v>
      </c>
    </row>
    <row r="2859" spans="1:3" x14ac:dyDescent="0.4">
      <c r="A2859" s="34">
        <v>2835</v>
      </c>
      <c r="B2859" s="34">
        <v>9969.9848986497782</v>
      </c>
      <c r="C2859" s="34">
        <v>-8609.9848986497782</v>
      </c>
    </row>
    <row r="2860" spans="1:3" x14ac:dyDescent="0.4">
      <c r="A2860" s="34">
        <v>2836</v>
      </c>
      <c r="B2860" s="34">
        <v>6299.2757401549597</v>
      </c>
      <c r="C2860" s="34">
        <v>-4428.28574015496</v>
      </c>
    </row>
    <row r="2861" spans="1:3" x14ac:dyDescent="0.4">
      <c r="A2861" s="34">
        <v>2837</v>
      </c>
      <c r="B2861" s="34">
        <v>8270.368659064643</v>
      </c>
      <c r="C2861" s="34">
        <v>-7785.368659064643</v>
      </c>
    </row>
    <row r="2862" spans="1:3" x14ac:dyDescent="0.4">
      <c r="A2862" s="34">
        <v>2838</v>
      </c>
      <c r="B2862" s="34">
        <v>7973.1582799958269</v>
      </c>
      <c r="C2862" s="34">
        <v>-7123.1582799958269</v>
      </c>
    </row>
    <row r="2863" spans="1:3" x14ac:dyDescent="0.4">
      <c r="A2863" s="34">
        <v>2839</v>
      </c>
      <c r="B2863" s="34">
        <v>8307.0503126356762</v>
      </c>
      <c r="C2863" s="34">
        <v>-5902.0503126356762</v>
      </c>
    </row>
    <row r="2864" spans="1:3" x14ac:dyDescent="0.4">
      <c r="A2864" s="34">
        <v>2840</v>
      </c>
      <c r="B2864" s="34">
        <v>14989.206266474446</v>
      </c>
      <c r="C2864" s="34">
        <v>-11089.206266474446</v>
      </c>
    </row>
    <row r="2865" spans="1:3" x14ac:dyDescent="0.4">
      <c r="A2865" s="34">
        <v>2841</v>
      </c>
      <c r="B2865" s="34">
        <v>6264.6435260673134</v>
      </c>
      <c r="C2865" s="34">
        <v>-3664.6435260673134</v>
      </c>
    </row>
    <row r="2866" spans="1:3" x14ac:dyDescent="0.4">
      <c r="A2866" s="34">
        <v>2842</v>
      </c>
      <c r="B2866" s="34">
        <v>5467.336640900673</v>
      </c>
      <c r="C2866" s="34">
        <v>-5457.336640900673</v>
      </c>
    </row>
    <row r="2867" spans="1:3" x14ac:dyDescent="0.4">
      <c r="A2867" s="34">
        <v>2843</v>
      </c>
      <c r="B2867" s="34">
        <v>4645.1139155725759</v>
      </c>
      <c r="C2867" s="34">
        <v>-4645.1139155725759</v>
      </c>
    </row>
    <row r="2868" spans="1:3" x14ac:dyDescent="0.4">
      <c r="A2868" s="34">
        <v>2844</v>
      </c>
      <c r="B2868" s="34">
        <v>4645.1139155725759</v>
      </c>
      <c r="C2868" s="34">
        <v>-4645.1139155725759</v>
      </c>
    </row>
    <row r="2869" spans="1:3" x14ac:dyDescent="0.4">
      <c r="A2869" s="34">
        <v>2845</v>
      </c>
      <c r="B2869" s="34">
        <v>7111.7820915568682</v>
      </c>
      <c r="C2869" s="34">
        <v>-7081.7820915568682</v>
      </c>
    </row>
    <row r="2870" spans="1:3" x14ac:dyDescent="0.4">
      <c r="A2870" s="34">
        <v>2846</v>
      </c>
      <c r="B2870" s="34">
        <v>9633.2651158963672</v>
      </c>
      <c r="C2870" s="34">
        <v>-7267.2651158963672</v>
      </c>
    </row>
    <row r="2871" spans="1:3" x14ac:dyDescent="0.4">
      <c r="A2871" s="34">
        <v>2847</v>
      </c>
      <c r="B2871" s="34">
        <v>4645.1139155725759</v>
      </c>
      <c r="C2871" s="34">
        <v>-4645.1139155725759</v>
      </c>
    </row>
    <row r="2872" spans="1:3" x14ac:dyDescent="0.4">
      <c r="A2872" s="34">
        <v>2848</v>
      </c>
      <c r="B2872" s="34">
        <v>4645.1139155725759</v>
      </c>
      <c r="C2872" s="34">
        <v>-4645.1139155725759</v>
      </c>
    </row>
    <row r="2873" spans="1:3" x14ac:dyDescent="0.4">
      <c r="A2873" s="34">
        <v>2849</v>
      </c>
      <c r="B2873" s="34">
        <v>6563.6336080048031</v>
      </c>
      <c r="C2873" s="34">
        <v>-6493.6336080048031</v>
      </c>
    </row>
    <row r="2874" spans="1:3" x14ac:dyDescent="0.4">
      <c r="A2874" s="34">
        <v>2850</v>
      </c>
      <c r="B2874" s="34">
        <v>5056.2252782366249</v>
      </c>
      <c r="C2874" s="34">
        <v>-5051.2252782366249</v>
      </c>
    </row>
    <row r="2875" spans="1:3" x14ac:dyDescent="0.4">
      <c r="A2875" s="34">
        <v>2851</v>
      </c>
      <c r="B2875" s="34">
        <v>6612.1236661651783</v>
      </c>
      <c r="C2875" s="34">
        <v>-6301.1236661651783</v>
      </c>
    </row>
    <row r="2876" spans="1:3" x14ac:dyDescent="0.4">
      <c r="A2876" s="34">
        <v>2852</v>
      </c>
      <c r="B2876" s="34">
        <v>4645.1139155725759</v>
      </c>
      <c r="C2876" s="34">
        <v>-4645.1139155725759</v>
      </c>
    </row>
    <row r="2877" spans="1:3" x14ac:dyDescent="0.4">
      <c r="A2877" s="34">
        <v>2853</v>
      </c>
      <c r="B2877" s="34">
        <v>5946.9665640087305</v>
      </c>
      <c r="C2877" s="34">
        <v>-5851.9665640087305</v>
      </c>
    </row>
    <row r="2878" spans="1:3" x14ac:dyDescent="0.4">
      <c r="A2878" s="34">
        <v>2854</v>
      </c>
      <c r="B2878" s="34">
        <v>4645.1139155725759</v>
      </c>
      <c r="C2878" s="34">
        <v>-4645.1139155725759</v>
      </c>
    </row>
    <row r="2879" spans="1:3" x14ac:dyDescent="0.4">
      <c r="A2879" s="34">
        <v>2855</v>
      </c>
      <c r="B2879" s="34">
        <v>7094.1630331569804</v>
      </c>
      <c r="C2879" s="34">
        <v>-6677.1630331569804</v>
      </c>
    </row>
    <row r="2880" spans="1:3" x14ac:dyDescent="0.4">
      <c r="A2880" s="34">
        <v>2856</v>
      </c>
      <c r="B2880" s="34">
        <v>9578.4502675411604</v>
      </c>
      <c r="C2880" s="34">
        <v>-9278.4502675411604</v>
      </c>
    </row>
    <row r="2881" spans="1:3" x14ac:dyDescent="0.4">
      <c r="A2881" s="34">
        <v>2857</v>
      </c>
      <c r="B2881" s="34">
        <v>6645.8558805376124</v>
      </c>
      <c r="C2881" s="34">
        <v>-6499.8558805376124</v>
      </c>
    </row>
    <row r="2882" spans="1:3" x14ac:dyDescent="0.4">
      <c r="A2882" s="34">
        <v>2858</v>
      </c>
      <c r="B2882" s="34">
        <v>45756.250181977448</v>
      </c>
      <c r="C2882" s="34">
        <v>-38256.250181977448</v>
      </c>
    </row>
    <row r="2883" spans="1:3" x14ac:dyDescent="0.4">
      <c r="A2883" s="34">
        <v>2859</v>
      </c>
      <c r="B2883" s="34">
        <v>4645.1139155725759</v>
      </c>
      <c r="C2883" s="34">
        <v>-4645.1139155725759</v>
      </c>
    </row>
    <row r="2884" spans="1:3" x14ac:dyDescent="0.4">
      <c r="A2884" s="34">
        <v>2860</v>
      </c>
      <c r="B2884" s="34">
        <v>7522.8934542209172</v>
      </c>
      <c r="C2884" s="34">
        <v>-7487.8934542209172</v>
      </c>
    </row>
    <row r="2885" spans="1:3" x14ac:dyDescent="0.4">
      <c r="A2885" s="34">
        <v>2861</v>
      </c>
      <c r="B2885" s="34">
        <v>7075.238859320064</v>
      </c>
      <c r="C2885" s="34">
        <v>-6809.238859320064</v>
      </c>
    </row>
    <row r="2886" spans="1:3" x14ac:dyDescent="0.4">
      <c r="A2886" s="34">
        <v>2862</v>
      </c>
      <c r="B2886" s="34">
        <v>6837.7078497808361</v>
      </c>
      <c r="C2886" s="34">
        <v>-6757.7078497808361</v>
      </c>
    </row>
    <row r="2887" spans="1:3" x14ac:dyDescent="0.4">
      <c r="A2887" s="34">
        <v>2863</v>
      </c>
      <c r="B2887" s="34">
        <v>6152.5222453407541</v>
      </c>
      <c r="C2887" s="34">
        <v>-6097.5222453407541</v>
      </c>
    </row>
    <row r="2888" spans="1:3" x14ac:dyDescent="0.4">
      <c r="A2888" s="34">
        <v>2864</v>
      </c>
      <c r="B2888" s="34">
        <v>6289.5593662287702</v>
      </c>
      <c r="C2888" s="34">
        <v>-6269.5593662287702</v>
      </c>
    </row>
    <row r="2889" spans="1:3" x14ac:dyDescent="0.4">
      <c r="A2889" s="34">
        <v>2865</v>
      </c>
      <c r="B2889" s="34">
        <v>5741.410882676706</v>
      </c>
      <c r="C2889" s="34">
        <v>-5701.410882676706</v>
      </c>
    </row>
    <row r="2890" spans="1:3" x14ac:dyDescent="0.4">
      <c r="A2890" s="34">
        <v>2866</v>
      </c>
      <c r="B2890" s="34">
        <v>4645.1139155725759</v>
      </c>
      <c r="C2890" s="34">
        <v>-4645.1139155725759</v>
      </c>
    </row>
    <row r="2891" spans="1:3" x14ac:dyDescent="0.4">
      <c r="A2891" s="34">
        <v>2867</v>
      </c>
      <c r="B2891" s="34">
        <v>6495.1150475607956</v>
      </c>
      <c r="C2891" s="34">
        <v>-6450.1150475607956</v>
      </c>
    </row>
    <row r="2892" spans="1:3" x14ac:dyDescent="0.4">
      <c r="A2892" s="34">
        <v>2868</v>
      </c>
      <c r="B2892" s="34">
        <v>8789.1164512261857</v>
      </c>
      <c r="C2892" s="34">
        <v>-8285.1164512261857</v>
      </c>
    </row>
    <row r="2893" spans="1:3" x14ac:dyDescent="0.4">
      <c r="A2893" s="34">
        <v>2869</v>
      </c>
      <c r="B2893" s="34">
        <v>13280.864384845228</v>
      </c>
      <c r="C2893" s="34">
        <v>-6979.1043848452282</v>
      </c>
    </row>
    <row r="2894" spans="1:3" x14ac:dyDescent="0.4">
      <c r="A2894" s="34">
        <v>2870</v>
      </c>
      <c r="B2894" s="34">
        <v>7555.7823632340405</v>
      </c>
      <c r="C2894" s="34">
        <v>-7378.7823632340405</v>
      </c>
    </row>
    <row r="2895" spans="1:3" x14ac:dyDescent="0.4">
      <c r="A2895" s="34">
        <v>2871</v>
      </c>
      <c r="B2895" s="34">
        <v>11496.969959973387</v>
      </c>
      <c r="C2895" s="34">
        <v>-10746.969959973387</v>
      </c>
    </row>
    <row r="2896" spans="1:3" x14ac:dyDescent="0.4">
      <c r="A2896" s="34">
        <v>2872</v>
      </c>
      <c r="B2896" s="34">
        <v>7598.7909365588948</v>
      </c>
      <c r="C2896" s="34">
        <v>-7131.7909365588948</v>
      </c>
    </row>
    <row r="2897" spans="1:3" x14ac:dyDescent="0.4">
      <c r="A2897" s="34">
        <v>2873</v>
      </c>
      <c r="B2897" s="34">
        <v>4645.1139155725759</v>
      </c>
      <c r="C2897" s="34">
        <v>-4645.1139155725759</v>
      </c>
    </row>
    <row r="2898" spans="1:3" x14ac:dyDescent="0.4">
      <c r="A2898" s="34">
        <v>2874</v>
      </c>
      <c r="B2898" s="34">
        <v>14439.842131043537</v>
      </c>
      <c r="C2898" s="34">
        <v>-13486.842131043537</v>
      </c>
    </row>
    <row r="2899" spans="1:3" x14ac:dyDescent="0.4">
      <c r="A2899" s="34">
        <v>2875</v>
      </c>
      <c r="B2899" s="34">
        <v>12072.525867703054</v>
      </c>
      <c r="C2899" s="34">
        <v>-11801.525867703054</v>
      </c>
    </row>
    <row r="2900" spans="1:3" x14ac:dyDescent="0.4">
      <c r="A2900" s="34">
        <v>2876</v>
      </c>
      <c r="B2900" s="34">
        <v>4836.9658848157987</v>
      </c>
      <c r="C2900" s="34">
        <v>-4829.9658848157987</v>
      </c>
    </row>
    <row r="2901" spans="1:3" x14ac:dyDescent="0.4">
      <c r="A2901" s="34">
        <v>2877</v>
      </c>
      <c r="B2901" s="34">
        <v>4645.1139155725759</v>
      </c>
      <c r="C2901" s="34">
        <v>-4645.1139155725759</v>
      </c>
    </row>
    <row r="2902" spans="1:3" x14ac:dyDescent="0.4">
      <c r="A2902" s="34">
        <v>2878</v>
      </c>
      <c r="B2902" s="34">
        <v>13552.52677329363</v>
      </c>
      <c r="C2902" s="34">
        <v>-12902.52677329363</v>
      </c>
    </row>
    <row r="2903" spans="1:3" x14ac:dyDescent="0.4">
      <c r="A2903" s="34">
        <v>2879</v>
      </c>
      <c r="B2903" s="34">
        <v>5940.1147079643288</v>
      </c>
      <c r="C2903" s="34">
        <v>-5877.1147079643288</v>
      </c>
    </row>
    <row r="2904" spans="1:3" x14ac:dyDescent="0.4">
      <c r="A2904" s="34">
        <v>2880</v>
      </c>
      <c r="B2904" s="34">
        <v>7029.559819024058</v>
      </c>
      <c r="C2904" s="34">
        <v>-7000.559819024058</v>
      </c>
    </row>
    <row r="2905" spans="1:3" x14ac:dyDescent="0.4">
      <c r="A2905" s="34">
        <v>2881</v>
      </c>
      <c r="B2905" s="34">
        <v>12583.816091154205</v>
      </c>
      <c r="C2905" s="34">
        <v>-9783.8160911542054</v>
      </c>
    </row>
    <row r="2906" spans="1:3" x14ac:dyDescent="0.4">
      <c r="A2906" s="34">
        <v>2882</v>
      </c>
      <c r="B2906" s="34">
        <v>4645.1139155725759</v>
      </c>
      <c r="C2906" s="34">
        <v>-4645.1139155725759</v>
      </c>
    </row>
    <row r="2907" spans="1:3" x14ac:dyDescent="0.4">
      <c r="A2907" s="34">
        <v>2883</v>
      </c>
      <c r="B2907" s="34">
        <v>9825.1170851395891</v>
      </c>
      <c r="C2907" s="34">
        <v>-9573.1170851395891</v>
      </c>
    </row>
    <row r="2908" spans="1:3" x14ac:dyDescent="0.4">
      <c r="A2908" s="34">
        <v>2884</v>
      </c>
      <c r="B2908" s="34">
        <v>36021.13311409278</v>
      </c>
      <c r="C2908" s="34">
        <v>-34113.13311409278</v>
      </c>
    </row>
    <row r="2909" spans="1:3" x14ac:dyDescent="0.4">
      <c r="A2909" s="34">
        <v>2885</v>
      </c>
      <c r="B2909" s="34">
        <v>8447.8940202150261</v>
      </c>
      <c r="C2909" s="34">
        <v>-8262.8940202150261</v>
      </c>
    </row>
    <row r="2910" spans="1:3" x14ac:dyDescent="0.4">
      <c r="A2910" s="34">
        <v>2886</v>
      </c>
      <c r="B2910" s="34">
        <v>6782.8930014256293</v>
      </c>
      <c r="C2910" s="34">
        <v>-6652.8930014256293</v>
      </c>
    </row>
    <row r="2911" spans="1:3" x14ac:dyDescent="0.4">
      <c r="A2911" s="34">
        <v>2887</v>
      </c>
      <c r="B2911" s="34">
        <v>5467.336640900673</v>
      </c>
      <c r="C2911" s="34">
        <v>-5457.336640900673</v>
      </c>
    </row>
    <row r="2912" spans="1:3" x14ac:dyDescent="0.4">
      <c r="A2912" s="34">
        <v>2888</v>
      </c>
      <c r="B2912" s="34">
        <v>5056.2252782366249</v>
      </c>
      <c r="C2912" s="34">
        <v>-5051.2252782366249</v>
      </c>
    </row>
    <row r="2913" spans="1:3" x14ac:dyDescent="0.4">
      <c r="A2913" s="34">
        <v>2889</v>
      </c>
      <c r="B2913" s="34">
        <v>4645.1139155725759</v>
      </c>
      <c r="C2913" s="34">
        <v>-4645.1139155725759</v>
      </c>
    </row>
    <row r="2914" spans="1:3" x14ac:dyDescent="0.4">
      <c r="A2914" s="34">
        <v>2890</v>
      </c>
      <c r="B2914" s="34">
        <v>11352.102146463199</v>
      </c>
      <c r="C2914" s="34">
        <v>-10210.102146463199</v>
      </c>
    </row>
    <row r="2915" spans="1:3" x14ac:dyDescent="0.4">
      <c r="A2915" s="34">
        <v>2891</v>
      </c>
      <c r="B2915" s="34">
        <v>5220.6698233022444</v>
      </c>
      <c r="C2915" s="34">
        <v>-5199.6698233022444</v>
      </c>
    </row>
    <row r="2916" spans="1:3" x14ac:dyDescent="0.4">
      <c r="A2916" s="34">
        <v>2892</v>
      </c>
      <c r="B2916" s="34">
        <v>6889.781955718282</v>
      </c>
      <c r="C2916" s="34">
        <v>-6616.781955718282</v>
      </c>
    </row>
    <row r="2917" spans="1:3" x14ac:dyDescent="0.4">
      <c r="A2917" s="34">
        <v>2893</v>
      </c>
      <c r="B2917" s="34">
        <v>7063.416048890509</v>
      </c>
      <c r="C2917" s="34">
        <v>-6563.416048890509</v>
      </c>
    </row>
    <row r="2918" spans="1:3" x14ac:dyDescent="0.4">
      <c r="A2918" s="34">
        <v>2894</v>
      </c>
      <c r="B2918" s="34">
        <v>5672.8923222326976</v>
      </c>
      <c r="C2918" s="34">
        <v>-5647.8923222326976</v>
      </c>
    </row>
    <row r="2919" spans="1:3" x14ac:dyDescent="0.4">
      <c r="A2919" s="34">
        <v>2895</v>
      </c>
      <c r="B2919" s="34">
        <v>4645.1139155725759</v>
      </c>
      <c r="C2919" s="34">
        <v>-4645.1139155725759</v>
      </c>
    </row>
    <row r="2920" spans="1:3" x14ac:dyDescent="0.4">
      <c r="A2920" s="34">
        <v>2896</v>
      </c>
      <c r="B2920" s="34">
        <v>5117.8919826362317</v>
      </c>
      <c r="C2920" s="34">
        <v>-5094.8919826362317</v>
      </c>
    </row>
    <row r="2921" spans="1:3" x14ac:dyDescent="0.4">
      <c r="A2921" s="34">
        <v>2897</v>
      </c>
      <c r="B2921" s="34">
        <v>8927.5239433230836</v>
      </c>
      <c r="C2921" s="34">
        <v>-8302.5239433230836</v>
      </c>
    </row>
    <row r="2922" spans="1:3" x14ac:dyDescent="0.4">
      <c r="A2922" s="34">
        <v>2898</v>
      </c>
      <c r="B2922" s="34">
        <v>19719.19721325436</v>
      </c>
      <c r="C2922" s="34">
        <v>-19169.19721325436</v>
      </c>
    </row>
    <row r="2923" spans="1:3" x14ac:dyDescent="0.4">
      <c r="A2923" s="34">
        <v>2899</v>
      </c>
      <c r="B2923" s="34">
        <v>6810.3004256032327</v>
      </c>
      <c r="C2923" s="34">
        <v>-6494.3004256032327</v>
      </c>
    </row>
    <row r="2924" spans="1:3" x14ac:dyDescent="0.4">
      <c r="A2924" s="34">
        <v>2900</v>
      </c>
      <c r="B2924" s="34">
        <v>4645.1139155725759</v>
      </c>
      <c r="C2924" s="34">
        <v>-4645.1139155725759</v>
      </c>
    </row>
    <row r="2925" spans="1:3" x14ac:dyDescent="0.4">
      <c r="A2925" s="34">
        <v>2901</v>
      </c>
      <c r="B2925" s="34">
        <v>44640.376483317887</v>
      </c>
      <c r="C2925" s="34">
        <v>-41235.376483317887</v>
      </c>
    </row>
    <row r="2926" spans="1:3" x14ac:dyDescent="0.4">
      <c r="A2926" s="34">
        <v>2902</v>
      </c>
      <c r="B2926" s="34">
        <v>4891.7807331710055</v>
      </c>
      <c r="C2926" s="34">
        <v>-4885.7807331710055</v>
      </c>
    </row>
    <row r="2927" spans="1:3" x14ac:dyDescent="0.4">
      <c r="A2927" s="34">
        <v>2903</v>
      </c>
      <c r="B2927" s="34">
        <v>6700.6707288928192</v>
      </c>
      <c r="C2927" s="34">
        <v>-6675.6707288928192</v>
      </c>
    </row>
    <row r="2928" spans="1:3" x14ac:dyDescent="0.4">
      <c r="A2928" s="34">
        <v>2904</v>
      </c>
      <c r="B2928" s="34">
        <v>5446.7810727674705</v>
      </c>
      <c r="C2928" s="34">
        <v>-5407.7810727674705</v>
      </c>
    </row>
    <row r="2929" spans="1:3" x14ac:dyDescent="0.4">
      <c r="A2929" s="34">
        <v>2905</v>
      </c>
      <c r="B2929" s="34">
        <v>6186.7815255627584</v>
      </c>
      <c r="C2929" s="34">
        <v>-6111.7815255627584</v>
      </c>
    </row>
    <row r="2930" spans="1:3" x14ac:dyDescent="0.4">
      <c r="A2930" s="34">
        <v>2906</v>
      </c>
      <c r="B2930" s="34">
        <v>7653.4817694200847</v>
      </c>
      <c r="C2930" s="34">
        <v>-7031.4817694200847</v>
      </c>
    </row>
    <row r="2931" spans="1:3" x14ac:dyDescent="0.4">
      <c r="A2931" s="34">
        <v>2907</v>
      </c>
      <c r="B2931" s="34">
        <v>11281.625912863648</v>
      </c>
      <c r="C2931" s="34">
        <v>-10716.625912863648</v>
      </c>
    </row>
    <row r="2932" spans="1:3" x14ac:dyDescent="0.4">
      <c r="A2932" s="34">
        <v>2908</v>
      </c>
      <c r="B2932" s="34">
        <v>4727.3361881053861</v>
      </c>
      <c r="C2932" s="34">
        <v>-4725.3361881053861</v>
      </c>
    </row>
    <row r="2933" spans="1:3" x14ac:dyDescent="0.4">
      <c r="A2933" s="34">
        <v>2909</v>
      </c>
      <c r="B2933" s="34">
        <v>8986.4499053049294</v>
      </c>
      <c r="C2933" s="34">
        <v>-8722.4499053049294</v>
      </c>
    </row>
    <row r="2934" spans="1:3" x14ac:dyDescent="0.4">
      <c r="A2934" s="34">
        <v>2910</v>
      </c>
      <c r="B2934" s="34">
        <v>6289.5593662287702</v>
      </c>
      <c r="C2934" s="34">
        <v>-6269.5593662287702</v>
      </c>
    </row>
    <row r="2935" spans="1:3" x14ac:dyDescent="0.4">
      <c r="A2935" s="34">
        <v>2911</v>
      </c>
      <c r="B2935" s="34">
        <v>4727.3361881053861</v>
      </c>
      <c r="C2935" s="34">
        <v>-4726.3361881053861</v>
      </c>
    </row>
    <row r="2936" spans="1:3" x14ac:dyDescent="0.4">
      <c r="A2936" s="34">
        <v>2912</v>
      </c>
      <c r="B2936" s="34">
        <v>8503.6877051480042</v>
      </c>
      <c r="C2936" s="34">
        <v>-7846.6877051480042</v>
      </c>
    </row>
    <row r="2937" spans="1:3" x14ac:dyDescent="0.4">
      <c r="A2937" s="34">
        <v>2913</v>
      </c>
      <c r="B2937" s="34">
        <v>11064.775963326567</v>
      </c>
      <c r="C2937" s="34">
        <v>-9034.7759633265669</v>
      </c>
    </row>
    <row r="2938" spans="1:3" x14ac:dyDescent="0.4">
      <c r="A2938" s="34">
        <v>2914</v>
      </c>
      <c r="B2938" s="34">
        <v>4727.3361881053861</v>
      </c>
      <c r="C2938" s="34">
        <v>-4725.3361881053861</v>
      </c>
    </row>
    <row r="2939" spans="1:3" x14ac:dyDescent="0.4">
      <c r="A2939" s="34">
        <v>2915</v>
      </c>
      <c r="B2939" s="34">
        <v>4727.3361881053861</v>
      </c>
      <c r="C2939" s="34">
        <v>-4726.3361881053861</v>
      </c>
    </row>
    <row r="2940" spans="1:3" x14ac:dyDescent="0.4">
      <c r="A2940" s="34">
        <v>2916</v>
      </c>
      <c r="B2940" s="34">
        <v>21391.050088088159</v>
      </c>
      <c r="C2940" s="34">
        <v>-20780.050088088159</v>
      </c>
    </row>
    <row r="2941" spans="1:3" x14ac:dyDescent="0.4">
      <c r="A2941" s="34">
        <v>2917</v>
      </c>
      <c r="B2941" s="34">
        <v>6348.2895608950639</v>
      </c>
      <c r="C2941" s="34">
        <v>-6203.2895608950639</v>
      </c>
    </row>
    <row r="2942" spans="1:3" x14ac:dyDescent="0.4">
      <c r="A2942" s="34">
        <v>2918</v>
      </c>
      <c r="B2942" s="34">
        <v>8637.4620374434489</v>
      </c>
      <c r="C2942" s="34">
        <v>-8200.4620374434489</v>
      </c>
    </row>
    <row r="2943" spans="1:3" x14ac:dyDescent="0.4">
      <c r="A2943" s="34">
        <v>2919</v>
      </c>
      <c r="B2943" s="34">
        <v>10244.45067505692</v>
      </c>
      <c r="C2943" s="34">
        <v>-8882.4506750569199</v>
      </c>
    </row>
    <row r="2944" spans="1:3" x14ac:dyDescent="0.4">
      <c r="A2944" s="34">
        <v>2920</v>
      </c>
      <c r="B2944" s="34">
        <v>5344.0032321014587</v>
      </c>
      <c r="C2944" s="34">
        <v>-5293.0032321014587</v>
      </c>
    </row>
    <row r="2945" spans="1:3" x14ac:dyDescent="0.4">
      <c r="A2945" s="34">
        <v>2921</v>
      </c>
      <c r="B2945" s="34">
        <v>8889.0481363045255</v>
      </c>
      <c r="C2945" s="34">
        <v>-8218.0481363045255</v>
      </c>
    </row>
    <row r="2946" spans="1:3" x14ac:dyDescent="0.4">
      <c r="A2946" s="34">
        <v>2922</v>
      </c>
      <c r="B2946" s="34">
        <v>8180.6716344833949</v>
      </c>
      <c r="C2946" s="34">
        <v>-8051.6716344833949</v>
      </c>
    </row>
    <row r="2947" spans="1:3" x14ac:dyDescent="0.4">
      <c r="A2947" s="34">
        <v>2923</v>
      </c>
      <c r="B2947" s="34">
        <v>11496.969959973387</v>
      </c>
      <c r="C2947" s="34">
        <v>-10996.969959973387</v>
      </c>
    </row>
    <row r="2948" spans="1:3" x14ac:dyDescent="0.4">
      <c r="A2948" s="34">
        <v>2924</v>
      </c>
      <c r="B2948" s="34">
        <v>7111.7820915568682</v>
      </c>
      <c r="C2948" s="34">
        <v>-6811.7820915568682</v>
      </c>
    </row>
    <row r="2949" spans="1:3" x14ac:dyDescent="0.4">
      <c r="A2949" s="34">
        <v>2925</v>
      </c>
      <c r="B2949" s="34">
        <v>19075.961747861635</v>
      </c>
      <c r="C2949" s="34">
        <v>6724.0382521383654</v>
      </c>
    </row>
    <row r="2950" spans="1:3" x14ac:dyDescent="0.4">
      <c r="A2950" s="34">
        <v>2926</v>
      </c>
      <c r="B2950" s="34">
        <v>23692.8701825604</v>
      </c>
      <c r="C2950" s="34">
        <v>22407.819817439602</v>
      </c>
    </row>
    <row r="2951" spans="1:3" x14ac:dyDescent="0.4">
      <c r="A2951" s="34">
        <v>2927</v>
      </c>
      <c r="B2951" s="34">
        <v>10811.784355533306</v>
      </c>
      <c r="C2951" s="34">
        <v>-7061.7843555333056</v>
      </c>
    </row>
    <row r="2952" spans="1:3" x14ac:dyDescent="0.4">
      <c r="A2952" s="34">
        <v>2928</v>
      </c>
      <c r="B2952" s="34">
        <v>13865.754478180525</v>
      </c>
      <c r="C2952" s="34">
        <v>-11510.754478180525</v>
      </c>
    </row>
    <row r="2953" spans="1:3" x14ac:dyDescent="0.4">
      <c r="A2953" s="34">
        <v>2929</v>
      </c>
      <c r="B2953" s="34">
        <v>8071.0419377729813</v>
      </c>
      <c r="C2953" s="34">
        <v>-7071.0419377729813</v>
      </c>
    </row>
    <row r="2954" spans="1:3" x14ac:dyDescent="0.4">
      <c r="A2954" s="34">
        <v>2930</v>
      </c>
      <c r="B2954" s="34">
        <v>25626.05383683147</v>
      </c>
      <c r="C2954" s="34">
        <v>-17460.503836831471</v>
      </c>
    </row>
    <row r="2955" spans="1:3" x14ac:dyDescent="0.4">
      <c r="A2955" s="34">
        <v>2931</v>
      </c>
      <c r="B2955" s="34">
        <v>18028.778018816382</v>
      </c>
      <c r="C2955" s="34">
        <v>-7936.7780188163815</v>
      </c>
    </row>
    <row r="2956" spans="1:3" x14ac:dyDescent="0.4">
      <c r="A2956" s="34">
        <v>2932</v>
      </c>
      <c r="B2956" s="34">
        <v>11908.081322637436</v>
      </c>
      <c r="C2956" s="34">
        <v>-11113.081322637436</v>
      </c>
    </row>
    <row r="2957" spans="1:3" x14ac:dyDescent="0.4">
      <c r="A2957" s="34">
        <v>2933</v>
      </c>
      <c r="B2957" s="34">
        <v>11694.591913254</v>
      </c>
      <c r="C2957" s="34">
        <v>-8436.5919132540002</v>
      </c>
    </row>
    <row r="2958" spans="1:3" x14ac:dyDescent="0.4">
      <c r="A2958" s="34">
        <v>2934</v>
      </c>
      <c r="B2958" s="34">
        <v>8556.7623995871727</v>
      </c>
      <c r="C2958" s="34">
        <v>-5987.7623995871727</v>
      </c>
    </row>
    <row r="2959" spans="1:3" x14ac:dyDescent="0.4">
      <c r="A2959" s="34">
        <v>2935</v>
      </c>
      <c r="B2959" s="34">
        <v>10645.117586885719</v>
      </c>
      <c r="C2959" s="34">
        <v>-7945.117586885719</v>
      </c>
    </row>
    <row r="2960" spans="1:3" x14ac:dyDescent="0.4">
      <c r="A2960" s="34">
        <v>2936</v>
      </c>
      <c r="B2960" s="34">
        <v>12089.391974889273</v>
      </c>
      <c r="C2960" s="34">
        <v>-8558.3919748892731</v>
      </c>
    </row>
    <row r="2961" spans="1:3" x14ac:dyDescent="0.4">
      <c r="A2961" s="34">
        <v>2937</v>
      </c>
      <c r="B2961" s="34">
        <v>7740.5406462195315</v>
      </c>
      <c r="C2961" s="34">
        <v>-6460.5406462195315</v>
      </c>
    </row>
    <row r="2962" spans="1:3" x14ac:dyDescent="0.4">
      <c r="A2962" s="34">
        <v>2938</v>
      </c>
      <c r="B2962" s="34">
        <v>7635.0147349474755</v>
      </c>
      <c r="C2962" s="34">
        <v>-5635.0147349474755</v>
      </c>
    </row>
    <row r="2963" spans="1:3" x14ac:dyDescent="0.4">
      <c r="A2963" s="34">
        <v>2939</v>
      </c>
      <c r="B2963" s="34">
        <v>15064.217513089559</v>
      </c>
      <c r="C2963" s="34">
        <v>-11009.217513089559</v>
      </c>
    </row>
    <row r="2964" spans="1:3" x14ac:dyDescent="0.4">
      <c r="A2964" s="34">
        <v>2940</v>
      </c>
      <c r="B2964" s="34">
        <v>31712.686033373542</v>
      </c>
      <c r="C2964" s="34">
        <v>-23482.686033373542</v>
      </c>
    </row>
    <row r="2965" spans="1:3" x14ac:dyDescent="0.4">
      <c r="A2965" s="34">
        <v>2941</v>
      </c>
      <c r="B2965" s="34">
        <v>11325.050662859332</v>
      </c>
      <c r="C2965" s="34">
        <v>-8644.0506628593321</v>
      </c>
    </row>
    <row r="2966" spans="1:3" x14ac:dyDescent="0.4">
      <c r="A2966" s="34">
        <v>2942</v>
      </c>
      <c r="B2966" s="34">
        <v>4727.3361881053861</v>
      </c>
      <c r="C2966" s="34">
        <v>-4726.3361881053861</v>
      </c>
    </row>
    <row r="2967" spans="1:3" x14ac:dyDescent="0.4">
      <c r="A2967" s="34">
        <v>2943</v>
      </c>
      <c r="B2967" s="34">
        <v>21272.736851044247</v>
      </c>
      <c r="C2967" s="34">
        <v>19577.263148955753</v>
      </c>
    </row>
    <row r="2968" spans="1:3" x14ac:dyDescent="0.4">
      <c r="A2968" s="34">
        <v>2944</v>
      </c>
      <c r="B2968" s="34">
        <v>4645.1139155725759</v>
      </c>
      <c r="C2968" s="34">
        <v>-4645.1139155725759</v>
      </c>
    </row>
    <row r="2969" spans="1:3" x14ac:dyDescent="0.4">
      <c r="A2969" s="34">
        <v>2945</v>
      </c>
      <c r="B2969" s="34">
        <v>12867.341168853551</v>
      </c>
      <c r="C2969" s="34">
        <v>-12767.341168853551</v>
      </c>
    </row>
    <row r="2970" spans="1:3" x14ac:dyDescent="0.4">
      <c r="A2970" s="34">
        <v>2946</v>
      </c>
      <c r="B2970" s="34">
        <v>4645.1139155725759</v>
      </c>
      <c r="C2970" s="34">
        <v>-4645.1139155725759</v>
      </c>
    </row>
    <row r="2971" spans="1:3" x14ac:dyDescent="0.4">
      <c r="A2971" s="34">
        <v>2947</v>
      </c>
      <c r="B2971" s="34">
        <v>4727.3361881053861</v>
      </c>
      <c r="C2971" s="34">
        <v>-4725.3361881053861</v>
      </c>
    </row>
    <row r="2972" spans="1:3" x14ac:dyDescent="0.4">
      <c r="A2972" s="34">
        <v>2948</v>
      </c>
      <c r="B2972" s="34">
        <v>11425.289004431965</v>
      </c>
      <c r="C2972" s="34">
        <v>-10353.289004431965</v>
      </c>
    </row>
    <row r="2973" spans="1:3" x14ac:dyDescent="0.4">
      <c r="A2973" s="34">
        <v>2949</v>
      </c>
      <c r="B2973" s="34">
        <v>4864.3733089934021</v>
      </c>
      <c r="C2973" s="34">
        <v>-4840.3733089934021</v>
      </c>
    </row>
    <row r="2974" spans="1:3" x14ac:dyDescent="0.4">
      <c r="A2974" s="34">
        <v>2950</v>
      </c>
      <c r="B2974" s="34">
        <v>5672.8923222326976</v>
      </c>
      <c r="C2974" s="34">
        <v>-5647.8923222326976</v>
      </c>
    </row>
    <row r="2975" spans="1:3" x14ac:dyDescent="0.4">
      <c r="A2975" s="34">
        <v>2951</v>
      </c>
      <c r="B2975" s="34">
        <v>4645.1139155725759</v>
      </c>
      <c r="C2975" s="34">
        <v>-4645.1139155725759</v>
      </c>
    </row>
    <row r="2976" spans="1:3" x14ac:dyDescent="0.4">
      <c r="A2976" s="34">
        <v>2952</v>
      </c>
      <c r="B2976" s="34">
        <v>6198.8313413649812</v>
      </c>
      <c r="C2976" s="34">
        <v>-5102.8313413649812</v>
      </c>
    </row>
    <row r="2977" spans="1:3" x14ac:dyDescent="0.4">
      <c r="A2977" s="34">
        <v>2953</v>
      </c>
      <c r="B2977" s="34">
        <v>21140.957342467529</v>
      </c>
      <c r="C2977" s="34">
        <v>-19535.957342467529</v>
      </c>
    </row>
    <row r="2978" spans="1:3" x14ac:dyDescent="0.4">
      <c r="A2978" s="34">
        <v>2954</v>
      </c>
      <c r="B2978" s="34">
        <v>21226.605543022539</v>
      </c>
      <c r="C2978" s="34">
        <v>-20621.605543022539</v>
      </c>
    </row>
    <row r="2979" spans="1:3" x14ac:dyDescent="0.4">
      <c r="A2979" s="34">
        <v>2955</v>
      </c>
      <c r="B2979" s="34">
        <v>4645.1139155725759</v>
      </c>
      <c r="C2979" s="34">
        <v>-4645.1139155725759</v>
      </c>
    </row>
    <row r="2980" spans="1:3" x14ac:dyDescent="0.4">
      <c r="A2980" s="34">
        <v>2956</v>
      </c>
      <c r="B2980" s="34">
        <v>9989.5616302052094</v>
      </c>
      <c r="C2980" s="34">
        <v>-9274.5616302052094</v>
      </c>
    </row>
    <row r="2981" spans="1:3" x14ac:dyDescent="0.4">
      <c r="A2981" s="34">
        <v>2957</v>
      </c>
      <c r="B2981" s="34">
        <v>10080.0061299913</v>
      </c>
      <c r="C2981" s="34">
        <v>-8758.0061299912995</v>
      </c>
    </row>
    <row r="2982" spans="1:3" x14ac:dyDescent="0.4">
      <c r="A2982" s="34">
        <v>2958</v>
      </c>
      <c r="B2982" s="34">
        <v>12319.192685301485</v>
      </c>
      <c r="C2982" s="34">
        <v>-12039.192685301485</v>
      </c>
    </row>
    <row r="2983" spans="1:3" x14ac:dyDescent="0.4">
      <c r="A2983" s="34">
        <v>2959</v>
      </c>
      <c r="B2983" s="34">
        <v>4645.1139155725759</v>
      </c>
      <c r="C2983" s="34">
        <v>-4645.1139155725759</v>
      </c>
    </row>
    <row r="2984" spans="1:3" x14ac:dyDescent="0.4">
      <c r="A2984" s="34">
        <v>2960</v>
      </c>
      <c r="B2984" s="34">
        <v>4645.1139155725759</v>
      </c>
      <c r="C2984" s="34">
        <v>-4645.1139155725759</v>
      </c>
    </row>
    <row r="2985" spans="1:3" x14ac:dyDescent="0.4">
      <c r="A2985" s="34">
        <v>2961</v>
      </c>
      <c r="B2985" s="34">
        <v>4645.1139155725759</v>
      </c>
      <c r="C2985" s="34">
        <v>-4645.1139155725759</v>
      </c>
    </row>
    <row r="2986" spans="1:3" x14ac:dyDescent="0.4">
      <c r="A2986" s="34">
        <v>2962</v>
      </c>
      <c r="B2986" s="34">
        <v>8817.89424661267</v>
      </c>
      <c r="C2986" s="34">
        <v>-3336.89424661267</v>
      </c>
    </row>
    <row r="2987" spans="1:3" x14ac:dyDescent="0.4">
      <c r="A2987" s="34">
        <v>2963</v>
      </c>
      <c r="B2987" s="34">
        <v>9652.4503128206889</v>
      </c>
      <c r="C2987" s="34">
        <v>-8434.4503128206889</v>
      </c>
    </row>
    <row r="2988" spans="1:3" x14ac:dyDescent="0.4">
      <c r="A2988" s="34">
        <v>2964</v>
      </c>
      <c r="B2988" s="34">
        <v>13609.858629991679</v>
      </c>
      <c r="C2988" s="34">
        <v>-2924.8586299916788</v>
      </c>
    </row>
    <row r="2989" spans="1:3" x14ac:dyDescent="0.4">
      <c r="A2989" s="34">
        <v>2965</v>
      </c>
      <c r="B2989" s="34">
        <v>6757.5928725661706</v>
      </c>
      <c r="C2989" s="34">
        <v>-1721.902872566171</v>
      </c>
    </row>
    <row r="2990" spans="1:3" x14ac:dyDescent="0.4">
      <c r="A2990" s="34">
        <v>2966</v>
      </c>
      <c r="B2990" s="34">
        <v>8092.1245717557531</v>
      </c>
      <c r="C2990" s="34">
        <v>-6457.1245717557531</v>
      </c>
    </row>
    <row r="2991" spans="1:3" x14ac:dyDescent="0.4">
      <c r="A2991" s="34">
        <v>2967</v>
      </c>
      <c r="B2991" s="34">
        <v>11944.267687371928</v>
      </c>
      <c r="C2991" s="34">
        <v>-581.26768737192833</v>
      </c>
    </row>
    <row r="2992" spans="1:3" x14ac:dyDescent="0.4">
      <c r="A2992" s="34">
        <v>2968</v>
      </c>
      <c r="B2992" s="34">
        <v>11241.42468102165</v>
      </c>
      <c r="C2992" s="34">
        <v>-5545.42468102165</v>
      </c>
    </row>
    <row r="2993" spans="1:3" x14ac:dyDescent="0.4">
      <c r="A2993" s="34">
        <v>2969</v>
      </c>
      <c r="B2993" s="34">
        <v>11135.425215502877</v>
      </c>
      <c r="C2993" s="34">
        <v>-7425.4252155028771</v>
      </c>
    </row>
    <row r="2994" spans="1:3" x14ac:dyDescent="0.4">
      <c r="A2994" s="34">
        <v>2970</v>
      </c>
      <c r="B2994" s="34">
        <v>12504.595848855861</v>
      </c>
      <c r="C2994" s="34">
        <v>-10879.595848855861</v>
      </c>
    </row>
    <row r="2995" spans="1:3" x14ac:dyDescent="0.4">
      <c r="A2995" s="34">
        <v>2971</v>
      </c>
      <c r="B2995" s="34">
        <v>10391.637578305212</v>
      </c>
      <c r="C2995" s="34">
        <v>-4031.6375783052117</v>
      </c>
    </row>
    <row r="2996" spans="1:3" x14ac:dyDescent="0.4">
      <c r="A2996" s="34">
        <v>2972</v>
      </c>
      <c r="B2996" s="34">
        <v>10773.541438076187</v>
      </c>
      <c r="C2996" s="34">
        <v>-7568.5414380761868</v>
      </c>
    </row>
    <row r="2997" spans="1:3" x14ac:dyDescent="0.4">
      <c r="A2997" s="34">
        <v>2973</v>
      </c>
      <c r="B2997" s="34">
        <v>14835.839105374347</v>
      </c>
      <c r="C2997" s="34">
        <v>-12728.839105374347</v>
      </c>
    </row>
    <row r="2998" spans="1:3" x14ac:dyDescent="0.4">
      <c r="A2998" s="34">
        <v>2974</v>
      </c>
      <c r="B2998" s="34">
        <v>26421.55821668643</v>
      </c>
      <c r="C2998" s="34">
        <v>-17681.55821668643</v>
      </c>
    </row>
    <row r="2999" spans="1:3" x14ac:dyDescent="0.4">
      <c r="A2999" s="34">
        <v>2975</v>
      </c>
      <c r="B2999" s="34">
        <v>9465.0402364614238</v>
      </c>
      <c r="C2999" s="34">
        <v>-4365.0402364614238</v>
      </c>
    </row>
    <row r="3000" spans="1:3" x14ac:dyDescent="0.4">
      <c r="A3000" s="34">
        <v>2976</v>
      </c>
      <c r="B3000" s="34">
        <v>10473.436065907143</v>
      </c>
      <c r="C3000" s="34">
        <v>-2463.4360659071426</v>
      </c>
    </row>
    <row r="3001" spans="1:3" x14ac:dyDescent="0.4">
      <c r="A3001" s="34">
        <v>2977</v>
      </c>
      <c r="B3001" s="34">
        <v>5349.8762515680883</v>
      </c>
      <c r="C3001" s="34">
        <v>-5229.8762515680883</v>
      </c>
    </row>
    <row r="3002" spans="1:3" x14ac:dyDescent="0.4">
      <c r="A3002" s="34">
        <v>2978</v>
      </c>
      <c r="B3002" s="34">
        <v>13982.823332882002</v>
      </c>
      <c r="C3002" s="34">
        <v>-10575.823332882002</v>
      </c>
    </row>
    <row r="3003" spans="1:3" x14ac:dyDescent="0.4">
      <c r="A3003" s="34">
        <v>2979</v>
      </c>
      <c r="B3003" s="34">
        <v>9634.978079907467</v>
      </c>
      <c r="C3003" s="34">
        <v>-8663.978079907467</v>
      </c>
    </row>
    <row r="3004" spans="1:3" x14ac:dyDescent="0.4">
      <c r="A3004" s="34">
        <v>2980</v>
      </c>
      <c r="B3004" s="34">
        <v>13707.438301253997</v>
      </c>
      <c r="C3004" s="34">
        <v>-8637.4383012539965</v>
      </c>
    </row>
    <row r="3005" spans="1:3" x14ac:dyDescent="0.4">
      <c r="A3005" s="34">
        <v>2981</v>
      </c>
      <c r="B3005" s="34">
        <v>15865.028188278906</v>
      </c>
      <c r="C3005" s="34">
        <v>-12590.028188278906</v>
      </c>
    </row>
    <row r="3006" spans="1:3" x14ac:dyDescent="0.4">
      <c r="A3006" s="34">
        <v>2982</v>
      </c>
      <c r="B3006" s="34">
        <v>9016.456796517934</v>
      </c>
      <c r="C3006" s="34">
        <v>-3859.456796517934</v>
      </c>
    </row>
    <row r="3007" spans="1:3" x14ac:dyDescent="0.4">
      <c r="A3007" s="34">
        <v>2983</v>
      </c>
      <c r="B3007" s="34">
        <v>11756.64369074085</v>
      </c>
      <c r="C3007" s="34">
        <v>-6653.6436907408497</v>
      </c>
    </row>
    <row r="3008" spans="1:3" x14ac:dyDescent="0.4">
      <c r="A3008" s="34">
        <v>2984</v>
      </c>
      <c r="B3008" s="34">
        <v>17409.157585670902</v>
      </c>
      <c r="C3008" s="34">
        <v>152576.75241432909</v>
      </c>
    </row>
    <row r="3009" spans="1:3" x14ac:dyDescent="0.4">
      <c r="A3009" s="34">
        <v>2985</v>
      </c>
      <c r="B3009" s="34">
        <v>14107.46425182547</v>
      </c>
      <c r="C3009" s="34">
        <v>10980.53574817453</v>
      </c>
    </row>
    <row r="3010" spans="1:3" x14ac:dyDescent="0.4">
      <c r="A3010" s="34">
        <v>2986</v>
      </c>
      <c r="B3010" s="34">
        <v>13656.23054045213</v>
      </c>
      <c r="C3010" s="34">
        <v>-1491.2305404521303</v>
      </c>
    </row>
    <row r="3011" spans="1:3" x14ac:dyDescent="0.4">
      <c r="A3011" s="34">
        <v>2987</v>
      </c>
      <c r="B3011" s="34">
        <v>8362.7352379489021</v>
      </c>
      <c r="C3011" s="34">
        <v>-5830.7352379489021</v>
      </c>
    </row>
    <row r="3012" spans="1:3" x14ac:dyDescent="0.4">
      <c r="A3012" s="34">
        <v>2988</v>
      </c>
      <c r="B3012" s="34">
        <v>13208.703222591652</v>
      </c>
      <c r="C3012" s="34">
        <v>14391.496777408349</v>
      </c>
    </row>
    <row r="3013" spans="1:3" x14ac:dyDescent="0.4">
      <c r="A3013" s="34">
        <v>2989</v>
      </c>
      <c r="B3013" s="34">
        <v>7581.6236488872091</v>
      </c>
      <c r="C3013" s="34">
        <v>-6581.6236488872091</v>
      </c>
    </row>
    <row r="3014" spans="1:3" x14ac:dyDescent="0.4">
      <c r="A3014" s="34">
        <v>2990</v>
      </c>
      <c r="B3014" s="34">
        <v>12620.448465891019</v>
      </c>
      <c r="C3014" s="34">
        <v>22686.551534108981</v>
      </c>
    </row>
    <row r="3015" spans="1:3" x14ac:dyDescent="0.4">
      <c r="A3015" s="34">
        <v>2991</v>
      </c>
      <c r="B3015" s="34">
        <v>35097.807446242849</v>
      </c>
      <c r="C3015" s="34">
        <v>-25097.807446242849</v>
      </c>
    </row>
    <row r="3016" spans="1:3" x14ac:dyDescent="0.4">
      <c r="A3016" s="34">
        <v>2992</v>
      </c>
      <c r="B3016" s="34">
        <v>12407.603731035688</v>
      </c>
      <c r="C3016" s="34">
        <v>-3627.6037310356878</v>
      </c>
    </row>
    <row r="3017" spans="1:3" x14ac:dyDescent="0.4">
      <c r="A3017" s="34">
        <v>2993</v>
      </c>
      <c r="B3017" s="34">
        <v>8672.7205466719279</v>
      </c>
      <c r="C3017" s="34">
        <v>-5537.7205466719279</v>
      </c>
    </row>
    <row r="3018" spans="1:3" x14ac:dyDescent="0.4">
      <c r="A3018" s="34">
        <v>2994</v>
      </c>
      <c r="B3018" s="34">
        <v>8393.7020678638564</v>
      </c>
      <c r="C3018" s="34">
        <v>-7390.7020678638564</v>
      </c>
    </row>
    <row r="3019" spans="1:3" x14ac:dyDescent="0.4">
      <c r="A3019" s="34">
        <v>2995</v>
      </c>
      <c r="B3019" s="34">
        <v>6558.8582127413156</v>
      </c>
      <c r="C3019" s="34">
        <v>-5185.6182127413158</v>
      </c>
    </row>
    <row r="3020" spans="1:3" x14ac:dyDescent="0.4">
      <c r="A3020" s="34">
        <v>2996</v>
      </c>
      <c r="B3020" s="34">
        <v>9843.9390511410747</v>
      </c>
      <c r="C3020" s="34">
        <v>5900.0609488589253</v>
      </c>
    </row>
    <row r="3021" spans="1:3" x14ac:dyDescent="0.4">
      <c r="A3021" s="34">
        <v>2997</v>
      </c>
      <c r="B3021" s="34">
        <v>17267.910754920762</v>
      </c>
      <c r="C3021" s="34">
        <v>42912.089245079238</v>
      </c>
    </row>
    <row r="3022" spans="1:3" x14ac:dyDescent="0.4">
      <c r="A3022" s="34">
        <v>2998</v>
      </c>
      <c r="B3022" s="34">
        <v>12061.562898032014</v>
      </c>
      <c r="C3022" s="34">
        <v>-1688.5628980320143</v>
      </c>
    </row>
    <row r="3023" spans="1:3" x14ac:dyDescent="0.4">
      <c r="A3023" s="34">
        <v>2999</v>
      </c>
      <c r="B3023" s="34">
        <v>14427.190724790653</v>
      </c>
      <c r="C3023" s="34">
        <v>37087.309275209351</v>
      </c>
    </row>
    <row r="3024" spans="1:3" x14ac:dyDescent="0.4">
      <c r="A3024" s="34">
        <v>3000</v>
      </c>
      <c r="B3024" s="34">
        <v>11243.451286330557</v>
      </c>
      <c r="C3024" s="34">
        <v>-9638.4512863305572</v>
      </c>
    </row>
    <row r="3025" spans="1:3" x14ac:dyDescent="0.4">
      <c r="A3025" s="34">
        <v>3001</v>
      </c>
      <c r="B3025" s="34">
        <v>9784.0059488731858</v>
      </c>
      <c r="C3025" s="34">
        <v>-9284.0059488731858</v>
      </c>
    </row>
    <row r="3026" spans="1:3" x14ac:dyDescent="0.4">
      <c r="A3026" s="34">
        <v>3002</v>
      </c>
      <c r="B3026" s="34">
        <v>15447.245858570026</v>
      </c>
      <c r="C3026" s="34">
        <v>7543.7641414299724</v>
      </c>
    </row>
    <row r="3027" spans="1:3" x14ac:dyDescent="0.4">
      <c r="A3027" s="34">
        <v>3003</v>
      </c>
      <c r="B3027" s="34">
        <v>10650.051564263722</v>
      </c>
      <c r="C3027" s="34">
        <v>-3054.6215642637217</v>
      </c>
    </row>
    <row r="3028" spans="1:3" x14ac:dyDescent="0.4">
      <c r="A3028" s="34">
        <v>3004</v>
      </c>
      <c r="B3028" s="34">
        <v>19324.207864812433</v>
      </c>
      <c r="C3028" s="34">
        <v>-16289.207864812433</v>
      </c>
    </row>
    <row r="3029" spans="1:3" x14ac:dyDescent="0.4">
      <c r="A3029" s="34">
        <v>3005</v>
      </c>
      <c r="B3029" s="34">
        <v>18039.923555700996</v>
      </c>
      <c r="C3029" s="34">
        <v>27086.076444299004</v>
      </c>
    </row>
    <row r="3030" spans="1:3" x14ac:dyDescent="0.4">
      <c r="A3030" s="34">
        <v>3006</v>
      </c>
      <c r="B3030" s="34">
        <v>13545.047798221438</v>
      </c>
      <c r="C3030" s="34">
        <v>-772.44779822143755</v>
      </c>
    </row>
    <row r="3031" spans="1:3" x14ac:dyDescent="0.4">
      <c r="A3031" s="34">
        <v>3007</v>
      </c>
      <c r="B3031" s="34">
        <v>11951.876691168658</v>
      </c>
      <c r="C3031" s="34">
        <v>-3331.876691168658</v>
      </c>
    </row>
    <row r="3032" spans="1:3" x14ac:dyDescent="0.4">
      <c r="A3032" s="34">
        <v>3008</v>
      </c>
      <c r="B3032" s="34">
        <v>9085.1166323443031</v>
      </c>
      <c r="C3032" s="34">
        <v>-8005.1166323443031</v>
      </c>
    </row>
    <row r="3033" spans="1:3" x14ac:dyDescent="0.4">
      <c r="A3033" s="34">
        <v>3009</v>
      </c>
      <c r="B3033" s="34">
        <v>14242.983036229405</v>
      </c>
      <c r="C3033" s="34">
        <v>-11207.983036229405</v>
      </c>
    </row>
    <row r="3034" spans="1:3" x14ac:dyDescent="0.4">
      <c r="A3034" s="34">
        <v>3010</v>
      </c>
      <c r="B3034" s="34">
        <v>23876.774988695943</v>
      </c>
      <c r="C3034" s="34">
        <v>6062.2250113040573</v>
      </c>
    </row>
    <row r="3035" spans="1:3" x14ac:dyDescent="0.4">
      <c r="A3035" s="34">
        <v>3011</v>
      </c>
      <c r="B3035" s="34">
        <v>17636.232975756517</v>
      </c>
      <c r="C3035" s="34">
        <v>-15266.232975756517</v>
      </c>
    </row>
    <row r="3036" spans="1:3" x14ac:dyDescent="0.4">
      <c r="A3036" s="34">
        <v>3012</v>
      </c>
      <c r="B3036" s="34">
        <v>5865.2924399594722</v>
      </c>
      <c r="C3036" s="34">
        <v>-5494.2924399594722</v>
      </c>
    </row>
    <row r="3037" spans="1:3" x14ac:dyDescent="0.4">
      <c r="A3037" s="34">
        <v>3013</v>
      </c>
      <c r="B3037" s="34">
        <v>11648.95658495828</v>
      </c>
      <c r="C3037" s="34">
        <v>-6963.9565849582796</v>
      </c>
    </row>
    <row r="3038" spans="1:3" x14ac:dyDescent="0.4">
      <c r="A3038" s="34">
        <v>3014</v>
      </c>
      <c r="B3038" s="34">
        <v>16706.429706927542</v>
      </c>
      <c r="C3038" s="34">
        <v>-1010.4297069275417</v>
      </c>
    </row>
    <row r="3039" spans="1:3" x14ac:dyDescent="0.4">
      <c r="A3039" s="34">
        <v>3015</v>
      </c>
      <c r="B3039" s="34">
        <v>8819.1120809904005</v>
      </c>
      <c r="C3039" s="34">
        <v>19456.887919009598</v>
      </c>
    </row>
    <row r="3040" spans="1:3" x14ac:dyDescent="0.4">
      <c r="A3040" s="34">
        <v>3016</v>
      </c>
      <c r="B3040" s="34">
        <v>11856.007216699991</v>
      </c>
      <c r="C3040" s="34">
        <v>-8348.0072166999907</v>
      </c>
    </row>
    <row r="3041" spans="1:3" x14ac:dyDescent="0.4">
      <c r="A3041" s="34">
        <v>3017</v>
      </c>
      <c r="B3041" s="34">
        <v>24565.743388660536</v>
      </c>
      <c r="C3041" s="34">
        <v>-15843.743388660536</v>
      </c>
    </row>
    <row r="3042" spans="1:3" x14ac:dyDescent="0.4">
      <c r="A3042" s="34">
        <v>3018</v>
      </c>
      <c r="B3042" s="34">
        <v>16686.28131133657</v>
      </c>
      <c r="C3042" s="34">
        <v>6598.7186886634299</v>
      </c>
    </row>
    <row r="3043" spans="1:3" x14ac:dyDescent="0.4">
      <c r="A3043" s="34">
        <v>3019</v>
      </c>
      <c r="B3043" s="34">
        <v>13128.045935420996</v>
      </c>
      <c r="C3043" s="34">
        <v>-8898.0459354209961</v>
      </c>
    </row>
    <row r="3044" spans="1:3" x14ac:dyDescent="0.4">
      <c r="A3044" s="34">
        <v>3020</v>
      </c>
      <c r="B3044" s="34">
        <v>11261.096331542245</v>
      </c>
      <c r="C3044" s="34">
        <v>6923.903668457755</v>
      </c>
    </row>
    <row r="3045" spans="1:3" x14ac:dyDescent="0.4">
      <c r="A3045" s="34">
        <v>3021</v>
      </c>
      <c r="B3045" s="34">
        <v>23939.94053660526</v>
      </c>
      <c r="C3045" s="34">
        <v>-16899.94053660526</v>
      </c>
    </row>
    <row r="3046" spans="1:3" x14ac:dyDescent="0.4">
      <c r="A3046" s="34">
        <v>3022</v>
      </c>
      <c r="B3046" s="34">
        <v>8812.905031046359</v>
      </c>
      <c r="C3046" s="34">
        <v>-3591.905031046359</v>
      </c>
    </row>
    <row r="3047" spans="1:3" x14ac:dyDescent="0.4">
      <c r="A3047" s="34">
        <v>3023</v>
      </c>
      <c r="B3047" s="34">
        <v>18023.473356072329</v>
      </c>
      <c r="C3047" s="34">
        <v>-7935.4733560723289</v>
      </c>
    </row>
    <row r="3048" spans="1:3" x14ac:dyDescent="0.4">
      <c r="A3048" s="34">
        <v>3024</v>
      </c>
      <c r="B3048" s="34">
        <v>14525.490331598547</v>
      </c>
      <c r="C3048" s="34">
        <v>-13804.490331598547</v>
      </c>
    </row>
    <row r="3049" spans="1:3" x14ac:dyDescent="0.4">
      <c r="A3049" s="34">
        <v>3025</v>
      </c>
      <c r="B3049" s="34">
        <v>10211.381057752515</v>
      </c>
      <c r="C3049" s="34">
        <v>2109.6189422474854</v>
      </c>
    </row>
    <row r="3050" spans="1:3" x14ac:dyDescent="0.4">
      <c r="A3050" s="34">
        <v>3026</v>
      </c>
      <c r="B3050" s="34">
        <v>8929.1778396096634</v>
      </c>
      <c r="C3050" s="34">
        <v>-1374.1778396096634</v>
      </c>
    </row>
    <row r="3051" spans="1:3" x14ac:dyDescent="0.4">
      <c r="A3051" s="34">
        <v>3027</v>
      </c>
      <c r="B3051" s="34">
        <v>8887.7831782655594</v>
      </c>
      <c r="C3051" s="34">
        <v>-7597.7831782655594</v>
      </c>
    </row>
    <row r="3052" spans="1:3" x14ac:dyDescent="0.4">
      <c r="A3052" s="34">
        <v>3028</v>
      </c>
      <c r="B3052" s="34">
        <v>18154.233292713216</v>
      </c>
      <c r="C3052" s="34">
        <v>34421.766707286784</v>
      </c>
    </row>
    <row r="3053" spans="1:3" x14ac:dyDescent="0.4">
      <c r="A3053" s="34">
        <v>3029</v>
      </c>
      <c r="B3053" s="34">
        <v>11622.379688786055</v>
      </c>
      <c r="C3053" s="34">
        <v>-3221.3796887860553</v>
      </c>
    </row>
    <row r="3054" spans="1:3" x14ac:dyDescent="0.4">
      <c r="A3054" s="34">
        <v>3030</v>
      </c>
      <c r="B3054" s="34">
        <v>12419.135275190503</v>
      </c>
      <c r="C3054" s="34">
        <v>20483.864724809497</v>
      </c>
    </row>
    <row r="3055" spans="1:3" x14ac:dyDescent="0.4">
      <c r="A3055" s="34">
        <v>3031</v>
      </c>
      <c r="B3055" s="34">
        <v>8389.2354477373519</v>
      </c>
      <c r="C3055" s="34">
        <v>-6522.2354477373519</v>
      </c>
    </row>
    <row r="3056" spans="1:3" x14ac:dyDescent="0.4">
      <c r="A3056" s="34">
        <v>3032</v>
      </c>
      <c r="B3056" s="34">
        <v>8897.990081062735</v>
      </c>
      <c r="C3056" s="34">
        <v>-7397.990081062735</v>
      </c>
    </row>
    <row r="3057" spans="1:3" x14ac:dyDescent="0.4">
      <c r="A3057" s="34">
        <v>3033</v>
      </c>
      <c r="B3057" s="34">
        <v>8828.5831420419345</v>
      </c>
      <c r="C3057" s="34">
        <v>-7556.5831420419345</v>
      </c>
    </row>
    <row r="3058" spans="1:3" x14ac:dyDescent="0.4">
      <c r="A3058" s="34">
        <v>3034</v>
      </c>
      <c r="B3058" s="34">
        <v>20360.292613582646</v>
      </c>
      <c r="C3058" s="34">
        <v>-15964.292613582646</v>
      </c>
    </row>
    <row r="3059" spans="1:3" x14ac:dyDescent="0.4">
      <c r="A3059" s="34">
        <v>3035</v>
      </c>
      <c r="B3059" s="34">
        <v>11988.737456645813</v>
      </c>
      <c r="C3059" s="34">
        <v>100547.26254335418</v>
      </c>
    </row>
    <row r="3060" spans="1:3" x14ac:dyDescent="0.4">
      <c r="A3060" s="34">
        <v>3036</v>
      </c>
      <c r="B3060" s="34">
        <v>11929.072552757567</v>
      </c>
      <c r="C3060" s="34">
        <v>15267.637447242432</v>
      </c>
    </row>
    <row r="3061" spans="1:3" x14ac:dyDescent="0.4">
      <c r="A3061" s="34">
        <v>3037</v>
      </c>
      <c r="B3061" s="34">
        <v>12563.193735198751</v>
      </c>
      <c r="C3061" s="34">
        <v>19119.806264801249</v>
      </c>
    </row>
    <row r="3062" spans="1:3" x14ac:dyDescent="0.4">
      <c r="A3062" s="34">
        <v>3038</v>
      </c>
      <c r="B3062" s="34">
        <v>7384.1433693218005</v>
      </c>
      <c r="C3062" s="34">
        <v>-6318.1433693218005</v>
      </c>
    </row>
    <row r="3063" spans="1:3" x14ac:dyDescent="0.4">
      <c r="A3063" s="34">
        <v>3039</v>
      </c>
      <c r="B3063" s="34">
        <v>7705.6096154049383</v>
      </c>
      <c r="C3063" s="34">
        <v>-6700.6096154049383</v>
      </c>
    </row>
    <row r="3064" spans="1:3" x14ac:dyDescent="0.4">
      <c r="A3064" s="34">
        <v>3040</v>
      </c>
      <c r="B3064" s="34">
        <v>12220.286723966325</v>
      </c>
      <c r="C3064" s="34">
        <v>9522.4932760336742</v>
      </c>
    </row>
    <row r="3065" spans="1:3" x14ac:dyDescent="0.4">
      <c r="A3065" s="34">
        <v>3041</v>
      </c>
      <c r="B3065" s="34">
        <v>10958.609842199039</v>
      </c>
      <c r="C3065" s="34">
        <v>-7733.6098421990391</v>
      </c>
    </row>
    <row r="3066" spans="1:3" x14ac:dyDescent="0.4">
      <c r="A3066" s="34">
        <v>3042</v>
      </c>
      <c r="B3066" s="34">
        <v>12581.726959002737</v>
      </c>
      <c r="C3066" s="34">
        <v>-3411.7269590027372</v>
      </c>
    </row>
    <row r="3067" spans="1:3" x14ac:dyDescent="0.4">
      <c r="A3067" s="34">
        <v>3043</v>
      </c>
      <c r="B3067" s="34">
        <v>8911.7831929508102</v>
      </c>
      <c r="C3067" s="34">
        <v>-6991.7831929508102</v>
      </c>
    </row>
    <row r="3068" spans="1:3" x14ac:dyDescent="0.4">
      <c r="A3068" s="34">
        <v>3044</v>
      </c>
      <c r="B3068" s="34">
        <v>15244.721095759243</v>
      </c>
      <c r="C3068" s="34">
        <v>1256.2789042407567</v>
      </c>
    </row>
    <row r="3069" spans="1:3" x14ac:dyDescent="0.4">
      <c r="A3069" s="34">
        <v>3045</v>
      </c>
      <c r="B3069" s="34">
        <v>11560.744927771273</v>
      </c>
      <c r="C3069" s="34">
        <v>1560.2550722287269</v>
      </c>
    </row>
    <row r="3070" spans="1:3" x14ac:dyDescent="0.4">
      <c r="A3070" s="34">
        <v>3046</v>
      </c>
      <c r="B3070" s="34">
        <v>11464.757671744648</v>
      </c>
      <c r="C3070" s="34">
        <v>-6156.497671744648</v>
      </c>
    </row>
    <row r="3071" spans="1:3" x14ac:dyDescent="0.4">
      <c r="A3071" s="34">
        <v>3047</v>
      </c>
      <c r="B3071" s="34">
        <v>26018.651897937616</v>
      </c>
      <c r="C3071" s="34">
        <v>-10941.651897937616</v>
      </c>
    </row>
    <row r="3072" spans="1:3" x14ac:dyDescent="0.4">
      <c r="A3072" s="34">
        <v>3048</v>
      </c>
      <c r="B3072" s="34">
        <v>7707.8935674197382</v>
      </c>
      <c r="C3072" s="34">
        <v>-6962.8935674197382</v>
      </c>
    </row>
    <row r="3073" spans="1:3" x14ac:dyDescent="0.4">
      <c r="A3073" s="34">
        <v>3049</v>
      </c>
      <c r="B3073" s="34">
        <v>19200.205563933792</v>
      </c>
      <c r="C3073" s="34">
        <v>-10880.205563933792</v>
      </c>
    </row>
    <row r="3074" spans="1:3" x14ac:dyDescent="0.4">
      <c r="A3074" s="34">
        <v>3050</v>
      </c>
      <c r="B3074" s="34">
        <v>10735.652621706631</v>
      </c>
      <c r="C3074" s="34">
        <v>-6735.6526217066312</v>
      </c>
    </row>
    <row r="3075" spans="1:3" x14ac:dyDescent="0.4">
      <c r="A3075" s="34">
        <v>3051</v>
      </c>
      <c r="B3075" s="34">
        <v>10455.487841224465</v>
      </c>
      <c r="C3075" s="34">
        <v>-9819.4878412244652</v>
      </c>
    </row>
    <row r="3076" spans="1:3" x14ac:dyDescent="0.4">
      <c r="A3076" s="34">
        <v>3052</v>
      </c>
      <c r="B3076" s="34">
        <v>6587.9087551335379</v>
      </c>
      <c r="C3076" s="34">
        <v>-5760.9087551335379</v>
      </c>
    </row>
    <row r="3077" spans="1:3" x14ac:dyDescent="0.4">
      <c r="A3077" s="34">
        <v>3053</v>
      </c>
      <c r="B3077" s="34">
        <v>7728.4491355529408</v>
      </c>
      <c r="C3077" s="34">
        <v>-7653.4491355529408</v>
      </c>
    </row>
    <row r="3078" spans="1:3" x14ac:dyDescent="0.4">
      <c r="A3078" s="34">
        <v>3054</v>
      </c>
      <c r="B3078" s="34">
        <v>5741.410882676706</v>
      </c>
      <c r="C3078" s="34">
        <v>-5701.410882676706</v>
      </c>
    </row>
    <row r="3079" spans="1:3" x14ac:dyDescent="0.4">
      <c r="A3079" s="34">
        <v>3055</v>
      </c>
      <c r="B3079" s="34">
        <v>4645.1139155725759</v>
      </c>
      <c r="C3079" s="34">
        <v>-4645.1139155725759</v>
      </c>
    </row>
    <row r="3080" spans="1:3" x14ac:dyDescent="0.4">
      <c r="A3080" s="34">
        <v>3056</v>
      </c>
      <c r="B3080" s="34">
        <v>4727.3361881053861</v>
      </c>
      <c r="C3080" s="34">
        <v>-4726.3361881053861</v>
      </c>
    </row>
    <row r="3081" spans="1:3" x14ac:dyDescent="0.4">
      <c r="A3081" s="34">
        <v>3057</v>
      </c>
      <c r="B3081" s="34">
        <v>4645.1139155725759</v>
      </c>
      <c r="C3081" s="34">
        <v>-4645.1139155725759</v>
      </c>
    </row>
    <row r="3082" spans="1:3" x14ac:dyDescent="0.4">
      <c r="A3082" s="34">
        <v>3058</v>
      </c>
      <c r="B3082" s="34">
        <v>4645.1139155725759</v>
      </c>
      <c r="C3082" s="34">
        <v>-4645.1139155725759</v>
      </c>
    </row>
    <row r="3083" spans="1:3" x14ac:dyDescent="0.4">
      <c r="A3083" s="34">
        <v>3059</v>
      </c>
      <c r="B3083" s="34">
        <v>4727.3361881053861</v>
      </c>
      <c r="C3083" s="34">
        <v>-4724.3361881053861</v>
      </c>
    </row>
    <row r="3084" spans="1:3" x14ac:dyDescent="0.4">
      <c r="A3084" s="34">
        <v>3060</v>
      </c>
      <c r="B3084" s="34">
        <v>8016.2270894177755</v>
      </c>
      <c r="C3084" s="34">
        <v>-7565.2270894177755</v>
      </c>
    </row>
    <row r="3085" spans="1:3" x14ac:dyDescent="0.4">
      <c r="A3085" s="34">
        <v>3061</v>
      </c>
      <c r="B3085" s="34">
        <v>9235.8574653211199</v>
      </c>
      <c r="C3085" s="34">
        <v>-8900.8574653211199</v>
      </c>
    </row>
    <row r="3086" spans="1:3" x14ac:dyDescent="0.4">
      <c r="A3086" s="34">
        <v>3062</v>
      </c>
      <c r="B3086" s="34">
        <v>4645.1139155725759</v>
      </c>
      <c r="C3086" s="34">
        <v>-4645.1139155725759</v>
      </c>
    </row>
    <row r="3087" spans="1:3" x14ac:dyDescent="0.4">
      <c r="A3087" s="34">
        <v>3063</v>
      </c>
      <c r="B3087" s="34">
        <v>12847.705999293476</v>
      </c>
      <c r="C3087" s="34">
        <v>-6163.7059992934755</v>
      </c>
    </row>
    <row r="3088" spans="1:3" x14ac:dyDescent="0.4">
      <c r="A3088" s="34">
        <v>3064</v>
      </c>
      <c r="B3088" s="34">
        <v>6743.5693058664592</v>
      </c>
      <c r="C3088" s="34">
        <v>-6156.5693058664592</v>
      </c>
    </row>
    <row r="3089" spans="1:3" x14ac:dyDescent="0.4">
      <c r="A3089" s="34">
        <v>3065</v>
      </c>
      <c r="B3089" s="34">
        <v>14318.792674259121</v>
      </c>
      <c r="C3089" s="34">
        <v>-5847.7926742591208</v>
      </c>
    </row>
    <row r="3090" spans="1:3" x14ac:dyDescent="0.4">
      <c r="A3090" s="34">
        <v>3066</v>
      </c>
      <c r="B3090" s="34">
        <v>5056.2252782366249</v>
      </c>
      <c r="C3090" s="34">
        <v>-5046.2252782366249</v>
      </c>
    </row>
    <row r="3091" spans="1:3" x14ac:dyDescent="0.4">
      <c r="A3091" s="34">
        <v>3067</v>
      </c>
      <c r="B3091" s="34">
        <v>234593.40276566381</v>
      </c>
      <c r="C3091" s="34">
        <v>-192643.40276566381</v>
      </c>
    </row>
    <row r="3092" spans="1:3" x14ac:dyDescent="0.4">
      <c r="A3092" s="34">
        <v>3068</v>
      </c>
      <c r="B3092" s="34">
        <v>21089.568422134525</v>
      </c>
      <c r="C3092" s="34">
        <v>-20889.568422134525</v>
      </c>
    </row>
    <row r="3093" spans="1:3" x14ac:dyDescent="0.4">
      <c r="A3093" s="34">
        <v>3069</v>
      </c>
      <c r="B3093" s="34">
        <v>11839.562762193429</v>
      </c>
      <c r="C3093" s="34">
        <v>-11664.562762193429</v>
      </c>
    </row>
    <row r="3094" spans="1:3" x14ac:dyDescent="0.4">
      <c r="A3094" s="34">
        <v>3070</v>
      </c>
      <c r="B3094" s="34">
        <v>6301.3054051620293</v>
      </c>
      <c r="C3094" s="34">
        <v>-6160.3054051620293</v>
      </c>
    </row>
    <row r="3095" spans="1:3" x14ac:dyDescent="0.4">
      <c r="A3095" s="34">
        <v>3071</v>
      </c>
      <c r="B3095" s="34">
        <v>6361.5038546949791</v>
      </c>
      <c r="C3095" s="34">
        <v>-6027.5038546949791</v>
      </c>
    </row>
    <row r="3096" spans="1:3" x14ac:dyDescent="0.4">
      <c r="A3096" s="34">
        <v>3072</v>
      </c>
      <c r="B3096" s="34">
        <v>9685.9717008532971</v>
      </c>
      <c r="C3096" s="34">
        <v>-2512.9717008532971</v>
      </c>
    </row>
    <row r="3097" spans="1:3" x14ac:dyDescent="0.4">
      <c r="A3097" s="34">
        <v>3073</v>
      </c>
      <c r="B3097" s="34">
        <v>4727.3361881053861</v>
      </c>
      <c r="C3097" s="34">
        <v>-4725.3361881053861</v>
      </c>
    </row>
    <row r="3098" spans="1:3" x14ac:dyDescent="0.4">
      <c r="A3098" s="34">
        <v>3074</v>
      </c>
      <c r="B3098" s="34">
        <v>12221.30902752433</v>
      </c>
      <c r="C3098" s="34">
        <v>-11576.30902752433</v>
      </c>
    </row>
    <row r="3099" spans="1:3" x14ac:dyDescent="0.4">
      <c r="A3099" s="34">
        <v>3075</v>
      </c>
      <c r="B3099" s="34">
        <v>5248.0772474798468</v>
      </c>
      <c r="C3099" s="34">
        <v>-5226.0772474798468</v>
      </c>
    </row>
    <row r="3100" spans="1:3" x14ac:dyDescent="0.4">
      <c r="A3100" s="34">
        <v>3076</v>
      </c>
      <c r="B3100" s="34">
        <v>9973.1171756986478</v>
      </c>
      <c r="C3100" s="34">
        <v>-8677.1171756986478</v>
      </c>
    </row>
    <row r="3101" spans="1:3" x14ac:dyDescent="0.4">
      <c r="A3101" s="34">
        <v>3077</v>
      </c>
      <c r="B3101" s="34">
        <v>7121.6487642608054</v>
      </c>
      <c r="C3101" s="34">
        <v>-5615.6487642608054</v>
      </c>
    </row>
    <row r="3102" spans="1:3" x14ac:dyDescent="0.4">
      <c r="A3102" s="34">
        <v>3078</v>
      </c>
      <c r="B3102" s="34">
        <v>8961.7832235450878</v>
      </c>
      <c r="C3102" s="34">
        <v>-8856.7832235450878</v>
      </c>
    </row>
    <row r="3103" spans="1:3" x14ac:dyDescent="0.4">
      <c r="A3103" s="34">
        <v>3079</v>
      </c>
      <c r="B3103" s="34">
        <v>6591.0410321824065</v>
      </c>
      <c r="C3103" s="34">
        <v>-6520.0410321824065</v>
      </c>
    </row>
    <row r="3104" spans="1:3" x14ac:dyDescent="0.4">
      <c r="A3104" s="34">
        <v>3080</v>
      </c>
      <c r="B3104" s="34">
        <v>38831.307673103023</v>
      </c>
      <c r="C3104" s="34">
        <v>-27605.307673103023</v>
      </c>
    </row>
    <row r="3105" spans="1:3" x14ac:dyDescent="0.4">
      <c r="A3105" s="34">
        <v>3081</v>
      </c>
      <c r="B3105" s="34">
        <v>9061.6245544777848</v>
      </c>
      <c r="C3105" s="34">
        <v>-8685.6245544777848</v>
      </c>
    </row>
    <row r="3106" spans="1:3" x14ac:dyDescent="0.4">
      <c r="A3106" s="34">
        <v>3082</v>
      </c>
      <c r="B3106" s="34">
        <v>39227.801742872354</v>
      </c>
      <c r="C3106" s="34">
        <v>-37124.801742872354</v>
      </c>
    </row>
    <row r="3107" spans="1:3" x14ac:dyDescent="0.4">
      <c r="A3107" s="34">
        <v>3083</v>
      </c>
      <c r="B3107" s="34">
        <v>4645.1139155725759</v>
      </c>
      <c r="C3107" s="34">
        <v>-4645.1139155725759</v>
      </c>
    </row>
    <row r="3108" spans="1:3" x14ac:dyDescent="0.4">
      <c r="A3108" s="34">
        <v>3084</v>
      </c>
      <c r="B3108" s="34">
        <v>6179.9296695183575</v>
      </c>
      <c r="C3108" s="34">
        <v>-6123.9296695183575</v>
      </c>
    </row>
    <row r="3109" spans="1:3" x14ac:dyDescent="0.4">
      <c r="A3109" s="34">
        <v>3085</v>
      </c>
      <c r="B3109" s="34">
        <v>11085.85859730934</v>
      </c>
      <c r="C3109" s="34">
        <v>-10615.85859730934</v>
      </c>
    </row>
    <row r="3110" spans="1:3" x14ac:dyDescent="0.4">
      <c r="A3110" s="34">
        <v>3086</v>
      </c>
      <c r="B3110" s="34">
        <v>10217.956831685235</v>
      </c>
      <c r="C3110" s="34">
        <v>-9607.9568316852346</v>
      </c>
    </row>
    <row r="3111" spans="1:3" x14ac:dyDescent="0.4">
      <c r="A3111" s="34">
        <v>3087</v>
      </c>
      <c r="B3111" s="34">
        <v>6015.4851244527381</v>
      </c>
      <c r="C3111" s="34">
        <v>-5965.4851244527381</v>
      </c>
    </row>
    <row r="3112" spans="1:3" x14ac:dyDescent="0.4">
      <c r="A3112" s="34">
        <v>3088</v>
      </c>
      <c r="B3112" s="34">
        <v>9784.0059488731858</v>
      </c>
      <c r="C3112" s="34">
        <v>-9659.0059488731858</v>
      </c>
    </row>
    <row r="3113" spans="1:3" x14ac:dyDescent="0.4">
      <c r="A3113" s="34">
        <v>3089</v>
      </c>
      <c r="B3113" s="34">
        <v>8098.4493619505847</v>
      </c>
      <c r="C3113" s="34">
        <v>-7972.4493619505847</v>
      </c>
    </row>
    <row r="3114" spans="1:3" x14ac:dyDescent="0.4">
      <c r="A3114" s="34">
        <v>3090</v>
      </c>
      <c r="B3114" s="34">
        <v>15341.317991285205</v>
      </c>
      <c r="C3114" s="34">
        <v>-9487.3179912852047</v>
      </c>
    </row>
    <row r="3115" spans="1:3" x14ac:dyDescent="0.4">
      <c r="A3115" s="34">
        <v>3091</v>
      </c>
      <c r="B3115" s="34">
        <v>109085.67164835933</v>
      </c>
      <c r="C3115" s="34">
        <v>-97653.671648359334</v>
      </c>
    </row>
    <row r="3116" spans="1:3" x14ac:dyDescent="0.4">
      <c r="A3116" s="34">
        <v>3092</v>
      </c>
      <c r="B3116" s="34">
        <v>11917.217130696637</v>
      </c>
      <c r="C3116" s="34">
        <v>-11121.217130696637</v>
      </c>
    </row>
    <row r="3117" spans="1:3" x14ac:dyDescent="0.4">
      <c r="A3117" s="34">
        <v>3093</v>
      </c>
      <c r="B3117" s="34">
        <v>9277.7125173866316</v>
      </c>
      <c r="C3117" s="34">
        <v>-8094.5225173866311</v>
      </c>
    </row>
    <row r="3118" spans="1:3" x14ac:dyDescent="0.4">
      <c r="A3118" s="34">
        <v>3094</v>
      </c>
      <c r="B3118" s="34">
        <v>9046.4237982112154</v>
      </c>
      <c r="C3118" s="34">
        <v>-8136.4237982112154</v>
      </c>
    </row>
    <row r="3119" spans="1:3" x14ac:dyDescent="0.4">
      <c r="A3119" s="34">
        <v>3095</v>
      </c>
      <c r="B3119" s="34">
        <v>6700.6707288928192</v>
      </c>
      <c r="C3119" s="34">
        <v>-6675.6707288928192</v>
      </c>
    </row>
    <row r="3120" spans="1:3" x14ac:dyDescent="0.4">
      <c r="A3120" s="34">
        <v>3096</v>
      </c>
      <c r="B3120" s="34">
        <v>8756.2275422130624</v>
      </c>
      <c r="C3120" s="34">
        <v>-8706.2275422130624</v>
      </c>
    </row>
    <row r="3121" spans="1:3" x14ac:dyDescent="0.4">
      <c r="A3121" s="34">
        <v>3097</v>
      </c>
      <c r="B3121" s="34">
        <v>9314.1643915428431</v>
      </c>
      <c r="C3121" s="34">
        <v>-8519.1643915428431</v>
      </c>
    </row>
    <row r="3122" spans="1:3" x14ac:dyDescent="0.4">
      <c r="A3122" s="34">
        <v>3098</v>
      </c>
      <c r="B3122" s="34">
        <v>8002.5233773289738</v>
      </c>
      <c r="C3122" s="34">
        <v>-6287.5233773289738</v>
      </c>
    </row>
    <row r="3123" spans="1:3" x14ac:dyDescent="0.4">
      <c r="A3123" s="34">
        <v>3099</v>
      </c>
      <c r="B3123" s="34">
        <v>9998.6974382644112</v>
      </c>
      <c r="C3123" s="34">
        <v>-8240.6974382644112</v>
      </c>
    </row>
    <row r="3124" spans="1:3" x14ac:dyDescent="0.4">
      <c r="A3124" s="34">
        <v>3100</v>
      </c>
      <c r="B3124" s="34">
        <v>9216.6722683967964</v>
      </c>
      <c r="C3124" s="34">
        <v>-8938.6722683967964</v>
      </c>
    </row>
    <row r="3125" spans="1:3" x14ac:dyDescent="0.4">
      <c r="A3125" s="34">
        <v>3101</v>
      </c>
      <c r="B3125" s="34">
        <v>16200.505601529761</v>
      </c>
      <c r="C3125" s="34">
        <v>-14373.505601529761</v>
      </c>
    </row>
    <row r="3126" spans="1:3" x14ac:dyDescent="0.4">
      <c r="A3126" s="34">
        <v>3102</v>
      </c>
      <c r="B3126" s="34">
        <v>6700.6707288928192</v>
      </c>
      <c r="C3126" s="34">
        <v>-6400.6707288928192</v>
      </c>
    </row>
    <row r="3127" spans="1:3" x14ac:dyDescent="0.4">
      <c r="A3127" s="34">
        <v>3103</v>
      </c>
      <c r="B3127" s="34">
        <v>10362.302599020613</v>
      </c>
      <c r="C3127" s="34">
        <v>-4104.3025990206133</v>
      </c>
    </row>
    <row r="3128" spans="1:3" x14ac:dyDescent="0.4">
      <c r="A3128" s="34">
        <v>3104</v>
      </c>
      <c r="B3128" s="34">
        <v>5097.3364145030291</v>
      </c>
      <c r="C3128" s="34">
        <v>-5086.3364145030291</v>
      </c>
    </row>
    <row r="3129" spans="1:3" x14ac:dyDescent="0.4">
      <c r="A3129" s="34">
        <v>3105</v>
      </c>
      <c r="B3129" s="34">
        <v>24131.792505848483</v>
      </c>
      <c r="C3129" s="34">
        <v>-22946.792505848483</v>
      </c>
    </row>
    <row r="3130" spans="1:3" x14ac:dyDescent="0.4">
      <c r="A3130" s="34">
        <v>3106</v>
      </c>
      <c r="B3130" s="34">
        <v>11212.286392709251</v>
      </c>
      <c r="C3130" s="34">
        <v>-8736.2863927092512</v>
      </c>
    </row>
    <row r="3131" spans="1:3" x14ac:dyDescent="0.4">
      <c r="A3131" s="34">
        <v>3107</v>
      </c>
      <c r="B3131" s="34">
        <v>5487.8922090338756</v>
      </c>
      <c r="C3131" s="34">
        <v>-5446.8922090338756</v>
      </c>
    </row>
    <row r="3132" spans="1:3" x14ac:dyDescent="0.4">
      <c r="A3132" s="34">
        <v>3108</v>
      </c>
      <c r="B3132" s="34">
        <v>27057.771307705716</v>
      </c>
      <c r="C3132" s="34">
        <v>-19152.771307705716</v>
      </c>
    </row>
    <row r="3133" spans="1:3" x14ac:dyDescent="0.4">
      <c r="A3133" s="34">
        <v>3109</v>
      </c>
      <c r="B3133" s="34">
        <v>5714.0034584991026</v>
      </c>
      <c r="C3133" s="34">
        <v>-5688.0034584991026</v>
      </c>
    </row>
    <row r="3134" spans="1:3" x14ac:dyDescent="0.4">
      <c r="A3134" s="34">
        <v>3110</v>
      </c>
      <c r="B3134" s="34">
        <v>9429.1519305736911</v>
      </c>
      <c r="C3134" s="34">
        <v>-2796.1519305736911</v>
      </c>
    </row>
    <row r="3135" spans="1:3" x14ac:dyDescent="0.4">
      <c r="A3135" s="34">
        <v>3111</v>
      </c>
      <c r="B3135" s="34">
        <v>5467.336640900673</v>
      </c>
      <c r="C3135" s="34">
        <v>-5457.336640900673</v>
      </c>
    </row>
    <row r="3136" spans="1:3" x14ac:dyDescent="0.4">
      <c r="A3136" s="34">
        <v>3112</v>
      </c>
      <c r="B3136" s="34">
        <v>10409.327968925343</v>
      </c>
      <c r="C3136" s="34">
        <v>-5081.3279689253432</v>
      </c>
    </row>
    <row r="3137" spans="1:3" x14ac:dyDescent="0.4">
      <c r="A3137" s="34">
        <v>3113</v>
      </c>
      <c r="B3137" s="34">
        <v>9404.8699144163402</v>
      </c>
      <c r="C3137" s="34">
        <v>-8883.8699144163402</v>
      </c>
    </row>
    <row r="3138" spans="1:3" x14ac:dyDescent="0.4">
      <c r="A3138" s="34">
        <v>3114</v>
      </c>
      <c r="B3138" s="34">
        <v>14945.120217993472</v>
      </c>
      <c r="C3138" s="34">
        <v>-10310.120217993472</v>
      </c>
    </row>
    <row r="3139" spans="1:3" x14ac:dyDescent="0.4">
      <c r="A3139" s="34">
        <v>3115</v>
      </c>
      <c r="B3139" s="34">
        <v>4645.1139155725759</v>
      </c>
      <c r="C3139" s="34">
        <v>-4645.1139155725759</v>
      </c>
    </row>
    <row r="3140" spans="1:3" x14ac:dyDescent="0.4">
      <c r="A3140" s="34">
        <v>3116</v>
      </c>
      <c r="B3140" s="34">
        <v>29311.795675415498</v>
      </c>
      <c r="C3140" s="34">
        <v>-29011.795675415498</v>
      </c>
    </row>
    <row r="3141" spans="1:3" x14ac:dyDescent="0.4">
      <c r="A3141" s="34">
        <v>3117</v>
      </c>
      <c r="B3141" s="34">
        <v>8180.6716344833949</v>
      </c>
      <c r="C3141" s="34">
        <v>-7750.6716344833949</v>
      </c>
    </row>
    <row r="3142" spans="1:3" x14ac:dyDescent="0.4">
      <c r="A3142" s="34">
        <v>3118</v>
      </c>
      <c r="B3142" s="34">
        <v>4727.3361881053861</v>
      </c>
      <c r="C3142" s="34">
        <v>-4726.3361881053861</v>
      </c>
    </row>
    <row r="3143" spans="1:3" x14ac:dyDescent="0.4">
      <c r="A3143" s="34">
        <v>3119</v>
      </c>
      <c r="B3143" s="34">
        <v>68367.375128500134</v>
      </c>
      <c r="C3143" s="34">
        <v>-66817.375128500134</v>
      </c>
    </row>
    <row r="3144" spans="1:3" x14ac:dyDescent="0.4">
      <c r="A3144" s="34">
        <v>3120</v>
      </c>
      <c r="B3144" s="34">
        <v>5056.2252782366249</v>
      </c>
      <c r="C3144" s="34">
        <v>-5051.2252782366249</v>
      </c>
    </row>
    <row r="3145" spans="1:3" x14ac:dyDescent="0.4">
      <c r="A3145" s="34">
        <v>3121</v>
      </c>
      <c r="B3145" s="34">
        <v>5697.559003992541</v>
      </c>
      <c r="C3145" s="34">
        <v>-5569.559003992541</v>
      </c>
    </row>
    <row r="3146" spans="1:3" x14ac:dyDescent="0.4">
      <c r="A3146" s="34">
        <v>3122</v>
      </c>
      <c r="B3146" s="34">
        <v>5467.336640900673</v>
      </c>
      <c r="C3146" s="34">
        <v>-5457.336640900673</v>
      </c>
    </row>
    <row r="3147" spans="1:3" x14ac:dyDescent="0.4">
      <c r="A3147" s="34">
        <v>3123</v>
      </c>
      <c r="B3147" s="34">
        <v>9414.0057224755401</v>
      </c>
      <c r="C3147" s="34">
        <v>-9298.0057224755401</v>
      </c>
    </row>
    <row r="3148" spans="1:3" x14ac:dyDescent="0.4">
      <c r="A3148" s="34">
        <v>3124</v>
      </c>
      <c r="B3148" s="34">
        <v>24773.504265041331</v>
      </c>
      <c r="C3148" s="34">
        <v>60418.495734958669</v>
      </c>
    </row>
    <row r="3149" spans="1:3" x14ac:dyDescent="0.4">
      <c r="A3149" s="34">
        <v>3125</v>
      </c>
      <c r="B3149" s="34">
        <v>5179.5586870358393</v>
      </c>
      <c r="C3149" s="34">
        <v>-5153.5586870358393</v>
      </c>
    </row>
    <row r="3150" spans="1:3" x14ac:dyDescent="0.4">
      <c r="A3150" s="34">
        <v>3126</v>
      </c>
      <c r="B3150" s="34">
        <v>4645.1139155725759</v>
      </c>
      <c r="C3150" s="34">
        <v>-4645.1139155725759</v>
      </c>
    </row>
    <row r="3151" spans="1:3" x14ac:dyDescent="0.4">
      <c r="A3151" s="34">
        <v>3127</v>
      </c>
      <c r="B3151" s="34">
        <v>9675.1823528738787</v>
      </c>
      <c r="C3151" s="34">
        <v>-8635.1823528738787</v>
      </c>
    </row>
    <row r="3152" spans="1:3" x14ac:dyDescent="0.4">
      <c r="A3152" s="34">
        <v>3128</v>
      </c>
      <c r="B3152" s="34">
        <v>4645.1139155725759</v>
      </c>
      <c r="C3152" s="34">
        <v>-4645.1139155725759</v>
      </c>
    </row>
    <row r="3153" spans="1:3" x14ac:dyDescent="0.4">
      <c r="A3153" s="34">
        <v>3129</v>
      </c>
      <c r="B3153" s="34">
        <v>16093.686922683717</v>
      </c>
      <c r="C3153" s="34">
        <v>197.31307731628294</v>
      </c>
    </row>
    <row r="3154" spans="1:3" x14ac:dyDescent="0.4">
      <c r="A3154" s="34">
        <v>3130</v>
      </c>
      <c r="B3154" s="34">
        <v>5467.336640900673</v>
      </c>
      <c r="C3154" s="34">
        <v>-5457.336640900673</v>
      </c>
    </row>
    <row r="3155" spans="1:3" x14ac:dyDescent="0.4">
      <c r="A3155" s="34">
        <v>3131</v>
      </c>
      <c r="B3155" s="34">
        <v>12353.451965523489</v>
      </c>
      <c r="C3155" s="34">
        <v>-11978.451965523489</v>
      </c>
    </row>
    <row r="3156" spans="1:3" x14ac:dyDescent="0.4">
      <c r="A3156" s="34">
        <v>3132</v>
      </c>
      <c r="B3156" s="34">
        <v>9064.5610642110987</v>
      </c>
      <c r="C3156" s="34">
        <v>-8419.5610642110987</v>
      </c>
    </row>
    <row r="3157" spans="1:3" x14ac:dyDescent="0.4">
      <c r="A3157" s="34">
        <v>3133</v>
      </c>
      <c r="B3157" s="34">
        <v>5467.336640900673</v>
      </c>
      <c r="C3157" s="34">
        <v>-5457.336640900673</v>
      </c>
    </row>
    <row r="3158" spans="1:3" x14ac:dyDescent="0.4">
      <c r="A3158" s="34">
        <v>3134</v>
      </c>
      <c r="B3158" s="34">
        <v>7420.1156135549045</v>
      </c>
      <c r="C3158" s="34">
        <v>-6880.1156135549045</v>
      </c>
    </row>
    <row r="3159" spans="1:3" x14ac:dyDescent="0.4">
      <c r="A3159" s="34">
        <v>3135</v>
      </c>
      <c r="B3159" s="34">
        <v>6186.7815255627584</v>
      </c>
      <c r="C3159" s="34">
        <v>-5961.7815255627584</v>
      </c>
    </row>
    <row r="3160" spans="1:3" x14ac:dyDescent="0.4">
      <c r="A3160" s="34">
        <v>3136</v>
      </c>
      <c r="B3160" s="34">
        <v>6547.972222760458</v>
      </c>
      <c r="C3160" s="34">
        <v>-6385.972222760458</v>
      </c>
    </row>
    <row r="3161" spans="1:3" x14ac:dyDescent="0.4">
      <c r="A3161" s="34">
        <v>3137</v>
      </c>
      <c r="B3161" s="34">
        <v>7033.297195048277</v>
      </c>
      <c r="C3161" s="34">
        <v>-6394.297195048277</v>
      </c>
    </row>
    <row r="3162" spans="1:3" x14ac:dyDescent="0.4">
      <c r="A3162" s="34">
        <v>3138</v>
      </c>
      <c r="B3162" s="34">
        <v>8756.2275422130624</v>
      </c>
      <c r="C3162" s="34">
        <v>-8706.2275422130624</v>
      </c>
    </row>
    <row r="3163" spans="1:3" x14ac:dyDescent="0.4">
      <c r="A3163" s="34">
        <v>3139</v>
      </c>
      <c r="B3163" s="34">
        <v>4645.1139155725759</v>
      </c>
      <c r="C3163" s="34">
        <v>-4645.1139155725759</v>
      </c>
    </row>
    <row r="3164" spans="1:3" x14ac:dyDescent="0.4">
      <c r="A3164" s="34">
        <v>3140</v>
      </c>
      <c r="B3164" s="34">
        <v>41645.136555336961</v>
      </c>
      <c r="C3164" s="34">
        <v>-38945.136555336961</v>
      </c>
    </row>
    <row r="3165" spans="1:3" x14ac:dyDescent="0.4">
      <c r="A3165" s="34">
        <v>3141</v>
      </c>
      <c r="B3165" s="34">
        <v>6618.4484563600099</v>
      </c>
      <c r="C3165" s="34">
        <v>-6522.4484563600099</v>
      </c>
    </row>
    <row r="3166" spans="1:3" x14ac:dyDescent="0.4">
      <c r="A3166" s="34">
        <v>3142</v>
      </c>
      <c r="B3166" s="34">
        <v>7296.7822047556901</v>
      </c>
      <c r="C3166" s="34">
        <v>-7038.7822047556901</v>
      </c>
    </row>
    <row r="3167" spans="1:3" x14ac:dyDescent="0.4">
      <c r="A3167" s="34">
        <v>3143</v>
      </c>
      <c r="B3167" s="34">
        <v>5878.4480035647221</v>
      </c>
      <c r="C3167" s="34">
        <v>-5833.4480035647221</v>
      </c>
    </row>
    <row r="3168" spans="1:3" x14ac:dyDescent="0.4">
      <c r="A3168" s="34">
        <v>3144</v>
      </c>
      <c r="B3168" s="34">
        <v>4645.1139155725759</v>
      </c>
      <c r="C3168" s="34">
        <v>-4645.1139155725759</v>
      </c>
    </row>
    <row r="3169" spans="1:3" x14ac:dyDescent="0.4">
      <c r="A3169" s="34">
        <v>3145</v>
      </c>
      <c r="B3169" s="34">
        <v>25310.311745485425</v>
      </c>
      <c r="C3169" s="34">
        <v>-17770.311745485425</v>
      </c>
    </row>
    <row r="3170" spans="1:3" x14ac:dyDescent="0.4">
      <c r="A3170" s="34">
        <v>3146</v>
      </c>
      <c r="B3170" s="34">
        <v>4645.1139155725759</v>
      </c>
      <c r="C3170" s="34">
        <v>-4645.1139155725759</v>
      </c>
    </row>
    <row r="3171" spans="1:3" x14ac:dyDescent="0.4">
      <c r="A3171" s="34">
        <v>3147</v>
      </c>
      <c r="B3171" s="34">
        <v>40617.358148676838</v>
      </c>
      <c r="C3171" s="34">
        <v>-35367.358148676838</v>
      </c>
    </row>
    <row r="3172" spans="1:3" x14ac:dyDescent="0.4">
      <c r="A3172" s="34">
        <v>3148</v>
      </c>
      <c r="B3172" s="34">
        <v>13718.515398594609</v>
      </c>
      <c r="C3172" s="34">
        <v>9786.484601405391</v>
      </c>
    </row>
    <row r="3173" spans="1:3" x14ac:dyDescent="0.4">
      <c r="A3173" s="34">
        <v>3149</v>
      </c>
      <c r="B3173" s="34">
        <v>8050.8469936421161</v>
      </c>
      <c r="C3173" s="34">
        <v>-5689.8469936421161</v>
      </c>
    </row>
    <row r="3174" spans="1:3" x14ac:dyDescent="0.4">
      <c r="A3174" s="34">
        <v>3150</v>
      </c>
      <c r="B3174" s="34">
        <v>8920.6720872786827</v>
      </c>
      <c r="C3174" s="34">
        <v>-7620.6720872786827</v>
      </c>
    </row>
    <row r="3175" spans="1:3" x14ac:dyDescent="0.4">
      <c r="A3175" s="34">
        <v>3151</v>
      </c>
      <c r="B3175" s="34">
        <v>7439.8805829137527</v>
      </c>
      <c r="C3175" s="34">
        <v>-3904.8805829137527</v>
      </c>
    </row>
    <row r="3176" spans="1:3" x14ac:dyDescent="0.4">
      <c r="A3176" s="34">
        <v>3152</v>
      </c>
      <c r="B3176" s="34">
        <v>13143.027612051796</v>
      </c>
      <c r="C3176" s="34">
        <v>-9629.0276120517956</v>
      </c>
    </row>
    <row r="3177" spans="1:3" x14ac:dyDescent="0.4">
      <c r="A3177" s="34">
        <v>3153</v>
      </c>
      <c r="B3177" s="34">
        <v>7505.7126808558523</v>
      </c>
      <c r="C3177" s="34">
        <v>-5174.7126808558523</v>
      </c>
    </row>
    <row r="3178" spans="1:3" x14ac:dyDescent="0.4">
      <c r="A3178" s="34">
        <v>3154</v>
      </c>
      <c r="B3178" s="34">
        <v>8079.8555285354887</v>
      </c>
      <c r="C3178" s="34">
        <v>1987.6444714645113</v>
      </c>
    </row>
    <row r="3179" spans="1:3" x14ac:dyDescent="0.4">
      <c r="A3179" s="34">
        <v>3155</v>
      </c>
      <c r="B3179" s="34">
        <v>9929.3989917665676</v>
      </c>
      <c r="C3179" s="34">
        <v>-2024.3989917665676</v>
      </c>
    </row>
    <row r="3180" spans="1:3" x14ac:dyDescent="0.4">
      <c r="A3180" s="34">
        <v>3156</v>
      </c>
      <c r="B3180" s="34">
        <v>7211.219312077259</v>
      </c>
      <c r="C3180" s="34">
        <v>2214.0106879227405</v>
      </c>
    </row>
    <row r="3181" spans="1:3" x14ac:dyDescent="0.4">
      <c r="A3181" s="34">
        <v>3157</v>
      </c>
      <c r="B3181" s="34">
        <v>9818.6501648280209</v>
      </c>
      <c r="C3181" s="34">
        <v>-4218.6501648280209</v>
      </c>
    </row>
    <row r="3182" spans="1:3" x14ac:dyDescent="0.4">
      <c r="A3182" s="34">
        <v>3158</v>
      </c>
      <c r="B3182" s="34">
        <v>12747.015891976267</v>
      </c>
      <c r="C3182" s="34">
        <v>-8707.0158919762671</v>
      </c>
    </row>
    <row r="3183" spans="1:3" x14ac:dyDescent="0.4">
      <c r="A3183" s="34">
        <v>3159</v>
      </c>
      <c r="B3183" s="34">
        <v>11437.388603065554</v>
      </c>
      <c r="C3183" s="34">
        <v>-5737.388603065554</v>
      </c>
    </row>
    <row r="3184" spans="1:3" x14ac:dyDescent="0.4">
      <c r="A3184" s="34">
        <v>3160</v>
      </c>
      <c r="B3184" s="34">
        <v>7811.0192715464673</v>
      </c>
      <c r="C3184" s="34">
        <v>-5808.799271546467</v>
      </c>
    </row>
    <row r="3185" spans="1:3" x14ac:dyDescent="0.4">
      <c r="A3185" s="34">
        <v>3161</v>
      </c>
      <c r="B3185" s="34">
        <v>11235.878182281484</v>
      </c>
      <c r="C3185" s="34">
        <v>-6666.8781822814835</v>
      </c>
    </row>
    <row r="3186" spans="1:3" x14ac:dyDescent="0.4">
      <c r="A3186" s="34">
        <v>3162</v>
      </c>
      <c r="B3186" s="34">
        <v>6980.6709002207663</v>
      </c>
      <c r="C3186" s="34">
        <v>-4878.6709002207663</v>
      </c>
    </row>
    <row r="3187" spans="1:3" x14ac:dyDescent="0.4">
      <c r="A3187" s="34">
        <v>3163</v>
      </c>
      <c r="B3187" s="34">
        <v>11282.931028300678</v>
      </c>
      <c r="C3187" s="34">
        <v>-6196.931028300678</v>
      </c>
    </row>
    <row r="3188" spans="1:3" x14ac:dyDescent="0.4">
      <c r="A3188" s="34">
        <v>3164</v>
      </c>
      <c r="B3188" s="34">
        <v>21146.667222504533</v>
      </c>
      <c r="C3188" s="34">
        <v>-6696.6672225045331</v>
      </c>
    </row>
    <row r="3189" spans="1:3" x14ac:dyDescent="0.4">
      <c r="A3189" s="34">
        <v>3165</v>
      </c>
      <c r="B3189" s="34">
        <v>7735.9765267003113</v>
      </c>
      <c r="C3189" s="34">
        <v>-5066.9765267003113</v>
      </c>
    </row>
    <row r="3190" spans="1:3" x14ac:dyDescent="0.4">
      <c r="A3190" s="34">
        <v>3166</v>
      </c>
      <c r="B3190" s="34">
        <v>9421.8364150977141</v>
      </c>
      <c r="C3190" s="34">
        <v>-8201.8364150977141</v>
      </c>
    </row>
    <row r="3191" spans="1:3" x14ac:dyDescent="0.4">
      <c r="A3191" s="34">
        <v>3167</v>
      </c>
      <c r="B3191" s="34">
        <v>9603.1903304689622</v>
      </c>
      <c r="C3191" s="34">
        <v>46476.63966953104</v>
      </c>
    </row>
    <row r="3192" spans="1:3" x14ac:dyDescent="0.4">
      <c r="A3192" s="34">
        <v>3168</v>
      </c>
      <c r="B3192" s="34">
        <v>9855.0160933333391</v>
      </c>
      <c r="C3192" s="34">
        <v>-6370.0160933333391</v>
      </c>
    </row>
    <row r="3193" spans="1:3" x14ac:dyDescent="0.4">
      <c r="A3193" s="34">
        <v>3169</v>
      </c>
      <c r="B3193" s="34">
        <v>8830.362378103302</v>
      </c>
      <c r="C3193" s="34">
        <v>-5725.362378103302</v>
      </c>
    </row>
    <row r="3194" spans="1:3" x14ac:dyDescent="0.4">
      <c r="A3194" s="34">
        <v>3170</v>
      </c>
      <c r="B3194" s="34">
        <v>12908.452305119954</v>
      </c>
      <c r="C3194" s="34">
        <v>-4667.452305119954</v>
      </c>
    </row>
    <row r="3195" spans="1:3" x14ac:dyDescent="0.4">
      <c r="A3195" s="34">
        <v>3171</v>
      </c>
      <c r="B3195" s="34">
        <v>7244.9590118564902</v>
      </c>
      <c r="C3195" s="34">
        <v>-4999.9590118564902</v>
      </c>
    </row>
    <row r="3196" spans="1:3" x14ac:dyDescent="0.4">
      <c r="A3196" s="34">
        <v>3172</v>
      </c>
      <c r="B3196" s="34">
        <v>9997.9946837983189</v>
      </c>
      <c r="C3196" s="34">
        <v>-2380.9946837983189</v>
      </c>
    </row>
    <row r="3197" spans="1:3" x14ac:dyDescent="0.4">
      <c r="A3197" s="34">
        <v>3173</v>
      </c>
      <c r="B3197" s="34">
        <v>11166.190702657486</v>
      </c>
      <c r="C3197" s="34">
        <v>-8866.1907026574863</v>
      </c>
    </row>
    <row r="3198" spans="1:3" x14ac:dyDescent="0.4">
      <c r="A3198" s="34">
        <v>3174</v>
      </c>
      <c r="B3198" s="34">
        <v>16089.565362706904</v>
      </c>
      <c r="C3198" s="34">
        <v>-5789.5653627069041</v>
      </c>
    </row>
    <row r="3199" spans="1:3" x14ac:dyDescent="0.4">
      <c r="A3199" s="34">
        <v>3175</v>
      </c>
      <c r="B3199" s="34">
        <v>15491.304127074522</v>
      </c>
      <c r="C3199" s="34">
        <v>-12457.304127074522</v>
      </c>
    </row>
    <row r="3200" spans="1:3" x14ac:dyDescent="0.4">
      <c r="A3200" s="34">
        <v>3176</v>
      </c>
      <c r="B3200" s="34">
        <v>12152.007397818106</v>
      </c>
      <c r="C3200" s="34">
        <v>-6674.0073978181063</v>
      </c>
    </row>
    <row r="3201" spans="1:3" x14ac:dyDescent="0.4">
      <c r="A3201" s="34">
        <v>3177</v>
      </c>
      <c r="B3201" s="34">
        <v>7907.0957095105914</v>
      </c>
      <c r="C3201" s="34">
        <v>-5725.0957095105914</v>
      </c>
    </row>
    <row r="3202" spans="1:3" x14ac:dyDescent="0.4">
      <c r="A3202" s="34">
        <v>3178</v>
      </c>
      <c r="B3202" s="34">
        <v>9376.9250897646652</v>
      </c>
      <c r="C3202" s="34">
        <v>-6441.9250897646652</v>
      </c>
    </row>
    <row r="3203" spans="1:3" x14ac:dyDescent="0.4">
      <c r="A3203" s="34">
        <v>3179</v>
      </c>
      <c r="B3203" s="34">
        <v>7360.5571725535747</v>
      </c>
      <c r="C3203" s="34">
        <v>-4784.5571725535747</v>
      </c>
    </row>
    <row r="3204" spans="1:3" x14ac:dyDescent="0.4">
      <c r="A3204" s="34">
        <v>3180</v>
      </c>
      <c r="B3204" s="34">
        <v>11003.839670181718</v>
      </c>
      <c r="C3204" s="34">
        <v>-6209.0196701817185</v>
      </c>
    </row>
    <row r="3205" spans="1:3" x14ac:dyDescent="0.4">
      <c r="A3205" s="34">
        <v>3181</v>
      </c>
      <c r="B3205" s="34">
        <v>7270.7451517869667</v>
      </c>
      <c r="C3205" s="34">
        <v>-5833.7451517869667</v>
      </c>
    </row>
    <row r="3206" spans="1:3" x14ac:dyDescent="0.4">
      <c r="A3206" s="34">
        <v>3182</v>
      </c>
      <c r="B3206" s="34">
        <v>7632.5231509313298</v>
      </c>
      <c r="C3206" s="34">
        <v>-7087.5231509313298</v>
      </c>
    </row>
    <row r="3207" spans="1:3" x14ac:dyDescent="0.4">
      <c r="A3207" s="34">
        <v>3183</v>
      </c>
      <c r="B3207" s="34">
        <v>8490.5025819745788</v>
      </c>
      <c r="C3207" s="34">
        <v>-1428.5025819745788</v>
      </c>
    </row>
    <row r="3208" spans="1:3" x14ac:dyDescent="0.4">
      <c r="A3208" s="34">
        <v>3184</v>
      </c>
      <c r="B3208" s="34">
        <v>7940.0505722182606</v>
      </c>
      <c r="C3208" s="34">
        <v>-5215.0505722182606</v>
      </c>
    </row>
    <row r="3209" spans="1:3" x14ac:dyDescent="0.4">
      <c r="A3209" s="34">
        <v>3185</v>
      </c>
      <c r="B3209" s="34">
        <v>12885.2155759259</v>
      </c>
      <c r="C3209" s="34">
        <v>-8275.2155759259003</v>
      </c>
    </row>
    <row r="3210" spans="1:3" x14ac:dyDescent="0.4">
      <c r="A3210" s="34">
        <v>3186</v>
      </c>
      <c r="B3210" s="34">
        <v>8071.0419377729813</v>
      </c>
      <c r="C3210" s="34">
        <v>-7071.0419377729813</v>
      </c>
    </row>
    <row r="3211" spans="1:3" x14ac:dyDescent="0.4">
      <c r="A3211" s="34">
        <v>3187</v>
      </c>
      <c r="B3211" s="34">
        <v>8486.0686467481173</v>
      </c>
      <c r="C3211" s="34">
        <v>-5216.0686467481173</v>
      </c>
    </row>
    <row r="3212" spans="1:3" x14ac:dyDescent="0.4">
      <c r="A3212" s="34">
        <v>3188</v>
      </c>
      <c r="B3212" s="34">
        <v>10523.332448614925</v>
      </c>
      <c r="C3212" s="34">
        <v>6920.6675513850751</v>
      </c>
    </row>
    <row r="3213" spans="1:3" x14ac:dyDescent="0.4">
      <c r="A3213" s="34">
        <v>3189</v>
      </c>
      <c r="B3213" s="34">
        <v>5832.7689632687161</v>
      </c>
      <c r="C3213" s="34">
        <v>-5702.7689632687161</v>
      </c>
    </row>
    <row r="3214" spans="1:3" x14ac:dyDescent="0.4">
      <c r="A3214" s="34">
        <v>3190</v>
      </c>
      <c r="B3214" s="34">
        <v>33985.482745701527</v>
      </c>
      <c r="C3214" s="34">
        <v>-27205.482745701527</v>
      </c>
    </row>
    <row r="3215" spans="1:3" x14ac:dyDescent="0.4">
      <c r="A3215" s="34">
        <v>3191</v>
      </c>
      <c r="B3215" s="34">
        <v>4645.1139155725759</v>
      </c>
      <c r="C3215" s="34">
        <v>-4645.1139155725759</v>
      </c>
    </row>
    <row r="3216" spans="1:3" x14ac:dyDescent="0.4">
      <c r="A3216" s="34">
        <v>3192</v>
      </c>
      <c r="B3216" s="34">
        <v>7749.0047036861433</v>
      </c>
      <c r="C3216" s="34">
        <v>-7598.0047036861433</v>
      </c>
    </row>
    <row r="3217" spans="1:3" x14ac:dyDescent="0.4">
      <c r="A3217" s="34">
        <v>3193</v>
      </c>
      <c r="B3217" s="34">
        <v>5693.4478903659001</v>
      </c>
      <c r="C3217" s="34">
        <v>-5591.4478903659001</v>
      </c>
    </row>
    <row r="3218" spans="1:3" x14ac:dyDescent="0.4">
      <c r="A3218" s="34">
        <v>3194</v>
      </c>
      <c r="B3218" s="34">
        <v>6656.1336646042146</v>
      </c>
      <c r="C3218" s="34">
        <v>-6069.1336646042146</v>
      </c>
    </row>
    <row r="3219" spans="1:3" x14ac:dyDescent="0.4">
      <c r="A3219" s="34">
        <v>3195</v>
      </c>
      <c r="B3219" s="34">
        <v>4645.1139155725759</v>
      </c>
      <c r="C3219" s="34">
        <v>-4645.1139155725759</v>
      </c>
    </row>
    <row r="3220" spans="1:3" x14ac:dyDescent="0.4">
      <c r="A3220" s="34">
        <v>3196</v>
      </c>
      <c r="B3220" s="34">
        <v>9009.2191500063236</v>
      </c>
      <c r="C3220" s="34">
        <v>-6939.2191500063236</v>
      </c>
    </row>
    <row r="3221" spans="1:3" x14ac:dyDescent="0.4">
      <c r="A3221" s="34">
        <v>3197</v>
      </c>
      <c r="B3221" s="34">
        <v>29311.795675415498</v>
      </c>
      <c r="C3221" s="34">
        <v>-27511.795675415498</v>
      </c>
    </row>
    <row r="3222" spans="1:3" x14ac:dyDescent="0.4">
      <c r="A3222" s="34">
        <v>3198</v>
      </c>
      <c r="B3222" s="34">
        <v>28181.239428089364</v>
      </c>
      <c r="C3222" s="34">
        <v>-27036.239428089364</v>
      </c>
    </row>
    <row r="3223" spans="1:3" x14ac:dyDescent="0.4">
      <c r="A3223" s="34">
        <v>3199</v>
      </c>
      <c r="B3223" s="34">
        <v>7659.9305751089323</v>
      </c>
      <c r="C3223" s="34">
        <v>-7549.9305751089323</v>
      </c>
    </row>
    <row r="3224" spans="1:3" x14ac:dyDescent="0.4">
      <c r="A3224" s="34">
        <v>3200</v>
      </c>
      <c r="B3224" s="34">
        <v>8691.070269639893</v>
      </c>
      <c r="C3224" s="34">
        <v>-6083.070269639893</v>
      </c>
    </row>
    <row r="3225" spans="1:3" x14ac:dyDescent="0.4">
      <c r="A3225" s="34">
        <v>3201</v>
      </c>
      <c r="B3225" s="34">
        <v>4727.3361881053861</v>
      </c>
      <c r="C3225" s="34">
        <v>-4726.3361881053861</v>
      </c>
    </row>
    <row r="3226" spans="1:3" x14ac:dyDescent="0.4">
      <c r="A3226" s="34">
        <v>3202</v>
      </c>
      <c r="B3226" s="34">
        <v>5672.8923222326976</v>
      </c>
      <c r="C3226" s="34">
        <v>-5647.8923222326976</v>
      </c>
    </row>
    <row r="3227" spans="1:3" x14ac:dyDescent="0.4">
      <c r="A3227" s="34">
        <v>3203</v>
      </c>
      <c r="B3227" s="34">
        <v>13610.630512550151</v>
      </c>
      <c r="C3227" s="34">
        <v>-10884.630512550151</v>
      </c>
    </row>
    <row r="3228" spans="1:3" x14ac:dyDescent="0.4">
      <c r="A3228" s="34">
        <v>3204</v>
      </c>
      <c r="B3228" s="34">
        <v>8071.0419377729813</v>
      </c>
      <c r="C3228" s="34">
        <v>-7821.0419377729813</v>
      </c>
    </row>
    <row r="3229" spans="1:3" x14ac:dyDescent="0.4">
      <c r="A3229" s="34">
        <v>3205</v>
      </c>
      <c r="B3229" s="34">
        <v>4645.1139155725759</v>
      </c>
      <c r="C3229" s="34">
        <v>-4645.1139155725759</v>
      </c>
    </row>
    <row r="3230" spans="1:3" x14ac:dyDescent="0.4">
      <c r="A3230" s="34">
        <v>3206</v>
      </c>
      <c r="B3230" s="34">
        <v>6515.6706156939972</v>
      </c>
      <c r="C3230" s="34">
        <v>-6242.6706156939972</v>
      </c>
    </row>
    <row r="3231" spans="1:3" x14ac:dyDescent="0.4">
      <c r="A3231" s="34">
        <v>3207</v>
      </c>
      <c r="B3231" s="34">
        <v>4645.1139155725759</v>
      </c>
      <c r="C3231" s="34">
        <v>-4645.1139155725759</v>
      </c>
    </row>
    <row r="3232" spans="1:3" x14ac:dyDescent="0.4">
      <c r="A3232" s="34">
        <v>3208</v>
      </c>
      <c r="B3232" s="34">
        <v>10469.191553313265</v>
      </c>
      <c r="C3232" s="34">
        <v>-7919.1915533132651</v>
      </c>
    </row>
    <row r="3233" spans="1:3" x14ac:dyDescent="0.4">
      <c r="A3233" s="34">
        <v>3209</v>
      </c>
      <c r="B3233" s="34">
        <v>9834.1414809053858</v>
      </c>
      <c r="C3233" s="34">
        <v>-4659.1414809053858</v>
      </c>
    </row>
    <row r="3234" spans="1:3" x14ac:dyDescent="0.4">
      <c r="A3234" s="34">
        <v>3210</v>
      </c>
      <c r="B3234" s="34">
        <v>8769.2157507503252</v>
      </c>
      <c r="C3234" s="34">
        <v>2566.4842492496755</v>
      </c>
    </row>
    <row r="3235" spans="1:3" x14ac:dyDescent="0.4">
      <c r="A3235" s="34">
        <v>3211</v>
      </c>
      <c r="B3235" s="34">
        <v>9815.5244866774283</v>
      </c>
      <c r="C3235" s="34">
        <v>-6042.5244866774283</v>
      </c>
    </row>
    <row r="3236" spans="1:3" x14ac:dyDescent="0.4">
      <c r="A3236" s="34">
        <v>3212</v>
      </c>
      <c r="B3236" s="34">
        <v>11677.671703852429</v>
      </c>
      <c r="C3236" s="34">
        <v>15863.328296147571</v>
      </c>
    </row>
    <row r="3237" spans="1:3" x14ac:dyDescent="0.4">
      <c r="A3237" s="34">
        <v>3213</v>
      </c>
      <c r="B3237" s="34">
        <v>9062.3743016437365</v>
      </c>
      <c r="C3237" s="34">
        <v>-4012.3743016437365</v>
      </c>
    </row>
    <row r="3238" spans="1:3" x14ac:dyDescent="0.4">
      <c r="A3238" s="34">
        <v>3214</v>
      </c>
      <c r="B3238" s="34">
        <v>15153.820109287217</v>
      </c>
      <c r="C3238" s="34">
        <v>-9146.8201092872168</v>
      </c>
    </row>
    <row r="3239" spans="1:3" x14ac:dyDescent="0.4">
      <c r="A3239" s="34">
        <v>3215</v>
      </c>
      <c r="B3239" s="34">
        <v>13407.863238721411</v>
      </c>
      <c r="C3239" s="34">
        <v>-1151.8632387214111</v>
      </c>
    </row>
    <row r="3240" spans="1:3" x14ac:dyDescent="0.4">
      <c r="A3240" s="34">
        <v>3216</v>
      </c>
      <c r="B3240" s="34">
        <v>26196.553304900015</v>
      </c>
      <c r="C3240" s="34">
        <v>8926.4466950999849</v>
      </c>
    </row>
    <row r="3241" spans="1:3" x14ac:dyDescent="0.4">
      <c r="A3241" s="34">
        <v>3217</v>
      </c>
      <c r="B3241" s="34">
        <v>9345.8786966626412</v>
      </c>
      <c r="C3241" s="34">
        <v>-7344.8786966626412</v>
      </c>
    </row>
    <row r="3242" spans="1:3" x14ac:dyDescent="0.4">
      <c r="A3242" s="34">
        <v>3218</v>
      </c>
      <c r="B3242" s="34">
        <v>8772.8301164744953</v>
      </c>
      <c r="C3242" s="34">
        <v>-3551.8301164744953</v>
      </c>
    </row>
    <row r="3243" spans="1:3" x14ac:dyDescent="0.4">
      <c r="A3243" s="34">
        <v>3219</v>
      </c>
      <c r="B3243" s="34">
        <v>10120.044801833363</v>
      </c>
      <c r="C3243" s="34">
        <v>2131.9551981666373</v>
      </c>
    </row>
    <row r="3244" spans="1:3" x14ac:dyDescent="0.4">
      <c r="A3244" s="34">
        <v>3220</v>
      </c>
      <c r="B3244" s="34">
        <v>18479.18400508448</v>
      </c>
      <c r="C3244" s="34">
        <v>1542.8159949155197</v>
      </c>
    </row>
    <row r="3245" spans="1:3" x14ac:dyDescent="0.4">
      <c r="A3245" s="34">
        <v>3221</v>
      </c>
      <c r="B3245" s="34">
        <v>25724.674836441729</v>
      </c>
      <c r="C3245" s="34">
        <v>-10598.674836441729</v>
      </c>
    </row>
    <row r="3246" spans="1:3" x14ac:dyDescent="0.4">
      <c r="A3246" s="34">
        <v>3222</v>
      </c>
      <c r="B3246" s="34">
        <v>7655.3222471498666</v>
      </c>
      <c r="C3246" s="34">
        <v>-3518.3222471498666</v>
      </c>
    </row>
    <row r="3247" spans="1:3" x14ac:dyDescent="0.4">
      <c r="A3247" s="34">
        <v>3223</v>
      </c>
      <c r="B3247" s="34">
        <v>7699.0840382197948</v>
      </c>
      <c r="C3247" s="34">
        <v>-4579.0840382197948</v>
      </c>
    </row>
    <row r="3248" spans="1:3" x14ac:dyDescent="0.4">
      <c r="A3248" s="34">
        <v>3224</v>
      </c>
      <c r="B3248" s="34">
        <v>8417.3384459629688</v>
      </c>
      <c r="C3248" s="34">
        <v>-5022.3384459629688</v>
      </c>
    </row>
    <row r="3249" spans="1:3" x14ac:dyDescent="0.4">
      <c r="A3249" s="34">
        <v>3225</v>
      </c>
      <c r="B3249" s="34">
        <v>16297.075777745289</v>
      </c>
      <c r="C3249" s="34">
        <v>14312.924222254711</v>
      </c>
    </row>
    <row r="3250" spans="1:3" x14ac:dyDescent="0.4">
      <c r="A3250" s="34">
        <v>3226</v>
      </c>
      <c r="B3250" s="34">
        <v>8960.7290918459476</v>
      </c>
      <c r="C3250" s="34">
        <v>-6913.7290918459476</v>
      </c>
    </row>
    <row r="3251" spans="1:3" x14ac:dyDescent="0.4">
      <c r="A3251" s="34">
        <v>3227</v>
      </c>
      <c r="B3251" s="34">
        <v>9539.2968044302979</v>
      </c>
      <c r="C3251" s="34">
        <v>-8289.2968044302979</v>
      </c>
    </row>
    <row r="3252" spans="1:3" x14ac:dyDescent="0.4">
      <c r="A3252" s="34">
        <v>3228</v>
      </c>
      <c r="B3252" s="34">
        <v>8756.2275422130624</v>
      </c>
      <c r="C3252" s="34">
        <v>-7256.2275422130624</v>
      </c>
    </row>
    <row r="3253" spans="1:3" x14ac:dyDescent="0.4">
      <c r="A3253" s="34">
        <v>3229</v>
      </c>
      <c r="B3253" s="34">
        <v>20565.123656790114</v>
      </c>
      <c r="C3253" s="34">
        <v>-13401.123656790114</v>
      </c>
    </row>
    <row r="3254" spans="1:3" x14ac:dyDescent="0.4">
      <c r="A3254" s="34">
        <v>3230</v>
      </c>
      <c r="B3254" s="34">
        <v>13426.208397504775</v>
      </c>
      <c r="C3254" s="34">
        <v>8146.7916024952247</v>
      </c>
    </row>
    <row r="3255" spans="1:3" x14ac:dyDescent="0.4">
      <c r="A3255" s="34">
        <v>3231</v>
      </c>
      <c r="B3255" s="34">
        <v>10994.006689254667</v>
      </c>
      <c r="C3255" s="34">
        <v>-8137.0066892546674</v>
      </c>
    </row>
    <row r="3256" spans="1:3" x14ac:dyDescent="0.4">
      <c r="A3256" s="34">
        <v>3232</v>
      </c>
      <c r="B3256" s="34">
        <v>9372.894586209135</v>
      </c>
      <c r="C3256" s="34">
        <v>-7762.894586209135</v>
      </c>
    </row>
    <row r="3257" spans="1:3" x14ac:dyDescent="0.4">
      <c r="A3257" s="34">
        <v>3233</v>
      </c>
      <c r="B3257" s="34">
        <v>8794.1762833820521</v>
      </c>
      <c r="C3257" s="34">
        <v>-7482.1762833820521</v>
      </c>
    </row>
    <row r="3258" spans="1:3" x14ac:dyDescent="0.4">
      <c r="A3258" s="34">
        <v>3234</v>
      </c>
      <c r="B3258" s="34">
        <v>12651.67619171831</v>
      </c>
      <c r="C3258" s="34">
        <v>-6711.6761917183103</v>
      </c>
    </row>
    <row r="3259" spans="1:3" x14ac:dyDescent="0.4">
      <c r="A3259" s="34">
        <v>3235</v>
      </c>
      <c r="B3259" s="34">
        <v>7516.2513245528316</v>
      </c>
      <c r="C3259" s="34">
        <v>-3500.5413245528316</v>
      </c>
    </row>
    <row r="3260" spans="1:3" x14ac:dyDescent="0.4">
      <c r="A3260" s="34">
        <v>3236</v>
      </c>
      <c r="B3260" s="34">
        <v>11677.616683972728</v>
      </c>
      <c r="C3260" s="34">
        <v>3803.3833160272716</v>
      </c>
    </row>
    <row r="3261" spans="1:3" x14ac:dyDescent="0.4">
      <c r="A3261" s="34">
        <v>3237</v>
      </c>
      <c r="B3261" s="34">
        <v>19684.315037028318</v>
      </c>
      <c r="C3261" s="34">
        <v>435.68496297168167</v>
      </c>
    </row>
    <row r="3262" spans="1:3" x14ac:dyDescent="0.4">
      <c r="A3262" s="34">
        <v>3238</v>
      </c>
      <c r="B3262" s="34">
        <v>15427.430963339433</v>
      </c>
      <c r="C3262" s="34">
        <v>19848.209036660566</v>
      </c>
    </row>
    <row r="3263" spans="1:3" x14ac:dyDescent="0.4">
      <c r="A3263" s="34">
        <v>3239</v>
      </c>
      <c r="B3263" s="34">
        <v>7918.3929929863307</v>
      </c>
      <c r="C3263" s="34">
        <v>-4773.3929929863307</v>
      </c>
    </row>
    <row r="3264" spans="1:3" x14ac:dyDescent="0.4">
      <c r="A3264" s="34">
        <v>3240</v>
      </c>
      <c r="B3264" s="34">
        <v>9553.9258935606995</v>
      </c>
      <c r="C3264" s="34">
        <v>-3344.9458935606999</v>
      </c>
    </row>
    <row r="3265" spans="1:3" x14ac:dyDescent="0.4">
      <c r="A3265" s="34">
        <v>3241</v>
      </c>
      <c r="B3265" s="34">
        <v>11941.131451792782</v>
      </c>
      <c r="C3265" s="34">
        <v>-8924.1314517927822</v>
      </c>
    </row>
    <row r="3266" spans="1:3" x14ac:dyDescent="0.4">
      <c r="A3266" s="34">
        <v>3242</v>
      </c>
      <c r="B3266" s="34">
        <v>9470.6258502675955</v>
      </c>
      <c r="C3266" s="34">
        <v>330.37414973240448</v>
      </c>
    </row>
    <row r="3267" spans="1:3" x14ac:dyDescent="0.4">
      <c r="A3267" s="34">
        <v>3243</v>
      </c>
      <c r="B3267" s="34">
        <v>10364.917536868379</v>
      </c>
      <c r="C3267" s="34">
        <v>2365.502463131621</v>
      </c>
    </row>
    <row r="3268" spans="1:3" x14ac:dyDescent="0.4">
      <c r="A3268" s="34">
        <v>3244</v>
      </c>
      <c r="B3268" s="34">
        <v>14172.474987789839</v>
      </c>
      <c r="C3268" s="34">
        <v>-5945.4749877898394</v>
      </c>
    </row>
    <row r="3269" spans="1:3" x14ac:dyDescent="0.4">
      <c r="A3269" s="34">
        <v>3245</v>
      </c>
      <c r="B3269" s="34">
        <v>6607.7238121165992</v>
      </c>
      <c r="C3269" s="34">
        <v>-4960.7238121165992</v>
      </c>
    </row>
    <row r="3270" spans="1:3" x14ac:dyDescent="0.4">
      <c r="A3270" s="34">
        <v>3246</v>
      </c>
      <c r="B3270" s="34">
        <v>11315.471906530593</v>
      </c>
      <c r="C3270" s="34">
        <v>10588.528093469407</v>
      </c>
    </row>
    <row r="3271" spans="1:3" x14ac:dyDescent="0.4">
      <c r="A3271" s="34">
        <v>3247</v>
      </c>
      <c r="B3271" s="34">
        <v>9383.3321285772909</v>
      </c>
      <c r="C3271" s="34">
        <v>1738.6678714227091</v>
      </c>
    </row>
    <row r="3272" spans="1:3" x14ac:dyDescent="0.4">
      <c r="A3272" s="34">
        <v>3248</v>
      </c>
      <c r="B3272" s="34">
        <v>8462.6796043108388</v>
      </c>
      <c r="C3272" s="34">
        <v>-5816.1796043108388</v>
      </c>
    </row>
    <row r="3273" spans="1:3" x14ac:dyDescent="0.4">
      <c r="A3273" s="34">
        <v>3249</v>
      </c>
      <c r="B3273" s="34">
        <v>9617.5058469942451</v>
      </c>
      <c r="C3273" s="34">
        <v>2477.4941530057549</v>
      </c>
    </row>
    <row r="3274" spans="1:3" x14ac:dyDescent="0.4">
      <c r="A3274" s="34">
        <v>3250</v>
      </c>
      <c r="B3274" s="34">
        <v>10037.213174513996</v>
      </c>
      <c r="C3274" s="34">
        <v>-4266.2131745139959</v>
      </c>
    </row>
    <row r="3275" spans="1:3" x14ac:dyDescent="0.4">
      <c r="A3275" s="34">
        <v>3251</v>
      </c>
      <c r="B3275" s="34">
        <v>14445.391169389353</v>
      </c>
      <c r="C3275" s="34">
        <v>10942.608830610647</v>
      </c>
    </row>
    <row r="3276" spans="1:3" x14ac:dyDescent="0.4">
      <c r="A3276" s="34">
        <v>3252</v>
      </c>
      <c r="B3276" s="34">
        <v>11473.673649422424</v>
      </c>
      <c r="C3276" s="34">
        <v>-9812.6736494224242</v>
      </c>
    </row>
    <row r="3277" spans="1:3" x14ac:dyDescent="0.4">
      <c r="A3277" s="34">
        <v>3253</v>
      </c>
      <c r="B3277" s="34">
        <v>9374.5390316597914</v>
      </c>
      <c r="C3277" s="34">
        <v>-6498.5390316597914</v>
      </c>
    </row>
    <row r="3278" spans="1:3" x14ac:dyDescent="0.4">
      <c r="A3278" s="34">
        <v>3254</v>
      </c>
      <c r="B3278" s="34">
        <v>19205.605916708839</v>
      </c>
      <c r="C3278" s="34">
        <v>1159.3940832911612</v>
      </c>
    </row>
    <row r="3279" spans="1:3" x14ac:dyDescent="0.4">
      <c r="A3279" s="34">
        <v>3255</v>
      </c>
      <c r="B3279" s="34">
        <v>10464.107918183548</v>
      </c>
      <c r="C3279" s="34">
        <v>2699.3920818164515</v>
      </c>
    </row>
    <row r="3280" spans="1:3" x14ac:dyDescent="0.4">
      <c r="A3280" s="34">
        <v>3256</v>
      </c>
      <c r="B3280" s="34">
        <v>7043.2635311128597</v>
      </c>
      <c r="C3280" s="34">
        <v>-6518.2635311128597</v>
      </c>
    </row>
    <row r="3281" spans="1:3" x14ac:dyDescent="0.4">
      <c r="A3281" s="34">
        <v>3257</v>
      </c>
      <c r="B3281" s="34">
        <v>10627.718586340539</v>
      </c>
      <c r="C3281" s="34">
        <v>2178.2814136594607</v>
      </c>
    </row>
    <row r="3282" spans="1:3" x14ac:dyDescent="0.4">
      <c r="A3282" s="34">
        <v>3258</v>
      </c>
      <c r="B3282" s="34">
        <v>8908.6195053781412</v>
      </c>
      <c r="C3282" s="34">
        <v>-6782.6295053781414</v>
      </c>
    </row>
    <row r="3283" spans="1:3" x14ac:dyDescent="0.4">
      <c r="A3283" s="34">
        <v>3259</v>
      </c>
      <c r="B3283" s="34">
        <v>12719.341078294492</v>
      </c>
      <c r="C3283" s="34">
        <v>-5354.341078294492</v>
      </c>
    </row>
    <row r="3284" spans="1:3" x14ac:dyDescent="0.4">
      <c r="A3284" s="34">
        <v>3260</v>
      </c>
      <c r="B3284" s="34">
        <v>25343.596225569152</v>
      </c>
      <c r="C3284" s="34">
        <v>-924.99622556915347</v>
      </c>
    </row>
    <row r="3285" spans="1:3" x14ac:dyDescent="0.4">
      <c r="A3285" s="34">
        <v>3261</v>
      </c>
      <c r="B3285" s="34">
        <v>10797.142033027463</v>
      </c>
      <c r="C3285" s="34">
        <v>-5335.1420330274632</v>
      </c>
    </row>
    <row r="3286" spans="1:3" x14ac:dyDescent="0.4">
      <c r="A3286" s="34">
        <v>3262</v>
      </c>
      <c r="B3286" s="34">
        <v>10207.702353251439</v>
      </c>
      <c r="C3286" s="34">
        <v>-6892.7023532514395</v>
      </c>
    </row>
    <row r="3287" spans="1:3" x14ac:dyDescent="0.4">
      <c r="A3287" s="34">
        <v>3263</v>
      </c>
      <c r="B3287" s="34">
        <v>12358.667557437882</v>
      </c>
      <c r="C3287" s="34">
        <v>212.33244256211765</v>
      </c>
    </row>
    <row r="3288" spans="1:3" x14ac:dyDescent="0.4">
      <c r="A3288" s="34">
        <v>3264</v>
      </c>
      <c r="B3288" s="34">
        <v>8035.7669706549841</v>
      </c>
      <c r="C3288" s="34">
        <v>-5231.6069706549843</v>
      </c>
    </row>
    <row r="3289" spans="1:3" x14ac:dyDescent="0.4">
      <c r="A3289" s="34">
        <v>3265</v>
      </c>
      <c r="B3289" s="34">
        <v>8965.9782374498227</v>
      </c>
      <c r="C3289" s="34">
        <v>-6390.9782374498227</v>
      </c>
    </row>
    <row r="3290" spans="1:3" x14ac:dyDescent="0.4">
      <c r="A3290" s="34">
        <v>3266</v>
      </c>
      <c r="B3290" s="34">
        <v>10424.165070735775</v>
      </c>
      <c r="C3290" s="34">
        <v>-5996.1650707357749</v>
      </c>
    </row>
    <row r="3291" spans="1:3" x14ac:dyDescent="0.4">
      <c r="A3291" s="34">
        <v>3267</v>
      </c>
      <c r="B3291" s="34">
        <v>8618.517846498602</v>
      </c>
      <c r="C3291" s="34">
        <v>-741.51784649860201</v>
      </c>
    </row>
    <row r="3292" spans="1:3" x14ac:dyDescent="0.4">
      <c r="A3292" s="34">
        <v>3268</v>
      </c>
      <c r="B3292" s="34">
        <v>9017.4545539058454</v>
      </c>
      <c r="C3292" s="34">
        <v>6297.5454460941546</v>
      </c>
    </row>
    <row r="3293" spans="1:3" x14ac:dyDescent="0.4">
      <c r="A3293" s="34">
        <v>3269</v>
      </c>
      <c r="B3293" s="34">
        <v>9656.7571937628836</v>
      </c>
      <c r="C3293" s="34">
        <v>-7096.7571937628836</v>
      </c>
    </row>
    <row r="3294" spans="1:3" x14ac:dyDescent="0.4">
      <c r="A3294" s="34">
        <v>3270</v>
      </c>
      <c r="B3294" s="34">
        <v>14182.897529378506</v>
      </c>
      <c r="C3294" s="34">
        <v>-6062.8975293785061</v>
      </c>
    </row>
    <row r="3295" spans="1:3" x14ac:dyDescent="0.4">
      <c r="A3295" s="34">
        <v>3271</v>
      </c>
      <c r="B3295" s="34">
        <v>9660.6725400739706</v>
      </c>
      <c r="C3295" s="34">
        <v>-7830.6725400739706</v>
      </c>
    </row>
    <row r="3296" spans="1:3" x14ac:dyDescent="0.4">
      <c r="A3296" s="34">
        <v>3272</v>
      </c>
      <c r="B3296" s="34">
        <v>7788.9066888858888</v>
      </c>
      <c r="C3296" s="34">
        <v>-5838.9066888858888</v>
      </c>
    </row>
    <row r="3297" spans="1:3" x14ac:dyDescent="0.4">
      <c r="A3297" s="34">
        <v>3273</v>
      </c>
      <c r="B3297" s="34">
        <v>13402.069465394512</v>
      </c>
      <c r="C3297" s="34">
        <v>2040.930534605488</v>
      </c>
    </row>
    <row r="3298" spans="1:3" x14ac:dyDescent="0.4">
      <c r="A3298" s="34">
        <v>3274</v>
      </c>
      <c r="B3298" s="34">
        <v>21465.441667998799</v>
      </c>
      <c r="C3298" s="34">
        <v>-17169.441667998799</v>
      </c>
    </row>
    <row r="3299" spans="1:3" x14ac:dyDescent="0.4">
      <c r="A3299" s="34">
        <v>3275</v>
      </c>
      <c r="B3299" s="34">
        <v>9160.1516432920762</v>
      </c>
      <c r="C3299" s="34">
        <v>6544.8483567079238</v>
      </c>
    </row>
    <row r="3300" spans="1:3" x14ac:dyDescent="0.4">
      <c r="A3300" s="34">
        <v>3276</v>
      </c>
      <c r="B3300" s="34">
        <v>17012.714075716038</v>
      </c>
      <c r="C3300" s="34">
        <v>-15207.714075716038</v>
      </c>
    </row>
    <row r="3301" spans="1:3" x14ac:dyDescent="0.4">
      <c r="A3301" s="34">
        <v>3277</v>
      </c>
      <c r="B3301" s="34">
        <v>8968.3610053477132</v>
      </c>
      <c r="C3301" s="34">
        <v>-3710.3610053477132</v>
      </c>
    </row>
    <row r="3302" spans="1:3" x14ac:dyDescent="0.4">
      <c r="A3302" s="34">
        <v>3278</v>
      </c>
      <c r="B3302" s="34">
        <v>9109.7833141041447</v>
      </c>
      <c r="C3302" s="34">
        <v>-3679.7833141041447</v>
      </c>
    </row>
    <row r="3303" spans="1:3" x14ac:dyDescent="0.4">
      <c r="A3303" s="34">
        <v>3279</v>
      </c>
      <c r="B3303" s="34">
        <v>10896.424930199435</v>
      </c>
      <c r="C3303" s="34">
        <v>-8311.424930199435</v>
      </c>
    </row>
    <row r="3304" spans="1:3" x14ac:dyDescent="0.4">
      <c r="A3304" s="34">
        <v>3280</v>
      </c>
      <c r="B3304" s="34">
        <v>13295.419032198972</v>
      </c>
      <c r="C3304" s="34">
        <v>-6667.4190321989718</v>
      </c>
    </row>
    <row r="3305" spans="1:3" x14ac:dyDescent="0.4">
      <c r="A3305" s="34">
        <v>3281</v>
      </c>
      <c r="B3305" s="34">
        <v>10291.043296158845</v>
      </c>
      <c r="C3305" s="34">
        <v>-8231.0432961588449</v>
      </c>
    </row>
    <row r="3306" spans="1:3" x14ac:dyDescent="0.4">
      <c r="A3306" s="34">
        <v>3282</v>
      </c>
      <c r="B3306" s="34">
        <v>15281.527043221156</v>
      </c>
      <c r="C3306" s="34">
        <v>-9201.5270432211564</v>
      </c>
    </row>
    <row r="3307" spans="1:3" x14ac:dyDescent="0.4">
      <c r="A3307" s="34">
        <v>3283</v>
      </c>
      <c r="B3307" s="34">
        <v>15684.581523717185</v>
      </c>
      <c r="C3307" s="34">
        <v>16135.918476282815</v>
      </c>
    </row>
    <row r="3308" spans="1:3" x14ac:dyDescent="0.4">
      <c r="A3308" s="34">
        <v>3284</v>
      </c>
      <c r="B3308" s="34">
        <v>6111.1195407320347</v>
      </c>
      <c r="C3308" s="34">
        <v>-5273.1195407320347</v>
      </c>
    </row>
    <row r="3309" spans="1:3" x14ac:dyDescent="0.4">
      <c r="A3309" s="34">
        <v>3285</v>
      </c>
      <c r="B3309" s="34">
        <v>21352.679694239516</v>
      </c>
      <c r="C3309" s="34">
        <v>-18304.679694239516</v>
      </c>
    </row>
    <row r="3310" spans="1:3" x14ac:dyDescent="0.4">
      <c r="A3310" s="34">
        <v>3286</v>
      </c>
      <c r="B3310" s="34">
        <v>10333.677067101784</v>
      </c>
      <c r="C3310" s="34">
        <v>-4729.6770671017839</v>
      </c>
    </row>
    <row r="3311" spans="1:3" x14ac:dyDescent="0.4">
      <c r="A3311" s="34">
        <v>3287</v>
      </c>
      <c r="B3311" s="34">
        <v>14933.007277977007</v>
      </c>
      <c r="C3311" s="34">
        <v>331.99272202299289</v>
      </c>
    </row>
    <row r="3312" spans="1:3" x14ac:dyDescent="0.4">
      <c r="A3312" s="34">
        <v>3288</v>
      </c>
      <c r="B3312" s="34">
        <v>10690.86924886741</v>
      </c>
      <c r="C3312" s="34">
        <v>-8190.8692488674096</v>
      </c>
    </row>
    <row r="3313" spans="1:3" x14ac:dyDescent="0.4">
      <c r="A3313" s="34">
        <v>3289</v>
      </c>
      <c r="B3313" s="34">
        <v>8627.7264437247086</v>
      </c>
      <c r="C3313" s="34">
        <v>1398.7635562752912</v>
      </c>
    </row>
    <row r="3314" spans="1:3" x14ac:dyDescent="0.4">
      <c r="A3314" s="34">
        <v>3290</v>
      </c>
      <c r="B3314" s="34">
        <v>6832.9170320345911</v>
      </c>
      <c r="C3314" s="34">
        <v>-6167.7070320345911</v>
      </c>
    </row>
    <row r="3315" spans="1:3" x14ac:dyDescent="0.4">
      <c r="A3315" s="34">
        <v>3291</v>
      </c>
      <c r="B3315" s="34">
        <v>7413.2637575105036</v>
      </c>
      <c r="C3315" s="34">
        <v>-4989.2637575105036</v>
      </c>
    </row>
    <row r="3316" spans="1:3" x14ac:dyDescent="0.4">
      <c r="A3316" s="34">
        <v>3292</v>
      </c>
      <c r="B3316" s="34">
        <v>7992.7350115512581</v>
      </c>
      <c r="C3316" s="34">
        <v>-7422.7350115512581</v>
      </c>
    </row>
    <row r="3317" spans="1:3" x14ac:dyDescent="0.4">
      <c r="A3317" s="34">
        <v>3293</v>
      </c>
      <c r="B3317" s="34">
        <v>6229.2630330380434</v>
      </c>
      <c r="C3317" s="34">
        <v>-5940.2630330380434</v>
      </c>
    </row>
    <row r="3318" spans="1:3" x14ac:dyDescent="0.4">
      <c r="A3318" s="34">
        <v>3294</v>
      </c>
      <c r="B3318" s="34">
        <v>11575.276886195112</v>
      </c>
      <c r="C3318" s="34">
        <v>-3905.2768861951117</v>
      </c>
    </row>
    <row r="3319" spans="1:3" x14ac:dyDescent="0.4">
      <c r="A3319" s="34">
        <v>3295</v>
      </c>
      <c r="B3319" s="34">
        <v>7077.5228113348639</v>
      </c>
      <c r="C3319" s="34">
        <v>-6367.5228113348639</v>
      </c>
    </row>
    <row r="3320" spans="1:3" x14ac:dyDescent="0.4">
      <c r="A3320" s="34">
        <v>3296</v>
      </c>
      <c r="B3320" s="34">
        <v>6837.7383024743667</v>
      </c>
      <c r="C3320" s="34">
        <v>-6117.7283024743665</v>
      </c>
    </row>
    <row r="3321" spans="1:3" x14ac:dyDescent="0.4">
      <c r="A3321" s="34">
        <v>3297</v>
      </c>
      <c r="B3321" s="34">
        <v>8425.5890420279338</v>
      </c>
      <c r="C3321" s="34">
        <v>-6264.5890420279338</v>
      </c>
    </row>
    <row r="3322" spans="1:3" x14ac:dyDescent="0.4">
      <c r="A3322" s="34">
        <v>3298</v>
      </c>
      <c r="B3322" s="34">
        <v>14930.37273422223</v>
      </c>
      <c r="C3322" s="34">
        <v>-9426.3727342222301</v>
      </c>
    </row>
    <row r="3323" spans="1:3" x14ac:dyDescent="0.4">
      <c r="A3323" s="34">
        <v>3299</v>
      </c>
      <c r="B3323" s="34">
        <v>16262.435838854151</v>
      </c>
      <c r="C3323" s="34">
        <v>-6089.4358388541514</v>
      </c>
    </row>
    <row r="3324" spans="1:3" x14ac:dyDescent="0.4">
      <c r="A3324" s="34">
        <v>3300</v>
      </c>
      <c r="B3324" s="34">
        <v>9194.7463290547148</v>
      </c>
      <c r="C3324" s="34">
        <v>-5708.7463290547148</v>
      </c>
    </row>
    <row r="3325" spans="1:3" x14ac:dyDescent="0.4">
      <c r="A3325" s="34">
        <v>3301</v>
      </c>
      <c r="B3325" s="34">
        <v>8461.9091803058473</v>
      </c>
      <c r="C3325" s="34">
        <v>-4376.9091803058473</v>
      </c>
    </row>
    <row r="3326" spans="1:3" x14ac:dyDescent="0.4">
      <c r="A3326" s="34">
        <v>3302</v>
      </c>
      <c r="B3326" s="34">
        <v>9348.2279044492934</v>
      </c>
      <c r="C3326" s="34">
        <v>-5344.2279044492934</v>
      </c>
    </row>
    <row r="3327" spans="1:3" x14ac:dyDescent="0.4">
      <c r="A3327" s="34">
        <v>3303</v>
      </c>
      <c r="B3327" s="34">
        <v>18927.122654521627</v>
      </c>
      <c r="C3327" s="34">
        <v>-10242.122654521627</v>
      </c>
    </row>
    <row r="3328" spans="1:3" x14ac:dyDescent="0.4">
      <c r="A3328" s="34">
        <v>3304</v>
      </c>
      <c r="B3328" s="34">
        <v>9545.5613585280371</v>
      </c>
      <c r="C3328" s="34">
        <v>-7459.5613585280371</v>
      </c>
    </row>
    <row r="3329" spans="1:3" x14ac:dyDescent="0.4">
      <c r="A3329" s="34">
        <v>3305</v>
      </c>
      <c r="B3329" s="34">
        <v>12011.054930619004</v>
      </c>
      <c r="C3329" s="34">
        <v>3666.4450693809958</v>
      </c>
    </row>
    <row r="3330" spans="1:3" x14ac:dyDescent="0.4">
      <c r="A3330" s="34">
        <v>3306</v>
      </c>
      <c r="B3330" s="34">
        <v>21422.568625892403</v>
      </c>
      <c r="C3330" s="34">
        <v>-17341.568625892403</v>
      </c>
    </row>
    <row r="3331" spans="1:3" x14ac:dyDescent="0.4">
      <c r="A3331" s="34">
        <v>3307</v>
      </c>
      <c r="B3331" s="34">
        <v>8649.6431148557167</v>
      </c>
      <c r="C3331" s="34">
        <v>-6019.6431148557167</v>
      </c>
    </row>
    <row r="3332" spans="1:3" x14ac:dyDescent="0.4">
      <c r="A3332" s="34">
        <v>3308</v>
      </c>
      <c r="B3332" s="34">
        <v>9030.8499324726472</v>
      </c>
      <c r="C3332" s="34">
        <v>-7964.049932472647</v>
      </c>
    </row>
    <row r="3333" spans="1:3" x14ac:dyDescent="0.4">
      <c r="A3333" s="34">
        <v>3309</v>
      </c>
      <c r="B3333" s="34">
        <v>10818.996835580045</v>
      </c>
      <c r="C3333" s="34">
        <v>-6538.9968355800447</v>
      </c>
    </row>
    <row r="3334" spans="1:3" x14ac:dyDescent="0.4">
      <c r="A3334" s="34">
        <v>3310</v>
      </c>
      <c r="B3334" s="34">
        <v>6125.1148211631516</v>
      </c>
      <c r="C3334" s="34">
        <v>-5567.1148211631516</v>
      </c>
    </row>
    <row r="3335" spans="1:3" x14ac:dyDescent="0.4">
      <c r="A3335" s="34">
        <v>3311</v>
      </c>
      <c r="B3335" s="34">
        <v>21898.52949060249</v>
      </c>
      <c r="C3335" s="34">
        <v>-15393.52949060249</v>
      </c>
    </row>
    <row r="3336" spans="1:3" x14ac:dyDescent="0.4">
      <c r="A3336" s="34">
        <v>3312</v>
      </c>
      <c r="B3336" s="34">
        <v>9662.4997016858106</v>
      </c>
      <c r="C3336" s="34">
        <v>-6916.4997016858106</v>
      </c>
    </row>
    <row r="3337" spans="1:3" x14ac:dyDescent="0.4">
      <c r="A3337" s="34">
        <v>3313</v>
      </c>
      <c r="B3337" s="34">
        <v>9660.6725400739706</v>
      </c>
      <c r="C3337" s="34">
        <v>-7159.6725400739706</v>
      </c>
    </row>
    <row r="3338" spans="1:3" x14ac:dyDescent="0.4">
      <c r="A3338" s="34">
        <v>3314</v>
      </c>
      <c r="B3338" s="34">
        <v>11225.730968974349</v>
      </c>
      <c r="C3338" s="34">
        <v>-8904.7309689743488</v>
      </c>
    </row>
    <row r="3339" spans="1:3" x14ac:dyDescent="0.4">
      <c r="A3339" s="34">
        <v>3315</v>
      </c>
      <c r="B3339" s="34">
        <v>7035.2303205780454</v>
      </c>
      <c r="C3339" s="34">
        <v>-5349.2303205780454</v>
      </c>
    </row>
    <row r="3340" spans="1:3" x14ac:dyDescent="0.4">
      <c r="A3340" s="34">
        <v>3316</v>
      </c>
      <c r="B3340" s="34">
        <v>8710.0352542732835</v>
      </c>
      <c r="C3340" s="34">
        <v>-4310.0352542732835</v>
      </c>
    </row>
    <row r="3341" spans="1:3" x14ac:dyDescent="0.4">
      <c r="A3341" s="34">
        <v>3317</v>
      </c>
      <c r="B3341" s="34">
        <v>12372.152599188352</v>
      </c>
      <c r="C3341" s="34">
        <v>-624.97259918835152</v>
      </c>
    </row>
    <row r="3342" spans="1:3" x14ac:dyDescent="0.4">
      <c r="A3342" s="34">
        <v>3318</v>
      </c>
      <c r="B3342" s="34">
        <v>9738.326908577179</v>
      </c>
      <c r="C3342" s="34">
        <v>-8623.326908577179</v>
      </c>
    </row>
    <row r="3343" spans="1:3" x14ac:dyDescent="0.4">
      <c r="A3343" s="34">
        <v>3319</v>
      </c>
      <c r="B3343" s="34">
        <v>11099.562309398141</v>
      </c>
      <c r="C3343" s="34">
        <v>-8587.5623093981412</v>
      </c>
    </row>
    <row r="3344" spans="1:3" x14ac:dyDescent="0.4">
      <c r="A3344" s="34">
        <v>3320</v>
      </c>
      <c r="B3344" s="34">
        <v>7420.1156135549045</v>
      </c>
      <c r="C3344" s="34">
        <v>-6880.1156135549045</v>
      </c>
    </row>
    <row r="3345" spans="1:3" x14ac:dyDescent="0.4">
      <c r="A3345" s="34">
        <v>3321</v>
      </c>
      <c r="B3345" s="34">
        <v>10108.567550976381</v>
      </c>
      <c r="C3345" s="34">
        <v>-7583.5675509763805</v>
      </c>
    </row>
    <row r="3346" spans="1:3" x14ac:dyDescent="0.4">
      <c r="A3346" s="34">
        <v>3322</v>
      </c>
      <c r="B3346" s="34">
        <v>7588.6712722471639</v>
      </c>
      <c r="C3346" s="34">
        <v>-7051.6712722471639</v>
      </c>
    </row>
    <row r="3347" spans="1:3" x14ac:dyDescent="0.4">
      <c r="A3347" s="34">
        <v>3323</v>
      </c>
      <c r="B3347" s="34">
        <v>16620.966654047035</v>
      </c>
      <c r="C3347" s="34">
        <v>-13270.966654047035</v>
      </c>
    </row>
    <row r="3348" spans="1:3" x14ac:dyDescent="0.4">
      <c r="A3348" s="34">
        <v>3324</v>
      </c>
      <c r="B3348" s="34">
        <v>6757.7229179972182</v>
      </c>
      <c r="C3348" s="34">
        <v>-5498.7229179972182</v>
      </c>
    </row>
    <row r="3349" spans="1:3" x14ac:dyDescent="0.4">
      <c r="A3349" s="34">
        <v>3325</v>
      </c>
      <c r="B3349" s="34">
        <v>17184.010476826061</v>
      </c>
      <c r="C3349" s="34">
        <v>-15659.010476826061</v>
      </c>
    </row>
    <row r="3350" spans="1:3" x14ac:dyDescent="0.4">
      <c r="A3350" s="34">
        <v>3326</v>
      </c>
      <c r="B3350" s="34">
        <v>7111.7820915568682</v>
      </c>
      <c r="C3350" s="34">
        <v>-6661.7820915568682</v>
      </c>
    </row>
    <row r="3351" spans="1:3" x14ac:dyDescent="0.4">
      <c r="A3351" s="34">
        <v>3327</v>
      </c>
      <c r="B3351" s="34">
        <v>16343.756551381121</v>
      </c>
      <c r="C3351" s="34">
        <v>-8233.7565513811205</v>
      </c>
    </row>
    <row r="3352" spans="1:3" x14ac:dyDescent="0.4">
      <c r="A3352" s="34">
        <v>3328</v>
      </c>
      <c r="B3352" s="34">
        <v>6663.2969686506331</v>
      </c>
      <c r="C3352" s="34">
        <v>-5853.2969686506331</v>
      </c>
    </row>
    <row r="3353" spans="1:3" x14ac:dyDescent="0.4">
      <c r="A3353" s="34">
        <v>3329</v>
      </c>
      <c r="B3353" s="34">
        <v>28717.968151567427</v>
      </c>
      <c r="C3353" s="34">
        <v>-26082.968151567427</v>
      </c>
    </row>
    <row r="3354" spans="1:3" x14ac:dyDescent="0.4">
      <c r="A3354" s="34">
        <v>3330</v>
      </c>
      <c r="B3354" s="34">
        <v>8338.7913893541827</v>
      </c>
      <c r="C3354" s="34">
        <v>-7170.7913893541827</v>
      </c>
    </row>
    <row r="3355" spans="1:3" x14ac:dyDescent="0.4">
      <c r="A3355" s="34">
        <v>3331</v>
      </c>
      <c r="B3355" s="34">
        <v>6544.5675737942965</v>
      </c>
      <c r="C3355" s="34">
        <v>-4950.5675737942965</v>
      </c>
    </row>
    <row r="3356" spans="1:3" x14ac:dyDescent="0.4">
      <c r="A3356" s="34">
        <v>3332</v>
      </c>
      <c r="B3356" s="34">
        <v>11255.78462721048</v>
      </c>
      <c r="C3356" s="34">
        <v>-6029.7846272104798</v>
      </c>
    </row>
    <row r="3357" spans="1:3" x14ac:dyDescent="0.4">
      <c r="A3357" s="34">
        <v>3333</v>
      </c>
      <c r="B3357" s="34">
        <v>10588.892652884124</v>
      </c>
      <c r="C3357" s="34">
        <v>-4588.8926528841239</v>
      </c>
    </row>
    <row r="3358" spans="1:3" x14ac:dyDescent="0.4">
      <c r="A3358" s="34">
        <v>3334</v>
      </c>
      <c r="B3358" s="34">
        <v>7356.2266855733296</v>
      </c>
      <c r="C3358" s="34">
        <v>-3696.2266855733296</v>
      </c>
    </row>
    <row r="3359" spans="1:3" x14ac:dyDescent="0.4">
      <c r="A3359" s="34">
        <v>3335</v>
      </c>
      <c r="B3359" s="34">
        <v>14236.520750595557</v>
      </c>
      <c r="C3359" s="34">
        <v>-8870.5207505955568</v>
      </c>
    </row>
    <row r="3360" spans="1:3" x14ac:dyDescent="0.4">
      <c r="A3360" s="34">
        <v>3336</v>
      </c>
      <c r="B3360" s="34">
        <v>11191.572947708666</v>
      </c>
      <c r="C3360" s="34">
        <v>-6175.5729477086661</v>
      </c>
    </row>
    <row r="3361" spans="1:3" x14ac:dyDescent="0.4">
      <c r="A3361" s="34">
        <v>3337</v>
      </c>
      <c r="B3361" s="34">
        <v>6929.0659303728462</v>
      </c>
      <c r="C3361" s="34">
        <v>-6679.0659303728462</v>
      </c>
    </row>
    <row r="3362" spans="1:3" x14ac:dyDescent="0.4">
      <c r="A3362" s="34">
        <v>3338</v>
      </c>
      <c r="B3362" s="34">
        <v>11307.536292863482</v>
      </c>
      <c r="C3362" s="34">
        <v>-8552.5362928634822</v>
      </c>
    </row>
    <row r="3363" spans="1:3" x14ac:dyDescent="0.4">
      <c r="A3363" s="34">
        <v>3339</v>
      </c>
      <c r="B3363" s="34">
        <v>15897.085086200923</v>
      </c>
      <c r="C3363" s="34">
        <v>-570.08508620092289</v>
      </c>
    </row>
    <row r="3364" spans="1:3" x14ac:dyDescent="0.4">
      <c r="A3364" s="34">
        <v>3340</v>
      </c>
      <c r="B3364" s="34">
        <v>19249.189045442698</v>
      </c>
      <c r="C3364" s="34">
        <v>-10901.189045442698</v>
      </c>
    </row>
    <row r="3365" spans="1:3" x14ac:dyDescent="0.4">
      <c r="A3365" s="34">
        <v>3341</v>
      </c>
      <c r="B3365" s="34">
        <v>13613.832853690901</v>
      </c>
      <c r="C3365" s="34">
        <v>-9468.8328536909012</v>
      </c>
    </row>
    <row r="3366" spans="1:3" x14ac:dyDescent="0.4">
      <c r="A3366" s="34">
        <v>3342</v>
      </c>
      <c r="B3366" s="34">
        <v>14482.421522176597</v>
      </c>
      <c r="C3366" s="34">
        <v>-11132.421522176597</v>
      </c>
    </row>
    <row r="3367" spans="1:3" x14ac:dyDescent="0.4">
      <c r="A3367" s="34">
        <v>3343</v>
      </c>
      <c r="B3367" s="34">
        <v>11075.317280317953</v>
      </c>
      <c r="C3367" s="34">
        <v>-4975.3172803179532</v>
      </c>
    </row>
    <row r="3368" spans="1:3" x14ac:dyDescent="0.4">
      <c r="A3368" s="34">
        <v>3344</v>
      </c>
      <c r="B3368" s="34">
        <v>8934.9716129365625</v>
      </c>
      <c r="C3368" s="34">
        <v>-7734.9716129365625</v>
      </c>
    </row>
    <row r="3369" spans="1:3" x14ac:dyDescent="0.4">
      <c r="A3369" s="34">
        <v>3345</v>
      </c>
      <c r="B3369" s="34">
        <v>14028.730768379488</v>
      </c>
      <c r="C3369" s="34">
        <v>-9463.7307683794879</v>
      </c>
    </row>
    <row r="3370" spans="1:3" x14ac:dyDescent="0.4">
      <c r="A3370" s="34">
        <v>3346</v>
      </c>
      <c r="B3370" s="34">
        <v>8756.2275422130624</v>
      </c>
      <c r="C3370" s="34">
        <v>-8106.2275422130624</v>
      </c>
    </row>
    <row r="3371" spans="1:3" x14ac:dyDescent="0.4">
      <c r="A3371" s="34">
        <v>3347</v>
      </c>
      <c r="B3371" s="34">
        <v>12182.155564413468</v>
      </c>
      <c r="C3371" s="34">
        <v>-10532.155564413468</v>
      </c>
    </row>
    <row r="3372" spans="1:3" x14ac:dyDescent="0.4">
      <c r="A3372" s="34">
        <v>3348</v>
      </c>
      <c r="B3372" s="34">
        <v>13573.70523743087</v>
      </c>
      <c r="C3372" s="34">
        <v>-11184.70523743087</v>
      </c>
    </row>
    <row r="3373" spans="1:3" x14ac:dyDescent="0.4">
      <c r="A3373" s="34">
        <v>3349</v>
      </c>
      <c r="B3373" s="34">
        <v>10386.10195723053</v>
      </c>
      <c r="C3373" s="34">
        <v>-4870.1019572305304</v>
      </c>
    </row>
    <row r="3374" spans="1:3" x14ac:dyDescent="0.4">
      <c r="A3374" s="34">
        <v>3350</v>
      </c>
      <c r="B3374" s="34">
        <v>13654.325777381871</v>
      </c>
      <c r="C3374" s="34">
        <v>-12120.325777381871</v>
      </c>
    </row>
    <row r="3375" spans="1:3" x14ac:dyDescent="0.4">
      <c r="A3375" s="34">
        <v>3351</v>
      </c>
      <c r="B3375" s="34">
        <v>10537.710113757275</v>
      </c>
      <c r="C3375" s="34">
        <v>-6882.7101137572754</v>
      </c>
    </row>
    <row r="3376" spans="1:3" x14ac:dyDescent="0.4">
      <c r="A3376" s="34">
        <v>3352</v>
      </c>
      <c r="B3376" s="34">
        <v>12342.032205449488</v>
      </c>
      <c r="C3376" s="34">
        <v>-7287.0322054494882</v>
      </c>
    </row>
    <row r="3377" spans="1:3" x14ac:dyDescent="0.4">
      <c r="A3377" s="34">
        <v>3353</v>
      </c>
      <c r="B3377" s="34">
        <v>10959.784446092362</v>
      </c>
      <c r="C3377" s="34">
        <v>-5583.7844460923625</v>
      </c>
    </row>
    <row r="3378" spans="1:3" x14ac:dyDescent="0.4">
      <c r="A3378" s="34">
        <v>3354</v>
      </c>
      <c r="B3378" s="34">
        <v>7588.2975346447429</v>
      </c>
      <c r="C3378" s="34">
        <v>-6013.2975346447429</v>
      </c>
    </row>
    <row r="3379" spans="1:3" x14ac:dyDescent="0.4">
      <c r="A3379" s="34">
        <v>3355</v>
      </c>
      <c r="B3379" s="34">
        <v>9216.6722683967964</v>
      </c>
      <c r="C3379" s="34">
        <v>-6158.6722683967964</v>
      </c>
    </row>
    <row r="3380" spans="1:3" x14ac:dyDescent="0.4">
      <c r="A3380" s="34">
        <v>3356</v>
      </c>
      <c r="B3380" s="34">
        <v>16759.195402073212</v>
      </c>
      <c r="C3380" s="34">
        <v>-14549.195402073212</v>
      </c>
    </row>
    <row r="3381" spans="1:3" x14ac:dyDescent="0.4">
      <c r="A3381" s="34">
        <v>3357</v>
      </c>
      <c r="B3381" s="34">
        <v>9276.968601587525</v>
      </c>
      <c r="C3381" s="34">
        <v>-7755.968601587525</v>
      </c>
    </row>
    <row r="3382" spans="1:3" x14ac:dyDescent="0.4">
      <c r="A3382" s="34">
        <v>3358</v>
      </c>
      <c r="B3382" s="34">
        <v>12554.113463966656</v>
      </c>
      <c r="C3382" s="34">
        <v>-10534.113463966656</v>
      </c>
    </row>
    <row r="3383" spans="1:3" x14ac:dyDescent="0.4">
      <c r="A3383" s="34">
        <v>3359</v>
      </c>
      <c r="B3383" s="34">
        <v>9872.3187601121281</v>
      </c>
      <c r="C3383" s="34">
        <v>426.68123988787193</v>
      </c>
    </row>
    <row r="3384" spans="1:3" x14ac:dyDescent="0.4">
      <c r="A3384" s="34">
        <v>3360</v>
      </c>
      <c r="B3384" s="34">
        <v>19838.359927070029</v>
      </c>
      <c r="C3384" s="34">
        <v>-15588.359927070029</v>
      </c>
    </row>
    <row r="3385" spans="1:3" x14ac:dyDescent="0.4">
      <c r="A3385" s="34">
        <v>3361</v>
      </c>
      <c r="B3385" s="34">
        <v>15064.503007091411</v>
      </c>
      <c r="C3385" s="34">
        <v>-5940.5030070914108</v>
      </c>
    </row>
    <row r="3386" spans="1:3" x14ac:dyDescent="0.4">
      <c r="A3386" s="34">
        <v>3362</v>
      </c>
      <c r="B3386" s="34">
        <v>11504.627916728894</v>
      </c>
      <c r="C3386" s="34">
        <v>-5831.627916728894</v>
      </c>
    </row>
    <row r="3387" spans="1:3" x14ac:dyDescent="0.4">
      <c r="A3387" s="34">
        <v>3363</v>
      </c>
      <c r="B3387" s="34">
        <v>9126.2277686107063</v>
      </c>
      <c r="C3387" s="34">
        <v>-8036.2277686107063</v>
      </c>
    </row>
    <row r="3388" spans="1:3" x14ac:dyDescent="0.4">
      <c r="A3388" s="34">
        <v>3364</v>
      </c>
      <c r="B3388" s="34">
        <v>29501.539381260445</v>
      </c>
      <c r="C3388" s="34">
        <v>-21641.539381260445</v>
      </c>
    </row>
    <row r="3389" spans="1:3" x14ac:dyDescent="0.4">
      <c r="A3389" s="34">
        <v>3365</v>
      </c>
      <c r="B3389" s="34">
        <v>8274.3136670902059</v>
      </c>
      <c r="C3389" s="34">
        <v>-5096.3136670902059</v>
      </c>
    </row>
    <row r="3390" spans="1:3" x14ac:dyDescent="0.4">
      <c r="A3390" s="34">
        <v>3366</v>
      </c>
      <c r="B3390" s="34">
        <v>75904.416777341015</v>
      </c>
      <c r="C3390" s="34">
        <v>-73304.416777341015</v>
      </c>
    </row>
    <row r="3391" spans="1:3" x14ac:dyDescent="0.4">
      <c r="A3391" s="34">
        <v>3367</v>
      </c>
      <c r="B3391" s="34">
        <v>9692.6478682811739</v>
      </c>
      <c r="C3391" s="34">
        <v>-8587.6478682811739</v>
      </c>
    </row>
    <row r="3392" spans="1:3" x14ac:dyDescent="0.4">
      <c r="A3392" s="34">
        <v>3368</v>
      </c>
      <c r="B3392" s="34">
        <v>7084.3746673792648</v>
      </c>
      <c r="C3392" s="34">
        <v>-6194.3746673792648</v>
      </c>
    </row>
    <row r="3393" spans="1:3" x14ac:dyDescent="0.4">
      <c r="A3393" s="34">
        <v>3369</v>
      </c>
      <c r="B3393" s="34">
        <v>8384.4398751081844</v>
      </c>
      <c r="C3393" s="34">
        <v>-7338.4398751081844</v>
      </c>
    </row>
    <row r="3394" spans="1:3" x14ac:dyDescent="0.4">
      <c r="A3394" s="34">
        <v>3370</v>
      </c>
      <c r="B3394" s="34">
        <v>12555.201060164181</v>
      </c>
      <c r="C3394" s="34">
        <v>-7360.2010601641814</v>
      </c>
    </row>
    <row r="3395" spans="1:3" x14ac:dyDescent="0.4">
      <c r="A3395" s="34">
        <v>3371</v>
      </c>
      <c r="B3395" s="34">
        <v>10229.903657608807</v>
      </c>
      <c r="C3395" s="34">
        <v>-8463.9036576088074</v>
      </c>
    </row>
    <row r="3396" spans="1:3" x14ac:dyDescent="0.4">
      <c r="A3396" s="34">
        <v>3372</v>
      </c>
      <c r="B3396" s="34">
        <v>7175.7327479712758</v>
      </c>
      <c r="C3396" s="34">
        <v>-6898.7327479712758</v>
      </c>
    </row>
    <row r="3397" spans="1:3" x14ac:dyDescent="0.4">
      <c r="A3397" s="34">
        <v>3373</v>
      </c>
      <c r="B3397" s="34">
        <v>7796.9676959969493</v>
      </c>
      <c r="C3397" s="34">
        <v>-6761.9676959969493</v>
      </c>
    </row>
    <row r="3398" spans="1:3" x14ac:dyDescent="0.4">
      <c r="A3398" s="34">
        <v>3374</v>
      </c>
      <c r="B3398" s="34">
        <v>10140.302463182026</v>
      </c>
      <c r="C3398" s="34">
        <v>-8135.3024631820263</v>
      </c>
    </row>
    <row r="3399" spans="1:3" x14ac:dyDescent="0.4">
      <c r="A3399" s="34">
        <v>3375</v>
      </c>
      <c r="B3399" s="34">
        <v>10542.980772252966</v>
      </c>
      <c r="C3399" s="34">
        <v>-6812.9807722529658</v>
      </c>
    </row>
    <row r="3400" spans="1:3" x14ac:dyDescent="0.4">
      <c r="A3400" s="34">
        <v>3376</v>
      </c>
      <c r="B3400" s="34">
        <v>19154.926715480178</v>
      </c>
      <c r="C3400" s="34">
        <v>-16154.926715480178</v>
      </c>
    </row>
    <row r="3401" spans="1:3" x14ac:dyDescent="0.4">
      <c r="A3401" s="34">
        <v>3377</v>
      </c>
      <c r="B3401" s="34">
        <v>39269.345627941562</v>
      </c>
      <c r="C3401" s="34">
        <v>-31268.345627941562</v>
      </c>
    </row>
    <row r="3402" spans="1:3" x14ac:dyDescent="0.4">
      <c r="A3402" s="34">
        <v>3378</v>
      </c>
      <c r="B3402" s="34">
        <v>13277.384709796394</v>
      </c>
      <c r="C3402" s="34">
        <v>-5193.3847097963935</v>
      </c>
    </row>
    <row r="3403" spans="1:3" x14ac:dyDescent="0.4">
      <c r="A3403" s="34">
        <v>3379</v>
      </c>
      <c r="B3403" s="34">
        <v>6962.9989317355939</v>
      </c>
      <c r="C3403" s="34">
        <v>-6370.9989317355939</v>
      </c>
    </row>
    <row r="3404" spans="1:3" x14ac:dyDescent="0.4">
      <c r="A3404" s="34">
        <v>3380</v>
      </c>
      <c r="B3404" s="34">
        <v>9130.5552566387487</v>
      </c>
      <c r="C3404" s="34">
        <v>-7057.5552566387487</v>
      </c>
    </row>
    <row r="3405" spans="1:3" x14ac:dyDescent="0.4">
      <c r="A3405" s="34">
        <v>3381</v>
      </c>
      <c r="B3405" s="34">
        <v>13845.198910047322</v>
      </c>
      <c r="C3405" s="34">
        <v>-10712.198910047322</v>
      </c>
    </row>
    <row r="3406" spans="1:3" x14ac:dyDescent="0.4">
      <c r="A3406" s="34">
        <v>3382</v>
      </c>
      <c r="B3406" s="34">
        <v>11651.136720972405</v>
      </c>
      <c r="C3406" s="34">
        <v>-7561.1367209724049</v>
      </c>
    </row>
    <row r="3407" spans="1:3" x14ac:dyDescent="0.4">
      <c r="A3407" s="34">
        <v>3383</v>
      </c>
      <c r="B3407" s="34">
        <v>10947.629849283167</v>
      </c>
      <c r="C3407" s="34">
        <v>-7421.6298492831665</v>
      </c>
    </row>
    <row r="3408" spans="1:3" x14ac:dyDescent="0.4">
      <c r="A3408" s="34">
        <v>3384</v>
      </c>
      <c r="B3408" s="34">
        <v>10003.265342294011</v>
      </c>
      <c r="C3408" s="34">
        <v>-8048.2653422940111</v>
      </c>
    </row>
    <row r="3409" spans="1:3" x14ac:dyDescent="0.4">
      <c r="A3409" s="34">
        <v>3385</v>
      </c>
      <c r="B3409" s="34">
        <v>12354.299882708983</v>
      </c>
      <c r="C3409" s="34">
        <v>-6353.6398827089834</v>
      </c>
    </row>
    <row r="3410" spans="1:3" x14ac:dyDescent="0.4">
      <c r="A3410" s="34">
        <v>3386</v>
      </c>
      <c r="B3410" s="34">
        <v>15608.083586613875</v>
      </c>
      <c r="C3410" s="34">
        <v>-13608.083586613875</v>
      </c>
    </row>
    <row r="3411" spans="1:3" x14ac:dyDescent="0.4">
      <c r="A3411" s="34">
        <v>3387</v>
      </c>
      <c r="B3411" s="34">
        <v>8856.498606277466</v>
      </c>
      <c r="C3411" s="34">
        <v>-6756.498606277466</v>
      </c>
    </row>
    <row r="3412" spans="1:3" x14ac:dyDescent="0.4">
      <c r="A3412" s="34">
        <v>3388</v>
      </c>
      <c r="B3412" s="34">
        <v>12881.43641557346</v>
      </c>
      <c r="C3412" s="34">
        <v>-9375.4364155734602</v>
      </c>
    </row>
    <row r="3413" spans="1:3" x14ac:dyDescent="0.4">
      <c r="A3413" s="34">
        <v>3389</v>
      </c>
      <c r="B3413" s="34">
        <v>7490.0045452077929</v>
      </c>
      <c r="C3413" s="34">
        <v>-5933.0045452077929</v>
      </c>
    </row>
    <row r="3414" spans="1:3" x14ac:dyDescent="0.4">
      <c r="A3414" s="34">
        <v>3390</v>
      </c>
      <c r="B3414" s="34">
        <v>19829.711020422117</v>
      </c>
      <c r="C3414" s="34">
        <v>-8379.7110204221171</v>
      </c>
    </row>
    <row r="3415" spans="1:3" x14ac:dyDescent="0.4">
      <c r="A3415" s="34">
        <v>3391</v>
      </c>
      <c r="B3415" s="34">
        <v>10385.723488772383</v>
      </c>
      <c r="C3415" s="34">
        <v>-8849.7234887723826</v>
      </c>
    </row>
    <row r="3416" spans="1:3" x14ac:dyDescent="0.4">
      <c r="A3416" s="34">
        <v>3392</v>
      </c>
      <c r="B3416" s="34">
        <v>9738.326908577179</v>
      </c>
      <c r="C3416" s="34">
        <v>-8623.326908577179</v>
      </c>
    </row>
    <row r="3417" spans="1:3" x14ac:dyDescent="0.4">
      <c r="A3417" s="34">
        <v>3393</v>
      </c>
      <c r="B3417" s="34">
        <v>8071.0419377729813</v>
      </c>
      <c r="C3417" s="34">
        <v>-7571.0419377729813</v>
      </c>
    </row>
    <row r="3418" spans="1:3" x14ac:dyDescent="0.4">
      <c r="A3418" s="34">
        <v>3394</v>
      </c>
      <c r="B3418" s="34">
        <v>7610.721790790054</v>
      </c>
      <c r="C3418" s="34">
        <v>-6023.721790790054</v>
      </c>
    </row>
    <row r="3419" spans="1:3" x14ac:dyDescent="0.4">
      <c r="A3419" s="34">
        <v>3395</v>
      </c>
      <c r="B3419" s="34">
        <v>7029.559819024058</v>
      </c>
      <c r="C3419" s="34">
        <v>-6246.559819024058</v>
      </c>
    </row>
    <row r="3420" spans="1:3" x14ac:dyDescent="0.4">
      <c r="A3420" s="34">
        <v>3396</v>
      </c>
      <c r="B3420" s="34">
        <v>6635.7584084721802</v>
      </c>
      <c r="C3420" s="34">
        <v>-5715.7584084721802</v>
      </c>
    </row>
    <row r="3421" spans="1:3" x14ac:dyDescent="0.4">
      <c r="A3421" s="34">
        <v>3397</v>
      </c>
      <c r="B3421" s="34">
        <v>9240.7516482099782</v>
      </c>
      <c r="C3421" s="34">
        <v>-7675.7516482099782</v>
      </c>
    </row>
    <row r="3422" spans="1:3" x14ac:dyDescent="0.4">
      <c r="A3422" s="34">
        <v>3398</v>
      </c>
      <c r="B3422" s="34">
        <v>5604.3737617886891</v>
      </c>
      <c r="C3422" s="34">
        <v>-5324.3737617886891</v>
      </c>
    </row>
    <row r="3423" spans="1:3" x14ac:dyDescent="0.4">
      <c r="A3423" s="34">
        <v>3399</v>
      </c>
      <c r="B3423" s="34">
        <v>10265.322482699863</v>
      </c>
      <c r="C3423" s="34">
        <v>-5822.322482699863</v>
      </c>
    </row>
    <row r="3424" spans="1:3" x14ac:dyDescent="0.4">
      <c r="A3424" s="34">
        <v>3400</v>
      </c>
      <c r="B3424" s="34">
        <v>6870.4775960801435</v>
      </c>
      <c r="C3424" s="34">
        <v>-5625.4775960801435</v>
      </c>
    </row>
    <row r="3425" spans="1:3" x14ac:dyDescent="0.4">
      <c r="A3425" s="34">
        <v>3401</v>
      </c>
      <c r="B3425" s="34">
        <v>14357.982603830724</v>
      </c>
      <c r="C3425" s="34">
        <v>-4316.9826038307237</v>
      </c>
    </row>
    <row r="3426" spans="1:3" x14ac:dyDescent="0.4">
      <c r="A3426" s="34">
        <v>3402</v>
      </c>
      <c r="B3426" s="34">
        <v>8325.183507419848</v>
      </c>
      <c r="C3426" s="34">
        <v>-5371.183507419848</v>
      </c>
    </row>
    <row r="3427" spans="1:3" x14ac:dyDescent="0.4">
      <c r="A3427" s="34">
        <v>3403</v>
      </c>
      <c r="B3427" s="34">
        <v>12849.90008074053</v>
      </c>
      <c r="C3427" s="34">
        <v>3615.09991925947</v>
      </c>
    </row>
    <row r="3428" spans="1:3" x14ac:dyDescent="0.4">
      <c r="A3428" s="34">
        <v>3404</v>
      </c>
      <c r="B3428" s="34">
        <v>14318.32244884431</v>
      </c>
      <c r="C3428" s="34">
        <v>-12318.32244884431</v>
      </c>
    </row>
    <row r="3429" spans="1:3" x14ac:dyDescent="0.4">
      <c r="A3429" s="34">
        <v>3405</v>
      </c>
      <c r="B3429" s="34">
        <v>21363.642663910556</v>
      </c>
      <c r="C3429" s="34">
        <v>-20753.642663910556</v>
      </c>
    </row>
    <row r="3430" spans="1:3" x14ac:dyDescent="0.4">
      <c r="A3430" s="34">
        <v>3406</v>
      </c>
      <c r="B3430" s="34">
        <v>6973.9388699577466</v>
      </c>
      <c r="C3430" s="34">
        <v>-6492.4388699577466</v>
      </c>
    </row>
    <row r="3431" spans="1:3" x14ac:dyDescent="0.4">
      <c r="A3431" s="34">
        <v>3407</v>
      </c>
      <c r="B3431" s="34">
        <v>13708.538264766141</v>
      </c>
      <c r="C3431" s="34">
        <v>-3677.5382647661409</v>
      </c>
    </row>
    <row r="3432" spans="1:3" x14ac:dyDescent="0.4">
      <c r="A3432" s="34">
        <v>3408</v>
      </c>
      <c r="B3432" s="34">
        <v>7273.7722404274782</v>
      </c>
      <c r="C3432" s="34">
        <v>-5131.7722404274782</v>
      </c>
    </row>
    <row r="3433" spans="1:3" x14ac:dyDescent="0.4">
      <c r="A3433" s="34">
        <v>3409</v>
      </c>
      <c r="B3433" s="34">
        <v>9464.2526668011469</v>
      </c>
      <c r="C3433" s="34">
        <v>-8409.2526668011469</v>
      </c>
    </row>
    <row r="3434" spans="1:3" x14ac:dyDescent="0.4">
      <c r="A3434" s="34">
        <v>3410</v>
      </c>
      <c r="B3434" s="34">
        <v>7064.7979358238335</v>
      </c>
      <c r="C3434" s="34">
        <v>-6446.7979358238335</v>
      </c>
    </row>
    <row r="3435" spans="1:3" x14ac:dyDescent="0.4">
      <c r="A3435" s="34">
        <v>3411</v>
      </c>
      <c r="B3435" s="34">
        <v>11335.95134292997</v>
      </c>
      <c r="C3435" s="34">
        <v>-8080.9513429299695</v>
      </c>
    </row>
    <row r="3436" spans="1:3" x14ac:dyDescent="0.4">
      <c r="A3436" s="34">
        <v>3412</v>
      </c>
      <c r="B3436" s="34">
        <v>21021.049861690517</v>
      </c>
      <c r="C3436" s="34">
        <v>-5486.049861690517</v>
      </c>
    </row>
    <row r="3437" spans="1:3" x14ac:dyDescent="0.4">
      <c r="A3437" s="34">
        <v>3413</v>
      </c>
      <c r="B3437" s="34">
        <v>14132.299207819853</v>
      </c>
      <c r="C3437" s="34">
        <v>-11132.299207819853</v>
      </c>
    </row>
    <row r="3438" spans="1:3" x14ac:dyDescent="0.4">
      <c r="A3438" s="34">
        <v>3414</v>
      </c>
      <c r="B3438" s="34">
        <v>8462.5765688815991</v>
      </c>
      <c r="C3438" s="34">
        <v>-7812.5765688815991</v>
      </c>
    </row>
    <row r="3439" spans="1:3" x14ac:dyDescent="0.4">
      <c r="A3439" s="34">
        <v>3415</v>
      </c>
      <c r="B3439" s="34">
        <v>10447.39019317199</v>
      </c>
      <c r="C3439" s="34">
        <v>-7342.3901931719902</v>
      </c>
    </row>
    <row r="3440" spans="1:3" x14ac:dyDescent="0.4">
      <c r="A3440" s="34">
        <v>3416</v>
      </c>
      <c r="B3440" s="34">
        <v>6472.2755274127921</v>
      </c>
      <c r="C3440" s="34">
        <v>-6272.2755274127921</v>
      </c>
    </row>
    <row r="3441" spans="1:3" x14ac:dyDescent="0.4">
      <c r="A3441" s="34">
        <v>3417</v>
      </c>
      <c r="B3441" s="34">
        <v>17756.82564213797</v>
      </c>
      <c r="C3441" s="34">
        <v>-12972.82564213797</v>
      </c>
    </row>
    <row r="3442" spans="1:3" x14ac:dyDescent="0.4">
      <c r="A3442" s="34">
        <v>3418</v>
      </c>
      <c r="B3442" s="34">
        <v>7751.3069273170622</v>
      </c>
      <c r="C3442" s="34">
        <v>-6051.296927317062</v>
      </c>
    </row>
    <row r="3443" spans="1:3" x14ac:dyDescent="0.4">
      <c r="A3443" s="34">
        <v>3419</v>
      </c>
      <c r="B3443" s="34">
        <v>10569.52230253485</v>
      </c>
      <c r="C3443" s="34">
        <v>-6534.5223025348496</v>
      </c>
    </row>
    <row r="3444" spans="1:3" x14ac:dyDescent="0.4">
      <c r="A3444" s="34">
        <v>3420</v>
      </c>
      <c r="B3444" s="34">
        <v>9882.3151877711098</v>
      </c>
      <c r="C3444" s="34">
        <v>-6952.3151877711098</v>
      </c>
    </row>
    <row r="3445" spans="1:3" x14ac:dyDescent="0.4">
      <c r="A3445" s="34">
        <v>3421</v>
      </c>
      <c r="B3445" s="34">
        <v>6981.1937763576998</v>
      </c>
      <c r="C3445" s="34">
        <v>-6015.1937763576998</v>
      </c>
    </row>
    <row r="3446" spans="1:3" x14ac:dyDescent="0.4">
      <c r="A3446" s="34">
        <v>3422</v>
      </c>
      <c r="B3446" s="34">
        <v>13131.627044851866</v>
      </c>
      <c r="C3446" s="34">
        <v>-3016.6270448518662</v>
      </c>
    </row>
    <row r="3447" spans="1:3" x14ac:dyDescent="0.4">
      <c r="A3447" s="34">
        <v>3423</v>
      </c>
      <c r="B3447" s="34">
        <v>10495.407350352712</v>
      </c>
      <c r="C3447" s="34">
        <v>-7222.4073503527125</v>
      </c>
    </row>
    <row r="3448" spans="1:3" x14ac:dyDescent="0.4">
      <c r="A3448" s="34">
        <v>3424</v>
      </c>
      <c r="B3448" s="34">
        <v>7522.8934542209172</v>
      </c>
      <c r="C3448" s="34">
        <v>-7172.8934542209172</v>
      </c>
    </row>
    <row r="3449" spans="1:3" x14ac:dyDescent="0.4">
      <c r="A3449" s="34">
        <v>3425</v>
      </c>
      <c r="B3449" s="34">
        <v>11368.948439143795</v>
      </c>
      <c r="C3449" s="34">
        <v>-5153.9484391437945</v>
      </c>
    </row>
    <row r="3450" spans="1:3" x14ac:dyDescent="0.4">
      <c r="A3450" s="34">
        <v>3426</v>
      </c>
      <c r="B3450" s="34">
        <v>29067.579714017564</v>
      </c>
      <c r="C3450" s="34">
        <v>1823.5202859824349</v>
      </c>
    </row>
    <row r="3451" spans="1:3" x14ac:dyDescent="0.4">
      <c r="A3451" s="34">
        <v>3427</v>
      </c>
      <c r="B3451" s="34">
        <v>8477.4278824753746</v>
      </c>
      <c r="C3451" s="34">
        <v>-4422.4278824753746</v>
      </c>
    </row>
    <row r="3452" spans="1:3" x14ac:dyDescent="0.4">
      <c r="A3452" s="34">
        <v>3428</v>
      </c>
      <c r="B3452" s="34">
        <v>8897.990081062735</v>
      </c>
      <c r="C3452" s="34">
        <v>-7397.990081062735</v>
      </c>
    </row>
    <row r="3453" spans="1:3" x14ac:dyDescent="0.4">
      <c r="A3453" s="34">
        <v>3429</v>
      </c>
      <c r="B3453" s="34">
        <v>7958.1878382181449</v>
      </c>
      <c r="C3453" s="34">
        <v>-5903.1878382181449</v>
      </c>
    </row>
    <row r="3454" spans="1:3" x14ac:dyDescent="0.4">
      <c r="A3454" s="34">
        <v>3430</v>
      </c>
      <c r="B3454" s="34">
        <v>5981.2258442307339</v>
      </c>
      <c r="C3454" s="34">
        <v>-5786.2258442307339</v>
      </c>
    </row>
    <row r="3455" spans="1:3" x14ac:dyDescent="0.4">
      <c r="A3455" s="34">
        <v>3431</v>
      </c>
      <c r="B3455" s="34">
        <v>7124.3324078781952</v>
      </c>
      <c r="C3455" s="34">
        <v>-4953.3424078781954</v>
      </c>
    </row>
    <row r="3456" spans="1:3" x14ac:dyDescent="0.4">
      <c r="A3456" s="34">
        <v>3432</v>
      </c>
      <c r="B3456" s="34">
        <v>12475.806537744931</v>
      </c>
      <c r="C3456" s="34">
        <v>-10475.806537744931</v>
      </c>
    </row>
    <row r="3457" spans="1:3" x14ac:dyDescent="0.4">
      <c r="A3457" s="34">
        <v>3433</v>
      </c>
      <c r="B3457" s="34">
        <v>8938.2911456785696</v>
      </c>
      <c r="C3457" s="34">
        <v>-6745.2911456785696</v>
      </c>
    </row>
    <row r="3458" spans="1:3" x14ac:dyDescent="0.4">
      <c r="A3458" s="34">
        <v>3434</v>
      </c>
      <c r="B3458" s="34">
        <v>15675.637096910785</v>
      </c>
      <c r="C3458" s="34">
        <v>-6150.6370969107847</v>
      </c>
    </row>
    <row r="3459" spans="1:3" x14ac:dyDescent="0.4">
      <c r="A3459" s="34">
        <v>3435</v>
      </c>
      <c r="B3459" s="34">
        <v>9810.9239547619018</v>
      </c>
      <c r="C3459" s="34">
        <v>744.07604523809823</v>
      </c>
    </row>
    <row r="3460" spans="1:3" x14ac:dyDescent="0.4">
      <c r="A3460" s="34">
        <v>3436</v>
      </c>
      <c r="B3460" s="34">
        <v>9491.9005069803079</v>
      </c>
      <c r="C3460" s="34">
        <v>-8371.9005069803079</v>
      </c>
    </row>
    <row r="3461" spans="1:3" x14ac:dyDescent="0.4">
      <c r="A3461" s="34">
        <v>3437</v>
      </c>
      <c r="B3461" s="34">
        <v>16411.787782092237</v>
      </c>
      <c r="C3461" s="34">
        <v>-11116.787782092237</v>
      </c>
    </row>
    <row r="3462" spans="1:3" x14ac:dyDescent="0.4">
      <c r="A3462" s="34">
        <v>3438</v>
      </c>
      <c r="B3462" s="34">
        <v>11565.488520417395</v>
      </c>
      <c r="C3462" s="34">
        <v>-8535.4885204173952</v>
      </c>
    </row>
    <row r="3463" spans="1:3" x14ac:dyDescent="0.4">
      <c r="A3463" s="34">
        <v>3439</v>
      </c>
      <c r="B3463" s="34">
        <v>19944.329626141818</v>
      </c>
      <c r="C3463" s="34">
        <v>-17339.329626141818</v>
      </c>
    </row>
    <row r="3464" spans="1:3" x14ac:dyDescent="0.4">
      <c r="A3464" s="34">
        <v>3440</v>
      </c>
      <c r="B3464" s="34">
        <v>12027.486333971196</v>
      </c>
      <c r="C3464" s="34">
        <v>-10411.346333971196</v>
      </c>
    </row>
    <row r="3465" spans="1:3" x14ac:dyDescent="0.4">
      <c r="A3465" s="34">
        <v>3441</v>
      </c>
      <c r="B3465" s="34">
        <v>9920.29437914952</v>
      </c>
      <c r="C3465" s="34">
        <v>-4659.3743791495199</v>
      </c>
    </row>
    <row r="3466" spans="1:3" x14ac:dyDescent="0.4">
      <c r="A3466" s="34">
        <v>3442</v>
      </c>
      <c r="B3466" s="34">
        <v>9549.7680794483203</v>
      </c>
      <c r="C3466" s="34">
        <v>-6984.7680794483203</v>
      </c>
    </row>
    <row r="3467" spans="1:3" x14ac:dyDescent="0.4">
      <c r="A3467" s="34">
        <v>3443</v>
      </c>
      <c r="B3467" s="34">
        <v>7214.5599322228809</v>
      </c>
      <c r="C3467" s="34">
        <v>-6964.5599322228809</v>
      </c>
    </row>
    <row r="3468" spans="1:3" x14ac:dyDescent="0.4">
      <c r="A3468" s="34">
        <v>3444</v>
      </c>
      <c r="B3468" s="34">
        <v>8034.498705536178</v>
      </c>
      <c r="C3468" s="34">
        <v>-6179.498705536178</v>
      </c>
    </row>
    <row r="3469" spans="1:3" x14ac:dyDescent="0.4">
      <c r="A3469" s="34">
        <v>3445</v>
      </c>
      <c r="B3469" s="34">
        <v>8209.4494298698773</v>
      </c>
      <c r="C3469" s="34">
        <v>-7342.4494298698773</v>
      </c>
    </row>
    <row r="3470" spans="1:3" x14ac:dyDescent="0.4">
      <c r="A3470" s="34">
        <v>3446</v>
      </c>
      <c r="B3470" s="34">
        <v>9949.7766596248184</v>
      </c>
      <c r="C3470" s="34">
        <v>-7949.7766596248184</v>
      </c>
    </row>
    <row r="3471" spans="1:3" x14ac:dyDescent="0.4">
      <c r="A3471" s="34">
        <v>3447</v>
      </c>
      <c r="B3471" s="34">
        <v>8203.6938707925819</v>
      </c>
      <c r="C3471" s="34">
        <v>-7121.6938707925819</v>
      </c>
    </row>
    <row r="3472" spans="1:3" x14ac:dyDescent="0.4">
      <c r="A3472" s="34">
        <v>3448</v>
      </c>
      <c r="B3472" s="34">
        <v>10976.228900598926</v>
      </c>
      <c r="C3472" s="34">
        <v>-9898.228900598926</v>
      </c>
    </row>
    <row r="3473" spans="1:3" x14ac:dyDescent="0.4">
      <c r="A3473" s="34">
        <v>3449</v>
      </c>
      <c r="B3473" s="34">
        <v>8856.721430864276</v>
      </c>
      <c r="C3473" s="34">
        <v>-6551.721430864276</v>
      </c>
    </row>
    <row r="3474" spans="1:3" x14ac:dyDescent="0.4">
      <c r="A3474" s="34">
        <v>3450</v>
      </c>
      <c r="B3474" s="34">
        <v>10256.784015936841</v>
      </c>
      <c r="C3474" s="34">
        <v>-8891.7840159368407</v>
      </c>
    </row>
    <row r="3475" spans="1:3" x14ac:dyDescent="0.4">
      <c r="A3475" s="34">
        <v>3451</v>
      </c>
      <c r="B3475" s="34">
        <v>6247.3940982632266</v>
      </c>
      <c r="C3475" s="34">
        <v>-5487.3940982632266</v>
      </c>
    </row>
    <row r="3476" spans="1:3" x14ac:dyDescent="0.4">
      <c r="A3476" s="34">
        <v>3452</v>
      </c>
      <c r="B3476" s="34">
        <v>8026.5048734843767</v>
      </c>
      <c r="C3476" s="34">
        <v>-7368.5048734843767</v>
      </c>
    </row>
    <row r="3477" spans="1:3" x14ac:dyDescent="0.4">
      <c r="A3477" s="34">
        <v>3453</v>
      </c>
      <c r="B3477" s="34">
        <v>8049.560443147293</v>
      </c>
      <c r="C3477" s="34">
        <v>-6517.560443147293</v>
      </c>
    </row>
    <row r="3478" spans="1:3" x14ac:dyDescent="0.4">
      <c r="A3478" s="34">
        <v>3454</v>
      </c>
      <c r="B3478" s="34">
        <v>6906.2264102248437</v>
      </c>
      <c r="C3478" s="34">
        <v>-6521.2264102248437</v>
      </c>
    </row>
    <row r="3479" spans="1:3" x14ac:dyDescent="0.4">
      <c r="A3479" s="34">
        <v>3455</v>
      </c>
      <c r="B3479" s="34">
        <v>7405.4330648883315</v>
      </c>
      <c r="C3479" s="34">
        <v>-6700.4330648883315</v>
      </c>
    </row>
    <row r="3480" spans="1:3" x14ac:dyDescent="0.4">
      <c r="A3480" s="34">
        <v>3456</v>
      </c>
      <c r="B3480" s="34">
        <v>16638.84106111939</v>
      </c>
      <c r="C3480" s="34">
        <v>-6573.8410611193904</v>
      </c>
    </row>
    <row r="3481" spans="1:3" x14ac:dyDescent="0.4">
      <c r="A3481" s="34">
        <v>3457</v>
      </c>
      <c r="B3481" s="34">
        <v>34137.215294684771</v>
      </c>
      <c r="C3481" s="34">
        <v>-28398.215294684771</v>
      </c>
    </row>
    <row r="3482" spans="1:3" x14ac:dyDescent="0.4">
      <c r="A3482" s="34">
        <v>3458</v>
      </c>
      <c r="B3482" s="34">
        <v>8836.954864336185</v>
      </c>
      <c r="C3482" s="34">
        <v>-6032.954864336185</v>
      </c>
    </row>
    <row r="3483" spans="1:3" x14ac:dyDescent="0.4">
      <c r="A3483" s="34">
        <v>3459</v>
      </c>
      <c r="B3483" s="34">
        <v>8348.1614489020812</v>
      </c>
      <c r="C3483" s="34">
        <v>-7132.1614489020812</v>
      </c>
    </row>
    <row r="3484" spans="1:3" x14ac:dyDescent="0.4">
      <c r="A3484" s="34">
        <v>3460</v>
      </c>
      <c r="B3484" s="34">
        <v>6086.2876369115465</v>
      </c>
      <c r="C3484" s="34">
        <v>-5455.2876369115465</v>
      </c>
    </row>
    <row r="3485" spans="1:3" x14ac:dyDescent="0.4">
      <c r="A3485" s="34">
        <v>3461</v>
      </c>
      <c r="B3485" s="34">
        <v>8756.2275422130624</v>
      </c>
      <c r="C3485" s="34">
        <v>-7806.2275422130624</v>
      </c>
    </row>
    <row r="3486" spans="1:3" x14ac:dyDescent="0.4">
      <c r="A3486" s="34">
        <v>3462</v>
      </c>
      <c r="B3486" s="34">
        <v>9407.1538664311411</v>
      </c>
      <c r="C3486" s="34">
        <v>-8712.1538664311411</v>
      </c>
    </row>
    <row r="3487" spans="1:3" x14ac:dyDescent="0.4">
      <c r="A3487" s="34">
        <v>3463</v>
      </c>
      <c r="B3487" s="34">
        <v>7087.5990702236886</v>
      </c>
      <c r="C3487" s="34">
        <v>-6582.5990702236886</v>
      </c>
    </row>
    <row r="3488" spans="1:3" x14ac:dyDescent="0.4">
      <c r="A3488" s="34">
        <v>3464</v>
      </c>
      <c r="B3488" s="34">
        <v>12101.375787890007</v>
      </c>
      <c r="C3488" s="34">
        <v>-1763.3757878900069</v>
      </c>
    </row>
    <row r="3489" spans="1:3" x14ac:dyDescent="0.4">
      <c r="A3489" s="34">
        <v>3465</v>
      </c>
      <c r="B3489" s="34">
        <v>9168.3821552167756</v>
      </c>
      <c r="C3489" s="34">
        <v>-4052.2021552167753</v>
      </c>
    </row>
    <row r="3490" spans="1:3" x14ac:dyDescent="0.4">
      <c r="A3490" s="34">
        <v>3466</v>
      </c>
      <c r="B3490" s="34">
        <v>9350.0550660611334</v>
      </c>
      <c r="C3490" s="34">
        <v>-7290.0550660611334</v>
      </c>
    </row>
    <row r="3491" spans="1:3" x14ac:dyDescent="0.4">
      <c r="A3491" s="34">
        <v>3467</v>
      </c>
      <c r="B3491" s="34">
        <v>10643.2960921464</v>
      </c>
      <c r="C3491" s="34">
        <v>-6193.2960921464</v>
      </c>
    </row>
    <row r="3492" spans="1:3" x14ac:dyDescent="0.4">
      <c r="A3492" s="34">
        <v>3468</v>
      </c>
      <c r="B3492" s="34">
        <v>9945.8263788579679</v>
      </c>
      <c r="C3492" s="34">
        <v>-6915.8263788579679</v>
      </c>
    </row>
    <row r="3493" spans="1:3" x14ac:dyDescent="0.4">
      <c r="A3493" s="34">
        <v>3469</v>
      </c>
      <c r="B3493" s="34">
        <v>63545.280674664165</v>
      </c>
      <c r="C3493" s="34">
        <v>-51367.280674664165</v>
      </c>
    </row>
    <row r="3494" spans="1:3" x14ac:dyDescent="0.4">
      <c r="A3494" s="34">
        <v>3470</v>
      </c>
      <c r="B3494" s="34">
        <v>8788.8554281387806</v>
      </c>
      <c r="C3494" s="34">
        <v>-5613.8554281387806</v>
      </c>
    </row>
    <row r="3495" spans="1:3" x14ac:dyDescent="0.4">
      <c r="A3495" s="34">
        <v>3471</v>
      </c>
      <c r="B3495" s="34">
        <v>8071.0419377729813</v>
      </c>
      <c r="C3495" s="34">
        <v>-7696.0419377729813</v>
      </c>
    </row>
    <row r="3496" spans="1:3" x14ac:dyDescent="0.4">
      <c r="A3496" s="34">
        <v>3472</v>
      </c>
      <c r="B3496" s="34">
        <v>7585.9305298294039</v>
      </c>
      <c r="C3496" s="34">
        <v>-6512.9305298294039</v>
      </c>
    </row>
    <row r="3497" spans="1:3" x14ac:dyDescent="0.4">
      <c r="A3497" s="34">
        <v>3473</v>
      </c>
      <c r="B3497" s="34">
        <v>11941.446882505823</v>
      </c>
      <c r="C3497" s="34">
        <v>-9900.4468825058229</v>
      </c>
    </row>
    <row r="3498" spans="1:3" x14ac:dyDescent="0.4">
      <c r="A3498" s="34">
        <v>3474</v>
      </c>
      <c r="B3498" s="34">
        <v>16853.875594686753</v>
      </c>
      <c r="C3498" s="34">
        <v>-11953.875594686753</v>
      </c>
    </row>
    <row r="3499" spans="1:3" x14ac:dyDescent="0.4">
      <c r="A3499" s="34">
        <v>3475</v>
      </c>
      <c r="B3499" s="34">
        <v>8903.8059800924639</v>
      </c>
      <c r="C3499" s="34">
        <v>-6883.8059800924639</v>
      </c>
    </row>
    <row r="3500" spans="1:3" x14ac:dyDescent="0.4">
      <c r="A3500" s="34">
        <v>3476</v>
      </c>
      <c r="B3500" s="34">
        <v>6289.5593662287702</v>
      </c>
      <c r="C3500" s="34">
        <v>-5949.5593662287702</v>
      </c>
    </row>
    <row r="3501" spans="1:3" x14ac:dyDescent="0.4">
      <c r="A3501" s="34">
        <v>3477</v>
      </c>
      <c r="B3501" s="34">
        <v>8920.6720872786827</v>
      </c>
      <c r="C3501" s="34">
        <v>-8608.6720872786827</v>
      </c>
    </row>
    <row r="3502" spans="1:3" x14ac:dyDescent="0.4">
      <c r="A3502" s="34">
        <v>3478</v>
      </c>
      <c r="B3502" s="34">
        <v>9021.8687303959869</v>
      </c>
      <c r="C3502" s="34">
        <v>-6945.8687303959869</v>
      </c>
    </row>
    <row r="3503" spans="1:3" x14ac:dyDescent="0.4">
      <c r="A3503" s="34">
        <v>3479</v>
      </c>
      <c r="B3503" s="34">
        <v>7900.827408669973</v>
      </c>
      <c r="C3503" s="34">
        <v>-5643.827408669973</v>
      </c>
    </row>
    <row r="3504" spans="1:3" x14ac:dyDescent="0.4">
      <c r="A3504" s="34">
        <v>3480</v>
      </c>
      <c r="B3504" s="34">
        <v>7461.2267498213096</v>
      </c>
      <c r="C3504" s="34">
        <v>-5543.2267498213096</v>
      </c>
    </row>
    <row r="3505" spans="1:3" x14ac:dyDescent="0.4">
      <c r="A3505" s="34">
        <v>3481</v>
      </c>
      <c r="B3505" s="34">
        <v>18180.164932512023</v>
      </c>
      <c r="C3505" s="34">
        <v>-16040.164932512023</v>
      </c>
    </row>
    <row r="3506" spans="1:3" x14ac:dyDescent="0.4">
      <c r="A3506" s="34">
        <v>3482</v>
      </c>
      <c r="B3506" s="34">
        <v>14927.225470201836</v>
      </c>
      <c r="C3506" s="34">
        <v>-3047.2254702018363</v>
      </c>
    </row>
    <row r="3507" spans="1:3" x14ac:dyDescent="0.4">
      <c r="A3507" s="34">
        <v>3483</v>
      </c>
      <c r="B3507" s="34">
        <v>8910.3943032120806</v>
      </c>
      <c r="C3507" s="34">
        <v>-4760.3943032120806</v>
      </c>
    </row>
    <row r="3508" spans="1:3" x14ac:dyDescent="0.4">
      <c r="A3508" s="34">
        <v>3484</v>
      </c>
      <c r="B3508" s="34">
        <v>7957.4968947514826</v>
      </c>
      <c r="C3508" s="34">
        <v>-2599.4968947514826</v>
      </c>
    </row>
    <row r="3509" spans="1:3" x14ac:dyDescent="0.4">
      <c r="A3509" s="34">
        <v>3485</v>
      </c>
      <c r="B3509" s="34">
        <v>9982.0868781567715</v>
      </c>
      <c r="C3509" s="34">
        <v>-7126.0868781567715</v>
      </c>
    </row>
    <row r="3510" spans="1:3" x14ac:dyDescent="0.4">
      <c r="A3510" s="34">
        <v>3486</v>
      </c>
      <c r="B3510" s="34">
        <v>9194.7463290547148</v>
      </c>
      <c r="C3510" s="34">
        <v>-7534.7463290547148</v>
      </c>
    </row>
    <row r="3511" spans="1:3" x14ac:dyDescent="0.4">
      <c r="A3511" s="34">
        <v>3487</v>
      </c>
      <c r="B3511" s="34">
        <v>11481.308574729042</v>
      </c>
      <c r="C3511" s="34">
        <v>-6825.3085747290424</v>
      </c>
    </row>
    <row r="3512" spans="1:3" x14ac:dyDescent="0.4">
      <c r="A3512" s="34">
        <v>3488</v>
      </c>
      <c r="B3512" s="34">
        <v>7828.1124961987716</v>
      </c>
      <c r="C3512" s="34">
        <v>-5273.1124961987716</v>
      </c>
    </row>
    <row r="3513" spans="1:3" x14ac:dyDescent="0.4">
      <c r="A3513" s="34">
        <v>3489</v>
      </c>
      <c r="B3513" s="34">
        <v>14954.08574072072</v>
      </c>
      <c r="C3513" s="34">
        <v>-11318.08574072072</v>
      </c>
    </row>
    <row r="3514" spans="1:3" x14ac:dyDescent="0.4">
      <c r="A3514" s="34">
        <v>3490</v>
      </c>
      <c r="B3514" s="34">
        <v>11080.148717272339</v>
      </c>
      <c r="C3514" s="34">
        <v>-5445.1487172723391</v>
      </c>
    </row>
    <row r="3515" spans="1:3" x14ac:dyDescent="0.4">
      <c r="A3515" s="34">
        <v>3491</v>
      </c>
      <c r="B3515" s="34">
        <v>8527.8323407330354</v>
      </c>
      <c r="C3515" s="34">
        <v>-7252.8323407330354</v>
      </c>
    </row>
    <row r="3516" spans="1:3" x14ac:dyDescent="0.4">
      <c r="A3516" s="34">
        <v>3492</v>
      </c>
      <c r="B3516" s="34">
        <v>11148.895672917826</v>
      </c>
      <c r="C3516" s="34">
        <v>-10357.895672917826</v>
      </c>
    </row>
    <row r="3517" spans="1:3" x14ac:dyDescent="0.4">
      <c r="A3517" s="34">
        <v>3493</v>
      </c>
      <c r="B3517" s="34">
        <v>14042.461887892465</v>
      </c>
      <c r="C3517" s="34">
        <v>-10042.241887892465</v>
      </c>
    </row>
    <row r="3518" spans="1:3" x14ac:dyDescent="0.4">
      <c r="A3518" s="34">
        <v>3494</v>
      </c>
      <c r="B3518" s="34">
        <v>8897.990081062735</v>
      </c>
      <c r="C3518" s="34">
        <v>-7397.990081062735</v>
      </c>
    </row>
    <row r="3519" spans="1:3" x14ac:dyDescent="0.4">
      <c r="A3519" s="34">
        <v>3495</v>
      </c>
      <c r="B3519" s="34">
        <v>7175.0299935051835</v>
      </c>
      <c r="C3519" s="34">
        <v>-6775.0299935051835</v>
      </c>
    </row>
    <row r="3520" spans="1:3" x14ac:dyDescent="0.4">
      <c r="A3520" s="34">
        <v>3496</v>
      </c>
      <c r="B3520" s="34">
        <v>10746.691723111499</v>
      </c>
      <c r="C3520" s="34">
        <v>-5403.6917231114985</v>
      </c>
    </row>
    <row r="3521" spans="1:3" x14ac:dyDescent="0.4">
      <c r="A3521" s="34">
        <v>3497</v>
      </c>
      <c r="B3521" s="34">
        <v>8579.1334167577807</v>
      </c>
      <c r="C3521" s="34">
        <v>-4847.1334167577807</v>
      </c>
    </row>
    <row r="3522" spans="1:3" x14ac:dyDescent="0.4">
      <c r="A3522" s="34">
        <v>3498</v>
      </c>
      <c r="B3522" s="34">
        <v>7474.2312929259888</v>
      </c>
      <c r="C3522" s="34">
        <v>-5788.2312929259888</v>
      </c>
    </row>
    <row r="3523" spans="1:3" x14ac:dyDescent="0.4">
      <c r="A3523" s="34">
        <v>3499</v>
      </c>
      <c r="B3523" s="34">
        <v>7953.5815484403965</v>
      </c>
      <c r="C3523" s="34">
        <v>-6263.5815484403965</v>
      </c>
    </row>
    <row r="3524" spans="1:3" x14ac:dyDescent="0.4">
      <c r="A3524" s="34">
        <v>3500</v>
      </c>
      <c r="B3524" s="34">
        <v>9601.9423454076787</v>
      </c>
      <c r="C3524" s="34">
        <v>-7491.9423454076787</v>
      </c>
    </row>
    <row r="3525" spans="1:3" x14ac:dyDescent="0.4">
      <c r="A3525" s="34">
        <v>3501</v>
      </c>
      <c r="B3525" s="34">
        <v>6726.12047991488</v>
      </c>
      <c r="C3525" s="34">
        <v>-5663.12047991488</v>
      </c>
    </row>
    <row r="3526" spans="1:3" x14ac:dyDescent="0.4">
      <c r="A3526" s="34">
        <v>3502</v>
      </c>
      <c r="B3526" s="34">
        <v>7601.2003804426404</v>
      </c>
      <c r="C3526" s="34">
        <v>-6091.2003804426404</v>
      </c>
    </row>
    <row r="3527" spans="1:3" x14ac:dyDescent="0.4">
      <c r="A3527" s="34">
        <v>3503</v>
      </c>
      <c r="B3527" s="34">
        <v>15827.3429800347</v>
      </c>
      <c r="C3527" s="34">
        <v>-11611.3429800347</v>
      </c>
    </row>
    <row r="3528" spans="1:3" x14ac:dyDescent="0.4">
      <c r="A3528" s="34">
        <v>3504</v>
      </c>
      <c r="B3528" s="34">
        <v>10463.421569275875</v>
      </c>
      <c r="C3528" s="34">
        <v>-7774.4215692758753</v>
      </c>
    </row>
    <row r="3529" spans="1:3" x14ac:dyDescent="0.4">
      <c r="A3529" s="34">
        <v>3505</v>
      </c>
      <c r="B3529" s="34">
        <v>14922.897982173794</v>
      </c>
      <c r="C3529" s="34">
        <v>-13922.897982173794</v>
      </c>
    </row>
    <row r="3530" spans="1:3" x14ac:dyDescent="0.4">
      <c r="A3530" s="34">
        <v>3506</v>
      </c>
      <c r="B3530" s="34">
        <v>10113.949170703563</v>
      </c>
      <c r="C3530" s="34">
        <v>-7519.9491707035631</v>
      </c>
    </row>
    <row r="3531" spans="1:3" x14ac:dyDescent="0.4">
      <c r="A3531" s="34">
        <v>3507</v>
      </c>
      <c r="B3531" s="34">
        <v>13278.452531517598</v>
      </c>
      <c r="C3531" s="34">
        <v>-10233.452531517598</v>
      </c>
    </row>
    <row r="3532" spans="1:3" x14ac:dyDescent="0.4">
      <c r="A3532" s="34">
        <v>3508</v>
      </c>
      <c r="B3532" s="34">
        <v>16567.343432829988</v>
      </c>
      <c r="C3532" s="34">
        <v>-6127.3434328299882</v>
      </c>
    </row>
    <row r="3533" spans="1:3" x14ac:dyDescent="0.4">
      <c r="A3533" s="34">
        <v>3509</v>
      </c>
      <c r="B3533" s="34">
        <v>5631.7811859662925</v>
      </c>
      <c r="C3533" s="34">
        <v>-5451.7811859662925</v>
      </c>
    </row>
    <row r="3534" spans="1:3" x14ac:dyDescent="0.4">
      <c r="A3534" s="34">
        <v>3510</v>
      </c>
      <c r="B3534" s="34">
        <v>12593.266927077519</v>
      </c>
      <c r="C3534" s="34">
        <v>-9403.2669270775186</v>
      </c>
    </row>
    <row r="3535" spans="1:3" x14ac:dyDescent="0.4">
      <c r="A3535" s="34">
        <v>3511</v>
      </c>
      <c r="B3535" s="34">
        <v>9605.8576917187638</v>
      </c>
      <c r="C3535" s="34">
        <v>-8700.8576917187638</v>
      </c>
    </row>
    <row r="3536" spans="1:3" x14ac:dyDescent="0.4">
      <c r="A3536" s="34">
        <v>3512</v>
      </c>
      <c r="B3536" s="34">
        <v>11214.24074214127</v>
      </c>
      <c r="C3536" s="34">
        <v>-9696.2407421412699</v>
      </c>
    </row>
    <row r="3537" spans="1:3" x14ac:dyDescent="0.4">
      <c r="A3537" s="34">
        <v>3513</v>
      </c>
      <c r="B3537" s="34">
        <v>9481.7181822084422</v>
      </c>
      <c r="C3537" s="34">
        <v>-8481.7181822084422</v>
      </c>
    </row>
    <row r="3538" spans="1:3" x14ac:dyDescent="0.4">
      <c r="A3538" s="34">
        <v>3514</v>
      </c>
      <c r="B3538" s="34">
        <v>10839.814675714946</v>
      </c>
      <c r="C3538" s="34">
        <v>-7524.8146757149461</v>
      </c>
    </row>
    <row r="3539" spans="1:3" x14ac:dyDescent="0.4">
      <c r="A3539" s="34">
        <v>3515</v>
      </c>
      <c r="B3539" s="34">
        <v>9167.3389048771114</v>
      </c>
      <c r="C3539" s="34">
        <v>-8617.3389048771114</v>
      </c>
    </row>
    <row r="3540" spans="1:3" x14ac:dyDescent="0.4">
      <c r="A3540" s="34">
        <v>3516</v>
      </c>
      <c r="B3540" s="34">
        <v>10150.43129385636</v>
      </c>
      <c r="C3540" s="34">
        <v>-7070.4312938563598</v>
      </c>
    </row>
    <row r="3541" spans="1:3" x14ac:dyDescent="0.4">
      <c r="A3541" s="34">
        <v>3517</v>
      </c>
      <c r="B3541" s="34">
        <v>23331.994036665699</v>
      </c>
      <c r="C3541" s="34">
        <v>-20831.994036665699</v>
      </c>
    </row>
    <row r="3542" spans="1:3" x14ac:dyDescent="0.4">
      <c r="A3542" s="34">
        <v>3518</v>
      </c>
      <c r="B3542" s="34">
        <v>29944.27469489865</v>
      </c>
      <c r="C3542" s="34">
        <v>-25944.27469489865</v>
      </c>
    </row>
    <row r="3543" spans="1:3" x14ac:dyDescent="0.4">
      <c r="A3543" s="34">
        <v>3519</v>
      </c>
      <c r="B3543" s="34">
        <v>8757.9467351842031</v>
      </c>
      <c r="C3543" s="34">
        <v>-7107.2567351842026</v>
      </c>
    </row>
    <row r="3544" spans="1:3" x14ac:dyDescent="0.4">
      <c r="A3544" s="34">
        <v>3520</v>
      </c>
      <c r="B3544" s="34">
        <v>10597.419145001339</v>
      </c>
      <c r="C3544" s="34">
        <v>-8570.4191450013386</v>
      </c>
    </row>
    <row r="3545" spans="1:3" x14ac:dyDescent="0.4">
      <c r="A3545" s="34">
        <v>3521</v>
      </c>
      <c r="B3545" s="34">
        <v>12534.536732411225</v>
      </c>
      <c r="C3545" s="34">
        <v>-10519.536732411225</v>
      </c>
    </row>
    <row r="3546" spans="1:3" x14ac:dyDescent="0.4">
      <c r="A3546" s="34">
        <v>3522</v>
      </c>
      <c r="B3546" s="34">
        <v>8395.7145011076664</v>
      </c>
      <c r="C3546" s="34">
        <v>-7802.7145011076664</v>
      </c>
    </row>
    <row r="3547" spans="1:3" x14ac:dyDescent="0.4">
      <c r="A3547" s="34">
        <v>3523</v>
      </c>
      <c r="B3547" s="34">
        <v>8018.6453915510938</v>
      </c>
      <c r="C3547" s="34">
        <v>-6623.6453915510938</v>
      </c>
    </row>
    <row r="3548" spans="1:3" x14ac:dyDescent="0.4">
      <c r="A3548" s="34">
        <v>3524</v>
      </c>
      <c r="B3548" s="34">
        <v>9317.3945522494905</v>
      </c>
      <c r="C3548" s="34">
        <v>-4771.3945522494905</v>
      </c>
    </row>
    <row r="3549" spans="1:3" x14ac:dyDescent="0.4">
      <c r="A3549" s="34">
        <v>3525</v>
      </c>
      <c r="B3549" s="34">
        <v>15929.565264805222</v>
      </c>
      <c r="C3549" s="34">
        <v>-5773.5652648052219</v>
      </c>
    </row>
    <row r="3550" spans="1:3" x14ac:dyDescent="0.4">
      <c r="A3550" s="34">
        <v>3526</v>
      </c>
      <c r="B3550" s="34">
        <v>10870.514550199598</v>
      </c>
      <c r="C3550" s="34">
        <v>-10340.514550199598</v>
      </c>
    </row>
    <row r="3551" spans="1:3" x14ac:dyDescent="0.4">
      <c r="A3551" s="34">
        <v>3527</v>
      </c>
      <c r="B3551" s="34">
        <v>12785.118896320741</v>
      </c>
      <c r="C3551" s="34">
        <v>-9419.1188963207405</v>
      </c>
    </row>
    <row r="3552" spans="1:3" x14ac:dyDescent="0.4">
      <c r="A3552" s="34">
        <v>3528</v>
      </c>
      <c r="B3552" s="34">
        <v>11351.965564615137</v>
      </c>
      <c r="C3552" s="34">
        <v>-4336.9655646151368</v>
      </c>
    </row>
    <row r="3553" spans="1:3" x14ac:dyDescent="0.4">
      <c r="A3553" s="34">
        <v>3529</v>
      </c>
      <c r="B3553" s="34">
        <v>8354.0050738768859</v>
      </c>
      <c r="C3553" s="34">
        <v>-6685.0050738768859</v>
      </c>
    </row>
    <row r="3554" spans="1:3" x14ac:dyDescent="0.4">
      <c r="A3554" s="34">
        <v>3530</v>
      </c>
      <c r="B3554" s="34">
        <v>7659.9305751089323</v>
      </c>
      <c r="C3554" s="34">
        <v>-6999.9305751089323</v>
      </c>
    </row>
    <row r="3555" spans="1:3" x14ac:dyDescent="0.4">
      <c r="A3555" s="34">
        <v>3531</v>
      </c>
      <c r="B3555" s="34">
        <v>14922.897982173794</v>
      </c>
      <c r="C3555" s="34">
        <v>-12172.897982173794</v>
      </c>
    </row>
    <row r="3556" spans="1:3" x14ac:dyDescent="0.4">
      <c r="A3556" s="34">
        <v>3532</v>
      </c>
      <c r="B3556" s="34">
        <v>8692.979640264748</v>
      </c>
      <c r="C3556" s="34">
        <v>-7412.979640264748</v>
      </c>
    </row>
    <row r="3557" spans="1:3" x14ac:dyDescent="0.4">
      <c r="A3557" s="34">
        <v>3533</v>
      </c>
      <c r="B3557" s="34">
        <v>8122.8115167751212</v>
      </c>
      <c r="C3557" s="34">
        <v>-6980.8115167751212</v>
      </c>
    </row>
    <row r="3558" spans="1:3" x14ac:dyDescent="0.4">
      <c r="A3558" s="34">
        <v>3534</v>
      </c>
      <c r="B3558" s="34">
        <v>11130.395661597944</v>
      </c>
      <c r="C3558" s="34">
        <v>-10499.395661597944</v>
      </c>
    </row>
    <row r="3559" spans="1:3" x14ac:dyDescent="0.4">
      <c r="A3559" s="34">
        <v>3535</v>
      </c>
      <c r="B3559" s="34">
        <v>7792.937192441419</v>
      </c>
      <c r="C3559" s="34">
        <v>17.062807558580971</v>
      </c>
    </row>
    <row r="3560" spans="1:3" x14ac:dyDescent="0.4">
      <c r="A3560" s="34">
        <v>3536</v>
      </c>
      <c r="B3560" s="34">
        <v>8332.6040945983696</v>
      </c>
      <c r="C3560" s="34">
        <v>-6269.6040945983696</v>
      </c>
    </row>
    <row r="3561" spans="1:3" x14ac:dyDescent="0.4">
      <c r="A3561" s="34">
        <v>3537</v>
      </c>
      <c r="B3561" s="34">
        <v>5757.5328968988251</v>
      </c>
      <c r="C3561" s="34">
        <v>-5527.5328968988251</v>
      </c>
    </row>
    <row r="3562" spans="1:3" x14ac:dyDescent="0.4">
      <c r="A3562" s="34">
        <v>3538</v>
      </c>
      <c r="B3562" s="34">
        <v>8221.7827707498</v>
      </c>
      <c r="C3562" s="34">
        <v>-7003.7827707498</v>
      </c>
    </row>
    <row r="3563" spans="1:3" x14ac:dyDescent="0.4">
      <c r="A3563" s="34">
        <v>3539</v>
      </c>
      <c r="B3563" s="34">
        <v>7190.0418449314702</v>
      </c>
      <c r="C3563" s="34">
        <v>-4621.0418449314702</v>
      </c>
    </row>
    <row r="3564" spans="1:3" x14ac:dyDescent="0.4">
      <c r="A3564" s="34">
        <v>3540</v>
      </c>
      <c r="B3564" s="34">
        <v>9186.3132754616054</v>
      </c>
      <c r="C3564" s="34">
        <v>-8468.3132754616054</v>
      </c>
    </row>
    <row r="3565" spans="1:3" x14ac:dyDescent="0.4">
      <c r="A3565" s="34">
        <v>3541</v>
      </c>
      <c r="B3565" s="34">
        <v>8437.6162361484257</v>
      </c>
      <c r="C3565" s="34">
        <v>-8068.6162361484257</v>
      </c>
    </row>
    <row r="3566" spans="1:3" x14ac:dyDescent="0.4">
      <c r="A3566" s="34">
        <v>3542</v>
      </c>
      <c r="B3566" s="34">
        <v>7882.6158965519589</v>
      </c>
      <c r="C3566" s="34">
        <v>-6622.6158965519589</v>
      </c>
    </row>
    <row r="3567" spans="1:3" x14ac:dyDescent="0.4">
      <c r="A3567" s="34">
        <v>3543</v>
      </c>
      <c r="B3567" s="34">
        <v>10084.359073831272</v>
      </c>
      <c r="C3567" s="34">
        <v>-4461.3590738312723</v>
      </c>
    </row>
    <row r="3568" spans="1:3" x14ac:dyDescent="0.4">
      <c r="A3568" s="34">
        <v>3544</v>
      </c>
      <c r="B3568" s="34">
        <v>9096.457635452276</v>
      </c>
      <c r="C3568" s="34">
        <v>-7526.457635452276</v>
      </c>
    </row>
    <row r="3569" spans="1:3" x14ac:dyDescent="0.4">
      <c r="A3569" s="34">
        <v>3545</v>
      </c>
      <c r="B3569" s="34">
        <v>13209.933971073591</v>
      </c>
      <c r="C3569" s="34">
        <v>-10709.933971073591</v>
      </c>
    </row>
    <row r="3570" spans="1:3" x14ac:dyDescent="0.4">
      <c r="A3570" s="34">
        <v>3546</v>
      </c>
      <c r="B3570" s="34">
        <v>7224.8377162894812</v>
      </c>
      <c r="C3570" s="34">
        <v>-6973.8377162894812</v>
      </c>
    </row>
    <row r="3571" spans="1:3" x14ac:dyDescent="0.4">
      <c r="A3571" s="34">
        <v>3547</v>
      </c>
      <c r="B3571" s="34">
        <v>9513.5379471205197</v>
      </c>
      <c r="C3571" s="34">
        <v>-8388.5379471205197</v>
      </c>
    </row>
    <row r="3572" spans="1:3" x14ac:dyDescent="0.4">
      <c r="A3572" s="34">
        <v>3548</v>
      </c>
      <c r="B3572" s="34">
        <v>14444.063363785177</v>
      </c>
      <c r="C3572" s="34">
        <v>25599.186636214821</v>
      </c>
    </row>
    <row r="3573" spans="1:3" x14ac:dyDescent="0.4">
      <c r="A3573" s="34">
        <v>3549</v>
      </c>
      <c r="B3573" s="34">
        <v>18180.164932512023</v>
      </c>
      <c r="C3573" s="34">
        <v>-16040.164932512023</v>
      </c>
    </row>
    <row r="3574" spans="1:3" x14ac:dyDescent="0.4">
      <c r="A3574" s="34">
        <v>3550</v>
      </c>
      <c r="B3574" s="34">
        <v>6641.9405342265272</v>
      </c>
      <c r="C3574" s="34">
        <v>-5621.9405342265272</v>
      </c>
    </row>
    <row r="3575" spans="1:3" x14ac:dyDescent="0.4">
      <c r="A3575" s="34">
        <v>3551</v>
      </c>
      <c r="B3575" s="34">
        <v>8011.0881973844753</v>
      </c>
      <c r="C3575" s="34">
        <v>-5391.0881973844753</v>
      </c>
    </row>
    <row r="3576" spans="1:3" x14ac:dyDescent="0.4">
      <c r="A3576" s="34">
        <v>3552</v>
      </c>
      <c r="B3576" s="34">
        <v>9668.8947673272523</v>
      </c>
      <c r="C3576" s="34">
        <v>-8141.3947673272523</v>
      </c>
    </row>
    <row r="3577" spans="1:3" x14ac:dyDescent="0.4">
      <c r="A3577" s="34">
        <v>3553</v>
      </c>
      <c r="B3577" s="34">
        <v>7823.0047489656718</v>
      </c>
      <c r="C3577" s="34">
        <v>-7050.0047489656718</v>
      </c>
    </row>
    <row r="3578" spans="1:3" x14ac:dyDescent="0.4">
      <c r="A3578" s="34">
        <v>3554</v>
      </c>
      <c r="B3578" s="34">
        <v>9266.1637516713545</v>
      </c>
      <c r="C3578" s="34">
        <v>-3421.1637516713545</v>
      </c>
    </row>
    <row r="3579" spans="1:3" x14ac:dyDescent="0.4">
      <c r="A3579" s="34">
        <v>3555</v>
      </c>
      <c r="B3579" s="34">
        <v>13443.067726582814</v>
      </c>
      <c r="C3579" s="34">
        <v>-7771.9577265828148</v>
      </c>
    </row>
    <row r="3580" spans="1:3" x14ac:dyDescent="0.4">
      <c r="A3580" s="34">
        <v>3556</v>
      </c>
      <c r="B3580" s="34">
        <v>18740.360635482815</v>
      </c>
      <c r="C3580" s="34">
        <v>-16340.360635482815</v>
      </c>
    </row>
    <row r="3581" spans="1:3" x14ac:dyDescent="0.4">
      <c r="A3581" s="34">
        <v>3557</v>
      </c>
      <c r="B3581" s="34">
        <v>13730.675030448052</v>
      </c>
      <c r="C3581" s="34">
        <v>-11520.675030448052</v>
      </c>
    </row>
    <row r="3582" spans="1:3" x14ac:dyDescent="0.4">
      <c r="A3582" s="34">
        <v>3558</v>
      </c>
      <c r="B3582" s="34">
        <v>19385.592867350631</v>
      </c>
      <c r="C3582" s="34">
        <v>80650.407132649372</v>
      </c>
    </row>
    <row r="3583" spans="1:3" x14ac:dyDescent="0.4">
      <c r="A3583" s="34">
        <v>3559</v>
      </c>
      <c r="B3583" s="34">
        <v>6528.7514317787627</v>
      </c>
      <c r="C3583" s="34">
        <v>-6024.7514317787627</v>
      </c>
    </row>
    <row r="3584" spans="1:3" x14ac:dyDescent="0.4">
      <c r="A3584" s="34">
        <v>3560</v>
      </c>
      <c r="B3584" s="34">
        <v>8190.9494185499962</v>
      </c>
      <c r="C3584" s="34">
        <v>-7155.9494185499962</v>
      </c>
    </row>
    <row r="3585" spans="1:3" x14ac:dyDescent="0.4">
      <c r="A3585" s="34">
        <v>3561</v>
      </c>
      <c r="B3585" s="34">
        <v>8500.671830286763</v>
      </c>
      <c r="C3585" s="34">
        <v>-5030.671830286763</v>
      </c>
    </row>
    <row r="3586" spans="1:3" x14ac:dyDescent="0.4">
      <c r="A3586" s="34">
        <v>3562</v>
      </c>
      <c r="B3586" s="34">
        <v>8543.058687498371</v>
      </c>
      <c r="C3586" s="34">
        <v>-5983.058687498371</v>
      </c>
    </row>
    <row r="3587" spans="1:3" x14ac:dyDescent="0.4">
      <c r="A3587" s="34">
        <v>3563</v>
      </c>
      <c r="B3587" s="34">
        <v>5889.0573290528264</v>
      </c>
      <c r="C3587" s="34">
        <v>-5420.0573290528264</v>
      </c>
    </row>
    <row r="3588" spans="1:3" x14ac:dyDescent="0.4">
      <c r="A3588" s="34">
        <v>3564</v>
      </c>
      <c r="B3588" s="34">
        <v>6379.8394214697964</v>
      </c>
      <c r="C3588" s="34">
        <v>-5852.3894214697966</v>
      </c>
    </row>
    <row r="3589" spans="1:3" x14ac:dyDescent="0.4">
      <c r="A3589" s="34">
        <v>3565</v>
      </c>
      <c r="B3589" s="34">
        <v>9505.9012035416235</v>
      </c>
      <c r="C3589" s="34">
        <v>-8500.9012035416235</v>
      </c>
    </row>
    <row r="3590" spans="1:3" x14ac:dyDescent="0.4">
      <c r="A3590" s="34">
        <v>3566</v>
      </c>
      <c r="B3590" s="34">
        <v>12696.04476774353</v>
      </c>
      <c r="C3590" s="34">
        <v>-11521.04476774353</v>
      </c>
    </row>
    <row r="3591" spans="1:3" x14ac:dyDescent="0.4">
      <c r="A3591" s="34">
        <v>3567</v>
      </c>
      <c r="B3591" s="34">
        <v>9178.1576249472182</v>
      </c>
      <c r="C3591" s="34">
        <v>-7083.1576249472182</v>
      </c>
    </row>
    <row r="3592" spans="1:3" x14ac:dyDescent="0.4">
      <c r="A3592" s="34">
        <v>3568</v>
      </c>
      <c r="B3592" s="34">
        <v>6827.0122696139661</v>
      </c>
      <c r="C3592" s="34">
        <v>-5739.0122696139661</v>
      </c>
    </row>
    <row r="3593" spans="1:3" x14ac:dyDescent="0.4">
      <c r="A3593" s="34">
        <v>3569</v>
      </c>
      <c r="B3593" s="34">
        <v>9448.6256266998826</v>
      </c>
      <c r="C3593" s="34">
        <v>-8338.6256266998826</v>
      </c>
    </row>
    <row r="3594" spans="1:3" x14ac:dyDescent="0.4">
      <c r="A3594" s="34">
        <v>3570</v>
      </c>
      <c r="B3594" s="34">
        <v>14720.3504327637</v>
      </c>
      <c r="C3594" s="34">
        <v>-9696.3504327637002</v>
      </c>
    </row>
    <row r="3595" spans="1:3" x14ac:dyDescent="0.4">
      <c r="A3595" s="34">
        <v>3571</v>
      </c>
      <c r="B3595" s="34">
        <v>11877.511503362417</v>
      </c>
      <c r="C3595" s="34">
        <v>-9590.511503362417</v>
      </c>
    </row>
    <row r="3596" spans="1:3" x14ac:dyDescent="0.4">
      <c r="A3596" s="34">
        <v>3572</v>
      </c>
      <c r="B3596" s="34">
        <v>10667.073155875561</v>
      </c>
      <c r="C3596" s="34">
        <v>-8836.0731558755615</v>
      </c>
    </row>
    <row r="3597" spans="1:3" x14ac:dyDescent="0.4">
      <c r="A3597" s="34">
        <v>3573</v>
      </c>
      <c r="B3597" s="34">
        <v>9213.0179451731165</v>
      </c>
      <c r="C3597" s="34">
        <v>-8713.0179451731165</v>
      </c>
    </row>
    <row r="3598" spans="1:3" x14ac:dyDescent="0.4">
      <c r="A3598" s="34">
        <v>3574</v>
      </c>
      <c r="B3598" s="34">
        <v>7896.0560757159765</v>
      </c>
      <c r="C3598" s="34">
        <v>-4812.0560757159765</v>
      </c>
    </row>
    <row r="3599" spans="1:3" x14ac:dyDescent="0.4">
      <c r="A3599" s="34">
        <v>3575</v>
      </c>
      <c r="B3599" s="34">
        <v>15891.293636449107</v>
      </c>
      <c r="C3599" s="34">
        <v>-9736.293636449107</v>
      </c>
    </row>
    <row r="3600" spans="1:3" x14ac:dyDescent="0.4">
      <c r="A3600" s="34">
        <v>3576</v>
      </c>
      <c r="B3600" s="34">
        <v>12813.332421209449</v>
      </c>
      <c r="C3600" s="34">
        <v>-2680.3324212094485</v>
      </c>
    </row>
    <row r="3601" spans="1:3" x14ac:dyDescent="0.4">
      <c r="A3601" s="34">
        <v>3577</v>
      </c>
      <c r="B3601" s="34">
        <v>6289.5593662287702</v>
      </c>
      <c r="C3601" s="34">
        <v>-6189.5593662287702</v>
      </c>
    </row>
    <row r="3602" spans="1:3" x14ac:dyDescent="0.4">
      <c r="A3602" s="34">
        <v>3578</v>
      </c>
      <c r="B3602" s="34">
        <v>7020.4240109648572</v>
      </c>
      <c r="C3602" s="34">
        <v>-6240.4240109648572</v>
      </c>
    </row>
    <row r="3603" spans="1:3" x14ac:dyDescent="0.4">
      <c r="A3603" s="34">
        <v>3579</v>
      </c>
      <c r="B3603" s="34">
        <v>7978.8937332407158</v>
      </c>
      <c r="C3603" s="34">
        <v>-6478.693733240716</v>
      </c>
    </row>
    <row r="3604" spans="1:3" x14ac:dyDescent="0.4">
      <c r="A3604" s="34">
        <v>3580</v>
      </c>
      <c r="B3604" s="34">
        <v>7581.6236488872091</v>
      </c>
      <c r="C3604" s="34">
        <v>-7081.6236488872091</v>
      </c>
    </row>
    <row r="3605" spans="1:3" x14ac:dyDescent="0.4">
      <c r="A3605" s="34">
        <v>3581</v>
      </c>
      <c r="B3605" s="34">
        <v>7766.5150024662789</v>
      </c>
      <c r="C3605" s="34">
        <v>-6741.5150024662789</v>
      </c>
    </row>
    <row r="3606" spans="1:3" x14ac:dyDescent="0.4">
      <c r="A3606" s="34">
        <v>3582</v>
      </c>
      <c r="B3606" s="34">
        <v>7385.8563333329002</v>
      </c>
      <c r="C3606" s="34">
        <v>-5885.8563333329002</v>
      </c>
    </row>
    <row r="3607" spans="1:3" x14ac:dyDescent="0.4">
      <c r="A3607" s="34">
        <v>3583</v>
      </c>
      <c r="B3607" s="34">
        <v>9460.9898782085747</v>
      </c>
      <c r="C3607" s="34">
        <v>-6590.9898782085747</v>
      </c>
    </row>
    <row r="3608" spans="1:3" x14ac:dyDescent="0.4">
      <c r="A3608" s="34">
        <v>3584</v>
      </c>
      <c r="B3608" s="34">
        <v>15796.509627834897</v>
      </c>
      <c r="C3608" s="34">
        <v>-12541.509627834897</v>
      </c>
    </row>
    <row r="3609" spans="1:3" x14ac:dyDescent="0.4">
      <c r="A3609" s="34">
        <v>3585</v>
      </c>
      <c r="B3609" s="34">
        <v>7188.8654720563773</v>
      </c>
      <c r="C3609" s="34">
        <v>-3723.8654720563773</v>
      </c>
    </row>
    <row r="3610" spans="1:3" x14ac:dyDescent="0.4">
      <c r="A3610" s="34">
        <v>3586</v>
      </c>
      <c r="B3610" s="34">
        <v>19123.383644176029</v>
      </c>
      <c r="C3610" s="34">
        <v>-15073.383644176029</v>
      </c>
    </row>
    <row r="3611" spans="1:3" x14ac:dyDescent="0.4">
      <c r="A3611" s="34">
        <v>3587</v>
      </c>
      <c r="B3611" s="34">
        <v>17141.376705883122</v>
      </c>
      <c r="C3611" s="34">
        <v>-8934.3767058831218</v>
      </c>
    </row>
    <row r="3612" spans="1:3" x14ac:dyDescent="0.4">
      <c r="A3612" s="34">
        <v>3588</v>
      </c>
      <c r="B3612" s="34">
        <v>6503.924576760739</v>
      </c>
      <c r="C3612" s="34">
        <v>-5870.924576760739</v>
      </c>
    </row>
    <row r="3613" spans="1:3" x14ac:dyDescent="0.4">
      <c r="A3613" s="34">
        <v>3589</v>
      </c>
      <c r="B3613" s="34">
        <v>6147.5390773084628</v>
      </c>
      <c r="C3613" s="34">
        <v>-5946.5390773084628</v>
      </c>
    </row>
    <row r="3614" spans="1:3" x14ac:dyDescent="0.4">
      <c r="A3614" s="34">
        <v>3590</v>
      </c>
      <c r="B3614" s="34">
        <v>11408.558914239184</v>
      </c>
      <c r="C3614" s="34">
        <v>-6308.5589142391837</v>
      </c>
    </row>
    <row r="3615" spans="1:3" x14ac:dyDescent="0.4">
      <c r="A3615" s="34">
        <v>3591</v>
      </c>
      <c r="B3615" s="34">
        <v>10280.155415321165</v>
      </c>
      <c r="C3615" s="34">
        <v>-5277.1554153211655</v>
      </c>
    </row>
    <row r="3616" spans="1:3" x14ac:dyDescent="0.4">
      <c r="A3616" s="34">
        <v>3592</v>
      </c>
      <c r="B3616" s="34">
        <v>10240.79635183324</v>
      </c>
      <c r="C3616" s="34">
        <v>-9015.7963518332399</v>
      </c>
    </row>
    <row r="3617" spans="1:3" x14ac:dyDescent="0.4">
      <c r="A3617" s="34">
        <v>3593</v>
      </c>
      <c r="B3617" s="34">
        <v>10623.847732601171</v>
      </c>
      <c r="C3617" s="34">
        <v>-8078.8477326011707</v>
      </c>
    </row>
    <row r="3618" spans="1:3" x14ac:dyDescent="0.4">
      <c r="A3618" s="34">
        <v>3594</v>
      </c>
      <c r="B3618" s="34">
        <v>10991.526067581774</v>
      </c>
      <c r="C3618" s="34">
        <v>-7672.5260675817735</v>
      </c>
    </row>
    <row r="3619" spans="1:3" x14ac:dyDescent="0.4">
      <c r="A3619" s="34">
        <v>3595</v>
      </c>
      <c r="B3619" s="34">
        <v>9247.2772253951207</v>
      </c>
      <c r="C3619" s="34">
        <v>-7232.2772253951207</v>
      </c>
    </row>
    <row r="3620" spans="1:3" x14ac:dyDescent="0.4">
      <c r="A3620" s="34">
        <v>3596</v>
      </c>
      <c r="B3620" s="34">
        <v>8731.0303941788152</v>
      </c>
      <c r="C3620" s="34">
        <v>-5650.0303941788152</v>
      </c>
    </row>
    <row r="3621" spans="1:3" x14ac:dyDescent="0.4">
      <c r="A3621" s="34">
        <v>3597</v>
      </c>
      <c r="B3621" s="34">
        <v>11140.673445664546</v>
      </c>
      <c r="C3621" s="34">
        <v>-9955.6734456645463</v>
      </c>
    </row>
    <row r="3622" spans="1:3" x14ac:dyDescent="0.4">
      <c r="A3622" s="34">
        <v>3598</v>
      </c>
      <c r="B3622" s="34">
        <v>11036.026916986424</v>
      </c>
      <c r="C3622" s="34">
        <v>-8471.0269169864241</v>
      </c>
    </row>
    <row r="3623" spans="1:3" x14ac:dyDescent="0.4">
      <c r="A3623" s="34">
        <v>3599</v>
      </c>
      <c r="B3623" s="34">
        <v>7997.9554732993729</v>
      </c>
      <c r="C3623" s="34">
        <v>-6896.9554732993729</v>
      </c>
    </row>
    <row r="3624" spans="1:3" x14ac:dyDescent="0.4">
      <c r="A3624" s="34">
        <v>3600</v>
      </c>
      <c r="B3624" s="34">
        <v>9530.0842248748013</v>
      </c>
      <c r="C3624" s="34">
        <v>-8520.0842248748013</v>
      </c>
    </row>
    <row r="3625" spans="1:3" x14ac:dyDescent="0.4">
      <c r="A3625" s="34">
        <v>3601</v>
      </c>
      <c r="B3625" s="34">
        <v>4912.3363013042072</v>
      </c>
      <c r="C3625" s="34">
        <v>-4899.3363013042072</v>
      </c>
    </row>
    <row r="3626" spans="1:3" x14ac:dyDescent="0.4">
      <c r="A3626" s="34">
        <v>3602</v>
      </c>
      <c r="B3626" s="34">
        <v>7882.8098170060457</v>
      </c>
      <c r="C3626" s="34">
        <v>-5795.8098170060457</v>
      </c>
    </row>
    <row r="3627" spans="1:3" x14ac:dyDescent="0.4">
      <c r="A3627" s="34">
        <v>3603</v>
      </c>
      <c r="B3627" s="34">
        <v>11360.492174272669</v>
      </c>
      <c r="C3627" s="34">
        <v>-7358.4921742726692</v>
      </c>
    </row>
    <row r="3628" spans="1:3" x14ac:dyDescent="0.4">
      <c r="A3628" s="34">
        <v>3604</v>
      </c>
      <c r="B3628" s="34">
        <v>8337.9036995022761</v>
      </c>
      <c r="C3628" s="34">
        <v>-5777.9036995022761</v>
      </c>
    </row>
    <row r="3629" spans="1:3" x14ac:dyDescent="0.4">
      <c r="A3629" s="34">
        <v>3605</v>
      </c>
      <c r="B3629" s="34">
        <v>8678.77177823288</v>
      </c>
      <c r="C3629" s="34">
        <v>-5293.77177823288</v>
      </c>
    </row>
    <row r="3630" spans="1:3" x14ac:dyDescent="0.4">
      <c r="A3630" s="34">
        <v>3606</v>
      </c>
      <c r="B3630" s="34">
        <v>7166.596939912075</v>
      </c>
      <c r="C3630" s="34">
        <v>-6706.596939912075</v>
      </c>
    </row>
    <row r="3631" spans="1:3" x14ac:dyDescent="0.4">
      <c r="A3631" s="34">
        <v>3607</v>
      </c>
      <c r="B3631" s="34">
        <v>9665.8114321072717</v>
      </c>
      <c r="C3631" s="34">
        <v>-5757.8114321072717</v>
      </c>
    </row>
    <row r="3632" spans="1:3" x14ac:dyDescent="0.4">
      <c r="A3632" s="34">
        <v>3608</v>
      </c>
      <c r="B3632" s="34">
        <v>7029.559819024058</v>
      </c>
      <c r="C3632" s="34">
        <v>-6449.559819024058</v>
      </c>
    </row>
    <row r="3633" spans="1:3" x14ac:dyDescent="0.4">
      <c r="A3633" s="34">
        <v>3609</v>
      </c>
      <c r="B3633" s="34">
        <v>7081.3293980261979</v>
      </c>
      <c r="C3633" s="34">
        <v>-6281.3293980261979</v>
      </c>
    </row>
    <row r="3634" spans="1:3" x14ac:dyDescent="0.4">
      <c r="A3634" s="34">
        <v>3610</v>
      </c>
      <c r="B3634" s="34">
        <v>16410.729580386542</v>
      </c>
      <c r="C3634" s="34">
        <v>-13405.729580386542</v>
      </c>
    </row>
    <row r="3635" spans="1:3" x14ac:dyDescent="0.4">
      <c r="A3635" s="34">
        <v>3611</v>
      </c>
      <c r="B3635" s="34">
        <v>8949.8477323709703</v>
      </c>
      <c r="C3635" s="34">
        <v>-7326.8477323709703</v>
      </c>
    </row>
    <row r="3636" spans="1:3" x14ac:dyDescent="0.4">
      <c r="A3636" s="34">
        <v>3612</v>
      </c>
      <c r="B3636" s="34">
        <v>10126.598751093225</v>
      </c>
      <c r="C3636" s="34">
        <v>-6726.5987510932246</v>
      </c>
    </row>
    <row r="3637" spans="1:3" x14ac:dyDescent="0.4">
      <c r="A3637" s="34">
        <v>3613</v>
      </c>
      <c r="B3637" s="34">
        <v>15059.935103061811</v>
      </c>
      <c r="C3637" s="34">
        <v>-7839.9351030618109</v>
      </c>
    </row>
    <row r="3638" spans="1:3" x14ac:dyDescent="0.4">
      <c r="A3638" s="34">
        <v>3614</v>
      </c>
      <c r="B3638" s="34">
        <v>9784.0059488731858</v>
      </c>
      <c r="C3638" s="34">
        <v>-8534.0059488731858</v>
      </c>
    </row>
    <row r="3639" spans="1:3" x14ac:dyDescent="0.4">
      <c r="A3639" s="34">
        <v>3615</v>
      </c>
      <c r="B3639" s="34">
        <v>7563.4255603990623</v>
      </c>
      <c r="C3639" s="34">
        <v>-5043.4255603990623</v>
      </c>
    </row>
    <row r="3640" spans="1:3" x14ac:dyDescent="0.4">
      <c r="A3640" s="34">
        <v>3616</v>
      </c>
      <c r="B3640" s="34">
        <v>7694.1898553309375</v>
      </c>
      <c r="C3640" s="34">
        <v>-5024.1898553309375</v>
      </c>
    </row>
    <row r="3641" spans="1:3" x14ac:dyDescent="0.4">
      <c r="A3641" s="34">
        <v>3617</v>
      </c>
      <c r="B3641" s="34">
        <v>10345.858144514052</v>
      </c>
      <c r="C3641" s="34">
        <v>-7225.8581445140517</v>
      </c>
    </row>
    <row r="3642" spans="1:3" x14ac:dyDescent="0.4">
      <c r="A3642" s="34">
        <v>3618</v>
      </c>
      <c r="B3642" s="34">
        <v>6063.8511671190972</v>
      </c>
      <c r="C3642" s="34">
        <v>-5183.8511671190972</v>
      </c>
    </row>
    <row r="3643" spans="1:3" x14ac:dyDescent="0.4">
      <c r="A3643" s="34">
        <v>3619</v>
      </c>
      <c r="B3643" s="34">
        <v>7610.9887462203551</v>
      </c>
      <c r="C3643" s="34">
        <v>-5590.9887462203551</v>
      </c>
    </row>
    <row r="3644" spans="1:3" x14ac:dyDescent="0.4">
      <c r="A3644" s="34">
        <v>3620</v>
      </c>
      <c r="B3644" s="34">
        <v>10110.476736871105</v>
      </c>
      <c r="C3644" s="34">
        <v>-8980.4767368711055</v>
      </c>
    </row>
    <row r="3645" spans="1:3" x14ac:dyDescent="0.4">
      <c r="A3645" s="34">
        <v>3621</v>
      </c>
      <c r="B3645" s="34">
        <v>9254.9870126532041</v>
      </c>
      <c r="C3645" s="34">
        <v>1790.0129873467959</v>
      </c>
    </row>
    <row r="3646" spans="1:3" x14ac:dyDescent="0.4">
      <c r="A3646" s="34">
        <v>3622</v>
      </c>
      <c r="B3646" s="34">
        <v>8511.9099324012859</v>
      </c>
      <c r="C3646" s="34">
        <v>-5219.9099324012859</v>
      </c>
    </row>
    <row r="3647" spans="1:3" x14ac:dyDescent="0.4">
      <c r="A3647" s="34">
        <v>3623</v>
      </c>
      <c r="B3647" s="34">
        <v>8564.3364195067297</v>
      </c>
      <c r="C3647" s="34">
        <v>-7563.3464195067299</v>
      </c>
    </row>
    <row r="3648" spans="1:3" x14ac:dyDescent="0.4">
      <c r="A3648" s="34">
        <v>3624</v>
      </c>
      <c r="B3648" s="34">
        <v>11900.020315526377</v>
      </c>
      <c r="C3648" s="34">
        <v>-8900.0203155263771</v>
      </c>
    </row>
    <row r="3649" spans="1:3" x14ac:dyDescent="0.4">
      <c r="A3649" s="34">
        <v>3625</v>
      </c>
      <c r="B3649" s="34">
        <v>11281.927093349117</v>
      </c>
      <c r="C3649" s="34">
        <v>-8133.9270933491171</v>
      </c>
    </row>
    <row r="3650" spans="1:3" x14ac:dyDescent="0.4">
      <c r="A3650" s="34">
        <v>3626</v>
      </c>
      <c r="B3650" s="34">
        <v>7891.8395489194227</v>
      </c>
      <c r="C3650" s="34">
        <v>-4811.8395489194227</v>
      </c>
    </row>
    <row r="3651" spans="1:3" x14ac:dyDescent="0.4">
      <c r="A3651" s="34">
        <v>3627</v>
      </c>
      <c r="B3651" s="34">
        <v>11622.016332783704</v>
      </c>
      <c r="C3651" s="34">
        <v>-7549.0163327837035</v>
      </c>
    </row>
    <row r="3652" spans="1:3" x14ac:dyDescent="0.4">
      <c r="A3652" s="34">
        <v>3628</v>
      </c>
      <c r="B3652" s="34">
        <v>10315.615469559456</v>
      </c>
      <c r="C3652" s="34">
        <v>-8315.615469559456</v>
      </c>
    </row>
    <row r="3653" spans="1:3" x14ac:dyDescent="0.4">
      <c r="A3653" s="34">
        <v>3629</v>
      </c>
      <c r="B3653" s="34">
        <v>4645.1139155725759</v>
      </c>
      <c r="C3653" s="34">
        <v>-4645.1139155725759</v>
      </c>
    </row>
    <row r="3654" spans="1:3" x14ac:dyDescent="0.4">
      <c r="A3654" s="34">
        <v>3630</v>
      </c>
      <c r="B3654" s="34">
        <v>4727.3361881053861</v>
      </c>
      <c r="C3654" s="34">
        <v>-4725.3361881053861</v>
      </c>
    </row>
    <row r="3655" spans="1:3" x14ac:dyDescent="0.4">
      <c r="A3655" s="34">
        <v>3631</v>
      </c>
      <c r="B3655" s="34">
        <v>4727.3361881053861</v>
      </c>
      <c r="C3655" s="34">
        <v>-4726.3361881053861</v>
      </c>
    </row>
    <row r="3656" spans="1:3" x14ac:dyDescent="0.4">
      <c r="A3656" s="34">
        <v>3632</v>
      </c>
      <c r="B3656" s="34">
        <v>16804.255065551642</v>
      </c>
      <c r="C3656" s="34">
        <v>-8079.2550655516425</v>
      </c>
    </row>
    <row r="3657" spans="1:3" x14ac:dyDescent="0.4">
      <c r="A3657" s="34">
        <v>3633</v>
      </c>
      <c r="B3657" s="34">
        <v>12867.341168853551</v>
      </c>
      <c r="C3657" s="34">
        <v>-12767.341168853551</v>
      </c>
    </row>
    <row r="3658" spans="1:3" x14ac:dyDescent="0.4">
      <c r="A3658" s="34">
        <v>3634</v>
      </c>
      <c r="B3658" s="34">
        <v>9318.5217930826002</v>
      </c>
      <c r="C3658" s="34">
        <v>-7556.5217930826002</v>
      </c>
    </row>
    <row r="3659" spans="1:3" x14ac:dyDescent="0.4">
      <c r="A3659" s="34">
        <v>3635</v>
      </c>
      <c r="B3659" s="34">
        <v>19193.888249850301</v>
      </c>
      <c r="C3659" s="34">
        <v>-16008.888249850301</v>
      </c>
    </row>
    <row r="3660" spans="1:3" x14ac:dyDescent="0.4">
      <c r="A3660" s="34">
        <v>3636</v>
      </c>
      <c r="B3660" s="34">
        <v>15136.675890759097</v>
      </c>
      <c r="C3660" s="34">
        <v>-13860.675890759097</v>
      </c>
    </row>
    <row r="3661" spans="1:3" x14ac:dyDescent="0.4">
      <c r="A3661" s="34">
        <v>3637</v>
      </c>
      <c r="B3661" s="34">
        <v>4645.1139155725759</v>
      </c>
      <c r="C3661" s="34">
        <v>-4645.1139155725759</v>
      </c>
    </row>
    <row r="3662" spans="1:3" x14ac:dyDescent="0.4">
      <c r="A3662" s="34">
        <v>3638</v>
      </c>
      <c r="B3662" s="34">
        <v>10083.529941671277</v>
      </c>
      <c r="C3662" s="34">
        <v>-9157.5299416712769</v>
      </c>
    </row>
    <row r="3663" spans="1:3" x14ac:dyDescent="0.4">
      <c r="A3663" s="34">
        <v>3639</v>
      </c>
      <c r="B3663" s="34">
        <v>13525.119349116028</v>
      </c>
      <c r="C3663" s="34">
        <v>-13309.119349116028</v>
      </c>
    </row>
    <row r="3664" spans="1:3" x14ac:dyDescent="0.4">
      <c r="A3664" s="34">
        <v>3640</v>
      </c>
      <c r="B3664" s="34">
        <v>4727.3361881053861</v>
      </c>
      <c r="C3664" s="34">
        <v>-4726.3361881053861</v>
      </c>
    </row>
    <row r="3665" spans="1:3" x14ac:dyDescent="0.4">
      <c r="A3665" s="34">
        <v>3641</v>
      </c>
      <c r="B3665" s="34">
        <v>6152.5222453407541</v>
      </c>
      <c r="C3665" s="34">
        <v>-6097.5222453407541</v>
      </c>
    </row>
    <row r="3666" spans="1:3" x14ac:dyDescent="0.4">
      <c r="A3666" s="34">
        <v>3642</v>
      </c>
      <c r="B3666" s="34">
        <v>4645.1139155725759</v>
      </c>
      <c r="C3666" s="34">
        <v>-4645.1139155725759</v>
      </c>
    </row>
    <row r="3667" spans="1:3" x14ac:dyDescent="0.4">
      <c r="A3667" s="34">
        <v>3643</v>
      </c>
      <c r="B3667" s="34">
        <v>5261.7809595686485</v>
      </c>
      <c r="C3667" s="34">
        <v>-5246.7809595686485</v>
      </c>
    </row>
    <row r="3668" spans="1:3" x14ac:dyDescent="0.4">
      <c r="A3668" s="34">
        <v>3644</v>
      </c>
      <c r="B3668" s="34">
        <v>4645.1139155725759</v>
      </c>
      <c r="C3668" s="34">
        <v>-4645.1139155725759</v>
      </c>
    </row>
    <row r="3669" spans="1:3" x14ac:dyDescent="0.4">
      <c r="A3669" s="34">
        <v>3645</v>
      </c>
      <c r="B3669" s="34">
        <v>10270.487728025642</v>
      </c>
      <c r="C3669" s="34">
        <v>-9449.4877280256424</v>
      </c>
    </row>
    <row r="3670" spans="1:3" x14ac:dyDescent="0.4">
      <c r="A3670" s="34">
        <v>3646</v>
      </c>
      <c r="B3670" s="34">
        <v>4727.3361881053861</v>
      </c>
      <c r="C3670" s="34">
        <v>-4726.3361881053861</v>
      </c>
    </row>
    <row r="3671" spans="1:3" x14ac:dyDescent="0.4">
      <c r="A3671" s="34">
        <v>3647</v>
      </c>
      <c r="B3671" s="34">
        <v>9588.7280516077626</v>
      </c>
      <c r="C3671" s="34">
        <v>-9107.7280516077626</v>
      </c>
    </row>
    <row r="3672" spans="1:3" x14ac:dyDescent="0.4">
      <c r="A3672" s="34">
        <v>3648</v>
      </c>
      <c r="B3672" s="34">
        <v>5878.4480035647221</v>
      </c>
      <c r="C3672" s="34">
        <v>-5848.4480035647221</v>
      </c>
    </row>
    <row r="3673" spans="1:3" x14ac:dyDescent="0.4">
      <c r="A3673" s="34">
        <v>3649</v>
      </c>
      <c r="B3673" s="34">
        <v>49870.742806119277</v>
      </c>
      <c r="C3673" s="34">
        <v>-9717.7428061192768</v>
      </c>
    </row>
    <row r="3674" spans="1:3" x14ac:dyDescent="0.4">
      <c r="A3674" s="34">
        <v>3650</v>
      </c>
      <c r="B3674" s="34">
        <v>12661.785487521525</v>
      </c>
      <c r="C3674" s="34">
        <v>-11881.785487521525</v>
      </c>
    </row>
    <row r="3675" spans="1:3" x14ac:dyDescent="0.4">
      <c r="A3675" s="34">
        <v>3651</v>
      </c>
      <c r="B3675" s="34">
        <v>7063.416048890509</v>
      </c>
      <c r="C3675" s="34">
        <v>-6563.416048890509</v>
      </c>
    </row>
    <row r="3676" spans="1:3" x14ac:dyDescent="0.4">
      <c r="A3676" s="34">
        <v>3652</v>
      </c>
      <c r="B3676" s="34">
        <v>9395.7341063571384</v>
      </c>
      <c r="C3676" s="34">
        <v>-8875.7341063571384</v>
      </c>
    </row>
    <row r="3677" spans="1:3" x14ac:dyDescent="0.4">
      <c r="A3677" s="34">
        <v>3653</v>
      </c>
      <c r="B3677" s="34">
        <v>8282.240324082748</v>
      </c>
      <c r="C3677" s="34">
        <v>-7530.240324082748</v>
      </c>
    </row>
    <row r="3678" spans="1:3" x14ac:dyDescent="0.4">
      <c r="A3678" s="34">
        <v>3654</v>
      </c>
      <c r="B3678" s="34">
        <v>9653.1977880255326</v>
      </c>
      <c r="C3678" s="34">
        <v>-7643.1977880255326</v>
      </c>
    </row>
    <row r="3679" spans="1:3" x14ac:dyDescent="0.4">
      <c r="A3679" s="34">
        <v>3655</v>
      </c>
      <c r="B3679" s="34">
        <v>10305.468256252319</v>
      </c>
      <c r="C3679" s="34">
        <v>-7689.4682562523194</v>
      </c>
    </row>
    <row r="3680" spans="1:3" x14ac:dyDescent="0.4">
      <c r="A3680" s="34">
        <v>3656</v>
      </c>
      <c r="B3680" s="34">
        <v>10695.216070423501</v>
      </c>
      <c r="C3680" s="34">
        <v>-4882.2160704235012</v>
      </c>
    </row>
    <row r="3681" spans="1:3" x14ac:dyDescent="0.4">
      <c r="A3681" s="34">
        <v>3657</v>
      </c>
      <c r="B3681" s="34">
        <v>14102.462697552932</v>
      </c>
      <c r="C3681" s="34">
        <v>-8811.4626975529318</v>
      </c>
    </row>
    <row r="3682" spans="1:3" x14ac:dyDescent="0.4">
      <c r="A3682" s="34">
        <v>3658</v>
      </c>
      <c r="B3682" s="34">
        <v>13751.230598581255</v>
      </c>
      <c r="C3682" s="34">
        <v>-11536.230598581255</v>
      </c>
    </row>
    <row r="3683" spans="1:3" x14ac:dyDescent="0.4">
      <c r="A3683" s="34">
        <v>3659</v>
      </c>
      <c r="B3683" s="34">
        <v>10852.895491799711</v>
      </c>
      <c r="C3683" s="34">
        <v>-9342.8954917997107</v>
      </c>
    </row>
    <row r="3684" spans="1:3" x14ac:dyDescent="0.4">
      <c r="A3684" s="34">
        <v>3660</v>
      </c>
      <c r="B3684" s="34">
        <v>24005.296701951855</v>
      </c>
      <c r="C3684" s="34">
        <v>-20944.296701951855</v>
      </c>
    </row>
    <row r="3685" spans="1:3" x14ac:dyDescent="0.4">
      <c r="A3685" s="34">
        <v>3661</v>
      </c>
      <c r="B3685" s="34">
        <v>5579.4579216272323</v>
      </c>
      <c r="C3685" s="34">
        <v>-5329.4579216272323</v>
      </c>
    </row>
    <row r="3686" spans="1:3" x14ac:dyDescent="0.4">
      <c r="A3686" s="34">
        <v>3662</v>
      </c>
      <c r="B3686" s="34">
        <v>12250.674124857476</v>
      </c>
      <c r="C3686" s="34">
        <v>-8920.6741248574763</v>
      </c>
    </row>
    <row r="3687" spans="1:3" x14ac:dyDescent="0.4">
      <c r="A3687" s="34">
        <v>3663</v>
      </c>
      <c r="B3687" s="34">
        <v>21323.90189885303</v>
      </c>
      <c r="C3687" s="34">
        <v>-13209.90189885303</v>
      </c>
    </row>
    <row r="3688" spans="1:3" x14ac:dyDescent="0.4">
      <c r="A3688" s="34">
        <v>3664</v>
      </c>
      <c r="B3688" s="34">
        <v>6782.8930014256293</v>
      </c>
      <c r="C3688" s="34">
        <v>-6548.8930014256293</v>
      </c>
    </row>
    <row r="3689" spans="1:3" x14ac:dyDescent="0.4">
      <c r="A3689" s="34">
        <v>3665</v>
      </c>
      <c r="B3689" s="34">
        <v>8431.6659401098659</v>
      </c>
      <c r="C3689" s="34">
        <v>-7556.6659401098659</v>
      </c>
    </row>
    <row r="3690" spans="1:3" x14ac:dyDescent="0.4">
      <c r="A3690" s="34">
        <v>3666</v>
      </c>
      <c r="B3690" s="34">
        <v>8838.4498147458726</v>
      </c>
      <c r="C3690" s="34">
        <v>-8124.4498147458726</v>
      </c>
    </row>
    <row r="3691" spans="1:3" x14ac:dyDescent="0.4">
      <c r="A3691" s="34">
        <v>3667</v>
      </c>
      <c r="B3691" s="34">
        <v>7241.6067323981461</v>
      </c>
      <c r="C3691" s="34">
        <v>-6041.6067323981461</v>
      </c>
    </row>
    <row r="3692" spans="1:3" x14ac:dyDescent="0.4">
      <c r="A3692" s="34">
        <v>3668</v>
      </c>
      <c r="B3692" s="34">
        <v>9032.8204317626587</v>
      </c>
      <c r="C3692" s="34">
        <v>-5937.7104317626581</v>
      </c>
    </row>
    <row r="3693" spans="1:3" x14ac:dyDescent="0.4">
      <c r="A3693" s="34">
        <v>3669</v>
      </c>
      <c r="B3693" s="34">
        <v>7684.4014895532218</v>
      </c>
      <c r="C3693" s="34">
        <v>-6649.4014895532218</v>
      </c>
    </row>
    <row r="3694" spans="1:3" x14ac:dyDescent="0.4">
      <c r="A3694" s="34">
        <v>3670</v>
      </c>
      <c r="B3694" s="34">
        <v>11329.301012063344</v>
      </c>
      <c r="C3694" s="34">
        <v>-9947.3010120633444</v>
      </c>
    </row>
    <row r="3695" spans="1:3" x14ac:dyDescent="0.4">
      <c r="A3695" s="34">
        <v>3671</v>
      </c>
      <c r="B3695" s="34">
        <v>6296.411222273171</v>
      </c>
      <c r="C3695" s="34">
        <v>-6055.411222273171</v>
      </c>
    </row>
    <row r="3696" spans="1:3" x14ac:dyDescent="0.4">
      <c r="A3696" s="34">
        <v>3672</v>
      </c>
      <c r="B3696" s="34">
        <v>11901.229466593035</v>
      </c>
      <c r="C3696" s="34">
        <v>-8371.2294665930349</v>
      </c>
    </row>
    <row r="3697" spans="1:3" x14ac:dyDescent="0.4">
      <c r="A3697" s="34">
        <v>3673</v>
      </c>
      <c r="B3697" s="34">
        <v>9038.956760045181</v>
      </c>
      <c r="C3697" s="34">
        <v>-5992.956760045181</v>
      </c>
    </row>
    <row r="3698" spans="1:3" x14ac:dyDescent="0.4">
      <c r="A3698" s="34">
        <v>3674</v>
      </c>
      <c r="B3698" s="34">
        <v>7923.1860968148594</v>
      </c>
      <c r="C3698" s="34">
        <v>-3378.1860968148594</v>
      </c>
    </row>
    <row r="3699" spans="1:3" x14ac:dyDescent="0.4">
      <c r="A3699" s="34">
        <v>3675</v>
      </c>
      <c r="B3699" s="34">
        <v>16580.605089690118</v>
      </c>
      <c r="C3699" s="34">
        <v>-12080.605089690118</v>
      </c>
    </row>
    <row r="3700" spans="1:3" x14ac:dyDescent="0.4">
      <c r="A3700" s="34">
        <v>3676</v>
      </c>
      <c r="B3700" s="34">
        <v>6563.6336080048031</v>
      </c>
      <c r="C3700" s="34">
        <v>-6493.6336080048031</v>
      </c>
    </row>
    <row r="3701" spans="1:3" x14ac:dyDescent="0.4">
      <c r="A3701" s="34">
        <v>3677</v>
      </c>
      <c r="B3701" s="34">
        <v>9938.172709872204</v>
      </c>
      <c r="C3701" s="34">
        <v>-8908.172709872204</v>
      </c>
    </row>
    <row r="3702" spans="1:3" x14ac:dyDescent="0.4">
      <c r="A3702" s="34">
        <v>3678</v>
      </c>
      <c r="B3702" s="34">
        <v>9747.2331737203203</v>
      </c>
      <c r="C3702" s="34">
        <v>2601.2668262796797</v>
      </c>
    </row>
    <row r="3703" spans="1:3" x14ac:dyDescent="0.4">
      <c r="A3703" s="34">
        <v>3679</v>
      </c>
      <c r="B3703" s="34">
        <v>10082.393228226123</v>
      </c>
      <c r="C3703" s="34">
        <v>-8032.393228226123</v>
      </c>
    </row>
    <row r="3704" spans="1:3" x14ac:dyDescent="0.4">
      <c r="A3704" s="34">
        <v>3680</v>
      </c>
      <c r="B3704" s="34">
        <v>10680.228719480812</v>
      </c>
      <c r="C3704" s="34">
        <v>-8478.2287194808123</v>
      </c>
    </row>
    <row r="3705" spans="1:3" x14ac:dyDescent="0.4">
      <c r="A3705" s="34">
        <v>3681</v>
      </c>
      <c r="B3705" s="34">
        <v>12826.230032587144</v>
      </c>
      <c r="C3705" s="34">
        <v>-9443.2300325871438</v>
      </c>
    </row>
    <row r="3706" spans="1:3" x14ac:dyDescent="0.4">
      <c r="A3706" s="34">
        <v>3682</v>
      </c>
      <c r="B3706" s="34">
        <v>9756.5985246955825</v>
      </c>
      <c r="C3706" s="34">
        <v>-8637.5985246955825</v>
      </c>
    </row>
    <row r="3707" spans="1:3" x14ac:dyDescent="0.4">
      <c r="A3707" s="34">
        <v>3683</v>
      </c>
      <c r="B3707" s="34">
        <v>9769.8931707518823</v>
      </c>
      <c r="C3707" s="34">
        <v>-5593.8931707518823</v>
      </c>
    </row>
    <row r="3708" spans="1:3" x14ac:dyDescent="0.4">
      <c r="A3708" s="34">
        <v>3684</v>
      </c>
      <c r="B3708" s="34">
        <v>9478.7869068953296</v>
      </c>
      <c r="C3708" s="34">
        <v>-5598.7869068953296</v>
      </c>
    </row>
    <row r="3709" spans="1:3" x14ac:dyDescent="0.4">
      <c r="A3709" s="34">
        <v>3685</v>
      </c>
      <c r="B3709" s="34">
        <v>8373.7152308647746</v>
      </c>
      <c r="C3709" s="34">
        <v>-7330.7152308647746</v>
      </c>
    </row>
    <row r="3710" spans="1:3" x14ac:dyDescent="0.4">
      <c r="A3710" s="34">
        <v>3686</v>
      </c>
      <c r="B3710" s="34">
        <v>8093.8814579209848</v>
      </c>
      <c r="C3710" s="34">
        <v>-2808.8814579209848</v>
      </c>
    </row>
    <row r="3711" spans="1:3" x14ac:dyDescent="0.4">
      <c r="A3711" s="34">
        <v>3687</v>
      </c>
      <c r="B3711" s="34">
        <v>9509.931707097152</v>
      </c>
      <c r="C3711" s="34">
        <v>-9154.931707097152</v>
      </c>
    </row>
    <row r="3712" spans="1:3" x14ac:dyDescent="0.4">
      <c r="A3712" s="34">
        <v>3688</v>
      </c>
      <c r="B3712" s="34">
        <v>21129.857335675602</v>
      </c>
      <c r="C3712" s="34">
        <v>-16117.607335675602</v>
      </c>
    </row>
    <row r="3713" spans="1:3" x14ac:dyDescent="0.4">
      <c r="A3713" s="34">
        <v>3689</v>
      </c>
      <c r="B3713" s="34">
        <v>11549.676544930317</v>
      </c>
      <c r="C3713" s="34">
        <v>-8274.6765449303166</v>
      </c>
    </row>
    <row r="3714" spans="1:3" x14ac:dyDescent="0.4">
      <c r="A3714" s="34">
        <v>3690</v>
      </c>
      <c r="B3714" s="34">
        <v>9353.0021009189404</v>
      </c>
      <c r="C3714" s="34">
        <v>-5803.0021009189404</v>
      </c>
    </row>
    <row r="3715" spans="1:3" x14ac:dyDescent="0.4">
      <c r="A3715" s="34">
        <v>3691</v>
      </c>
      <c r="B3715" s="34">
        <v>9419.3103852195927</v>
      </c>
      <c r="C3715" s="34">
        <v>-7619.3103852195927</v>
      </c>
    </row>
    <row r="3716" spans="1:3" x14ac:dyDescent="0.4">
      <c r="A3716" s="34">
        <v>3692</v>
      </c>
      <c r="B3716" s="34">
        <v>20004.474489730728</v>
      </c>
      <c r="C3716" s="34">
        <v>31179.525510269272</v>
      </c>
    </row>
    <row r="3717" spans="1:3" x14ac:dyDescent="0.4">
      <c r="A3717" s="34">
        <v>3693</v>
      </c>
      <c r="B3717" s="34">
        <v>10739.235291533769</v>
      </c>
      <c r="C3717" s="34">
        <v>-9479.2352915337688</v>
      </c>
    </row>
    <row r="3718" spans="1:3" x14ac:dyDescent="0.4">
      <c r="A3718" s="34">
        <v>3694</v>
      </c>
      <c r="B3718" s="34">
        <v>7170.512286223161</v>
      </c>
      <c r="C3718" s="34">
        <v>-6740.512286223161</v>
      </c>
    </row>
    <row r="3719" spans="1:3" x14ac:dyDescent="0.4">
      <c r="A3719" s="34">
        <v>3695</v>
      </c>
      <c r="B3719" s="34">
        <v>9797.7096609619857</v>
      </c>
      <c r="C3719" s="34">
        <v>-6037.7096609619857</v>
      </c>
    </row>
    <row r="3720" spans="1:3" x14ac:dyDescent="0.4">
      <c r="A3720" s="34">
        <v>3696</v>
      </c>
      <c r="B3720" s="34">
        <v>14623.907900236303</v>
      </c>
      <c r="C3720" s="34">
        <v>-10618.907900236303</v>
      </c>
    </row>
    <row r="3721" spans="1:3" x14ac:dyDescent="0.4">
      <c r="A3721" s="34">
        <v>3697</v>
      </c>
      <c r="B3721" s="34">
        <v>7912.9221829021935</v>
      </c>
      <c r="C3721" s="34">
        <v>-4812.9221829021935</v>
      </c>
    </row>
    <row r="3722" spans="1:3" x14ac:dyDescent="0.4">
      <c r="A3722" s="34">
        <v>3698</v>
      </c>
      <c r="B3722" s="34">
        <v>10565.117537934877</v>
      </c>
      <c r="C3722" s="34">
        <v>-8405.117537934877</v>
      </c>
    </row>
    <row r="3723" spans="1:3" x14ac:dyDescent="0.4">
      <c r="A3723" s="34">
        <v>3699</v>
      </c>
      <c r="B3723" s="34">
        <v>7985.9983127513005</v>
      </c>
      <c r="C3723" s="34">
        <v>-2459.9983127513005</v>
      </c>
    </row>
    <row r="3724" spans="1:3" x14ac:dyDescent="0.4">
      <c r="A3724" s="34">
        <v>3700</v>
      </c>
      <c r="B3724" s="34">
        <v>9825.1170851395891</v>
      </c>
      <c r="C3724" s="34">
        <v>-7305.1170851395891</v>
      </c>
    </row>
    <row r="3725" spans="1:3" x14ac:dyDescent="0.4">
      <c r="A3725" s="34">
        <v>3701</v>
      </c>
      <c r="B3725" s="34">
        <v>7413.2637575105036</v>
      </c>
      <c r="C3725" s="34">
        <v>-6807.2637575105036</v>
      </c>
    </row>
    <row r="3726" spans="1:3" x14ac:dyDescent="0.4">
      <c r="A3726" s="34">
        <v>3702</v>
      </c>
      <c r="B3726" s="34">
        <v>7818.050329979721</v>
      </c>
      <c r="C3726" s="34">
        <v>-6313.050329979721</v>
      </c>
    </row>
    <row r="3727" spans="1:3" x14ac:dyDescent="0.4">
      <c r="A3727" s="34">
        <v>3703</v>
      </c>
      <c r="B3727" s="34">
        <v>17467.873084379811</v>
      </c>
      <c r="C3727" s="34">
        <v>-14192.873084379811</v>
      </c>
    </row>
    <row r="3728" spans="1:3" x14ac:dyDescent="0.4">
      <c r="A3728" s="34">
        <v>3704</v>
      </c>
      <c r="B3728" s="34">
        <v>8197.1160889899566</v>
      </c>
      <c r="C3728" s="34">
        <v>-6901.1160889899566</v>
      </c>
    </row>
    <row r="3729" spans="1:3" x14ac:dyDescent="0.4">
      <c r="A3729" s="34">
        <v>3705</v>
      </c>
      <c r="B3729" s="34">
        <v>5890.6595336705204</v>
      </c>
      <c r="C3729" s="34">
        <v>-5481.6495336705202</v>
      </c>
    </row>
    <row r="3730" spans="1:3" x14ac:dyDescent="0.4">
      <c r="A3730" s="34">
        <v>3706</v>
      </c>
      <c r="B3730" s="34">
        <v>11516.546691528818</v>
      </c>
      <c r="C3730" s="34">
        <v>-8591.546691528818</v>
      </c>
    </row>
    <row r="3731" spans="1:3" x14ac:dyDescent="0.4">
      <c r="A3731" s="34">
        <v>3707</v>
      </c>
      <c r="B3731" s="34">
        <v>16156.232070165939</v>
      </c>
      <c r="C3731" s="34">
        <v>-14336.232070165939</v>
      </c>
    </row>
    <row r="3732" spans="1:3" x14ac:dyDescent="0.4">
      <c r="A3732" s="34">
        <v>3708</v>
      </c>
      <c r="B3732" s="34">
        <v>11294.393346486755</v>
      </c>
      <c r="C3732" s="34">
        <v>-9434.393346486755</v>
      </c>
    </row>
    <row r="3733" spans="1:3" x14ac:dyDescent="0.4">
      <c r="A3733" s="34">
        <v>3709</v>
      </c>
      <c r="B3733" s="34">
        <v>9072.467051954638</v>
      </c>
      <c r="C3733" s="34">
        <v>-6972.467051954638</v>
      </c>
    </row>
    <row r="3734" spans="1:3" x14ac:dyDescent="0.4">
      <c r="A3734" s="34">
        <v>3710</v>
      </c>
      <c r="B3734" s="34">
        <v>7188.1313446230488</v>
      </c>
      <c r="C3734" s="34">
        <v>-6105.6313446230488</v>
      </c>
    </row>
    <row r="3735" spans="1:3" x14ac:dyDescent="0.4">
      <c r="A3735" s="34">
        <v>3711</v>
      </c>
      <c r="B3735" s="34">
        <v>10233.18317845057</v>
      </c>
      <c r="C3735" s="34">
        <v>-8398.1831784505703</v>
      </c>
    </row>
    <row r="3736" spans="1:3" x14ac:dyDescent="0.4">
      <c r="A3736" s="34">
        <v>3712</v>
      </c>
      <c r="B3736" s="34">
        <v>6876.8613128916968</v>
      </c>
      <c r="C3736" s="34">
        <v>-6306.8613128916968</v>
      </c>
    </row>
    <row r="3737" spans="1:3" x14ac:dyDescent="0.4">
      <c r="A3737" s="34">
        <v>3713</v>
      </c>
      <c r="B3737" s="34">
        <v>13760.717783873502</v>
      </c>
      <c r="C3737" s="34">
        <v>-2230.7177838735024</v>
      </c>
    </row>
    <row r="3738" spans="1:3" x14ac:dyDescent="0.4">
      <c r="A3738" s="34">
        <v>3714</v>
      </c>
      <c r="B3738" s="34">
        <v>13429.914612499089</v>
      </c>
      <c r="C3738" s="34">
        <v>-11399.914612499089</v>
      </c>
    </row>
    <row r="3739" spans="1:3" x14ac:dyDescent="0.4">
      <c r="A3739" s="34">
        <v>3715</v>
      </c>
      <c r="B3739" s="34">
        <v>13320.835146225232</v>
      </c>
      <c r="C3739" s="34">
        <v>-3085.8351462252322</v>
      </c>
    </row>
    <row r="3740" spans="1:3" x14ac:dyDescent="0.4">
      <c r="A3740" s="34">
        <v>3716</v>
      </c>
      <c r="B3740" s="34">
        <v>15577.630893083204</v>
      </c>
      <c r="C3740" s="34">
        <v>-11987.630893083204</v>
      </c>
    </row>
    <row r="3741" spans="1:3" x14ac:dyDescent="0.4">
      <c r="A3741" s="34">
        <v>3717</v>
      </c>
      <c r="B3741" s="34">
        <v>8913.8202312342801</v>
      </c>
      <c r="C3741" s="34">
        <v>-7667.8202312342801</v>
      </c>
    </row>
    <row r="3742" spans="1:3" x14ac:dyDescent="0.4">
      <c r="A3742" s="34">
        <v>3718</v>
      </c>
      <c r="B3742" s="34">
        <v>30134.018400743596</v>
      </c>
      <c r="C3742" s="34">
        <v>-26104.018400743596</v>
      </c>
    </row>
    <row r="3743" spans="1:3" x14ac:dyDescent="0.4">
      <c r="A3743" s="34">
        <v>3719</v>
      </c>
      <c r="B3743" s="34">
        <v>6784.6804421328634</v>
      </c>
      <c r="C3743" s="34">
        <v>-5587.6804421328634</v>
      </c>
    </row>
    <row r="3744" spans="1:3" x14ac:dyDescent="0.4">
      <c r="A3744" s="34">
        <v>3720</v>
      </c>
      <c r="B3744" s="34">
        <v>13278.452531517598</v>
      </c>
      <c r="C3744" s="34">
        <v>-12858.452531517598</v>
      </c>
    </row>
    <row r="3745" spans="1:3" x14ac:dyDescent="0.4">
      <c r="A3745" s="34">
        <v>3721</v>
      </c>
      <c r="B3745" s="34">
        <v>11734.729364714094</v>
      </c>
      <c r="C3745" s="34">
        <v>-8285.7293647140941</v>
      </c>
    </row>
    <row r="3746" spans="1:3" x14ac:dyDescent="0.4">
      <c r="A3746" s="34">
        <v>3722</v>
      </c>
      <c r="B3746" s="34">
        <v>14063.30149660351</v>
      </c>
      <c r="C3746" s="34">
        <v>-9023.3014966035098</v>
      </c>
    </row>
    <row r="3747" spans="1:3" x14ac:dyDescent="0.4">
      <c r="A3747" s="34">
        <v>3723</v>
      </c>
      <c r="B3747" s="34">
        <v>8563.5925037076231</v>
      </c>
      <c r="C3747" s="34">
        <v>-6895.5925037076231</v>
      </c>
    </row>
    <row r="3748" spans="1:3" x14ac:dyDescent="0.4">
      <c r="A3748" s="34">
        <v>3724</v>
      </c>
      <c r="B3748" s="34">
        <v>10638.204002408485</v>
      </c>
      <c r="C3748" s="34">
        <v>-6046.2040024084854</v>
      </c>
    </row>
    <row r="3749" spans="1:3" x14ac:dyDescent="0.4">
      <c r="A3749" s="34">
        <v>3725</v>
      </c>
      <c r="B3749" s="34">
        <v>8718.8579812697808</v>
      </c>
      <c r="C3749" s="34">
        <v>-4309.3079812697806</v>
      </c>
    </row>
    <row r="3750" spans="1:3" x14ac:dyDescent="0.4">
      <c r="A3750" s="34">
        <v>3726</v>
      </c>
      <c r="B3750" s="34">
        <v>6733.5596379059434</v>
      </c>
      <c r="C3750" s="34">
        <v>-6352.5596379059434</v>
      </c>
    </row>
    <row r="3751" spans="1:3" x14ac:dyDescent="0.4">
      <c r="A3751" s="34">
        <v>3727</v>
      </c>
      <c r="B3751" s="34">
        <v>9791.1557117021257</v>
      </c>
      <c r="C3751" s="34">
        <v>-6912.1557117021257</v>
      </c>
    </row>
    <row r="3752" spans="1:3" x14ac:dyDescent="0.4">
      <c r="A3752" s="34">
        <v>3728</v>
      </c>
      <c r="B3752" s="34">
        <v>9665.655708106262</v>
      </c>
      <c r="C3752" s="34">
        <v>-7650.655708106262</v>
      </c>
    </row>
    <row r="3753" spans="1:3" x14ac:dyDescent="0.4">
      <c r="A3753" s="34">
        <v>3729</v>
      </c>
      <c r="B3753" s="34">
        <v>9583.754930285213</v>
      </c>
      <c r="C3753" s="34">
        <v>-7721.754930285213</v>
      </c>
    </row>
    <row r="3754" spans="1:3" x14ac:dyDescent="0.4">
      <c r="A3754" s="34">
        <v>3730</v>
      </c>
      <c r="B3754" s="34">
        <v>10598.006446948002</v>
      </c>
      <c r="C3754" s="34">
        <v>-10236.006446948002</v>
      </c>
    </row>
    <row r="3755" spans="1:3" x14ac:dyDescent="0.4">
      <c r="A3755" s="34">
        <v>3731</v>
      </c>
      <c r="B3755" s="34">
        <v>12867.341168853551</v>
      </c>
      <c r="C3755" s="34">
        <v>-12767.341168853551</v>
      </c>
    </row>
    <row r="3756" spans="1:3" x14ac:dyDescent="0.4">
      <c r="A3756" s="34">
        <v>3732</v>
      </c>
      <c r="B3756" s="34">
        <v>8893.2646631010793</v>
      </c>
      <c r="C3756" s="34">
        <v>-8273.2646631010793</v>
      </c>
    </row>
    <row r="3757" spans="1:3" x14ac:dyDescent="0.4">
      <c r="A3757" s="34">
        <v>3733</v>
      </c>
      <c r="B3757" s="34">
        <v>7337.8933410220943</v>
      </c>
      <c r="C3757" s="34">
        <v>-7206.8933410220943</v>
      </c>
    </row>
    <row r="3758" spans="1:3" x14ac:dyDescent="0.4">
      <c r="A3758" s="34">
        <v>3734</v>
      </c>
      <c r="B3758" s="34">
        <v>4645.1139155725759</v>
      </c>
      <c r="C3758" s="34">
        <v>-4645.1139155725759</v>
      </c>
    </row>
    <row r="3759" spans="1:3" x14ac:dyDescent="0.4">
      <c r="A3759" s="34">
        <v>3735</v>
      </c>
      <c r="B3759" s="34">
        <v>9660.6725400739706</v>
      </c>
      <c r="C3759" s="34">
        <v>-9233.6725400739706</v>
      </c>
    </row>
    <row r="3760" spans="1:3" x14ac:dyDescent="0.4">
      <c r="A3760" s="34">
        <v>3736</v>
      </c>
      <c r="B3760" s="34">
        <v>5467.336640900673</v>
      </c>
      <c r="C3760" s="34">
        <v>-5447.336640900673</v>
      </c>
    </row>
    <row r="3761" spans="1:3" x14ac:dyDescent="0.4">
      <c r="A3761" s="34">
        <v>3737</v>
      </c>
      <c r="B3761" s="34">
        <v>5467.336640900673</v>
      </c>
      <c r="C3761" s="34">
        <v>-5457.336640900673</v>
      </c>
    </row>
    <row r="3762" spans="1:3" x14ac:dyDescent="0.4">
      <c r="A3762" s="34">
        <v>3738</v>
      </c>
      <c r="B3762" s="34">
        <v>7728.4491355529408</v>
      </c>
      <c r="C3762" s="34">
        <v>-7578.4491355529408</v>
      </c>
    </row>
    <row r="3763" spans="1:3" x14ac:dyDescent="0.4">
      <c r="A3763" s="34">
        <v>3739</v>
      </c>
      <c r="B3763" s="34">
        <v>8345.1161795490152</v>
      </c>
      <c r="C3763" s="34">
        <v>-8075.1161795490152</v>
      </c>
    </row>
    <row r="3764" spans="1:3" x14ac:dyDescent="0.4">
      <c r="A3764" s="34">
        <v>3740</v>
      </c>
      <c r="B3764" s="34">
        <v>12918.730089186556</v>
      </c>
      <c r="C3764" s="34">
        <v>-12113.730089186556</v>
      </c>
    </row>
    <row r="3765" spans="1:3" x14ac:dyDescent="0.4">
      <c r="A3765" s="34">
        <v>3741</v>
      </c>
      <c r="B3765" s="34">
        <v>6747.6548846258538</v>
      </c>
      <c r="C3765" s="34">
        <v>-6389.6548846258538</v>
      </c>
    </row>
    <row r="3766" spans="1:3" x14ac:dyDescent="0.4">
      <c r="A3766" s="34">
        <v>3742</v>
      </c>
      <c r="B3766" s="34">
        <v>4645.1139155725759</v>
      </c>
      <c r="C3766" s="34">
        <v>-4645.1139155725759</v>
      </c>
    </row>
    <row r="3767" spans="1:3" x14ac:dyDescent="0.4">
      <c r="A3767" s="34">
        <v>3743</v>
      </c>
      <c r="B3767" s="34">
        <v>6700.6707288928192</v>
      </c>
      <c r="C3767" s="34">
        <v>-6600.6707288928192</v>
      </c>
    </row>
    <row r="3768" spans="1:3" x14ac:dyDescent="0.4">
      <c r="A3768" s="34">
        <v>3744</v>
      </c>
      <c r="B3768" s="34">
        <v>4645.1139155725759</v>
      </c>
      <c r="C3768" s="34">
        <v>-4645.1139155725759</v>
      </c>
    </row>
    <row r="3769" spans="1:3" x14ac:dyDescent="0.4">
      <c r="A3769" s="34">
        <v>3745</v>
      </c>
      <c r="B3769" s="34">
        <v>4645.1139155725759</v>
      </c>
      <c r="C3769" s="34">
        <v>-4645.1139155725759</v>
      </c>
    </row>
    <row r="3770" spans="1:3" x14ac:dyDescent="0.4">
      <c r="A3770" s="34">
        <v>3746</v>
      </c>
      <c r="B3770" s="34">
        <v>5467.336640900673</v>
      </c>
      <c r="C3770" s="34">
        <v>-5457.336640900673</v>
      </c>
    </row>
    <row r="3771" spans="1:3" x14ac:dyDescent="0.4">
      <c r="A3771" s="34">
        <v>3747</v>
      </c>
      <c r="B3771" s="34">
        <v>21254.012967200142</v>
      </c>
      <c r="C3771" s="34">
        <v>-21052.012967200142</v>
      </c>
    </row>
    <row r="3772" spans="1:3" x14ac:dyDescent="0.4">
      <c r="A3772" s="34">
        <v>3748</v>
      </c>
      <c r="B3772" s="34">
        <v>6700.6707288928192</v>
      </c>
      <c r="C3772" s="34">
        <v>-6675.6707288928192</v>
      </c>
    </row>
    <row r="3773" spans="1:3" x14ac:dyDescent="0.4">
      <c r="A3773" s="34">
        <v>3749</v>
      </c>
      <c r="B3773" s="34">
        <v>12829.392427684561</v>
      </c>
      <c r="C3773" s="34">
        <v>-7653.392427684561</v>
      </c>
    </row>
    <row r="3774" spans="1:3" x14ac:dyDescent="0.4">
      <c r="A3774" s="34">
        <v>3750</v>
      </c>
      <c r="B3774" s="34">
        <v>10811.784355533306</v>
      </c>
      <c r="C3774" s="34">
        <v>-10286.784355533306</v>
      </c>
    </row>
    <row r="3775" spans="1:3" x14ac:dyDescent="0.4">
      <c r="A3775" s="34">
        <v>3751</v>
      </c>
      <c r="B3775" s="34">
        <v>22343.458078259871</v>
      </c>
      <c r="C3775" s="34">
        <v>-16316.458078259871</v>
      </c>
    </row>
    <row r="3776" spans="1:3" x14ac:dyDescent="0.4">
      <c r="A3776" s="34">
        <v>3752</v>
      </c>
      <c r="B3776" s="34">
        <v>14556.635131800369</v>
      </c>
      <c r="C3776" s="34">
        <v>-13230.635131800369</v>
      </c>
    </row>
    <row r="3777" spans="1:3" x14ac:dyDescent="0.4">
      <c r="A3777" s="34">
        <v>3753</v>
      </c>
      <c r="B3777" s="34">
        <v>7742.1528476417425</v>
      </c>
      <c r="C3777" s="34">
        <v>-7177.1528476417425</v>
      </c>
    </row>
    <row r="3778" spans="1:3" x14ac:dyDescent="0.4">
      <c r="A3778" s="34">
        <v>3754</v>
      </c>
      <c r="B3778" s="34">
        <v>18806.529988140173</v>
      </c>
      <c r="C3778" s="34">
        <v>-13639.529988140173</v>
      </c>
    </row>
    <row r="3779" spans="1:3" x14ac:dyDescent="0.4">
      <c r="A3779" s="34">
        <v>3755</v>
      </c>
      <c r="B3779" s="34">
        <v>13780.921974773659</v>
      </c>
      <c r="C3779" s="34">
        <v>-10780.921974773659</v>
      </c>
    </row>
    <row r="3780" spans="1:3" x14ac:dyDescent="0.4">
      <c r="A3780" s="34">
        <v>3756</v>
      </c>
      <c r="B3780" s="34">
        <v>6738.8453554259104</v>
      </c>
      <c r="C3780" s="34">
        <v>-6025.8453554259104</v>
      </c>
    </row>
    <row r="3781" spans="1:3" x14ac:dyDescent="0.4">
      <c r="A3781" s="34">
        <v>3757</v>
      </c>
      <c r="B3781" s="34">
        <v>26651.663328765768</v>
      </c>
      <c r="C3781" s="34">
        <v>-22101.663328765768</v>
      </c>
    </row>
    <row r="3782" spans="1:3" x14ac:dyDescent="0.4">
      <c r="A3782" s="34">
        <v>3758</v>
      </c>
      <c r="B3782" s="34">
        <v>10890.717737164803</v>
      </c>
      <c r="C3782" s="34">
        <v>-7092.7177371648031</v>
      </c>
    </row>
    <row r="3783" spans="1:3" x14ac:dyDescent="0.4">
      <c r="A3783" s="34">
        <v>3759</v>
      </c>
      <c r="B3783" s="34">
        <v>9499.3903901057674</v>
      </c>
      <c r="C3783" s="34">
        <v>-7964.3903901057674</v>
      </c>
    </row>
    <row r="3784" spans="1:3" x14ac:dyDescent="0.4">
      <c r="A3784" s="34">
        <v>3760</v>
      </c>
      <c r="B3784" s="34">
        <v>8765.3560831522173</v>
      </c>
      <c r="C3784" s="34">
        <v>-4355.5860831522168</v>
      </c>
    </row>
    <row r="3785" spans="1:3" x14ac:dyDescent="0.4">
      <c r="A3785" s="34">
        <v>3761</v>
      </c>
      <c r="B3785" s="34">
        <v>9208.6939973367462</v>
      </c>
      <c r="C3785" s="34">
        <v>-4157.9239973367457</v>
      </c>
    </row>
    <row r="3786" spans="1:3" x14ac:dyDescent="0.4">
      <c r="A3786" s="34">
        <v>3762</v>
      </c>
      <c r="B3786" s="34">
        <v>18348.826004374198</v>
      </c>
      <c r="C3786" s="34">
        <v>-17848.826004374198</v>
      </c>
    </row>
    <row r="3787" spans="1:3" x14ac:dyDescent="0.4">
      <c r="A3787" s="34">
        <v>3763</v>
      </c>
      <c r="B3787" s="34">
        <v>8544.7988414144093</v>
      </c>
      <c r="C3787" s="34">
        <v>-7216.7988414144093</v>
      </c>
    </row>
    <row r="3788" spans="1:3" x14ac:dyDescent="0.4">
      <c r="A3788" s="34">
        <v>3764</v>
      </c>
      <c r="B3788" s="34">
        <v>9984.2225215991821</v>
      </c>
      <c r="C3788" s="34">
        <v>-4984.2225215991821</v>
      </c>
    </row>
    <row r="3789" spans="1:3" x14ac:dyDescent="0.4">
      <c r="A3789" s="34">
        <v>3765</v>
      </c>
      <c r="B3789" s="34">
        <v>9213.0179451731165</v>
      </c>
      <c r="C3789" s="34">
        <v>-7713.0179451731165</v>
      </c>
    </row>
    <row r="3790" spans="1:3" x14ac:dyDescent="0.4">
      <c r="A3790" s="34">
        <v>3766</v>
      </c>
      <c r="B3790" s="34">
        <v>10748.004461886361</v>
      </c>
      <c r="C3790" s="34">
        <v>-2806.0044618863612</v>
      </c>
    </row>
    <row r="3791" spans="1:3" x14ac:dyDescent="0.4">
      <c r="A3791" s="34">
        <v>3767</v>
      </c>
      <c r="B3791" s="34">
        <v>13436.910267364423</v>
      </c>
      <c r="C3791" s="34">
        <v>-3171.9002673644227</v>
      </c>
    </row>
    <row r="3792" spans="1:3" x14ac:dyDescent="0.4">
      <c r="A3792" s="34">
        <v>3768</v>
      </c>
      <c r="B3792" s="34">
        <v>8073.4890292174105</v>
      </c>
      <c r="C3792" s="34">
        <v>-5738.4890292174105</v>
      </c>
    </row>
    <row r="3793" spans="1:3" x14ac:dyDescent="0.4">
      <c r="A3793" s="34">
        <v>3769</v>
      </c>
      <c r="B3793" s="34">
        <v>10749.564777232184</v>
      </c>
      <c r="C3793" s="34">
        <v>-6443.4547772321848</v>
      </c>
    </row>
    <row r="3794" spans="1:3" x14ac:dyDescent="0.4">
      <c r="A3794" s="34">
        <v>3770</v>
      </c>
      <c r="B3794" s="34">
        <v>10674.747234645289</v>
      </c>
      <c r="C3794" s="34">
        <v>-9574.7472346452887</v>
      </c>
    </row>
    <row r="3795" spans="1:3" x14ac:dyDescent="0.4">
      <c r="A3795" s="34">
        <v>3771</v>
      </c>
      <c r="B3795" s="34">
        <v>12867.341168853551</v>
      </c>
      <c r="C3795" s="34">
        <v>-10867.341168853551</v>
      </c>
    </row>
    <row r="3796" spans="1:3" x14ac:dyDescent="0.4">
      <c r="A3796" s="34">
        <v>3772</v>
      </c>
      <c r="B3796" s="34">
        <v>7804.1801760436865</v>
      </c>
      <c r="C3796" s="34">
        <v>-6344.1801760436865</v>
      </c>
    </row>
    <row r="3797" spans="1:3" x14ac:dyDescent="0.4">
      <c r="A3797" s="34">
        <v>3773</v>
      </c>
      <c r="B3797" s="34">
        <v>18373.741844535656</v>
      </c>
      <c r="C3797" s="34">
        <v>-12863.741844535656</v>
      </c>
    </row>
    <row r="3798" spans="1:3" x14ac:dyDescent="0.4">
      <c r="A3798" s="34">
        <v>3774</v>
      </c>
      <c r="B3798" s="34">
        <v>12449.017326142763</v>
      </c>
      <c r="C3798" s="34">
        <v>-7039.0173261427626</v>
      </c>
    </row>
    <row r="3799" spans="1:3" x14ac:dyDescent="0.4">
      <c r="A3799" s="34">
        <v>3775</v>
      </c>
      <c r="B3799" s="34">
        <v>12867.341168853551</v>
      </c>
      <c r="C3799" s="34">
        <v>-10367.341168853551</v>
      </c>
    </row>
    <row r="3800" spans="1:3" x14ac:dyDescent="0.4">
      <c r="A3800" s="34">
        <v>3776</v>
      </c>
      <c r="B3800" s="34">
        <v>16420.517946164255</v>
      </c>
      <c r="C3800" s="34">
        <v>-14415.517946164255</v>
      </c>
    </row>
    <row r="3801" spans="1:3" x14ac:dyDescent="0.4">
      <c r="A3801" s="34">
        <v>3777</v>
      </c>
      <c r="B3801" s="34">
        <v>12112.4707306002</v>
      </c>
      <c r="C3801" s="34">
        <v>-3575.4707306002001</v>
      </c>
    </row>
    <row r="3802" spans="1:3" x14ac:dyDescent="0.4">
      <c r="A3802" s="34">
        <v>3778</v>
      </c>
      <c r="B3802" s="34">
        <v>8636.3781280126968</v>
      </c>
      <c r="C3802" s="34">
        <v>-5772.3781280126968</v>
      </c>
    </row>
    <row r="3803" spans="1:3" x14ac:dyDescent="0.4">
      <c r="A3803" s="34">
        <v>3779</v>
      </c>
      <c r="B3803" s="34">
        <v>10402.956944884058</v>
      </c>
      <c r="C3803" s="34">
        <v>-7881.9569448840575</v>
      </c>
    </row>
    <row r="3804" spans="1:3" x14ac:dyDescent="0.4">
      <c r="A3804" s="34">
        <v>3780</v>
      </c>
      <c r="B3804" s="34">
        <v>15796.598999870259</v>
      </c>
      <c r="C3804" s="34">
        <v>-199.59899987025892</v>
      </c>
    </row>
    <row r="3805" spans="1:3" x14ac:dyDescent="0.4">
      <c r="A3805" s="34">
        <v>3781</v>
      </c>
      <c r="B3805" s="34">
        <v>12867.341168853551</v>
      </c>
      <c r="C3805" s="34">
        <v>-9867.3411688535507</v>
      </c>
    </row>
    <row r="3806" spans="1:3" x14ac:dyDescent="0.4">
      <c r="A3806" s="34">
        <v>3782</v>
      </c>
      <c r="B3806" s="34">
        <v>12448.323818445962</v>
      </c>
      <c r="C3806" s="34">
        <v>-7513.3238184459624</v>
      </c>
    </row>
    <row r="3807" spans="1:3" x14ac:dyDescent="0.4">
      <c r="A3807" s="34">
        <v>3783</v>
      </c>
      <c r="B3807" s="34">
        <v>10842.237049063977</v>
      </c>
      <c r="C3807" s="34">
        <v>-8807.2370490639769</v>
      </c>
    </row>
    <row r="3808" spans="1:3" x14ac:dyDescent="0.4">
      <c r="A3808" s="34">
        <v>3784</v>
      </c>
      <c r="B3808" s="34">
        <v>9945.024565916603</v>
      </c>
      <c r="C3808" s="34">
        <v>-8398.024565916603</v>
      </c>
    </row>
    <row r="3809" spans="1:3" x14ac:dyDescent="0.4">
      <c r="A3809" s="34">
        <v>3785</v>
      </c>
      <c r="B3809" s="34">
        <v>14100.675256845696</v>
      </c>
      <c r="C3809" s="34">
        <v>-12950.675256845696</v>
      </c>
    </row>
    <row r="3810" spans="1:3" x14ac:dyDescent="0.4">
      <c r="A3810" s="34">
        <v>3786</v>
      </c>
      <c r="B3810" s="34">
        <v>12908.452305119954</v>
      </c>
      <c r="C3810" s="34">
        <v>-9893.452305119954</v>
      </c>
    </row>
    <row r="3811" spans="1:3" x14ac:dyDescent="0.4">
      <c r="A3811" s="34">
        <v>3787</v>
      </c>
      <c r="B3811" s="34">
        <v>12355.478570832396</v>
      </c>
      <c r="C3811" s="34">
        <v>-5697.4785708323961</v>
      </c>
    </row>
    <row r="3812" spans="1:3" x14ac:dyDescent="0.4">
      <c r="A3812" s="34">
        <v>3788</v>
      </c>
      <c r="B3812" s="34">
        <v>7531.115681474198</v>
      </c>
      <c r="C3812" s="34">
        <v>-7180.115681474198</v>
      </c>
    </row>
    <row r="3813" spans="1:3" x14ac:dyDescent="0.4">
      <c r="A3813" s="34">
        <v>3789</v>
      </c>
      <c r="B3813" s="34">
        <v>45756.250181977448</v>
      </c>
      <c r="C3813" s="34">
        <v>-45256.250181977448</v>
      </c>
    </row>
    <row r="3814" spans="1:3" x14ac:dyDescent="0.4">
      <c r="A3814" s="34">
        <v>3790</v>
      </c>
      <c r="B3814" s="34">
        <v>7029.559819024058</v>
      </c>
      <c r="C3814" s="34">
        <v>-6913.559819024058</v>
      </c>
    </row>
    <row r="3815" spans="1:3" x14ac:dyDescent="0.4">
      <c r="A3815" s="34">
        <v>3791</v>
      </c>
      <c r="B3815" s="34">
        <v>4645.1139155725759</v>
      </c>
      <c r="C3815" s="34">
        <v>-4645.1139155725759</v>
      </c>
    </row>
    <row r="3816" spans="1:3" x14ac:dyDescent="0.4">
      <c r="A3816" s="34">
        <v>3792</v>
      </c>
      <c r="B3816" s="34">
        <v>4645.1139155725759</v>
      </c>
      <c r="C3816" s="34">
        <v>-4645.1139155725759</v>
      </c>
    </row>
    <row r="3817" spans="1:3" x14ac:dyDescent="0.4">
      <c r="A3817" s="34">
        <v>3793</v>
      </c>
      <c r="B3817" s="34">
        <v>6084.0036848967466</v>
      </c>
      <c r="C3817" s="34">
        <v>-6049.0036848967466</v>
      </c>
    </row>
    <row r="3818" spans="1:3" x14ac:dyDescent="0.4">
      <c r="A3818" s="34">
        <v>3794</v>
      </c>
      <c r="B3818" s="34">
        <v>18951.789336281472</v>
      </c>
      <c r="C3818" s="34">
        <v>-14775.789336281472</v>
      </c>
    </row>
    <row r="3819" spans="1:3" x14ac:dyDescent="0.4">
      <c r="A3819" s="34">
        <v>3795</v>
      </c>
      <c r="B3819" s="34">
        <v>8756.2275422130624</v>
      </c>
      <c r="C3819" s="34">
        <v>-8706.2275422130624</v>
      </c>
    </row>
    <row r="3820" spans="1:3" x14ac:dyDescent="0.4">
      <c r="A3820" s="34">
        <v>3796</v>
      </c>
      <c r="B3820" s="34">
        <v>5056.2252782366249</v>
      </c>
      <c r="C3820" s="34">
        <v>-5046.2252782366249</v>
      </c>
    </row>
    <row r="3821" spans="1:3" x14ac:dyDescent="0.4">
      <c r="A3821" s="34">
        <v>3797</v>
      </c>
      <c r="B3821" s="34">
        <v>4727.3361881053861</v>
      </c>
      <c r="C3821" s="34">
        <v>-4726.3361881053861</v>
      </c>
    </row>
    <row r="3822" spans="1:3" x14ac:dyDescent="0.4">
      <c r="A3822" s="34">
        <v>3798</v>
      </c>
      <c r="B3822" s="34">
        <v>16600.676786559507</v>
      </c>
      <c r="C3822" s="34">
        <v>-11220.676786559507</v>
      </c>
    </row>
    <row r="3823" spans="1:3" x14ac:dyDescent="0.4">
      <c r="A3823" s="34">
        <v>3799</v>
      </c>
      <c r="B3823" s="34">
        <v>21500.679784798573</v>
      </c>
      <c r="C3823" s="34">
        <v>-20475.679784798573</v>
      </c>
    </row>
    <row r="3824" spans="1:3" x14ac:dyDescent="0.4">
      <c r="A3824" s="34">
        <v>3800</v>
      </c>
      <c r="B3824" s="34">
        <v>12908.452305119954</v>
      </c>
      <c r="C3824" s="34">
        <v>-12506.452305119954</v>
      </c>
    </row>
    <row r="3825" spans="1:3" x14ac:dyDescent="0.4">
      <c r="A3825" s="34">
        <v>3801</v>
      </c>
      <c r="B3825" s="34">
        <v>9172.4777969104125</v>
      </c>
      <c r="C3825" s="34">
        <v>-8291.4777969104125</v>
      </c>
    </row>
    <row r="3826" spans="1:3" x14ac:dyDescent="0.4">
      <c r="A3826" s="34">
        <v>3802</v>
      </c>
      <c r="B3826" s="34">
        <v>8536.9681487922371</v>
      </c>
      <c r="C3826" s="34">
        <v>-8110.9681487922371</v>
      </c>
    </row>
    <row r="3827" spans="1:3" x14ac:dyDescent="0.4">
      <c r="A3827" s="34">
        <v>3803</v>
      </c>
      <c r="B3827" s="34">
        <v>4645.1139155725759</v>
      </c>
      <c r="C3827" s="34">
        <v>-4645.1139155725759</v>
      </c>
    </row>
    <row r="3828" spans="1:3" x14ac:dyDescent="0.4">
      <c r="A3828" s="34">
        <v>3804</v>
      </c>
      <c r="B3828" s="34">
        <v>9492.1168813817094</v>
      </c>
      <c r="C3828" s="34">
        <v>-7134.1168813817094</v>
      </c>
    </row>
    <row r="3829" spans="1:3" x14ac:dyDescent="0.4">
      <c r="A3829" s="34">
        <v>3805</v>
      </c>
      <c r="B3829" s="34">
        <v>4645.1139155725759</v>
      </c>
      <c r="C3829" s="34">
        <v>-4645.1139155725759</v>
      </c>
    </row>
    <row r="3830" spans="1:3" x14ac:dyDescent="0.4">
      <c r="A3830" s="34">
        <v>3806</v>
      </c>
      <c r="B3830" s="34">
        <v>4768.4473243717903</v>
      </c>
      <c r="C3830" s="34">
        <v>-4765.4473243717903</v>
      </c>
    </row>
    <row r="3831" spans="1:3" x14ac:dyDescent="0.4">
      <c r="A3831" s="34">
        <v>3807</v>
      </c>
      <c r="B3831" s="34">
        <v>5056.2252782366249</v>
      </c>
      <c r="C3831" s="34">
        <v>-5051.2252782366249</v>
      </c>
    </row>
    <row r="3832" spans="1:3" x14ac:dyDescent="0.4">
      <c r="A3832" s="34">
        <v>3808</v>
      </c>
      <c r="B3832" s="34">
        <v>8801.9065825090693</v>
      </c>
      <c r="C3832" s="34">
        <v>-8346.9065825090693</v>
      </c>
    </row>
    <row r="3833" spans="1:3" x14ac:dyDescent="0.4">
      <c r="A3833" s="34">
        <v>3809</v>
      </c>
      <c r="B3833" s="34">
        <v>8071.0419377729813</v>
      </c>
      <c r="C3833" s="34">
        <v>-7071.0419377729813</v>
      </c>
    </row>
    <row r="3834" spans="1:3" x14ac:dyDescent="0.4">
      <c r="A3834" s="34">
        <v>3810</v>
      </c>
      <c r="B3834" s="34">
        <v>9026.6955439657268</v>
      </c>
      <c r="C3834" s="34">
        <v>-7001.6955439657268</v>
      </c>
    </row>
    <row r="3835" spans="1:3" x14ac:dyDescent="0.4">
      <c r="A3835" s="34">
        <v>3811</v>
      </c>
      <c r="B3835" s="34">
        <v>10419.647363453751</v>
      </c>
      <c r="C3835" s="34">
        <v>-8593.6473634537506</v>
      </c>
    </row>
    <row r="3836" spans="1:3" x14ac:dyDescent="0.4">
      <c r="A3836" s="34">
        <v>3812</v>
      </c>
      <c r="B3836" s="34">
        <v>8215.2915387077355</v>
      </c>
      <c r="C3836" s="34">
        <v>-7390.2915387077355</v>
      </c>
    </row>
    <row r="3837" spans="1:3" x14ac:dyDescent="0.4">
      <c r="A3837" s="34">
        <v>3813</v>
      </c>
      <c r="B3837" s="34">
        <v>21022.295653698588</v>
      </c>
      <c r="C3837" s="34">
        <v>-18831.295653698588</v>
      </c>
    </row>
    <row r="3838" spans="1:3" x14ac:dyDescent="0.4">
      <c r="A3838" s="34">
        <v>3814</v>
      </c>
      <c r="B3838" s="34">
        <v>11101.054491381143</v>
      </c>
      <c r="C3838" s="34">
        <v>-8981.0644913811429</v>
      </c>
    </row>
    <row r="3839" spans="1:3" x14ac:dyDescent="0.4">
      <c r="A3839" s="34">
        <v>3815</v>
      </c>
      <c r="B3839" s="34">
        <v>9728.3849998068727</v>
      </c>
      <c r="C3839" s="34">
        <v>-7626.3849998068727</v>
      </c>
    </row>
    <row r="3840" spans="1:3" x14ac:dyDescent="0.4">
      <c r="A3840" s="34">
        <v>3816</v>
      </c>
      <c r="B3840" s="34">
        <v>8756.2686533493288</v>
      </c>
      <c r="C3840" s="34">
        <v>-7756.2586533493286</v>
      </c>
    </row>
    <row r="3841" spans="1:3" x14ac:dyDescent="0.4">
      <c r="A3841" s="34">
        <v>3817</v>
      </c>
      <c r="B3841" s="34">
        <v>8619.7163475727793</v>
      </c>
      <c r="C3841" s="34">
        <v>-6831.1463475727796</v>
      </c>
    </row>
    <row r="3842" spans="1:3" x14ac:dyDescent="0.4">
      <c r="A3842" s="34">
        <v>3818</v>
      </c>
      <c r="B3842" s="34">
        <v>13463.452644716421</v>
      </c>
      <c r="C3842" s="34">
        <v>-11318.452644716421</v>
      </c>
    </row>
    <row r="3843" spans="1:3" x14ac:dyDescent="0.4">
      <c r="A3843" s="34">
        <v>3819</v>
      </c>
      <c r="B3843" s="34">
        <v>9331.7834499427299</v>
      </c>
      <c r="C3843" s="34">
        <v>-8761.7834499427299</v>
      </c>
    </row>
    <row r="3844" spans="1:3" x14ac:dyDescent="0.4">
      <c r="A3844" s="34">
        <v>3820</v>
      </c>
      <c r="B3844" s="34">
        <v>8009.9022992229438</v>
      </c>
      <c r="C3844" s="34">
        <v>-6945.9022992229438</v>
      </c>
    </row>
    <row r="3845" spans="1:3" x14ac:dyDescent="0.4">
      <c r="A3845" s="34">
        <v>3821</v>
      </c>
      <c r="B3845" s="34">
        <v>6412.8927750279854</v>
      </c>
      <c r="C3845" s="34">
        <v>-5982.8927750279854</v>
      </c>
    </row>
    <row r="3846" spans="1:3" x14ac:dyDescent="0.4">
      <c r="A3846" s="34">
        <v>3822</v>
      </c>
      <c r="B3846" s="34">
        <v>11185.359463345419</v>
      </c>
      <c r="C3846" s="34">
        <v>-7526.3594633454195</v>
      </c>
    </row>
    <row r="3847" spans="1:3" x14ac:dyDescent="0.4">
      <c r="A3847" s="34">
        <v>3823</v>
      </c>
      <c r="B3847" s="34">
        <v>10596.491826138186</v>
      </c>
      <c r="C3847" s="34">
        <v>-5095.4918261381863</v>
      </c>
    </row>
    <row r="3848" spans="1:3" x14ac:dyDescent="0.4">
      <c r="A3848" s="34">
        <v>3824</v>
      </c>
      <c r="B3848" s="34">
        <v>9959.4803109858876</v>
      </c>
      <c r="C3848" s="34">
        <v>-7309.4803109858876</v>
      </c>
    </row>
    <row r="3849" spans="1:3" x14ac:dyDescent="0.4">
      <c r="A3849" s="34">
        <v>3825</v>
      </c>
      <c r="B3849" s="34">
        <v>7816.5444275523805</v>
      </c>
      <c r="C3849" s="34">
        <v>-7546.5444275523805</v>
      </c>
    </row>
    <row r="3850" spans="1:3" x14ac:dyDescent="0.4">
      <c r="A3850" s="34">
        <v>3826</v>
      </c>
      <c r="B3850" s="34">
        <v>13489.881232316253</v>
      </c>
      <c r="C3850" s="34">
        <v>-8218.8812323162529</v>
      </c>
    </row>
    <row r="3851" spans="1:3" x14ac:dyDescent="0.4">
      <c r="A3851" s="34">
        <v>3827</v>
      </c>
      <c r="B3851" s="34">
        <v>6906.2264102248437</v>
      </c>
      <c r="C3851" s="34">
        <v>-6191.2264102248437</v>
      </c>
    </row>
    <row r="3852" spans="1:3" x14ac:dyDescent="0.4">
      <c r="A3852" s="34">
        <v>3828</v>
      </c>
      <c r="B3852" s="34">
        <v>10438.621734038246</v>
      </c>
      <c r="C3852" s="34">
        <v>-5858.6217340382464</v>
      </c>
    </row>
    <row r="3853" spans="1:3" x14ac:dyDescent="0.4">
      <c r="A3853" s="34">
        <v>3829</v>
      </c>
      <c r="B3853" s="34">
        <v>19327.662582145746</v>
      </c>
      <c r="C3853" s="34">
        <v>-14327.662582145746</v>
      </c>
    </row>
    <row r="3854" spans="1:3" x14ac:dyDescent="0.4">
      <c r="A3854" s="34">
        <v>3830</v>
      </c>
      <c r="B3854" s="34">
        <v>9794.2837329397862</v>
      </c>
      <c r="C3854" s="34">
        <v>-9293.2837329397862</v>
      </c>
    </row>
    <row r="3855" spans="1:3" x14ac:dyDescent="0.4">
      <c r="A3855" s="34">
        <v>3831</v>
      </c>
      <c r="B3855" s="34">
        <v>10811.784355533306</v>
      </c>
      <c r="C3855" s="34">
        <v>-10586.784355533306</v>
      </c>
    </row>
    <row r="3856" spans="1:3" x14ac:dyDescent="0.4">
      <c r="A3856" s="34">
        <v>3832</v>
      </c>
      <c r="B3856" s="34">
        <v>9488.0971258356622</v>
      </c>
      <c r="C3856" s="34">
        <v>-8957.9871258356616</v>
      </c>
    </row>
    <row r="3857" spans="1:3" x14ac:dyDescent="0.4">
      <c r="A3857" s="34">
        <v>3833</v>
      </c>
      <c r="B3857" s="34">
        <v>16119.688837929134</v>
      </c>
      <c r="C3857" s="34">
        <v>-14863.688837929134</v>
      </c>
    </row>
    <row r="3858" spans="1:3" x14ac:dyDescent="0.4">
      <c r="A3858" s="34">
        <v>3834</v>
      </c>
      <c r="B3858" s="34">
        <v>10400.672992869258</v>
      </c>
      <c r="C3858" s="34">
        <v>-9000.6729928692585</v>
      </c>
    </row>
    <row r="3859" spans="1:3" x14ac:dyDescent="0.4">
      <c r="A3859" s="34">
        <v>3835</v>
      </c>
      <c r="B3859" s="34">
        <v>9363.5183621483775</v>
      </c>
      <c r="C3859" s="34">
        <v>-6092.5183621483775</v>
      </c>
    </row>
    <row r="3860" spans="1:3" x14ac:dyDescent="0.4">
      <c r="A3860" s="34">
        <v>3836</v>
      </c>
      <c r="B3860" s="34">
        <v>7934.0048168849653</v>
      </c>
      <c r="C3860" s="34">
        <v>-7614.0048168849653</v>
      </c>
    </row>
    <row r="3861" spans="1:3" x14ac:dyDescent="0.4">
      <c r="A3861" s="34">
        <v>3837</v>
      </c>
      <c r="B3861" s="34">
        <v>9930.8314355389157</v>
      </c>
      <c r="C3861" s="34">
        <v>-9030.8314355389157</v>
      </c>
    </row>
    <row r="3862" spans="1:3" x14ac:dyDescent="0.4">
      <c r="A3862" s="34">
        <v>3838</v>
      </c>
      <c r="B3862" s="34">
        <v>14521.459828043016</v>
      </c>
      <c r="C3862" s="34">
        <v>-12479.459828043016</v>
      </c>
    </row>
    <row r="3863" spans="1:3" x14ac:dyDescent="0.4">
      <c r="A3863" s="34">
        <v>3839</v>
      </c>
      <c r="B3863" s="34">
        <v>87544.89797405267</v>
      </c>
      <c r="C3863" s="34">
        <v>13279.10202594733</v>
      </c>
    </row>
    <row r="3864" spans="1:3" x14ac:dyDescent="0.4">
      <c r="A3864" s="34">
        <v>3840</v>
      </c>
      <c r="B3864" s="34">
        <v>9848.2420992894422</v>
      </c>
      <c r="C3864" s="34">
        <v>-7823.2420992894422</v>
      </c>
    </row>
    <row r="3865" spans="1:3" x14ac:dyDescent="0.4">
      <c r="A3865" s="34">
        <v>3841</v>
      </c>
      <c r="B3865" s="34">
        <v>6426.5964871167871</v>
      </c>
      <c r="C3865" s="34">
        <v>-6361.5964871167871</v>
      </c>
    </row>
    <row r="3866" spans="1:3" x14ac:dyDescent="0.4">
      <c r="A3866" s="34">
        <v>3842</v>
      </c>
      <c r="B3866" s="34">
        <v>6753.873375825814</v>
      </c>
      <c r="C3866" s="34">
        <v>-5881.873375825814</v>
      </c>
    </row>
    <row r="3867" spans="1:3" x14ac:dyDescent="0.4">
      <c r="A3867" s="34">
        <v>3843</v>
      </c>
      <c r="B3867" s="34">
        <v>8566.7588272461544</v>
      </c>
      <c r="C3867" s="34">
        <v>-7469.7588272461544</v>
      </c>
    </row>
    <row r="3868" spans="1:3" x14ac:dyDescent="0.4">
      <c r="A3868" s="34">
        <v>3844</v>
      </c>
      <c r="B3868" s="34">
        <v>9253.8886654379639</v>
      </c>
      <c r="C3868" s="34">
        <v>-8188.8886654379639</v>
      </c>
    </row>
    <row r="3869" spans="1:3" x14ac:dyDescent="0.4">
      <c r="A3869" s="34">
        <v>3845</v>
      </c>
      <c r="B3869" s="34">
        <v>11331.429117940665</v>
      </c>
      <c r="C3869" s="34">
        <v>-7265.4291179406646</v>
      </c>
    </row>
    <row r="3870" spans="1:3" x14ac:dyDescent="0.4">
      <c r="A3870" s="34">
        <v>3846</v>
      </c>
      <c r="B3870" s="34">
        <v>10414.37670495806</v>
      </c>
      <c r="C3870" s="34">
        <v>-9572.3767049580601</v>
      </c>
    </row>
    <row r="3871" spans="1:3" x14ac:dyDescent="0.4">
      <c r="A3871" s="34">
        <v>3847</v>
      </c>
      <c r="B3871" s="34">
        <v>6587.6151041602061</v>
      </c>
      <c r="C3871" s="34">
        <v>-6398.6151041602061</v>
      </c>
    </row>
    <row r="3872" spans="1:3" x14ac:dyDescent="0.4">
      <c r="A3872" s="34">
        <v>3848</v>
      </c>
      <c r="B3872" s="34">
        <v>20148.58019203681</v>
      </c>
      <c r="C3872" s="34">
        <v>-18451.58019203681</v>
      </c>
    </row>
    <row r="3873" spans="1:3" x14ac:dyDescent="0.4">
      <c r="A3873" s="34">
        <v>3849</v>
      </c>
      <c r="B3873" s="34">
        <v>8716.0724788830848</v>
      </c>
      <c r="C3873" s="34">
        <v>-6587.0724788830848</v>
      </c>
    </row>
    <row r="3874" spans="1:3" x14ac:dyDescent="0.4">
      <c r="A3874" s="34">
        <v>3850</v>
      </c>
      <c r="B3874" s="34">
        <v>10849.958982066397</v>
      </c>
      <c r="C3874" s="34">
        <v>-8736.9589820663969</v>
      </c>
    </row>
    <row r="3875" spans="1:3" x14ac:dyDescent="0.4">
      <c r="A3875" s="34">
        <v>3851</v>
      </c>
      <c r="B3875" s="34">
        <v>5426.2255046342689</v>
      </c>
      <c r="C3875" s="34">
        <v>-5388.2255046342689</v>
      </c>
    </row>
    <row r="3876" spans="1:3" x14ac:dyDescent="0.4">
      <c r="A3876" s="34">
        <v>3852</v>
      </c>
      <c r="B3876" s="34">
        <v>7564.0045904873223</v>
      </c>
      <c r="C3876" s="34">
        <v>-6712.0045904873223</v>
      </c>
    </row>
    <row r="3877" spans="1:3" x14ac:dyDescent="0.4">
      <c r="A3877" s="34">
        <v>3853</v>
      </c>
      <c r="B3877" s="34">
        <v>5467.336640900673</v>
      </c>
      <c r="C3877" s="34">
        <v>-5447.336640900673</v>
      </c>
    </row>
    <row r="3878" spans="1:3" x14ac:dyDescent="0.4">
      <c r="A3878" s="34">
        <v>3854</v>
      </c>
      <c r="B3878" s="34">
        <v>5714.0034584991026</v>
      </c>
      <c r="C3878" s="34">
        <v>-5688.0034584991026</v>
      </c>
    </row>
    <row r="3879" spans="1:3" x14ac:dyDescent="0.4">
      <c r="A3879" s="34">
        <v>3855</v>
      </c>
      <c r="B3879" s="34">
        <v>11995.785080005768</v>
      </c>
      <c r="C3879" s="34">
        <v>-10207.785080005768</v>
      </c>
    </row>
    <row r="3880" spans="1:3" x14ac:dyDescent="0.4">
      <c r="A3880" s="34">
        <v>3856</v>
      </c>
      <c r="B3880" s="34">
        <v>6700.6707288928192</v>
      </c>
      <c r="C3880" s="34">
        <v>-6675.6707288928192</v>
      </c>
    </row>
    <row r="3881" spans="1:3" x14ac:dyDescent="0.4">
      <c r="A3881" s="34">
        <v>3857</v>
      </c>
      <c r="B3881" s="34">
        <v>4727.3361881053861</v>
      </c>
      <c r="C3881" s="34">
        <v>-4726.3361881053861</v>
      </c>
    </row>
    <row r="3882" spans="1:3" x14ac:dyDescent="0.4">
      <c r="A3882" s="34">
        <v>3858</v>
      </c>
      <c r="B3882" s="34">
        <v>9989.5616302052094</v>
      </c>
      <c r="C3882" s="34">
        <v>-9729.5616302052094</v>
      </c>
    </row>
    <row r="3883" spans="1:3" x14ac:dyDescent="0.4">
      <c r="A3883" s="34">
        <v>3859</v>
      </c>
      <c r="B3883" s="34">
        <v>5467.336640900673</v>
      </c>
      <c r="C3883" s="34">
        <v>-5457.336640900673</v>
      </c>
    </row>
    <row r="3884" spans="1:3" x14ac:dyDescent="0.4">
      <c r="A3884" s="34">
        <v>3860</v>
      </c>
      <c r="B3884" s="34">
        <v>4727.3361881053861</v>
      </c>
      <c r="C3884" s="34">
        <v>-4726.3361881053861</v>
      </c>
    </row>
    <row r="3885" spans="1:3" x14ac:dyDescent="0.4">
      <c r="A3885" s="34">
        <v>3861</v>
      </c>
      <c r="B3885" s="34">
        <v>11349.391522093985</v>
      </c>
      <c r="C3885" s="34">
        <v>-10289.391522093985</v>
      </c>
    </row>
    <row r="3886" spans="1:3" x14ac:dyDescent="0.4">
      <c r="A3886" s="34">
        <v>3862</v>
      </c>
      <c r="B3886" s="34">
        <v>12867.341168853551</v>
      </c>
      <c r="C3886" s="34">
        <v>-12767.341168853551</v>
      </c>
    </row>
    <row r="3887" spans="1:3" x14ac:dyDescent="0.4">
      <c r="A3887" s="34">
        <v>3863</v>
      </c>
      <c r="B3887" s="34">
        <v>4727.3361881053861</v>
      </c>
      <c r="C3887" s="34">
        <v>-4726.3361881053861</v>
      </c>
    </row>
    <row r="3888" spans="1:3" x14ac:dyDescent="0.4">
      <c r="A3888" s="34">
        <v>3864</v>
      </c>
      <c r="B3888" s="34">
        <v>4645.1139155725759</v>
      </c>
      <c r="C3888" s="34">
        <v>-4645.1139155725759</v>
      </c>
    </row>
    <row r="3889" spans="1:3" x14ac:dyDescent="0.4">
      <c r="A3889" s="34">
        <v>3865</v>
      </c>
      <c r="B3889" s="34">
        <v>6289.5593662287702</v>
      </c>
      <c r="C3889" s="34">
        <v>-6229.5593662287702</v>
      </c>
    </row>
    <row r="3890" spans="1:3" x14ac:dyDescent="0.4">
      <c r="A3890" s="34">
        <v>3866</v>
      </c>
      <c r="B3890" s="34">
        <v>8462.5765688815991</v>
      </c>
      <c r="C3890" s="34">
        <v>-7812.5765688815991</v>
      </c>
    </row>
    <row r="3891" spans="1:3" x14ac:dyDescent="0.4">
      <c r="A3891" s="34">
        <v>3867</v>
      </c>
      <c r="B3891" s="34">
        <v>5097.3364145030291</v>
      </c>
      <c r="C3891" s="34">
        <v>-5086.3364145030291</v>
      </c>
    </row>
    <row r="3892" spans="1:3" x14ac:dyDescent="0.4">
      <c r="A3892" s="34">
        <v>3868</v>
      </c>
      <c r="B3892" s="34">
        <v>8772.6719967196259</v>
      </c>
      <c r="C3892" s="34">
        <v>-8521.6719967196259</v>
      </c>
    </row>
    <row r="3893" spans="1:3" x14ac:dyDescent="0.4">
      <c r="A3893" s="34">
        <v>3869</v>
      </c>
      <c r="B3893" s="34">
        <v>5467.336640900673</v>
      </c>
      <c r="C3893" s="34">
        <v>-5457.336640900673</v>
      </c>
    </row>
    <row r="3894" spans="1:3" x14ac:dyDescent="0.4">
      <c r="A3894" s="34">
        <v>3870</v>
      </c>
      <c r="B3894" s="34">
        <v>7122.7450612279099</v>
      </c>
      <c r="C3894" s="34">
        <v>-6670.7450612279099</v>
      </c>
    </row>
    <row r="3895" spans="1:3" x14ac:dyDescent="0.4">
      <c r="A3895" s="34">
        <v>3871</v>
      </c>
      <c r="B3895" s="34">
        <v>16978.454795494035</v>
      </c>
      <c r="C3895" s="34">
        <v>-15478.454795494035</v>
      </c>
    </row>
    <row r="3896" spans="1:3" x14ac:dyDescent="0.4">
      <c r="A3896" s="34">
        <v>3872</v>
      </c>
      <c r="B3896" s="34">
        <v>5741.410882676706</v>
      </c>
      <c r="C3896" s="34">
        <v>-5701.410882676706</v>
      </c>
    </row>
    <row r="3897" spans="1:3" x14ac:dyDescent="0.4">
      <c r="A3897" s="34">
        <v>3873</v>
      </c>
      <c r="B3897" s="34">
        <v>4645.1139155725759</v>
      </c>
      <c r="C3897" s="34">
        <v>-4645.1139155725759</v>
      </c>
    </row>
    <row r="3898" spans="1:3" x14ac:dyDescent="0.4">
      <c r="A3898" s="34">
        <v>3874</v>
      </c>
      <c r="B3898" s="34">
        <v>4645.1139155725759</v>
      </c>
      <c r="C3898" s="34">
        <v>-4645.1139155725759</v>
      </c>
    </row>
    <row r="3899" spans="1:3" x14ac:dyDescent="0.4">
      <c r="A3899" s="34">
        <v>3875</v>
      </c>
      <c r="B3899" s="34">
        <v>4645.1139155725759</v>
      </c>
      <c r="C3899" s="34">
        <v>-4645.1139155725759</v>
      </c>
    </row>
    <row r="3900" spans="1:3" x14ac:dyDescent="0.4">
      <c r="A3900" s="34">
        <v>3876</v>
      </c>
      <c r="B3900" s="34">
        <v>4645.1139155725759</v>
      </c>
      <c r="C3900" s="34">
        <v>-4645.1139155725759</v>
      </c>
    </row>
    <row r="3901" spans="1:3" x14ac:dyDescent="0.4">
      <c r="A3901" s="34">
        <v>3877</v>
      </c>
      <c r="B3901" s="34">
        <v>8325.4543317694297</v>
      </c>
      <c r="C3901" s="34">
        <v>-6266.4543317694297</v>
      </c>
    </row>
    <row r="3902" spans="1:3" x14ac:dyDescent="0.4">
      <c r="A3902" s="34">
        <v>3878</v>
      </c>
      <c r="B3902" s="34">
        <v>11933.531073659497</v>
      </c>
      <c r="C3902" s="34">
        <v>-10692.531073659497</v>
      </c>
    </row>
    <row r="3903" spans="1:3" x14ac:dyDescent="0.4">
      <c r="A3903" s="34">
        <v>3879</v>
      </c>
      <c r="B3903" s="34">
        <v>5467.336640900673</v>
      </c>
      <c r="C3903" s="34">
        <v>-5457.336640900673</v>
      </c>
    </row>
    <row r="3904" spans="1:3" x14ac:dyDescent="0.4">
      <c r="A3904" s="34">
        <v>3880</v>
      </c>
      <c r="B3904" s="34">
        <v>4645.1139155725759</v>
      </c>
      <c r="C3904" s="34">
        <v>-4645.1139155725759</v>
      </c>
    </row>
    <row r="3905" spans="1:3" x14ac:dyDescent="0.4">
      <c r="A3905" s="34">
        <v>3881</v>
      </c>
      <c r="B3905" s="34">
        <v>9384.9860968757257</v>
      </c>
      <c r="C3905" s="34">
        <v>-8404.9860968757257</v>
      </c>
    </row>
    <row r="3906" spans="1:3" x14ac:dyDescent="0.4">
      <c r="A3906" s="34">
        <v>3882</v>
      </c>
      <c r="B3906" s="34">
        <v>6700.6707288928192</v>
      </c>
      <c r="C3906" s="34">
        <v>-6675.6707288928192</v>
      </c>
    </row>
    <row r="3907" spans="1:3" x14ac:dyDescent="0.4">
      <c r="A3907" s="34">
        <v>3883</v>
      </c>
      <c r="B3907" s="34">
        <v>4645.1139155725759</v>
      </c>
      <c r="C3907" s="34">
        <v>-4645.1139155725759</v>
      </c>
    </row>
    <row r="3908" spans="1:3" x14ac:dyDescent="0.4">
      <c r="A3908" s="34">
        <v>3884</v>
      </c>
      <c r="B3908" s="34">
        <v>4645.1139155725759</v>
      </c>
      <c r="C3908" s="34">
        <v>-4645.1139155725759</v>
      </c>
    </row>
    <row r="3909" spans="1:3" x14ac:dyDescent="0.4">
      <c r="A3909" s="34">
        <v>3885</v>
      </c>
      <c r="B3909" s="34">
        <v>4645.1139155725759</v>
      </c>
      <c r="C3909" s="34">
        <v>-4645.1139155725759</v>
      </c>
    </row>
    <row r="3910" spans="1:3" x14ac:dyDescent="0.4">
      <c r="A3910" s="34">
        <v>3886</v>
      </c>
      <c r="B3910" s="34">
        <v>4645.1139155725759</v>
      </c>
      <c r="C3910" s="34">
        <v>-4645.1139155725759</v>
      </c>
    </row>
    <row r="3911" spans="1:3" x14ac:dyDescent="0.4">
      <c r="A3911" s="34">
        <v>3887</v>
      </c>
      <c r="B3911" s="34">
        <v>4645.1139155725759</v>
      </c>
      <c r="C3911" s="34">
        <v>-4645.1139155725759</v>
      </c>
    </row>
    <row r="3912" spans="1:3" x14ac:dyDescent="0.4">
      <c r="A3912" s="34">
        <v>3888</v>
      </c>
      <c r="B3912" s="34">
        <v>6084.0036848967466</v>
      </c>
      <c r="C3912" s="34">
        <v>-6049.0036848967466</v>
      </c>
    </row>
    <row r="3913" spans="1:3" x14ac:dyDescent="0.4">
      <c r="A3913" s="34">
        <v>3889</v>
      </c>
      <c r="B3913" s="34">
        <v>7828.2904664856387</v>
      </c>
      <c r="C3913" s="34">
        <v>-7286.2904664856387</v>
      </c>
    </row>
    <row r="3914" spans="1:3" x14ac:dyDescent="0.4">
      <c r="A3914" s="34">
        <v>3890</v>
      </c>
      <c r="B3914" s="34">
        <v>5723.1392665583035</v>
      </c>
      <c r="C3914" s="34">
        <v>-5605.1392665583035</v>
      </c>
    </row>
    <row r="3915" spans="1:3" x14ac:dyDescent="0.4">
      <c r="A3915" s="34">
        <v>3891</v>
      </c>
      <c r="B3915" s="34">
        <v>30586.240899674049</v>
      </c>
      <c r="C3915" s="34">
        <v>-28062.240899674049</v>
      </c>
    </row>
    <row r="3916" spans="1:3" x14ac:dyDescent="0.4">
      <c r="A3916" s="34">
        <v>3892</v>
      </c>
      <c r="B3916" s="34">
        <v>7699.0840382197948</v>
      </c>
      <c r="C3916" s="34">
        <v>-7439.0840382197948</v>
      </c>
    </row>
    <row r="3917" spans="1:3" x14ac:dyDescent="0.4">
      <c r="A3917" s="34">
        <v>3893</v>
      </c>
      <c r="B3917" s="34">
        <v>4645.1139155725759</v>
      </c>
      <c r="C3917" s="34">
        <v>-4645.1139155725759</v>
      </c>
    </row>
    <row r="3918" spans="1:3" x14ac:dyDescent="0.4">
      <c r="A3918" s="34">
        <v>3894</v>
      </c>
      <c r="B3918" s="34">
        <v>15192.078041060968</v>
      </c>
      <c r="C3918" s="34">
        <v>-4417.0780410609677</v>
      </c>
    </row>
    <row r="3919" spans="1:3" x14ac:dyDescent="0.4">
      <c r="A3919" s="34">
        <v>3895</v>
      </c>
      <c r="B3919" s="34">
        <v>8531.9849807599458</v>
      </c>
      <c r="C3919" s="34">
        <v>-8011.9849807599458</v>
      </c>
    </row>
    <row r="3920" spans="1:3" x14ac:dyDescent="0.4">
      <c r="A3920" s="34">
        <v>3896</v>
      </c>
      <c r="B3920" s="34">
        <v>8756.2275422130624</v>
      </c>
      <c r="C3920" s="34">
        <v>-8706.2275422130624</v>
      </c>
    </row>
    <row r="3921" spans="1:3" x14ac:dyDescent="0.4">
      <c r="A3921" s="34">
        <v>3897</v>
      </c>
      <c r="B3921" s="34">
        <v>8139.5604982169898</v>
      </c>
      <c r="C3921" s="34">
        <v>-7969.5604982169898</v>
      </c>
    </row>
    <row r="3922" spans="1:3" x14ac:dyDescent="0.4">
      <c r="A3922" s="34">
        <v>3898</v>
      </c>
      <c r="B3922" s="34">
        <v>8262.893907016205</v>
      </c>
      <c r="C3922" s="34">
        <v>-7822.893907016205</v>
      </c>
    </row>
    <row r="3923" spans="1:3" x14ac:dyDescent="0.4">
      <c r="A3923" s="34">
        <v>3899</v>
      </c>
      <c r="B3923" s="34">
        <v>8828.1720306792704</v>
      </c>
      <c r="C3923" s="34">
        <v>-8014.1720306792704</v>
      </c>
    </row>
    <row r="3924" spans="1:3" x14ac:dyDescent="0.4">
      <c r="A3924" s="34">
        <v>3900</v>
      </c>
      <c r="B3924" s="34">
        <v>9784.0059488731858</v>
      </c>
      <c r="C3924" s="34">
        <v>-9659.0059488731858</v>
      </c>
    </row>
    <row r="3925" spans="1:3" x14ac:dyDescent="0.4">
      <c r="A3925" s="34">
        <v>3901</v>
      </c>
      <c r="B3925" s="34">
        <v>6865.1152739584395</v>
      </c>
      <c r="C3925" s="34">
        <v>-6730.1152739584395</v>
      </c>
    </row>
    <row r="3926" spans="1:3" x14ac:dyDescent="0.4">
      <c r="A3926" s="34">
        <v>3902</v>
      </c>
      <c r="B3926" s="34">
        <v>6700.6707288928192</v>
      </c>
      <c r="C3926" s="34">
        <v>-6675.6707288928192</v>
      </c>
    </row>
    <row r="3927" spans="1:3" x14ac:dyDescent="0.4">
      <c r="A3927" s="34">
        <v>3903</v>
      </c>
      <c r="B3927" s="34">
        <v>8530.7793755908424</v>
      </c>
      <c r="C3927" s="34">
        <v>-7065.7793755908424</v>
      </c>
    </row>
    <row r="3928" spans="1:3" x14ac:dyDescent="0.4">
      <c r="A3928" s="34">
        <v>3904</v>
      </c>
      <c r="B3928" s="34">
        <v>4645.1139155725759</v>
      </c>
      <c r="C3928" s="34">
        <v>-4645.1139155725759</v>
      </c>
    </row>
    <row r="3929" spans="1:3" x14ac:dyDescent="0.4">
      <c r="A3929" s="34">
        <v>3905</v>
      </c>
      <c r="B3929" s="34">
        <v>4768.4473243717903</v>
      </c>
      <c r="C3929" s="34">
        <v>-4765.4473243717903</v>
      </c>
    </row>
    <row r="3930" spans="1:3" x14ac:dyDescent="0.4">
      <c r="A3930" s="34">
        <v>3906</v>
      </c>
      <c r="B3930" s="34">
        <v>6677.1786510263028</v>
      </c>
      <c r="C3930" s="34">
        <v>-6504.1786510263028</v>
      </c>
    </row>
    <row r="3931" spans="1:3" x14ac:dyDescent="0.4">
      <c r="A3931" s="34">
        <v>3907</v>
      </c>
      <c r="B3931" s="34">
        <v>9835.3948692061895</v>
      </c>
      <c r="C3931" s="34">
        <v>-8825.3948692061895</v>
      </c>
    </row>
    <row r="3932" spans="1:3" x14ac:dyDescent="0.4">
      <c r="A3932" s="34">
        <v>3908</v>
      </c>
      <c r="B3932" s="34">
        <v>7790.1158399525484</v>
      </c>
      <c r="C3932" s="34">
        <v>-7637.1158399525484</v>
      </c>
    </row>
    <row r="3933" spans="1:3" x14ac:dyDescent="0.4">
      <c r="A3933" s="34">
        <v>3909</v>
      </c>
      <c r="B3933" s="34">
        <v>5981.2258442307339</v>
      </c>
      <c r="C3933" s="34">
        <v>-5916.2258442307339</v>
      </c>
    </row>
    <row r="3934" spans="1:3" x14ac:dyDescent="0.4">
      <c r="A3934" s="34">
        <v>3910</v>
      </c>
      <c r="B3934" s="34">
        <v>7420.1156135549045</v>
      </c>
      <c r="C3934" s="34">
        <v>-7285.1156135549045</v>
      </c>
    </row>
    <row r="3935" spans="1:3" x14ac:dyDescent="0.4">
      <c r="A3935" s="34">
        <v>3911</v>
      </c>
      <c r="B3935" s="34">
        <v>9715.4873884291774</v>
      </c>
      <c r="C3935" s="34">
        <v>-9530.4873884291774</v>
      </c>
    </row>
    <row r="3936" spans="1:3" x14ac:dyDescent="0.4">
      <c r="A3936" s="34">
        <v>3912</v>
      </c>
      <c r="B3936" s="34">
        <v>11480.982295869784</v>
      </c>
      <c r="C3936" s="34">
        <v>-8487.9822958697841</v>
      </c>
    </row>
    <row r="3937" spans="1:3" x14ac:dyDescent="0.4">
      <c r="A3937" s="34">
        <v>3913</v>
      </c>
      <c r="B3937" s="34">
        <v>4727.3361881053861</v>
      </c>
      <c r="C3937" s="34">
        <v>-4726.3361881053861</v>
      </c>
    </row>
    <row r="3938" spans="1:3" x14ac:dyDescent="0.4">
      <c r="A3938" s="34">
        <v>3914</v>
      </c>
      <c r="B3938" s="34">
        <v>16391.152848831109</v>
      </c>
      <c r="C3938" s="34">
        <v>-15391.152848831109</v>
      </c>
    </row>
    <row r="3939" spans="1:3" x14ac:dyDescent="0.4">
      <c r="A3939" s="34">
        <v>3915</v>
      </c>
      <c r="B3939" s="34">
        <v>7413.2637575105036</v>
      </c>
      <c r="C3939" s="34">
        <v>-6504.2637575105036</v>
      </c>
    </row>
    <row r="3940" spans="1:3" x14ac:dyDescent="0.4">
      <c r="A3940" s="34">
        <v>3916</v>
      </c>
      <c r="B3940" s="34">
        <v>5056.2252782366249</v>
      </c>
      <c r="C3940" s="34">
        <v>-5051.2252782366249</v>
      </c>
    </row>
    <row r="3941" spans="1:3" x14ac:dyDescent="0.4">
      <c r="A3941" s="34">
        <v>3917</v>
      </c>
      <c r="B3941" s="34">
        <v>4645.1139155725759</v>
      </c>
      <c r="C3941" s="34">
        <v>-4645.1139155725759</v>
      </c>
    </row>
    <row r="3942" spans="1:3" x14ac:dyDescent="0.4">
      <c r="A3942" s="34">
        <v>3918</v>
      </c>
      <c r="B3942" s="34">
        <v>5467.336640900673</v>
      </c>
      <c r="C3942" s="34">
        <v>-5457.336640900673</v>
      </c>
    </row>
    <row r="3943" spans="1:3" x14ac:dyDescent="0.4">
      <c r="A3943" s="34">
        <v>3919</v>
      </c>
      <c r="B3943" s="34">
        <v>7934.0048168849653</v>
      </c>
      <c r="C3943" s="34">
        <v>-7814.0048168849653</v>
      </c>
    </row>
    <row r="3944" spans="1:3" x14ac:dyDescent="0.4">
      <c r="A3944" s="34">
        <v>3920</v>
      </c>
      <c r="B3944" s="34">
        <v>7111.7820915568682</v>
      </c>
      <c r="C3944" s="34">
        <v>-7021.7820915568682</v>
      </c>
    </row>
    <row r="3945" spans="1:3" x14ac:dyDescent="0.4">
      <c r="A3945" s="34">
        <v>3921</v>
      </c>
      <c r="B3945" s="34">
        <v>8345.1161795490152</v>
      </c>
      <c r="C3945" s="34">
        <v>-8210.1161795490152</v>
      </c>
    </row>
    <row r="3946" spans="1:3" x14ac:dyDescent="0.4">
      <c r="A3946" s="34">
        <v>3922</v>
      </c>
      <c r="B3946" s="34">
        <v>4645.1139155725759</v>
      </c>
      <c r="C3946" s="34">
        <v>-4645.1139155725759</v>
      </c>
    </row>
    <row r="3947" spans="1:3" x14ac:dyDescent="0.4">
      <c r="A3947" s="34">
        <v>3923</v>
      </c>
      <c r="B3947" s="34">
        <v>5481.0403529894747</v>
      </c>
      <c r="C3947" s="34">
        <v>-5420.0403529894747</v>
      </c>
    </row>
    <row r="3948" spans="1:3" x14ac:dyDescent="0.4">
      <c r="A3948" s="34">
        <v>3924</v>
      </c>
      <c r="B3948" s="34">
        <v>11338.974220596616</v>
      </c>
      <c r="C3948" s="34">
        <v>-9954.9742205966159</v>
      </c>
    </row>
    <row r="3949" spans="1:3" x14ac:dyDescent="0.4">
      <c r="A3949" s="34">
        <v>3925</v>
      </c>
      <c r="B3949" s="34">
        <v>9352.3390180759343</v>
      </c>
      <c r="C3949" s="34">
        <v>-7062.3390180759343</v>
      </c>
    </row>
    <row r="3950" spans="1:3" x14ac:dyDescent="0.4">
      <c r="A3950" s="34">
        <v>3926</v>
      </c>
      <c r="B3950" s="34">
        <v>5056.2252782366249</v>
      </c>
      <c r="C3950" s="34">
        <v>-5041.2252782366249</v>
      </c>
    </row>
    <row r="3951" spans="1:3" x14ac:dyDescent="0.4">
      <c r="A3951" s="34">
        <v>3927</v>
      </c>
      <c r="B3951" s="34">
        <v>5878.4480035647221</v>
      </c>
      <c r="C3951" s="34">
        <v>-5863.4480035647221</v>
      </c>
    </row>
    <row r="3952" spans="1:3" x14ac:dyDescent="0.4">
      <c r="A3952" s="34">
        <v>3928</v>
      </c>
      <c r="B3952" s="34">
        <v>5672.8923222326976</v>
      </c>
      <c r="C3952" s="34">
        <v>-5647.8923222326976</v>
      </c>
    </row>
    <row r="3953" spans="1:3" x14ac:dyDescent="0.4">
      <c r="A3953" s="34">
        <v>3929</v>
      </c>
      <c r="B3953" s="34">
        <v>12291.785261123881</v>
      </c>
      <c r="C3953" s="34">
        <v>-11640.785261123881</v>
      </c>
    </row>
    <row r="3954" spans="1:3" x14ac:dyDescent="0.4">
      <c r="A3954" s="34">
        <v>3930</v>
      </c>
      <c r="B3954" s="34">
        <v>7305.5917339556336</v>
      </c>
      <c r="C3954" s="34">
        <v>-6852.5917339556336</v>
      </c>
    </row>
    <row r="3955" spans="1:3" x14ac:dyDescent="0.4">
      <c r="A3955" s="34">
        <v>3931</v>
      </c>
      <c r="B3955" s="34">
        <v>4645.1139155725759</v>
      </c>
      <c r="C3955" s="34">
        <v>-4645.1139155725759</v>
      </c>
    </row>
    <row r="3956" spans="1:3" x14ac:dyDescent="0.4">
      <c r="A3956" s="34">
        <v>3932</v>
      </c>
      <c r="B3956" s="34">
        <v>4645.1139155725759</v>
      </c>
      <c r="C3956" s="34">
        <v>-4645.1139155725759</v>
      </c>
    </row>
    <row r="3957" spans="1:3" x14ac:dyDescent="0.4">
      <c r="A3957" s="34">
        <v>3933</v>
      </c>
      <c r="B3957" s="34">
        <v>4727.3361881053861</v>
      </c>
      <c r="C3957" s="34">
        <v>-4726.3361881053861</v>
      </c>
    </row>
    <row r="3958" spans="1:3" x14ac:dyDescent="0.4">
      <c r="A3958" s="34">
        <v>3934</v>
      </c>
      <c r="B3958" s="34">
        <v>12195.859276502269</v>
      </c>
      <c r="C3958" s="34">
        <v>-11093.859276502269</v>
      </c>
    </row>
    <row r="3959" spans="1:3" x14ac:dyDescent="0.4">
      <c r="A3959" s="34">
        <v>3935</v>
      </c>
      <c r="B3959" s="34">
        <v>8413.6347399930219</v>
      </c>
      <c r="C3959" s="34">
        <v>-7863.6347399930219</v>
      </c>
    </row>
    <row r="3960" spans="1:3" x14ac:dyDescent="0.4">
      <c r="A3960" s="34">
        <v>3936</v>
      </c>
      <c r="B3960" s="34">
        <v>9346.0829756006096</v>
      </c>
      <c r="C3960" s="34">
        <v>-8031.0829756006096</v>
      </c>
    </row>
    <row r="3961" spans="1:3" x14ac:dyDescent="0.4">
      <c r="A3961" s="34">
        <v>3937</v>
      </c>
      <c r="B3961" s="34">
        <v>4645.1139155725759</v>
      </c>
      <c r="C3961" s="34">
        <v>-4645.1139155725759</v>
      </c>
    </row>
    <row r="3962" spans="1:3" x14ac:dyDescent="0.4">
      <c r="A3962" s="34">
        <v>3938</v>
      </c>
      <c r="B3962" s="34">
        <v>25077.348639975797</v>
      </c>
      <c r="C3962" s="34">
        <v>-22592.348639975797</v>
      </c>
    </row>
    <row r="3963" spans="1:3" x14ac:dyDescent="0.4">
      <c r="A3963" s="34">
        <v>3939</v>
      </c>
      <c r="B3963" s="34">
        <v>11173.56235467767</v>
      </c>
      <c r="C3963" s="34">
        <v>-10776.56235467767</v>
      </c>
    </row>
    <row r="3964" spans="1:3" x14ac:dyDescent="0.4">
      <c r="A3964" s="34">
        <v>3940</v>
      </c>
      <c r="B3964" s="34">
        <v>5056.2252782366249</v>
      </c>
      <c r="C3964" s="34">
        <v>-5051.2252782366249</v>
      </c>
    </row>
    <row r="3965" spans="1:3" x14ac:dyDescent="0.4">
      <c r="A3965" s="34">
        <v>3941</v>
      </c>
      <c r="B3965" s="34">
        <v>5097.3364145030291</v>
      </c>
      <c r="C3965" s="34">
        <v>-5086.3364145030291</v>
      </c>
    </row>
    <row r="3966" spans="1:3" x14ac:dyDescent="0.4">
      <c r="A3966" s="34">
        <v>3942</v>
      </c>
      <c r="B3966" s="34">
        <v>6700.6707288928192</v>
      </c>
      <c r="C3966" s="34">
        <v>-6650.6707288928192</v>
      </c>
    </row>
    <row r="3967" spans="1:3" x14ac:dyDescent="0.4">
      <c r="A3967" s="34">
        <v>3943</v>
      </c>
      <c r="B3967" s="34">
        <v>4645.1139155725759</v>
      </c>
      <c r="C3967" s="34">
        <v>-4645.1139155725759</v>
      </c>
    </row>
    <row r="3968" spans="1:3" x14ac:dyDescent="0.4">
      <c r="A3968" s="34">
        <v>3944</v>
      </c>
      <c r="B3968" s="34">
        <v>15915.890042762341</v>
      </c>
      <c r="C3968" s="34">
        <v>-14133.890042762341</v>
      </c>
    </row>
    <row r="3969" spans="1:3" x14ac:dyDescent="0.4">
      <c r="A3969" s="34">
        <v>3945</v>
      </c>
      <c r="B3969" s="34">
        <v>4645.1139155725759</v>
      </c>
      <c r="C3969" s="34">
        <v>-4645.1139155725759</v>
      </c>
    </row>
    <row r="3970" spans="1:3" x14ac:dyDescent="0.4">
      <c r="A3970" s="34">
        <v>3946</v>
      </c>
      <c r="B3970" s="34">
        <v>5056.2252782366249</v>
      </c>
      <c r="C3970" s="34">
        <v>-5051.2252782366249</v>
      </c>
    </row>
    <row r="3971" spans="1:3" x14ac:dyDescent="0.4">
      <c r="A3971" s="34">
        <v>3947</v>
      </c>
      <c r="B3971" s="34">
        <v>7851.782544352156</v>
      </c>
      <c r="C3971" s="34">
        <v>-7656.782544352156</v>
      </c>
    </row>
    <row r="3972" spans="1:3" x14ac:dyDescent="0.4">
      <c r="A3972" s="34">
        <v>3948</v>
      </c>
      <c r="B3972" s="34">
        <v>8797.3386784794675</v>
      </c>
      <c r="C3972" s="34">
        <v>-8696.3386784794675</v>
      </c>
    </row>
    <row r="3973" spans="1:3" x14ac:dyDescent="0.4">
      <c r="A3973" s="34">
        <v>3949</v>
      </c>
      <c r="B3973" s="34">
        <v>4645.1139155725759</v>
      </c>
      <c r="C3973" s="34">
        <v>-4645.1139155725759</v>
      </c>
    </row>
    <row r="3974" spans="1:3" x14ac:dyDescent="0.4">
      <c r="A3974" s="34">
        <v>3950</v>
      </c>
      <c r="B3974" s="34">
        <v>8697.1302838301053</v>
      </c>
      <c r="C3974" s="34">
        <v>-7120.1302838301053</v>
      </c>
    </row>
    <row r="3975" spans="1:3" x14ac:dyDescent="0.4">
      <c r="A3975" s="34">
        <v>3951</v>
      </c>
      <c r="B3975" s="34">
        <v>6700.6707288928192</v>
      </c>
      <c r="C3975" s="34">
        <v>-6675.6707288928192</v>
      </c>
    </row>
    <row r="3976" spans="1:3" x14ac:dyDescent="0.4">
      <c r="A3976" s="34">
        <v>3952</v>
      </c>
      <c r="B3976" s="34">
        <v>4727.3361881053861</v>
      </c>
      <c r="C3976" s="34">
        <v>-4726.3361881053861</v>
      </c>
    </row>
    <row r="3977" spans="1:3" x14ac:dyDescent="0.4">
      <c r="A3977" s="34">
        <v>3953</v>
      </c>
      <c r="B3977" s="34">
        <v>6700.6707288928192</v>
      </c>
      <c r="C3977" s="34">
        <v>-6675.6707288928192</v>
      </c>
    </row>
    <row r="3978" spans="1:3" x14ac:dyDescent="0.4">
      <c r="A3978" s="34">
        <v>3954</v>
      </c>
      <c r="B3978" s="34">
        <v>4645.1139155725759</v>
      </c>
      <c r="C3978" s="34">
        <v>-4645.1139155725759</v>
      </c>
    </row>
    <row r="3979" spans="1:3" x14ac:dyDescent="0.4">
      <c r="A3979" s="34">
        <v>3955</v>
      </c>
      <c r="B3979" s="34">
        <v>4645.1139155725759</v>
      </c>
      <c r="C3979" s="34">
        <v>-4645.1139155725759</v>
      </c>
    </row>
    <row r="3980" spans="1:3" x14ac:dyDescent="0.4">
      <c r="A3980" s="34">
        <v>3956</v>
      </c>
      <c r="B3980" s="34">
        <v>9013.1721438780933</v>
      </c>
      <c r="C3980" s="34">
        <v>-8588.1721438780933</v>
      </c>
    </row>
    <row r="3981" spans="1:3" x14ac:dyDescent="0.4">
      <c r="A3981" s="34">
        <v>3957</v>
      </c>
      <c r="B3981" s="34">
        <v>4645.1139155725759</v>
      </c>
      <c r="C3981" s="34">
        <v>-4645.1139155725759</v>
      </c>
    </row>
    <row r="3982" spans="1:3" x14ac:dyDescent="0.4">
      <c r="A3982" s="34">
        <v>3958</v>
      </c>
      <c r="B3982" s="34">
        <v>5220.6698233022444</v>
      </c>
      <c r="C3982" s="34">
        <v>-5213.6698233022444</v>
      </c>
    </row>
    <row r="3983" spans="1:3" x14ac:dyDescent="0.4">
      <c r="A3983" s="34">
        <v>3959</v>
      </c>
      <c r="B3983" s="34">
        <v>7939.1437089182655</v>
      </c>
      <c r="C3983" s="34">
        <v>-7298.1437089182655</v>
      </c>
    </row>
    <row r="3984" spans="1:3" x14ac:dyDescent="0.4">
      <c r="A3984" s="34">
        <v>3960</v>
      </c>
      <c r="B3984" s="34">
        <v>6645.8558805376124</v>
      </c>
      <c r="C3984" s="34">
        <v>-6353.8558805376124</v>
      </c>
    </row>
    <row r="3985" spans="1:3" x14ac:dyDescent="0.4">
      <c r="A3985" s="34">
        <v>3961</v>
      </c>
      <c r="B3985" s="34">
        <v>5570.1144815666858</v>
      </c>
      <c r="C3985" s="34">
        <v>-5525.1144815666858</v>
      </c>
    </row>
    <row r="3986" spans="1:3" x14ac:dyDescent="0.4">
      <c r="A3986" s="34">
        <v>3962</v>
      </c>
      <c r="B3986" s="34">
        <v>5508.4477771670781</v>
      </c>
      <c r="C3986" s="34">
        <v>-5487.4477771670781</v>
      </c>
    </row>
    <row r="3987" spans="1:3" x14ac:dyDescent="0.4">
      <c r="A3987" s="34">
        <v>3963</v>
      </c>
      <c r="B3987" s="34">
        <v>5878.4480035647221</v>
      </c>
      <c r="C3987" s="34">
        <v>-5833.4480035647221</v>
      </c>
    </row>
    <row r="3988" spans="1:3" x14ac:dyDescent="0.4">
      <c r="A3988" s="34">
        <v>3964</v>
      </c>
      <c r="B3988" s="34">
        <v>4645.1139155725759</v>
      </c>
      <c r="C3988" s="34">
        <v>-4645.1139155725759</v>
      </c>
    </row>
    <row r="3989" spans="1:3" x14ac:dyDescent="0.4">
      <c r="A3989" s="34">
        <v>3965</v>
      </c>
      <c r="B3989" s="34">
        <v>8098.4493619505847</v>
      </c>
      <c r="C3989" s="34">
        <v>-7972.4493619505847</v>
      </c>
    </row>
    <row r="3990" spans="1:3" x14ac:dyDescent="0.4">
      <c r="A3990" s="34">
        <v>3966</v>
      </c>
      <c r="B3990" s="34">
        <v>10503.450833535269</v>
      </c>
      <c r="C3990" s="34">
        <v>-10218.450833535269</v>
      </c>
    </row>
    <row r="3991" spans="1:3" x14ac:dyDescent="0.4">
      <c r="A3991" s="34">
        <v>3967</v>
      </c>
      <c r="B3991" s="34">
        <v>6495.1150475607956</v>
      </c>
      <c r="C3991" s="34">
        <v>-6450.1150475607956</v>
      </c>
    </row>
    <row r="3992" spans="1:3" x14ac:dyDescent="0.4">
      <c r="A3992" s="34">
        <v>3968</v>
      </c>
      <c r="B3992" s="34">
        <v>8016.2270894177755</v>
      </c>
      <c r="C3992" s="34">
        <v>-7606.2270894177755</v>
      </c>
    </row>
    <row r="3993" spans="1:3" x14ac:dyDescent="0.4">
      <c r="A3993" s="34">
        <v>3969</v>
      </c>
      <c r="B3993" s="34">
        <v>8584.3082450990059</v>
      </c>
      <c r="C3993" s="34">
        <v>-8057.3082450990059</v>
      </c>
    </row>
    <row r="3994" spans="1:3" x14ac:dyDescent="0.4">
      <c r="A3994" s="34">
        <v>3970</v>
      </c>
      <c r="B3994" s="34">
        <v>7536.5971663097189</v>
      </c>
      <c r="C3994" s="34">
        <v>-7325.5971663097189</v>
      </c>
    </row>
    <row r="3995" spans="1:3" x14ac:dyDescent="0.4">
      <c r="A3995" s="34">
        <v>3971</v>
      </c>
      <c r="B3995" s="34">
        <v>5097.3364145030291</v>
      </c>
      <c r="C3995" s="34">
        <v>-5086.3364145030291</v>
      </c>
    </row>
    <row r="3996" spans="1:3" x14ac:dyDescent="0.4">
      <c r="A3996" s="34">
        <v>3972</v>
      </c>
      <c r="B3996" s="34">
        <v>6508.8187596495973</v>
      </c>
      <c r="C3996" s="34">
        <v>-6372.8187596495973</v>
      </c>
    </row>
    <row r="3997" spans="1:3" x14ac:dyDescent="0.4">
      <c r="A3997" s="34">
        <v>3973</v>
      </c>
      <c r="B3997" s="34">
        <v>6813.7263536254322</v>
      </c>
      <c r="C3997" s="34">
        <v>-6602.7263536254322</v>
      </c>
    </row>
    <row r="3998" spans="1:3" x14ac:dyDescent="0.4">
      <c r="A3998" s="34">
        <v>3974</v>
      </c>
      <c r="B3998" s="34">
        <v>13322.897003156955</v>
      </c>
      <c r="C3998" s="34">
        <v>-9417.8970031569552</v>
      </c>
    </row>
    <row r="3999" spans="1:3" x14ac:dyDescent="0.4">
      <c r="A3999" s="34">
        <v>3975</v>
      </c>
      <c r="B3999" s="34">
        <v>7037.034571072496</v>
      </c>
      <c r="C3999" s="34">
        <v>-6717.034571072496</v>
      </c>
    </row>
    <row r="4000" spans="1:3" x14ac:dyDescent="0.4">
      <c r="A4000" s="34">
        <v>3976</v>
      </c>
      <c r="B4000" s="34">
        <v>4645.1139155725759</v>
      </c>
      <c r="C4000" s="34">
        <v>-4645.1139155725759</v>
      </c>
    </row>
    <row r="4001" spans="1:3" x14ac:dyDescent="0.4">
      <c r="A4001" s="34">
        <v>3977</v>
      </c>
      <c r="B4001" s="34">
        <v>9742.8948126067808</v>
      </c>
      <c r="C4001" s="34">
        <v>-9122.8948126067808</v>
      </c>
    </row>
    <row r="4002" spans="1:3" x14ac:dyDescent="0.4">
      <c r="A4002" s="34">
        <v>3978</v>
      </c>
      <c r="B4002" s="34">
        <v>22528.458191458696</v>
      </c>
      <c r="C4002" s="34">
        <v>-21223.458191458696</v>
      </c>
    </row>
    <row r="4003" spans="1:3" x14ac:dyDescent="0.4">
      <c r="A4003" s="34">
        <v>3979</v>
      </c>
      <c r="B4003" s="34">
        <v>6844.559705825237</v>
      </c>
      <c r="C4003" s="34">
        <v>-6630.559705825237</v>
      </c>
    </row>
    <row r="4004" spans="1:3" x14ac:dyDescent="0.4">
      <c r="A4004" s="34">
        <v>3980</v>
      </c>
      <c r="B4004" s="34">
        <v>6152.5222453407541</v>
      </c>
      <c r="C4004" s="34">
        <v>-6042.5222453407541</v>
      </c>
    </row>
    <row r="4005" spans="1:3" x14ac:dyDescent="0.4">
      <c r="A4005" s="34">
        <v>3981</v>
      </c>
      <c r="B4005" s="34">
        <v>9930.8314355389157</v>
      </c>
      <c r="C4005" s="34">
        <v>-9480.8314355389157</v>
      </c>
    </row>
    <row r="4006" spans="1:3" x14ac:dyDescent="0.4">
      <c r="A4006" s="34">
        <v>3982</v>
      </c>
      <c r="B4006" s="34">
        <v>19034.011608814282</v>
      </c>
      <c r="C4006" s="34">
        <v>-17809.011608814282</v>
      </c>
    </row>
    <row r="4007" spans="1:3" x14ac:dyDescent="0.4">
      <c r="A4007" s="34">
        <v>3983</v>
      </c>
      <c r="B4007" s="34">
        <v>7440.671181688107</v>
      </c>
      <c r="C4007" s="34">
        <v>-7270.671181688107</v>
      </c>
    </row>
    <row r="4008" spans="1:3" x14ac:dyDescent="0.4">
      <c r="A4008" s="34">
        <v>3984</v>
      </c>
      <c r="B4008" s="34">
        <v>11575.021537522649</v>
      </c>
      <c r="C4008" s="34">
        <v>-7698.0215375226489</v>
      </c>
    </row>
    <row r="4009" spans="1:3" x14ac:dyDescent="0.4">
      <c r="A4009" s="34">
        <v>3985</v>
      </c>
      <c r="B4009" s="34">
        <v>5426.2255046342689</v>
      </c>
      <c r="C4009" s="34">
        <v>-5331.2255046342689</v>
      </c>
    </row>
    <row r="4010" spans="1:3" x14ac:dyDescent="0.4">
      <c r="A4010" s="34">
        <v>3986</v>
      </c>
      <c r="B4010" s="34">
        <v>7419.0337415478934</v>
      </c>
      <c r="C4010" s="34">
        <v>-6778.0337415478934</v>
      </c>
    </row>
    <row r="4011" spans="1:3" x14ac:dyDescent="0.4">
      <c r="A4011" s="34">
        <v>3987</v>
      </c>
      <c r="B4011" s="34">
        <v>7731.6115306503571</v>
      </c>
      <c r="C4011" s="34">
        <v>-7243.6115306503571</v>
      </c>
    </row>
    <row r="4012" spans="1:3" x14ac:dyDescent="0.4">
      <c r="A4012" s="34">
        <v>3988</v>
      </c>
      <c r="B4012" s="34">
        <v>5600.1572349921353</v>
      </c>
      <c r="C4012" s="34">
        <v>-5449.1572349921353</v>
      </c>
    </row>
    <row r="4013" spans="1:3" x14ac:dyDescent="0.4">
      <c r="A4013" s="34">
        <v>3989</v>
      </c>
      <c r="B4013" s="34">
        <v>5302.8920958350536</v>
      </c>
      <c r="C4013" s="34">
        <v>-5270.8920958350536</v>
      </c>
    </row>
    <row r="4014" spans="1:3" x14ac:dyDescent="0.4">
      <c r="A4014" s="34">
        <v>3990</v>
      </c>
      <c r="B4014" s="34">
        <v>4645.1139155725759</v>
      </c>
      <c r="C4014" s="34">
        <v>-4645.1139155725759</v>
      </c>
    </row>
    <row r="4015" spans="1:3" x14ac:dyDescent="0.4">
      <c r="A4015" s="34">
        <v>3991</v>
      </c>
      <c r="B4015" s="34">
        <v>6536.2261838271997</v>
      </c>
      <c r="C4015" s="34">
        <v>-6467.2261838271997</v>
      </c>
    </row>
    <row r="4016" spans="1:3" x14ac:dyDescent="0.4">
      <c r="A4016" s="34">
        <v>3992</v>
      </c>
      <c r="B4016" s="34">
        <v>12867.341168853551</v>
      </c>
      <c r="C4016" s="34">
        <v>-12767.341168853551</v>
      </c>
    </row>
    <row r="4017" spans="1:3" x14ac:dyDescent="0.4">
      <c r="A4017" s="34">
        <v>3993</v>
      </c>
      <c r="B4017" s="34">
        <v>9587.5860756003603</v>
      </c>
      <c r="C4017" s="34">
        <v>-9046.5860756003603</v>
      </c>
    </row>
    <row r="4018" spans="1:3" x14ac:dyDescent="0.4">
      <c r="A4018" s="34">
        <v>3994</v>
      </c>
      <c r="B4018" s="34">
        <v>4891.7807331710055</v>
      </c>
      <c r="C4018" s="34">
        <v>-4888.7807331710055</v>
      </c>
    </row>
    <row r="4019" spans="1:3" x14ac:dyDescent="0.4">
      <c r="A4019" s="34">
        <v>3995</v>
      </c>
      <c r="B4019" s="34">
        <v>5056.2252782366249</v>
      </c>
      <c r="C4019" s="34">
        <v>-5051.2252782366249</v>
      </c>
    </row>
    <row r="4020" spans="1:3" x14ac:dyDescent="0.4">
      <c r="A4020" s="34">
        <v>3996</v>
      </c>
      <c r="B4020" s="34">
        <v>6084.0036848967466</v>
      </c>
      <c r="C4020" s="34">
        <v>-6014.0036848967466</v>
      </c>
    </row>
    <row r="4021" spans="1:3" x14ac:dyDescent="0.4">
      <c r="A4021" s="34">
        <v>3997</v>
      </c>
      <c r="B4021" s="34">
        <v>7048.9062360906019</v>
      </c>
      <c r="C4021" s="34">
        <v>-6551.9062360906019</v>
      </c>
    </row>
    <row r="4022" spans="1:3" x14ac:dyDescent="0.4">
      <c r="A4022" s="34">
        <v>3998</v>
      </c>
      <c r="B4022" s="34">
        <v>4645.1139155725759</v>
      </c>
      <c r="C4022" s="34">
        <v>-4645.1139155725759</v>
      </c>
    </row>
    <row r="4023" spans="1:3" x14ac:dyDescent="0.4">
      <c r="A4023" s="34">
        <v>3999</v>
      </c>
      <c r="B4023" s="34">
        <v>9544.1909873191562</v>
      </c>
      <c r="C4023" s="34">
        <v>-8829.1909873191562</v>
      </c>
    </row>
    <row r="4024" spans="1:3" x14ac:dyDescent="0.4">
      <c r="A4024" s="34">
        <v>4000</v>
      </c>
      <c r="B4024" s="34">
        <v>11434.32441899601</v>
      </c>
      <c r="C4024" s="34">
        <v>-10278.32441899601</v>
      </c>
    </row>
    <row r="4025" spans="1:3" x14ac:dyDescent="0.4">
      <c r="A4025" s="34">
        <v>4001</v>
      </c>
      <c r="B4025" s="34">
        <v>5467.336640900673</v>
      </c>
      <c r="C4025" s="34">
        <v>-5457.336640900673</v>
      </c>
    </row>
    <row r="4026" spans="1:3" x14ac:dyDescent="0.4">
      <c r="A4026" s="34">
        <v>4002</v>
      </c>
      <c r="B4026" s="34">
        <v>7305.5917339556336</v>
      </c>
      <c r="C4026" s="34">
        <v>-6852.5917339556336</v>
      </c>
    </row>
    <row r="4027" spans="1:3" x14ac:dyDescent="0.4">
      <c r="A4027" s="34">
        <v>4003</v>
      </c>
      <c r="B4027" s="34">
        <v>5117.8919826362317</v>
      </c>
      <c r="C4027" s="34">
        <v>-5094.8919826362317</v>
      </c>
    </row>
    <row r="4028" spans="1:3" x14ac:dyDescent="0.4">
      <c r="A4028" s="34">
        <v>4004</v>
      </c>
      <c r="B4028" s="34">
        <v>12908.452305119954</v>
      </c>
      <c r="C4028" s="34">
        <v>-12707.452305119954</v>
      </c>
    </row>
    <row r="4029" spans="1:3" x14ac:dyDescent="0.4">
      <c r="A4029" s="34">
        <v>4005</v>
      </c>
      <c r="B4029" s="34">
        <v>4727.3361881053861</v>
      </c>
      <c r="C4029" s="34">
        <v>-4726.3361881053861</v>
      </c>
    </row>
    <row r="4030" spans="1:3" x14ac:dyDescent="0.4">
      <c r="A4030" s="34">
        <v>4006</v>
      </c>
      <c r="B4030" s="34">
        <v>6289.5593662287702</v>
      </c>
      <c r="C4030" s="34">
        <v>-6249.5593662287702</v>
      </c>
    </row>
    <row r="4031" spans="1:3" x14ac:dyDescent="0.4">
      <c r="A4031" s="34">
        <v>4007</v>
      </c>
      <c r="B4031" s="34">
        <v>4809.5584606381954</v>
      </c>
      <c r="C4031" s="34">
        <v>-4807.5584606381954</v>
      </c>
    </row>
    <row r="4032" spans="1:3" x14ac:dyDescent="0.4">
      <c r="A4032" s="34">
        <v>4008</v>
      </c>
      <c r="B4032" s="34">
        <v>5056.2252782366249</v>
      </c>
      <c r="C4032" s="34">
        <v>-5051.2252782366249</v>
      </c>
    </row>
    <row r="4033" spans="1:3" x14ac:dyDescent="0.4">
      <c r="A4033" s="34">
        <v>4009</v>
      </c>
      <c r="B4033" s="34">
        <v>5878.4480035647221</v>
      </c>
      <c r="C4033" s="34">
        <v>-5818.4480035647221</v>
      </c>
    </row>
    <row r="4034" spans="1:3" x14ac:dyDescent="0.4">
      <c r="A4034" s="34">
        <v>4010</v>
      </c>
      <c r="B4034" s="34">
        <v>6700.6707288928192</v>
      </c>
      <c r="C4034" s="34">
        <v>-6625.6707288928192</v>
      </c>
    </row>
    <row r="4035" spans="1:3" x14ac:dyDescent="0.4">
      <c r="A4035" s="34">
        <v>4011</v>
      </c>
      <c r="B4035" s="34">
        <v>8414.3559879976965</v>
      </c>
      <c r="C4035" s="34">
        <v>-6672.3559879976965</v>
      </c>
    </row>
    <row r="4036" spans="1:3" x14ac:dyDescent="0.4">
      <c r="A4036" s="34">
        <v>4012</v>
      </c>
      <c r="B4036" s="34">
        <v>5035.6697101034224</v>
      </c>
      <c r="C4036" s="34">
        <v>-5016.6697101034224</v>
      </c>
    </row>
    <row r="4037" spans="1:3" x14ac:dyDescent="0.4">
      <c r="A4037" s="34">
        <v>4013</v>
      </c>
      <c r="B4037" s="34">
        <v>4645.1139155725759</v>
      </c>
      <c r="C4037" s="34">
        <v>-4645.1139155725759</v>
      </c>
    </row>
    <row r="4038" spans="1:3" x14ac:dyDescent="0.4">
      <c r="A4038" s="34">
        <v>4014</v>
      </c>
      <c r="B4038" s="34">
        <v>5714.0034584991026</v>
      </c>
      <c r="C4038" s="34">
        <v>-5688.0034584991026</v>
      </c>
    </row>
    <row r="4039" spans="1:3" x14ac:dyDescent="0.4">
      <c r="A4039" s="34">
        <v>4015</v>
      </c>
      <c r="B4039" s="34">
        <v>4645.1139155725759</v>
      </c>
      <c r="C4039" s="34">
        <v>-4645.1139155725759</v>
      </c>
    </row>
    <row r="4040" spans="1:3" x14ac:dyDescent="0.4">
      <c r="A4040" s="34">
        <v>4016</v>
      </c>
      <c r="B4040" s="34">
        <v>4727.3361881053861</v>
      </c>
      <c r="C4040" s="34">
        <v>-4726.3361881053861</v>
      </c>
    </row>
    <row r="4041" spans="1:3" x14ac:dyDescent="0.4">
      <c r="A4041" s="34">
        <v>4017</v>
      </c>
      <c r="B4041" s="34">
        <v>5467.336640900673</v>
      </c>
      <c r="C4041" s="34">
        <v>-5397.336640900673</v>
      </c>
    </row>
    <row r="4042" spans="1:3" x14ac:dyDescent="0.4">
      <c r="A4042" s="34">
        <v>4018</v>
      </c>
      <c r="B4042" s="34">
        <v>8961.7832235450878</v>
      </c>
      <c r="C4042" s="34">
        <v>-8856.7832235450878</v>
      </c>
    </row>
    <row r="4043" spans="1:3" x14ac:dyDescent="0.4">
      <c r="A4043" s="34">
        <v>4019</v>
      </c>
      <c r="B4043" s="34">
        <v>7317.3377728888927</v>
      </c>
      <c r="C4043" s="34">
        <v>-7187.3377728888927</v>
      </c>
    </row>
    <row r="4044" spans="1:3" x14ac:dyDescent="0.4">
      <c r="A4044" s="34">
        <v>4020</v>
      </c>
      <c r="B4044" s="34">
        <v>5241.2253914354469</v>
      </c>
      <c r="C4044" s="34">
        <v>-5212.2253914354469</v>
      </c>
    </row>
    <row r="4045" spans="1:3" x14ac:dyDescent="0.4">
      <c r="A4045" s="34">
        <v>4021</v>
      </c>
      <c r="B4045" s="34">
        <v>7385.8563333329002</v>
      </c>
      <c r="C4045" s="34">
        <v>-7285.8563333329002</v>
      </c>
    </row>
    <row r="4046" spans="1:3" x14ac:dyDescent="0.4">
      <c r="A4046" s="34">
        <v>4022</v>
      </c>
      <c r="B4046" s="34">
        <v>9784.0059488731858</v>
      </c>
      <c r="C4046" s="34">
        <v>-9659.0059488731858</v>
      </c>
    </row>
    <row r="4047" spans="1:3" x14ac:dyDescent="0.4">
      <c r="A4047" s="34">
        <v>4023</v>
      </c>
      <c r="B4047" s="34">
        <v>9871.0279987365902</v>
      </c>
      <c r="C4047" s="34">
        <v>2649.9720012634098</v>
      </c>
    </row>
    <row r="4048" spans="1:3" x14ac:dyDescent="0.4">
      <c r="A4048" s="34">
        <v>4024</v>
      </c>
      <c r="B4048" s="34">
        <v>4645.1139155725759</v>
      </c>
      <c r="C4048" s="34">
        <v>-4645.1139155725759</v>
      </c>
    </row>
    <row r="4049" spans="1:3" x14ac:dyDescent="0.4">
      <c r="A4049" s="34">
        <v>4025</v>
      </c>
      <c r="B4049" s="34">
        <v>5467.336640900673</v>
      </c>
      <c r="C4049" s="34">
        <v>-5457.336640900673</v>
      </c>
    </row>
    <row r="4050" spans="1:3" x14ac:dyDescent="0.4">
      <c r="A4050" s="34">
        <v>4026</v>
      </c>
      <c r="B4050" s="34">
        <v>9784.0059488731858</v>
      </c>
      <c r="C4050" s="34">
        <v>-9534.0059488731858</v>
      </c>
    </row>
    <row r="4051" spans="1:3" x14ac:dyDescent="0.4">
      <c r="A4051" s="34">
        <v>4027</v>
      </c>
      <c r="B4051" s="34">
        <v>4645.1139155725759</v>
      </c>
      <c r="C4051" s="34">
        <v>-4645.1139155725759</v>
      </c>
    </row>
    <row r="4052" spans="1:3" x14ac:dyDescent="0.4">
      <c r="A4052" s="34">
        <v>4028</v>
      </c>
      <c r="B4052" s="34">
        <v>7170.512286223161</v>
      </c>
      <c r="C4052" s="34">
        <v>-6955.512286223161</v>
      </c>
    </row>
    <row r="4053" spans="1:3" x14ac:dyDescent="0.4">
      <c r="A4053" s="34">
        <v>4029</v>
      </c>
      <c r="B4053" s="34">
        <v>8838.4498147458726</v>
      </c>
      <c r="C4053" s="34">
        <v>-8277.4498147458726</v>
      </c>
    </row>
    <row r="4054" spans="1:3" x14ac:dyDescent="0.4">
      <c r="A4054" s="34">
        <v>4030</v>
      </c>
      <c r="B4054" s="34">
        <v>4645.1139155725759</v>
      </c>
      <c r="C4054" s="34">
        <v>-4645.1139155725759</v>
      </c>
    </row>
    <row r="4055" spans="1:3" x14ac:dyDescent="0.4">
      <c r="A4055" s="34">
        <v>4031</v>
      </c>
      <c r="B4055" s="34">
        <v>10126.598751093225</v>
      </c>
      <c r="C4055" s="34">
        <v>-9726.5987510932246</v>
      </c>
    </row>
    <row r="4056" spans="1:3" x14ac:dyDescent="0.4">
      <c r="A4056" s="34">
        <v>4032</v>
      </c>
      <c r="B4056" s="34">
        <v>4645.1139155725759</v>
      </c>
      <c r="C4056" s="34">
        <v>-4645.1139155725759</v>
      </c>
    </row>
    <row r="4057" spans="1:3" x14ac:dyDescent="0.4">
      <c r="A4057" s="34">
        <v>4033</v>
      </c>
      <c r="B4057" s="34">
        <v>9496.2279950083503</v>
      </c>
      <c r="C4057" s="34">
        <v>-9083.2279950083503</v>
      </c>
    </row>
    <row r="4058" spans="1:3" x14ac:dyDescent="0.4">
      <c r="A4058" s="34">
        <v>4034</v>
      </c>
      <c r="B4058" s="34">
        <v>10017.543444017174</v>
      </c>
      <c r="C4058" s="34">
        <v>-3875.5534440171741</v>
      </c>
    </row>
    <row r="4059" spans="1:3" x14ac:dyDescent="0.4">
      <c r="A4059" s="34">
        <v>4035</v>
      </c>
      <c r="B4059" s="34">
        <v>12867.341168853551</v>
      </c>
      <c r="C4059" s="34">
        <v>-12667.341168853551</v>
      </c>
    </row>
    <row r="4060" spans="1:3" x14ac:dyDescent="0.4">
      <c r="A4060" s="34">
        <v>4036</v>
      </c>
      <c r="B4060" s="34">
        <v>16764.676886908732</v>
      </c>
      <c r="C4060" s="34">
        <v>-13079.676886908732</v>
      </c>
    </row>
    <row r="4061" spans="1:3" x14ac:dyDescent="0.4">
      <c r="A4061" s="34">
        <v>4037</v>
      </c>
      <c r="B4061" s="34">
        <v>18298.847760285629</v>
      </c>
      <c r="C4061" s="34">
        <v>-15475.847760285629</v>
      </c>
    </row>
    <row r="4062" spans="1:3" x14ac:dyDescent="0.4">
      <c r="A4062" s="34">
        <v>4038</v>
      </c>
      <c r="B4062" s="34">
        <v>7934.0048168849653</v>
      </c>
      <c r="C4062" s="34">
        <v>-7854.0048168849653</v>
      </c>
    </row>
    <row r="4063" spans="1:3" x14ac:dyDescent="0.4">
      <c r="A4063" s="34">
        <v>4039</v>
      </c>
      <c r="B4063" s="34">
        <v>10832.33992366651</v>
      </c>
      <c r="C4063" s="34">
        <v>-10531.33992366651</v>
      </c>
    </row>
    <row r="4064" spans="1:3" x14ac:dyDescent="0.4">
      <c r="A4064" s="34">
        <v>4040</v>
      </c>
      <c r="B4064" s="34">
        <v>9578.4502675411604</v>
      </c>
      <c r="C4064" s="34">
        <v>-9278.4502675411604</v>
      </c>
    </row>
    <row r="4065" spans="1:3" x14ac:dyDescent="0.4">
      <c r="A4065" s="34">
        <v>4041</v>
      </c>
      <c r="B4065" s="34">
        <v>107422.95458158475</v>
      </c>
      <c r="C4065" s="34">
        <v>-104922.95458158475</v>
      </c>
    </row>
    <row r="4066" spans="1:3" x14ac:dyDescent="0.4">
      <c r="A4066" s="34">
        <v>4042</v>
      </c>
      <c r="B4066" s="34">
        <v>5508.4477771670781</v>
      </c>
      <c r="C4066" s="34">
        <v>-5487.4477771670781</v>
      </c>
    </row>
    <row r="4067" spans="1:3" x14ac:dyDescent="0.4">
      <c r="A4067" s="34">
        <v>4043</v>
      </c>
      <c r="B4067" s="34">
        <v>5220.6698233022444</v>
      </c>
      <c r="C4067" s="34">
        <v>-5199.6698233022444</v>
      </c>
    </row>
    <row r="4068" spans="1:3" x14ac:dyDescent="0.4">
      <c r="A4068" s="34">
        <v>4044</v>
      </c>
      <c r="B4068" s="34">
        <v>4645.1139155725759</v>
      </c>
      <c r="C4068" s="34">
        <v>-4645.1139155725759</v>
      </c>
    </row>
    <row r="4069" spans="1:3" x14ac:dyDescent="0.4">
      <c r="A4069" s="34">
        <v>4045</v>
      </c>
      <c r="B4069" s="34">
        <v>9270.1167455431241</v>
      </c>
      <c r="C4069" s="34">
        <v>-9045.1167455431241</v>
      </c>
    </row>
    <row r="4070" spans="1:3" x14ac:dyDescent="0.4">
      <c r="A4070" s="34">
        <v>4046</v>
      </c>
      <c r="B4070" s="34">
        <v>4727.3361881053861</v>
      </c>
      <c r="C4070" s="34">
        <v>-4726.3361881053861</v>
      </c>
    </row>
    <row r="4071" spans="1:3" x14ac:dyDescent="0.4">
      <c r="A4071" s="34">
        <v>4047</v>
      </c>
      <c r="B4071" s="34">
        <v>7796.9676959969493</v>
      </c>
      <c r="C4071" s="34">
        <v>-7336.9676959969493</v>
      </c>
    </row>
    <row r="4072" spans="1:3" x14ac:dyDescent="0.4">
      <c r="A4072" s="34">
        <v>4048</v>
      </c>
      <c r="B4072" s="34">
        <v>6906.2264102248437</v>
      </c>
      <c r="C4072" s="34">
        <v>-6796.2264102248437</v>
      </c>
    </row>
    <row r="4073" spans="1:3" x14ac:dyDescent="0.4">
      <c r="A4073" s="34">
        <v>4049</v>
      </c>
      <c r="B4073" s="34">
        <v>7356.6418262424886</v>
      </c>
      <c r="C4073" s="34">
        <v>-4355.6418262424886</v>
      </c>
    </row>
    <row r="4074" spans="1:3" x14ac:dyDescent="0.4">
      <c r="A4074" s="34">
        <v>4050</v>
      </c>
      <c r="B4074" s="34">
        <v>5960.6702760975313</v>
      </c>
      <c r="C4074" s="34">
        <v>-5944.6702760975313</v>
      </c>
    </row>
    <row r="4075" spans="1:3" x14ac:dyDescent="0.4">
      <c r="A4075" s="34">
        <v>4051</v>
      </c>
      <c r="B4075" s="34">
        <v>4727.3361881053861</v>
      </c>
      <c r="C4075" s="34">
        <v>-4726.3361881053861</v>
      </c>
    </row>
    <row r="4076" spans="1:3" x14ac:dyDescent="0.4">
      <c r="A4076" s="34">
        <v>4052</v>
      </c>
      <c r="B4076" s="34">
        <v>4645.1139155725759</v>
      </c>
      <c r="C4076" s="34">
        <v>-4645.1139155725759</v>
      </c>
    </row>
    <row r="4077" spans="1:3" x14ac:dyDescent="0.4">
      <c r="A4077" s="34">
        <v>4053</v>
      </c>
      <c r="B4077" s="34">
        <v>11766.827674952867</v>
      </c>
      <c r="C4077" s="34">
        <v>-10640.827674952867</v>
      </c>
    </row>
    <row r="4078" spans="1:3" x14ac:dyDescent="0.4">
      <c r="A4078" s="34">
        <v>4054</v>
      </c>
      <c r="B4078" s="34">
        <v>9167.3389048771114</v>
      </c>
      <c r="C4078" s="34">
        <v>-9057.3389048771114</v>
      </c>
    </row>
    <row r="4079" spans="1:3" x14ac:dyDescent="0.4">
      <c r="A4079" s="34">
        <v>4055</v>
      </c>
      <c r="B4079" s="34">
        <v>4645.1139155725759</v>
      </c>
      <c r="C4079" s="34">
        <v>-4645.1139155725759</v>
      </c>
    </row>
    <row r="4080" spans="1:3" x14ac:dyDescent="0.4">
      <c r="A4080" s="34">
        <v>4056</v>
      </c>
      <c r="B4080" s="34">
        <v>8094.5340156394986</v>
      </c>
      <c r="C4080" s="34">
        <v>-7213.5340156394986</v>
      </c>
    </row>
    <row r="4081" spans="1:3" x14ac:dyDescent="0.4">
      <c r="A4081" s="34">
        <v>4057</v>
      </c>
      <c r="B4081" s="34">
        <v>11908.081322637436</v>
      </c>
      <c r="C4081" s="34">
        <v>-11113.081322637436</v>
      </c>
    </row>
    <row r="4082" spans="1:3" x14ac:dyDescent="0.4">
      <c r="A4082" s="34">
        <v>4058</v>
      </c>
      <c r="B4082" s="34">
        <v>15265.490784393833</v>
      </c>
      <c r="C4082" s="34">
        <v>-14490.490784393833</v>
      </c>
    </row>
    <row r="4083" spans="1:3" x14ac:dyDescent="0.4">
      <c r="A4083" s="34">
        <v>4059</v>
      </c>
      <c r="B4083" s="34">
        <v>6597.8928882268074</v>
      </c>
      <c r="C4083" s="34">
        <v>-6502.8928882268074</v>
      </c>
    </row>
    <row r="4084" spans="1:3" x14ac:dyDescent="0.4">
      <c r="A4084" s="34">
        <v>4060</v>
      </c>
      <c r="B4084" s="34">
        <v>7581.6236488872091</v>
      </c>
      <c r="C4084" s="34">
        <v>-7331.6236488872091</v>
      </c>
    </row>
    <row r="4085" spans="1:3" x14ac:dyDescent="0.4">
      <c r="A4085" s="34">
        <v>4061</v>
      </c>
      <c r="B4085" s="34">
        <v>9331.7834499427299</v>
      </c>
      <c r="C4085" s="34">
        <v>-9046.7834499427299</v>
      </c>
    </row>
    <row r="4086" spans="1:3" x14ac:dyDescent="0.4">
      <c r="A4086" s="34">
        <v>4062</v>
      </c>
      <c r="B4086" s="34">
        <v>4645.1139155725759</v>
      </c>
      <c r="C4086" s="34">
        <v>-4645.1139155725759</v>
      </c>
    </row>
    <row r="4087" spans="1:3" x14ac:dyDescent="0.4">
      <c r="A4087" s="34">
        <v>4063</v>
      </c>
      <c r="B4087" s="34">
        <v>18074.751762598167</v>
      </c>
      <c r="C4087" s="34">
        <v>-17584.751762598167</v>
      </c>
    </row>
    <row r="4088" spans="1:3" x14ac:dyDescent="0.4">
      <c r="A4088" s="34">
        <v>4064</v>
      </c>
      <c r="B4088" s="34">
        <v>5878.4480035647221</v>
      </c>
      <c r="C4088" s="34">
        <v>-5743.4480035647221</v>
      </c>
    </row>
    <row r="4089" spans="1:3" x14ac:dyDescent="0.4">
      <c r="A4089" s="34">
        <v>4065</v>
      </c>
      <c r="B4089" s="34">
        <v>9921.043069761201</v>
      </c>
      <c r="C4089" s="34">
        <v>-9536.043069761201</v>
      </c>
    </row>
    <row r="4090" spans="1:3" x14ac:dyDescent="0.4">
      <c r="A4090" s="34">
        <v>4066</v>
      </c>
      <c r="B4090" s="34">
        <v>5200.1142551690418</v>
      </c>
      <c r="C4090" s="34">
        <v>-5173.1142551690418</v>
      </c>
    </row>
    <row r="4091" spans="1:3" x14ac:dyDescent="0.4">
      <c r="A4091" s="34">
        <v>4067</v>
      </c>
      <c r="B4091" s="34">
        <v>6700.6707288928192</v>
      </c>
      <c r="C4091" s="34">
        <v>-6675.6707288928192</v>
      </c>
    </row>
    <row r="4092" spans="1:3" x14ac:dyDescent="0.4">
      <c r="A4092" s="34">
        <v>4068</v>
      </c>
      <c r="B4092" s="34">
        <v>19372.573907478793</v>
      </c>
      <c r="C4092" s="34">
        <v>-16327.573907478793</v>
      </c>
    </row>
    <row r="4093" spans="1:3" x14ac:dyDescent="0.4">
      <c r="A4093" s="34">
        <v>4069</v>
      </c>
      <c r="B4093" s="34">
        <v>7518.7823405942763</v>
      </c>
      <c r="C4093" s="34">
        <v>-7483.8323405942765</v>
      </c>
    </row>
    <row r="4094" spans="1:3" x14ac:dyDescent="0.4">
      <c r="A4094" s="34">
        <v>4070</v>
      </c>
      <c r="B4094" s="34">
        <v>7364.7736993501294</v>
      </c>
      <c r="C4094" s="34">
        <v>-6934.7736993501294</v>
      </c>
    </row>
    <row r="4095" spans="1:3" x14ac:dyDescent="0.4">
      <c r="A4095" s="34">
        <v>4071</v>
      </c>
      <c r="B4095" s="34">
        <v>6906.2264102248437</v>
      </c>
      <c r="C4095" s="34">
        <v>-6741.2264102248437</v>
      </c>
    </row>
    <row r="4096" spans="1:3" x14ac:dyDescent="0.4">
      <c r="A4096" s="34">
        <v>4072</v>
      </c>
      <c r="B4096" s="34">
        <v>4645.1139155725759</v>
      </c>
      <c r="C4096" s="34">
        <v>-4645.1139155725759</v>
      </c>
    </row>
    <row r="4097" spans="1:3" x14ac:dyDescent="0.4">
      <c r="A4097" s="34">
        <v>4073</v>
      </c>
      <c r="B4097" s="34">
        <v>4809.5584606381954</v>
      </c>
      <c r="C4097" s="34">
        <v>-4805.5584606381954</v>
      </c>
    </row>
    <row r="4098" spans="1:3" x14ac:dyDescent="0.4">
      <c r="A4098" s="34">
        <v>4074</v>
      </c>
      <c r="B4098" s="34">
        <v>6166.2259574295558</v>
      </c>
      <c r="C4098" s="34">
        <v>-6129.2259574295558</v>
      </c>
    </row>
    <row r="4099" spans="1:3" x14ac:dyDescent="0.4">
      <c r="A4099" s="34">
        <v>4075</v>
      </c>
      <c r="B4099" s="34">
        <v>7522.8934542209172</v>
      </c>
      <c r="C4099" s="34">
        <v>-6787.8934542209172</v>
      </c>
    </row>
    <row r="4100" spans="1:3" x14ac:dyDescent="0.4">
      <c r="A4100" s="34">
        <v>4076</v>
      </c>
      <c r="B4100" s="34">
        <v>8288.1930677955315</v>
      </c>
      <c r="C4100" s="34">
        <v>-7712.1930677955315</v>
      </c>
    </row>
    <row r="4101" spans="1:3" x14ac:dyDescent="0.4">
      <c r="A4101" s="34">
        <v>4077</v>
      </c>
      <c r="B4101" s="34">
        <v>4645.1139155725759</v>
      </c>
      <c r="C4101" s="34">
        <v>-4645.1139155725759</v>
      </c>
    </row>
    <row r="4102" spans="1:3" x14ac:dyDescent="0.4">
      <c r="A4102" s="34">
        <v>4078</v>
      </c>
      <c r="B4102" s="34">
        <v>22939.569554122743</v>
      </c>
      <c r="C4102" s="34">
        <v>-21604.569554122743</v>
      </c>
    </row>
    <row r="4103" spans="1:3" x14ac:dyDescent="0.4">
      <c r="A4103" s="34">
        <v>4079</v>
      </c>
      <c r="B4103" s="34">
        <v>4645.1139155725759</v>
      </c>
      <c r="C4103" s="34">
        <v>-4645.1139155725759</v>
      </c>
    </row>
    <row r="4104" spans="1:3" x14ac:dyDescent="0.4">
      <c r="A4104" s="34">
        <v>4080</v>
      </c>
      <c r="B4104" s="34">
        <v>5056.2252782366249</v>
      </c>
      <c r="C4104" s="34">
        <v>-5051.2252782366249</v>
      </c>
    </row>
    <row r="4105" spans="1:3" x14ac:dyDescent="0.4">
      <c r="A4105" s="34">
        <v>4081</v>
      </c>
      <c r="B4105" s="34">
        <v>4645.1139155725759</v>
      </c>
      <c r="C4105" s="34">
        <v>-4645.1139155725759</v>
      </c>
    </row>
    <row r="4106" spans="1:3" x14ac:dyDescent="0.4">
      <c r="A4106" s="34">
        <v>4082</v>
      </c>
      <c r="B4106" s="34">
        <v>7043.2635311128597</v>
      </c>
      <c r="C4106" s="34">
        <v>-6693.2635311128597</v>
      </c>
    </row>
    <row r="4107" spans="1:3" x14ac:dyDescent="0.4">
      <c r="A4107" s="34">
        <v>4083</v>
      </c>
      <c r="B4107" s="34">
        <v>4768.4473243717903</v>
      </c>
      <c r="C4107" s="34">
        <v>-4765.4473243717903</v>
      </c>
    </row>
    <row r="4108" spans="1:3" x14ac:dyDescent="0.4">
      <c r="A4108" s="34">
        <v>4084</v>
      </c>
      <c r="B4108" s="34">
        <v>15046.231390973007</v>
      </c>
      <c r="C4108" s="34">
        <v>-14287.231390973007</v>
      </c>
    </row>
    <row r="4109" spans="1:3" x14ac:dyDescent="0.4">
      <c r="A4109" s="34">
        <v>4085</v>
      </c>
      <c r="B4109" s="34">
        <v>5467.336640900673</v>
      </c>
      <c r="C4109" s="34">
        <v>-5457.336640900673</v>
      </c>
    </row>
    <row r="4110" spans="1:3" x14ac:dyDescent="0.4">
      <c r="A4110" s="34">
        <v>4086</v>
      </c>
      <c r="B4110" s="34">
        <v>5467.336640900673</v>
      </c>
      <c r="C4110" s="34">
        <v>-5457.336640900673</v>
      </c>
    </row>
    <row r="4111" spans="1:3" x14ac:dyDescent="0.4">
      <c r="A4111" s="34">
        <v>4087</v>
      </c>
      <c r="B4111" s="34">
        <v>5418.0032773809871</v>
      </c>
      <c r="C4111" s="34">
        <v>-5371.0032773809871</v>
      </c>
    </row>
    <row r="4112" spans="1:3" x14ac:dyDescent="0.4">
      <c r="A4112" s="34">
        <v>4088</v>
      </c>
      <c r="B4112" s="34">
        <v>4645.1139155725759</v>
      </c>
      <c r="C4112" s="34">
        <v>-4645.1139155725759</v>
      </c>
    </row>
    <row r="4113" spans="1:3" x14ac:dyDescent="0.4">
      <c r="A4113" s="34">
        <v>4089</v>
      </c>
      <c r="B4113" s="34">
        <v>10565.117537934877</v>
      </c>
      <c r="C4113" s="34">
        <v>-10349.117537934877</v>
      </c>
    </row>
    <row r="4114" spans="1:3" x14ac:dyDescent="0.4">
      <c r="A4114" s="34">
        <v>4090</v>
      </c>
      <c r="B4114" s="34">
        <v>7111.7820915568682</v>
      </c>
      <c r="C4114" s="34">
        <v>-6871.7820915568682</v>
      </c>
    </row>
    <row r="4115" spans="1:3" x14ac:dyDescent="0.4">
      <c r="A4115" s="34">
        <v>4091</v>
      </c>
      <c r="B4115" s="34">
        <v>5522.1514892558798</v>
      </c>
      <c r="C4115" s="34">
        <v>-5490.1514892558798</v>
      </c>
    </row>
    <row r="4116" spans="1:3" x14ac:dyDescent="0.4">
      <c r="A4116" s="34">
        <v>4092</v>
      </c>
      <c r="B4116" s="34">
        <v>6741.7818651592243</v>
      </c>
      <c r="C4116" s="34">
        <v>-6537.7818651592243</v>
      </c>
    </row>
    <row r="4117" spans="1:3" x14ac:dyDescent="0.4">
      <c r="A4117" s="34">
        <v>4093</v>
      </c>
      <c r="B4117" s="34">
        <v>6289.5593662287702</v>
      </c>
      <c r="C4117" s="34">
        <v>-6269.5593662287702</v>
      </c>
    </row>
    <row r="4118" spans="1:3" x14ac:dyDescent="0.4">
      <c r="A4118" s="34">
        <v>4094</v>
      </c>
      <c r="B4118" s="34">
        <v>5878.4480035647221</v>
      </c>
      <c r="C4118" s="34">
        <v>-5818.4480035647221</v>
      </c>
    </row>
    <row r="4119" spans="1:3" x14ac:dyDescent="0.4">
      <c r="A4119" s="34">
        <v>4095</v>
      </c>
      <c r="B4119" s="34">
        <v>12147.896284191465</v>
      </c>
      <c r="C4119" s="34">
        <v>-11417.896284191465</v>
      </c>
    </row>
    <row r="4120" spans="1:3" x14ac:dyDescent="0.4">
      <c r="A4120" s="34">
        <v>4096</v>
      </c>
      <c r="B4120" s="34">
        <v>70422.931941820367</v>
      </c>
      <c r="C4120" s="34">
        <v>-69622.931941820367</v>
      </c>
    </row>
    <row r="4121" spans="1:3" x14ac:dyDescent="0.4">
      <c r="A4121" s="34">
        <v>4097</v>
      </c>
      <c r="B4121" s="34">
        <v>11222.895718197355</v>
      </c>
      <c r="C4121" s="34">
        <v>-10822.895718197355</v>
      </c>
    </row>
    <row r="4122" spans="1:3" x14ac:dyDescent="0.4">
      <c r="A4122" s="34">
        <v>4098</v>
      </c>
      <c r="B4122" s="34">
        <v>4645.1139155725759</v>
      </c>
      <c r="C4122" s="34">
        <v>-4645.1139155725759</v>
      </c>
    </row>
    <row r="4123" spans="1:3" x14ac:dyDescent="0.4">
      <c r="A4123" s="34">
        <v>4099</v>
      </c>
      <c r="B4123" s="34">
        <v>4645.1139155725759</v>
      </c>
      <c r="C4123" s="34">
        <v>-4645.1139155725759</v>
      </c>
    </row>
    <row r="4124" spans="1:3" x14ac:dyDescent="0.4">
      <c r="A4124" s="34">
        <v>4100</v>
      </c>
      <c r="B4124" s="34">
        <v>8756.2275422130624</v>
      </c>
      <c r="C4124" s="34">
        <v>-8706.2275422130624</v>
      </c>
    </row>
    <row r="4125" spans="1:3" x14ac:dyDescent="0.4">
      <c r="A4125" s="34">
        <v>4101</v>
      </c>
      <c r="B4125" s="34">
        <v>4645.1139155725759</v>
      </c>
      <c r="C4125" s="34">
        <v>-4645.1139155725759</v>
      </c>
    </row>
    <row r="4126" spans="1:3" x14ac:dyDescent="0.4">
      <c r="A4126" s="34">
        <v>4102</v>
      </c>
      <c r="B4126" s="34">
        <v>4645.1139155725759</v>
      </c>
      <c r="C4126" s="34">
        <v>-4645.1139155725759</v>
      </c>
    </row>
    <row r="4127" spans="1:3" x14ac:dyDescent="0.4">
      <c r="A4127" s="34">
        <v>4103</v>
      </c>
      <c r="B4127" s="34">
        <v>6522.5224717383981</v>
      </c>
      <c r="C4127" s="34">
        <v>-6385.5224717383981</v>
      </c>
    </row>
    <row r="4128" spans="1:3" x14ac:dyDescent="0.4">
      <c r="A4128" s="34">
        <v>4104</v>
      </c>
      <c r="B4128" s="34">
        <v>6015.4851244527381</v>
      </c>
      <c r="C4128" s="34">
        <v>-5915.4851244527381</v>
      </c>
    </row>
    <row r="4129" spans="1:3" x14ac:dyDescent="0.4">
      <c r="A4129" s="34">
        <v>4105</v>
      </c>
      <c r="B4129" s="34">
        <v>8409.7193936819367</v>
      </c>
      <c r="C4129" s="34">
        <v>-7768.7193936819367</v>
      </c>
    </row>
    <row r="4130" spans="1:3" x14ac:dyDescent="0.4">
      <c r="A4130" s="34">
        <v>4106</v>
      </c>
      <c r="B4130" s="34">
        <v>36163.651719816306</v>
      </c>
      <c r="C4130" s="34">
        <v>-33863.651719816306</v>
      </c>
    </row>
    <row r="4131" spans="1:3" x14ac:dyDescent="0.4">
      <c r="A4131" s="34">
        <v>4107</v>
      </c>
      <c r="B4131" s="34">
        <v>13440.405492567072</v>
      </c>
      <c r="C4131" s="34">
        <v>-9910.4054925670716</v>
      </c>
    </row>
    <row r="4132" spans="1:3" x14ac:dyDescent="0.4">
      <c r="A4132" s="34">
        <v>4108</v>
      </c>
      <c r="B4132" s="34">
        <v>5487.8922090338756</v>
      </c>
      <c r="C4132" s="34">
        <v>-5446.8922090338756</v>
      </c>
    </row>
    <row r="4133" spans="1:3" x14ac:dyDescent="0.4">
      <c r="A4133" s="34">
        <v>4109</v>
      </c>
      <c r="B4133" s="34">
        <v>9496.2279950083503</v>
      </c>
      <c r="C4133" s="34">
        <v>-9437.2279950083503</v>
      </c>
    </row>
    <row r="4134" spans="1:3" x14ac:dyDescent="0.4">
      <c r="A4134" s="34">
        <v>4110</v>
      </c>
      <c r="B4134" s="34">
        <v>4645.1139155725759</v>
      </c>
      <c r="C4134" s="34">
        <v>-4645.1139155725759</v>
      </c>
    </row>
    <row r="4135" spans="1:3" x14ac:dyDescent="0.4">
      <c r="A4135" s="34">
        <v>4111</v>
      </c>
      <c r="B4135" s="34">
        <v>5823.6331552095153</v>
      </c>
      <c r="C4135" s="34">
        <v>-5737.6331552095153</v>
      </c>
    </row>
    <row r="4136" spans="1:3" x14ac:dyDescent="0.4">
      <c r="A4136" s="34">
        <v>4112</v>
      </c>
      <c r="B4136" s="34">
        <v>5933.2628519199279</v>
      </c>
      <c r="C4136" s="34">
        <v>-5839.2628519199279</v>
      </c>
    </row>
    <row r="4137" spans="1:3" x14ac:dyDescent="0.4">
      <c r="A4137" s="34">
        <v>4113</v>
      </c>
      <c r="B4137" s="34">
        <v>4727.3361881053861</v>
      </c>
      <c r="C4137" s="34">
        <v>-4726.3361881053861</v>
      </c>
    </row>
    <row r="4138" spans="1:3" ht="15.5" thickBot="1" x14ac:dyDescent="0.45">
      <c r="A4138" s="35">
        <v>4114</v>
      </c>
      <c r="B4138" s="35">
        <v>4727.3361881053861</v>
      </c>
      <c r="C4138" s="35">
        <v>-4724.3361881053861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V4115"/>
  <sheetViews>
    <sheetView zoomScale="60" zoomScaleNormal="60" workbookViewId="0">
      <pane xSplit="2" ySplit="1" topLeftCell="N4105" activePane="bottomRight" state="frozen"/>
      <selection pane="topRight" activeCell="C1" sqref="C1"/>
      <selection pane="bottomLeft" activeCell="A2" sqref="A2"/>
      <selection pane="bottomRight" activeCell="Q4" sqref="Q4"/>
    </sheetView>
  </sheetViews>
  <sheetFormatPr defaultRowHeight="15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921875" customWidth="1"/>
    <col min="8" max="8" width="19.921875" customWidth="1"/>
    <col min="9" max="9" width="19.3046875" customWidth="1"/>
    <col min="10" max="10" width="17.921875" customWidth="1"/>
    <col min="11" max="11" width="30.07421875" style="13" customWidth="1"/>
    <col min="12" max="12" width="22.3828125" style="20" customWidth="1"/>
    <col min="13" max="13" width="28.69140625" style="12" customWidth="1"/>
    <col min="14" max="14" width="15.3828125" customWidth="1"/>
    <col min="15" max="15" width="24.69140625" customWidth="1"/>
    <col min="16" max="16" width="36.3828125" customWidth="1"/>
    <col min="17" max="17" width="41.15234375" customWidth="1"/>
    <col min="18" max="18" width="20.69140625" style="6" customWidth="1"/>
    <col min="19" max="19" width="20.69140625" customWidth="1"/>
    <col min="20" max="20" width="18.07421875" customWidth="1"/>
    <col min="21" max="21" width="20.69140625" customWidth="1"/>
    <col min="22" max="22" width="26.23046875" bestFit="1" customWidth="1"/>
    <col min="23" max="23" width="20.69140625" customWidth="1"/>
  </cols>
  <sheetData>
    <row r="1" spans="1:22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8401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8363</v>
      </c>
      <c r="L1" s="18" t="s">
        <v>8379</v>
      </c>
      <c r="M1" s="1" t="s">
        <v>8364</v>
      </c>
      <c r="N1" s="1" t="s">
        <v>8261</v>
      </c>
      <c r="O1" s="1" t="s">
        <v>8262</v>
      </c>
      <c r="P1" s="1" t="s">
        <v>8263</v>
      </c>
      <c r="Q1" s="1" t="s">
        <v>8264</v>
      </c>
      <c r="R1" s="5" t="s">
        <v>8306</v>
      </c>
      <c r="S1" s="1" t="s">
        <v>8307</v>
      </c>
      <c r="T1" s="1" t="s">
        <v>8412</v>
      </c>
      <c r="U1" s="1" t="s">
        <v>8309</v>
      </c>
      <c r="V1" s="1"/>
    </row>
    <row r="2" spans="1:22" ht="4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>(J2/86400)+25569+(-6/24)</f>
        <v>42176.757071759261</v>
      </c>
      <c r="L2" s="19">
        <f>YEAR(K2)</f>
        <v>2015</v>
      </c>
      <c r="M2" s="14">
        <f t="shared" ref="M2:M65" si="0">(I2/86400)+25569+(-6/24)</f>
        <v>42207.875</v>
      </c>
      <c r="N2" t="b">
        <v>0</v>
      </c>
      <c r="O2">
        <v>182</v>
      </c>
      <c r="P2" t="b">
        <v>1</v>
      </c>
      <c r="Q2" t="s">
        <v>8265</v>
      </c>
      <c r="R2" s="7">
        <f t="shared" ref="R2:R65" si="1">E2/D2*100</f>
        <v>136.85882352941178</v>
      </c>
      <c r="S2" s="7">
        <f>IFERROR(E2/O2,0)</f>
        <v>63.917582417582416</v>
      </c>
      <c r="T2" t="s">
        <v>8310</v>
      </c>
      <c r="U2" t="s">
        <v>8311</v>
      </c>
      <c r="V2" t="s">
        <v>8413</v>
      </c>
    </row>
    <row r="3" spans="1:22" ht="30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ref="K3:K66" si="2">(J3/86400)+25569+(-6/24)</f>
        <v>42766.350497685184</v>
      </c>
      <c r="L3" s="19">
        <f t="shared" ref="L3:L66" si="3">YEAR(K3)</f>
        <v>2017</v>
      </c>
      <c r="M3" s="14">
        <f t="shared" si="0"/>
        <v>42796.350497685184</v>
      </c>
      <c r="N3" t="b">
        <v>0</v>
      </c>
      <c r="O3">
        <v>79</v>
      </c>
      <c r="P3" t="b">
        <v>1</v>
      </c>
      <c r="Q3" t="s">
        <v>8265</v>
      </c>
      <c r="R3" s="7">
        <f t="shared" si="1"/>
        <v>142.60827250608273</v>
      </c>
      <c r="S3" s="7">
        <f t="shared" ref="S3:S66" si="4">IFERROR(E3/O3,0)</f>
        <v>185.48101265822785</v>
      </c>
      <c r="T3" t="s">
        <v>8310</v>
      </c>
      <c r="U3" t="s">
        <v>8311</v>
      </c>
    </row>
    <row r="4" spans="1:22" ht="4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2"/>
        <v>42405.452349537038</v>
      </c>
      <c r="L4" s="19">
        <f t="shared" si="3"/>
        <v>2016</v>
      </c>
      <c r="M4" s="14">
        <f t="shared" si="0"/>
        <v>42415.452349537038</v>
      </c>
      <c r="N4" t="b">
        <v>0</v>
      </c>
      <c r="O4">
        <v>35</v>
      </c>
      <c r="P4" t="b">
        <v>1</v>
      </c>
      <c r="Q4" t="s">
        <v>8265</v>
      </c>
      <c r="R4" s="7">
        <f t="shared" si="1"/>
        <v>105</v>
      </c>
      <c r="S4" s="7">
        <f t="shared" si="4"/>
        <v>15</v>
      </c>
      <c r="T4" t="s">
        <v>8310</v>
      </c>
      <c r="U4" t="s">
        <v>8311</v>
      </c>
    </row>
    <row r="5" spans="1:22" ht="30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2"/>
        <v>41828.265127314815</v>
      </c>
      <c r="L5" s="19">
        <f t="shared" si="3"/>
        <v>2014</v>
      </c>
      <c r="M5" s="14">
        <f t="shared" si="0"/>
        <v>41858.265127314815</v>
      </c>
      <c r="N5" t="b">
        <v>0</v>
      </c>
      <c r="O5">
        <v>150</v>
      </c>
      <c r="P5" t="b">
        <v>1</v>
      </c>
      <c r="Q5" t="s">
        <v>8265</v>
      </c>
      <c r="R5" s="7">
        <f t="shared" si="1"/>
        <v>103.89999999999999</v>
      </c>
      <c r="S5" s="7">
        <f t="shared" si="4"/>
        <v>69.266666666666666</v>
      </c>
      <c r="T5" t="s">
        <v>8310</v>
      </c>
      <c r="U5" t="s">
        <v>8311</v>
      </c>
    </row>
    <row r="6" spans="1:22" ht="45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2"/>
        <v>42327.584247685183</v>
      </c>
      <c r="L6" s="19">
        <f t="shared" si="3"/>
        <v>2015</v>
      </c>
      <c r="M6" s="14">
        <f t="shared" si="0"/>
        <v>42357.584247685183</v>
      </c>
      <c r="N6" t="b">
        <v>0</v>
      </c>
      <c r="O6">
        <v>284</v>
      </c>
      <c r="P6" t="b">
        <v>1</v>
      </c>
      <c r="Q6" t="s">
        <v>8265</v>
      </c>
      <c r="R6" s="7">
        <f t="shared" si="1"/>
        <v>122.99154545454545</v>
      </c>
      <c r="S6" s="7">
        <f t="shared" si="4"/>
        <v>190.55028169014085</v>
      </c>
      <c r="T6" t="s">
        <v>8310</v>
      </c>
      <c r="U6" t="s">
        <v>8311</v>
      </c>
    </row>
    <row r="7" spans="1:22" ht="4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2"/>
        <v>42563.682951388888</v>
      </c>
      <c r="L7" s="19">
        <f t="shared" si="3"/>
        <v>2016</v>
      </c>
      <c r="M7" s="14">
        <f t="shared" si="0"/>
        <v>42579.982638888891</v>
      </c>
      <c r="N7" t="b">
        <v>0</v>
      </c>
      <c r="O7">
        <v>47</v>
      </c>
      <c r="P7" t="b">
        <v>1</v>
      </c>
      <c r="Q7" t="s">
        <v>8265</v>
      </c>
      <c r="R7" s="7">
        <f t="shared" si="1"/>
        <v>109.77744436109028</v>
      </c>
      <c r="S7" s="7">
        <f t="shared" si="4"/>
        <v>93.40425531914893</v>
      </c>
      <c r="T7" t="s">
        <v>8310</v>
      </c>
      <c r="U7" t="s">
        <v>8311</v>
      </c>
    </row>
    <row r="8" spans="1:22" ht="4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2"/>
        <v>41793.822337962964</v>
      </c>
      <c r="L8" s="19">
        <f t="shared" si="3"/>
        <v>2014</v>
      </c>
      <c r="M8" s="14">
        <f t="shared" si="0"/>
        <v>41803.822337962964</v>
      </c>
      <c r="N8" t="b">
        <v>0</v>
      </c>
      <c r="O8">
        <v>58</v>
      </c>
      <c r="P8" t="b">
        <v>1</v>
      </c>
      <c r="Q8" t="s">
        <v>8265</v>
      </c>
      <c r="R8" s="7">
        <f t="shared" si="1"/>
        <v>106.4875</v>
      </c>
      <c r="S8" s="7">
        <f t="shared" si="4"/>
        <v>146.87931034482759</v>
      </c>
      <c r="T8" t="s">
        <v>8310</v>
      </c>
      <c r="U8" t="s">
        <v>8311</v>
      </c>
    </row>
    <row r="9" spans="1:22" ht="45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2"/>
        <v>42515.797071759254</v>
      </c>
      <c r="L9" s="19">
        <f t="shared" si="3"/>
        <v>2016</v>
      </c>
      <c r="M9" s="14">
        <f t="shared" si="0"/>
        <v>42555.797071759254</v>
      </c>
      <c r="N9" t="b">
        <v>0</v>
      </c>
      <c r="O9">
        <v>57</v>
      </c>
      <c r="P9" t="b">
        <v>1</v>
      </c>
      <c r="Q9" t="s">
        <v>8265</v>
      </c>
      <c r="R9" s="7">
        <f t="shared" si="1"/>
        <v>101.22222222222221</v>
      </c>
      <c r="S9" s="7">
        <f t="shared" si="4"/>
        <v>159.82456140350877</v>
      </c>
      <c r="T9" t="s">
        <v>8310</v>
      </c>
      <c r="U9" t="s">
        <v>8311</v>
      </c>
    </row>
    <row r="10" spans="1:22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2"/>
        <v>42468.69458333333</v>
      </c>
      <c r="L10" s="19">
        <f t="shared" si="3"/>
        <v>2016</v>
      </c>
      <c r="M10" s="14">
        <f t="shared" si="0"/>
        <v>42475.625</v>
      </c>
      <c r="N10" t="b">
        <v>0</v>
      </c>
      <c r="O10">
        <v>12</v>
      </c>
      <c r="P10" t="b">
        <v>1</v>
      </c>
      <c r="Q10" t="s">
        <v>8265</v>
      </c>
      <c r="R10" s="7">
        <f t="shared" si="1"/>
        <v>100.04342857142856</v>
      </c>
      <c r="S10" s="7">
        <f t="shared" si="4"/>
        <v>291.79333333333335</v>
      </c>
      <c r="T10" t="s">
        <v>8310</v>
      </c>
      <c r="U10" t="s">
        <v>8311</v>
      </c>
    </row>
    <row r="11" spans="1:22" ht="4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2"/>
        <v>42446.853518518517</v>
      </c>
      <c r="L11" s="19">
        <f t="shared" si="3"/>
        <v>2016</v>
      </c>
      <c r="M11" s="14">
        <f t="shared" si="0"/>
        <v>42476.853518518517</v>
      </c>
      <c r="N11" t="b">
        <v>0</v>
      </c>
      <c r="O11">
        <v>20</v>
      </c>
      <c r="P11" t="b">
        <v>1</v>
      </c>
      <c r="Q11" t="s">
        <v>8265</v>
      </c>
      <c r="R11" s="7">
        <f t="shared" si="1"/>
        <v>125.998</v>
      </c>
      <c r="S11" s="7">
        <f t="shared" si="4"/>
        <v>31.499500000000001</v>
      </c>
      <c r="T11" t="s">
        <v>8310</v>
      </c>
      <c r="U11" t="s">
        <v>8311</v>
      </c>
    </row>
    <row r="12" spans="1:22" ht="4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2"/>
        <v>41779.818043981482</v>
      </c>
      <c r="L12" s="19">
        <f t="shared" si="3"/>
        <v>2014</v>
      </c>
      <c r="M12" s="14">
        <f t="shared" si="0"/>
        <v>41814.818043981482</v>
      </c>
      <c r="N12" t="b">
        <v>0</v>
      </c>
      <c r="O12">
        <v>19</v>
      </c>
      <c r="P12" t="b">
        <v>1</v>
      </c>
      <c r="Q12" t="s">
        <v>8265</v>
      </c>
      <c r="R12" s="7">
        <f t="shared" si="1"/>
        <v>100.49999999999999</v>
      </c>
      <c r="S12" s="7">
        <f t="shared" si="4"/>
        <v>158.68421052631578</v>
      </c>
      <c r="T12" t="s">
        <v>8310</v>
      </c>
      <c r="U12" t="s">
        <v>8311</v>
      </c>
    </row>
    <row r="13" spans="1:22" ht="45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2"/>
        <v>42572.528495370367</v>
      </c>
      <c r="L13" s="19">
        <f t="shared" si="3"/>
        <v>2016</v>
      </c>
      <c r="M13" s="14">
        <f t="shared" si="0"/>
        <v>42603.875</v>
      </c>
      <c r="N13" t="b">
        <v>0</v>
      </c>
      <c r="O13">
        <v>75</v>
      </c>
      <c r="P13" t="b">
        <v>1</v>
      </c>
      <c r="Q13" t="s">
        <v>8265</v>
      </c>
      <c r="R13" s="7">
        <f t="shared" si="1"/>
        <v>120.5</v>
      </c>
      <c r="S13" s="7">
        <f t="shared" si="4"/>
        <v>80.333333333333329</v>
      </c>
      <c r="T13" t="s">
        <v>8310</v>
      </c>
      <c r="U13" t="s">
        <v>8311</v>
      </c>
    </row>
    <row r="14" spans="1:22" ht="45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2"/>
        <v>41791.463252314818</v>
      </c>
      <c r="L14" s="19">
        <f t="shared" si="3"/>
        <v>2014</v>
      </c>
      <c r="M14" s="14">
        <f t="shared" si="0"/>
        <v>41835.875</v>
      </c>
      <c r="N14" t="b">
        <v>0</v>
      </c>
      <c r="O14">
        <v>827</v>
      </c>
      <c r="P14" t="b">
        <v>1</v>
      </c>
      <c r="Q14" t="s">
        <v>8265</v>
      </c>
      <c r="R14" s="7">
        <f t="shared" si="1"/>
        <v>165.29333333333335</v>
      </c>
      <c r="S14" s="7">
        <f t="shared" si="4"/>
        <v>59.961305925030231</v>
      </c>
      <c r="T14" t="s">
        <v>8310</v>
      </c>
      <c r="U14" t="s">
        <v>8311</v>
      </c>
    </row>
    <row r="15" spans="1:22" ht="30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2"/>
        <v>42508.427187499998</v>
      </c>
      <c r="L15" s="19">
        <f t="shared" si="3"/>
        <v>2016</v>
      </c>
      <c r="M15" s="14">
        <f t="shared" si="0"/>
        <v>42544.602083333331</v>
      </c>
      <c r="N15" t="b">
        <v>0</v>
      </c>
      <c r="O15">
        <v>51</v>
      </c>
      <c r="P15" t="b">
        <v>1</v>
      </c>
      <c r="Q15" t="s">
        <v>8265</v>
      </c>
      <c r="R15" s="7">
        <f t="shared" si="1"/>
        <v>159.97142857142856</v>
      </c>
      <c r="S15" s="7">
        <f t="shared" si="4"/>
        <v>109.78431372549019</v>
      </c>
      <c r="T15" t="s">
        <v>8310</v>
      </c>
      <c r="U15" t="s">
        <v>8311</v>
      </c>
    </row>
    <row r="16" spans="1:22" ht="30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2"/>
        <v>41807.77648148148</v>
      </c>
      <c r="L16" s="19">
        <f t="shared" si="3"/>
        <v>2014</v>
      </c>
      <c r="M16" s="14">
        <f t="shared" si="0"/>
        <v>41833.332638888889</v>
      </c>
      <c r="N16" t="b">
        <v>0</v>
      </c>
      <c r="O16">
        <v>41</v>
      </c>
      <c r="P16" t="b">
        <v>1</v>
      </c>
      <c r="Q16" t="s">
        <v>8265</v>
      </c>
      <c r="R16" s="7">
        <f t="shared" si="1"/>
        <v>100.93333333333334</v>
      </c>
      <c r="S16" s="7">
        <f t="shared" si="4"/>
        <v>147.70731707317074</v>
      </c>
      <c r="T16" t="s">
        <v>8310</v>
      </c>
      <c r="U16" t="s">
        <v>8311</v>
      </c>
    </row>
    <row r="17" spans="1:21" ht="4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2"/>
        <v>42256.141875000001</v>
      </c>
      <c r="L17" s="19">
        <f t="shared" si="3"/>
        <v>2015</v>
      </c>
      <c r="M17" s="14">
        <f t="shared" si="0"/>
        <v>42274.593055555553</v>
      </c>
      <c r="N17" t="b">
        <v>0</v>
      </c>
      <c r="O17">
        <v>98</v>
      </c>
      <c r="P17" t="b">
        <v>1</v>
      </c>
      <c r="Q17" t="s">
        <v>8265</v>
      </c>
      <c r="R17" s="7">
        <f t="shared" si="1"/>
        <v>106.60000000000001</v>
      </c>
      <c r="S17" s="7">
        <f t="shared" si="4"/>
        <v>21.755102040816325</v>
      </c>
      <c r="T17" t="s">
        <v>8310</v>
      </c>
      <c r="U17" t="s">
        <v>8311</v>
      </c>
    </row>
    <row r="18" spans="1:21" ht="4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2"/>
        <v>41760.546423611115</v>
      </c>
      <c r="L18" s="19">
        <f t="shared" si="3"/>
        <v>2014</v>
      </c>
      <c r="M18" s="14">
        <f t="shared" si="0"/>
        <v>41805.979166666664</v>
      </c>
      <c r="N18" t="b">
        <v>0</v>
      </c>
      <c r="O18">
        <v>70</v>
      </c>
      <c r="P18" t="b">
        <v>1</v>
      </c>
      <c r="Q18" t="s">
        <v>8265</v>
      </c>
      <c r="R18" s="7">
        <f t="shared" si="1"/>
        <v>100.24166666666667</v>
      </c>
      <c r="S18" s="7">
        <f t="shared" si="4"/>
        <v>171.84285714285716</v>
      </c>
      <c r="T18" t="s">
        <v>8310</v>
      </c>
      <c r="U18" t="s">
        <v>8311</v>
      </c>
    </row>
    <row r="19" spans="1:21" ht="4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2"/>
        <v>41917.481736111113</v>
      </c>
      <c r="L19" s="19">
        <f t="shared" si="3"/>
        <v>2014</v>
      </c>
      <c r="M19" s="14">
        <f t="shared" si="0"/>
        <v>41947.523402777777</v>
      </c>
      <c r="N19" t="b">
        <v>0</v>
      </c>
      <c r="O19">
        <v>36</v>
      </c>
      <c r="P19" t="b">
        <v>1</v>
      </c>
      <c r="Q19" t="s">
        <v>8265</v>
      </c>
      <c r="R19" s="7">
        <f t="shared" si="1"/>
        <v>100.66666666666666</v>
      </c>
      <c r="S19" s="7">
        <f t="shared" si="4"/>
        <v>41.944444444444443</v>
      </c>
      <c r="T19" t="s">
        <v>8310</v>
      </c>
      <c r="U19" t="s">
        <v>8311</v>
      </c>
    </row>
    <row r="20" spans="1:21" ht="4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2"/>
        <v>41869.292314814811</v>
      </c>
      <c r="L20" s="19">
        <f t="shared" si="3"/>
        <v>2014</v>
      </c>
      <c r="M20" s="14">
        <f t="shared" si="0"/>
        <v>41899.292314814811</v>
      </c>
      <c r="N20" t="b">
        <v>0</v>
      </c>
      <c r="O20">
        <v>342</v>
      </c>
      <c r="P20" t="b">
        <v>1</v>
      </c>
      <c r="Q20" t="s">
        <v>8265</v>
      </c>
      <c r="R20" s="7">
        <f t="shared" si="1"/>
        <v>106.32110000000002</v>
      </c>
      <c r="S20" s="7">
        <f t="shared" si="4"/>
        <v>93.264122807017543</v>
      </c>
      <c r="T20" t="s">
        <v>8310</v>
      </c>
      <c r="U20" t="s">
        <v>8311</v>
      </c>
    </row>
    <row r="21" spans="1:21" ht="4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2"/>
        <v>42175.566365740742</v>
      </c>
      <c r="L21" s="19">
        <f t="shared" si="3"/>
        <v>2015</v>
      </c>
      <c r="M21" s="14">
        <f t="shared" si="0"/>
        <v>42205.566365740742</v>
      </c>
      <c r="N21" t="b">
        <v>0</v>
      </c>
      <c r="O21">
        <v>22</v>
      </c>
      <c r="P21" t="b">
        <v>1</v>
      </c>
      <c r="Q21" t="s">
        <v>8265</v>
      </c>
      <c r="R21" s="7">
        <f t="shared" si="1"/>
        <v>145.29411764705881</v>
      </c>
      <c r="S21" s="7">
        <f t="shared" si="4"/>
        <v>56.136363636363633</v>
      </c>
      <c r="T21" t="s">
        <v>8310</v>
      </c>
      <c r="U21" t="s">
        <v>8311</v>
      </c>
    </row>
    <row r="22" spans="1:21" ht="4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2"/>
        <v>42200.508240740739</v>
      </c>
      <c r="L22" s="19">
        <f t="shared" si="3"/>
        <v>2015</v>
      </c>
      <c r="M22" s="14">
        <f t="shared" si="0"/>
        <v>42260.508240740739</v>
      </c>
      <c r="N22" t="b">
        <v>0</v>
      </c>
      <c r="O22">
        <v>25</v>
      </c>
      <c r="P22" t="b">
        <v>1</v>
      </c>
      <c r="Q22" t="s">
        <v>8265</v>
      </c>
      <c r="R22" s="7">
        <f t="shared" si="1"/>
        <v>100.2</v>
      </c>
      <c r="S22" s="7">
        <f t="shared" si="4"/>
        <v>80.16</v>
      </c>
      <c r="T22" t="s">
        <v>8310</v>
      </c>
      <c r="U22" t="s">
        <v>8311</v>
      </c>
    </row>
    <row r="23" spans="1:21" ht="4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2"/>
        <v>41878.377187500002</v>
      </c>
      <c r="L23" s="19">
        <f t="shared" si="3"/>
        <v>2014</v>
      </c>
      <c r="M23" s="14">
        <f t="shared" si="0"/>
        <v>41908.377187500002</v>
      </c>
      <c r="N23" t="b">
        <v>0</v>
      </c>
      <c r="O23">
        <v>101</v>
      </c>
      <c r="P23" t="b">
        <v>1</v>
      </c>
      <c r="Q23" t="s">
        <v>8265</v>
      </c>
      <c r="R23" s="7">
        <f t="shared" si="1"/>
        <v>109.13513513513513</v>
      </c>
      <c r="S23" s="7">
        <f t="shared" si="4"/>
        <v>199.9009900990099</v>
      </c>
      <c r="T23" t="s">
        <v>8310</v>
      </c>
      <c r="U23" t="s">
        <v>8311</v>
      </c>
    </row>
    <row r="24" spans="1:21" ht="30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2"/>
        <v>41989.66134259259</v>
      </c>
      <c r="L24" s="19">
        <f t="shared" si="3"/>
        <v>2014</v>
      </c>
      <c r="M24" s="14">
        <f t="shared" si="0"/>
        <v>42005.082638888889</v>
      </c>
      <c r="N24" t="b">
        <v>0</v>
      </c>
      <c r="O24">
        <v>8</v>
      </c>
      <c r="P24" t="b">
        <v>1</v>
      </c>
      <c r="Q24" t="s">
        <v>8265</v>
      </c>
      <c r="R24" s="7">
        <f t="shared" si="1"/>
        <v>117.14285714285715</v>
      </c>
      <c r="S24" s="7">
        <f t="shared" si="4"/>
        <v>51.25</v>
      </c>
      <c r="T24" t="s">
        <v>8310</v>
      </c>
      <c r="U24" t="s">
        <v>8311</v>
      </c>
    </row>
    <row r="25" spans="1:21" ht="4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2"/>
        <v>42097.528946759259</v>
      </c>
      <c r="L25" s="19">
        <f t="shared" si="3"/>
        <v>2015</v>
      </c>
      <c r="M25" s="14">
        <f t="shared" si="0"/>
        <v>42124.388888888891</v>
      </c>
      <c r="N25" t="b">
        <v>0</v>
      </c>
      <c r="O25">
        <v>23</v>
      </c>
      <c r="P25" t="b">
        <v>1</v>
      </c>
      <c r="Q25" t="s">
        <v>8265</v>
      </c>
      <c r="R25" s="7">
        <f t="shared" si="1"/>
        <v>118.5</v>
      </c>
      <c r="S25" s="7">
        <f t="shared" si="4"/>
        <v>103.04347826086956</v>
      </c>
      <c r="T25" t="s">
        <v>8310</v>
      </c>
      <c r="U25" t="s">
        <v>8311</v>
      </c>
    </row>
    <row r="26" spans="1:21" ht="30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2"/>
        <v>42229.570173611108</v>
      </c>
      <c r="L26" s="19">
        <f t="shared" si="3"/>
        <v>2015</v>
      </c>
      <c r="M26" s="14">
        <f t="shared" si="0"/>
        <v>42262.568749999999</v>
      </c>
      <c r="N26" t="b">
        <v>0</v>
      </c>
      <c r="O26">
        <v>574</v>
      </c>
      <c r="P26" t="b">
        <v>1</v>
      </c>
      <c r="Q26" t="s">
        <v>8265</v>
      </c>
      <c r="R26" s="7">
        <f t="shared" si="1"/>
        <v>108.80768571428572</v>
      </c>
      <c r="S26" s="7">
        <f t="shared" si="4"/>
        <v>66.346149825783982</v>
      </c>
      <c r="T26" t="s">
        <v>8310</v>
      </c>
      <c r="U26" t="s">
        <v>8311</v>
      </c>
    </row>
    <row r="27" spans="1:21" ht="4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2"/>
        <v>42317.775011574078</v>
      </c>
      <c r="L27" s="19">
        <f t="shared" si="3"/>
        <v>2015</v>
      </c>
      <c r="M27" s="14">
        <f t="shared" si="0"/>
        <v>42377.775011574078</v>
      </c>
      <c r="N27" t="b">
        <v>0</v>
      </c>
      <c r="O27">
        <v>14</v>
      </c>
      <c r="P27" t="b">
        <v>1</v>
      </c>
      <c r="Q27" t="s">
        <v>8265</v>
      </c>
      <c r="R27" s="7">
        <f t="shared" si="1"/>
        <v>133.33333333333331</v>
      </c>
      <c r="S27" s="7">
        <f t="shared" si="4"/>
        <v>57.142857142857146</v>
      </c>
      <c r="T27" t="s">
        <v>8310</v>
      </c>
      <c r="U27" t="s">
        <v>8311</v>
      </c>
    </row>
    <row r="28" spans="1:21" ht="30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2"/>
        <v>41828.265555555554</v>
      </c>
      <c r="L28" s="19">
        <f t="shared" si="3"/>
        <v>2014</v>
      </c>
      <c r="M28" s="14">
        <f t="shared" si="0"/>
        <v>41868.265555555554</v>
      </c>
      <c r="N28" t="b">
        <v>0</v>
      </c>
      <c r="O28">
        <v>19</v>
      </c>
      <c r="P28" t="b">
        <v>1</v>
      </c>
      <c r="Q28" t="s">
        <v>8265</v>
      </c>
      <c r="R28" s="7">
        <f t="shared" si="1"/>
        <v>155.20000000000002</v>
      </c>
      <c r="S28" s="7">
        <f t="shared" si="4"/>
        <v>102.10526315789474</v>
      </c>
      <c r="T28" t="s">
        <v>8310</v>
      </c>
      <c r="U28" t="s">
        <v>8311</v>
      </c>
    </row>
    <row r="29" spans="1:21" ht="4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2"/>
        <v>41928.914733796293</v>
      </c>
      <c r="L29" s="19">
        <f t="shared" si="3"/>
        <v>2014</v>
      </c>
      <c r="M29" s="14">
        <f t="shared" si="0"/>
        <v>41958.956400462965</v>
      </c>
      <c r="N29" t="b">
        <v>0</v>
      </c>
      <c r="O29">
        <v>150</v>
      </c>
      <c r="P29" t="b">
        <v>1</v>
      </c>
      <c r="Q29" t="s">
        <v>8265</v>
      </c>
      <c r="R29" s="7">
        <f t="shared" si="1"/>
        <v>111.72500000000001</v>
      </c>
      <c r="S29" s="7">
        <f t="shared" si="4"/>
        <v>148.96666666666667</v>
      </c>
      <c r="T29" t="s">
        <v>8310</v>
      </c>
      <c r="U29" t="s">
        <v>8311</v>
      </c>
    </row>
    <row r="30" spans="1:21" ht="30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2"/>
        <v>42324.71393518518</v>
      </c>
      <c r="L30" s="19">
        <f t="shared" si="3"/>
        <v>2015</v>
      </c>
      <c r="M30" s="14">
        <f t="shared" si="0"/>
        <v>42354.71393518518</v>
      </c>
      <c r="N30" t="b">
        <v>0</v>
      </c>
      <c r="O30">
        <v>71</v>
      </c>
      <c r="P30" t="b">
        <v>1</v>
      </c>
      <c r="Q30" t="s">
        <v>8265</v>
      </c>
      <c r="R30" s="7">
        <f t="shared" si="1"/>
        <v>100.35000000000001</v>
      </c>
      <c r="S30" s="7">
        <f t="shared" si="4"/>
        <v>169.6056338028169</v>
      </c>
      <c r="T30" t="s">
        <v>8310</v>
      </c>
      <c r="U30" t="s">
        <v>8311</v>
      </c>
    </row>
    <row r="31" spans="1:21" ht="4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2"/>
        <v>41812.42324074074</v>
      </c>
      <c r="L31" s="19">
        <f t="shared" si="3"/>
        <v>2014</v>
      </c>
      <c r="M31" s="14">
        <f t="shared" si="0"/>
        <v>41842.42324074074</v>
      </c>
      <c r="N31" t="b">
        <v>0</v>
      </c>
      <c r="O31">
        <v>117</v>
      </c>
      <c r="P31" t="b">
        <v>1</v>
      </c>
      <c r="Q31" t="s">
        <v>8265</v>
      </c>
      <c r="R31" s="7">
        <f t="shared" si="1"/>
        <v>123.33333333333334</v>
      </c>
      <c r="S31" s="7">
        <f t="shared" si="4"/>
        <v>31.623931623931625</v>
      </c>
      <c r="T31" t="s">
        <v>8310</v>
      </c>
      <c r="U31" t="s">
        <v>8311</v>
      </c>
    </row>
    <row r="32" spans="1:21" ht="4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2"/>
        <v>41842.042997685188</v>
      </c>
      <c r="L32" s="19">
        <f t="shared" si="3"/>
        <v>2014</v>
      </c>
      <c r="M32" s="14">
        <f t="shared" si="0"/>
        <v>41872.042997685188</v>
      </c>
      <c r="N32" t="b">
        <v>0</v>
      </c>
      <c r="O32">
        <v>53</v>
      </c>
      <c r="P32" t="b">
        <v>1</v>
      </c>
      <c r="Q32" t="s">
        <v>8265</v>
      </c>
      <c r="R32" s="7">
        <f t="shared" si="1"/>
        <v>101.29975</v>
      </c>
      <c r="S32" s="7">
        <f t="shared" si="4"/>
        <v>76.45264150943396</v>
      </c>
      <c r="T32" t="s">
        <v>8310</v>
      </c>
      <c r="U32" t="s">
        <v>8311</v>
      </c>
    </row>
    <row r="33" spans="1:21" ht="4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2"/>
        <v>42376.54206018518</v>
      </c>
      <c r="L33" s="19">
        <f t="shared" si="3"/>
        <v>2016</v>
      </c>
      <c r="M33" s="14">
        <f t="shared" si="0"/>
        <v>42394.54206018518</v>
      </c>
      <c r="N33" t="b">
        <v>0</v>
      </c>
      <c r="O33">
        <v>1</v>
      </c>
      <c r="P33" t="b">
        <v>1</v>
      </c>
      <c r="Q33" t="s">
        <v>8265</v>
      </c>
      <c r="R33" s="7">
        <f t="shared" si="1"/>
        <v>100</v>
      </c>
      <c r="S33" s="7">
        <f t="shared" si="4"/>
        <v>13</v>
      </c>
      <c r="T33" t="s">
        <v>8310</v>
      </c>
      <c r="U33" t="s">
        <v>8311</v>
      </c>
    </row>
    <row r="34" spans="1:21" ht="45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2"/>
        <v>42461.377511574072</v>
      </c>
      <c r="L34" s="19">
        <f t="shared" si="3"/>
        <v>2016</v>
      </c>
      <c r="M34" s="14">
        <f t="shared" si="0"/>
        <v>42502.915972222225</v>
      </c>
      <c r="N34" t="b">
        <v>0</v>
      </c>
      <c r="O34">
        <v>89</v>
      </c>
      <c r="P34" t="b">
        <v>1</v>
      </c>
      <c r="Q34" t="s">
        <v>8265</v>
      </c>
      <c r="R34" s="7">
        <f t="shared" si="1"/>
        <v>100.24604569420035</v>
      </c>
      <c r="S34" s="7">
        <f t="shared" si="4"/>
        <v>320.44943820224717</v>
      </c>
      <c r="T34" t="s">
        <v>8310</v>
      </c>
      <c r="U34" t="s">
        <v>8311</v>
      </c>
    </row>
    <row r="35" spans="1:21" ht="4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 t="shared" si="2"/>
        <v>42286.410891203705</v>
      </c>
      <c r="L35" s="19">
        <f t="shared" si="3"/>
        <v>2015</v>
      </c>
      <c r="M35" s="14">
        <f t="shared" si="0"/>
        <v>42316.452557870369</v>
      </c>
      <c r="N35" t="b">
        <v>0</v>
      </c>
      <c r="O35">
        <v>64</v>
      </c>
      <c r="P35" t="b">
        <v>1</v>
      </c>
      <c r="Q35" t="s">
        <v>8265</v>
      </c>
      <c r="R35" s="7">
        <f t="shared" si="1"/>
        <v>102.0952380952381</v>
      </c>
      <c r="S35" s="7">
        <f t="shared" si="4"/>
        <v>83.75</v>
      </c>
      <c r="T35" t="s">
        <v>8310</v>
      </c>
      <c r="U35" t="s">
        <v>8311</v>
      </c>
    </row>
    <row r="36" spans="1:21" ht="4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2"/>
        <v>41841.071770833332</v>
      </c>
      <c r="L36" s="19">
        <f t="shared" si="3"/>
        <v>2014</v>
      </c>
      <c r="M36" s="14">
        <f t="shared" si="0"/>
        <v>41856.071770833332</v>
      </c>
      <c r="N36" t="b">
        <v>0</v>
      </c>
      <c r="O36">
        <v>68</v>
      </c>
      <c r="P36" t="b">
        <v>1</v>
      </c>
      <c r="Q36" t="s">
        <v>8265</v>
      </c>
      <c r="R36" s="7">
        <f t="shared" si="1"/>
        <v>130.46153846153845</v>
      </c>
      <c r="S36" s="7">
        <f t="shared" si="4"/>
        <v>49.882352941176471</v>
      </c>
      <c r="T36" t="s">
        <v>8310</v>
      </c>
      <c r="U36" t="s">
        <v>8311</v>
      </c>
    </row>
    <row r="37" spans="1:21" ht="30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2"/>
        <v>42098.041828703703</v>
      </c>
      <c r="L37" s="19">
        <f t="shared" si="3"/>
        <v>2015</v>
      </c>
      <c r="M37" s="14">
        <f t="shared" si="0"/>
        <v>42121.75</v>
      </c>
      <c r="N37" t="b">
        <v>0</v>
      </c>
      <c r="O37">
        <v>28</v>
      </c>
      <c r="P37" t="b">
        <v>1</v>
      </c>
      <c r="Q37" t="s">
        <v>8265</v>
      </c>
      <c r="R37" s="7">
        <f t="shared" si="1"/>
        <v>166.5</v>
      </c>
      <c r="S37" s="7">
        <f t="shared" si="4"/>
        <v>59.464285714285715</v>
      </c>
      <c r="T37" t="s">
        <v>8310</v>
      </c>
      <c r="U37" t="s">
        <v>8311</v>
      </c>
    </row>
    <row r="38" spans="1:21" ht="30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2"/>
        <v>42068.057002314818</v>
      </c>
      <c r="L38" s="19">
        <f t="shared" si="3"/>
        <v>2015</v>
      </c>
      <c r="M38" s="14">
        <f t="shared" si="0"/>
        <v>42098.015335648146</v>
      </c>
      <c r="N38" t="b">
        <v>0</v>
      </c>
      <c r="O38">
        <v>44</v>
      </c>
      <c r="P38" t="b">
        <v>1</v>
      </c>
      <c r="Q38" t="s">
        <v>8265</v>
      </c>
      <c r="R38" s="7">
        <f t="shared" si="1"/>
        <v>142.15</v>
      </c>
      <c r="S38" s="7">
        <f t="shared" si="4"/>
        <v>193.84090909090909</v>
      </c>
      <c r="T38" t="s">
        <v>8310</v>
      </c>
      <c r="U38" t="s">
        <v>8311</v>
      </c>
    </row>
    <row r="39" spans="1:21" ht="4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2"/>
        <v>42032.443043981482</v>
      </c>
      <c r="L39" s="19">
        <f t="shared" si="3"/>
        <v>2015</v>
      </c>
      <c r="M39" s="14">
        <f t="shared" si="0"/>
        <v>42062.443043981482</v>
      </c>
      <c r="N39" t="b">
        <v>0</v>
      </c>
      <c r="O39">
        <v>253</v>
      </c>
      <c r="P39" t="b">
        <v>1</v>
      </c>
      <c r="Q39" t="s">
        <v>8265</v>
      </c>
      <c r="R39" s="7">
        <f t="shared" si="1"/>
        <v>183.44090909090909</v>
      </c>
      <c r="S39" s="7">
        <f t="shared" si="4"/>
        <v>159.51383399209487</v>
      </c>
      <c r="T39" t="s">
        <v>8310</v>
      </c>
      <c r="U39" t="s">
        <v>8311</v>
      </c>
    </row>
    <row r="40" spans="1:21" ht="4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2"/>
        <v>41374.807222222225</v>
      </c>
      <c r="L40" s="19">
        <f t="shared" si="3"/>
        <v>2013</v>
      </c>
      <c r="M40" s="14">
        <f t="shared" si="0"/>
        <v>41404.807222222225</v>
      </c>
      <c r="N40" t="b">
        <v>0</v>
      </c>
      <c r="O40">
        <v>66</v>
      </c>
      <c r="P40" t="b">
        <v>1</v>
      </c>
      <c r="Q40" t="s">
        <v>8265</v>
      </c>
      <c r="R40" s="7">
        <f t="shared" si="1"/>
        <v>110.04</v>
      </c>
      <c r="S40" s="7">
        <f t="shared" si="4"/>
        <v>41.68181818181818</v>
      </c>
      <c r="T40" t="s">
        <v>8310</v>
      </c>
      <c r="U40" t="s">
        <v>8311</v>
      </c>
    </row>
    <row r="41" spans="1:21" ht="45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2"/>
        <v>41753.797083333331</v>
      </c>
      <c r="L41" s="19">
        <f t="shared" si="3"/>
        <v>2014</v>
      </c>
      <c r="M41" s="14">
        <f t="shared" si="0"/>
        <v>41784.707638888889</v>
      </c>
      <c r="N41" t="b">
        <v>0</v>
      </c>
      <c r="O41">
        <v>217</v>
      </c>
      <c r="P41" t="b">
        <v>1</v>
      </c>
      <c r="Q41" t="s">
        <v>8265</v>
      </c>
      <c r="R41" s="7">
        <f t="shared" si="1"/>
        <v>130.98000000000002</v>
      </c>
      <c r="S41" s="7">
        <f t="shared" si="4"/>
        <v>150.89861751152074</v>
      </c>
      <c r="T41" t="s">
        <v>8310</v>
      </c>
      <c r="U41" t="s">
        <v>8311</v>
      </c>
    </row>
    <row r="42" spans="1:21" ht="4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2"/>
        <v>41788.96398148148</v>
      </c>
      <c r="L42" s="19">
        <f t="shared" si="3"/>
        <v>2014</v>
      </c>
      <c r="M42" s="14">
        <f t="shared" si="0"/>
        <v>41808.916666666664</v>
      </c>
      <c r="N42" t="b">
        <v>0</v>
      </c>
      <c r="O42">
        <v>16</v>
      </c>
      <c r="P42" t="b">
        <v>1</v>
      </c>
      <c r="Q42" t="s">
        <v>8265</v>
      </c>
      <c r="R42" s="7">
        <f t="shared" si="1"/>
        <v>101.35000000000001</v>
      </c>
      <c r="S42" s="7">
        <f t="shared" si="4"/>
        <v>126.6875</v>
      </c>
      <c r="T42" t="s">
        <v>8310</v>
      </c>
      <c r="U42" t="s">
        <v>8311</v>
      </c>
    </row>
    <row r="43" spans="1:21" ht="4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2"/>
        <v>41887.318912037037</v>
      </c>
      <c r="L43" s="19">
        <f t="shared" si="3"/>
        <v>2014</v>
      </c>
      <c r="M43" s="14">
        <f t="shared" si="0"/>
        <v>41917.318912037037</v>
      </c>
      <c r="N43" t="b">
        <v>0</v>
      </c>
      <c r="O43">
        <v>19</v>
      </c>
      <c r="P43" t="b">
        <v>1</v>
      </c>
      <c r="Q43" t="s">
        <v>8265</v>
      </c>
      <c r="R43" s="7">
        <f t="shared" si="1"/>
        <v>100</v>
      </c>
      <c r="S43" s="7">
        <f t="shared" si="4"/>
        <v>105.26315789473684</v>
      </c>
      <c r="T43" t="s">
        <v>8310</v>
      </c>
      <c r="U43" t="s">
        <v>8311</v>
      </c>
    </row>
    <row r="44" spans="1:21" ht="4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2"/>
        <v>41971.389189814814</v>
      </c>
      <c r="L44" s="19">
        <f t="shared" si="3"/>
        <v>2014</v>
      </c>
      <c r="M44" s="14">
        <f t="shared" si="0"/>
        <v>42001.389189814814</v>
      </c>
      <c r="N44" t="b">
        <v>0</v>
      </c>
      <c r="O44">
        <v>169</v>
      </c>
      <c r="P44" t="b">
        <v>1</v>
      </c>
      <c r="Q44" t="s">
        <v>8265</v>
      </c>
      <c r="R44" s="7">
        <f t="shared" si="1"/>
        <v>141.85714285714286</v>
      </c>
      <c r="S44" s="7">
        <f t="shared" si="4"/>
        <v>117.51479289940828</v>
      </c>
      <c r="T44" t="s">
        <v>8310</v>
      </c>
      <c r="U44" t="s">
        <v>8311</v>
      </c>
    </row>
    <row r="45" spans="1:21" ht="4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2"/>
        <v>41802.540347222224</v>
      </c>
      <c r="L45" s="19">
        <f t="shared" si="3"/>
        <v>2014</v>
      </c>
      <c r="M45" s="14">
        <f t="shared" si="0"/>
        <v>41832.75</v>
      </c>
      <c r="N45" t="b">
        <v>0</v>
      </c>
      <c r="O45">
        <v>263</v>
      </c>
      <c r="P45" t="b">
        <v>1</v>
      </c>
      <c r="Q45" t="s">
        <v>8265</v>
      </c>
      <c r="R45" s="7">
        <f t="shared" si="1"/>
        <v>308.65999999999997</v>
      </c>
      <c r="S45" s="7">
        <f t="shared" si="4"/>
        <v>117.36121673003802</v>
      </c>
      <c r="T45" t="s">
        <v>8310</v>
      </c>
      <c r="U45" t="s">
        <v>8311</v>
      </c>
    </row>
    <row r="46" spans="1:21" ht="45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2"/>
        <v>41873.848807870367</v>
      </c>
      <c r="L46" s="19">
        <f t="shared" si="3"/>
        <v>2014</v>
      </c>
      <c r="M46" s="14">
        <f t="shared" si="0"/>
        <v>41918.848807870367</v>
      </c>
      <c r="N46" t="b">
        <v>0</v>
      </c>
      <c r="O46">
        <v>15</v>
      </c>
      <c r="P46" t="b">
        <v>1</v>
      </c>
      <c r="Q46" t="s">
        <v>8265</v>
      </c>
      <c r="R46" s="7">
        <f t="shared" si="1"/>
        <v>100</v>
      </c>
      <c r="S46" s="7">
        <f t="shared" si="4"/>
        <v>133.33333333333334</v>
      </c>
      <c r="T46" t="s">
        <v>8310</v>
      </c>
      <c r="U46" t="s">
        <v>8311</v>
      </c>
    </row>
    <row r="47" spans="1:21" ht="4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2"/>
        <v>42457.373923611114</v>
      </c>
      <c r="L47" s="19">
        <f t="shared" si="3"/>
        <v>2016</v>
      </c>
      <c r="M47" s="14">
        <f t="shared" si="0"/>
        <v>42487.373923611114</v>
      </c>
      <c r="N47" t="b">
        <v>0</v>
      </c>
      <c r="O47">
        <v>61</v>
      </c>
      <c r="P47" t="b">
        <v>1</v>
      </c>
      <c r="Q47" t="s">
        <v>8265</v>
      </c>
      <c r="R47" s="7">
        <f t="shared" si="1"/>
        <v>120</v>
      </c>
      <c r="S47" s="7">
        <f t="shared" si="4"/>
        <v>98.360655737704917</v>
      </c>
      <c r="T47" t="s">
        <v>8310</v>
      </c>
      <c r="U47" t="s">
        <v>8311</v>
      </c>
    </row>
    <row r="48" spans="1:21" ht="4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2"/>
        <v>42323.71497685185</v>
      </c>
      <c r="L48" s="19">
        <f t="shared" si="3"/>
        <v>2015</v>
      </c>
      <c r="M48" s="14">
        <f t="shared" si="0"/>
        <v>42353.71497685185</v>
      </c>
      <c r="N48" t="b">
        <v>0</v>
      </c>
      <c r="O48">
        <v>45</v>
      </c>
      <c r="P48" t="b">
        <v>1</v>
      </c>
      <c r="Q48" t="s">
        <v>8265</v>
      </c>
      <c r="R48" s="7">
        <f t="shared" si="1"/>
        <v>104.16666666666667</v>
      </c>
      <c r="S48" s="7">
        <f t="shared" si="4"/>
        <v>194.44444444444446</v>
      </c>
      <c r="T48" t="s">
        <v>8310</v>
      </c>
      <c r="U48" t="s">
        <v>8311</v>
      </c>
    </row>
    <row r="49" spans="1:21" ht="45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2"/>
        <v>41932.569525462961</v>
      </c>
      <c r="L49" s="19">
        <f t="shared" si="3"/>
        <v>2014</v>
      </c>
      <c r="M49" s="14">
        <f t="shared" si="0"/>
        <v>41992.611192129625</v>
      </c>
      <c r="N49" t="b">
        <v>0</v>
      </c>
      <c r="O49">
        <v>70</v>
      </c>
      <c r="P49" t="b">
        <v>1</v>
      </c>
      <c r="Q49" t="s">
        <v>8265</v>
      </c>
      <c r="R49" s="7">
        <f t="shared" si="1"/>
        <v>107.61100000000002</v>
      </c>
      <c r="S49" s="7">
        <f t="shared" si="4"/>
        <v>76.865000000000009</v>
      </c>
      <c r="T49" t="s">
        <v>8310</v>
      </c>
      <c r="U49" t="s">
        <v>8311</v>
      </c>
    </row>
    <row r="50" spans="1:21" ht="4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2"/>
        <v>42033.266898148147</v>
      </c>
      <c r="L50" s="19">
        <f t="shared" si="3"/>
        <v>2015</v>
      </c>
      <c r="M50" s="14">
        <f t="shared" si="0"/>
        <v>42064.25</v>
      </c>
      <c r="N50" t="b">
        <v>0</v>
      </c>
      <c r="O50">
        <v>38</v>
      </c>
      <c r="P50" t="b">
        <v>1</v>
      </c>
      <c r="Q50" t="s">
        <v>8265</v>
      </c>
      <c r="R50" s="7">
        <f t="shared" si="1"/>
        <v>107.94999999999999</v>
      </c>
      <c r="S50" s="7">
        <f t="shared" si="4"/>
        <v>56.815789473684212</v>
      </c>
      <c r="T50" t="s">
        <v>8310</v>
      </c>
      <c r="U50" t="s">
        <v>8311</v>
      </c>
    </row>
    <row r="51" spans="1:21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2"/>
        <v>42270.926446759258</v>
      </c>
      <c r="L51" s="19">
        <f t="shared" si="3"/>
        <v>2015</v>
      </c>
      <c r="M51" s="14">
        <f t="shared" si="0"/>
        <v>42300.926446759258</v>
      </c>
      <c r="N51" t="b">
        <v>0</v>
      </c>
      <c r="O51">
        <v>87</v>
      </c>
      <c r="P51" t="b">
        <v>1</v>
      </c>
      <c r="Q51" t="s">
        <v>8265</v>
      </c>
      <c r="R51" s="7">
        <f t="shared" si="1"/>
        <v>100</v>
      </c>
      <c r="S51" s="7">
        <f t="shared" si="4"/>
        <v>137.93103448275863</v>
      </c>
      <c r="T51" t="s">
        <v>8310</v>
      </c>
      <c r="U51" t="s">
        <v>8311</v>
      </c>
    </row>
    <row r="52" spans="1:21" ht="4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2"/>
        <v>41995.502986111111</v>
      </c>
      <c r="L52" s="19">
        <f t="shared" si="3"/>
        <v>2014</v>
      </c>
      <c r="M52" s="14">
        <f t="shared" si="0"/>
        <v>42034.458333333328</v>
      </c>
      <c r="N52" t="b">
        <v>0</v>
      </c>
      <c r="O52">
        <v>22</v>
      </c>
      <c r="P52" t="b">
        <v>1</v>
      </c>
      <c r="Q52" t="s">
        <v>8265</v>
      </c>
      <c r="R52" s="7">
        <f t="shared" si="1"/>
        <v>100</v>
      </c>
      <c r="S52" s="7">
        <f t="shared" si="4"/>
        <v>27.272727272727273</v>
      </c>
      <c r="T52" t="s">
        <v>8310</v>
      </c>
      <c r="U52" t="s">
        <v>8311</v>
      </c>
    </row>
    <row r="53" spans="1:21" ht="4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2"/>
        <v>42196.678668981476</v>
      </c>
      <c r="L53" s="19">
        <f t="shared" si="3"/>
        <v>2015</v>
      </c>
      <c r="M53" s="14">
        <f t="shared" si="0"/>
        <v>42226.678668981476</v>
      </c>
      <c r="N53" t="b">
        <v>0</v>
      </c>
      <c r="O53">
        <v>119</v>
      </c>
      <c r="P53" t="b">
        <v>1</v>
      </c>
      <c r="Q53" t="s">
        <v>8265</v>
      </c>
      <c r="R53" s="7">
        <f t="shared" si="1"/>
        <v>128.0181818181818</v>
      </c>
      <c r="S53" s="7">
        <f t="shared" si="4"/>
        <v>118.33613445378151</v>
      </c>
      <c r="T53" t="s">
        <v>8310</v>
      </c>
      <c r="U53" t="s">
        <v>8311</v>
      </c>
    </row>
    <row r="54" spans="1:21" ht="4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2"/>
        <v>41807.451921296299</v>
      </c>
      <c r="L54" s="19">
        <f t="shared" si="3"/>
        <v>2014</v>
      </c>
      <c r="M54" s="14">
        <f t="shared" si="0"/>
        <v>41837.451921296299</v>
      </c>
      <c r="N54" t="b">
        <v>0</v>
      </c>
      <c r="O54">
        <v>52</v>
      </c>
      <c r="P54" t="b">
        <v>1</v>
      </c>
      <c r="Q54" t="s">
        <v>8265</v>
      </c>
      <c r="R54" s="7">
        <f t="shared" si="1"/>
        <v>116.21</v>
      </c>
      <c r="S54" s="7">
        <f t="shared" si="4"/>
        <v>223.48076923076923</v>
      </c>
      <c r="T54" t="s">
        <v>8310</v>
      </c>
      <c r="U54" t="s">
        <v>8311</v>
      </c>
    </row>
    <row r="55" spans="1:21" ht="30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2"/>
        <v>41719.299131944441</v>
      </c>
      <c r="L55" s="19">
        <f t="shared" si="3"/>
        <v>2014</v>
      </c>
      <c r="M55" s="14">
        <f t="shared" si="0"/>
        <v>41733.666666666664</v>
      </c>
      <c r="N55" t="b">
        <v>0</v>
      </c>
      <c r="O55">
        <v>117</v>
      </c>
      <c r="P55" t="b">
        <v>1</v>
      </c>
      <c r="Q55" t="s">
        <v>8265</v>
      </c>
      <c r="R55" s="7">
        <f t="shared" si="1"/>
        <v>109.63333333333334</v>
      </c>
      <c r="S55" s="7">
        <f t="shared" si="4"/>
        <v>28.111111111111111</v>
      </c>
      <c r="T55" t="s">
        <v>8310</v>
      </c>
      <c r="U55" t="s">
        <v>8311</v>
      </c>
    </row>
    <row r="56" spans="1:21" ht="45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2"/>
        <v>42333.463206018518</v>
      </c>
      <c r="L56" s="19">
        <f t="shared" si="3"/>
        <v>2015</v>
      </c>
      <c r="M56" s="14">
        <f t="shared" si="0"/>
        <v>42363.463206018518</v>
      </c>
      <c r="N56" t="b">
        <v>0</v>
      </c>
      <c r="O56">
        <v>52</v>
      </c>
      <c r="P56" t="b">
        <v>1</v>
      </c>
      <c r="Q56" t="s">
        <v>8265</v>
      </c>
      <c r="R56" s="7">
        <f t="shared" si="1"/>
        <v>101</v>
      </c>
      <c r="S56" s="7">
        <f t="shared" si="4"/>
        <v>194.23076923076923</v>
      </c>
      <c r="T56" t="s">
        <v>8310</v>
      </c>
      <c r="U56" t="s">
        <v>8311</v>
      </c>
    </row>
    <row r="57" spans="1:21" ht="4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2"/>
        <v>42496.718935185185</v>
      </c>
      <c r="L57" s="19">
        <f t="shared" si="3"/>
        <v>2016</v>
      </c>
      <c r="M57" s="14">
        <f t="shared" si="0"/>
        <v>42517.718935185185</v>
      </c>
      <c r="N57" t="b">
        <v>0</v>
      </c>
      <c r="O57">
        <v>86</v>
      </c>
      <c r="P57" t="b">
        <v>1</v>
      </c>
      <c r="Q57" t="s">
        <v>8265</v>
      </c>
      <c r="R57" s="7">
        <f t="shared" si="1"/>
        <v>128.95348837209301</v>
      </c>
      <c r="S57" s="7">
        <f t="shared" si="4"/>
        <v>128.95348837209303</v>
      </c>
      <c r="T57" t="s">
        <v>8310</v>
      </c>
      <c r="U57" t="s">
        <v>8311</v>
      </c>
    </row>
    <row r="58" spans="1:21" ht="30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2"/>
        <v>42149.298888888894</v>
      </c>
      <c r="L58" s="19">
        <f t="shared" si="3"/>
        <v>2015</v>
      </c>
      <c r="M58" s="14">
        <f t="shared" si="0"/>
        <v>42163.416666666672</v>
      </c>
      <c r="N58" t="b">
        <v>0</v>
      </c>
      <c r="O58">
        <v>174</v>
      </c>
      <c r="P58" t="b">
        <v>1</v>
      </c>
      <c r="Q58" t="s">
        <v>8265</v>
      </c>
      <c r="R58" s="7">
        <f t="shared" si="1"/>
        <v>107.26249999999999</v>
      </c>
      <c r="S58" s="7">
        <f t="shared" si="4"/>
        <v>49.316091954022987</v>
      </c>
      <c r="T58" t="s">
        <v>8310</v>
      </c>
      <c r="U58" t="s">
        <v>8311</v>
      </c>
    </row>
    <row r="59" spans="1:21" ht="4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2"/>
        <v>42089.58289351852</v>
      </c>
      <c r="L59" s="19">
        <f t="shared" si="3"/>
        <v>2015</v>
      </c>
      <c r="M59" s="14">
        <f t="shared" si="0"/>
        <v>42119.58289351852</v>
      </c>
      <c r="N59" t="b">
        <v>0</v>
      </c>
      <c r="O59">
        <v>69</v>
      </c>
      <c r="P59" t="b">
        <v>1</v>
      </c>
      <c r="Q59" t="s">
        <v>8265</v>
      </c>
      <c r="R59" s="7">
        <f t="shared" si="1"/>
        <v>101.89999999999999</v>
      </c>
      <c r="S59" s="7">
        <f t="shared" si="4"/>
        <v>221.52173913043478</v>
      </c>
      <c r="T59" t="s">
        <v>8310</v>
      </c>
      <c r="U59" t="s">
        <v>8311</v>
      </c>
    </row>
    <row r="60" spans="1:21" ht="30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2"/>
        <v>41932.495046296295</v>
      </c>
      <c r="L60" s="19">
        <f t="shared" si="3"/>
        <v>2014</v>
      </c>
      <c r="M60" s="14">
        <f t="shared" si="0"/>
        <v>41962.536712962959</v>
      </c>
      <c r="N60" t="b">
        <v>0</v>
      </c>
      <c r="O60">
        <v>75</v>
      </c>
      <c r="P60" t="b">
        <v>1</v>
      </c>
      <c r="Q60" t="s">
        <v>8265</v>
      </c>
      <c r="R60" s="7">
        <f t="shared" si="1"/>
        <v>102.91</v>
      </c>
      <c r="S60" s="7">
        <f t="shared" si="4"/>
        <v>137.21333333333334</v>
      </c>
      <c r="T60" t="s">
        <v>8310</v>
      </c>
      <c r="U60" t="s">
        <v>8311</v>
      </c>
    </row>
    <row r="61" spans="1:21" ht="4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2"/>
        <v>42229.985833333332</v>
      </c>
      <c r="L61" s="19">
        <f t="shared" si="3"/>
        <v>2015</v>
      </c>
      <c r="M61" s="14">
        <f t="shared" si="0"/>
        <v>42261.625</v>
      </c>
      <c r="N61" t="b">
        <v>0</v>
      </c>
      <c r="O61">
        <v>33</v>
      </c>
      <c r="P61" t="b">
        <v>1</v>
      </c>
      <c r="Q61" t="s">
        <v>8265</v>
      </c>
      <c r="R61" s="7">
        <f t="shared" si="1"/>
        <v>100.12570000000001</v>
      </c>
      <c r="S61" s="7">
        <f t="shared" si="4"/>
        <v>606.82242424242418</v>
      </c>
      <c r="T61" t="s">
        <v>8310</v>
      </c>
      <c r="U61" t="s">
        <v>8311</v>
      </c>
    </row>
    <row r="62" spans="1:21" ht="4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2"/>
        <v>41701.651817129634</v>
      </c>
      <c r="L62" s="19">
        <f t="shared" si="3"/>
        <v>2014</v>
      </c>
      <c r="M62" s="14">
        <f t="shared" si="0"/>
        <v>41720.75</v>
      </c>
      <c r="N62" t="b">
        <v>0</v>
      </c>
      <c r="O62">
        <v>108</v>
      </c>
      <c r="P62" t="b">
        <v>1</v>
      </c>
      <c r="Q62" t="s">
        <v>8266</v>
      </c>
      <c r="R62" s="7">
        <f t="shared" si="1"/>
        <v>103.29622222222221</v>
      </c>
      <c r="S62" s="7">
        <f t="shared" si="4"/>
        <v>43.040092592592593</v>
      </c>
      <c r="T62" t="s">
        <v>8310</v>
      </c>
      <c r="U62" t="s">
        <v>8312</v>
      </c>
    </row>
    <row r="63" spans="1:21" ht="4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2"/>
        <v>41409.564317129625</v>
      </c>
      <c r="L63" s="19">
        <f t="shared" si="3"/>
        <v>2013</v>
      </c>
      <c r="M63" s="14">
        <f t="shared" si="0"/>
        <v>41431.564317129625</v>
      </c>
      <c r="N63" t="b">
        <v>0</v>
      </c>
      <c r="O63">
        <v>23</v>
      </c>
      <c r="P63" t="b">
        <v>1</v>
      </c>
      <c r="Q63" t="s">
        <v>8266</v>
      </c>
      <c r="R63" s="7">
        <f t="shared" si="1"/>
        <v>148.30000000000001</v>
      </c>
      <c r="S63" s="7">
        <f t="shared" si="4"/>
        <v>322.39130434782606</v>
      </c>
      <c r="T63" t="s">
        <v>8310</v>
      </c>
      <c r="U63" t="s">
        <v>8312</v>
      </c>
    </row>
    <row r="64" spans="1:21" ht="4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2"/>
        <v>41311.549513888887</v>
      </c>
      <c r="L64" s="19">
        <f t="shared" si="3"/>
        <v>2013</v>
      </c>
      <c r="M64" s="14">
        <f t="shared" si="0"/>
        <v>41336.549513888887</v>
      </c>
      <c r="N64" t="b">
        <v>0</v>
      </c>
      <c r="O64">
        <v>48</v>
      </c>
      <c r="P64" t="b">
        <v>1</v>
      </c>
      <c r="Q64" t="s">
        <v>8266</v>
      </c>
      <c r="R64" s="7">
        <f t="shared" si="1"/>
        <v>154.73333333333332</v>
      </c>
      <c r="S64" s="7">
        <f t="shared" si="4"/>
        <v>96.708333333333329</v>
      </c>
      <c r="T64" t="s">
        <v>8310</v>
      </c>
      <c r="U64" t="s">
        <v>8312</v>
      </c>
    </row>
    <row r="65" spans="1:21" ht="4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2"/>
        <v>41612.662187499998</v>
      </c>
      <c r="L65" s="19">
        <f t="shared" si="3"/>
        <v>2013</v>
      </c>
      <c r="M65" s="14">
        <f t="shared" si="0"/>
        <v>41635.957638888889</v>
      </c>
      <c r="N65" t="b">
        <v>0</v>
      </c>
      <c r="O65">
        <v>64</v>
      </c>
      <c r="P65" t="b">
        <v>1</v>
      </c>
      <c r="Q65" t="s">
        <v>8266</v>
      </c>
      <c r="R65" s="7">
        <f t="shared" si="1"/>
        <v>113.51849999999999</v>
      </c>
      <c r="S65" s="7">
        <f t="shared" si="4"/>
        <v>35.474531249999998</v>
      </c>
      <c r="T65" t="s">
        <v>8310</v>
      </c>
      <c r="U65" t="s">
        <v>8312</v>
      </c>
    </row>
    <row r="66" spans="1:21" ht="4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si="2"/>
        <v>41432.76829861111</v>
      </c>
      <c r="L66" s="19">
        <f t="shared" si="3"/>
        <v>2013</v>
      </c>
      <c r="M66" s="14">
        <f t="shared" ref="M66:M129" si="5">(I66/86400)+25569+(-6/24)</f>
        <v>41462.76829861111</v>
      </c>
      <c r="N66" t="b">
        <v>0</v>
      </c>
      <c r="O66">
        <v>24</v>
      </c>
      <c r="P66" t="b">
        <v>1</v>
      </c>
      <c r="Q66" t="s">
        <v>8266</v>
      </c>
      <c r="R66" s="7">
        <f t="shared" ref="R66:R129" si="6">E66/D66*100</f>
        <v>173.33333333333334</v>
      </c>
      <c r="S66" s="7">
        <f t="shared" si="4"/>
        <v>86.666666666666671</v>
      </c>
      <c r="T66" t="s">
        <v>8310</v>
      </c>
      <c r="U66" t="s">
        <v>8312</v>
      </c>
    </row>
    <row r="67" spans="1:21" ht="30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ref="K67:K130" si="7">(J67/86400)+25569+(-6/24)</f>
        <v>41835.571226851855</v>
      </c>
      <c r="L67" s="19">
        <f t="shared" ref="L67:L130" si="8">YEAR(K67)</f>
        <v>2014</v>
      </c>
      <c r="M67" s="14">
        <f t="shared" si="5"/>
        <v>41861.999305555553</v>
      </c>
      <c r="N67" t="b">
        <v>0</v>
      </c>
      <c r="O67">
        <v>57</v>
      </c>
      <c r="P67" t="b">
        <v>1</v>
      </c>
      <c r="Q67" t="s">
        <v>8266</v>
      </c>
      <c r="R67" s="7">
        <f t="shared" si="6"/>
        <v>107.52857142857141</v>
      </c>
      <c r="S67" s="7">
        <f t="shared" ref="S67:S130" si="9">IFERROR(E67/O67,0)</f>
        <v>132.05263157894737</v>
      </c>
      <c r="T67" t="s">
        <v>8310</v>
      </c>
      <c r="U67" t="s">
        <v>8312</v>
      </c>
    </row>
    <row r="68" spans="1:21" ht="30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7"/>
        <v>42539.599768518514</v>
      </c>
      <c r="L68" s="19">
        <f t="shared" si="8"/>
        <v>2016</v>
      </c>
      <c r="M68" s="14">
        <f t="shared" si="5"/>
        <v>42569.599768518514</v>
      </c>
      <c r="N68" t="b">
        <v>0</v>
      </c>
      <c r="O68">
        <v>26</v>
      </c>
      <c r="P68" t="b">
        <v>1</v>
      </c>
      <c r="Q68" t="s">
        <v>8266</v>
      </c>
      <c r="R68" s="7">
        <f t="shared" si="6"/>
        <v>118.6</v>
      </c>
      <c r="S68" s="7">
        <f t="shared" si="9"/>
        <v>91.230769230769226</v>
      </c>
      <c r="T68" t="s">
        <v>8310</v>
      </c>
      <c r="U68" t="s">
        <v>8312</v>
      </c>
    </row>
    <row r="69" spans="1:21" ht="4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7"/>
        <v>41075.333379629628</v>
      </c>
      <c r="L69" s="19">
        <f t="shared" si="8"/>
        <v>2012</v>
      </c>
      <c r="M69" s="14">
        <f t="shared" si="5"/>
        <v>41105.333379629628</v>
      </c>
      <c r="N69" t="b">
        <v>0</v>
      </c>
      <c r="O69">
        <v>20</v>
      </c>
      <c r="P69" t="b">
        <v>1</v>
      </c>
      <c r="Q69" t="s">
        <v>8266</v>
      </c>
      <c r="R69" s="7">
        <f t="shared" si="6"/>
        <v>116.25000000000001</v>
      </c>
      <c r="S69" s="7">
        <f t="shared" si="9"/>
        <v>116.25</v>
      </c>
      <c r="T69" t="s">
        <v>8310</v>
      </c>
      <c r="U69" t="s">
        <v>8312</v>
      </c>
    </row>
    <row r="70" spans="1:21" ht="60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7"/>
        <v>41663.319340277776</v>
      </c>
      <c r="L70" s="19">
        <f t="shared" si="8"/>
        <v>2014</v>
      </c>
      <c r="M70" s="14">
        <f t="shared" si="5"/>
        <v>41693.319340277776</v>
      </c>
      <c r="N70" t="b">
        <v>0</v>
      </c>
      <c r="O70">
        <v>36</v>
      </c>
      <c r="P70" t="b">
        <v>1</v>
      </c>
      <c r="Q70" t="s">
        <v>8266</v>
      </c>
      <c r="R70" s="7">
        <f t="shared" si="6"/>
        <v>127.16666666666667</v>
      </c>
      <c r="S70" s="7">
        <f t="shared" si="9"/>
        <v>21.194444444444443</v>
      </c>
      <c r="T70" t="s">
        <v>8310</v>
      </c>
      <c r="U70" t="s">
        <v>8312</v>
      </c>
    </row>
    <row r="71" spans="1:21" ht="4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7"/>
        <v>40785.937789351854</v>
      </c>
      <c r="L71" s="19">
        <f t="shared" si="8"/>
        <v>2011</v>
      </c>
      <c r="M71" s="14">
        <f t="shared" si="5"/>
        <v>40818.040972222225</v>
      </c>
      <c r="N71" t="b">
        <v>0</v>
      </c>
      <c r="O71">
        <v>178</v>
      </c>
      <c r="P71" t="b">
        <v>1</v>
      </c>
      <c r="Q71" t="s">
        <v>8266</v>
      </c>
      <c r="R71" s="7">
        <f t="shared" si="6"/>
        <v>110.9423</v>
      </c>
      <c r="S71" s="7">
        <f t="shared" si="9"/>
        <v>62.327134831460668</v>
      </c>
      <c r="T71" t="s">
        <v>8310</v>
      </c>
      <c r="U71" t="s">
        <v>8312</v>
      </c>
    </row>
    <row r="72" spans="1:21" ht="4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7"/>
        <v>40730.646354166667</v>
      </c>
      <c r="L72" s="19">
        <f t="shared" si="8"/>
        <v>2011</v>
      </c>
      <c r="M72" s="14">
        <f t="shared" si="5"/>
        <v>40790.646354166667</v>
      </c>
      <c r="N72" t="b">
        <v>0</v>
      </c>
      <c r="O72">
        <v>17</v>
      </c>
      <c r="P72" t="b">
        <v>1</v>
      </c>
      <c r="Q72" t="s">
        <v>8266</v>
      </c>
      <c r="R72" s="7">
        <f t="shared" si="6"/>
        <v>127.2</v>
      </c>
      <c r="S72" s="7">
        <f t="shared" si="9"/>
        <v>37.411764705882355</v>
      </c>
      <c r="T72" t="s">
        <v>8310</v>
      </c>
      <c r="U72" t="s">
        <v>8312</v>
      </c>
    </row>
    <row r="73" spans="1:21" ht="4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7"/>
        <v>40997.021493055552</v>
      </c>
      <c r="L73" s="19">
        <f t="shared" si="8"/>
        <v>2012</v>
      </c>
      <c r="M73" s="14">
        <f t="shared" si="5"/>
        <v>41057.021493055552</v>
      </c>
      <c r="N73" t="b">
        <v>0</v>
      </c>
      <c r="O73">
        <v>32</v>
      </c>
      <c r="P73" t="b">
        <v>1</v>
      </c>
      <c r="Q73" t="s">
        <v>8266</v>
      </c>
      <c r="R73" s="7">
        <f t="shared" si="6"/>
        <v>123.94444444444443</v>
      </c>
      <c r="S73" s="7">
        <f t="shared" si="9"/>
        <v>69.71875</v>
      </c>
      <c r="T73" t="s">
        <v>8310</v>
      </c>
      <c r="U73" t="s">
        <v>8312</v>
      </c>
    </row>
    <row r="74" spans="1:21" ht="4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7"/>
        <v>41207.760196759264</v>
      </c>
      <c r="L74" s="19">
        <f t="shared" si="8"/>
        <v>2012</v>
      </c>
      <c r="M74" s="14">
        <f t="shared" si="5"/>
        <v>41227.75</v>
      </c>
      <c r="N74" t="b">
        <v>0</v>
      </c>
      <c r="O74">
        <v>41</v>
      </c>
      <c r="P74" t="b">
        <v>1</v>
      </c>
      <c r="Q74" t="s">
        <v>8266</v>
      </c>
      <c r="R74" s="7">
        <f t="shared" si="6"/>
        <v>108.40909090909091</v>
      </c>
      <c r="S74" s="7">
        <f t="shared" si="9"/>
        <v>58.170731707317074</v>
      </c>
      <c r="T74" t="s">
        <v>8310</v>
      </c>
      <c r="U74" t="s">
        <v>8312</v>
      </c>
    </row>
    <row r="75" spans="1:21" ht="4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7"/>
        <v>40587.50675925926</v>
      </c>
      <c r="L75" s="19">
        <f t="shared" si="8"/>
        <v>2011</v>
      </c>
      <c r="M75" s="14">
        <f t="shared" si="5"/>
        <v>40665.915972222225</v>
      </c>
      <c r="N75" t="b">
        <v>0</v>
      </c>
      <c r="O75">
        <v>18</v>
      </c>
      <c r="P75" t="b">
        <v>1</v>
      </c>
      <c r="Q75" t="s">
        <v>8266</v>
      </c>
      <c r="R75" s="7">
        <f t="shared" si="6"/>
        <v>100</v>
      </c>
      <c r="S75" s="7">
        <f t="shared" si="9"/>
        <v>50</v>
      </c>
      <c r="T75" t="s">
        <v>8310</v>
      </c>
      <c r="U75" t="s">
        <v>8312</v>
      </c>
    </row>
    <row r="76" spans="1:21" ht="4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7"/>
        <v>42360.237210648149</v>
      </c>
      <c r="L76" s="19">
        <f t="shared" si="8"/>
        <v>2015</v>
      </c>
      <c r="M76" s="14">
        <f t="shared" si="5"/>
        <v>42390.237210648149</v>
      </c>
      <c r="N76" t="b">
        <v>0</v>
      </c>
      <c r="O76">
        <v>29</v>
      </c>
      <c r="P76" t="b">
        <v>1</v>
      </c>
      <c r="Q76" t="s">
        <v>8266</v>
      </c>
      <c r="R76" s="7">
        <f t="shared" si="6"/>
        <v>112.93199999999999</v>
      </c>
      <c r="S76" s="7">
        <f t="shared" si="9"/>
        <v>19.471034482758618</v>
      </c>
      <c r="T76" t="s">
        <v>8310</v>
      </c>
      <c r="U76" t="s">
        <v>8312</v>
      </c>
    </row>
    <row r="77" spans="1:21" ht="30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7"/>
        <v>41356.959166666667</v>
      </c>
      <c r="L77" s="19">
        <f t="shared" si="8"/>
        <v>2013</v>
      </c>
      <c r="M77" s="14">
        <f t="shared" si="5"/>
        <v>41386.959166666667</v>
      </c>
      <c r="N77" t="b">
        <v>0</v>
      </c>
      <c r="O77">
        <v>47</v>
      </c>
      <c r="P77" t="b">
        <v>1</v>
      </c>
      <c r="Q77" t="s">
        <v>8266</v>
      </c>
      <c r="R77" s="7">
        <f t="shared" si="6"/>
        <v>115.42857142857143</v>
      </c>
      <c r="S77" s="7">
        <f t="shared" si="9"/>
        <v>85.957446808510639</v>
      </c>
      <c r="T77" t="s">
        <v>8310</v>
      </c>
      <c r="U77" t="s">
        <v>8312</v>
      </c>
    </row>
    <row r="78" spans="1:21" ht="4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7"/>
        <v>40844.441643518519</v>
      </c>
      <c r="L78" s="19">
        <f t="shared" si="8"/>
        <v>2011</v>
      </c>
      <c r="M78" s="14">
        <f t="shared" si="5"/>
        <v>40904.483310185184</v>
      </c>
      <c r="N78" t="b">
        <v>0</v>
      </c>
      <c r="O78">
        <v>15</v>
      </c>
      <c r="P78" t="b">
        <v>1</v>
      </c>
      <c r="Q78" t="s">
        <v>8266</v>
      </c>
      <c r="R78" s="7">
        <f t="shared" si="6"/>
        <v>153.33333333333334</v>
      </c>
      <c r="S78" s="7">
        <f t="shared" si="9"/>
        <v>30.666666666666668</v>
      </c>
      <c r="T78" t="s">
        <v>8310</v>
      </c>
      <c r="U78" t="s">
        <v>8312</v>
      </c>
    </row>
    <row r="79" spans="1:21" ht="30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7"/>
        <v>40996.894872685181</v>
      </c>
      <c r="L79" s="19">
        <f t="shared" si="8"/>
        <v>2012</v>
      </c>
      <c r="M79" s="14">
        <f t="shared" si="5"/>
        <v>41049.874305555553</v>
      </c>
      <c r="N79" t="b">
        <v>0</v>
      </c>
      <c r="O79">
        <v>26</v>
      </c>
      <c r="P79" t="b">
        <v>1</v>
      </c>
      <c r="Q79" t="s">
        <v>8266</v>
      </c>
      <c r="R79" s="7">
        <f t="shared" si="6"/>
        <v>392.5</v>
      </c>
      <c r="S79" s="7">
        <f t="shared" si="9"/>
        <v>60.384615384615387</v>
      </c>
      <c r="T79" t="s">
        <v>8310</v>
      </c>
      <c r="U79" t="s">
        <v>8312</v>
      </c>
    </row>
    <row r="80" spans="1:21" ht="90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7"/>
        <v>42604.480567129634</v>
      </c>
      <c r="L80" s="19">
        <f t="shared" si="8"/>
        <v>2016</v>
      </c>
      <c r="M80" s="14">
        <f t="shared" si="5"/>
        <v>42614.480567129634</v>
      </c>
      <c r="N80" t="b">
        <v>0</v>
      </c>
      <c r="O80">
        <v>35</v>
      </c>
      <c r="P80" t="b">
        <v>1</v>
      </c>
      <c r="Q80" t="s">
        <v>8266</v>
      </c>
      <c r="R80" s="7">
        <f t="shared" si="6"/>
        <v>2702</v>
      </c>
      <c r="S80" s="7">
        <f t="shared" si="9"/>
        <v>38.6</v>
      </c>
      <c r="T80" t="s">
        <v>8310</v>
      </c>
      <c r="U80" t="s">
        <v>8312</v>
      </c>
    </row>
    <row r="81" spans="1:21" ht="4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7"/>
        <v>41724.526539351849</v>
      </c>
      <c r="L81" s="19">
        <f t="shared" si="8"/>
        <v>2014</v>
      </c>
      <c r="M81" s="14">
        <f t="shared" si="5"/>
        <v>41754.526539351849</v>
      </c>
      <c r="N81" t="b">
        <v>0</v>
      </c>
      <c r="O81">
        <v>41</v>
      </c>
      <c r="P81" t="b">
        <v>1</v>
      </c>
      <c r="Q81" t="s">
        <v>8266</v>
      </c>
      <c r="R81" s="7">
        <f t="shared" si="6"/>
        <v>127</v>
      </c>
      <c r="S81" s="7">
        <f t="shared" si="9"/>
        <v>40.268292682926827</v>
      </c>
      <c r="T81" t="s">
        <v>8310</v>
      </c>
      <c r="U81" t="s">
        <v>8312</v>
      </c>
    </row>
    <row r="82" spans="1:21" ht="4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7"/>
        <v>41582.833981481483</v>
      </c>
      <c r="L82" s="19">
        <f t="shared" si="8"/>
        <v>2013</v>
      </c>
      <c r="M82" s="14">
        <f t="shared" si="5"/>
        <v>41617.833981481483</v>
      </c>
      <c r="N82" t="b">
        <v>0</v>
      </c>
      <c r="O82">
        <v>47</v>
      </c>
      <c r="P82" t="b">
        <v>1</v>
      </c>
      <c r="Q82" t="s">
        <v>8266</v>
      </c>
      <c r="R82" s="7">
        <f t="shared" si="6"/>
        <v>107.25</v>
      </c>
      <c r="S82" s="7">
        <f t="shared" si="9"/>
        <v>273.82978723404256</v>
      </c>
      <c r="T82" t="s">
        <v>8310</v>
      </c>
      <c r="U82" t="s">
        <v>8312</v>
      </c>
    </row>
    <row r="83" spans="1:21" ht="4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7"/>
        <v>41099.908877314811</v>
      </c>
      <c r="L83" s="19">
        <f t="shared" si="8"/>
        <v>2012</v>
      </c>
      <c r="M83" s="14">
        <f t="shared" si="5"/>
        <v>41103.876388888893</v>
      </c>
      <c r="N83" t="b">
        <v>0</v>
      </c>
      <c r="O83">
        <v>28</v>
      </c>
      <c r="P83" t="b">
        <v>1</v>
      </c>
      <c r="Q83" t="s">
        <v>8266</v>
      </c>
      <c r="R83" s="7">
        <f t="shared" si="6"/>
        <v>198</v>
      </c>
      <c r="S83" s="7">
        <f t="shared" si="9"/>
        <v>53.035714285714285</v>
      </c>
      <c r="T83" t="s">
        <v>8310</v>
      </c>
      <c r="U83" t="s">
        <v>8312</v>
      </c>
    </row>
    <row r="84" spans="1:21" ht="4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7"/>
        <v>40795.570150462961</v>
      </c>
      <c r="L84" s="19">
        <f t="shared" si="8"/>
        <v>2011</v>
      </c>
      <c r="M84" s="14">
        <f t="shared" si="5"/>
        <v>40825.570150462961</v>
      </c>
      <c r="N84" t="b">
        <v>0</v>
      </c>
      <c r="O84">
        <v>100</v>
      </c>
      <c r="P84" t="b">
        <v>1</v>
      </c>
      <c r="Q84" t="s">
        <v>8266</v>
      </c>
      <c r="R84" s="7">
        <f t="shared" si="6"/>
        <v>100.01249999999999</v>
      </c>
      <c r="S84" s="7">
        <f t="shared" si="9"/>
        <v>40.005000000000003</v>
      </c>
      <c r="T84" t="s">
        <v>8310</v>
      </c>
      <c r="U84" t="s">
        <v>8312</v>
      </c>
    </row>
    <row r="85" spans="1:21" ht="4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7"/>
        <v>42042.365613425922</v>
      </c>
      <c r="L85" s="19">
        <f t="shared" si="8"/>
        <v>2015</v>
      </c>
      <c r="M85" s="14">
        <f t="shared" si="5"/>
        <v>42057.229166666672</v>
      </c>
      <c r="N85" t="b">
        <v>0</v>
      </c>
      <c r="O85">
        <v>13</v>
      </c>
      <c r="P85" t="b">
        <v>1</v>
      </c>
      <c r="Q85" t="s">
        <v>8266</v>
      </c>
      <c r="R85" s="7">
        <f t="shared" si="6"/>
        <v>102.49999999999999</v>
      </c>
      <c r="S85" s="7">
        <f t="shared" si="9"/>
        <v>15.76923076923077</v>
      </c>
      <c r="T85" t="s">
        <v>8310</v>
      </c>
      <c r="U85" t="s">
        <v>8312</v>
      </c>
    </row>
    <row r="86" spans="1:21" ht="30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7"/>
        <v>40648.507939814815</v>
      </c>
      <c r="L86" s="19">
        <f t="shared" si="8"/>
        <v>2011</v>
      </c>
      <c r="M86" s="14">
        <f t="shared" si="5"/>
        <v>40678.507939814815</v>
      </c>
      <c r="N86" t="b">
        <v>0</v>
      </c>
      <c r="O86">
        <v>7</v>
      </c>
      <c r="P86" t="b">
        <v>1</v>
      </c>
      <c r="Q86" t="s">
        <v>8266</v>
      </c>
      <c r="R86" s="7">
        <f t="shared" si="6"/>
        <v>100</v>
      </c>
      <c r="S86" s="7">
        <f t="shared" si="9"/>
        <v>71.428571428571431</v>
      </c>
      <c r="T86" t="s">
        <v>8310</v>
      </c>
      <c r="U86" t="s">
        <v>8312</v>
      </c>
    </row>
    <row r="87" spans="1:21" ht="4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7"/>
        <v>40778.875428240739</v>
      </c>
      <c r="L87" s="19">
        <f t="shared" si="8"/>
        <v>2011</v>
      </c>
      <c r="M87" s="14">
        <f t="shared" si="5"/>
        <v>40808.875428240739</v>
      </c>
      <c r="N87" t="b">
        <v>0</v>
      </c>
      <c r="O87">
        <v>21</v>
      </c>
      <c r="P87" t="b">
        <v>1</v>
      </c>
      <c r="Q87" t="s">
        <v>8266</v>
      </c>
      <c r="R87" s="7">
        <f t="shared" si="6"/>
        <v>125.49999999999999</v>
      </c>
      <c r="S87" s="7">
        <f t="shared" si="9"/>
        <v>71.714285714285708</v>
      </c>
      <c r="T87" t="s">
        <v>8310</v>
      </c>
      <c r="U87" t="s">
        <v>8312</v>
      </c>
    </row>
    <row r="88" spans="1:21" ht="45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7"/>
        <v>42291.306076388893</v>
      </c>
      <c r="L88" s="19">
        <f t="shared" si="8"/>
        <v>2015</v>
      </c>
      <c r="M88" s="14">
        <f t="shared" si="5"/>
        <v>42365.34774305555</v>
      </c>
      <c r="N88" t="b">
        <v>0</v>
      </c>
      <c r="O88">
        <v>17</v>
      </c>
      <c r="P88" t="b">
        <v>1</v>
      </c>
      <c r="Q88" t="s">
        <v>8266</v>
      </c>
      <c r="R88" s="7">
        <f t="shared" si="6"/>
        <v>106.46666666666667</v>
      </c>
      <c r="S88" s="7">
        <f t="shared" si="9"/>
        <v>375.76470588235293</v>
      </c>
      <c r="T88" t="s">
        <v>8310</v>
      </c>
      <c r="U88" t="s">
        <v>8312</v>
      </c>
    </row>
    <row r="89" spans="1:21" ht="4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7"/>
        <v>40322.289386574077</v>
      </c>
      <c r="L89" s="19">
        <f t="shared" si="8"/>
        <v>2010</v>
      </c>
      <c r="M89" s="14">
        <f t="shared" si="5"/>
        <v>40331.820138888885</v>
      </c>
      <c r="N89" t="b">
        <v>0</v>
      </c>
      <c r="O89">
        <v>25</v>
      </c>
      <c r="P89" t="b">
        <v>1</v>
      </c>
      <c r="Q89" t="s">
        <v>8266</v>
      </c>
      <c r="R89" s="7">
        <f t="shared" si="6"/>
        <v>104.60000000000001</v>
      </c>
      <c r="S89" s="7">
        <f t="shared" si="9"/>
        <v>104.6</v>
      </c>
      <c r="T89" t="s">
        <v>8310</v>
      </c>
      <c r="U89" t="s">
        <v>8312</v>
      </c>
    </row>
    <row r="90" spans="1:21" ht="4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7"/>
        <v>41786.40892361111</v>
      </c>
      <c r="L90" s="19">
        <f t="shared" si="8"/>
        <v>2014</v>
      </c>
      <c r="M90" s="14">
        <f t="shared" si="5"/>
        <v>41812.40892361111</v>
      </c>
      <c r="N90" t="b">
        <v>0</v>
      </c>
      <c r="O90">
        <v>60</v>
      </c>
      <c r="P90" t="b">
        <v>1</v>
      </c>
      <c r="Q90" t="s">
        <v>8266</v>
      </c>
      <c r="R90" s="7">
        <f t="shared" si="6"/>
        <v>102.85714285714285</v>
      </c>
      <c r="S90" s="7">
        <f t="shared" si="9"/>
        <v>60</v>
      </c>
      <c r="T90" t="s">
        <v>8310</v>
      </c>
      <c r="U90" t="s">
        <v>8312</v>
      </c>
    </row>
    <row r="91" spans="1:21" ht="4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7"/>
        <v>41402.502222222218</v>
      </c>
      <c r="L91" s="19">
        <f t="shared" si="8"/>
        <v>2013</v>
      </c>
      <c r="M91" s="14">
        <f t="shared" si="5"/>
        <v>41427.502222222218</v>
      </c>
      <c r="N91" t="b">
        <v>0</v>
      </c>
      <c r="O91">
        <v>56</v>
      </c>
      <c r="P91" t="b">
        <v>1</v>
      </c>
      <c r="Q91" t="s">
        <v>8266</v>
      </c>
      <c r="R91" s="7">
        <f t="shared" si="6"/>
        <v>115.06666666666668</v>
      </c>
      <c r="S91" s="7">
        <f t="shared" si="9"/>
        <v>123.28571428571429</v>
      </c>
      <c r="T91" t="s">
        <v>8310</v>
      </c>
      <c r="U91" t="s">
        <v>8312</v>
      </c>
    </row>
    <row r="92" spans="1:21" ht="30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7"/>
        <v>40706.047442129631</v>
      </c>
      <c r="L92" s="19">
        <f t="shared" si="8"/>
        <v>2011</v>
      </c>
      <c r="M92" s="14">
        <f t="shared" si="5"/>
        <v>40736.047442129631</v>
      </c>
      <c r="N92" t="b">
        <v>0</v>
      </c>
      <c r="O92">
        <v>16</v>
      </c>
      <c r="P92" t="b">
        <v>1</v>
      </c>
      <c r="Q92" t="s">
        <v>8266</v>
      </c>
      <c r="R92" s="7">
        <f t="shared" si="6"/>
        <v>100.4</v>
      </c>
      <c r="S92" s="7">
        <f t="shared" si="9"/>
        <v>31.375</v>
      </c>
      <c r="T92" t="s">
        <v>8310</v>
      </c>
      <c r="U92" t="s">
        <v>8312</v>
      </c>
    </row>
    <row r="93" spans="1:21" ht="4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7"/>
        <v>40619.152361111112</v>
      </c>
      <c r="L93" s="19">
        <f t="shared" si="8"/>
        <v>2011</v>
      </c>
      <c r="M93" s="14">
        <f t="shared" si="5"/>
        <v>40680.152361111112</v>
      </c>
      <c r="N93" t="b">
        <v>0</v>
      </c>
      <c r="O93">
        <v>46</v>
      </c>
      <c r="P93" t="b">
        <v>1</v>
      </c>
      <c r="Q93" t="s">
        <v>8266</v>
      </c>
      <c r="R93" s="7">
        <f t="shared" si="6"/>
        <v>120</v>
      </c>
      <c r="S93" s="7">
        <f t="shared" si="9"/>
        <v>78.260869565217391</v>
      </c>
      <c r="T93" t="s">
        <v>8310</v>
      </c>
      <c r="U93" t="s">
        <v>8312</v>
      </c>
    </row>
    <row r="94" spans="1:21" ht="4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7"/>
        <v>42720.948877314819</v>
      </c>
      <c r="L94" s="19">
        <f t="shared" si="8"/>
        <v>2016</v>
      </c>
      <c r="M94" s="14">
        <f t="shared" si="5"/>
        <v>42767.083333333328</v>
      </c>
      <c r="N94" t="b">
        <v>0</v>
      </c>
      <c r="O94">
        <v>43</v>
      </c>
      <c r="P94" t="b">
        <v>1</v>
      </c>
      <c r="Q94" t="s">
        <v>8266</v>
      </c>
      <c r="R94" s="7">
        <f t="shared" si="6"/>
        <v>105.2</v>
      </c>
      <c r="S94" s="7">
        <f t="shared" si="9"/>
        <v>122.32558139534883</v>
      </c>
      <c r="T94" t="s">
        <v>8310</v>
      </c>
      <c r="U94" t="s">
        <v>8312</v>
      </c>
    </row>
    <row r="95" spans="1:21" ht="45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7"/>
        <v>41065.608067129629</v>
      </c>
      <c r="L95" s="19">
        <f t="shared" si="8"/>
        <v>2012</v>
      </c>
      <c r="M95" s="14">
        <f t="shared" si="5"/>
        <v>41093.625</v>
      </c>
      <c r="N95" t="b">
        <v>0</v>
      </c>
      <c r="O95">
        <v>15</v>
      </c>
      <c r="P95" t="b">
        <v>1</v>
      </c>
      <c r="Q95" t="s">
        <v>8266</v>
      </c>
      <c r="R95" s="7">
        <f t="shared" si="6"/>
        <v>110.60000000000001</v>
      </c>
      <c r="S95" s="7">
        <f t="shared" si="9"/>
        <v>73.733333333333334</v>
      </c>
      <c r="T95" t="s">
        <v>8310</v>
      </c>
      <c r="U95" t="s">
        <v>8312</v>
      </c>
    </row>
    <row r="96" spans="1:21" ht="4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7"/>
        <v>41716.467847222222</v>
      </c>
      <c r="L96" s="19">
        <f t="shared" si="8"/>
        <v>2014</v>
      </c>
      <c r="M96" s="14">
        <f t="shared" si="5"/>
        <v>41736.467847222222</v>
      </c>
      <c r="N96" t="b">
        <v>0</v>
      </c>
      <c r="O96">
        <v>12</v>
      </c>
      <c r="P96" t="b">
        <v>1</v>
      </c>
      <c r="Q96" t="s">
        <v>8266</v>
      </c>
      <c r="R96" s="7">
        <f t="shared" si="6"/>
        <v>104</v>
      </c>
      <c r="S96" s="7">
        <f t="shared" si="9"/>
        <v>21.666666666666668</v>
      </c>
      <c r="T96" t="s">
        <v>8310</v>
      </c>
      <c r="U96" t="s">
        <v>8312</v>
      </c>
    </row>
    <row r="97" spans="1:21" ht="4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7"/>
        <v>40934.755104166667</v>
      </c>
      <c r="L97" s="19">
        <f t="shared" si="8"/>
        <v>2012</v>
      </c>
      <c r="M97" s="14">
        <f t="shared" si="5"/>
        <v>40964.755104166667</v>
      </c>
      <c r="N97" t="b">
        <v>0</v>
      </c>
      <c r="O97">
        <v>21</v>
      </c>
      <c r="P97" t="b">
        <v>1</v>
      </c>
      <c r="Q97" t="s">
        <v>8266</v>
      </c>
      <c r="R97" s="7">
        <f t="shared" si="6"/>
        <v>131.42857142857142</v>
      </c>
      <c r="S97" s="7">
        <f t="shared" si="9"/>
        <v>21.904761904761905</v>
      </c>
      <c r="T97" t="s">
        <v>8310</v>
      </c>
      <c r="U97" t="s">
        <v>8312</v>
      </c>
    </row>
    <row r="98" spans="1:21" ht="45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7"/>
        <v>40324.412511574075</v>
      </c>
      <c r="L98" s="19">
        <f t="shared" si="8"/>
        <v>2010</v>
      </c>
      <c r="M98" s="14">
        <f t="shared" si="5"/>
        <v>40390.875</v>
      </c>
      <c r="N98" t="b">
        <v>0</v>
      </c>
      <c r="O98">
        <v>34</v>
      </c>
      <c r="P98" t="b">
        <v>1</v>
      </c>
      <c r="Q98" t="s">
        <v>8266</v>
      </c>
      <c r="R98" s="7">
        <f t="shared" si="6"/>
        <v>114.66666666666667</v>
      </c>
      <c r="S98" s="7">
        <f t="shared" si="9"/>
        <v>50.588235294117645</v>
      </c>
      <c r="T98" t="s">
        <v>8310</v>
      </c>
      <c r="U98" t="s">
        <v>8312</v>
      </c>
    </row>
    <row r="99" spans="1:21" ht="4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7"/>
        <v>40705.885208333333</v>
      </c>
      <c r="L99" s="19">
        <f t="shared" si="8"/>
        <v>2011</v>
      </c>
      <c r="M99" s="14">
        <f t="shared" si="5"/>
        <v>40735.885208333333</v>
      </c>
      <c r="N99" t="b">
        <v>0</v>
      </c>
      <c r="O99">
        <v>8</v>
      </c>
      <c r="P99" t="b">
        <v>1</v>
      </c>
      <c r="Q99" t="s">
        <v>8266</v>
      </c>
      <c r="R99" s="7">
        <f t="shared" si="6"/>
        <v>106.25</v>
      </c>
      <c r="S99" s="7">
        <f t="shared" si="9"/>
        <v>53.125</v>
      </c>
      <c r="T99" t="s">
        <v>8310</v>
      </c>
      <c r="U99" t="s">
        <v>8312</v>
      </c>
    </row>
    <row r="100" spans="1:21" ht="4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7"/>
        <v>41214.544837962967</v>
      </c>
      <c r="L100" s="19">
        <f t="shared" si="8"/>
        <v>2012</v>
      </c>
      <c r="M100" s="14">
        <f t="shared" si="5"/>
        <v>41250.729166666664</v>
      </c>
      <c r="N100" t="b">
        <v>0</v>
      </c>
      <c r="O100">
        <v>60</v>
      </c>
      <c r="P100" t="b">
        <v>1</v>
      </c>
      <c r="Q100" t="s">
        <v>8266</v>
      </c>
      <c r="R100" s="7">
        <f t="shared" si="6"/>
        <v>106.25</v>
      </c>
      <c r="S100" s="7">
        <f t="shared" si="9"/>
        <v>56.666666666666664</v>
      </c>
      <c r="T100" t="s">
        <v>8310</v>
      </c>
      <c r="U100" t="s">
        <v>8312</v>
      </c>
    </row>
    <row r="101" spans="1:21" ht="30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7"/>
        <v>41631.652766203704</v>
      </c>
      <c r="L101" s="19">
        <f t="shared" si="8"/>
        <v>2013</v>
      </c>
      <c r="M101" s="14">
        <f t="shared" si="5"/>
        <v>41661.652766203704</v>
      </c>
      <c r="N101" t="b">
        <v>0</v>
      </c>
      <c r="O101">
        <v>39</v>
      </c>
      <c r="P101" t="b">
        <v>1</v>
      </c>
      <c r="Q101" t="s">
        <v>8266</v>
      </c>
      <c r="R101" s="7">
        <f t="shared" si="6"/>
        <v>106.01933333333334</v>
      </c>
      <c r="S101" s="7">
        <f t="shared" si="9"/>
        <v>40.776666666666664</v>
      </c>
      <c r="T101" t="s">
        <v>8310</v>
      </c>
      <c r="U101" t="s">
        <v>8312</v>
      </c>
    </row>
    <row r="102" spans="1:21" ht="4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7"/>
        <v>41197.503310185188</v>
      </c>
      <c r="L102" s="19">
        <f t="shared" si="8"/>
        <v>2012</v>
      </c>
      <c r="M102" s="14">
        <f t="shared" si="5"/>
        <v>41217.544976851852</v>
      </c>
      <c r="N102" t="b">
        <v>0</v>
      </c>
      <c r="O102">
        <v>26</v>
      </c>
      <c r="P102" t="b">
        <v>1</v>
      </c>
      <c r="Q102" t="s">
        <v>8266</v>
      </c>
      <c r="R102" s="7">
        <f t="shared" si="6"/>
        <v>100</v>
      </c>
      <c r="S102" s="7">
        <f t="shared" si="9"/>
        <v>192.30769230769232</v>
      </c>
      <c r="T102" t="s">
        <v>8310</v>
      </c>
      <c r="U102" t="s">
        <v>8312</v>
      </c>
    </row>
    <row r="103" spans="1:21" ht="4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7"/>
        <v>41274.526736111111</v>
      </c>
      <c r="L103" s="19">
        <f t="shared" si="8"/>
        <v>2012</v>
      </c>
      <c r="M103" s="14">
        <f t="shared" si="5"/>
        <v>41298.526736111111</v>
      </c>
      <c r="N103" t="b">
        <v>0</v>
      </c>
      <c r="O103">
        <v>35</v>
      </c>
      <c r="P103" t="b">
        <v>1</v>
      </c>
      <c r="Q103" t="s">
        <v>8266</v>
      </c>
      <c r="R103" s="7">
        <f t="shared" si="6"/>
        <v>100</v>
      </c>
      <c r="S103" s="7">
        <f t="shared" si="9"/>
        <v>100</v>
      </c>
      <c r="T103" t="s">
        <v>8310</v>
      </c>
      <c r="U103" t="s">
        <v>8312</v>
      </c>
    </row>
    <row r="104" spans="1:21" ht="4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7"/>
        <v>40504.881168981483</v>
      </c>
      <c r="L104" s="19">
        <f t="shared" si="8"/>
        <v>2010</v>
      </c>
      <c r="M104" s="14">
        <f t="shared" si="5"/>
        <v>40534.881168981483</v>
      </c>
      <c r="N104" t="b">
        <v>0</v>
      </c>
      <c r="O104">
        <v>65</v>
      </c>
      <c r="P104" t="b">
        <v>1</v>
      </c>
      <c r="Q104" t="s">
        <v>8266</v>
      </c>
      <c r="R104" s="7">
        <f t="shared" si="6"/>
        <v>127.75000000000001</v>
      </c>
      <c r="S104" s="7">
        <f t="shared" si="9"/>
        <v>117.92307692307692</v>
      </c>
      <c r="T104" t="s">
        <v>8310</v>
      </c>
      <c r="U104" t="s">
        <v>8312</v>
      </c>
    </row>
    <row r="105" spans="1:21" ht="30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7"/>
        <v>41682.555902777778</v>
      </c>
      <c r="L105" s="19">
        <f t="shared" si="8"/>
        <v>2014</v>
      </c>
      <c r="M105" s="14">
        <f t="shared" si="5"/>
        <v>41705.555902777778</v>
      </c>
      <c r="N105" t="b">
        <v>0</v>
      </c>
      <c r="O105">
        <v>49</v>
      </c>
      <c r="P105" t="b">
        <v>1</v>
      </c>
      <c r="Q105" t="s">
        <v>8266</v>
      </c>
      <c r="R105" s="7">
        <f t="shared" si="6"/>
        <v>105.15384615384616</v>
      </c>
      <c r="S105" s="7">
        <f t="shared" si="9"/>
        <v>27.897959183673468</v>
      </c>
      <c r="T105" t="s">
        <v>8310</v>
      </c>
      <c r="U105" t="s">
        <v>8312</v>
      </c>
    </row>
    <row r="106" spans="1:21" ht="30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7"/>
        <v>40612.445208333331</v>
      </c>
      <c r="L106" s="19">
        <f t="shared" si="8"/>
        <v>2011</v>
      </c>
      <c r="M106" s="14">
        <f t="shared" si="5"/>
        <v>40635.791666666664</v>
      </c>
      <c r="N106" t="b">
        <v>0</v>
      </c>
      <c r="O106">
        <v>10</v>
      </c>
      <c r="P106" t="b">
        <v>1</v>
      </c>
      <c r="Q106" t="s">
        <v>8266</v>
      </c>
      <c r="R106" s="7">
        <f t="shared" si="6"/>
        <v>120</v>
      </c>
      <c r="S106" s="7">
        <f t="shared" si="9"/>
        <v>60</v>
      </c>
      <c r="T106" t="s">
        <v>8310</v>
      </c>
      <c r="U106" t="s">
        <v>8312</v>
      </c>
    </row>
    <row r="107" spans="1:21" ht="30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7"/>
        <v>42485.474768518514</v>
      </c>
      <c r="L107" s="19">
        <f t="shared" si="8"/>
        <v>2016</v>
      </c>
      <c r="M107" s="14">
        <f t="shared" si="5"/>
        <v>42503.75</v>
      </c>
      <c r="N107" t="b">
        <v>0</v>
      </c>
      <c r="O107">
        <v>60</v>
      </c>
      <c r="P107" t="b">
        <v>1</v>
      </c>
      <c r="Q107" t="s">
        <v>8266</v>
      </c>
      <c r="R107" s="7">
        <f t="shared" si="6"/>
        <v>107.40909090909089</v>
      </c>
      <c r="S107" s="7">
        <f t="shared" si="9"/>
        <v>39.383333333333333</v>
      </c>
      <c r="T107" t="s">
        <v>8310</v>
      </c>
      <c r="U107" t="s">
        <v>8312</v>
      </c>
    </row>
    <row r="108" spans="1:21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7"/>
        <v>40987.526631944442</v>
      </c>
      <c r="L108" s="19">
        <f t="shared" si="8"/>
        <v>2012</v>
      </c>
      <c r="M108" s="14">
        <f t="shared" si="5"/>
        <v>41001.526631944442</v>
      </c>
      <c r="N108" t="b">
        <v>0</v>
      </c>
      <c r="O108">
        <v>27</v>
      </c>
      <c r="P108" t="b">
        <v>1</v>
      </c>
      <c r="Q108" t="s">
        <v>8266</v>
      </c>
      <c r="R108" s="7">
        <f t="shared" si="6"/>
        <v>100.49999999999999</v>
      </c>
      <c r="S108" s="7">
        <f t="shared" si="9"/>
        <v>186.11111111111111</v>
      </c>
      <c r="T108" t="s">
        <v>8310</v>
      </c>
      <c r="U108" t="s">
        <v>8312</v>
      </c>
    </row>
    <row r="109" spans="1:21" ht="4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7"/>
        <v>40635.732488425929</v>
      </c>
      <c r="L109" s="19">
        <f t="shared" si="8"/>
        <v>2011</v>
      </c>
      <c r="M109" s="14">
        <f t="shared" si="5"/>
        <v>40657.732488425929</v>
      </c>
      <c r="N109" t="b">
        <v>0</v>
      </c>
      <c r="O109">
        <v>69</v>
      </c>
      <c r="P109" t="b">
        <v>1</v>
      </c>
      <c r="Q109" t="s">
        <v>8266</v>
      </c>
      <c r="R109" s="7">
        <f t="shared" si="6"/>
        <v>102.46666666666667</v>
      </c>
      <c r="S109" s="7">
        <f t="shared" si="9"/>
        <v>111.37681159420291</v>
      </c>
      <c r="T109" t="s">
        <v>8310</v>
      </c>
      <c r="U109" t="s">
        <v>8312</v>
      </c>
    </row>
    <row r="110" spans="1:21" ht="4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7"/>
        <v>41365.363078703704</v>
      </c>
      <c r="L110" s="19">
        <f t="shared" si="8"/>
        <v>2013</v>
      </c>
      <c r="M110" s="14">
        <f t="shared" si="5"/>
        <v>41425.363078703704</v>
      </c>
      <c r="N110" t="b">
        <v>0</v>
      </c>
      <c r="O110">
        <v>47</v>
      </c>
      <c r="P110" t="b">
        <v>1</v>
      </c>
      <c r="Q110" t="s">
        <v>8266</v>
      </c>
      <c r="R110" s="7">
        <f t="shared" si="6"/>
        <v>246.66666666666669</v>
      </c>
      <c r="S110" s="7">
        <f t="shared" si="9"/>
        <v>78.723404255319153</v>
      </c>
      <c r="T110" t="s">
        <v>8310</v>
      </c>
      <c r="U110" t="s">
        <v>8312</v>
      </c>
    </row>
    <row r="111" spans="1:21" ht="4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7"/>
        <v>40569.775810185187</v>
      </c>
      <c r="L111" s="19">
        <f t="shared" si="8"/>
        <v>2011</v>
      </c>
      <c r="M111" s="14">
        <f t="shared" si="5"/>
        <v>40599.775810185187</v>
      </c>
      <c r="N111" t="b">
        <v>0</v>
      </c>
      <c r="O111">
        <v>47</v>
      </c>
      <c r="P111" t="b">
        <v>1</v>
      </c>
      <c r="Q111" t="s">
        <v>8266</v>
      </c>
      <c r="R111" s="7">
        <f t="shared" si="6"/>
        <v>219.49999999999997</v>
      </c>
      <c r="S111" s="7">
        <f t="shared" si="9"/>
        <v>46.702127659574465</v>
      </c>
      <c r="T111" t="s">
        <v>8310</v>
      </c>
      <c r="U111" t="s">
        <v>8312</v>
      </c>
    </row>
    <row r="112" spans="1:21" ht="4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7"/>
        <v>41557.699687500004</v>
      </c>
      <c r="L112" s="19">
        <f t="shared" si="8"/>
        <v>2013</v>
      </c>
      <c r="M112" s="14">
        <f t="shared" si="5"/>
        <v>41591.999305555553</v>
      </c>
      <c r="N112" t="b">
        <v>0</v>
      </c>
      <c r="O112">
        <v>26</v>
      </c>
      <c r="P112" t="b">
        <v>1</v>
      </c>
      <c r="Q112" t="s">
        <v>8266</v>
      </c>
      <c r="R112" s="7">
        <f t="shared" si="6"/>
        <v>130.76923076923077</v>
      </c>
      <c r="S112" s="7">
        <f t="shared" si="9"/>
        <v>65.384615384615387</v>
      </c>
      <c r="T112" t="s">
        <v>8310</v>
      </c>
      <c r="U112" t="s">
        <v>8312</v>
      </c>
    </row>
    <row r="113" spans="1:21" ht="4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7"/>
        <v>42125.083182870367</v>
      </c>
      <c r="L113" s="19">
        <f t="shared" si="8"/>
        <v>2015</v>
      </c>
      <c r="M113" s="14">
        <f t="shared" si="5"/>
        <v>42155.083182870367</v>
      </c>
      <c r="N113" t="b">
        <v>0</v>
      </c>
      <c r="O113">
        <v>53</v>
      </c>
      <c r="P113" t="b">
        <v>1</v>
      </c>
      <c r="Q113" t="s">
        <v>8266</v>
      </c>
      <c r="R113" s="7">
        <f t="shared" si="6"/>
        <v>154.57142857142858</v>
      </c>
      <c r="S113" s="7">
        <f t="shared" si="9"/>
        <v>102.0754716981132</v>
      </c>
      <c r="T113" t="s">
        <v>8310</v>
      </c>
      <c r="U113" t="s">
        <v>8312</v>
      </c>
    </row>
    <row r="114" spans="1:21" ht="4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7"/>
        <v>41717.793032407411</v>
      </c>
      <c r="L114" s="19">
        <f t="shared" si="8"/>
        <v>2014</v>
      </c>
      <c r="M114" s="14">
        <f t="shared" si="5"/>
        <v>41741.833333333336</v>
      </c>
      <c r="N114" t="b">
        <v>0</v>
      </c>
      <c r="O114">
        <v>81</v>
      </c>
      <c r="P114" t="b">
        <v>1</v>
      </c>
      <c r="Q114" t="s">
        <v>8266</v>
      </c>
      <c r="R114" s="7">
        <f t="shared" si="6"/>
        <v>104</v>
      </c>
      <c r="S114" s="7">
        <f t="shared" si="9"/>
        <v>64.197530864197532</v>
      </c>
      <c r="T114" t="s">
        <v>8310</v>
      </c>
      <c r="U114" t="s">
        <v>8312</v>
      </c>
    </row>
    <row r="115" spans="1:21" ht="30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7"/>
        <v>40753.508425925924</v>
      </c>
      <c r="L115" s="19">
        <f t="shared" si="8"/>
        <v>2011</v>
      </c>
      <c r="M115" s="14">
        <f t="shared" si="5"/>
        <v>40761.375</v>
      </c>
      <c r="N115" t="b">
        <v>0</v>
      </c>
      <c r="O115">
        <v>78</v>
      </c>
      <c r="P115" t="b">
        <v>1</v>
      </c>
      <c r="Q115" t="s">
        <v>8266</v>
      </c>
      <c r="R115" s="7">
        <f t="shared" si="6"/>
        <v>141</v>
      </c>
      <c r="S115" s="7">
        <f t="shared" si="9"/>
        <v>90.384615384615387</v>
      </c>
      <c r="T115" t="s">
        <v>8310</v>
      </c>
      <c r="U115" t="s">
        <v>8312</v>
      </c>
    </row>
    <row r="116" spans="1:21" ht="4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7"/>
        <v>40861.02416666667</v>
      </c>
      <c r="L116" s="19">
        <f t="shared" si="8"/>
        <v>2011</v>
      </c>
      <c r="M116" s="14">
        <f t="shared" si="5"/>
        <v>40921.02416666667</v>
      </c>
      <c r="N116" t="b">
        <v>0</v>
      </c>
      <c r="O116">
        <v>35</v>
      </c>
      <c r="P116" t="b">
        <v>1</v>
      </c>
      <c r="Q116" t="s">
        <v>8266</v>
      </c>
      <c r="R116" s="7">
        <f t="shared" si="6"/>
        <v>103.33333333333334</v>
      </c>
      <c r="S116" s="7">
        <f t="shared" si="9"/>
        <v>88.571428571428569</v>
      </c>
      <c r="T116" t="s">
        <v>8310</v>
      </c>
      <c r="U116" t="s">
        <v>8312</v>
      </c>
    </row>
    <row r="117" spans="1:21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7"/>
        <v>40918.488935185189</v>
      </c>
      <c r="L117" s="19">
        <f t="shared" si="8"/>
        <v>2012</v>
      </c>
      <c r="M117" s="14">
        <f t="shared" si="5"/>
        <v>40943.488935185189</v>
      </c>
      <c r="N117" t="b">
        <v>0</v>
      </c>
      <c r="O117">
        <v>22</v>
      </c>
      <c r="P117" t="b">
        <v>1</v>
      </c>
      <c r="Q117" t="s">
        <v>8266</v>
      </c>
      <c r="R117" s="7">
        <f t="shared" si="6"/>
        <v>140.44444444444443</v>
      </c>
      <c r="S117" s="7">
        <f t="shared" si="9"/>
        <v>28.727272727272727</v>
      </c>
      <c r="T117" t="s">
        <v>8310</v>
      </c>
      <c r="U117" t="s">
        <v>8312</v>
      </c>
    </row>
    <row r="118" spans="1:21" ht="4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7"/>
        <v>40595.247164351851</v>
      </c>
      <c r="L118" s="19">
        <f t="shared" si="8"/>
        <v>2011</v>
      </c>
      <c r="M118" s="14">
        <f t="shared" si="5"/>
        <v>40641.205497685187</v>
      </c>
      <c r="N118" t="b">
        <v>0</v>
      </c>
      <c r="O118">
        <v>57</v>
      </c>
      <c r="P118" t="b">
        <v>1</v>
      </c>
      <c r="Q118" t="s">
        <v>8266</v>
      </c>
      <c r="R118" s="7">
        <f t="shared" si="6"/>
        <v>113.65714285714286</v>
      </c>
      <c r="S118" s="7">
        <f t="shared" si="9"/>
        <v>69.78947368421052</v>
      </c>
      <c r="T118" t="s">
        <v>8310</v>
      </c>
      <c r="U118" t="s">
        <v>8312</v>
      </c>
    </row>
    <row r="119" spans="1:21" ht="45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7"/>
        <v>40248.584999999999</v>
      </c>
      <c r="L119" s="19">
        <f t="shared" si="8"/>
        <v>2010</v>
      </c>
      <c r="M119" s="14">
        <f t="shared" si="5"/>
        <v>40338.541666666664</v>
      </c>
      <c r="N119" t="b">
        <v>0</v>
      </c>
      <c r="O119">
        <v>27</v>
      </c>
      <c r="P119" t="b">
        <v>1</v>
      </c>
      <c r="Q119" t="s">
        <v>8266</v>
      </c>
      <c r="R119" s="7">
        <f t="shared" si="6"/>
        <v>100.49377777777779</v>
      </c>
      <c r="S119" s="7">
        <f t="shared" si="9"/>
        <v>167.48962962962963</v>
      </c>
      <c r="T119" t="s">
        <v>8310</v>
      </c>
      <c r="U119" t="s">
        <v>8312</v>
      </c>
    </row>
    <row r="120" spans="1:21" ht="30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7"/>
        <v>40722.803657407407</v>
      </c>
      <c r="L120" s="19">
        <f t="shared" si="8"/>
        <v>2011</v>
      </c>
      <c r="M120" s="14">
        <f t="shared" si="5"/>
        <v>40752.803657407407</v>
      </c>
      <c r="N120" t="b">
        <v>0</v>
      </c>
      <c r="O120">
        <v>39</v>
      </c>
      <c r="P120" t="b">
        <v>1</v>
      </c>
      <c r="Q120" t="s">
        <v>8266</v>
      </c>
      <c r="R120" s="7">
        <f t="shared" si="6"/>
        <v>113.03159999999998</v>
      </c>
      <c r="S120" s="7">
        <f t="shared" si="9"/>
        <v>144.91230769230768</v>
      </c>
      <c r="T120" t="s">
        <v>8310</v>
      </c>
      <c r="U120" t="s">
        <v>8312</v>
      </c>
    </row>
    <row r="121" spans="1:21" ht="4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7"/>
        <v>40738.819282407407</v>
      </c>
      <c r="L121" s="19">
        <f t="shared" si="8"/>
        <v>2011</v>
      </c>
      <c r="M121" s="14">
        <f t="shared" si="5"/>
        <v>40768.708333333336</v>
      </c>
      <c r="N121" t="b">
        <v>0</v>
      </c>
      <c r="O121">
        <v>37</v>
      </c>
      <c r="P121" t="b">
        <v>1</v>
      </c>
      <c r="Q121" t="s">
        <v>8266</v>
      </c>
      <c r="R121" s="7">
        <f t="shared" si="6"/>
        <v>104.55692307692308</v>
      </c>
      <c r="S121" s="7">
        <f t="shared" si="9"/>
        <v>91.840540540540545</v>
      </c>
      <c r="T121" t="s">
        <v>8310</v>
      </c>
      <c r="U121" t="s">
        <v>8312</v>
      </c>
    </row>
    <row r="122" spans="1:21" ht="45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7"/>
        <v>42615.799849537041</v>
      </c>
      <c r="L122" s="19">
        <f t="shared" si="8"/>
        <v>2016</v>
      </c>
      <c r="M122" s="14">
        <f t="shared" si="5"/>
        <v>42645.799849537041</v>
      </c>
      <c r="N122" t="b">
        <v>0</v>
      </c>
      <c r="O122">
        <v>1</v>
      </c>
      <c r="P122" t="b">
        <v>0</v>
      </c>
      <c r="Q122" t="s">
        <v>8267</v>
      </c>
      <c r="R122" s="7">
        <f t="shared" si="6"/>
        <v>1.4285714285714287E-2</v>
      </c>
      <c r="S122" s="7">
        <f t="shared" si="9"/>
        <v>10</v>
      </c>
      <c r="T122" t="s">
        <v>8310</v>
      </c>
      <c r="U122" t="s">
        <v>8313</v>
      </c>
    </row>
    <row r="123" spans="1:21" ht="45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7"/>
        <v>42096.454976851848</v>
      </c>
      <c r="L123" s="19">
        <f t="shared" si="8"/>
        <v>2015</v>
      </c>
      <c r="M123" s="14">
        <f t="shared" si="5"/>
        <v>42112.177777777775</v>
      </c>
      <c r="N123" t="b">
        <v>0</v>
      </c>
      <c r="O123">
        <v>1</v>
      </c>
      <c r="P123" t="b">
        <v>0</v>
      </c>
      <c r="Q123" t="s">
        <v>8267</v>
      </c>
      <c r="R123" s="7">
        <f t="shared" si="6"/>
        <v>3.3333333333333333E-2</v>
      </c>
      <c r="S123" s="7">
        <f t="shared" si="9"/>
        <v>1</v>
      </c>
      <c r="T123" t="s">
        <v>8310</v>
      </c>
      <c r="U123" t="s">
        <v>8313</v>
      </c>
    </row>
    <row r="124" spans="1:21" ht="30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7"/>
        <v>42593.181793981479</v>
      </c>
      <c r="L124" s="19">
        <f t="shared" si="8"/>
        <v>2016</v>
      </c>
      <c r="M124" s="14">
        <f t="shared" si="5"/>
        <v>42653.181793981479</v>
      </c>
      <c r="N124" t="b">
        <v>0</v>
      </c>
      <c r="O124">
        <v>0</v>
      </c>
      <c r="P124" t="b">
        <v>0</v>
      </c>
      <c r="Q124" t="s">
        <v>8267</v>
      </c>
      <c r="R124" s="7">
        <f t="shared" si="6"/>
        <v>0</v>
      </c>
      <c r="S124" s="7">
        <f t="shared" si="9"/>
        <v>0</v>
      </c>
      <c r="T124" t="s">
        <v>8310</v>
      </c>
      <c r="U124" t="s">
        <v>8313</v>
      </c>
    </row>
    <row r="125" spans="1:21" ht="45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7"/>
        <v>41904.531990740739</v>
      </c>
      <c r="L125" s="19">
        <f t="shared" si="8"/>
        <v>2014</v>
      </c>
      <c r="M125" s="14">
        <f t="shared" si="5"/>
        <v>41940.666666666664</v>
      </c>
      <c r="N125" t="b">
        <v>0</v>
      </c>
      <c r="O125">
        <v>6</v>
      </c>
      <c r="P125" t="b">
        <v>0</v>
      </c>
      <c r="Q125" t="s">
        <v>8267</v>
      </c>
      <c r="R125" s="7">
        <f t="shared" si="6"/>
        <v>0.27454545454545454</v>
      </c>
      <c r="S125" s="7">
        <f t="shared" si="9"/>
        <v>25.166666666666668</v>
      </c>
      <c r="T125" t="s">
        <v>8310</v>
      </c>
      <c r="U125" t="s">
        <v>8313</v>
      </c>
    </row>
    <row r="126" spans="1:21" ht="4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7"/>
        <v>42114.678726851853</v>
      </c>
      <c r="L126" s="19">
        <f t="shared" si="8"/>
        <v>2015</v>
      </c>
      <c r="M126" s="14">
        <f t="shared" si="5"/>
        <v>42139.678726851853</v>
      </c>
      <c r="N126" t="b">
        <v>0</v>
      </c>
      <c r="O126">
        <v>0</v>
      </c>
      <c r="P126" t="b">
        <v>0</v>
      </c>
      <c r="Q126" t="s">
        <v>8267</v>
      </c>
      <c r="R126" s="7">
        <f t="shared" si="6"/>
        <v>0</v>
      </c>
      <c r="S126" s="7">
        <f t="shared" si="9"/>
        <v>0</v>
      </c>
      <c r="T126" t="s">
        <v>8310</v>
      </c>
      <c r="U126" t="s">
        <v>8313</v>
      </c>
    </row>
    <row r="127" spans="1:21" ht="4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7"/>
        <v>42709.743981481486</v>
      </c>
      <c r="L127" s="19">
        <f t="shared" si="8"/>
        <v>2016</v>
      </c>
      <c r="M127" s="14">
        <f t="shared" si="5"/>
        <v>42769.743981481486</v>
      </c>
      <c r="N127" t="b">
        <v>0</v>
      </c>
      <c r="O127">
        <v>6</v>
      </c>
      <c r="P127" t="b">
        <v>0</v>
      </c>
      <c r="Q127" t="s">
        <v>8267</v>
      </c>
      <c r="R127" s="7">
        <f t="shared" si="6"/>
        <v>14.000000000000002</v>
      </c>
      <c r="S127" s="7">
        <f t="shared" si="9"/>
        <v>11.666666666666666</v>
      </c>
      <c r="T127" t="s">
        <v>8310</v>
      </c>
      <c r="U127" t="s">
        <v>8313</v>
      </c>
    </row>
    <row r="128" spans="1:21" ht="4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7"/>
        <v>42135.339548611111</v>
      </c>
      <c r="L128" s="19">
        <f t="shared" si="8"/>
        <v>2015</v>
      </c>
      <c r="M128" s="14">
        <f t="shared" si="5"/>
        <v>42165.833333333328</v>
      </c>
      <c r="N128" t="b">
        <v>0</v>
      </c>
      <c r="O128">
        <v>13</v>
      </c>
      <c r="P128" t="b">
        <v>0</v>
      </c>
      <c r="Q128" t="s">
        <v>8267</v>
      </c>
      <c r="R128" s="7">
        <f t="shared" si="6"/>
        <v>5.548</v>
      </c>
      <c r="S128" s="7">
        <f t="shared" si="9"/>
        <v>106.69230769230769</v>
      </c>
      <c r="T128" t="s">
        <v>8310</v>
      </c>
      <c r="U128" t="s">
        <v>8313</v>
      </c>
    </row>
    <row r="129" spans="1:21" ht="4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7"/>
        <v>42067.37431712963</v>
      </c>
      <c r="L129" s="19">
        <f t="shared" si="8"/>
        <v>2015</v>
      </c>
      <c r="M129" s="14">
        <f t="shared" si="5"/>
        <v>42097.332650462966</v>
      </c>
      <c r="N129" t="b">
        <v>0</v>
      </c>
      <c r="O129">
        <v>4</v>
      </c>
      <c r="P129" t="b">
        <v>0</v>
      </c>
      <c r="Q129" t="s">
        <v>8267</v>
      </c>
      <c r="R129" s="7">
        <f t="shared" si="6"/>
        <v>2.375</v>
      </c>
      <c r="S129" s="7">
        <f t="shared" si="9"/>
        <v>47.5</v>
      </c>
      <c r="T129" t="s">
        <v>8310</v>
      </c>
      <c r="U129" t="s">
        <v>8313</v>
      </c>
    </row>
    <row r="130" spans="1:21" ht="30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si="7"/>
        <v>42627.97792824074</v>
      </c>
      <c r="L130" s="19">
        <f t="shared" si="8"/>
        <v>2016</v>
      </c>
      <c r="M130" s="14">
        <f t="shared" ref="M130:M193" si="10">(I130/86400)+25569+(-6/24)</f>
        <v>42662.97792824074</v>
      </c>
      <c r="N130" t="b">
        <v>0</v>
      </c>
      <c r="O130">
        <v>6</v>
      </c>
      <c r="P130" t="b">
        <v>0</v>
      </c>
      <c r="Q130" t="s">
        <v>8267</v>
      </c>
      <c r="R130" s="7">
        <f t="shared" ref="R130:R193" si="11">E130/D130*100</f>
        <v>1.867</v>
      </c>
      <c r="S130" s="7">
        <f t="shared" si="9"/>
        <v>311.16666666666669</v>
      </c>
      <c r="T130" t="s">
        <v>8310</v>
      </c>
      <c r="U130" t="s">
        <v>8313</v>
      </c>
    </row>
    <row r="131" spans="1:21" ht="45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ref="K131:K194" si="12">(J131/86400)+25569+(-6/24)</f>
        <v>41882.687303240738</v>
      </c>
      <c r="L131" s="19">
        <f t="shared" ref="L131:L194" si="13">YEAR(K131)</f>
        <v>2014</v>
      </c>
      <c r="M131" s="14">
        <f t="shared" si="10"/>
        <v>41942.687303240738</v>
      </c>
      <c r="N131" t="b">
        <v>0</v>
      </c>
      <c r="O131">
        <v>0</v>
      </c>
      <c r="P131" t="b">
        <v>0</v>
      </c>
      <c r="Q131" t="s">
        <v>8267</v>
      </c>
      <c r="R131" s="7">
        <f t="shared" si="11"/>
        <v>0</v>
      </c>
      <c r="S131" s="7">
        <f t="shared" ref="S131:S194" si="14">IFERROR(E131/O131,0)</f>
        <v>0</v>
      </c>
      <c r="T131" t="s">
        <v>8310</v>
      </c>
      <c r="U131" t="s">
        <v>8313</v>
      </c>
    </row>
    <row r="132" spans="1:21" ht="4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12"/>
        <v>41778.66541666667</v>
      </c>
      <c r="L132" s="19">
        <f t="shared" si="13"/>
        <v>2014</v>
      </c>
      <c r="M132" s="14">
        <f t="shared" si="10"/>
        <v>41806.594444444447</v>
      </c>
      <c r="N132" t="b">
        <v>0</v>
      </c>
      <c r="O132">
        <v>0</v>
      </c>
      <c r="P132" t="b">
        <v>0</v>
      </c>
      <c r="Q132" t="s">
        <v>8267</v>
      </c>
      <c r="R132" s="7">
        <f t="shared" si="11"/>
        <v>0</v>
      </c>
      <c r="S132" s="7">
        <f t="shared" si="14"/>
        <v>0</v>
      </c>
      <c r="T132" t="s">
        <v>8310</v>
      </c>
      <c r="U132" t="s">
        <v>8313</v>
      </c>
    </row>
    <row r="133" spans="1:21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12"/>
        <v>42541.587511574078</v>
      </c>
      <c r="L133" s="19">
        <f t="shared" si="13"/>
        <v>2016</v>
      </c>
      <c r="M133" s="14">
        <f t="shared" si="10"/>
        <v>42556.75</v>
      </c>
      <c r="N133" t="b">
        <v>0</v>
      </c>
      <c r="O133">
        <v>0</v>
      </c>
      <c r="P133" t="b">
        <v>0</v>
      </c>
      <c r="Q133" t="s">
        <v>8267</v>
      </c>
      <c r="R133" s="7">
        <f t="shared" si="11"/>
        <v>0</v>
      </c>
      <c r="S133" s="7">
        <f t="shared" si="14"/>
        <v>0</v>
      </c>
      <c r="T133" t="s">
        <v>8310</v>
      </c>
      <c r="U133" t="s">
        <v>8313</v>
      </c>
    </row>
    <row r="134" spans="1:21" ht="4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12"/>
        <v>41905.562581018516</v>
      </c>
      <c r="L134" s="19">
        <f t="shared" si="13"/>
        <v>2014</v>
      </c>
      <c r="M134" s="14">
        <f t="shared" si="10"/>
        <v>41950.604247685187</v>
      </c>
      <c r="N134" t="b">
        <v>0</v>
      </c>
      <c r="O134">
        <v>81</v>
      </c>
      <c r="P134" t="b">
        <v>0</v>
      </c>
      <c r="Q134" t="s">
        <v>8267</v>
      </c>
      <c r="R134" s="7">
        <f t="shared" si="11"/>
        <v>9.5687499999999996</v>
      </c>
      <c r="S134" s="7">
        <f t="shared" si="14"/>
        <v>94.506172839506178</v>
      </c>
      <c r="T134" t="s">
        <v>8310</v>
      </c>
      <c r="U134" t="s">
        <v>8313</v>
      </c>
    </row>
    <row r="135" spans="1:21" ht="30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12"/>
        <v>42491.55768518518</v>
      </c>
      <c r="L135" s="19">
        <f t="shared" si="13"/>
        <v>2016</v>
      </c>
      <c r="M135" s="14">
        <f t="shared" si="10"/>
        <v>42521.479861111111</v>
      </c>
      <c r="N135" t="b">
        <v>0</v>
      </c>
      <c r="O135">
        <v>0</v>
      </c>
      <c r="P135" t="b">
        <v>0</v>
      </c>
      <c r="Q135" t="s">
        <v>8267</v>
      </c>
      <c r="R135" s="7">
        <f t="shared" si="11"/>
        <v>0</v>
      </c>
      <c r="S135" s="7">
        <f t="shared" si="14"/>
        <v>0</v>
      </c>
      <c r="T135" t="s">
        <v>8310</v>
      </c>
      <c r="U135" t="s">
        <v>8313</v>
      </c>
    </row>
    <row r="136" spans="1:21" ht="30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12"/>
        <v>42221.659930555557</v>
      </c>
      <c r="L136" s="19">
        <f t="shared" si="13"/>
        <v>2015</v>
      </c>
      <c r="M136" s="14">
        <f t="shared" si="10"/>
        <v>42251.458333333328</v>
      </c>
      <c r="N136" t="b">
        <v>0</v>
      </c>
      <c r="O136">
        <v>0</v>
      </c>
      <c r="P136" t="b">
        <v>0</v>
      </c>
      <c r="Q136" t="s">
        <v>8267</v>
      </c>
      <c r="R136" s="7">
        <f t="shared" si="11"/>
        <v>0</v>
      </c>
      <c r="S136" s="7">
        <f t="shared" si="14"/>
        <v>0</v>
      </c>
      <c r="T136" t="s">
        <v>8310</v>
      </c>
      <c r="U136" t="s">
        <v>8313</v>
      </c>
    </row>
    <row r="137" spans="1:21" ht="4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12"/>
        <v>41788.131909722222</v>
      </c>
      <c r="L137" s="19">
        <f t="shared" si="13"/>
        <v>2014</v>
      </c>
      <c r="M137" s="14">
        <f t="shared" si="10"/>
        <v>41821.541666666664</v>
      </c>
      <c r="N137" t="b">
        <v>0</v>
      </c>
      <c r="O137">
        <v>5</v>
      </c>
      <c r="P137" t="b">
        <v>0</v>
      </c>
      <c r="Q137" t="s">
        <v>8267</v>
      </c>
      <c r="R137" s="7">
        <f t="shared" si="11"/>
        <v>13.433333333333334</v>
      </c>
      <c r="S137" s="7">
        <f t="shared" si="14"/>
        <v>80.599999999999994</v>
      </c>
      <c r="T137" t="s">
        <v>8310</v>
      </c>
      <c r="U137" t="s">
        <v>8313</v>
      </c>
    </row>
    <row r="138" spans="1:21" ht="45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12"/>
        <v>42096.160115740742</v>
      </c>
      <c r="L138" s="19">
        <f t="shared" si="13"/>
        <v>2015</v>
      </c>
      <c r="M138" s="14">
        <f t="shared" si="10"/>
        <v>42140.177777777775</v>
      </c>
      <c r="N138" t="b">
        <v>0</v>
      </c>
      <c r="O138">
        <v>0</v>
      </c>
      <c r="P138" t="b">
        <v>0</v>
      </c>
      <c r="Q138" t="s">
        <v>8267</v>
      </c>
      <c r="R138" s="7">
        <f t="shared" si="11"/>
        <v>0</v>
      </c>
      <c r="S138" s="7">
        <f t="shared" si="14"/>
        <v>0</v>
      </c>
      <c r="T138" t="s">
        <v>8310</v>
      </c>
      <c r="U138" t="s">
        <v>8313</v>
      </c>
    </row>
    <row r="139" spans="1:21" ht="4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12"/>
        <v>42239.323993055557</v>
      </c>
      <c r="L139" s="19">
        <f t="shared" si="13"/>
        <v>2015</v>
      </c>
      <c r="M139" s="14">
        <f t="shared" si="10"/>
        <v>42289.323993055557</v>
      </c>
      <c r="N139" t="b">
        <v>0</v>
      </c>
      <c r="O139">
        <v>0</v>
      </c>
      <c r="P139" t="b">
        <v>0</v>
      </c>
      <c r="Q139" t="s">
        <v>8267</v>
      </c>
      <c r="R139" s="7">
        <f t="shared" si="11"/>
        <v>0</v>
      </c>
      <c r="S139" s="7">
        <f t="shared" si="14"/>
        <v>0</v>
      </c>
      <c r="T139" t="s">
        <v>8310</v>
      </c>
      <c r="U139" t="s">
        <v>8313</v>
      </c>
    </row>
    <row r="140" spans="1:21" ht="4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12"/>
        <v>42186.007418981477</v>
      </c>
      <c r="L140" s="19">
        <f t="shared" si="13"/>
        <v>2015</v>
      </c>
      <c r="M140" s="14">
        <f t="shared" si="10"/>
        <v>42216.957638888889</v>
      </c>
      <c r="N140" t="b">
        <v>0</v>
      </c>
      <c r="O140">
        <v>58</v>
      </c>
      <c r="P140" t="b">
        <v>0</v>
      </c>
      <c r="Q140" t="s">
        <v>8267</v>
      </c>
      <c r="R140" s="7">
        <f t="shared" si="11"/>
        <v>3.1413333333333333</v>
      </c>
      <c r="S140" s="7">
        <f t="shared" si="14"/>
        <v>81.241379310344826</v>
      </c>
      <c r="T140" t="s">
        <v>8310</v>
      </c>
      <c r="U140" t="s">
        <v>8313</v>
      </c>
    </row>
    <row r="141" spans="1:21" ht="30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12"/>
        <v>42187.670972222222</v>
      </c>
      <c r="L141" s="19">
        <f t="shared" si="13"/>
        <v>2015</v>
      </c>
      <c r="M141" s="14">
        <f t="shared" si="10"/>
        <v>42197.670972222222</v>
      </c>
      <c r="N141" t="b">
        <v>0</v>
      </c>
      <c r="O141">
        <v>1</v>
      </c>
      <c r="P141" t="b">
        <v>0</v>
      </c>
      <c r="Q141" t="s">
        <v>8267</v>
      </c>
      <c r="R141" s="7">
        <f t="shared" si="11"/>
        <v>100</v>
      </c>
      <c r="S141" s="7">
        <f t="shared" si="14"/>
        <v>500</v>
      </c>
      <c r="T141" t="s">
        <v>8310</v>
      </c>
      <c r="U141" t="s">
        <v>8313</v>
      </c>
    </row>
    <row r="142" spans="1:21" ht="4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12"/>
        <v>42052.948287037041</v>
      </c>
      <c r="L142" s="19">
        <f t="shared" si="13"/>
        <v>2015</v>
      </c>
      <c r="M142" s="14">
        <f t="shared" si="10"/>
        <v>42082.90662037037</v>
      </c>
      <c r="N142" t="b">
        <v>0</v>
      </c>
      <c r="O142">
        <v>0</v>
      </c>
      <c r="P142" t="b">
        <v>0</v>
      </c>
      <c r="Q142" t="s">
        <v>8267</v>
      </c>
      <c r="R142" s="7">
        <f t="shared" si="11"/>
        <v>0</v>
      </c>
      <c r="S142" s="7">
        <f t="shared" si="14"/>
        <v>0</v>
      </c>
      <c r="T142" t="s">
        <v>8310</v>
      </c>
      <c r="U142" t="s">
        <v>8313</v>
      </c>
    </row>
    <row r="143" spans="1:21" ht="4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12"/>
        <v>42109.903043981481</v>
      </c>
      <c r="L143" s="19">
        <f t="shared" si="13"/>
        <v>2015</v>
      </c>
      <c r="M143" s="14">
        <f t="shared" si="10"/>
        <v>42154.903043981481</v>
      </c>
      <c r="N143" t="b">
        <v>0</v>
      </c>
      <c r="O143">
        <v>28</v>
      </c>
      <c r="P143" t="b">
        <v>0</v>
      </c>
      <c r="Q143" t="s">
        <v>8267</v>
      </c>
      <c r="R143" s="7">
        <f t="shared" si="11"/>
        <v>10.775</v>
      </c>
      <c r="S143" s="7">
        <f t="shared" si="14"/>
        <v>46.178571428571431</v>
      </c>
      <c r="T143" t="s">
        <v>8310</v>
      </c>
      <c r="U143" t="s">
        <v>8313</v>
      </c>
    </row>
    <row r="144" spans="1:21" ht="4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12"/>
        <v>41938.643263888887</v>
      </c>
      <c r="L144" s="19">
        <f t="shared" si="13"/>
        <v>2014</v>
      </c>
      <c r="M144" s="14">
        <f t="shared" si="10"/>
        <v>41959.684930555552</v>
      </c>
      <c r="N144" t="b">
        <v>0</v>
      </c>
      <c r="O144">
        <v>1</v>
      </c>
      <c r="P144" t="b">
        <v>0</v>
      </c>
      <c r="Q144" t="s">
        <v>8267</v>
      </c>
      <c r="R144" s="7">
        <f t="shared" si="11"/>
        <v>0.33333333333333337</v>
      </c>
      <c r="S144" s="7">
        <f t="shared" si="14"/>
        <v>10</v>
      </c>
      <c r="T144" t="s">
        <v>8310</v>
      </c>
      <c r="U144" t="s">
        <v>8313</v>
      </c>
    </row>
    <row r="145" spans="1:21" ht="4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12"/>
        <v>42558.814143518517</v>
      </c>
      <c r="L145" s="19">
        <f t="shared" si="13"/>
        <v>2016</v>
      </c>
      <c r="M145" s="14">
        <f t="shared" si="10"/>
        <v>42615.996527777781</v>
      </c>
      <c r="N145" t="b">
        <v>0</v>
      </c>
      <c r="O145">
        <v>0</v>
      </c>
      <c r="P145" t="b">
        <v>0</v>
      </c>
      <c r="Q145" t="s">
        <v>8267</v>
      </c>
      <c r="R145" s="7">
        <f t="shared" si="11"/>
        <v>0</v>
      </c>
      <c r="S145" s="7">
        <f t="shared" si="14"/>
        <v>0</v>
      </c>
      <c r="T145" t="s">
        <v>8310</v>
      </c>
      <c r="U145" t="s">
        <v>8313</v>
      </c>
    </row>
    <row r="146" spans="1:21" ht="4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12"/>
        <v>42047.512407407412</v>
      </c>
      <c r="L146" s="19">
        <f t="shared" si="13"/>
        <v>2015</v>
      </c>
      <c r="M146" s="14">
        <f t="shared" si="10"/>
        <v>42107.47074074074</v>
      </c>
      <c r="N146" t="b">
        <v>0</v>
      </c>
      <c r="O146">
        <v>37</v>
      </c>
      <c r="P146" t="b">
        <v>0</v>
      </c>
      <c r="Q146" t="s">
        <v>8267</v>
      </c>
      <c r="R146" s="7">
        <f t="shared" si="11"/>
        <v>27.6</v>
      </c>
      <c r="S146" s="7">
        <f t="shared" si="14"/>
        <v>55.945945945945944</v>
      </c>
      <c r="T146" t="s">
        <v>8310</v>
      </c>
      <c r="U146" t="s">
        <v>8313</v>
      </c>
    </row>
    <row r="147" spans="1:21" ht="4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12"/>
        <v>42200.292268518519</v>
      </c>
      <c r="L147" s="19">
        <f t="shared" si="13"/>
        <v>2015</v>
      </c>
      <c r="M147" s="14">
        <f t="shared" si="10"/>
        <v>42227.292268518519</v>
      </c>
      <c r="N147" t="b">
        <v>0</v>
      </c>
      <c r="O147">
        <v>9</v>
      </c>
      <c r="P147" t="b">
        <v>0</v>
      </c>
      <c r="Q147" t="s">
        <v>8267</v>
      </c>
      <c r="R147" s="7">
        <f t="shared" si="11"/>
        <v>7.5111111111111111</v>
      </c>
      <c r="S147" s="7">
        <f t="shared" si="14"/>
        <v>37.555555555555557</v>
      </c>
      <c r="T147" t="s">
        <v>8310</v>
      </c>
      <c r="U147" t="s">
        <v>8313</v>
      </c>
    </row>
    <row r="148" spans="1:21" ht="4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12"/>
        <v>42692.766180555554</v>
      </c>
      <c r="L148" s="19">
        <f t="shared" si="13"/>
        <v>2016</v>
      </c>
      <c r="M148" s="14">
        <f t="shared" si="10"/>
        <v>42752.766180555554</v>
      </c>
      <c r="N148" t="b">
        <v>0</v>
      </c>
      <c r="O148">
        <v>3</v>
      </c>
      <c r="P148" t="b">
        <v>0</v>
      </c>
      <c r="Q148" t="s">
        <v>8267</v>
      </c>
      <c r="R148" s="7">
        <f t="shared" si="11"/>
        <v>0.57499999999999996</v>
      </c>
      <c r="S148" s="7">
        <f t="shared" si="14"/>
        <v>38.333333333333336</v>
      </c>
      <c r="T148" t="s">
        <v>8310</v>
      </c>
      <c r="U148" t="s">
        <v>8313</v>
      </c>
    </row>
    <row r="149" spans="1:21" ht="30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12"/>
        <v>41969.517824074079</v>
      </c>
      <c r="L149" s="19">
        <f t="shared" si="13"/>
        <v>2014</v>
      </c>
      <c r="M149" s="14">
        <f t="shared" si="10"/>
        <v>42012.512499999997</v>
      </c>
      <c r="N149" t="b">
        <v>0</v>
      </c>
      <c r="O149">
        <v>0</v>
      </c>
      <c r="P149" t="b">
        <v>0</v>
      </c>
      <c r="Q149" t="s">
        <v>8267</v>
      </c>
      <c r="R149" s="7">
        <f t="shared" si="11"/>
        <v>0</v>
      </c>
      <c r="S149" s="7">
        <f t="shared" si="14"/>
        <v>0</v>
      </c>
      <c r="T149" t="s">
        <v>8310</v>
      </c>
      <c r="U149" t="s">
        <v>8313</v>
      </c>
    </row>
    <row r="150" spans="1:21" ht="4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12"/>
        <v>42397.031666666662</v>
      </c>
      <c r="L150" s="19">
        <f t="shared" si="13"/>
        <v>2016</v>
      </c>
      <c r="M150" s="14">
        <f t="shared" si="10"/>
        <v>42427.031666666662</v>
      </c>
      <c r="N150" t="b">
        <v>0</v>
      </c>
      <c r="O150">
        <v>2</v>
      </c>
      <c r="P150" t="b">
        <v>0</v>
      </c>
      <c r="Q150" t="s">
        <v>8267</v>
      </c>
      <c r="R150" s="7">
        <f t="shared" si="11"/>
        <v>0.08</v>
      </c>
      <c r="S150" s="7">
        <f t="shared" si="14"/>
        <v>20</v>
      </c>
      <c r="T150" t="s">
        <v>8310</v>
      </c>
      <c r="U150" t="s">
        <v>8313</v>
      </c>
    </row>
    <row r="151" spans="1:21" ht="4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12"/>
        <v>41967.922106481477</v>
      </c>
      <c r="L151" s="19">
        <f t="shared" si="13"/>
        <v>2014</v>
      </c>
      <c r="M151" s="14">
        <f t="shared" si="10"/>
        <v>41998.083333333328</v>
      </c>
      <c r="N151" t="b">
        <v>0</v>
      </c>
      <c r="O151">
        <v>6</v>
      </c>
      <c r="P151" t="b">
        <v>0</v>
      </c>
      <c r="Q151" t="s">
        <v>8267</v>
      </c>
      <c r="R151" s="7">
        <f t="shared" si="11"/>
        <v>0.91999999999999993</v>
      </c>
      <c r="S151" s="7">
        <f t="shared" si="14"/>
        <v>15.333333333333334</v>
      </c>
      <c r="T151" t="s">
        <v>8310</v>
      </c>
      <c r="U151" t="s">
        <v>8313</v>
      </c>
    </row>
    <row r="152" spans="1:21" ht="4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12"/>
        <v>42089.911828703705</v>
      </c>
      <c r="L152" s="19">
        <f t="shared" si="13"/>
        <v>2015</v>
      </c>
      <c r="M152" s="14">
        <f t="shared" si="10"/>
        <v>42149.911828703705</v>
      </c>
      <c r="N152" t="b">
        <v>0</v>
      </c>
      <c r="O152">
        <v>67</v>
      </c>
      <c r="P152" t="b">
        <v>0</v>
      </c>
      <c r="Q152" t="s">
        <v>8267</v>
      </c>
      <c r="R152" s="7">
        <f t="shared" si="11"/>
        <v>23.163076923076922</v>
      </c>
      <c r="S152" s="7">
        <f t="shared" si="14"/>
        <v>449.43283582089555</v>
      </c>
      <c r="T152" t="s">
        <v>8310</v>
      </c>
      <c r="U152" t="s">
        <v>8313</v>
      </c>
    </row>
    <row r="153" spans="1:21" ht="4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12"/>
        <v>42113.300821759258</v>
      </c>
      <c r="L153" s="19">
        <f t="shared" si="13"/>
        <v>2015</v>
      </c>
      <c r="M153" s="14">
        <f t="shared" si="10"/>
        <v>42173.300821759258</v>
      </c>
      <c r="N153" t="b">
        <v>0</v>
      </c>
      <c r="O153">
        <v>5</v>
      </c>
      <c r="P153" t="b">
        <v>0</v>
      </c>
      <c r="Q153" t="s">
        <v>8267</v>
      </c>
      <c r="R153" s="7">
        <f t="shared" si="11"/>
        <v>5.5999999999999994E-2</v>
      </c>
      <c r="S153" s="7">
        <f t="shared" si="14"/>
        <v>28</v>
      </c>
      <c r="T153" t="s">
        <v>8310</v>
      </c>
      <c r="U153" t="s">
        <v>8313</v>
      </c>
    </row>
    <row r="154" spans="1:21" ht="30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12"/>
        <v>41874.827546296292</v>
      </c>
      <c r="L154" s="19">
        <f t="shared" si="13"/>
        <v>2014</v>
      </c>
      <c r="M154" s="14">
        <f t="shared" si="10"/>
        <v>41904.827546296292</v>
      </c>
      <c r="N154" t="b">
        <v>0</v>
      </c>
      <c r="O154">
        <v>2</v>
      </c>
      <c r="P154" t="b">
        <v>0</v>
      </c>
      <c r="Q154" t="s">
        <v>8267</v>
      </c>
      <c r="R154" s="7">
        <f t="shared" si="11"/>
        <v>7.8947368421052634E-3</v>
      </c>
      <c r="S154" s="7">
        <f t="shared" si="14"/>
        <v>15</v>
      </c>
      <c r="T154" t="s">
        <v>8310</v>
      </c>
      <c r="U154" t="s">
        <v>8313</v>
      </c>
    </row>
    <row r="155" spans="1:21" ht="4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12"/>
        <v>41933.336157407408</v>
      </c>
      <c r="L155" s="19">
        <f t="shared" si="13"/>
        <v>2014</v>
      </c>
      <c r="M155" s="14">
        <f t="shared" si="10"/>
        <v>41975.377824074079</v>
      </c>
      <c r="N155" t="b">
        <v>0</v>
      </c>
      <c r="O155">
        <v>10</v>
      </c>
      <c r="P155" t="b">
        <v>0</v>
      </c>
      <c r="Q155" t="s">
        <v>8267</v>
      </c>
      <c r="R155" s="7">
        <f t="shared" si="11"/>
        <v>0.71799999999999997</v>
      </c>
      <c r="S155" s="7">
        <f t="shared" si="14"/>
        <v>35.9</v>
      </c>
      <c r="T155" t="s">
        <v>8310</v>
      </c>
      <c r="U155" t="s">
        <v>8313</v>
      </c>
    </row>
    <row r="156" spans="1:21" ht="30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12"/>
        <v>42115.297395833331</v>
      </c>
      <c r="L156" s="19">
        <f t="shared" si="13"/>
        <v>2015</v>
      </c>
      <c r="M156" s="14">
        <f t="shared" si="10"/>
        <v>42158.297395833331</v>
      </c>
      <c r="N156" t="b">
        <v>0</v>
      </c>
      <c r="O156">
        <v>3</v>
      </c>
      <c r="P156" t="b">
        <v>0</v>
      </c>
      <c r="Q156" t="s">
        <v>8267</v>
      </c>
      <c r="R156" s="7">
        <f t="shared" si="11"/>
        <v>2.666666666666667</v>
      </c>
      <c r="S156" s="7">
        <f t="shared" si="14"/>
        <v>13.333333333333334</v>
      </c>
      <c r="T156" t="s">
        <v>8310</v>
      </c>
      <c r="U156" t="s">
        <v>8313</v>
      </c>
    </row>
    <row r="157" spans="1:21" ht="60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12"/>
        <v>42168.309432870374</v>
      </c>
      <c r="L157" s="19">
        <f t="shared" si="13"/>
        <v>2015</v>
      </c>
      <c r="M157" s="14">
        <f t="shared" si="10"/>
        <v>42208.309432870374</v>
      </c>
      <c r="N157" t="b">
        <v>0</v>
      </c>
      <c r="O157">
        <v>4</v>
      </c>
      <c r="P157" t="b">
        <v>0</v>
      </c>
      <c r="Q157" t="s">
        <v>8267</v>
      </c>
      <c r="R157" s="7">
        <f t="shared" si="11"/>
        <v>6.0000000000000001E-3</v>
      </c>
      <c r="S157" s="7">
        <f t="shared" si="14"/>
        <v>20.25</v>
      </c>
      <c r="T157" t="s">
        <v>8310</v>
      </c>
      <c r="U157" t="s">
        <v>8313</v>
      </c>
    </row>
    <row r="158" spans="1:21" ht="45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12"/>
        <v>41793.874953703707</v>
      </c>
      <c r="L158" s="19">
        <f t="shared" si="13"/>
        <v>2014</v>
      </c>
      <c r="M158" s="14">
        <f t="shared" si="10"/>
        <v>41853.874953703707</v>
      </c>
      <c r="N158" t="b">
        <v>0</v>
      </c>
      <c r="O158">
        <v>15</v>
      </c>
      <c r="P158" t="b">
        <v>0</v>
      </c>
      <c r="Q158" t="s">
        <v>8267</v>
      </c>
      <c r="R158" s="7">
        <f t="shared" si="11"/>
        <v>5.0999999999999996</v>
      </c>
      <c r="S158" s="7">
        <f t="shared" si="14"/>
        <v>119</v>
      </c>
      <c r="T158" t="s">
        <v>8310</v>
      </c>
      <c r="U158" t="s">
        <v>8313</v>
      </c>
    </row>
    <row r="159" spans="1:21" ht="4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12"/>
        <v>42396.661712962959</v>
      </c>
      <c r="L159" s="19">
        <f t="shared" si="13"/>
        <v>2016</v>
      </c>
      <c r="M159" s="14">
        <f t="shared" si="10"/>
        <v>42426.661712962959</v>
      </c>
      <c r="N159" t="b">
        <v>0</v>
      </c>
      <c r="O159">
        <v>2</v>
      </c>
      <c r="P159" t="b">
        <v>0</v>
      </c>
      <c r="Q159" t="s">
        <v>8267</v>
      </c>
      <c r="R159" s="7">
        <f t="shared" si="11"/>
        <v>0.26711185308848079</v>
      </c>
      <c r="S159" s="7">
        <f t="shared" si="14"/>
        <v>4</v>
      </c>
      <c r="T159" t="s">
        <v>8310</v>
      </c>
      <c r="U159" t="s">
        <v>8313</v>
      </c>
    </row>
    <row r="160" spans="1:21" ht="4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12"/>
        <v>41903.82671296296</v>
      </c>
      <c r="L160" s="19">
        <f t="shared" si="13"/>
        <v>2014</v>
      </c>
      <c r="M160" s="14">
        <f t="shared" si="10"/>
        <v>41933.82671296296</v>
      </c>
      <c r="N160" t="b">
        <v>0</v>
      </c>
      <c r="O160">
        <v>0</v>
      </c>
      <c r="P160" t="b">
        <v>0</v>
      </c>
      <c r="Q160" t="s">
        <v>8267</v>
      </c>
      <c r="R160" s="7">
        <f t="shared" si="11"/>
        <v>0</v>
      </c>
      <c r="S160" s="7">
        <f t="shared" si="14"/>
        <v>0</v>
      </c>
      <c r="T160" t="s">
        <v>8310</v>
      </c>
      <c r="U160" t="s">
        <v>8313</v>
      </c>
    </row>
    <row r="161" spans="1:21" ht="4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12"/>
        <v>42514.184548611112</v>
      </c>
      <c r="L161" s="19">
        <f t="shared" si="13"/>
        <v>2016</v>
      </c>
      <c r="M161" s="14">
        <f t="shared" si="10"/>
        <v>42554.184548611112</v>
      </c>
      <c r="N161" t="b">
        <v>0</v>
      </c>
      <c r="O161">
        <v>1</v>
      </c>
      <c r="P161" t="b">
        <v>0</v>
      </c>
      <c r="Q161" t="s">
        <v>8267</v>
      </c>
      <c r="R161" s="7">
        <f t="shared" si="11"/>
        <v>2E-3</v>
      </c>
      <c r="S161" s="7">
        <f t="shared" si="14"/>
        <v>10</v>
      </c>
      <c r="T161" t="s">
        <v>8310</v>
      </c>
      <c r="U161" t="s">
        <v>8313</v>
      </c>
    </row>
    <row r="162" spans="1:21" ht="4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12"/>
        <v>42171.663090277776</v>
      </c>
      <c r="L162" s="19">
        <f t="shared" si="13"/>
        <v>2015</v>
      </c>
      <c r="M162" s="14">
        <f t="shared" si="10"/>
        <v>42231.663090277776</v>
      </c>
      <c r="N162" t="b">
        <v>0</v>
      </c>
      <c r="O162">
        <v>0</v>
      </c>
      <c r="P162" t="b">
        <v>0</v>
      </c>
      <c r="Q162" t="s">
        <v>8268</v>
      </c>
      <c r="R162" s="7">
        <f t="shared" si="11"/>
        <v>0</v>
      </c>
      <c r="S162" s="7">
        <f t="shared" si="14"/>
        <v>0</v>
      </c>
      <c r="T162" t="s">
        <v>8310</v>
      </c>
      <c r="U162" t="s">
        <v>8314</v>
      </c>
    </row>
    <row r="163" spans="1:21" ht="4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12"/>
        <v>41792.437442129631</v>
      </c>
      <c r="L163" s="19">
        <f t="shared" si="13"/>
        <v>2014</v>
      </c>
      <c r="M163" s="14">
        <f t="shared" si="10"/>
        <v>41822.437442129631</v>
      </c>
      <c r="N163" t="b">
        <v>0</v>
      </c>
      <c r="O163">
        <v>1</v>
      </c>
      <c r="P163" t="b">
        <v>0</v>
      </c>
      <c r="Q163" t="s">
        <v>8268</v>
      </c>
      <c r="R163" s="7">
        <f t="shared" si="11"/>
        <v>0.01</v>
      </c>
      <c r="S163" s="7">
        <f t="shared" si="14"/>
        <v>5</v>
      </c>
      <c r="T163" t="s">
        <v>8310</v>
      </c>
      <c r="U163" t="s">
        <v>8314</v>
      </c>
    </row>
    <row r="164" spans="1:21" ht="4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12"/>
        <v>41834.876805555556</v>
      </c>
      <c r="L164" s="19">
        <f t="shared" si="13"/>
        <v>2014</v>
      </c>
      <c r="M164" s="14">
        <f t="shared" si="10"/>
        <v>41867.737500000003</v>
      </c>
      <c r="N164" t="b">
        <v>0</v>
      </c>
      <c r="O164">
        <v>10</v>
      </c>
      <c r="P164" t="b">
        <v>0</v>
      </c>
      <c r="Q164" t="s">
        <v>8268</v>
      </c>
      <c r="R164" s="7">
        <f t="shared" si="11"/>
        <v>15.535714285714286</v>
      </c>
      <c r="S164" s="7">
        <f t="shared" si="14"/>
        <v>43.5</v>
      </c>
      <c r="T164" t="s">
        <v>8310</v>
      </c>
      <c r="U164" t="s">
        <v>8314</v>
      </c>
    </row>
    <row r="165" spans="1:21" ht="60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12"/>
        <v>42243.711273148147</v>
      </c>
      <c r="L165" s="19">
        <f t="shared" si="13"/>
        <v>2015</v>
      </c>
      <c r="M165" s="14">
        <f t="shared" si="10"/>
        <v>42277.75</v>
      </c>
      <c r="N165" t="b">
        <v>0</v>
      </c>
      <c r="O165">
        <v>0</v>
      </c>
      <c r="P165" t="b">
        <v>0</v>
      </c>
      <c r="Q165" t="s">
        <v>8268</v>
      </c>
      <c r="R165" s="7">
        <f t="shared" si="11"/>
        <v>0</v>
      </c>
      <c r="S165" s="7">
        <f t="shared" si="14"/>
        <v>0</v>
      </c>
      <c r="T165" t="s">
        <v>8310</v>
      </c>
      <c r="U165" t="s">
        <v>8314</v>
      </c>
    </row>
    <row r="166" spans="1:21" ht="4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12"/>
        <v>41841.512743055559</v>
      </c>
      <c r="L166" s="19">
        <f t="shared" si="13"/>
        <v>2014</v>
      </c>
      <c r="M166" s="14">
        <f t="shared" si="10"/>
        <v>41901.512743055559</v>
      </c>
      <c r="N166" t="b">
        <v>0</v>
      </c>
      <c r="O166">
        <v>7</v>
      </c>
      <c r="P166" t="b">
        <v>0</v>
      </c>
      <c r="Q166" t="s">
        <v>8268</v>
      </c>
      <c r="R166" s="7">
        <f t="shared" si="11"/>
        <v>0.53333333333333333</v>
      </c>
      <c r="S166" s="7">
        <f t="shared" si="14"/>
        <v>91.428571428571431</v>
      </c>
      <c r="T166" t="s">
        <v>8310</v>
      </c>
      <c r="U166" t="s">
        <v>8314</v>
      </c>
    </row>
    <row r="167" spans="1:21" ht="30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12"/>
        <v>42351.408842592587</v>
      </c>
      <c r="L167" s="19">
        <f t="shared" si="13"/>
        <v>2015</v>
      </c>
      <c r="M167" s="14">
        <f t="shared" si="10"/>
        <v>42381.408842592587</v>
      </c>
      <c r="N167" t="b">
        <v>0</v>
      </c>
      <c r="O167">
        <v>0</v>
      </c>
      <c r="P167" t="b">
        <v>0</v>
      </c>
      <c r="Q167" t="s">
        <v>8268</v>
      </c>
      <c r="R167" s="7">
        <f t="shared" si="11"/>
        <v>0</v>
      </c>
      <c r="S167" s="7">
        <f t="shared" si="14"/>
        <v>0</v>
      </c>
      <c r="T167" t="s">
        <v>8310</v>
      </c>
      <c r="U167" t="s">
        <v>8314</v>
      </c>
    </row>
    <row r="168" spans="1:21" ht="4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12"/>
        <v>42720.825949074075</v>
      </c>
      <c r="L168" s="19">
        <f t="shared" si="13"/>
        <v>2016</v>
      </c>
      <c r="M168" s="14">
        <f t="shared" si="10"/>
        <v>42750.825949074075</v>
      </c>
      <c r="N168" t="b">
        <v>0</v>
      </c>
      <c r="O168">
        <v>1</v>
      </c>
      <c r="P168" t="b">
        <v>0</v>
      </c>
      <c r="Q168" t="s">
        <v>8268</v>
      </c>
      <c r="R168" s="7">
        <f t="shared" si="11"/>
        <v>60</v>
      </c>
      <c r="S168" s="7">
        <f t="shared" si="14"/>
        <v>3000</v>
      </c>
      <c r="T168" t="s">
        <v>8310</v>
      </c>
      <c r="U168" t="s">
        <v>8314</v>
      </c>
    </row>
    <row r="169" spans="1:21" ht="4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12"/>
        <v>42160.677488425921</v>
      </c>
      <c r="L169" s="19">
        <f t="shared" si="13"/>
        <v>2015</v>
      </c>
      <c r="M169" s="14">
        <f t="shared" si="10"/>
        <v>42220.677488425921</v>
      </c>
      <c r="N169" t="b">
        <v>0</v>
      </c>
      <c r="O169">
        <v>2</v>
      </c>
      <c r="P169" t="b">
        <v>0</v>
      </c>
      <c r="Q169" t="s">
        <v>8268</v>
      </c>
      <c r="R169" s="7">
        <f t="shared" si="11"/>
        <v>0.01</v>
      </c>
      <c r="S169" s="7">
        <f t="shared" si="14"/>
        <v>5.5</v>
      </c>
      <c r="T169" t="s">
        <v>8310</v>
      </c>
      <c r="U169" t="s">
        <v>8314</v>
      </c>
    </row>
    <row r="170" spans="1:21" ht="4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12"/>
        <v>42052.58530092593</v>
      </c>
      <c r="L170" s="19">
        <f t="shared" si="13"/>
        <v>2015</v>
      </c>
      <c r="M170" s="14">
        <f t="shared" si="10"/>
        <v>42082.543634259258</v>
      </c>
      <c r="N170" t="b">
        <v>0</v>
      </c>
      <c r="O170">
        <v>3</v>
      </c>
      <c r="P170" t="b">
        <v>0</v>
      </c>
      <c r="Q170" t="s">
        <v>8268</v>
      </c>
      <c r="R170" s="7">
        <f t="shared" si="11"/>
        <v>4.0625</v>
      </c>
      <c r="S170" s="7">
        <f t="shared" si="14"/>
        <v>108.33333333333333</v>
      </c>
      <c r="T170" t="s">
        <v>8310</v>
      </c>
      <c r="U170" t="s">
        <v>8314</v>
      </c>
    </row>
    <row r="171" spans="1:21" ht="4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12"/>
        <v>41900.255312499998</v>
      </c>
      <c r="L171" s="19">
        <f t="shared" si="13"/>
        <v>2014</v>
      </c>
      <c r="M171" s="14">
        <f t="shared" si="10"/>
        <v>41930.255312499998</v>
      </c>
      <c r="N171" t="b">
        <v>0</v>
      </c>
      <c r="O171">
        <v>10</v>
      </c>
      <c r="P171" t="b">
        <v>0</v>
      </c>
      <c r="Q171" t="s">
        <v>8268</v>
      </c>
      <c r="R171" s="7">
        <f t="shared" si="11"/>
        <v>22.400000000000002</v>
      </c>
      <c r="S171" s="7">
        <f t="shared" si="14"/>
        <v>56</v>
      </c>
      <c r="T171" t="s">
        <v>8310</v>
      </c>
      <c r="U171" t="s">
        <v>8314</v>
      </c>
    </row>
    <row r="172" spans="1:21" ht="4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12"/>
        <v>42216.727812500001</v>
      </c>
      <c r="L172" s="19">
        <f t="shared" si="13"/>
        <v>2015</v>
      </c>
      <c r="M172" s="14">
        <f t="shared" si="10"/>
        <v>42245.977777777778</v>
      </c>
      <c r="N172" t="b">
        <v>0</v>
      </c>
      <c r="O172">
        <v>10</v>
      </c>
      <c r="P172" t="b">
        <v>0</v>
      </c>
      <c r="Q172" t="s">
        <v>8268</v>
      </c>
      <c r="R172" s="7">
        <f t="shared" si="11"/>
        <v>3.25</v>
      </c>
      <c r="S172" s="7">
        <f t="shared" si="14"/>
        <v>32.5</v>
      </c>
      <c r="T172" t="s">
        <v>8310</v>
      </c>
      <c r="U172" t="s">
        <v>8314</v>
      </c>
    </row>
    <row r="173" spans="1:21" ht="4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12"/>
        <v>42533.930717592593</v>
      </c>
      <c r="L173" s="19">
        <f t="shared" si="13"/>
        <v>2016</v>
      </c>
      <c r="M173" s="14">
        <f t="shared" si="10"/>
        <v>42593.930717592593</v>
      </c>
      <c r="N173" t="b">
        <v>0</v>
      </c>
      <c r="O173">
        <v>1</v>
      </c>
      <c r="P173" t="b">
        <v>0</v>
      </c>
      <c r="Q173" t="s">
        <v>8268</v>
      </c>
      <c r="R173" s="7">
        <f t="shared" si="11"/>
        <v>2E-3</v>
      </c>
      <c r="S173" s="7">
        <f t="shared" si="14"/>
        <v>1</v>
      </c>
      <c r="T173" t="s">
        <v>8310</v>
      </c>
      <c r="U173" t="s">
        <v>8314</v>
      </c>
    </row>
    <row r="174" spans="1:21" ht="4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12"/>
        <v>42047.144942129627</v>
      </c>
      <c r="L174" s="19">
        <f t="shared" si="13"/>
        <v>2015</v>
      </c>
      <c r="M174" s="14">
        <f t="shared" si="10"/>
        <v>42082.103275462963</v>
      </c>
      <c r="N174" t="b">
        <v>0</v>
      </c>
      <c r="O174">
        <v>0</v>
      </c>
      <c r="P174" t="b">
        <v>0</v>
      </c>
      <c r="Q174" t="s">
        <v>8268</v>
      </c>
      <c r="R174" s="7">
        <f t="shared" si="11"/>
        <v>0</v>
      </c>
      <c r="S174" s="7">
        <f t="shared" si="14"/>
        <v>0</v>
      </c>
      <c r="T174" t="s">
        <v>8310</v>
      </c>
      <c r="U174" t="s">
        <v>8314</v>
      </c>
    </row>
    <row r="175" spans="1:21" ht="4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12"/>
        <v>42033.323009259257</v>
      </c>
      <c r="L175" s="19">
        <f t="shared" si="13"/>
        <v>2015</v>
      </c>
      <c r="M175" s="14">
        <f t="shared" si="10"/>
        <v>42063.323009259257</v>
      </c>
      <c r="N175" t="b">
        <v>0</v>
      </c>
      <c r="O175">
        <v>0</v>
      </c>
      <c r="P175" t="b">
        <v>0</v>
      </c>
      <c r="Q175" t="s">
        <v>8268</v>
      </c>
      <c r="R175" s="7">
        <f t="shared" si="11"/>
        <v>0</v>
      </c>
      <c r="S175" s="7">
        <f t="shared" si="14"/>
        <v>0</v>
      </c>
      <c r="T175" t="s">
        <v>8310</v>
      </c>
      <c r="U175" t="s">
        <v>8314</v>
      </c>
    </row>
    <row r="176" spans="1:21" ht="4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12"/>
        <v>42072.508981481486</v>
      </c>
      <c r="L176" s="19">
        <f t="shared" si="13"/>
        <v>2015</v>
      </c>
      <c r="M176" s="14">
        <f t="shared" si="10"/>
        <v>42132.508981481486</v>
      </c>
      <c r="N176" t="b">
        <v>0</v>
      </c>
      <c r="O176">
        <v>0</v>
      </c>
      <c r="P176" t="b">
        <v>0</v>
      </c>
      <c r="Q176" t="s">
        <v>8268</v>
      </c>
      <c r="R176" s="7">
        <f t="shared" si="11"/>
        <v>0</v>
      </c>
      <c r="S176" s="7">
        <f t="shared" si="14"/>
        <v>0</v>
      </c>
      <c r="T176" t="s">
        <v>8310</v>
      </c>
      <c r="U176" t="s">
        <v>8314</v>
      </c>
    </row>
    <row r="177" spans="1:21" ht="4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12"/>
        <v>41855.527905092589</v>
      </c>
      <c r="L177" s="19">
        <f t="shared" si="13"/>
        <v>2014</v>
      </c>
      <c r="M177" s="14">
        <f t="shared" si="10"/>
        <v>41880.527905092589</v>
      </c>
      <c r="N177" t="b">
        <v>0</v>
      </c>
      <c r="O177">
        <v>26</v>
      </c>
      <c r="P177" t="b">
        <v>0</v>
      </c>
      <c r="Q177" t="s">
        <v>8268</v>
      </c>
      <c r="R177" s="7">
        <f t="shared" si="11"/>
        <v>6.4850000000000003</v>
      </c>
      <c r="S177" s="7">
        <f t="shared" si="14"/>
        <v>49.884615384615387</v>
      </c>
      <c r="T177" t="s">
        <v>8310</v>
      </c>
      <c r="U177" t="s">
        <v>8314</v>
      </c>
    </row>
    <row r="178" spans="1:21" ht="4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12"/>
        <v>42191.574062500003</v>
      </c>
      <c r="L178" s="19">
        <f t="shared" si="13"/>
        <v>2015</v>
      </c>
      <c r="M178" s="14">
        <f t="shared" si="10"/>
        <v>42221.574062500003</v>
      </c>
      <c r="N178" t="b">
        <v>0</v>
      </c>
      <c r="O178">
        <v>0</v>
      </c>
      <c r="P178" t="b">
        <v>0</v>
      </c>
      <c r="Q178" t="s">
        <v>8268</v>
      </c>
      <c r="R178" s="7">
        <f t="shared" si="11"/>
        <v>0</v>
      </c>
      <c r="S178" s="7">
        <f t="shared" si="14"/>
        <v>0</v>
      </c>
      <c r="T178" t="s">
        <v>8310</v>
      </c>
      <c r="U178" t="s">
        <v>8314</v>
      </c>
    </row>
    <row r="179" spans="1:21" ht="30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12"/>
        <v>42069.797754629632</v>
      </c>
      <c r="L179" s="19">
        <f t="shared" si="13"/>
        <v>2015</v>
      </c>
      <c r="M179" s="14">
        <f t="shared" si="10"/>
        <v>42086.75608796296</v>
      </c>
      <c r="N179" t="b">
        <v>0</v>
      </c>
      <c r="O179">
        <v>7</v>
      </c>
      <c r="P179" t="b">
        <v>0</v>
      </c>
      <c r="Q179" t="s">
        <v>8268</v>
      </c>
      <c r="R179" s="7">
        <f t="shared" si="11"/>
        <v>40</v>
      </c>
      <c r="S179" s="7">
        <f t="shared" si="14"/>
        <v>25.714285714285715</v>
      </c>
      <c r="T179" t="s">
        <v>8310</v>
      </c>
      <c r="U179" t="s">
        <v>8314</v>
      </c>
    </row>
    <row r="180" spans="1:21" ht="30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12"/>
        <v>42304.705381944441</v>
      </c>
      <c r="L180" s="19">
        <f t="shared" si="13"/>
        <v>2015</v>
      </c>
      <c r="M180" s="14">
        <f t="shared" si="10"/>
        <v>42334.747048611112</v>
      </c>
      <c r="N180" t="b">
        <v>0</v>
      </c>
      <c r="O180">
        <v>0</v>
      </c>
      <c r="P180" t="b">
        <v>0</v>
      </c>
      <c r="Q180" t="s">
        <v>8268</v>
      </c>
      <c r="R180" s="7">
        <f t="shared" si="11"/>
        <v>0</v>
      </c>
      <c r="S180" s="7">
        <f t="shared" si="14"/>
        <v>0</v>
      </c>
      <c r="T180" t="s">
        <v>8310</v>
      </c>
      <c r="U180" t="s">
        <v>8314</v>
      </c>
    </row>
    <row r="181" spans="1:21" ht="30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12"/>
        <v>42402.830497685187</v>
      </c>
      <c r="L181" s="19">
        <f t="shared" si="13"/>
        <v>2016</v>
      </c>
      <c r="M181" s="14">
        <f t="shared" si="10"/>
        <v>42432.830497685187</v>
      </c>
      <c r="N181" t="b">
        <v>0</v>
      </c>
      <c r="O181">
        <v>2</v>
      </c>
      <c r="P181" t="b">
        <v>0</v>
      </c>
      <c r="Q181" t="s">
        <v>8268</v>
      </c>
      <c r="R181" s="7">
        <f t="shared" si="11"/>
        <v>20</v>
      </c>
      <c r="S181" s="7">
        <f t="shared" si="14"/>
        <v>100</v>
      </c>
      <c r="T181" t="s">
        <v>8310</v>
      </c>
      <c r="U181" t="s">
        <v>8314</v>
      </c>
    </row>
    <row r="182" spans="1:21" ht="4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12"/>
        <v>42067.741238425922</v>
      </c>
      <c r="L182" s="19">
        <f t="shared" si="13"/>
        <v>2015</v>
      </c>
      <c r="M182" s="14">
        <f t="shared" si="10"/>
        <v>42107.541666666672</v>
      </c>
      <c r="N182" t="b">
        <v>0</v>
      </c>
      <c r="O182">
        <v>13</v>
      </c>
      <c r="P182" t="b">
        <v>0</v>
      </c>
      <c r="Q182" t="s">
        <v>8268</v>
      </c>
      <c r="R182" s="7">
        <f t="shared" si="11"/>
        <v>33.416666666666664</v>
      </c>
      <c r="S182" s="7">
        <f t="shared" si="14"/>
        <v>30.846153846153847</v>
      </c>
      <c r="T182" t="s">
        <v>8310</v>
      </c>
      <c r="U182" t="s">
        <v>8314</v>
      </c>
    </row>
    <row r="183" spans="1:21" ht="4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12"/>
        <v>42147.491840277777</v>
      </c>
      <c r="L183" s="19">
        <f t="shared" si="13"/>
        <v>2015</v>
      </c>
      <c r="M183" s="14">
        <f t="shared" si="10"/>
        <v>42177.491840277777</v>
      </c>
      <c r="N183" t="b">
        <v>0</v>
      </c>
      <c r="O183">
        <v>4</v>
      </c>
      <c r="P183" t="b">
        <v>0</v>
      </c>
      <c r="Q183" t="s">
        <v>8268</v>
      </c>
      <c r="R183" s="7">
        <f t="shared" si="11"/>
        <v>21.092608822670172</v>
      </c>
      <c r="S183" s="7">
        <f t="shared" si="14"/>
        <v>180.5</v>
      </c>
      <c r="T183" t="s">
        <v>8310</v>
      </c>
      <c r="U183" t="s">
        <v>8314</v>
      </c>
    </row>
    <row r="184" spans="1:21" ht="4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12"/>
        <v>42711.761944444443</v>
      </c>
      <c r="L184" s="19">
        <f t="shared" si="13"/>
        <v>2016</v>
      </c>
      <c r="M184" s="14">
        <f t="shared" si="10"/>
        <v>42741.761944444443</v>
      </c>
      <c r="N184" t="b">
        <v>0</v>
      </c>
      <c r="O184">
        <v>0</v>
      </c>
      <c r="P184" t="b">
        <v>0</v>
      </c>
      <c r="Q184" t="s">
        <v>8268</v>
      </c>
      <c r="R184" s="7">
        <f t="shared" si="11"/>
        <v>0</v>
      </c>
      <c r="S184" s="7">
        <f t="shared" si="14"/>
        <v>0</v>
      </c>
      <c r="T184" t="s">
        <v>8310</v>
      </c>
      <c r="U184" t="s">
        <v>8314</v>
      </c>
    </row>
    <row r="185" spans="1:21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12"/>
        <v>41939.560300925928</v>
      </c>
      <c r="L185" s="19">
        <f t="shared" si="13"/>
        <v>2014</v>
      </c>
      <c r="M185" s="14">
        <f t="shared" si="10"/>
        <v>41969.601967592593</v>
      </c>
      <c r="N185" t="b">
        <v>0</v>
      </c>
      <c r="O185">
        <v>12</v>
      </c>
      <c r="P185" t="b">
        <v>0</v>
      </c>
      <c r="Q185" t="s">
        <v>8268</v>
      </c>
      <c r="R185" s="7">
        <f t="shared" si="11"/>
        <v>35.856000000000002</v>
      </c>
      <c r="S185" s="7">
        <f t="shared" si="14"/>
        <v>373.5</v>
      </c>
      <c r="T185" t="s">
        <v>8310</v>
      </c>
      <c r="U185" t="s">
        <v>8314</v>
      </c>
    </row>
    <row r="186" spans="1:21" ht="4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12"/>
        <v>41825.541226851856</v>
      </c>
      <c r="L186" s="19">
        <f t="shared" si="13"/>
        <v>2014</v>
      </c>
      <c r="M186" s="14">
        <f t="shared" si="10"/>
        <v>41882.915972222225</v>
      </c>
      <c r="N186" t="b">
        <v>0</v>
      </c>
      <c r="O186">
        <v>2</v>
      </c>
      <c r="P186" t="b">
        <v>0</v>
      </c>
      <c r="Q186" t="s">
        <v>8268</v>
      </c>
      <c r="R186" s="7">
        <f t="shared" si="11"/>
        <v>3.4000000000000004</v>
      </c>
      <c r="S186" s="7">
        <f t="shared" si="14"/>
        <v>25.5</v>
      </c>
      <c r="T186" t="s">
        <v>8310</v>
      </c>
      <c r="U186" t="s">
        <v>8314</v>
      </c>
    </row>
    <row r="187" spans="1:21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12"/>
        <v>42570.66133101852</v>
      </c>
      <c r="L187" s="19">
        <f t="shared" si="13"/>
        <v>2016</v>
      </c>
      <c r="M187" s="14">
        <f t="shared" si="10"/>
        <v>42600.66133101852</v>
      </c>
      <c r="N187" t="b">
        <v>0</v>
      </c>
      <c r="O187">
        <v>10</v>
      </c>
      <c r="P187" t="b">
        <v>0</v>
      </c>
      <c r="Q187" t="s">
        <v>8268</v>
      </c>
      <c r="R187" s="7">
        <f t="shared" si="11"/>
        <v>5.5</v>
      </c>
      <c r="S187" s="7">
        <f t="shared" si="14"/>
        <v>220</v>
      </c>
      <c r="T187" t="s">
        <v>8310</v>
      </c>
      <c r="U187" t="s">
        <v>8314</v>
      </c>
    </row>
    <row r="188" spans="1:21" ht="4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12"/>
        <v>42767.562893518523</v>
      </c>
      <c r="L188" s="19">
        <f t="shared" si="13"/>
        <v>2017</v>
      </c>
      <c r="M188" s="14">
        <f t="shared" si="10"/>
        <v>42797.583333333328</v>
      </c>
      <c r="N188" t="b">
        <v>0</v>
      </c>
      <c r="O188">
        <v>0</v>
      </c>
      <c r="P188" t="b">
        <v>0</v>
      </c>
      <c r="Q188" t="s">
        <v>8268</v>
      </c>
      <c r="R188" s="7">
        <f t="shared" si="11"/>
        <v>0</v>
      </c>
      <c r="S188" s="7">
        <f t="shared" si="14"/>
        <v>0</v>
      </c>
      <c r="T188" t="s">
        <v>8310</v>
      </c>
      <c r="U188" t="s">
        <v>8314</v>
      </c>
    </row>
    <row r="189" spans="1:21" ht="30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12"/>
        <v>42181.984456018516</v>
      </c>
      <c r="L189" s="19">
        <f t="shared" si="13"/>
        <v>2015</v>
      </c>
      <c r="M189" s="14">
        <f t="shared" si="10"/>
        <v>42206.040972222225</v>
      </c>
      <c r="N189" t="b">
        <v>0</v>
      </c>
      <c r="O189">
        <v>5</v>
      </c>
      <c r="P189" t="b">
        <v>0</v>
      </c>
      <c r="Q189" t="s">
        <v>8268</v>
      </c>
      <c r="R189" s="7">
        <f t="shared" si="11"/>
        <v>16</v>
      </c>
      <c r="S189" s="7">
        <f t="shared" si="14"/>
        <v>160</v>
      </c>
      <c r="T189" t="s">
        <v>8310</v>
      </c>
      <c r="U189" t="s">
        <v>8314</v>
      </c>
    </row>
    <row r="190" spans="1:21" ht="45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12"/>
        <v>41856.93304398148</v>
      </c>
      <c r="L190" s="19">
        <f t="shared" si="13"/>
        <v>2014</v>
      </c>
      <c r="M190" s="14">
        <f t="shared" si="10"/>
        <v>41886.93304398148</v>
      </c>
      <c r="N190" t="b">
        <v>0</v>
      </c>
      <c r="O190">
        <v>0</v>
      </c>
      <c r="P190" t="b">
        <v>0</v>
      </c>
      <c r="Q190" t="s">
        <v>8268</v>
      </c>
      <c r="R190" s="7">
        <f t="shared" si="11"/>
        <v>0</v>
      </c>
      <c r="S190" s="7">
        <f t="shared" si="14"/>
        <v>0</v>
      </c>
      <c r="T190" t="s">
        <v>8310</v>
      </c>
      <c r="U190" t="s">
        <v>8314</v>
      </c>
    </row>
    <row r="191" spans="1:21" ht="4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12"/>
        <v>42556.440706018519</v>
      </c>
      <c r="L191" s="19">
        <f t="shared" si="13"/>
        <v>2016</v>
      </c>
      <c r="M191" s="14">
        <f t="shared" si="10"/>
        <v>42616.440706018519</v>
      </c>
      <c r="N191" t="b">
        <v>0</v>
      </c>
      <c r="O191">
        <v>5</v>
      </c>
      <c r="P191" t="b">
        <v>0</v>
      </c>
      <c r="Q191" t="s">
        <v>8268</v>
      </c>
      <c r="R191" s="7">
        <f t="shared" si="11"/>
        <v>6.8999999999999992E-2</v>
      </c>
      <c r="S191" s="7">
        <f t="shared" si="14"/>
        <v>69</v>
      </c>
      <c r="T191" t="s">
        <v>8310</v>
      </c>
      <c r="U191" t="s">
        <v>8314</v>
      </c>
    </row>
    <row r="192" spans="1:21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12"/>
        <v>42527.400995370372</v>
      </c>
      <c r="L192" s="19">
        <f t="shared" si="13"/>
        <v>2016</v>
      </c>
      <c r="M192" s="14">
        <f t="shared" si="10"/>
        <v>42537.400995370372</v>
      </c>
      <c r="N192" t="b">
        <v>0</v>
      </c>
      <c r="O192">
        <v>1</v>
      </c>
      <c r="P192" t="b">
        <v>0</v>
      </c>
      <c r="Q192" t="s">
        <v>8268</v>
      </c>
      <c r="R192" s="7">
        <f t="shared" si="11"/>
        <v>0.41666666666666669</v>
      </c>
      <c r="S192" s="7">
        <f t="shared" si="14"/>
        <v>50</v>
      </c>
      <c r="T192" t="s">
        <v>8310</v>
      </c>
      <c r="U192" t="s">
        <v>8314</v>
      </c>
    </row>
    <row r="193" spans="1:21" ht="4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12"/>
        <v>42239.191412037035</v>
      </c>
      <c r="L193" s="19">
        <f t="shared" si="13"/>
        <v>2015</v>
      </c>
      <c r="M193" s="14">
        <f t="shared" si="10"/>
        <v>42279.191412037035</v>
      </c>
      <c r="N193" t="b">
        <v>0</v>
      </c>
      <c r="O193">
        <v>3</v>
      </c>
      <c r="P193" t="b">
        <v>0</v>
      </c>
      <c r="Q193" t="s">
        <v>8268</v>
      </c>
      <c r="R193" s="7">
        <f t="shared" si="11"/>
        <v>5</v>
      </c>
      <c r="S193" s="7">
        <f t="shared" si="14"/>
        <v>83.333333333333329</v>
      </c>
      <c r="T193" t="s">
        <v>8310</v>
      </c>
      <c r="U193" t="s">
        <v>8314</v>
      </c>
    </row>
    <row r="194" spans="1:21" ht="45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si="12"/>
        <v>41899.542037037041</v>
      </c>
      <c r="L194" s="19">
        <f t="shared" si="13"/>
        <v>2014</v>
      </c>
      <c r="M194" s="14">
        <f t="shared" ref="M194:M257" si="15">(I194/86400)+25569+(-6/24)</f>
        <v>41929.542037037041</v>
      </c>
      <c r="N194" t="b">
        <v>0</v>
      </c>
      <c r="O194">
        <v>3</v>
      </c>
      <c r="P194" t="b">
        <v>0</v>
      </c>
      <c r="Q194" t="s">
        <v>8268</v>
      </c>
      <c r="R194" s="7">
        <f t="shared" ref="R194:R257" si="16">E194/D194*100</f>
        <v>1.6999999999999999E-3</v>
      </c>
      <c r="S194" s="7">
        <f t="shared" si="14"/>
        <v>5.666666666666667</v>
      </c>
      <c r="T194" t="s">
        <v>8310</v>
      </c>
      <c r="U194" t="s">
        <v>8314</v>
      </c>
    </row>
    <row r="195" spans="1:21" ht="45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ref="K195:K258" si="17">(J195/86400)+25569+(-6/24)</f>
        <v>41911.684791666667</v>
      </c>
      <c r="L195" s="19">
        <f t="shared" ref="L195:L258" si="18">YEAR(K195)</f>
        <v>2014</v>
      </c>
      <c r="M195" s="14">
        <f t="shared" si="15"/>
        <v>41971.726458333331</v>
      </c>
      <c r="N195" t="b">
        <v>0</v>
      </c>
      <c r="O195">
        <v>0</v>
      </c>
      <c r="P195" t="b">
        <v>0</v>
      </c>
      <c r="Q195" t="s">
        <v>8268</v>
      </c>
      <c r="R195" s="7">
        <f t="shared" si="16"/>
        <v>0</v>
      </c>
      <c r="S195" s="7">
        <f t="shared" ref="S195:S258" si="19">IFERROR(E195/O195,0)</f>
        <v>0</v>
      </c>
      <c r="T195" t="s">
        <v>8310</v>
      </c>
      <c r="U195" t="s">
        <v>8314</v>
      </c>
    </row>
    <row r="196" spans="1:21" ht="4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17"/>
        <v>42375.746886574074</v>
      </c>
      <c r="L196" s="19">
        <f t="shared" si="18"/>
        <v>2016</v>
      </c>
      <c r="M196" s="14">
        <f t="shared" si="15"/>
        <v>42435.746886574074</v>
      </c>
      <c r="N196" t="b">
        <v>0</v>
      </c>
      <c r="O196">
        <v>3</v>
      </c>
      <c r="P196" t="b">
        <v>0</v>
      </c>
      <c r="Q196" t="s">
        <v>8268</v>
      </c>
      <c r="R196" s="7">
        <f t="shared" si="16"/>
        <v>0.12</v>
      </c>
      <c r="S196" s="7">
        <f t="shared" si="19"/>
        <v>1</v>
      </c>
      <c r="T196" t="s">
        <v>8310</v>
      </c>
      <c r="U196" t="s">
        <v>8314</v>
      </c>
    </row>
    <row r="197" spans="1:21" ht="4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17"/>
        <v>42135.42050925926</v>
      </c>
      <c r="L197" s="19">
        <f t="shared" si="18"/>
        <v>2015</v>
      </c>
      <c r="M197" s="14">
        <f t="shared" si="15"/>
        <v>42195.42050925926</v>
      </c>
      <c r="N197" t="b">
        <v>0</v>
      </c>
      <c r="O197">
        <v>0</v>
      </c>
      <c r="P197" t="b">
        <v>0</v>
      </c>
      <c r="Q197" t="s">
        <v>8268</v>
      </c>
      <c r="R197" s="7">
        <f t="shared" si="16"/>
        <v>0</v>
      </c>
      <c r="S197" s="7">
        <f t="shared" si="19"/>
        <v>0</v>
      </c>
      <c r="T197" t="s">
        <v>8310</v>
      </c>
      <c r="U197" t="s">
        <v>8314</v>
      </c>
    </row>
    <row r="198" spans="1:21" ht="4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17"/>
        <v>42259.292800925927</v>
      </c>
      <c r="L198" s="19">
        <f t="shared" si="18"/>
        <v>2015</v>
      </c>
      <c r="M198" s="14">
        <f t="shared" si="15"/>
        <v>42287.625</v>
      </c>
      <c r="N198" t="b">
        <v>0</v>
      </c>
      <c r="O198">
        <v>19</v>
      </c>
      <c r="P198" t="b">
        <v>0</v>
      </c>
      <c r="Q198" t="s">
        <v>8268</v>
      </c>
      <c r="R198" s="7">
        <f t="shared" si="16"/>
        <v>41.857142857142861</v>
      </c>
      <c r="S198" s="7">
        <f t="shared" si="19"/>
        <v>77.10526315789474</v>
      </c>
      <c r="T198" t="s">
        <v>8310</v>
      </c>
      <c r="U198" t="s">
        <v>8314</v>
      </c>
    </row>
    <row r="199" spans="1:21" ht="4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17"/>
        <v>42741.598379629635</v>
      </c>
      <c r="L199" s="19">
        <f t="shared" si="18"/>
        <v>2017</v>
      </c>
      <c r="M199" s="14">
        <f t="shared" si="15"/>
        <v>42783.625</v>
      </c>
      <c r="N199" t="b">
        <v>0</v>
      </c>
      <c r="O199">
        <v>8</v>
      </c>
      <c r="P199" t="b">
        <v>0</v>
      </c>
      <c r="Q199" t="s">
        <v>8268</v>
      </c>
      <c r="R199" s="7">
        <f t="shared" si="16"/>
        <v>10.48</v>
      </c>
      <c r="S199" s="7">
        <f t="shared" si="19"/>
        <v>32.75</v>
      </c>
      <c r="T199" t="s">
        <v>8310</v>
      </c>
      <c r="U199" t="s">
        <v>8314</v>
      </c>
    </row>
    <row r="200" spans="1:21" ht="4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17"/>
        <v>41887.133356481485</v>
      </c>
      <c r="L200" s="19">
        <f t="shared" si="18"/>
        <v>2014</v>
      </c>
      <c r="M200" s="14">
        <f t="shared" si="15"/>
        <v>41917.133356481485</v>
      </c>
      <c r="N200" t="b">
        <v>0</v>
      </c>
      <c r="O200">
        <v>6</v>
      </c>
      <c r="P200" t="b">
        <v>0</v>
      </c>
      <c r="Q200" t="s">
        <v>8268</v>
      </c>
      <c r="R200" s="7">
        <f t="shared" si="16"/>
        <v>1.1159999999999999</v>
      </c>
      <c r="S200" s="7">
        <f t="shared" si="19"/>
        <v>46.5</v>
      </c>
      <c r="T200" t="s">
        <v>8310</v>
      </c>
      <c r="U200" t="s">
        <v>8314</v>
      </c>
    </row>
    <row r="201" spans="1:21" ht="4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17"/>
        <v>42583.873865740738</v>
      </c>
      <c r="L201" s="19">
        <f t="shared" si="18"/>
        <v>2016</v>
      </c>
      <c r="M201" s="14">
        <f t="shared" si="15"/>
        <v>42613.873865740738</v>
      </c>
      <c r="N201" t="b">
        <v>0</v>
      </c>
      <c r="O201">
        <v>0</v>
      </c>
      <c r="P201" t="b">
        <v>0</v>
      </c>
      <c r="Q201" t="s">
        <v>8268</v>
      </c>
      <c r="R201" s="7">
        <f t="shared" si="16"/>
        <v>0</v>
      </c>
      <c r="S201" s="7">
        <f t="shared" si="19"/>
        <v>0</v>
      </c>
      <c r="T201" t="s">
        <v>8310</v>
      </c>
      <c r="U201" t="s">
        <v>8314</v>
      </c>
    </row>
    <row r="202" spans="1:21" ht="30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17"/>
        <v>41866.833368055552</v>
      </c>
      <c r="L202" s="19">
        <f t="shared" si="18"/>
        <v>2014</v>
      </c>
      <c r="M202" s="14">
        <f t="shared" si="15"/>
        <v>41896.833368055552</v>
      </c>
      <c r="N202" t="b">
        <v>0</v>
      </c>
      <c r="O202">
        <v>18</v>
      </c>
      <c r="P202" t="b">
        <v>0</v>
      </c>
      <c r="Q202" t="s">
        <v>8268</v>
      </c>
      <c r="R202" s="7">
        <f t="shared" si="16"/>
        <v>26.192500000000003</v>
      </c>
      <c r="S202" s="7">
        <f t="shared" si="19"/>
        <v>87.308333333333337</v>
      </c>
      <c r="T202" t="s">
        <v>8310</v>
      </c>
      <c r="U202" t="s">
        <v>8314</v>
      </c>
    </row>
    <row r="203" spans="1:21" ht="4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17"/>
        <v>42023.568622685183</v>
      </c>
      <c r="L203" s="19">
        <f t="shared" si="18"/>
        <v>2015</v>
      </c>
      <c r="M203" s="14">
        <f t="shared" si="15"/>
        <v>42043.568622685183</v>
      </c>
      <c r="N203" t="b">
        <v>0</v>
      </c>
      <c r="O203">
        <v>7</v>
      </c>
      <c r="P203" t="b">
        <v>0</v>
      </c>
      <c r="Q203" t="s">
        <v>8268</v>
      </c>
      <c r="R203" s="7">
        <f t="shared" si="16"/>
        <v>58.461538461538467</v>
      </c>
      <c r="S203" s="7">
        <f t="shared" si="19"/>
        <v>54.285714285714285</v>
      </c>
      <c r="T203" t="s">
        <v>8310</v>
      </c>
      <c r="U203" t="s">
        <v>8314</v>
      </c>
    </row>
    <row r="204" spans="1:21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17"/>
        <v>42255.677824074075</v>
      </c>
      <c r="L204" s="19">
        <f t="shared" si="18"/>
        <v>2015</v>
      </c>
      <c r="M204" s="14">
        <f t="shared" si="15"/>
        <v>42285.624305555553</v>
      </c>
      <c r="N204" t="b">
        <v>0</v>
      </c>
      <c r="O204">
        <v>0</v>
      </c>
      <c r="P204" t="b">
        <v>0</v>
      </c>
      <c r="Q204" t="s">
        <v>8268</v>
      </c>
      <c r="R204" s="7">
        <f t="shared" si="16"/>
        <v>0</v>
      </c>
      <c r="S204" s="7">
        <f t="shared" si="19"/>
        <v>0</v>
      </c>
      <c r="T204" t="s">
        <v>8310</v>
      </c>
      <c r="U204" t="s">
        <v>8314</v>
      </c>
    </row>
    <row r="205" spans="1:21" ht="4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17"/>
        <v>41973.597962962958</v>
      </c>
      <c r="L205" s="19">
        <f t="shared" si="18"/>
        <v>2014</v>
      </c>
      <c r="M205" s="14">
        <f t="shared" si="15"/>
        <v>42033.597962962958</v>
      </c>
      <c r="N205" t="b">
        <v>0</v>
      </c>
      <c r="O205">
        <v>8</v>
      </c>
      <c r="P205" t="b">
        <v>0</v>
      </c>
      <c r="Q205" t="s">
        <v>8268</v>
      </c>
      <c r="R205" s="7">
        <f t="shared" si="16"/>
        <v>29.84</v>
      </c>
      <c r="S205" s="7">
        <f t="shared" si="19"/>
        <v>93.25</v>
      </c>
      <c r="T205" t="s">
        <v>8310</v>
      </c>
      <c r="U205" t="s">
        <v>8314</v>
      </c>
    </row>
    <row r="206" spans="1:21" ht="4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17"/>
        <v>42556.333368055552</v>
      </c>
      <c r="L206" s="19">
        <f t="shared" si="18"/>
        <v>2016</v>
      </c>
      <c r="M206" s="14">
        <f t="shared" si="15"/>
        <v>42586.333368055552</v>
      </c>
      <c r="N206" t="b">
        <v>0</v>
      </c>
      <c r="O206">
        <v>1293</v>
      </c>
      <c r="P206" t="b">
        <v>0</v>
      </c>
      <c r="Q206" t="s">
        <v>8268</v>
      </c>
      <c r="R206" s="7">
        <f t="shared" si="16"/>
        <v>50.721666666666664</v>
      </c>
      <c r="S206" s="7">
        <f t="shared" si="19"/>
        <v>117.68368136117556</v>
      </c>
      <c r="T206" t="s">
        <v>8310</v>
      </c>
      <c r="U206" t="s">
        <v>8314</v>
      </c>
    </row>
    <row r="207" spans="1:21" ht="4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17"/>
        <v>42248.382199074069</v>
      </c>
      <c r="L207" s="19">
        <f t="shared" si="18"/>
        <v>2015</v>
      </c>
      <c r="M207" s="14">
        <f t="shared" si="15"/>
        <v>42283.382199074069</v>
      </c>
      <c r="N207" t="b">
        <v>0</v>
      </c>
      <c r="O207">
        <v>17</v>
      </c>
      <c r="P207" t="b">
        <v>0</v>
      </c>
      <c r="Q207" t="s">
        <v>8268</v>
      </c>
      <c r="R207" s="7">
        <f t="shared" si="16"/>
        <v>16.25</v>
      </c>
      <c r="S207" s="7">
        <f t="shared" si="19"/>
        <v>76.470588235294116</v>
      </c>
      <c r="T207" t="s">
        <v>8310</v>
      </c>
      <c r="U207" t="s">
        <v>8314</v>
      </c>
    </row>
    <row r="208" spans="1:21" ht="4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17"/>
        <v>42566.754432870366</v>
      </c>
      <c r="L208" s="19">
        <f t="shared" si="18"/>
        <v>2016</v>
      </c>
      <c r="M208" s="14">
        <f t="shared" si="15"/>
        <v>42587.754432870366</v>
      </c>
      <c r="N208" t="b">
        <v>0</v>
      </c>
      <c r="O208">
        <v>0</v>
      </c>
      <c r="P208" t="b">
        <v>0</v>
      </c>
      <c r="Q208" t="s">
        <v>8268</v>
      </c>
      <c r="R208" s="7">
        <f t="shared" si="16"/>
        <v>0</v>
      </c>
      <c r="S208" s="7">
        <f t="shared" si="19"/>
        <v>0</v>
      </c>
      <c r="T208" t="s">
        <v>8310</v>
      </c>
      <c r="U208" t="s">
        <v>8314</v>
      </c>
    </row>
    <row r="209" spans="1:21" ht="4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17"/>
        <v>41977.947199074071</v>
      </c>
      <c r="L209" s="19">
        <f t="shared" si="18"/>
        <v>2014</v>
      </c>
      <c r="M209" s="14">
        <f t="shared" si="15"/>
        <v>42007.947199074071</v>
      </c>
      <c r="N209" t="b">
        <v>0</v>
      </c>
      <c r="O209">
        <v>13</v>
      </c>
      <c r="P209" t="b">
        <v>0</v>
      </c>
      <c r="Q209" t="s">
        <v>8268</v>
      </c>
      <c r="R209" s="7">
        <f t="shared" si="16"/>
        <v>15.214285714285714</v>
      </c>
      <c r="S209" s="7">
        <f t="shared" si="19"/>
        <v>163.84615384615384</v>
      </c>
      <c r="T209" t="s">
        <v>8310</v>
      </c>
      <c r="U209" t="s">
        <v>8314</v>
      </c>
    </row>
    <row r="210" spans="1:21" ht="45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17"/>
        <v>41959.119988425926</v>
      </c>
      <c r="L210" s="19">
        <f t="shared" si="18"/>
        <v>2014</v>
      </c>
      <c r="M210" s="14">
        <f t="shared" si="15"/>
        <v>41989.119988425926</v>
      </c>
      <c r="N210" t="b">
        <v>0</v>
      </c>
      <c r="O210">
        <v>0</v>
      </c>
      <c r="P210" t="b">
        <v>0</v>
      </c>
      <c r="Q210" t="s">
        <v>8268</v>
      </c>
      <c r="R210" s="7">
        <f t="shared" si="16"/>
        <v>0</v>
      </c>
      <c r="S210" s="7">
        <f t="shared" si="19"/>
        <v>0</v>
      </c>
      <c r="T210" t="s">
        <v>8310</v>
      </c>
      <c r="U210" t="s">
        <v>8314</v>
      </c>
    </row>
    <row r="211" spans="1:21" ht="4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17"/>
        <v>42165.672858796301</v>
      </c>
      <c r="L211" s="19">
        <f t="shared" si="18"/>
        <v>2015</v>
      </c>
      <c r="M211" s="14">
        <f t="shared" si="15"/>
        <v>42195.672858796301</v>
      </c>
      <c r="N211" t="b">
        <v>0</v>
      </c>
      <c r="O211">
        <v>0</v>
      </c>
      <c r="P211" t="b">
        <v>0</v>
      </c>
      <c r="Q211" t="s">
        <v>8268</v>
      </c>
      <c r="R211" s="7">
        <f t="shared" si="16"/>
        <v>0</v>
      </c>
      <c r="S211" s="7">
        <f t="shared" si="19"/>
        <v>0</v>
      </c>
      <c r="T211" t="s">
        <v>8310</v>
      </c>
      <c r="U211" t="s">
        <v>8314</v>
      </c>
    </row>
    <row r="212" spans="1:21" ht="4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17"/>
        <v>42248.814722222218</v>
      </c>
      <c r="L212" s="19">
        <f t="shared" si="18"/>
        <v>2015</v>
      </c>
      <c r="M212" s="14">
        <f t="shared" si="15"/>
        <v>42277.958333333328</v>
      </c>
      <c r="N212" t="b">
        <v>0</v>
      </c>
      <c r="O212">
        <v>33</v>
      </c>
      <c r="P212" t="b">
        <v>0</v>
      </c>
      <c r="Q212" t="s">
        <v>8268</v>
      </c>
      <c r="R212" s="7">
        <f t="shared" si="16"/>
        <v>25.25</v>
      </c>
      <c r="S212" s="7">
        <f t="shared" si="19"/>
        <v>91.818181818181813</v>
      </c>
      <c r="T212" t="s">
        <v>8310</v>
      </c>
      <c r="U212" t="s">
        <v>8314</v>
      </c>
    </row>
    <row r="213" spans="1:21" ht="4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17"/>
        <v>42235.909918981481</v>
      </c>
      <c r="L213" s="19">
        <f t="shared" si="18"/>
        <v>2015</v>
      </c>
      <c r="M213" s="14">
        <f t="shared" si="15"/>
        <v>42265.909918981481</v>
      </c>
      <c r="N213" t="b">
        <v>0</v>
      </c>
      <c r="O213">
        <v>12</v>
      </c>
      <c r="P213" t="b">
        <v>0</v>
      </c>
      <c r="Q213" t="s">
        <v>8268</v>
      </c>
      <c r="R213" s="7">
        <f t="shared" si="16"/>
        <v>44.6</v>
      </c>
      <c r="S213" s="7">
        <f t="shared" si="19"/>
        <v>185.83333333333334</v>
      </c>
      <c r="T213" t="s">
        <v>8310</v>
      </c>
      <c r="U213" t="s">
        <v>8314</v>
      </c>
    </row>
    <row r="214" spans="1:21" ht="30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17"/>
        <v>42416.631018518514</v>
      </c>
      <c r="L214" s="19">
        <f t="shared" si="18"/>
        <v>2016</v>
      </c>
      <c r="M214" s="14">
        <f t="shared" si="15"/>
        <v>42476.589351851857</v>
      </c>
      <c r="N214" t="b">
        <v>0</v>
      </c>
      <c r="O214">
        <v>1</v>
      </c>
      <c r="P214" t="b">
        <v>0</v>
      </c>
      <c r="Q214" t="s">
        <v>8268</v>
      </c>
      <c r="R214" s="7">
        <f t="shared" si="16"/>
        <v>1.5873015873015872E-2</v>
      </c>
      <c r="S214" s="7">
        <f t="shared" si="19"/>
        <v>1</v>
      </c>
      <c r="T214" t="s">
        <v>8310</v>
      </c>
      <c r="U214" t="s">
        <v>8314</v>
      </c>
    </row>
    <row r="215" spans="1:21" ht="30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17"/>
        <v>42202.344293981485</v>
      </c>
      <c r="L215" s="19">
        <f t="shared" si="18"/>
        <v>2015</v>
      </c>
      <c r="M215" s="14">
        <f t="shared" si="15"/>
        <v>42232.337974537033</v>
      </c>
      <c r="N215" t="b">
        <v>0</v>
      </c>
      <c r="O215">
        <v>1</v>
      </c>
      <c r="P215" t="b">
        <v>0</v>
      </c>
      <c r="Q215" t="s">
        <v>8268</v>
      </c>
      <c r="R215" s="7">
        <f t="shared" si="16"/>
        <v>0.04</v>
      </c>
      <c r="S215" s="7">
        <f t="shared" si="19"/>
        <v>20</v>
      </c>
      <c r="T215" t="s">
        <v>8310</v>
      </c>
      <c r="U215" t="s">
        <v>8314</v>
      </c>
    </row>
    <row r="216" spans="1:21" ht="45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17"/>
        <v>42009.39061342593</v>
      </c>
      <c r="L216" s="19">
        <f t="shared" si="18"/>
        <v>2015</v>
      </c>
      <c r="M216" s="14">
        <f t="shared" si="15"/>
        <v>42069.39061342593</v>
      </c>
      <c r="N216" t="b">
        <v>0</v>
      </c>
      <c r="O216">
        <v>1</v>
      </c>
      <c r="P216" t="b">
        <v>0</v>
      </c>
      <c r="Q216" t="s">
        <v>8268</v>
      </c>
      <c r="R216" s="7">
        <f t="shared" si="16"/>
        <v>8.0000000000000002E-3</v>
      </c>
      <c r="S216" s="7">
        <f t="shared" si="19"/>
        <v>1</v>
      </c>
      <c r="T216" t="s">
        <v>8310</v>
      </c>
      <c r="U216" t="s">
        <v>8314</v>
      </c>
    </row>
    <row r="217" spans="1:21" ht="4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17"/>
        <v>42374.980115740742</v>
      </c>
      <c r="L217" s="19">
        <f t="shared" si="18"/>
        <v>2016</v>
      </c>
      <c r="M217" s="14">
        <f t="shared" si="15"/>
        <v>42417.749305555553</v>
      </c>
      <c r="N217" t="b">
        <v>0</v>
      </c>
      <c r="O217">
        <v>1</v>
      </c>
      <c r="P217" t="b">
        <v>0</v>
      </c>
      <c r="Q217" t="s">
        <v>8268</v>
      </c>
      <c r="R217" s="7">
        <f t="shared" si="16"/>
        <v>0.22727272727272727</v>
      </c>
      <c r="S217" s="7">
        <f t="shared" si="19"/>
        <v>10</v>
      </c>
      <c r="T217" t="s">
        <v>8310</v>
      </c>
      <c r="U217" t="s">
        <v>8314</v>
      </c>
    </row>
    <row r="218" spans="1:21" ht="4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17"/>
        <v>42066.708761574075</v>
      </c>
      <c r="L218" s="19">
        <f t="shared" si="18"/>
        <v>2015</v>
      </c>
      <c r="M218" s="14">
        <f t="shared" si="15"/>
        <v>42116.667094907403</v>
      </c>
      <c r="N218" t="b">
        <v>0</v>
      </c>
      <c r="O218">
        <v>84</v>
      </c>
      <c r="P218" t="b">
        <v>0</v>
      </c>
      <c r="Q218" t="s">
        <v>8268</v>
      </c>
      <c r="R218" s="7">
        <f t="shared" si="16"/>
        <v>55.698440000000005</v>
      </c>
      <c r="S218" s="7">
        <f t="shared" si="19"/>
        <v>331.53833333333336</v>
      </c>
      <c r="T218" t="s">
        <v>8310</v>
      </c>
      <c r="U218" t="s">
        <v>8314</v>
      </c>
    </row>
    <row r="219" spans="1:21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17"/>
        <v>41970.39061342593</v>
      </c>
      <c r="L219" s="19">
        <f t="shared" si="18"/>
        <v>2014</v>
      </c>
      <c r="M219" s="14">
        <f t="shared" si="15"/>
        <v>42001.39061342593</v>
      </c>
      <c r="N219" t="b">
        <v>0</v>
      </c>
      <c r="O219">
        <v>38</v>
      </c>
      <c r="P219" t="b">
        <v>0</v>
      </c>
      <c r="Q219" t="s">
        <v>8268</v>
      </c>
      <c r="R219" s="7">
        <f t="shared" si="16"/>
        <v>11.943</v>
      </c>
      <c r="S219" s="7">
        <f t="shared" si="19"/>
        <v>314.28947368421052</v>
      </c>
      <c r="T219" t="s">
        <v>8310</v>
      </c>
      <c r="U219" t="s">
        <v>8314</v>
      </c>
    </row>
    <row r="220" spans="1:21" ht="4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17"/>
        <v>42079.378344907411</v>
      </c>
      <c r="L220" s="19">
        <f t="shared" si="18"/>
        <v>2015</v>
      </c>
      <c r="M220" s="14">
        <f t="shared" si="15"/>
        <v>42139.378344907411</v>
      </c>
      <c r="N220" t="b">
        <v>0</v>
      </c>
      <c r="O220">
        <v>1</v>
      </c>
      <c r="P220" t="b">
        <v>0</v>
      </c>
      <c r="Q220" t="s">
        <v>8268</v>
      </c>
      <c r="R220" s="7">
        <f t="shared" si="16"/>
        <v>2</v>
      </c>
      <c r="S220" s="7">
        <f t="shared" si="19"/>
        <v>100</v>
      </c>
      <c r="T220" t="s">
        <v>8310</v>
      </c>
      <c r="U220" t="s">
        <v>8314</v>
      </c>
    </row>
    <row r="221" spans="1:21" ht="30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17"/>
        <v>42429.076678240745</v>
      </c>
      <c r="L221" s="19">
        <f t="shared" si="18"/>
        <v>2016</v>
      </c>
      <c r="M221" s="14">
        <f t="shared" si="15"/>
        <v>42461.040972222225</v>
      </c>
      <c r="N221" t="b">
        <v>0</v>
      </c>
      <c r="O221">
        <v>76</v>
      </c>
      <c r="P221" t="b">
        <v>0</v>
      </c>
      <c r="Q221" t="s">
        <v>8268</v>
      </c>
      <c r="R221" s="7">
        <f t="shared" si="16"/>
        <v>17.630000000000003</v>
      </c>
      <c r="S221" s="7">
        <f t="shared" si="19"/>
        <v>115.98684210526316</v>
      </c>
      <c r="T221" t="s">
        <v>8310</v>
      </c>
      <c r="U221" t="s">
        <v>8314</v>
      </c>
    </row>
    <row r="222" spans="1:21" ht="4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17"/>
        <v>42195.393865740742</v>
      </c>
      <c r="L222" s="19">
        <f t="shared" si="18"/>
        <v>2015</v>
      </c>
      <c r="M222" s="14">
        <f t="shared" si="15"/>
        <v>42236.587500000001</v>
      </c>
      <c r="N222" t="b">
        <v>0</v>
      </c>
      <c r="O222">
        <v>3</v>
      </c>
      <c r="P222" t="b">
        <v>0</v>
      </c>
      <c r="Q222" t="s">
        <v>8268</v>
      </c>
      <c r="R222" s="7">
        <f t="shared" si="16"/>
        <v>0.72</v>
      </c>
      <c r="S222" s="7">
        <f t="shared" si="19"/>
        <v>120</v>
      </c>
      <c r="T222" t="s">
        <v>8310</v>
      </c>
      <c r="U222" t="s">
        <v>8314</v>
      </c>
    </row>
    <row r="223" spans="1:21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17"/>
        <v>42031.587546296301</v>
      </c>
      <c r="L223" s="19">
        <f t="shared" si="18"/>
        <v>2015</v>
      </c>
      <c r="M223" s="14">
        <f t="shared" si="15"/>
        <v>42091.54587962963</v>
      </c>
      <c r="N223" t="b">
        <v>0</v>
      </c>
      <c r="O223">
        <v>0</v>
      </c>
      <c r="P223" t="b">
        <v>0</v>
      </c>
      <c r="Q223" t="s">
        <v>8268</v>
      </c>
      <c r="R223" s="7">
        <f t="shared" si="16"/>
        <v>0</v>
      </c>
      <c r="S223" s="7">
        <f t="shared" si="19"/>
        <v>0</v>
      </c>
      <c r="T223" t="s">
        <v>8310</v>
      </c>
      <c r="U223" t="s">
        <v>8314</v>
      </c>
    </row>
    <row r="224" spans="1:21" ht="4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17"/>
        <v>42031.519884259258</v>
      </c>
      <c r="L224" s="19">
        <f t="shared" si="18"/>
        <v>2015</v>
      </c>
      <c r="M224" s="14">
        <f t="shared" si="15"/>
        <v>42089.860416666663</v>
      </c>
      <c r="N224" t="b">
        <v>0</v>
      </c>
      <c r="O224">
        <v>2</v>
      </c>
      <c r="P224" t="b">
        <v>0</v>
      </c>
      <c r="Q224" t="s">
        <v>8268</v>
      </c>
      <c r="R224" s="7">
        <f t="shared" si="16"/>
        <v>13</v>
      </c>
      <c r="S224" s="7">
        <f t="shared" si="19"/>
        <v>65</v>
      </c>
      <c r="T224" t="s">
        <v>8310</v>
      </c>
      <c r="U224" t="s">
        <v>8314</v>
      </c>
    </row>
    <row r="225" spans="1:21" ht="4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17"/>
        <v>42481.798032407409</v>
      </c>
      <c r="L225" s="19">
        <f t="shared" si="18"/>
        <v>2016</v>
      </c>
      <c r="M225" s="14">
        <f t="shared" si="15"/>
        <v>42511.795138888891</v>
      </c>
      <c r="N225" t="b">
        <v>0</v>
      </c>
      <c r="O225">
        <v>0</v>
      </c>
      <c r="P225" t="b">
        <v>0</v>
      </c>
      <c r="Q225" t="s">
        <v>8268</v>
      </c>
      <c r="R225" s="7">
        <f t="shared" si="16"/>
        <v>0</v>
      </c>
      <c r="S225" s="7">
        <f t="shared" si="19"/>
        <v>0</v>
      </c>
      <c r="T225" t="s">
        <v>8310</v>
      </c>
      <c r="U225" t="s">
        <v>8314</v>
      </c>
    </row>
    <row r="226" spans="1:21" ht="45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17"/>
        <v>42134.985254629632</v>
      </c>
      <c r="L226" s="19">
        <f t="shared" si="18"/>
        <v>2015</v>
      </c>
      <c r="M226" s="14">
        <f t="shared" si="15"/>
        <v>42194.985254629632</v>
      </c>
      <c r="N226" t="b">
        <v>0</v>
      </c>
      <c r="O226">
        <v>0</v>
      </c>
      <c r="P226" t="b">
        <v>0</v>
      </c>
      <c r="Q226" t="s">
        <v>8268</v>
      </c>
      <c r="R226" s="7">
        <f t="shared" si="16"/>
        <v>0</v>
      </c>
      <c r="S226" s="7">
        <f t="shared" si="19"/>
        <v>0</v>
      </c>
      <c r="T226" t="s">
        <v>8310</v>
      </c>
      <c r="U226" t="s">
        <v>8314</v>
      </c>
    </row>
    <row r="227" spans="1:21" ht="4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17"/>
        <v>42438.711273148147</v>
      </c>
      <c r="L227" s="19">
        <f t="shared" si="18"/>
        <v>2016</v>
      </c>
      <c r="M227" s="14">
        <f t="shared" si="15"/>
        <v>42468.669606481482</v>
      </c>
      <c r="N227" t="b">
        <v>0</v>
      </c>
      <c r="O227">
        <v>0</v>
      </c>
      <c r="P227" t="b">
        <v>0</v>
      </c>
      <c r="Q227" t="s">
        <v>8268</v>
      </c>
      <c r="R227" s="7">
        <f t="shared" si="16"/>
        <v>0</v>
      </c>
      <c r="S227" s="7">
        <f t="shared" si="19"/>
        <v>0</v>
      </c>
      <c r="T227" t="s">
        <v>8310</v>
      </c>
      <c r="U227" t="s">
        <v>8314</v>
      </c>
    </row>
    <row r="228" spans="1:21" ht="30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17"/>
        <v>42106.416018518517</v>
      </c>
      <c r="L228" s="19">
        <f t="shared" si="18"/>
        <v>2015</v>
      </c>
      <c r="M228" s="14">
        <f t="shared" si="15"/>
        <v>42155.145138888889</v>
      </c>
      <c r="N228" t="b">
        <v>0</v>
      </c>
      <c r="O228">
        <v>2</v>
      </c>
      <c r="P228" t="b">
        <v>0</v>
      </c>
      <c r="Q228" t="s">
        <v>8268</v>
      </c>
      <c r="R228" s="7">
        <f t="shared" si="16"/>
        <v>0.86206896551724133</v>
      </c>
      <c r="S228" s="7">
        <f t="shared" si="19"/>
        <v>125</v>
      </c>
      <c r="T228" t="s">
        <v>8310</v>
      </c>
      <c r="U228" t="s">
        <v>8314</v>
      </c>
    </row>
    <row r="229" spans="1:21" ht="4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17"/>
        <v>42164.643993055557</v>
      </c>
      <c r="L229" s="19">
        <f t="shared" si="18"/>
        <v>2015</v>
      </c>
      <c r="M229" s="14">
        <f t="shared" si="15"/>
        <v>42194.643993055557</v>
      </c>
      <c r="N229" t="b">
        <v>0</v>
      </c>
      <c r="O229">
        <v>0</v>
      </c>
      <c r="P229" t="b">
        <v>0</v>
      </c>
      <c r="Q229" t="s">
        <v>8268</v>
      </c>
      <c r="R229" s="7">
        <f t="shared" si="16"/>
        <v>0</v>
      </c>
      <c r="S229" s="7">
        <f t="shared" si="19"/>
        <v>0</v>
      </c>
      <c r="T229" t="s">
        <v>8310</v>
      </c>
      <c r="U229" t="s">
        <v>8314</v>
      </c>
    </row>
    <row r="230" spans="1:21" ht="30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17"/>
        <v>42096.436400462961</v>
      </c>
      <c r="L230" s="19">
        <f t="shared" si="18"/>
        <v>2015</v>
      </c>
      <c r="M230" s="14">
        <f t="shared" si="15"/>
        <v>42156.436400462961</v>
      </c>
      <c r="N230" t="b">
        <v>0</v>
      </c>
      <c r="O230">
        <v>0</v>
      </c>
      <c r="P230" t="b">
        <v>0</v>
      </c>
      <c r="Q230" t="s">
        <v>8268</v>
      </c>
      <c r="R230" s="7">
        <f t="shared" si="16"/>
        <v>0</v>
      </c>
      <c r="S230" s="7">
        <f t="shared" si="19"/>
        <v>0</v>
      </c>
      <c r="T230" t="s">
        <v>8310</v>
      </c>
      <c r="U230" t="s">
        <v>8314</v>
      </c>
    </row>
    <row r="231" spans="1:21" ht="4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17"/>
        <v>42383.683993055558</v>
      </c>
      <c r="L231" s="19">
        <f t="shared" si="18"/>
        <v>2016</v>
      </c>
      <c r="M231" s="14">
        <f t="shared" si="15"/>
        <v>42413.683993055558</v>
      </c>
      <c r="N231" t="b">
        <v>0</v>
      </c>
      <c r="O231">
        <v>0</v>
      </c>
      <c r="P231" t="b">
        <v>0</v>
      </c>
      <c r="Q231" t="s">
        <v>8268</v>
      </c>
      <c r="R231" s="7">
        <f t="shared" si="16"/>
        <v>0</v>
      </c>
      <c r="S231" s="7">
        <f t="shared" si="19"/>
        <v>0</v>
      </c>
      <c r="T231" t="s">
        <v>8310</v>
      </c>
      <c r="U231" t="s">
        <v>8314</v>
      </c>
    </row>
    <row r="232" spans="1:21" ht="4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17"/>
        <v>42129.52721064815</v>
      </c>
      <c r="L232" s="19">
        <f t="shared" si="18"/>
        <v>2015</v>
      </c>
      <c r="M232" s="14">
        <f t="shared" si="15"/>
        <v>42159.52721064815</v>
      </c>
      <c r="N232" t="b">
        <v>0</v>
      </c>
      <c r="O232">
        <v>2</v>
      </c>
      <c r="P232" t="b">
        <v>0</v>
      </c>
      <c r="Q232" t="s">
        <v>8268</v>
      </c>
      <c r="R232" s="7">
        <f t="shared" si="16"/>
        <v>0.4</v>
      </c>
      <c r="S232" s="7">
        <f t="shared" si="19"/>
        <v>30</v>
      </c>
      <c r="T232" t="s">
        <v>8310</v>
      </c>
      <c r="U232" t="s">
        <v>8314</v>
      </c>
    </row>
    <row r="233" spans="1:21" ht="4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17"/>
        <v>42341.708923611106</v>
      </c>
      <c r="L233" s="19">
        <f t="shared" si="18"/>
        <v>2015</v>
      </c>
      <c r="M233" s="14">
        <f t="shared" si="15"/>
        <v>42371.708923611106</v>
      </c>
      <c r="N233" t="b">
        <v>0</v>
      </c>
      <c r="O233">
        <v>0</v>
      </c>
      <c r="P233" t="b">
        <v>0</v>
      </c>
      <c r="Q233" t="s">
        <v>8268</v>
      </c>
      <c r="R233" s="7">
        <f t="shared" si="16"/>
        <v>0</v>
      </c>
      <c r="S233" s="7">
        <f t="shared" si="19"/>
        <v>0</v>
      </c>
      <c r="T233" t="s">
        <v>8310</v>
      </c>
      <c r="U233" t="s">
        <v>8314</v>
      </c>
    </row>
    <row r="234" spans="1:21" ht="4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17"/>
        <v>42032.57576388889</v>
      </c>
      <c r="L234" s="19">
        <f t="shared" si="18"/>
        <v>2015</v>
      </c>
      <c r="M234" s="14">
        <f t="shared" si="15"/>
        <v>42062.57576388889</v>
      </c>
      <c r="N234" t="b">
        <v>0</v>
      </c>
      <c r="O234">
        <v>7</v>
      </c>
      <c r="P234" t="b">
        <v>0</v>
      </c>
      <c r="Q234" t="s">
        <v>8268</v>
      </c>
      <c r="R234" s="7">
        <f t="shared" si="16"/>
        <v>2.75</v>
      </c>
      <c r="S234" s="7">
        <f t="shared" si="19"/>
        <v>15.714285714285714</v>
      </c>
      <c r="T234" t="s">
        <v>8310</v>
      </c>
      <c r="U234" t="s">
        <v>8314</v>
      </c>
    </row>
    <row r="235" spans="1:21" ht="4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17"/>
        <v>42612.661712962959</v>
      </c>
      <c r="L235" s="19">
        <f t="shared" si="18"/>
        <v>2016</v>
      </c>
      <c r="M235" s="14">
        <f t="shared" si="15"/>
        <v>42642.661712962959</v>
      </c>
      <c r="N235" t="b">
        <v>0</v>
      </c>
      <c r="O235">
        <v>0</v>
      </c>
      <c r="P235" t="b">
        <v>0</v>
      </c>
      <c r="Q235" t="s">
        <v>8268</v>
      </c>
      <c r="R235" s="7">
        <f t="shared" si="16"/>
        <v>0</v>
      </c>
      <c r="S235" s="7">
        <f t="shared" si="19"/>
        <v>0</v>
      </c>
      <c r="T235" t="s">
        <v>8310</v>
      </c>
      <c r="U235" t="s">
        <v>8314</v>
      </c>
    </row>
    <row r="236" spans="1:21" ht="4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17"/>
        <v>42135.785405092596</v>
      </c>
      <c r="L236" s="19">
        <f t="shared" si="18"/>
        <v>2015</v>
      </c>
      <c r="M236" s="14">
        <f t="shared" si="15"/>
        <v>42175.785405092596</v>
      </c>
      <c r="N236" t="b">
        <v>0</v>
      </c>
      <c r="O236">
        <v>5</v>
      </c>
      <c r="P236" t="b">
        <v>0</v>
      </c>
      <c r="Q236" t="s">
        <v>8268</v>
      </c>
      <c r="R236" s="7">
        <f t="shared" si="16"/>
        <v>40.1</v>
      </c>
      <c r="S236" s="7">
        <f t="shared" si="19"/>
        <v>80.2</v>
      </c>
      <c r="T236" t="s">
        <v>8310</v>
      </c>
      <c r="U236" t="s">
        <v>8314</v>
      </c>
    </row>
    <row r="237" spans="1:21" ht="30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17"/>
        <v>42164.658530092594</v>
      </c>
      <c r="L237" s="19">
        <f t="shared" si="18"/>
        <v>2015</v>
      </c>
      <c r="M237" s="14">
        <f t="shared" si="15"/>
        <v>42194.658530092594</v>
      </c>
      <c r="N237" t="b">
        <v>0</v>
      </c>
      <c r="O237">
        <v>0</v>
      </c>
      <c r="P237" t="b">
        <v>0</v>
      </c>
      <c r="Q237" t="s">
        <v>8268</v>
      </c>
      <c r="R237" s="7">
        <f t="shared" si="16"/>
        <v>0</v>
      </c>
      <c r="S237" s="7">
        <f t="shared" si="19"/>
        <v>0</v>
      </c>
      <c r="T237" t="s">
        <v>8310</v>
      </c>
      <c r="U237" t="s">
        <v>8314</v>
      </c>
    </row>
    <row r="238" spans="1:21" ht="4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17"/>
        <v>42320.834479166668</v>
      </c>
      <c r="L238" s="19">
        <f t="shared" si="18"/>
        <v>2015</v>
      </c>
      <c r="M238" s="14">
        <f t="shared" si="15"/>
        <v>42373.75</v>
      </c>
      <c r="N238" t="b">
        <v>0</v>
      </c>
      <c r="O238">
        <v>0</v>
      </c>
      <c r="P238" t="b">
        <v>0</v>
      </c>
      <c r="Q238" t="s">
        <v>8268</v>
      </c>
      <c r="R238" s="7">
        <f t="shared" si="16"/>
        <v>0</v>
      </c>
      <c r="S238" s="7">
        <f t="shared" si="19"/>
        <v>0</v>
      </c>
      <c r="T238" t="s">
        <v>8310</v>
      </c>
      <c r="U238" t="s">
        <v>8314</v>
      </c>
    </row>
    <row r="239" spans="1:21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17"/>
        <v>42377.327187499999</v>
      </c>
      <c r="L239" s="19">
        <f t="shared" si="18"/>
        <v>2016</v>
      </c>
      <c r="M239" s="14">
        <f t="shared" si="15"/>
        <v>42437.327187499999</v>
      </c>
      <c r="N239" t="b">
        <v>0</v>
      </c>
      <c r="O239">
        <v>1</v>
      </c>
      <c r="P239" t="b">
        <v>0</v>
      </c>
      <c r="Q239" t="s">
        <v>8268</v>
      </c>
      <c r="R239" s="7">
        <f t="shared" si="16"/>
        <v>0.33333333333333337</v>
      </c>
      <c r="S239" s="7">
        <f t="shared" si="19"/>
        <v>50</v>
      </c>
      <c r="T239" t="s">
        <v>8310</v>
      </c>
      <c r="U239" t="s">
        <v>8314</v>
      </c>
    </row>
    <row r="240" spans="1:21" ht="4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17"/>
        <v>42713.712500000001</v>
      </c>
      <c r="L240" s="19">
        <f t="shared" si="18"/>
        <v>2016</v>
      </c>
      <c r="M240" s="14">
        <f t="shared" si="15"/>
        <v>42734.125</v>
      </c>
      <c r="N240" t="b">
        <v>0</v>
      </c>
      <c r="O240">
        <v>0</v>
      </c>
      <c r="P240" t="b">
        <v>0</v>
      </c>
      <c r="Q240" t="s">
        <v>8268</v>
      </c>
      <c r="R240" s="7">
        <f t="shared" si="16"/>
        <v>0</v>
      </c>
      <c r="S240" s="7">
        <f t="shared" si="19"/>
        <v>0</v>
      </c>
      <c r="T240" t="s">
        <v>8310</v>
      </c>
      <c r="U240" t="s">
        <v>8314</v>
      </c>
    </row>
    <row r="241" spans="1:21" ht="4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17"/>
        <v>42296.860300925924</v>
      </c>
      <c r="L241" s="19">
        <f t="shared" si="18"/>
        <v>2015</v>
      </c>
      <c r="M241" s="14">
        <f t="shared" si="15"/>
        <v>42316.25</v>
      </c>
      <c r="N241" t="b">
        <v>0</v>
      </c>
      <c r="O241">
        <v>5</v>
      </c>
      <c r="P241" t="b">
        <v>0</v>
      </c>
      <c r="Q241" t="s">
        <v>8268</v>
      </c>
      <c r="R241" s="7">
        <f t="shared" si="16"/>
        <v>25</v>
      </c>
      <c r="S241" s="7">
        <f t="shared" si="19"/>
        <v>50</v>
      </c>
      <c r="T241" t="s">
        <v>8310</v>
      </c>
      <c r="U241" t="s">
        <v>8314</v>
      </c>
    </row>
    <row r="242" spans="1:21" ht="45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17"/>
        <v>41354.458460648151</v>
      </c>
      <c r="L242" s="19">
        <f t="shared" si="18"/>
        <v>2013</v>
      </c>
      <c r="M242" s="14">
        <f t="shared" si="15"/>
        <v>41399.458460648151</v>
      </c>
      <c r="N242" t="b">
        <v>1</v>
      </c>
      <c r="O242">
        <v>137</v>
      </c>
      <c r="P242" t="b">
        <v>1</v>
      </c>
      <c r="Q242" t="s">
        <v>8269</v>
      </c>
      <c r="R242" s="7">
        <f t="shared" si="16"/>
        <v>107.63413333333334</v>
      </c>
      <c r="S242" s="7">
        <f t="shared" si="19"/>
        <v>117.84759124087591</v>
      </c>
      <c r="T242" t="s">
        <v>8310</v>
      </c>
      <c r="U242" t="s">
        <v>8315</v>
      </c>
    </row>
    <row r="243" spans="1:21" ht="4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17"/>
        <v>41949.447962962964</v>
      </c>
      <c r="L243" s="19">
        <f t="shared" si="18"/>
        <v>2014</v>
      </c>
      <c r="M243" s="14">
        <f t="shared" si="15"/>
        <v>41994.447962962964</v>
      </c>
      <c r="N243" t="b">
        <v>1</v>
      </c>
      <c r="O243">
        <v>376</v>
      </c>
      <c r="P243" t="b">
        <v>1</v>
      </c>
      <c r="Q243" t="s">
        <v>8269</v>
      </c>
      <c r="R243" s="7">
        <f t="shared" si="16"/>
        <v>112.63736263736264</v>
      </c>
      <c r="S243" s="7">
        <f t="shared" si="19"/>
        <v>109.04255319148936</v>
      </c>
      <c r="T243" t="s">
        <v>8310</v>
      </c>
      <c r="U243" t="s">
        <v>8315</v>
      </c>
    </row>
    <row r="244" spans="1:21" ht="4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17"/>
        <v>40862.242939814816</v>
      </c>
      <c r="L244" s="19">
        <f t="shared" si="18"/>
        <v>2011</v>
      </c>
      <c r="M244" s="14">
        <f t="shared" si="15"/>
        <v>40897.242939814816</v>
      </c>
      <c r="N244" t="b">
        <v>1</v>
      </c>
      <c r="O244">
        <v>202</v>
      </c>
      <c r="P244" t="b">
        <v>1</v>
      </c>
      <c r="Q244" t="s">
        <v>8269</v>
      </c>
      <c r="R244" s="7">
        <f t="shared" si="16"/>
        <v>113.46153846153845</v>
      </c>
      <c r="S244" s="7">
        <f t="shared" si="19"/>
        <v>73.019801980198025</v>
      </c>
      <c r="T244" t="s">
        <v>8310</v>
      </c>
      <c r="U244" t="s">
        <v>8315</v>
      </c>
    </row>
    <row r="245" spans="1:21" ht="4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17"/>
        <v>41661.797500000001</v>
      </c>
      <c r="L245" s="19">
        <f t="shared" si="18"/>
        <v>2014</v>
      </c>
      <c r="M245" s="14">
        <f t="shared" si="15"/>
        <v>41691.797500000001</v>
      </c>
      <c r="N245" t="b">
        <v>1</v>
      </c>
      <c r="O245">
        <v>328</v>
      </c>
      <c r="P245" t="b">
        <v>1</v>
      </c>
      <c r="Q245" t="s">
        <v>8269</v>
      </c>
      <c r="R245" s="7">
        <f t="shared" si="16"/>
        <v>102.592</v>
      </c>
      <c r="S245" s="7">
        <f t="shared" si="19"/>
        <v>78.195121951219505</v>
      </c>
      <c r="T245" t="s">
        <v>8310</v>
      </c>
      <c r="U245" t="s">
        <v>8315</v>
      </c>
    </row>
    <row r="246" spans="1:21" ht="45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17"/>
        <v>40213.073599537034</v>
      </c>
      <c r="L246" s="19">
        <f t="shared" si="18"/>
        <v>2010</v>
      </c>
      <c r="M246" s="14">
        <f t="shared" si="15"/>
        <v>40253.045833333337</v>
      </c>
      <c r="N246" t="b">
        <v>1</v>
      </c>
      <c r="O246">
        <v>84</v>
      </c>
      <c r="P246" t="b">
        <v>1</v>
      </c>
      <c r="Q246" t="s">
        <v>8269</v>
      </c>
      <c r="R246" s="7">
        <f t="shared" si="16"/>
        <v>113.75714285714287</v>
      </c>
      <c r="S246" s="7">
        <f t="shared" si="19"/>
        <v>47.398809523809526</v>
      </c>
      <c r="T246" t="s">
        <v>8310</v>
      </c>
      <c r="U246" t="s">
        <v>8315</v>
      </c>
    </row>
    <row r="247" spans="1:21" ht="4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17"/>
        <v>41106.803067129629</v>
      </c>
      <c r="L247" s="19">
        <f t="shared" si="18"/>
        <v>2012</v>
      </c>
      <c r="M247" s="14">
        <f t="shared" si="15"/>
        <v>41136.803067129629</v>
      </c>
      <c r="N247" t="b">
        <v>1</v>
      </c>
      <c r="O247">
        <v>96</v>
      </c>
      <c r="P247" t="b">
        <v>1</v>
      </c>
      <c r="Q247" t="s">
        <v>8269</v>
      </c>
      <c r="R247" s="7">
        <f t="shared" si="16"/>
        <v>103.71999999999998</v>
      </c>
      <c r="S247" s="7">
        <f t="shared" si="19"/>
        <v>54.020833333333336</v>
      </c>
      <c r="T247" t="s">
        <v>8310</v>
      </c>
      <c r="U247" t="s">
        <v>8315</v>
      </c>
    </row>
    <row r="248" spans="1:21" ht="4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17"/>
        <v>40480.113483796296</v>
      </c>
      <c r="L248" s="19">
        <f t="shared" si="18"/>
        <v>2010</v>
      </c>
      <c r="M248" s="14">
        <f t="shared" si="15"/>
        <v>40530.155150462961</v>
      </c>
      <c r="N248" t="b">
        <v>1</v>
      </c>
      <c r="O248">
        <v>223</v>
      </c>
      <c r="P248" t="b">
        <v>1</v>
      </c>
      <c r="Q248" t="s">
        <v>8269</v>
      </c>
      <c r="R248" s="7">
        <f t="shared" si="16"/>
        <v>305.46000000000004</v>
      </c>
      <c r="S248" s="7">
        <f t="shared" si="19"/>
        <v>68.488789237668158</v>
      </c>
      <c r="T248" t="s">
        <v>8310</v>
      </c>
      <c r="U248" t="s">
        <v>8315</v>
      </c>
    </row>
    <row r="249" spans="1:21" ht="60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17"/>
        <v>40430.354328703703</v>
      </c>
      <c r="L249" s="19">
        <f t="shared" si="18"/>
        <v>2010</v>
      </c>
      <c r="M249" s="14">
        <f t="shared" si="15"/>
        <v>40466.902083333334</v>
      </c>
      <c r="N249" t="b">
        <v>1</v>
      </c>
      <c r="O249">
        <v>62</v>
      </c>
      <c r="P249" t="b">
        <v>1</v>
      </c>
      <c r="Q249" t="s">
        <v>8269</v>
      </c>
      <c r="R249" s="7">
        <f t="shared" si="16"/>
        <v>134.1</v>
      </c>
      <c r="S249" s="7">
        <f t="shared" si="19"/>
        <v>108.14516129032258</v>
      </c>
      <c r="T249" t="s">
        <v>8310</v>
      </c>
      <c r="U249" t="s">
        <v>8315</v>
      </c>
    </row>
    <row r="250" spans="1:21" ht="4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17"/>
        <v>40870.524409722224</v>
      </c>
      <c r="L250" s="19">
        <f t="shared" si="18"/>
        <v>2011</v>
      </c>
      <c r="M250" s="14">
        <f t="shared" si="15"/>
        <v>40915.524409722224</v>
      </c>
      <c r="N250" t="b">
        <v>1</v>
      </c>
      <c r="O250">
        <v>146</v>
      </c>
      <c r="P250" t="b">
        <v>1</v>
      </c>
      <c r="Q250" t="s">
        <v>8269</v>
      </c>
      <c r="R250" s="7">
        <f t="shared" si="16"/>
        <v>101.33294117647058</v>
      </c>
      <c r="S250" s="7">
        <f t="shared" si="19"/>
        <v>589.95205479452056</v>
      </c>
      <c r="T250" t="s">
        <v>8310</v>
      </c>
      <c r="U250" t="s">
        <v>8315</v>
      </c>
    </row>
    <row r="251" spans="1:21" ht="45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17"/>
        <v>40332.673842592594</v>
      </c>
      <c r="L251" s="19">
        <f t="shared" si="18"/>
        <v>2010</v>
      </c>
      <c r="M251" s="14">
        <f t="shared" si="15"/>
        <v>40412.486111111109</v>
      </c>
      <c r="N251" t="b">
        <v>1</v>
      </c>
      <c r="O251">
        <v>235</v>
      </c>
      <c r="P251" t="b">
        <v>1</v>
      </c>
      <c r="Q251" t="s">
        <v>8269</v>
      </c>
      <c r="R251" s="7">
        <f t="shared" si="16"/>
        <v>112.92</v>
      </c>
      <c r="S251" s="7">
        <f t="shared" si="19"/>
        <v>48.051063829787232</v>
      </c>
      <c r="T251" t="s">
        <v>8310</v>
      </c>
      <c r="U251" t="s">
        <v>8315</v>
      </c>
    </row>
    <row r="252" spans="1:21" ht="4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17"/>
        <v>41401.315868055557</v>
      </c>
      <c r="L252" s="19">
        <f t="shared" si="18"/>
        <v>2013</v>
      </c>
      <c r="M252" s="14">
        <f t="shared" si="15"/>
        <v>41431.315868055557</v>
      </c>
      <c r="N252" t="b">
        <v>1</v>
      </c>
      <c r="O252">
        <v>437</v>
      </c>
      <c r="P252" t="b">
        <v>1</v>
      </c>
      <c r="Q252" t="s">
        <v>8269</v>
      </c>
      <c r="R252" s="7">
        <f t="shared" si="16"/>
        <v>105.58333333333334</v>
      </c>
      <c r="S252" s="7">
        <f t="shared" si="19"/>
        <v>72.482837528604122</v>
      </c>
      <c r="T252" t="s">
        <v>8310</v>
      </c>
      <c r="U252" t="s">
        <v>8315</v>
      </c>
    </row>
    <row r="253" spans="1:21" ht="4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17"/>
        <v>41013.537569444445</v>
      </c>
      <c r="L253" s="19">
        <f t="shared" si="18"/>
        <v>2012</v>
      </c>
      <c r="M253" s="14">
        <f t="shared" si="15"/>
        <v>41045.541666666664</v>
      </c>
      <c r="N253" t="b">
        <v>1</v>
      </c>
      <c r="O253">
        <v>77</v>
      </c>
      <c r="P253" t="b">
        <v>1</v>
      </c>
      <c r="Q253" t="s">
        <v>8269</v>
      </c>
      <c r="R253" s="7">
        <f t="shared" si="16"/>
        <v>125.57142857142858</v>
      </c>
      <c r="S253" s="7">
        <f t="shared" si="19"/>
        <v>57.077922077922075</v>
      </c>
      <c r="T253" t="s">
        <v>8310</v>
      </c>
      <c r="U253" t="s">
        <v>8315</v>
      </c>
    </row>
    <row r="254" spans="1:21" ht="30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17"/>
        <v>40266.41270833333</v>
      </c>
      <c r="L254" s="19">
        <f t="shared" si="18"/>
        <v>2010</v>
      </c>
      <c r="M254" s="14">
        <f t="shared" si="15"/>
        <v>40329.915972222225</v>
      </c>
      <c r="N254" t="b">
        <v>1</v>
      </c>
      <c r="O254">
        <v>108</v>
      </c>
      <c r="P254" t="b">
        <v>1</v>
      </c>
      <c r="Q254" t="s">
        <v>8269</v>
      </c>
      <c r="R254" s="7">
        <f t="shared" si="16"/>
        <v>184.56</v>
      </c>
      <c r="S254" s="7">
        <f t="shared" si="19"/>
        <v>85.444444444444443</v>
      </c>
      <c r="T254" t="s">
        <v>8310</v>
      </c>
      <c r="U254" t="s">
        <v>8315</v>
      </c>
    </row>
    <row r="255" spans="1:21" ht="45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17"/>
        <v>40924.400868055556</v>
      </c>
      <c r="L255" s="19">
        <f t="shared" si="18"/>
        <v>2012</v>
      </c>
      <c r="M255" s="14">
        <f t="shared" si="15"/>
        <v>40954.400868055556</v>
      </c>
      <c r="N255" t="b">
        <v>1</v>
      </c>
      <c r="O255">
        <v>7</v>
      </c>
      <c r="P255" t="b">
        <v>1</v>
      </c>
      <c r="Q255" t="s">
        <v>8269</v>
      </c>
      <c r="R255" s="7">
        <f t="shared" si="16"/>
        <v>100.73333333333335</v>
      </c>
      <c r="S255" s="7">
        <f t="shared" si="19"/>
        <v>215.85714285714286</v>
      </c>
      <c r="T255" t="s">
        <v>8310</v>
      </c>
      <c r="U255" t="s">
        <v>8315</v>
      </c>
    </row>
    <row r="256" spans="1:21" ht="4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17"/>
        <v>42263.702662037038</v>
      </c>
      <c r="L256" s="19">
        <f t="shared" si="18"/>
        <v>2015</v>
      </c>
      <c r="M256" s="14">
        <f t="shared" si="15"/>
        <v>42293.833333333328</v>
      </c>
      <c r="N256" t="b">
        <v>1</v>
      </c>
      <c r="O256">
        <v>314</v>
      </c>
      <c r="P256" t="b">
        <v>1</v>
      </c>
      <c r="Q256" t="s">
        <v>8269</v>
      </c>
      <c r="R256" s="7">
        <f t="shared" si="16"/>
        <v>116.94725</v>
      </c>
      <c r="S256" s="7">
        <f t="shared" si="19"/>
        <v>89.38643312101911</v>
      </c>
      <c r="T256" t="s">
        <v>8310</v>
      </c>
      <c r="U256" t="s">
        <v>8315</v>
      </c>
    </row>
    <row r="257" spans="1:21" ht="30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17"/>
        <v>40588.276412037041</v>
      </c>
      <c r="L257" s="19">
        <f t="shared" si="18"/>
        <v>2011</v>
      </c>
      <c r="M257" s="14">
        <f t="shared" si="15"/>
        <v>40618.23474537037</v>
      </c>
      <c r="N257" t="b">
        <v>1</v>
      </c>
      <c r="O257">
        <v>188</v>
      </c>
      <c r="P257" t="b">
        <v>1</v>
      </c>
      <c r="Q257" t="s">
        <v>8269</v>
      </c>
      <c r="R257" s="7">
        <f t="shared" si="16"/>
        <v>106.73325</v>
      </c>
      <c r="S257" s="7">
        <f t="shared" si="19"/>
        <v>45.418404255319146</v>
      </c>
      <c r="T257" t="s">
        <v>8310</v>
      </c>
      <c r="U257" t="s">
        <v>8315</v>
      </c>
    </row>
    <row r="258" spans="1:21" ht="4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si="17"/>
        <v>41319.519293981481</v>
      </c>
      <c r="L258" s="19">
        <f t="shared" si="18"/>
        <v>2013</v>
      </c>
      <c r="M258" s="14">
        <f t="shared" ref="M258:M321" si="20">(I258/86400)+25569+(-6/24)</f>
        <v>41349.519293981481</v>
      </c>
      <c r="N258" t="b">
        <v>1</v>
      </c>
      <c r="O258">
        <v>275</v>
      </c>
      <c r="P258" t="b">
        <v>1</v>
      </c>
      <c r="Q258" t="s">
        <v>8269</v>
      </c>
      <c r="R258" s="7">
        <f t="shared" ref="R258:R321" si="21">E258/D258*100</f>
        <v>139.1</v>
      </c>
      <c r="S258" s="7">
        <f t="shared" si="19"/>
        <v>65.756363636363631</v>
      </c>
      <c r="T258" t="s">
        <v>8310</v>
      </c>
      <c r="U258" t="s">
        <v>8315</v>
      </c>
    </row>
    <row r="259" spans="1:21" ht="4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ref="K259:K322" si="22">(J259/86400)+25569+(-6/24)</f>
        <v>42479.376875000002</v>
      </c>
      <c r="L259" s="19">
        <f t="shared" ref="L259:L322" si="23">YEAR(K259)</f>
        <v>2016</v>
      </c>
      <c r="M259" s="14">
        <f t="shared" si="20"/>
        <v>42509.376875000002</v>
      </c>
      <c r="N259" t="b">
        <v>1</v>
      </c>
      <c r="O259">
        <v>560</v>
      </c>
      <c r="P259" t="b">
        <v>1</v>
      </c>
      <c r="Q259" t="s">
        <v>8269</v>
      </c>
      <c r="R259" s="7">
        <f t="shared" si="21"/>
        <v>106.72648571428572</v>
      </c>
      <c r="S259" s="7">
        <f t="shared" ref="S259:S322" si="24">IFERROR(E259/O259,0)</f>
        <v>66.70405357142856</v>
      </c>
      <c r="T259" t="s">
        <v>8310</v>
      </c>
      <c r="U259" t="s">
        <v>8315</v>
      </c>
    </row>
    <row r="260" spans="1:21" ht="45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22"/>
        <v>40681.801689814813</v>
      </c>
      <c r="L260" s="19">
        <f t="shared" si="23"/>
        <v>2011</v>
      </c>
      <c r="M260" s="14">
        <f t="shared" si="20"/>
        <v>40711.801689814813</v>
      </c>
      <c r="N260" t="b">
        <v>1</v>
      </c>
      <c r="O260">
        <v>688</v>
      </c>
      <c r="P260" t="b">
        <v>1</v>
      </c>
      <c r="Q260" t="s">
        <v>8269</v>
      </c>
      <c r="R260" s="7">
        <f t="shared" si="21"/>
        <v>191.14</v>
      </c>
      <c r="S260" s="7">
        <f t="shared" si="24"/>
        <v>83.345930232558146</v>
      </c>
      <c r="T260" t="s">
        <v>8310</v>
      </c>
      <c r="U260" t="s">
        <v>8315</v>
      </c>
    </row>
    <row r="261" spans="1:21" ht="45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22"/>
        <v>42072.488067129627</v>
      </c>
      <c r="L261" s="19">
        <f t="shared" si="23"/>
        <v>2015</v>
      </c>
      <c r="M261" s="14">
        <f t="shared" si="20"/>
        <v>42102.488067129627</v>
      </c>
      <c r="N261" t="b">
        <v>1</v>
      </c>
      <c r="O261">
        <v>942</v>
      </c>
      <c r="P261" t="b">
        <v>1</v>
      </c>
      <c r="Q261" t="s">
        <v>8269</v>
      </c>
      <c r="R261" s="7">
        <f t="shared" si="21"/>
        <v>131.93789333333334</v>
      </c>
      <c r="S261" s="7">
        <f t="shared" si="24"/>
        <v>105.04609341825902</v>
      </c>
      <c r="T261" t="s">
        <v>8310</v>
      </c>
      <c r="U261" t="s">
        <v>8315</v>
      </c>
    </row>
    <row r="262" spans="1:21" ht="30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22"/>
        <v>40330.505543981482</v>
      </c>
      <c r="L262" s="19">
        <f t="shared" si="23"/>
        <v>2010</v>
      </c>
      <c r="M262" s="14">
        <f t="shared" si="20"/>
        <v>40376.165972222225</v>
      </c>
      <c r="N262" t="b">
        <v>1</v>
      </c>
      <c r="O262">
        <v>88</v>
      </c>
      <c r="P262" t="b">
        <v>1</v>
      </c>
      <c r="Q262" t="s">
        <v>8269</v>
      </c>
      <c r="R262" s="7">
        <f t="shared" si="21"/>
        <v>106.4</v>
      </c>
      <c r="S262" s="7">
        <f t="shared" si="24"/>
        <v>120.90909090909091</v>
      </c>
      <c r="T262" t="s">
        <v>8310</v>
      </c>
      <c r="U262" t="s">
        <v>8315</v>
      </c>
    </row>
    <row r="263" spans="1:21" ht="30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22"/>
        <v>41017.635462962964</v>
      </c>
      <c r="L263" s="19">
        <f t="shared" si="23"/>
        <v>2012</v>
      </c>
      <c r="M263" s="14">
        <f t="shared" si="20"/>
        <v>41067.371527777781</v>
      </c>
      <c r="N263" t="b">
        <v>1</v>
      </c>
      <c r="O263">
        <v>220</v>
      </c>
      <c r="P263" t="b">
        <v>1</v>
      </c>
      <c r="Q263" t="s">
        <v>8269</v>
      </c>
      <c r="R263" s="7">
        <f t="shared" si="21"/>
        <v>107.4</v>
      </c>
      <c r="S263" s="7">
        <f t="shared" si="24"/>
        <v>97.63636363636364</v>
      </c>
      <c r="T263" t="s">
        <v>8310</v>
      </c>
      <c r="U263" t="s">
        <v>8315</v>
      </c>
    </row>
    <row r="264" spans="1:21" ht="30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22"/>
        <v>40554.99800925926</v>
      </c>
      <c r="L264" s="19">
        <f t="shared" si="23"/>
        <v>2011</v>
      </c>
      <c r="M264" s="14">
        <f t="shared" si="20"/>
        <v>40599.99800925926</v>
      </c>
      <c r="N264" t="b">
        <v>1</v>
      </c>
      <c r="O264">
        <v>145</v>
      </c>
      <c r="P264" t="b">
        <v>1</v>
      </c>
      <c r="Q264" t="s">
        <v>8269</v>
      </c>
      <c r="R264" s="7">
        <f t="shared" si="21"/>
        <v>240</v>
      </c>
      <c r="S264" s="7">
        <f t="shared" si="24"/>
        <v>41.379310344827587</v>
      </c>
      <c r="T264" t="s">
        <v>8310</v>
      </c>
      <c r="U264" t="s">
        <v>8315</v>
      </c>
    </row>
    <row r="265" spans="1:21" ht="60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22"/>
        <v>41149.704791666663</v>
      </c>
      <c r="L265" s="19">
        <f t="shared" si="23"/>
        <v>2012</v>
      </c>
      <c r="M265" s="14">
        <f t="shared" si="20"/>
        <v>41179.704791666663</v>
      </c>
      <c r="N265" t="b">
        <v>1</v>
      </c>
      <c r="O265">
        <v>963</v>
      </c>
      <c r="P265" t="b">
        <v>1</v>
      </c>
      <c r="Q265" t="s">
        <v>8269</v>
      </c>
      <c r="R265" s="7">
        <f t="shared" si="21"/>
        <v>118.08108</v>
      </c>
      <c r="S265" s="7">
        <f t="shared" si="24"/>
        <v>30.654485981308412</v>
      </c>
      <c r="T265" t="s">
        <v>8310</v>
      </c>
      <c r="U265" t="s">
        <v>8315</v>
      </c>
    </row>
    <row r="266" spans="1:21" ht="60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22"/>
        <v>41010.370312500003</v>
      </c>
      <c r="L266" s="19">
        <f t="shared" si="23"/>
        <v>2012</v>
      </c>
      <c r="M266" s="14">
        <f t="shared" si="20"/>
        <v>41040.370312500003</v>
      </c>
      <c r="N266" t="b">
        <v>1</v>
      </c>
      <c r="O266">
        <v>91</v>
      </c>
      <c r="P266" t="b">
        <v>1</v>
      </c>
      <c r="Q266" t="s">
        <v>8269</v>
      </c>
      <c r="R266" s="7">
        <f t="shared" si="21"/>
        <v>118.19999999999999</v>
      </c>
      <c r="S266" s="7">
        <f t="shared" si="24"/>
        <v>64.945054945054949</v>
      </c>
      <c r="T266" t="s">
        <v>8310</v>
      </c>
      <c r="U266" t="s">
        <v>8315</v>
      </c>
    </row>
    <row r="267" spans="1:21" ht="45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22"/>
        <v>40266.995717592596</v>
      </c>
      <c r="L267" s="19">
        <f t="shared" si="23"/>
        <v>2010</v>
      </c>
      <c r="M267" s="14">
        <f t="shared" si="20"/>
        <v>40308.594444444447</v>
      </c>
      <c r="N267" t="b">
        <v>1</v>
      </c>
      <c r="O267">
        <v>58</v>
      </c>
      <c r="P267" t="b">
        <v>1</v>
      </c>
      <c r="Q267" t="s">
        <v>8269</v>
      </c>
      <c r="R267" s="7">
        <f t="shared" si="21"/>
        <v>111.1</v>
      </c>
      <c r="S267" s="7">
        <f t="shared" si="24"/>
        <v>95.775862068965523</v>
      </c>
      <c r="T267" t="s">
        <v>8310</v>
      </c>
      <c r="U267" t="s">
        <v>8315</v>
      </c>
    </row>
    <row r="268" spans="1:21" ht="45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22"/>
        <v>40204.924849537041</v>
      </c>
      <c r="L268" s="19">
        <f t="shared" si="23"/>
        <v>2010</v>
      </c>
      <c r="M268" s="14">
        <f t="shared" si="20"/>
        <v>40290.910416666666</v>
      </c>
      <c r="N268" t="b">
        <v>1</v>
      </c>
      <c r="O268">
        <v>36</v>
      </c>
      <c r="P268" t="b">
        <v>1</v>
      </c>
      <c r="Q268" t="s">
        <v>8269</v>
      </c>
      <c r="R268" s="7">
        <f t="shared" si="21"/>
        <v>145.5</v>
      </c>
      <c r="S268" s="7">
        <f t="shared" si="24"/>
        <v>40.416666666666664</v>
      </c>
      <c r="T268" t="s">
        <v>8310</v>
      </c>
      <c r="U268" t="s">
        <v>8315</v>
      </c>
    </row>
    <row r="269" spans="1:21" ht="4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22"/>
        <v>41785.202534722222</v>
      </c>
      <c r="L269" s="19">
        <f t="shared" si="23"/>
        <v>2014</v>
      </c>
      <c r="M269" s="14">
        <f t="shared" si="20"/>
        <v>41815.202534722222</v>
      </c>
      <c r="N269" t="b">
        <v>1</v>
      </c>
      <c r="O269">
        <v>165</v>
      </c>
      <c r="P269" t="b">
        <v>1</v>
      </c>
      <c r="Q269" t="s">
        <v>8269</v>
      </c>
      <c r="R269" s="7">
        <f t="shared" si="21"/>
        <v>131.62883248730967</v>
      </c>
      <c r="S269" s="7">
        <f t="shared" si="24"/>
        <v>78.578424242424248</v>
      </c>
      <c r="T269" t="s">
        <v>8310</v>
      </c>
      <c r="U269" t="s">
        <v>8315</v>
      </c>
    </row>
    <row r="270" spans="1:21" ht="4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22"/>
        <v>40808.90252314815</v>
      </c>
      <c r="L270" s="19">
        <f t="shared" si="23"/>
        <v>2011</v>
      </c>
      <c r="M270" s="14">
        <f t="shared" si="20"/>
        <v>40853.944189814814</v>
      </c>
      <c r="N270" t="b">
        <v>1</v>
      </c>
      <c r="O270">
        <v>111</v>
      </c>
      <c r="P270" t="b">
        <v>1</v>
      </c>
      <c r="Q270" t="s">
        <v>8269</v>
      </c>
      <c r="R270" s="7">
        <f t="shared" si="21"/>
        <v>111.4</v>
      </c>
      <c r="S270" s="7">
        <f t="shared" si="24"/>
        <v>50.18018018018018</v>
      </c>
      <c r="T270" t="s">
        <v>8310</v>
      </c>
      <c r="U270" t="s">
        <v>8315</v>
      </c>
    </row>
    <row r="271" spans="1:21" ht="4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22"/>
        <v>42757.947013888886</v>
      </c>
      <c r="L271" s="19">
        <f t="shared" si="23"/>
        <v>2017</v>
      </c>
      <c r="M271" s="14">
        <f t="shared" si="20"/>
        <v>42787.947013888886</v>
      </c>
      <c r="N271" t="b">
        <v>1</v>
      </c>
      <c r="O271">
        <v>1596</v>
      </c>
      <c r="P271" t="b">
        <v>1</v>
      </c>
      <c r="Q271" t="s">
        <v>8269</v>
      </c>
      <c r="R271" s="7">
        <f t="shared" si="21"/>
        <v>147.23376999999999</v>
      </c>
      <c r="S271" s="7">
        <f t="shared" si="24"/>
        <v>92.251735588972423</v>
      </c>
      <c r="T271" t="s">
        <v>8310</v>
      </c>
      <c r="U271" t="s">
        <v>8315</v>
      </c>
    </row>
    <row r="272" spans="1:21" ht="4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22"/>
        <v>40637.61655092593</v>
      </c>
      <c r="L272" s="19">
        <f t="shared" si="23"/>
        <v>2011</v>
      </c>
      <c r="M272" s="14">
        <f t="shared" si="20"/>
        <v>40687.916666666664</v>
      </c>
      <c r="N272" t="b">
        <v>1</v>
      </c>
      <c r="O272">
        <v>61</v>
      </c>
      <c r="P272" t="b">
        <v>1</v>
      </c>
      <c r="Q272" t="s">
        <v>8269</v>
      </c>
      <c r="R272" s="7">
        <f t="shared" si="21"/>
        <v>152.60869565217391</v>
      </c>
      <c r="S272" s="7">
        <f t="shared" si="24"/>
        <v>57.540983606557376</v>
      </c>
      <c r="T272" t="s">
        <v>8310</v>
      </c>
      <c r="U272" t="s">
        <v>8315</v>
      </c>
    </row>
    <row r="273" spans="1:21" ht="4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22"/>
        <v>41611.850243055553</v>
      </c>
      <c r="L273" s="19">
        <f t="shared" si="23"/>
        <v>2013</v>
      </c>
      <c r="M273" s="14">
        <f t="shared" si="20"/>
        <v>41641.083333333336</v>
      </c>
      <c r="N273" t="b">
        <v>1</v>
      </c>
      <c r="O273">
        <v>287</v>
      </c>
      <c r="P273" t="b">
        <v>1</v>
      </c>
      <c r="Q273" t="s">
        <v>8269</v>
      </c>
      <c r="R273" s="7">
        <f t="shared" si="21"/>
        <v>104.67999999999999</v>
      </c>
      <c r="S273" s="7">
        <f t="shared" si="24"/>
        <v>109.42160278745645</v>
      </c>
      <c r="T273" t="s">
        <v>8310</v>
      </c>
      <c r="U273" t="s">
        <v>8315</v>
      </c>
    </row>
    <row r="274" spans="1:21" ht="4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22"/>
        <v>40235.650358796294</v>
      </c>
      <c r="L274" s="19">
        <f t="shared" si="23"/>
        <v>2010</v>
      </c>
      <c r="M274" s="14">
        <f t="shared" si="20"/>
        <v>40296.53402777778</v>
      </c>
      <c r="N274" t="b">
        <v>1</v>
      </c>
      <c r="O274">
        <v>65</v>
      </c>
      <c r="P274" t="b">
        <v>1</v>
      </c>
      <c r="Q274" t="s">
        <v>8269</v>
      </c>
      <c r="R274" s="7">
        <f t="shared" si="21"/>
        <v>177.43366666666668</v>
      </c>
      <c r="S274" s="7">
        <f t="shared" si="24"/>
        <v>81.892461538461546</v>
      </c>
      <c r="T274" t="s">
        <v>8310</v>
      </c>
      <c r="U274" t="s">
        <v>8315</v>
      </c>
    </row>
    <row r="275" spans="1:21" ht="45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22"/>
        <v>40697.248449074075</v>
      </c>
      <c r="L275" s="19">
        <f t="shared" si="23"/>
        <v>2011</v>
      </c>
      <c r="M275" s="14">
        <f t="shared" si="20"/>
        <v>40727.248449074075</v>
      </c>
      <c r="N275" t="b">
        <v>1</v>
      </c>
      <c r="O275">
        <v>118</v>
      </c>
      <c r="P275" t="b">
        <v>1</v>
      </c>
      <c r="Q275" t="s">
        <v>8269</v>
      </c>
      <c r="R275" s="7">
        <f t="shared" si="21"/>
        <v>107.7758</v>
      </c>
      <c r="S275" s="7">
        <f t="shared" si="24"/>
        <v>45.667711864406776</v>
      </c>
      <c r="T275" t="s">
        <v>8310</v>
      </c>
      <c r="U275" t="s">
        <v>8315</v>
      </c>
    </row>
    <row r="276" spans="1:21" ht="4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22"/>
        <v>40969.662372685183</v>
      </c>
      <c r="L276" s="19">
        <f t="shared" si="23"/>
        <v>2012</v>
      </c>
      <c r="M276" s="14">
        <f t="shared" si="20"/>
        <v>41004.040972222225</v>
      </c>
      <c r="N276" t="b">
        <v>1</v>
      </c>
      <c r="O276">
        <v>113</v>
      </c>
      <c r="P276" t="b">
        <v>1</v>
      </c>
      <c r="Q276" t="s">
        <v>8269</v>
      </c>
      <c r="R276" s="7">
        <f t="shared" si="21"/>
        <v>156</v>
      </c>
      <c r="S276" s="7">
        <f t="shared" si="24"/>
        <v>55.221238938053098</v>
      </c>
      <c r="T276" t="s">
        <v>8310</v>
      </c>
      <c r="U276" t="s">
        <v>8315</v>
      </c>
    </row>
    <row r="277" spans="1:21" ht="4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22"/>
        <v>41192.782013888893</v>
      </c>
      <c r="L277" s="19">
        <f t="shared" si="23"/>
        <v>2012</v>
      </c>
      <c r="M277" s="14">
        <f t="shared" si="20"/>
        <v>41222.823680555557</v>
      </c>
      <c r="N277" t="b">
        <v>1</v>
      </c>
      <c r="O277">
        <v>332</v>
      </c>
      <c r="P277" t="b">
        <v>1</v>
      </c>
      <c r="Q277" t="s">
        <v>8269</v>
      </c>
      <c r="R277" s="7">
        <f t="shared" si="21"/>
        <v>108.395</v>
      </c>
      <c r="S277" s="7">
        <f t="shared" si="24"/>
        <v>65.298192771084331</v>
      </c>
      <c r="T277" t="s">
        <v>8310</v>
      </c>
      <c r="U277" t="s">
        <v>8315</v>
      </c>
    </row>
    <row r="278" spans="1:21" ht="4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22"/>
        <v>40966.831875000003</v>
      </c>
      <c r="L278" s="19">
        <f t="shared" si="23"/>
        <v>2012</v>
      </c>
      <c r="M278" s="14">
        <f t="shared" si="20"/>
        <v>41026.790208333332</v>
      </c>
      <c r="N278" t="b">
        <v>1</v>
      </c>
      <c r="O278">
        <v>62</v>
      </c>
      <c r="P278" t="b">
        <v>1</v>
      </c>
      <c r="Q278" t="s">
        <v>8269</v>
      </c>
      <c r="R278" s="7">
        <f t="shared" si="21"/>
        <v>147.6</v>
      </c>
      <c r="S278" s="7">
        <f t="shared" si="24"/>
        <v>95.225806451612897</v>
      </c>
      <c r="T278" t="s">
        <v>8310</v>
      </c>
      <c r="U278" t="s">
        <v>8315</v>
      </c>
    </row>
    <row r="279" spans="1:21" ht="45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22"/>
        <v>42117.641423611116</v>
      </c>
      <c r="L279" s="19">
        <f t="shared" si="23"/>
        <v>2015</v>
      </c>
      <c r="M279" s="14">
        <f t="shared" si="20"/>
        <v>42147.641423611116</v>
      </c>
      <c r="N279" t="b">
        <v>1</v>
      </c>
      <c r="O279">
        <v>951</v>
      </c>
      <c r="P279" t="b">
        <v>1</v>
      </c>
      <c r="Q279" t="s">
        <v>8269</v>
      </c>
      <c r="R279" s="7">
        <f t="shared" si="21"/>
        <v>110.38153846153847</v>
      </c>
      <c r="S279" s="7">
        <f t="shared" si="24"/>
        <v>75.444794952681391</v>
      </c>
      <c r="T279" t="s">
        <v>8310</v>
      </c>
      <c r="U279" t="s">
        <v>8315</v>
      </c>
    </row>
    <row r="280" spans="1:21" ht="30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22"/>
        <v>41163.790960648148</v>
      </c>
      <c r="L280" s="19">
        <f t="shared" si="23"/>
        <v>2012</v>
      </c>
      <c r="M280" s="14">
        <f t="shared" si="20"/>
        <v>41193.790960648148</v>
      </c>
      <c r="N280" t="b">
        <v>1</v>
      </c>
      <c r="O280">
        <v>415</v>
      </c>
      <c r="P280" t="b">
        <v>1</v>
      </c>
      <c r="Q280" t="s">
        <v>8269</v>
      </c>
      <c r="R280" s="7">
        <f t="shared" si="21"/>
        <v>150.34814814814814</v>
      </c>
      <c r="S280" s="7">
        <f t="shared" si="24"/>
        <v>97.816867469879512</v>
      </c>
      <c r="T280" t="s">
        <v>8310</v>
      </c>
      <c r="U280" t="s">
        <v>8315</v>
      </c>
    </row>
    <row r="281" spans="1:21" ht="4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22"/>
        <v>42758.994166666671</v>
      </c>
      <c r="L281" s="19">
        <f t="shared" si="23"/>
        <v>2017</v>
      </c>
      <c r="M281" s="14">
        <f t="shared" si="20"/>
        <v>42792.834027777775</v>
      </c>
      <c r="N281" t="b">
        <v>1</v>
      </c>
      <c r="O281">
        <v>305</v>
      </c>
      <c r="P281" t="b">
        <v>1</v>
      </c>
      <c r="Q281" t="s">
        <v>8269</v>
      </c>
      <c r="R281" s="7">
        <f t="shared" si="21"/>
        <v>157.31829411764707</v>
      </c>
      <c r="S281" s="7">
        <f t="shared" si="24"/>
        <v>87.685606557377056</v>
      </c>
      <c r="T281" t="s">
        <v>8310</v>
      </c>
      <c r="U281" t="s">
        <v>8315</v>
      </c>
    </row>
    <row r="282" spans="1:21" ht="4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22"/>
        <v>41744.340682870374</v>
      </c>
      <c r="L282" s="19">
        <f t="shared" si="23"/>
        <v>2014</v>
      </c>
      <c r="M282" s="14">
        <f t="shared" si="20"/>
        <v>41789.340682870374</v>
      </c>
      <c r="N282" t="b">
        <v>1</v>
      </c>
      <c r="O282">
        <v>2139</v>
      </c>
      <c r="P282" t="b">
        <v>1</v>
      </c>
      <c r="Q282" t="s">
        <v>8269</v>
      </c>
      <c r="R282" s="7">
        <f t="shared" si="21"/>
        <v>156.14400000000001</v>
      </c>
      <c r="S282" s="7">
        <f t="shared" si="24"/>
        <v>54.748948106591868</v>
      </c>
      <c r="T282" t="s">
        <v>8310</v>
      </c>
      <c r="U282" t="s">
        <v>8315</v>
      </c>
    </row>
    <row r="283" spans="1:21" ht="4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22"/>
        <v>39949.913344907407</v>
      </c>
      <c r="L283" s="19">
        <f t="shared" si="23"/>
        <v>2009</v>
      </c>
      <c r="M283" s="14">
        <f t="shared" si="20"/>
        <v>40035.55972222222</v>
      </c>
      <c r="N283" t="b">
        <v>1</v>
      </c>
      <c r="O283">
        <v>79</v>
      </c>
      <c r="P283" t="b">
        <v>1</v>
      </c>
      <c r="Q283" t="s">
        <v>8269</v>
      </c>
      <c r="R283" s="7">
        <f t="shared" si="21"/>
        <v>120.58763636363636</v>
      </c>
      <c r="S283" s="7">
        <f t="shared" si="24"/>
        <v>83.953417721518989</v>
      </c>
      <c r="T283" t="s">
        <v>8310</v>
      </c>
      <c r="U283" t="s">
        <v>8315</v>
      </c>
    </row>
    <row r="284" spans="1:21" ht="4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22"/>
        <v>40194.670046296298</v>
      </c>
      <c r="L284" s="19">
        <f t="shared" si="23"/>
        <v>2010</v>
      </c>
      <c r="M284" s="14">
        <f t="shared" si="20"/>
        <v>40231.666666666664</v>
      </c>
      <c r="N284" t="b">
        <v>1</v>
      </c>
      <c r="O284">
        <v>179</v>
      </c>
      <c r="P284" t="b">
        <v>1</v>
      </c>
      <c r="Q284" t="s">
        <v>8269</v>
      </c>
      <c r="R284" s="7">
        <f t="shared" si="21"/>
        <v>101.18888888888888</v>
      </c>
      <c r="S284" s="7">
        <f t="shared" si="24"/>
        <v>254.38547486033519</v>
      </c>
      <c r="T284" t="s">
        <v>8310</v>
      </c>
      <c r="U284" t="s">
        <v>8315</v>
      </c>
    </row>
    <row r="285" spans="1:21" ht="30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22"/>
        <v>40675.46</v>
      </c>
      <c r="L285" s="19">
        <f t="shared" si="23"/>
        <v>2011</v>
      </c>
      <c r="M285" s="14">
        <f t="shared" si="20"/>
        <v>40694.957638888889</v>
      </c>
      <c r="N285" t="b">
        <v>1</v>
      </c>
      <c r="O285">
        <v>202</v>
      </c>
      <c r="P285" t="b">
        <v>1</v>
      </c>
      <c r="Q285" t="s">
        <v>8269</v>
      </c>
      <c r="R285" s="7">
        <f t="shared" si="21"/>
        <v>114.27249999999999</v>
      </c>
      <c r="S285" s="7">
        <f t="shared" si="24"/>
        <v>101.8269801980198</v>
      </c>
      <c r="T285" t="s">
        <v>8310</v>
      </c>
      <c r="U285" t="s">
        <v>8315</v>
      </c>
    </row>
    <row r="286" spans="1:21" ht="4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22"/>
        <v>40904.488194444442</v>
      </c>
      <c r="L286" s="19">
        <f t="shared" si="23"/>
        <v>2011</v>
      </c>
      <c r="M286" s="14">
        <f t="shared" si="20"/>
        <v>40929.488194444442</v>
      </c>
      <c r="N286" t="b">
        <v>1</v>
      </c>
      <c r="O286">
        <v>760</v>
      </c>
      <c r="P286" t="b">
        <v>1</v>
      </c>
      <c r="Q286" t="s">
        <v>8269</v>
      </c>
      <c r="R286" s="7">
        <f t="shared" si="21"/>
        <v>104.62615</v>
      </c>
      <c r="S286" s="7">
        <f t="shared" si="24"/>
        <v>55.066394736842106</v>
      </c>
      <c r="T286" t="s">
        <v>8310</v>
      </c>
      <c r="U286" t="s">
        <v>8315</v>
      </c>
    </row>
    <row r="287" spans="1:21" ht="4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22"/>
        <v>41506.506111111114</v>
      </c>
      <c r="L287" s="19">
        <f t="shared" si="23"/>
        <v>2013</v>
      </c>
      <c r="M287" s="14">
        <f t="shared" si="20"/>
        <v>41536.506111111114</v>
      </c>
      <c r="N287" t="b">
        <v>1</v>
      </c>
      <c r="O287">
        <v>563</v>
      </c>
      <c r="P287" t="b">
        <v>1</v>
      </c>
      <c r="Q287" t="s">
        <v>8269</v>
      </c>
      <c r="R287" s="7">
        <f t="shared" si="21"/>
        <v>228.82507142857142</v>
      </c>
      <c r="S287" s="7">
        <f t="shared" si="24"/>
        <v>56.901438721136763</v>
      </c>
      <c r="T287" t="s">
        <v>8310</v>
      </c>
      <c r="U287" t="s">
        <v>8315</v>
      </c>
    </row>
    <row r="288" spans="1:21" ht="4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22"/>
        <v>41313.566250000003</v>
      </c>
      <c r="L288" s="19">
        <f t="shared" si="23"/>
        <v>2013</v>
      </c>
      <c r="M288" s="14">
        <f t="shared" si="20"/>
        <v>41358.524583333332</v>
      </c>
      <c r="N288" t="b">
        <v>1</v>
      </c>
      <c r="O288">
        <v>135</v>
      </c>
      <c r="P288" t="b">
        <v>1</v>
      </c>
      <c r="Q288" t="s">
        <v>8269</v>
      </c>
      <c r="R288" s="7">
        <f t="shared" si="21"/>
        <v>109.15333333333332</v>
      </c>
      <c r="S288" s="7">
        <f t="shared" si="24"/>
        <v>121.28148148148148</v>
      </c>
      <c r="T288" t="s">
        <v>8310</v>
      </c>
      <c r="U288" t="s">
        <v>8315</v>
      </c>
    </row>
    <row r="289" spans="1:21" ht="30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22"/>
        <v>41184.027986111112</v>
      </c>
      <c r="L289" s="19">
        <f t="shared" si="23"/>
        <v>2012</v>
      </c>
      <c r="M289" s="14">
        <f t="shared" si="20"/>
        <v>41214.916666666664</v>
      </c>
      <c r="N289" t="b">
        <v>1</v>
      </c>
      <c r="O289">
        <v>290</v>
      </c>
      <c r="P289" t="b">
        <v>1</v>
      </c>
      <c r="Q289" t="s">
        <v>8269</v>
      </c>
      <c r="R289" s="7">
        <f t="shared" si="21"/>
        <v>176.29999999999998</v>
      </c>
      <c r="S289" s="7">
        <f t="shared" si="24"/>
        <v>91.189655172413794</v>
      </c>
      <c r="T289" t="s">
        <v>8310</v>
      </c>
      <c r="U289" t="s">
        <v>8315</v>
      </c>
    </row>
    <row r="290" spans="1:21" ht="45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22"/>
        <v>41050.918900462959</v>
      </c>
      <c r="L290" s="19">
        <f t="shared" si="23"/>
        <v>2012</v>
      </c>
      <c r="M290" s="14">
        <f t="shared" si="20"/>
        <v>41085.918900462959</v>
      </c>
      <c r="N290" t="b">
        <v>1</v>
      </c>
      <c r="O290">
        <v>447</v>
      </c>
      <c r="P290" t="b">
        <v>1</v>
      </c>
      <c r="Q290" t="s">
        <v>8269</v>
      </c>
      <c r="R290" s="7">
        <f t="shared" si="21"/>
        <v>103.21061999999999</v>
      </c>
      <c r="S290" s="7">
        <f t="shared" si="24"/>
        <v>115.44812080536913</v>
      </c>
      <c r="T290" t="s">
        <v>8310</v>
      </c>
      <c r="U290" t="s">
        <v>8315</v>
      </c>
    </row>
    <row r="291" spans="1:21" ht="4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22"/>
        <v>41550.206412037034</v>
      </c>
      <c r="L291" s="19">
        <f t="shared" si="23"/>
        <v>2013</v>
      </c>
      <c r="M291" s="14">
        <f t="shared" si="20"/>
        <v>41580.206412037034</v>
      </c>
      <c r="N291" t="b">
        <v>1</v>
      </c>
      <c r="O291">
        <v>232</v>
      </c>
      <c r="P291" t="b">
        <v>1</v>
      </c>
      <c r="Q291" t="s">
        <v>8269</v>
      </c>
      <c r="R291" s="7">
        <f t="shared" si="21"/>
        <v>104.82000000000001</v>
      </c>
      <c r="S291" s="7">
        <f t="shared" si="24"/>
        <v>67.771551724137936</v>
      </c>
      <c r="T291" t="s">
        <v>8310</v>
      </c>
      <c r="U291" t="s">
        <v>8315</v>
      </c>
    </row>
    <row r="292" spans="1:21" ht="30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22"/>
        <v>40526.11917824074</v>
      </c>
      <c r="L292" s="19">
        <f t="shared" si="23"/>
        <v>2010</v>
      </c>
      <c r="M292" s="14">
        <f t="shared" si="20"/>
        <v>40576.082638888889</v>
      </c>
      <c r="N292" t="b">
        <v>1</v>
      </c>
      <c r="O292">
        <v>168</v>
      </c>
      <c r="P292" t="b">
        <v>1</v>
      </c>
      <c r="Q292" t="s">
        <v>8269</v>
      </c>
      <c r="R292" s="7">
        <f t="shared" si="21"/>
        <v>106.68444444444445</v>
      </c>
      <c r="S292" s="7">
        <f t="shared" si="24"/>
        <v>28.576190476190476</v>
      </c>
      <c r="T292" t="s">
        <v>8310</v>
      </c>
      <c r="U292" t="s">
        <v>8315</v>
      </c>
    </row>
    <row r="293" spans="1:21" ht="4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22"/>
        <v>41376.519050925926</v>
      </c>
      <c r="L293" s="19">
        <f t="shared" si="23"/>
        <v>2013</v>
      </c>
      <c r="M293" s="14">
        <f t="shared" si="20"/>
        <v>41394.750694444447</v>
      </c>
      <c r="N293" t="b">
        <v>1</v>
      </c>
      <c r="O293">
        <v>128</v>
      </c>
      <c r="P293" t="b">
        <v>1</v>
      </c>
      <c r="Q293" t="s">
        <v>8269</v>
      </c>
      <c r="R293" s="7">
        <f t="shared" si="21"/>
        <v>120.02</v>
      </c>
      <c r="S293" s="7">
        <f t="shared" si="24"/>
        <v>46.8828125</v>
      </c>
      <c r="T293" t="s">
        <v>8310</v>
      </c>
      <c r="U293" t="s">
        <v>8315</v>
      </c>
    </row>
    <row r="294" spans="1:21" ht="45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22"/>
        <v>40812.553229166668</v>
      </c>
      <c r="L294" s="19">
        <f t="shared" si="23"/>
        <v>2011</v>
      </c>
      <c r="M294" s="14">
        <f t="shared" si="20"/>
        <v>40844.915972222225</v>
      </c>
      <c r="N294" t="b">
        <v>1</v>
      </c>
      <c r="O294">
        <v>493</v>
      </c>
      <c r="P294" t="b">
        <v>1</v>
      </c>
      <c r="Q294" t="s">
        <v>8269</v>
      </c>
      <c r="R294" s="7">
        <f t="shared" si="21"/>
        <v>101.50693333333334</v>
      </c>
      <c r="S294" s="7">
        <f t="shared" si="24"/>
        <v>154.42231237322514</v>
      </c>
      <c r="T294" t="s">
        <v>8310</v>
      </c>
      <c r="U294" t="s">
        <v>8315</v>
      </c>
    </row>
    <row r="295" spans="1:21" ht="4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22"/>
        <v>41719.417986111112</v>
      </c>
      <c r="L295" s="19">
        <f t="shared" si="23"/>
        <v>2014</v>
      </c>
      <c r="M295" s="14">
        <f t="shared" si="20"/>
        <v>41749.417986111112</v>
      </c>
      <c r="N295" t="b">
        <v>1</v>
      </c>
      <c r="O295">
        <v>131</v>
      </c>
      <c r="P295" t="b">
        <v>1</v>
      </c>
      <c r="Q295" t="s">
        <v>8269</v>
      </c>
      <c r="R295" s="7">
        <f t="shared" si="21"/>
        <v>101.38461538461539</v>
      </c>
      <c r="S295" s="7">
        <f t="shared" si="24"/>
        <v>201.22137404580153</v>
      </c>
      <c r="T295" t="s">
        <v>8310</v>
      </c>
      <c r="U295" t="s">
        <v>8315</v>
      </c>
    </row>
    <row r="296" spans="1:21" ht="45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22"/>
        <v>40342.834421296298</v>
      </c>
      <c r="L296" s="19">
        <f t="shared" si="23"/>
        <v>2010</v>
      </c>
      <c r="M296" s="14">
        <f t="shared" si="20"/>
        <v>40378.416666666664</v>
      </c>
      <c r="N296" t="b">
        <v>1</v>
      </c>
      <c r="O296">
        <v>50</v>
      </c>
      <c r="P296" t="b">
        <v>1</v>
      </c>
      <c r="Q296" t="s">
        <v>8269</v>
      </c>
      <c r="R296" s="7">
        <f t="shared" si="21"/>
        <v>100</v>
      </c>
      <c r="S296" s="7">
        <f t="shared" si="24"/>
        <v>100</v>
      </c>
      <c r="T296" t="s">
        <v>8310</v>
      </c>
      <c r="U296" t="s">
        <v>8315</v>
      </c>
    </row>
    <row r="297" spans="1:21" ht="4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22"/>
        <v>41518.754733796297</v>
      </c>
      <c r="L297" s="19">
        <f t="shared" si="23"/>
        <v>2013</v>
      </c>
      <c r="M297" s="14">
        <f t="shared" si="20"/>
        <v>41578.75</v>
      </c>
      <c r="N297" t="b">
        <v>1</v>
      </c>
      <c r="O297">
        <v>665</v>
      </c>
      <c r="P297" t="b">
        <v>1</v>
      </c>
      <c r="Q297" t="s">
        <v>8269</v>
      </c>
      <c r="R297" s="7">
        <f t="shared" si="21"/>
        <v>133.10911999999999</v>
      </c>
      <c r="S297" s="7">
        <f t="shared" si="24"/>
        <v>100.08204511278196</v>
      </c>
      <c r="T297" t="s">
        <v>8310</v>
      </c>
      <c r="U297" t="s">
        <v>8315</v>
      </c>
    </row>
    <row r="298" spans="1:21" ht="4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22"/>
        <v>41134.225497685184</v>
      </c>
      <c r="L298" s="19">
        <f t="shared" si="23"/>
        <v>2012</v>
      </c>
      <c r="M298" s="14">
        <f t="shared" si="20"/>
        <v>41159.225497685184</v>
      </c>
      <c r="N298" t="b">
        <v>1</v>
      </c>
      <c r="O298">
        <v>129</v>
      </c>
      <c r="P298" t="b">
        <v>1</v>
      </c>
      <c r="Q298" t="s">
        <v>8269</v>
      </c>
      <c r="R298" s="7">
        <f t="shared" si="21"/>
        <v>118.72620000000001</v>
      </c>
      <c r="S298" s="7">
        <f t="shared" si="24"/>
        <v>230.08953488372092</v>
      </c>
      <c r="T298" t="s">
        <v>8310</v>
      </c>
      <c r="U298" t="s">
        <v>8315</v>
      </c>
    </row>
    <row r="299" spans="1:21" ht="4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22"/>
        <v>42089.478020833332</v>
      </c>
      <c r="L299" s="19">
        <f t="shared" si="23"/>
        <v>2015</v>
      </c>
      <c r="M299" s="14">
        <f t="shared" si="20"/>
        <v>42124.915972222225</v>
      </c>
      <c r="N299" t="b">
        <v>1</v>
      </c>
      <c r="O299">
        <v>142</v>
      </c>
      <c r="P299" t="b">
        <v>1</v>
      </c>
      <c r="Q299" t="s">
        <v>8269</v>
      </c>
      <c r="R299" s="7">
        <f t="shared" si="21"/>
        <v>100.64</v>
      </c>
      <c r="S299" s="7">
        <f t="shared" si="24"/>
        <v>141.74647887323943</v>
      </c>
      <c r="T299" t="s">
        <v>8310</v>
      </c>
      <c r="U299" t="s">
        <v>8315</v>
      </c>
    </row>
    <row r="300" spans="1:21" ht="30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22"/>
        <v>41709.213518518518</v>
      </c>
      <c r="L300" s="19">
        <f t="shared" si="23"/>
        <v>2014</v>
      </c>
      <c r="M300" s="14">
        <f t="shared" si="20"/>
        <v>41768.625</v>
      </c>
      <c r="N300" t="b">
        <v>1</v>
      </c>
      <c r="O300">
        <v>2436</v>
      </c>
      <c r="P300" t="b">
        <v>1</v>
      </c>
      <c r="Q300" t="s">
        <v>8269</v>
      </c>
      <c r="R300" s="7">
        <f t="shared" si="21"/>
        <v>108.93241269841269</v>
      </c>
      <c r="S300" s="7">
        <f t="shared" si="24"/>
        <v>56.344351395730705</v>
      </c>
      <c r="T300" t="s">
        <v>8310</v>
      </c>
      <c r="U300" t="s">
        <v>8315</v>
      </c>
    </row>
    <row r="301" spans="1:21" ht="45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22"/>
        <v>40468.975231481483</v>
      </c>
      <c r="L301" s="19">
        <f t="shared" si="23"/>
        <v>2010</v>
      </c>
      <c r="M301" s="14">
        <f t="shared" si="20"/>
        <v>40499.016898148147</v>
      </c>
      <c r="N301" t="b">
        <v>1</v>
      </c>
      <c r="O301">
        <v>244</v>
      </c>
      <c r="P301" t="b">
        <v>1</v>
      </c>
      <c r="Q301" t="s">
        <v>8269</v>
      </c>
      <c r="R301" s="7">
        <f t="shared" si="21"/>
        <v>178.95250000000001</v>
      </c>
      <c r="S301" s="7">
        <f t="shared" si="24"/>
        <v>73.341188524590166</v>
      </c>
      <c r="T301" t="s">
        <v>8310</v>
      </c>
      <c r="U301" t="s">
        <v>8315</v>
      </c>
    </row>
    <row r="302" spans="1:21" ht="4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22"/>
        <v>40626.709930555553</v>
      </c>
      <c r="L302" s="19">
        <f t="shared" si="23"/>
        <v>2011</v>
      </c>
      <c r="M302" s="14">
        <f t="shared" si="20"/>
        <v>40657.709930555553</v>
      </c>
      <c r="N302" t="b">
        <v>1</v>
      </c>
      <c r="O302">
        <v>298</v>
      </c>
      <c r="P302" t="b">
        <v>1</v>
      </c>
      <c r="Q302" t="s">
        <v>8269</v>
      </c>
      <c r="R302" s="7">
        <f t="shared" si="21"/>
        <v>101.72264</v>
      </c>
      <c r="S302" s="7">
        <f t="shared" si="24"/>
        <v>85.337785234899329</v>
      </c>
      <c r="T302" t="s">
        <v>8310</v>
      </c>
      <c r="U302" t="s">
        <v>8315</v>
      </c>
    </row>
    <row r="303" spans="1:21" ht="4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22"/>
        <v>41312.487673611111</v>
      </c>
      <c r="L303" s="19">
        <f t="shared" si="23"/>
        <v>2013</v>
      </c>
      <c r="M303" s="14">
        <f t="shared" si="20"/>
        <v>41352.446006944447</v>
      </c>
      <c r="N303" t="b">
        <v>1</v>
      </c>
      <c r="O303">
        <v>251</v>
      </c>
      <c r="P303" t="b">
        <v>1</v>
      </c>
      <c r="Q303" t="s">
        <v>8269</v>
      </c>
      <c r="R303" s="7">
        <f t="shared" si="21"/>
        <v>118.73499999999999</v>
      </c>
      <c r="S303" s="7">
        <f t="shared" si="24"/>
        <v>61.496215139442228</v>
      </c>
      <c r="T303" t="s">
        <v>8310</v>
      </c>
      <c r="U303" t="s">
        <v>8315</v>
      </c>
    </row>
    <row r="304" spans="1:21" ht="45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22"/>
        <v>40933.606921296298</v>
      </c>
      <c r="L304" s="19">
        <f t="shared" si="23"/>
        <v>2012</v>
      </c>
      <c r="M304" s="14">
        <f t="shared" si="20"/>
        <v>40963.606921296298</v>
      </c>
      <c r="N304" t="b">
        <v>1</v>
      </c>
      <c r="O304">
        <v>108</v>
      </c>
      <c r="P304" t="b">
        <v>1</v>
      </c>
      <c r="Q304" t="s">
        <v>8269</v>
      </c>
      <c r="R304" s="7">
        <f t="shared" si="21"/>
        <v>100.46</v>
      </c>
      <c r="S304" s="7">
        <f t="shared" si="24"/>
        <v>93.018518518518519</v>
      </c>
      <c r="T304" t="s">
        <v>8310</v>
      </c>
      <c r="U304" t="s">
        <v>8315</v>
      </c>
    </row>
    <row r="305" spans="1:21" ht="4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22"/>
        <v>41031.821134259255</v>
      </c>
      <c r="L305" s="19">
        <f t="shared" si="23"/>
        <v>2012</v>
      </c>
      <c r="M305" s="14">
        <f t="shared" si="20"/>
        <v>41061.821134259255</v>
      </c>
      <c r="N305" t="b">
        <v>1</v>
      </c>
      <c r="O305">
        <v>82</v>
      </c>
      <c r="P305" t="b">
        <v>1</v>
      </c>
      <c r="Q305" t="s">
        <v>8269</v>
      </c>
      <c r="R305" s="7">
        <f t="shared" si="21"/>
        <v>137.46666666666667</v>
      </c>
      <c r="S305" s="7">
        <f t="shared" si="24"/>
        <v>50.292682926829265</v>
      </c>
      <c r="T305" t="s">
        <v>8310</v>
      </c>
      <c r="U305" t="s">
        <v>8315</v>
      </c>
    </row>
    <row r="306" spans="1:21" ht="30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22"/>
        <v>41113.844872685186</v>
      </c>
      <c r="L306" s="19">
        <f t="shared" si="23"/>
        <v>2012</v>
      </c>
      <c r="M306" s="14">
        <f t="shared" si="20"/>
        <v>41152.833333333336</v>
      </c>
      <c r="N306" t="b">
        <v>1</v>
      </c>
      <c r="O306">
        <v>74</v>
      </c>
      <c r="P306" t="b">
        <v>1</v>
      </c>
      <c r="Q306" t="s">
        <v>8269</v>
      </c>
      <c r="R306" s="7">
        <f t="shared" si="21"/>
        <v>231.64705882352939</v>
      </c>
      <c r="S306" s="7">
        <f t="shared" si="24"/>
        <v>106.43243243243244</v>
      </c>
      <c r="T306" t="s">
        <v>8310</v>
      </c>
      <c r="U306" t="s">
        <v>8315</v>
      </c>
    </row>
    <row r="307" spans="1:21" ht="30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22"/>
        <v>40948.380196759259</v>
      </c>
      <c r="L307" s="19">
        <f t="shared" si="23"/>
        <v>2012</v>
      </c>
      <c r="M307" s="14">
        <f t="shared" si="20"/>
        <v>40978.380196759259</v>
      </c>
      <c r="N307" t="b">
        <v>1</v>
      </c>
      <c r="O307">
        <v>189</v>
      </c>
      <c r="P307" t="b">
        <v>1</v>
      </c>
      <c r="Q307" t="s">
        <v>8269</v>
      </c>
      <c r="R307" s="7">
        <f t="shared" si="21"/>
        <v>130.33333333333331</v>
      </c>
      <c r="S307" s="7">
        <f t="shared" si="24"/>
        <v>51.719576719576722</v>
      </c>
      <c r="T307" t="s">
        <v>8310</v>
      </c>
      <c r="U307" t="s">
        <v>8315</v>
      </c>
    </row>
    <row r="308" spans="1:21" ht="30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22"/>
        <v>41333.587187500001</v>
      </c>
      <c r="L308" s="19">
        <f t="shared" si="23"/>
        <v>2013</v>
      </c>
      <c r="M308" s="14">
        <f t="shared" si="20"/>
        <v>41353.54552083333</v>
      </c>
      <c r="N308" t="b">
        <v>1</v>
      </c>
      <c r="O308">
        <v>80</v>
      </c>
      <c r="P308" t="b">
        <v>1</v>
      </c>
      <c r="Q308" t="s">
        <v>8269</v>
      </c>
      <c r="R308" s="7">
        <f t="shared" si="21"/>
        <v>292.89999999999998</v>
      </c>
      <c r="S308" s="7">
        <f t="shared" si="24"/>
        <v>36.612499999999997</v>
      </c>
      <c r="T308" t="s">
        <v>8310</v>
      </c>
      <c r="U308" t="s">
        <v>8315</v>
      </c>
    </row>
    <row r="309" spans="1:21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22"/>
        <v>41282.694456018522</v>
      </c>
      <c r="L309" s="19">
        <f t="shared" si="23"/>
        <v>2013</v>
      </c>
      <c r="M309" s="14">
        <f t="shared" si="20"/>
        <v>41312.694456018522</v>
      </c>
      <c r="N309" t="b">
        <v>1</v>
      </c>
      <c r="O309">
        <v>576</v>
      </c>
      <c r="P309" t="b">
        <v>1</v>
      </c>
      <c r="Q309" t="s">
        <v>8269</v>
      </c>
      <c r="R309" s="7">
        <f t="shared" si="21"/>
        <v>111.31818181818183</v>
      </c>
      <c r="S309" s="7">
        <f t="shared" si="24"/>
        <v>42.517361111111114</v>
      </c>
      <c r="T309" t="s">
        <v>8310</v>
      </c>
      <c r="U309" t="s">
        <v>8315</v>
      </c>
    </row>
    <row r="310" spans="1:21" ht="4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22"/>
        <v>40567.444560185184</v>
      </c>
      <c r="L310" s="19">
        <f t="shared" si="23"/>
        <v>2011</v>
      </c>
      <c r="M310" s="14">
        <f t="shared" si="20"/>
        <v>40612.444560185184</v>
      </c>
      <c r="N310" t="b">
        <v>1</v>
      </c>
      <c r="O310">
        <v>202</v>
      </c>
      <c r="P310" t="b">
        <v>1</v>
      </c>
      <c r="Q310" t="s">
        <v>8269</v>
      </c>
      <c r="R310" s="7">
        <f t="shared" si="21"/>
        <v>105.56666666666668</v>
      </c>
      <c r="S310" s="7">
        <f t="shared" si="24"/>
        <v>62.712871287128714</v>
      </c>
      <c r="T310" t="s">
        <v>8310</v>
      </c>
      <c r="U310" t="s">
        <v>8315</v>
      </c>
    </row>
    <row r="311" spans="1:21" ht="4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22"/>
        <v>41134.501550925925</v>
      </c>
      <c r="L311" s="19">
        <f t="shared" si="23"/>
        <v>2012</v>
      </c>
      <c r="M311" s="14">
        <f t="shared" si="20"/>
        <v>41155.501550925925</v>
      </c>
      <c r="N311" t="b">
        <v>1</v>
      </c>
      <c r="O311">
        <v>238</v>
      </c>
      <c r="P311" t="b">
        <v>1</v>
      </c>
      <c r="Q311" t="s">
        <v>8269</v>
      </c>
      <c r="R311" s="7">
        <f t="shared" si="21"/>
        <v>118.94444444444446</v>
      </c>
      <c r="S311" s="7">
        <f t="shared" si="24"/>
        <v>89.957983193277315</v>
      </c>
      <c r="T311" t="s">
        <v>8310</v>
      </c>
      <c r="U311" t="s">
        <v>8315</v>
      </c>
    </row>
    <row r="312" spans="1:21" ht="4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22"/>
        <v>40820.933136574073</v>
      </c>
      <c r="L312" s="19">
        <f t="shared" si="23"/>
        <v>2011</v>
      </c>
      <c r="M312" s="14">
        <f t="shared" si="20"/>
        <v>40835.833333333336</v>
      </c>
      <c r="N312" t="b">
        <v>1</v>
      </c>
      <c r="O312">
        <v>36</v>
      </c>
      <c r="P312" t="b">
        <v>1</v>
      </c>
      <c r="Q312" t="s">
        <v>8269</v>
      </c>
      <c r="R312" s="7">
        <f t="shared" si="21"/>
        <v>104.129</v>
      </c>
      <c r="S312" s="7">
        <f t="shared" si="24"/>
        <v>28.924722222222222</v>
      </c>
      <c r="T312" t="s">
        <v>8310</v>
      </c>
      <c r="U312" t="s">
        <v>8315</v>
      </c>
    </row>
    <row r="313" spans="1:21" ht="30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22"/>
        <v>40867.969814814816</v>
      </c>
      <c r="L313" s="19">
        <f t="shared" si="23"/>
        <v>2011</v>
      </c>
      <c r="M313" s="14">
        <f t="shared" si="20"/>
        <v>40909.082638888889</v>
      </c>
      <c r="N313" t="b">
        <v>1</v>
      </c>
      <c r="O313">
        <v>150</v>
      </c>
      <c r="P313" t="b">
        <v>1</v>
      </c>
      <c r="Q313" t="s">
        <v>8269</v>
      </c>
      <c r="R313" s="7">
        <f t="shared" si="21"/>
        <v>104.10165000000001</v>
      </c>
      <c r="S313" s="7">
        <f t="shared" si="24"/>
        <v>138.8022</v>
      </c>
      <c r="T313" t="s">
        <v>8310</v>
      </c>
      <c r="U313" t="s">
        <v>8315</v>
      </c>
    </row>
    <row r="314" spans="1:21" ht="45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22"/>
        <v>41348.627685185187</v>
      </c>
      <c r="L314" s="19">
        <f t="shared" si="23"/>
        <v>2013</v>
      </c>
      <c r="M314" s="14">
        <f t="shared" si="20"/>
        <v>41378.627685185187</v>
      </c>
      <c r="N314" t="b">
        <v>1</v>
      </c>
      <c r="O314">
        <v>146</v>
      </c>
      <c r="P314" t="b">
        <v>1</v>
      </c>
      <c r="Q314" t="s">
        <v>8269</v>
      </c>
      <c r="R314" s="7">
        <f t="shared" si="21"/>
        <v>111.87499999999999</v>
      </c>
      <c r="S314" s="7">
        <f t="shared" si="24"/>
        <v>61.301369863013697</v>
      </c>
      <c r="T314" t="s">
        <v>8310</v>
      </c>
      <c r="U314" t="s">
        <v>8315</v>
      </c>
    </row>
    <row r="315" spans="1:21" ht="45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22"/>
        <v>40356.977939814817</v>
      </c>
      <c r="L315" s="19">
        <f t="shared" si="23"/>
        <v>2010</v>
      </c>
      <c r="M315" s="14">
        <f t="shared" si="20"/>
        <v>40401.415972222225</v>
      </c>
      <c r="N315" t="b">
        <v>1</v>
      </c>
      <c r="O315">
        <v>222</v>
      </c>
      <c r="P315" t="b">
        <v>1</v>
      </c>
      <c r="Q315" t="s">
        <v>8269</v>
      </c>
      <c r="R315" s="7">
        <f t="shared" si="21"/>
        <v>104.73529411764706</v>
      </c>
      <c r="S315" s="7">
        <f t="shared" si="24"/>
        <v>80.202702702702709</v>
      </c>
      <c r="T315" t="s">
        <v>8310</v>
      </c>
      <c r="U315" t="s">
        <v>8315</v>
      </c>
    </row>
    <row r="316" spans="1:21" ht="4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22"/>
        <v>41304.583194444444</v>
      </c>
      <c r="L316" s="19">
        <f t="shared" si="23"/>
        <v>2013</v>
      </c>
      <c r="M316" s="14">
        <f t="shared" si="20"/>
        <v>41334.583194444444</v>
      </c>
      <c r="N316" t="b">
        <v>1</v>
      </c>
      <c r="O316">
        <v>120</v>
      </c>
      <c r="P316" t="b">
        <v>1</v>
      </c>
      <c r="Q316" t="s">
        <v>8269</v>
      </c>
      <c r="R316" s="7">
        <f t="shared" si="21"/>
        <v>385.15000000000003</v>
      </c>
      <c r="S316" s="7">
        <f t="shared" si="24"/>
        <v>32.095833333333331</v>
      </c>
      <c r="T316" t="s">
        <v>8310</v>
      </c>
      <c r="U316" t="s">
        <v>8315</v>
      </c>
    </row>
    <row r="317" spans="1:21" ht="4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22"/>
        <v>41113.52238425926</v>
      </c>
      <c r="L317" s="19">
        <f t="shared" si="23"/>
        <v>2012</v>
      </c>
      <c r="M317" s="14">
        <f t="shared" si="20"/>
        <v>41143.52238425926</v>
      </c>
      <c r="N317" t="b">
        <v>1</v>
      </c>
      <c r="O317">
        <v>126</v>
      </c>
      <c r="P317" t="b">
        <v>1</v>
      </c>
      <c r="Q317" t="s">
        <v>8269</v>
      </c>
      <c r="R317" s="7">
        <f t="shared" si="21"/>
        <v>101.248</v>
      </c>
      <c r="S317" s="7">
        <f t="shared" si="24"/>
        <v>200.88888888888889</v>
      </c>
      <c r="T317" t="s">
        <v>8310</v>
      </c>
      <c r="U317" t="s">
        <v>8315</v>
      </c>
    </row>
    <row r="318" spans="1:21" ht="30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22"/>
        <v>41950.673576388886</v>
      </c>
      <c r="L318" s="19">
        <f t="shared" si="23"/>
        <v>2014</v>
      </c>
      <c r="M318" s="14">
        <f t="shared" si="20"/>
        <v>41983.957638888889</v>
      </c>
      <c r="N318" t="b">
        <v>1</v>
      </c>
      <c r="O318">
        <v>158</v>
      </c>
      <c r="P318" t="b">
        <v>1</v>
      </c>
      <c r="Q318" t="s">
        <v>8269</v>
      </c>
      <c r="R318" s="7">
        <f t="shared" si="21"/>
        <v>113.77333333333333</v>
      </c>
      <c r="S318" s="7">
        <f t="shared" si="24"/>
        <v>108.01265822784811</v>
      </c>
      <c r="T318" t="s">
        <v>8310</v>
      </c>
      <c r="U318" t="s">
        <v>8315</v>
      </c>
    </row>
    <row r="319" spans="1:21" ht="30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22"/>
        <v>41589.426886574074</v>
      </c>
      <c r="L319" s="19">
        <f t="shared" si="23"/>
        <v>2013</v>
      </c>
      <c r="M319" s="14">
        <f t="shared" si="20"/>
        <v>41619.426886574074</v>
      </c>
      <c r="N319" t="b">
        <v>1</v>
      </c>
      <c r="O319">
        <v>316</v>
      </c>
      <c r="P319" t="b">
        <v>1</v>
      </c>
      <c r="Q319" t="s">
        <v>8269</v>
      </c>
      <c r="R319" s="7">
        <f t="shared" si="21"/>
        <v>100.80333333333333</v>
      </c>
      <c r="S319" s="7">
        <f t="shared" si="24"/>
        <v>95.699367088607602</v>
      </c>
      <c r="T319" t="s">
        <v>8310</v>
      </c>
      <c r="U319" t="s">
        <v>8315</v>
      </c>
    </row>
    <row r="320" spans="1:21" ht="4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22"/>
        <v>41329.788784722223</v>
      </c>
      <c r="L320" s="19">
        <f t="shared" si="23"/>
        <v>2013</v>
      </c>
      <c r="M320" s="14">
        <f t="shared" si="20"/>
        <v>41359.747118055559</v>
      </c>
      <c r="N320" t="b">
        <v>1</v>
      </c>
      <c r="O320">
        <v>284</v>
      </c>
      <c r="P320" t="b">
        <v>1</v>
      </c>
      <c r="Q320" t="s">
        <v>8269</v>
      </c>
      <c r="R320" s="7">
        <f t="shared" si="21"/>
        <v>283.32</v>
      </c>
      <c r="S320" s="7">
        <f t="shared" si="24"/>
        <v>49.880281690140848</v>
      </c>
      <c r="T320" t="s">
        <v>8310</v>
      </c>
      <c r="U320" t="s">
        <v>8315</v>
      </c>
    </row>
    <row r="321" spans="1:21" ht="45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22"/>
        <v>40123.58829861111</v>
      </c>
      <c r="L321" s="19">
        <f t="shared" si="23"/>
        <v>2009</v>
      </c>
      <c r="M321" s="14">
        <f t="shared" si="20"/>
        <v>40211.082638888889</v>
      </c>
      <c r="N321" t="b">
        <v>1</v>
      </c>
      <c r="O321">
        <v>51</v>
      </c>
      <c r="P321" t="b">
        <v>1</v>
      </c>
      <c r="Q321" t="s">
        <v>8269</v>
      </c>
      <c r="R321" s="7">
        <f t="shared" si="21"/>
        <v>112.68</v>
      </c>
      <c r="S321" s="7">
        <f t="shared" si="24"/>
        <v>110.47058823529412</v>
      </c>
      <c r="T321" t="s">
        <v>8310</v>
      </c>
      <c r="U321" t="s">
        <v>8315</v>
      </c>
    </row>
    <row r="322" spans="1:21" ht="4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si="22"/>
        <v>42331.301307870366</v>
      </c>
      <c r="L322" s="19">
        <f t="shared" si="23"/>
        <v>2015</v>
      </c>
      <c r="M322" s="14">
        <f t="shared" ref="M322:M385" si="25">(I322/86400)+25569+(-6/24)</f>
        <v>42360.708333333328</v>
      </c>
      <c r="N322" t="b">
        <v>1</v>
      </c>
      <c r="O322">
        <v>158</v>
      </c>
      <c r="P322" t="b">
        <v>1</v>
      </c>
      <c r="Q322" t="s">
        <v>8269</v>
      </c>
      <c r="R322" s="7">
        <f t="shared" ref="R322:R385" si="26">E322/D322*100</f>
        <v>106.58000000000001</v>
      </c>
      <c r="S322" s="7">
        <f t="shared" si="24"/>
        <v>134.91139240506328</v>
      </c>
      <c r="T322" t="s">
        <v>8310</v>
      </c>
      <c r="U322" t="s">
        <v>8315</v>
      </c>
    </row>
    <row r="323" spans="1:21" ht="4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ref="K323:K386" si="27">(J323/86400)+25569+(-6/24)</f>
        <v>42647.196597222224</v>
      </c>
      <c r="L323" s="19">
        <f t="shared" ref="L323:L386" si="28">YEAR(K323)</f>
        <v>2016</v>
      </c>
      <c r="M323" s="14">
        <f t="shared" si="25"/>
        <v>42682.238263888888</v>
      </c>
      <c r="N323" t="b">
        <v>1</v>
      </c>
      <c r="O323">
        <v>337</v>
      </c>
      <c r="P323" t="b">
        <v>1</v>
      </c>
      <c r="Q323" t="s">
        <v>8269</v>
      </c>
      <c r="R323" s="7">
        <f t="shared" si="26"/>
        <v>102.66285714285715</v>
      </c>
      <c r="S323" s="7">
        <f t="shared" ref="S323:S386" si="29">IFERROR(E323/O323,0)</f>
        <v>106.62314540059347</v>
      </c>
      <c r="T323" t="s">
        <v>8310</v>
      </c>
      <c r="U323" t="s">
        <v>8315</v>
      </c>
    </row>
    <row r="324" spans="1:21" ht="30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27"/>
        <v>42473.32</v>
      </c>
      <c r="L324" s="19">
        <f t="shared" si="28"/>
        <v>2016</v>
      </c>
      <c r="M324" s="14">
        <f t="shared" si="25"/>
        <v>42503.32</v>
      </c>
      <c r="N324" t="b">
        <v>1</v>
      </c>
      <c r="O324">
        <v>186</v>
      </c>
      <c r="P324" t="b">
        <v>1</v>
      </c>
      <c r="Q324" t="s">
        <v>8269</v>
      </c>
      <c r="R324" s="7">
        <f t="shared" si="26"/>
        <v>107.91200000000001</v>
      </c>
      <c r="S324" s="7">
        <f t="shared" si="29"/>
        <v>145.04301075268816</v>
      </c>
      <c r="T324" t="s">
        <v>8310</v>
      </c>
      <c r="U324" t="s">
        <v>8315</v>
      </c>
    </row>
    <row r="325" spans="1:21" ht="4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27"/>
        <v>42697.07136574074</v>
      </c>
      <c r="L325" s="19">
        <f t="shared" si="28"/>
        <v>2016</v>
      </c>
      <c r="M325" s="14">
        <f t="shared" si="25"/>
        <v>42725.082638888889</v>
      </c>
      <c r="N325" t="b">
        <v>1</v>
      </c>
      <c r="O325">
        <v>58</v>
      </c>
      <c r="P325" t="b">
        <v>1</v>
      </c>
      <c r="Q325" t="s">
        <v>8269</v>
      </c>
      <c r="R325" s="7">
        <f t="shared" si="26"/>
        <v>123.07407407407408</v>
      </c>
      <c r="S325" s="7">
        <f t="shared" si="29"/>
        <v>114.58620689655173</v>
      </c>
      <c r="T325" t="s">
        <v>8310</v>
      </c>
      <c r="U325" t="s">
        <v>8315</v>
      </c>
    </row>
    <row r="326" spans="1:21" ht="4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27"/>
        <v>42184.376250000001</v>
      </c>
      <c r="L326" s="19">
        <f t="shared" si="28"/>
        <v>2015</v>
      </c>
      <c r="M326" s="14">
        <f t="shared" si="25"/>
        <v>42217.376250000001</v>
      </c>
      <c r="N326" t="b">
        <v>1</v>
      </c>
      <c r="O326">
        <v>82</v>
      </c>
      <c r="P326" t="b">
        <v>1</v>
      </c>
      <c r="Q326" t="s">
        <v>8269</v>
      </c>
      <c r="R326" s="7">
        <f t="shared" si="26"/>
        <v>101.6</v>
      </c>
      <c r="S326" s="7">
        <f t="shared" si="29"/>
        <v>105.3170731707317</v>
      </c>
      <c r="T326" t="s">
        <v>8310</v>
      </c>
      <c r="U326" t="s">
        <v>8315</v>
      </c>
    </row>
    <row r="327" spans="1:21" ht="4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27"/>
        <v>42688.937881944439</v>
      </c>
      <c r="L327" s="19">
        <f t="shared" si="28"/>
        <v>2016</v>
      </c>
      <c r="M327" s="14">
        <f t="shared" si="25"/>
        <v>42723.937881944439</v>
      </c>
      <c r="N327" t="b">
        <v>1</v>
      </c>
      <c r="O327">
        <v>736</v>
      </c>
      <c r="P327" t="b">
        <v>1</v>
      </c>
      <c r="Q327" t="s">
        <v>8269</v>
      </c>
      <c r="R327" s="7">
        <f t="shared" si="26"/>
        <v>104.396</v>
      </c>
      <c r="S327" s="7">
        <f t="shared" si="29"/>
        <v>70.921195652173907</v>
      </c>
      <c r="T327" t="s">
        <v>8310</v>
      </c>
      <c r="U327" t="s">
        <v>8315</v>
      </c>
    </row>
    <row r="328" spans="1:21" ht="4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27"/>
        <v>42775.064884259264</v>
      </c>
      <c r="L328" s="19">
        <f t="shared" si="28"/>
        <v>2017</v>
      </c>
      <c r="M328" s="14">
        <f t="shared" si="25"/>
        <v>42808.706250000003</v>
      </c>
      <c r="N328" t="b">
        <v>1</v>
      </c>
      <c r="O328">
        <v>1151</v>
      </c>
      <c r="P328" t="b">
        <v>1</v>
      </c>
      <c r="Q328" t="s">
        <v>8269</v>
      </c>
      <c r="R328" s="7">
        <f t="shared" si="26"/>
        <v>112.92973333333333</v>
      </c>
      <c r="S328" s="7">
        <f t="shared" si="29"/>
        <v>147.17167680278018</v>
      </c>
      <c r="T328" t="s">
        <v>8310</v>
      </c>
      <c r="U328" t="s">
        <v>8315</v>
      </c>
    </row>
    <row r="329" spans="1:21" ht="4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27"/>
        <v>42057.985289351855</v>
      </c>
      <c r="L329" s="19">
        <f t="shared" si="28"/>
        <v>2015</v>
      </c>
      <c r="M329" s="14">
        <f t="shared" si="25"/>
        <v>42085.083333333328</v>
      </c>
      <c r="N329" t="b">
        <v>1</v>
      </c>
      <c r="O329">
        <v>34</v>
      </c>
      <c r="P329" t="b">
        <v>1</v>
      </c>
      <c r="Q329" t="s">
        <v>8269</v>
      </c>
      <c r="R329" s="7">
        <f t="shared" si="26"/>
        <v>136.4</v>
      </c>
      <c r="S329" s="7">
        <f t="shared" si="29"/>
        <v>160.47058823529412</v>
      </c>
      <c r="T329" t="s">
        <v>8310</v>
      </c>
      <c r="U329" t="s">
        <v>8315</v>
      </c>
    </row>
    <row r="330" spans="1:21" ht="4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27"/>
        <v>42278.696620370371</v>
      </c>
      <c r="L330" s="19">
        <f t="shared" si="28"/>
        <v>2015</v>
      </c>
      <c r="M330" s="14">
        <f t="shared" si="25"/>
        <v>42308.916666666672</v>
      </c>
      <c r="N330" t="b">
        <v>1</v>
      </c>
      <c r="O330">
        <v>498</v>
      </c>
      <c r="P330" t="b">
        <v>1</v>
      </c>
      <c r="Q330" t="s">
        <v>8269</v>
      </c>
      <c r="R330" s="7">
        <f t="shared" si="26"/>
        <v>103.61439999999999</v>
      </c>
      <c r="S330" s="7">
        <f t="shared" si="29"/>
        <v>156.04578313253012</v>
      </c>
      <c r="T330" t="s">
        <v>8310</v>
      </c>
      <c r="U330" t="s">
        <v>8315</v>
      </c>
    </row>
    <row r="331" spans="1:21" ht="4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27"/>
        <v>42291.21674768519</v>
      </c>
      <c r="L331" s="19">
        <f t="shared" si="28"/>
        <v>2015</v>
      </c>
      <c r="M331" s="14">
        <f t="shared" si="25"/>
        <v>42314.916666666672</v>
      </c>
      <c r="N331" t="b">
        <v>1</v>
      </c>
      <c r="O331">
        <v>167</v>
      </c>
      <c r="P331" t="b">
        <v>1</v>
      </c>
      <c r="Q331" t="s">
        <v>8269</v>
      </c>
      <c r="R331" s="7">
        <f t="shared" si="26"/>
        <v>105.5</v>
      </c>
      <c r="S331" s="7">
        <f t="shared" si="29"/>
        <v>63.17365269461078</v>
      </c>
      <c r="T331" t="s">
        <v>8310</v>
      </c>
      <c r="U331" t="s">
        <v>8315</v>
      </c>
    </row>
    <row r="332" spans="1:21" ht="4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27"/>
        <v>41379.265775462962</v>
      </c>
      <c r="L332" s="19">
        <f t="shared" si="28"/>
        <v>2013</v>
      </c>
      <c r="M332" s="14">
        <f t="shared" si="25"/>
        <v>41410.915972222225</v>
      </c>
      <c r="N332" t="b">
        <v>1</v>
      </c>
      <c r="O332">
        <v>340</v>
      </c>
      <c r="P332" t="b">
        <v>1</v>
      </c>
      <c r="Q332" t="s">
        <v>8269</v>
      </c>
      <c r="R332" s="7">
        <f t="shared" si="26"/>
        <v>101.82857142857142</v>
      </c>
      <c r="S332" s="7">
        <f t="shared" si="29"/>
        <v>104.82352941176471</v>
      </c>
      <c r="T332" t="s">
        <v>8310</v>
      </c>
      <c r="U332" t="s">
        <v>8315</v>
      </c>
    </row>
    <row r="333" spans="1:21" ht="4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27"/>
        <v>42507.331412037034</v>
      </c>
      <c r="L333" s="19">
        <f t="shared" si="28"/>
        <v>2016</v>
      </c>
      <c r="M333" s="14">
        <f t="shared" si="25"/>
        <v>42538.331412037034</v>
      </c>
      <c r="N333" t="b">
        <v>1</v>
      </c>
      <c r="O333">
        <v>438</v>
      </c>
      <c r="P333" t="b">
        <v>1</v>
      </c>
      <c r="Q333" t="s">
        <v>8269</v>
      </c>
      <c r="R333" s="7">
        <f t="shared" si="26"/>
        <v>106.60499999999999</v>
      </c>
      <c r="S333" s="7">
        <f t="shared" si="29"/>
        <v>97.356164383561648</v>
      </c>
      <c r="T333" t="s">
        <v>8310</v>
      </c>
      <c r="U333" t="s">
        <v>8315</v>
      </c>
    </row>
    <row r="334" spans="1:21" ht="4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27"/>
        <v>42263.430289351847</v>
      </c>
      <c r="L334" s="19">
        <f t="shared" si="28"/>
        <v>2015</v>
      </c>
      <c r="M334" s="14">
        <f t="shared" si="25"/>
        <v>42305.083333333328</v>
      </c>
      <c r="N334" t="b">
        <v>1</v>
      </c>
      <c r="O334">
        <v>555</v>
      </c>
      <c r="P334" t="b">
        <v>1</v>
      </c>
      <c r="Q334" t="s">
        <v>8269</v>
      </c>
      <c r="R334" s="7">
        <f t="shared" si="26"/>
        <v>113.015</v>
      </c>
      <c r="S334" s="7">
        <f t="shared" si="29"/>
        <v>203.63063063063063</v>
      </c>
      <c r="T334" t="s">
        <v>8310</v>
      </c>
      <c r="U334" t="s">
        <v>8315</v>
      </c>
    </row>
    <row r="335" spans="1:21" ht="4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27"/>
        <v>42437.386469907404</v>
      </c>
      <c r="L335" s="19">
        <f t="shared" si="28"/>
        <v>2016</v>
      </c>
      <c r="M335" s="14">
        <f t="shared" si="25"/>
        <v>42467.34480324074</v>
      </c>
      <c r="N335" t="b">
        <v>1</v>
      </c>
      <c r="O335">
        <v>266</v>
      </c>
      <c r="P335" t="b">
        <v>1</v>
      </c>
      <c r="Q335" t="s">
        <v>8269</v>
      </c>
      <c r="R335" s="7">
        <f t="shared" si="26"/>
        <v>125.22750000000001</v>
      </c>
      <c r="S335" s="7">
        <f t="shared" si="29"/>
        <v>188.31203007518798</v>
      </c>
      <c r="T335" t="s">
        <v>8310</v>
      </c>
      <c r="U335" t="s">
        <v>8315</v>
      </c>
    </row>
    <row r="336" spans="1:21" ht="45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27"/>
        <v>42101.432372685187</v>
      </c>
      <c r="L336" s="19">
        <f t="shared" si="28"/>
        <v>2015</v>
      </c>
      <c r="M336" s="14">
        <f t="shared" si="25"/>
        <v>42139.541666666672</v>
      </c>
      <c r="N336" t="b">
        <v>1</v>
      </c>
      <c r="O336">
        <v>69</v>
      </c>
      <c r="P336" t="b">
        <v>1</v>
      </c>
      <c r="Q336" t="s">
        <v>8269</v>
      </c>
      <c r="R336" s="7">
        <f t="shared" si="26"/>
        <v>101.19</v>
      </c>
      <c r="S336" s="7">
        <f t="shared" si="29"/>
        <v>146.65217391304347</v>
      </c>
      <c r="T336" t="s">
        <v>8310</v>
      </c>
      <c r="U336" t="s">
        <v>8315</v>
      </c>
    </row>
    <row r="337" spans="1:21" ht="4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27"/>
        <v>42101.487442129626</v>
      </c>
      <c r="L337" s="19">
        <f t="shared" si="28"/>
        <v>2015</v>
      </c>
      <c r="M337" s="14">
        <f t="shared" si="25"/>
        <v>42132.666666666672</v>
      </c>
      <c r="N337" t="b">
        <v>1</v>
      </c>
      <c r="O337">
        <v>80</v>
      </c>
      <c r="P337" t="b">
        <v>1</v>
      </c>
      <c r="Q337" t="s">
        <v>8269</v>
      </c>
      <c r="R337" s="7">
        <f t="shared" si="26"/>
        <v>102.76470588235294</v>
      </c>
      <c r="S337" s="7">
        <f t="shared" si="29"/>
        <v>109.1875</v>
      </c>
      <c r="T337" t="s">
        <v>8310</v>
      </c>
      <c r="U337" t="s">
        <v>8315</v>
      </c>
    </row>
    <row r="338" spans="1:21" ht="4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27"/>
        <v>42291.346273148149</v>
      </c>
      <c r="L338" s="19">
        <f t="shared" si="28"/>
        <v>2015</v>
      </c>
      <c r="M338" s="14">
        <f t="shared" si="25"/>
        <v>42321.387939814813</v>
      </c>
      <c r="N338" t="b">
        <v>1</v>
      </c>
      <c r="O338">
        <v>493</v>
      </c>
      <c r="P338" t="b">
        <v>1</v>
      </c>
      <c r="Q338" t="s">
        <v>8269</v>
      </c>
      <c r="R338" s="7">
        <f t="shared" si="26"/>
        <v>116.83911999999998</v>
      </c>
      <c r="S338" s="7">
        <f t="shared" si="29"/>
        <v>59.249046653144013</v>
      </c>
      <c r="T338" t="s">
        <v>8310</v>
      </c>
      <c r="U338" t="s">
        <v>8315</v>
      </c>
    </row>
    <row r="339" spans="1:21" ht="4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27"/>
        <v>42046.878564814819</v>
      </c>
      <c r="L339" s="19">
        <f t="shared" si="28"/>
        <v>2015</v>
      </c>
      <c r="M339" s="14">
        <f t="shared" si="25"/>
        <v>42076.836898148147</v>
      </c>
      <c r="N339" t="b">
        <v>1</v>
      </c>
      <c r="O339">
        <v>31</v>
      </c>
      <c r="P339" t="b">
        <v>1</v>
      </c>
      <c r="Q339" t="s">
        <v>8269</v>
      </c>
      <c r="R339" s="7">
        <f t="shared" si="26"/>
        <v>101.16833333333335</v>
      </c>
      <c r="S339" s="7">
        <f t="shared" si="29"/>
        <v>97.904838709677421</v>
      </c>
      <c r="T339" t="s">
        <v>8310</v>
      </c>
      <c r="U339" t="s">
        <v>8315</v>
      </c>
    </row>
    <row r="340" spans="1:21" ht="4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27"/>
        <v>42559.505671296298</v>
      </c>
      <c r="L340" s="19">
        <f t="shared" si="28"/>
        <v>2016</v>
      </c>
      <c r="M340" s="14">
        <f t="shared" si="25"/>
        <v>42615.791666666672</v>
      </c>
      <c r="N340" t="b">
        <v>1</v>
      </c>
      <c r="O340">
        <v>236</v>
      </c>
      <c r="P340" t="b">
        <v>1</v>
      </c>
      <c r="Q340" t="s">
        <v>8269</v>
      </c>
      <c r="R340" s="7">
        <f t="shared" si="26"/>
        <v>110.13360000000002</v>
      </c>
      <c r="S340" s="7">
        <f t="shared" si="29"/>
        <v>70.000169491525426</v>
      </c>
      <c r="T340" t="s">
        <v>8310</v>
      </c>
      <c r="U340" t="s">
        <v>8315</v>
      </c>
    </row>
    <row r="341" spans="1:21" ht="4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27"/>
        <v>42093.510046296295</v>
      </c>
      <c r="L341" s="19">
        <f t="shared" si="28"/>
        <v>2015</v>
      </c>
      <c r="M341" s="14">
        <f t="shared" si="25"/>
        <v>42123.510046296295</v>
      </c>
      <c r="N341" t="b">
        <v>1</v>
      </c>
      <c r="O341">
        <v>89</v>
      </c>
      <c r="P341" t="b">
        <v>1</v>
      </c>
      <c r="Q341" t="s">
        <v>8269</v>
      </c>
      <c r="R341" s="7">
        <f t="shared" si="26"/>
        <v>108.08333333333333</v>
      </c>
      <c r="S341" s="7">
        <f t="shared" si="29"/>
        <v>72.865168539325836</v>
      </c>
      <c r="T341" t="s">
        <v>8310</v>
      </c>
      <c r="U341" t="s">
        <v>8315</v>
      </c>
    </row>
    <row r="342" spans="1:21" ht="30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27"/>
        <v>42772.419062500005</v>
      </c>
      <c r="L342" s="19">
        <f t="shared" si="28"/>
        <v>2017</v>
      </c>
      <c r="M342" s="14">
        <f t="shared" si="25"/>
        <v>42802.625</v>
      </c>
      <c r="N342" t="b">
        <v>1</v>
      </c>
      <c r="O342">
        <v>299</v>
      </c>
      <c r="P342" t="b">
        <v>1</v>
      </c>
      <c r="Q342" t="s">
        <v>8269</v>
      </c>
      <c r="R342" s="7">
        <f t="shared" si="26"/>
        <v>125.02285714285715</v>
      </c>
      <c r="S342" s="7">
        <f t="shared" si="29"/>
        <v>146.34782608695653</v>
      </c>
      <c r="T342" t="s">
        <v>8310</v>
      </c>
      <c r="U342" t="s">
        <v>8315</v>
      </c>
    </row>
    <row r="343" spans="1:21" ht="4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27"/>
        <v>41894.629606481481</v>
      </c>
      <c r="L343" s="19">
        <f t="shared" si="28"/>
        <v>2014</v>
      </c>
      <c r="M343" s="14">
        <f t="shared" si="25"/>
        <v>41912.915972222225</v>
      </c>
      <c r="N343" t="b">
        <v>1</v>
      </c>
      <c r="O343">
        <v>55</v>
      </c>
      <c r="P343" t="b">
        <v>1</v>
      </c>
      <c r="Q343" t="s">
        <v>8269</v>
      </c>
      <c r="R343" s="7">
        <f t="shared" si="26"/>
        <v>106.71428571428572</v>
      </c>
      <c r="S343" s="7">
        <f t="shared" si="29"/>
        <v>67.909090909090907</v>
      </c>
      <c r="T343" t="s">
        <v>8310</v>
      </c>
      <c r="U343" t="s">
        <v>8315</v>
      </c>
    </row>
    <row r="344" spans="1:21" ht="30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27"/>
        <v>42459.530844907407</v>
      </c>
      <c r="L344" s="19">
        <f t="shared" si="28"/>
        <v>2016</v>
      </c>
      <c r="M344" s="14">
        <f t="shared" si="25"/>
        <v>42489.530844907407</v>
      </c>
      <c r="N344" t="b">
        <v>1</v>
      </c>
      <c r="O344">
        <v>325</v>
      </c>
      <c r="P344" t="b">
        <v>1</v>
      </c>
      <c r="Q344" t="s">
        <v>8269</v>
      </c>
      <c r="R344" s="7">
        <f t="shared" si="26"/>
        <v>100.36639999999998</v>
      </c>
      <c r="S344" s="7">
        <f t="shared" si="29"/>
        <v>169.85083076923075</v>
      </c>
      <c r="T344" t="s">
        <v>8310</v>
      </c>
      <c r="U344" t="s">
        <v>8315</v>
      </c>
    </row>
    <row r="345" spans="1:21" ht="4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27"/>
        <v>41926.48778935185</v>
      </c>
      <c r="L345" s="19">
        <f t="shared" si="28"/>
        <v>2014</v>
      </c>
      <c r="M345" s="14">
        <f t="shared" si="25"/>
        <v>41956.875</v>
      </c>
      <c r="N345" t="b">
        <v>1</v>
      </c>
      <c r="O345">
        <v>524</v>
      </c>
      <c r="P345" t="b">
        <v>1</v>
      </c>
      <c r="Q345" t="s">
        <v>8269</v>
      </c>
      <c r="R345" s="7">
        <f t="shared" si="26"/>
        <v>102.02863333333335</v>
      </c>
      <c r="S345" s="7">
        <f t="shared" si="29"/>
        <v>58.413339694656486</v>
      </c>
      <c r="T345" t="s">
        <v>8310</v>
      </c>
      <c r="U345" t="s">
        <v>8315</v>
      </c>
    </row>
    <row r="346" spans="1:21" ht="45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27"/>
        <v>42111.720995370371</v>
      </c>
      <c r="L346" s="19">
        <f t="shared" si="28"/>
        <v>2015</v>
      </c>
      <c r="M346" s="14">
        <f t="shared" si="25"/>
        <v>42155.847222222219</v>
      </c>
      <c r="N346" t="b">
        <v>1</v>
      </c>
      <c r="O346">
        <v>285</v>
      </c>
      <c r="P346" t="b">
        <v>1</v>
      </c>
      <c r="Q346" t="s">
        <v>8269</v>
      </c>
      <c r="R346" s="7">
        <f t="shared" si="26"/>
        <v>102.08358208955224</v>
      </c>
      <c r="S346" s="7">
        <f t="shared" si="29"/>
        <v>119.99298245614035</v>
      </c>
      <c r="T346" t="s">
        <v>8310</v>
      </c>
      <c r="U346" t="s">
        <v>8315</v>
      </c>
    </row>
    <row r="347" spans="1:21" ht="4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27"/>
        <v>42114.694328703699</v>
      </c>
      <c r="L347" s="19">
        <f t="shared" si="28"/>
        <v>2015</v>
      </c>
      <c r="M347" s="14">
        <f t="shared" si="25"/>
        <v>42144.694328703699</v>
      </c>
      <c r="N347" t="b">
        <v>1</v>
      </c>
      <c r="O347">
        <v>179</v>
      </c>
      <c r="P347" t="b">
        <v>1</v>
      </c>
      <c r="Q347" t="s">
        <v>8269</v>
      </c>
      <c r="R347" s="7">
        <f t="shared" si="26"/>
        <v>123.27586206896552</v>
      </c>
      <c r="S347" s="7">
        <f t="shared" si="29"/>
        <v>99.860335195530723</v>
      </c>
      <c r="T347" t="s">
        <v>8310</v>
      </c>
      <c r="U347" t="s">
        <v>8315</v>
      </c>
    </row>
    <row r="348" spans="1:21" ht="4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27"/>
        <v>42261.250243055554</v>
      </c>
      <c r="L348" s="19">
        <f t="shared" si="28"/>
        <v>2015</v>
      </c>
      <c r="M348" s="14">
        <f t="shared" si="25"/>
        <v>42291.250243055554</v>
      </c>
      <c r="N348" t="b">
        <v>1</v>
      </c>
      <c r="O348">
        <v>188</v>
      </c>
      <c r="P348" t="b">
        <v>1</v>
      </c>
      <c r="Q348" t="s">
        <v>8269</v>
      </c>
      <c r="R348" s="7">
        <f t="shared" si="26"/>
        <v>170.28880000000001</v>
      </c>
      <c r="S348" s="7">
        <f t="shared" si="29"/>
        <v>90.579148936170213</v>
      </c>
      <c r="T348" t="s">
        <v>8310</v>
      </c>
      <c r="U348" t="s">
        <v>8315</v>
      </c>
    </row>
    <row r="349" spans="1:21" ht="4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27"/>
        <v>42292.245474537034</v>
      </c>
      <c r="L349" s="19">
        <f t="shared" si="28"/>
        <v>2015</v>
      </c>
      <c r="M349" s="14">
        <f t="shared" si="25"/>
        <v>42322.287141203706</v>
      </c>
      <c r="N349" t="b">
        <v>1</v>
      </c>
      <c r="O349">
        <v>379</v>
      </c>
      <c r="P349" t="b">
        <v>1</v>
      </c>
      <c r="Q349" t="s">
        <v>8269</v>
      </c>
      <c r="R349" s="7">
        <f t="shared" si="26"/>
        <v>111.59049999999999</v>
      </c>
      <c r="S349" s="7">
        <f t="shared" si="29"/>
        <v>117.77361477572559</v>
      </c>
      <c r="T349" t="s">
        <v>8310</v>
      </c>
      <c r="U349" t="s">
        <v>8315</v>
      </c>
    </row>
    <row r="350" spans="1:21" ht="4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27"/>
        <v>42207.33699074074</v>
      </c>
      <c r="L350" s="19">
        <f t="shared" si="28"/>
        <v>2015</v>
      </c>
      <c r="M350" s="14">
        <f t="shared" si="25"/>
        <v>42237.33699074074</v>
      </c>
      <c r="N350" t="b">
        <v>1</v>
      </c>
      <c r="O350">
        <v>119</v>
      </c>
      <c r="P350" t="b">
        <v>1</v>
      </c>
      <c r="Q350" t="s">
        <v>8269</v>
      </c>
      <c r="R350" s="7">
        <f t="shared" si="26"/>
        <v>103</v>
      </c>
      <c r="S350" s="7">
        <f t="shared" si="29"/>
        <v>86.554621848739501</v>
      </c>
      <c r="T350" t="s">
        <v>8310</v>
      </c>
      <c r="U350" t="s">
        <v>8315</v>
      </c>
    </row>
    <row r="351" spans="1:21" ht="30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27"/>
        <v>42760.248935185184</v>
      </c>
      <c r="L351" s="19">
        <f t="shared" si="28"/>
        <v>2017</v>
      </c>
      <c r="M351" s="14">
        <f t="shared" si="25"/>
        <v>42790.248935185184</v>
      </c>
      <c r="N351" t="b">
        <v>1</v>
      </c>
      <c r="O351">
        <v>167</v>
      </c>
      <c r="P351" t="b">
        <v>1</v>
      </c>
      <c r="Q351" t="s">
        <v>8269</v>
      </c>
      <c r="R351" s="7">
        <f t="shared" si="26"/>
        <v>106.63570159857905</v>
      </c>
      <c r="S351" s="7">
        <f t="shared" si="29"/>
        <v>71.899281437125751</v>
      </c>
      <c r="T351" t="s">
        <v>8310</v>
      </c>
      <c r="U351" t="s">
        <v>8315</v>
      </c>
    </row>
    <row r="352" spans="1:21" ht="4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27"/>
        <v>42585.816076388888</v>
      </c>
      <c r="L352" s="19">
        <f t="shared" si="28"/>
        <v>2016</v>
      </c>
      <c r="M352" s="14">
        <f t="shared" si="25"/>
        <v>42623.915972222225</v>
      </c>
      <c r="N352" t="b">
        <v>1</v>
      </c>
      <c r="O352">
        <v>221</v>
      </c>
      <c r="P352" t="b">
        <v>1</v>
      </c>
      <c r="Q352" t="s">
        <v>8269</v>
      </c>
      <c r="R352" s="7">
        <f t="shared" si="26"/>
        <v>114.75999999999999</v>
      </c>
      <c r="S352" s="7">
        <f t="shared" si="29"/>
        <v>129.81900452488688</v>
      </c>
      <c r="T352" t="s">
        <v>8310</v>
      </c>
      <c r="U352" t="s">
        <v>8315</v>
      </c>
    </row>
    <row r="353" spans="1:21" ht="4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27"/>
        <v>42427.714745370366</v>
      </c>
      <c r="L353" s="19">
        <f t="shared" si="28"/>
        <v>2016</v>
      </c>
      <c r="M353" s="14">
        <f t="shared" si="25"/>
        <v>42467.673078703709</v>
      </c>
      <c r="N353" t="b">
        <v>1</v>
      </c>
      <c r="O353">
        <v>964</v>
      </c>
      <c r="P353" t="b">
        <v>1</v>
      </c>
      <c r="Q353" t="s">
        <v>8269</v>
      </c>
      <c r="R353" s="7">
        <f t="shared" si="26"/>
        <v>127.34117647058822</v>
      </c>
      <c r="S353" s="7">
        <f t="shared" si="29"/>
        <v>44.912863070539416</v>
      </c>
      <c r="T353" t="s">
        <v>8310</v>
      </c>
      <c r="U353" t="s">
        <v>8315</v>
      </c>
    </row>
    <row r="354" spans="1:21" ht="4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27"/>
        <v>41889.917453703703</v>
      </c>
      <c r="L354" s="19">
        <f t="shared" si="28"/>
        <v>2014</v>
      </c>
      <c r="M354" s="14">
        <f t="shared" si="25"/>
        <v>41919.917453703703</v>
      </c>
      <c r="N354" t="b">
        <v>1</v>
      </c>
      <c r="O354">
        <v>286</v>
      </c>
      <c r="P354" t="b">
        <v>1</v>
      </c>
      <c r="Q354" t="s">
        <v>8269</v>
      </c>
      <c r="R354" s="7">
        <f t="shared" si="26"/>
        <v>116.56</v>
      </c>
      <c r="S354" s="7">
        <f t="shared" si="29"/>
        <v>40.755244755244753</v>
      </c>
      <c r="T354" t="s">
        <v>8310</v>
      </c>
      <c r="U354" t="s">
        <v>8315</v>
      </c>
    </row>
    <row r="355" spans="1:21" ht="45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27"/>
        <v>42297.541886574079</v>
      </c>
      <c r="L355" s="19">
        <f t="shared" si="28"/>
        <v>2015</v>
      </c>
      <c r="M355" s="14">
        <f t="shared" si="25"/>
        <v>42327.583553240736</v>
      </c>
      <c r="N355" t="b">
        <v>1</v>
      </c>
      <c r="O355">
        <v>613</v>
      </c>
      <c r="P355" t="b">
        <v>1</v>
      </c>
      <c r="Q355" t="s">
        <v>8269</v>
      </c>
      <c r="R355" s="7">
        <f t="shared" si="26"/>
        <v>108.61819426615318</v>
      </c>
      <c r="S355" s="7">
        <f t="shared" si="29"/>
        <v>103.52394779771615</v>
      </c>
      <c r="T355" t="s">
        <v>8310</v>
      </c>
      <c r="U355" t="s">
        <v>8315</v>
      </c>
    </row>
    <row r="356" spans="1:21" ht="4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27"/>
        <v>42438.577789351853</v>
      </c>
      <c r="L356" s="19">
        <f t="shared" si="28"/>
        <v>2016</v>
      </c>
      <c r="M356" s="14">
        <f t="shared" si="25"/>
        <v>42468.536122685182</v>
      </c>
      <c r="N356" t="b">
        <v>1</v>
      </c>
      <c r="O356">
        <v>29</v>
      </c>
      <c r="P356" t="b">
        <v>1</v>
      </c>
      <c r="Q356" t="s">
        <v>8269</v>
      </c>
      <c r="R356" s="7">
        <f t="shared" si="26"/>
        <v>103.94285714285714</v>
      </c>
      <c r="S356" s="7">
        <f t="shared" si="29"/>
        <v>125.44827586206897</v>
      </c>
      <c r="T356" t="s">
        <v>8310</v>
      </c>
      <c r="U356" t="s">
        <v>8315</v>
      </c>
    </row>
    <row r="357" spans="1:21" ht="30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27"/>
        <v>41943.043912037036</v>
      </c>
      <c r="L357" s="19">
        <f t="shared" si="28"/>
        <v>2014</v>
      </c>
      <c r="M357" s="14">
        <f t="shared" si="25"/>
        <v>41974.0855787037</v>
      </c>
      <c r="N357" t="b">
        <v>1</v>
      </c>
      <c r="O357">
        <v>165</v>
      </c>
      <c r="P357" t="b">
        <v>1</v>
      </c>
      <c r="Q357" t="s">
        <v>8269</v>
      </c>
      <c r="R357" s="7">
        <f t="shared" si="26"/>
        <v>116.25714285714285</v>
      </c>
      <c r="S357" s="7">
        <f t="shared" si="29"/>
        <v>246.60606060606059</v>
      </c>
      <c r="T357" t="s">
        <v>8310</v>
      </c>
      <c r="U357" t="s">
        <v>8315</v>
      </c>
    </row>
    <row r="358" spans="1:21" ht="30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27"/>
        <v>42415.553159722222</v>
      </c>
      <c r="L358" s="19">
        <f t="shared" si="28"/>
        <v>2016</v>
      </c>
      <c r="M358" s="14">
        <f t="shared" si="25"/>
        <v>42445.511493055557</v>
      </c>
      <c r="N358" t="b">
        <v>1</v>
      </c>
      <c r="O358">
        <v>97</v>
      </c>
      <c r="P358" t="b">
        <v>1</v>
      </c>
      <c r="Q358" t="s">
        <v>8269</v>
      </c>
      <c r="R358" s="7">
        <f t="shared" si="26"/>
        <v>102.69239999999999</v>
      </c>
      <c r="S358" s="7">
        <f t="shared" si="29"/>
        <v>79.401340206185566</v>
      </c>
      <c r="T358" t="s">
        <v>8310</v>
      </c>
      <c r="U358" t="s">
        <v>8315</v>
      </c>
    </row>
    <row r="359" spans="1:21" ht="45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27"/>
        <v>42077.972187499996</v>
      </c>
      <c r="L359" s="19">
        <f t="shared" si="28"/>
        <v>2015</v>
      </c>
      <c r="M359" s="14">
        <f t="shared" si="25"/>
        <v>42117.972187499996</v>
      </c>
      <c r="N359" t="b">
        <v>1</v>
      </c>
      <c r="O359">
        <v>303</v>
      </c>
      <c r="P359" t="b">
        <v>1</v>
      </c>
      <c r="Q359" t="s">
        <v>8269</v>
      </c>
      <c r="R359" s="7">
        <f t="shared" si="26"/>
        <v>174</v>
      </c>
      <c r="S359" s="7">
        <f t="shared" si="29"/>
        <v>86.138613861386133</v>
      </c>
      <c r="T359" t="s">
        <v>8310</v>
      </c>
      <c r="U359" t="s">
        <v>8315</v>
      </c>
    </row>
    <row r="360" spans="1:21" ht="30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27"/>
        <v>42507.610196759255</v>
      </c>
      <c r="L360" s="19">
        <f t="shared" si="28"/>
        <v>2016</v>
      </c>
      <c r="M360" s="14">
        <f t="shared" si="25"/>
        <v>42536.375</v>
      </c>
      <c r="N360" t="b">
        <v>1</v>
      </c>
      <c r="O360">
        <v>267</v>
      </c>
      <c r="P360" t="b">
        <v>1</v>
      </c>
      <c r="Q360" t="s">
        <v>8269</v>
      </c>
      <c r="R360" s="7">
        <f t="shared" si="26"/>
        <v>103.08800000000001</v>
      </c>
      <c r="S360" s="7">
        <f t="shared" si="29"/>
        <v>193.04868913857678</v>
      </c>
      <c r="T360" t="s">
        <v>8310</v>
      </c>
      <c r="U360" t="s">
        <v>8315</v>
      </c>
    </row>
    <row r="361" spans="1:21" ht="4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27"/>
        <v>41934.820486111115</v>
      </c>
      <c r="L361" s="19">
        <f t="shared" si="28"/>
        <v>2014</v>
      </c>
      <c r="M361" s="14">
        <f t="shared" si="25"/>
        <v>41956.966666666667</v>
      </c>
      <c r="N361" t="b">
        <v>1</v>
      </c>
      <c r="O361">
        <v>302</v>
      </c>
      <c r="P361" t="b">
        <v>1</v>
      </c>
      <c r="Q361" t="s">
        <v>8269</v>
      </c>
      <c r="R361" s="7">
        <f t="shared" si="26"/>
        <v>104.85537190082646</v>
      </c>
      <c r="S361" s="7">
        <f t="shared" si="29"/>
        <v>84.023178807947019</v>
      </c>
      <c r="T361" t="s">
        <v>8310</v>
      </c>
      <c r="U361" t="s">
        <v>8315</v>
      </c>
    </row>
    <row r="362" spans="1:21" ht="4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27"/>
        <v>42163.647916666669</v>
      </c>
      <c r="L362" s="19">
        <f t="shared" si="28"/>
        <v>2015</v>
      </c>
      <c r="M362" s="14">
        <f t="shared" si="25"/>
        <v>42207.882638888885</v>
      </c>
      <c r="N362" t="b">
        <v>0</v>
      </c>
      <c r="O362">
        <v>87</v>
      </c>
      <c r="P362" t="b">
        <v>1</v>
      </c>
      <c r="Q362" t="s">
        <v>8269</v>
      </c>
      <c r="R362" s="7">
        <f t="shared" si="26"/>
        <v>101.375</v>
      </c>
      <c r="S362" s="7">
        <f t="shared" si="29"/>
        <v>139.82758620689654</v>
      </c>
      <c r="T362" t="s">
        <v>8310</v>
      </c>
      <c r="U362" t="s">
        <v>8315</v>
      </c>
    </row>
    <row r="363" spans="1:21" ht="4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27"/>
        <v>41935.751226851848</v>
      </c>
      <c r="L363" s="19">
        <f t="shared" si="28"/>
        <v>2014</v>
      </c>
      <c r="M363" s="14">
        <f t="shared" si="25"/>
        <v>41965.792893518519</v>
      </c>
      <c r="N363" t="b">
        <v>0</v>
      </c>
      <c r="O363">
        <v>354</v>
      </c>
      <c r="P363" t="b">
        <v>1</v>
      </c>
      <c r="Q363" t="s">
        <v>8269</v>
      </c>
      <c r="R363" s="7">
        <f t="shared" si="26"/>
        <v>111.07699999999998</v>
      </c>
      <c r="S363" s="7">
        <f t="shared" si="29"/>
        <v>109.82189265536722</v>
      </c>
      <c r="T363" t="s">
        <v>8310</v>
      </c>
      <c r="U363" t="s">
        <v>8315</v>
      </c>
    </row>
    <row r="364" spans="1:21" ht="45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27"/>
        <v>41836.960543981484</v>
      </c>
      <c r="L364" s="19">
        <f t="shared" si="28"/>
        <v>2014</v>
      </c>
      <c r="M364" s="14">
        <f t="shared" si="25"/>
        <v>41858.75</v>
      </c>
      <c r="N364" t="b">
        <v>0</v>
      </c>
      <c r="O364">
        <v>86</v>
      </c>
      <c r="P364" t="b">
        <v>1</v>
      </c>
      <c r="Q364" t="s">
        <v>8269</v>
      </c>
      <c r="R364" s="7">
        <f t="shared" si="26"/>
        <v>124.15933781686496</v>
      </c>
      <c r="S364" s="7">
        <f t="shared" si="29"/>
        <v>139.53488372093022</v>
      </c>
      <c r="T364" t="s">
        <v>8310</v>
      </c>
      <c r="U364" t="s">
        <v>8315</v>
      </c>
    </row>
    <row r="365" spans="1:21" ht="45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27"/>
        <v>40255.494629629626</v>
      </c>
      <c r="L365" s="19">
        <f t="shared" si="28"/>
        <v>2010</v>
      </c>
      <c r="M365" s="14">
        <f t="shared" si="25"/>
        <v>40300.556944444441</v>
      </c>
      <c r="N365" t="b">
        <v>0</v>
      </c>
      <c r="O365">
        <v>26</v>
      </c>
      <c r="P365" t="b">
        <v>1</v>
      </c>
      <c r="Q365" t="s">
        <v>8269</v>
      </c>
      <c r="R365" s="7">
        <f t="shared" si="26"/>
        <v>101.33333333333334</v>
      </c>
      <c r="S365" s="7">
        <f t="shared" si="29"/>
        <v>347.84615384615387</v>
      </c>
      <c r="T365" t="s">
        <v>8310</v>
      </c>
      <c r="U365" t="s">
        <v>8315</v>
      </c>
    </row>
    <row r="366" spans="1:21" ht="4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27"/>
        <v>41780.609629629631</v>
      </c>
      <c r="L366" s="19">
        <f t="shared" si="28"/>
        <v>2014</v>
      </c>
      <c r="M366" s="14">
        <f t="shared" si="25"/>
        <v>41810.915972222225</v>
      </c>
      <c r="N366" t="b">
        <v>0</v>
      </c>
      <c r="O366">
        <v>113</v>
      </c>
      <c r="P366" t="b">
        <v>1</v>
      </c>
      <c r="Q366" t="s">
        <v>8269</v>
      </c>
      <c r="R366" s="7">
        <f t="shared" si="26"/>
        <v>110.16142857142856</v>
      </c>
      <c r="S366" s="7">
        <f t="shared" si="29"/>
        <v>68.24159292035398</v>
      </c>
      <c r="T366" t="s">
        <v>8310</v>
      </c>
      <c r="U366" t="s">
        <v>8315</v>
      </c>
    </row>
    <row r="367" spans="1:21" ht="4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27"/>
        <v>41668.356469907405</v>
      </c>
      <c r="L367" s="19">
        <f t="shared" si="28"/>
        <v>2014</v>
      </c>
      <c r="M367" s="14">
        <f t="shared" si="25"/>
        <v>41698.356469907405</v>
      </c>
      <c r="N367" t="b">
        <v>0</v>
      </c>
      <c r="O367">
        <v>65</v>
      </c>
      <c r="P367" t="b">
        <v>1</v>
      </c>
      <c r="Q367" t="s">
        <v>8269</v>
      </c>
      <c r="R367" s="7">
        <f t="shared" si="26"/>
        <v>103.97333333333334</v>
      </c>
      <c r="S367" s="7">
        <f t="shared" si="29"/>
        <v>239.93846153846152</v>
      </c>
      <c r="T367" t="s">
        <v>8310</v>
      </c>
      <c r="U367" t="s">
        <v>8315</v>
      </c>
    </row>
    <row r="368" spans="1:21" ht="4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27"/>
        <v>41019.543032407411</v>
      </c>
      <c r="L368" s="19">
        <f t="shared" si="28"/>
        <v>2012</v>
      </c>
      <c r="M368" s="14">
        <f t="shared" si="25"/>
        <v>41049.543032407411</v>
      </c>
      <c r="N368" t="b">
        <v>0</v>
      </c>
      <c r="O368">
        <v>134</v>
      </c>
      <c r="P368" t="b">
        <v>1</v>
      </c>
      <c r="Q368" t="s">
        <v>8269</v>
      </c>
      <c r="R368" s="7">
        <f t="shared" si="26"/>
        <v>101.31578947368421</v>
      </c>
      <c r="S368" s="7">
        <f t="shared" si="29"/>
        <v>287.31343283582089</v>
      </c>
      <c r="T368" t="s">
        <v>8310</v>
      </c>
      <c r="U368" t="s">
        <v>8315</v>
      </c>
    </row>
    <row r="369" spans="1:21" ht="4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27"/>
        <v>41355.327291666668</v>
      </c>
      <c r="L369" s="19">
        <f t="shared" si="28"/>
        <v>2013</v>
      </c>
      <c r="M369" s="14">
        <f t="shared" si="25"/>
        <v>41394.957638888889</v>
      </c>
      <c r="N369" t="b">
        <v>0</v>
      </c>
      <c r="O369">
        <v>119</v>
      </c>
      <c r="P369" t="b">
        <v>1</v>
      </c>
      <c r="Q369" t="s">
        <v>8269</v>
      </c>
      <c r="R369" s="7">
        <f t="shared" si="26"/>
        <v>103.3501</v>
      </c>
      <c r="S369" s="7">
        <f t="shared" si="29"/>
        <v>86.84882352941176</v>
      </c>
      <c r="T369" t="s">
        <v>8310</v>
      </c>
      <c r="U369" t="s">
        <v>8315</v>
      </c>
    </row>
    <row r="370" spans="1:21" ht="4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27"/>
        <v>42043.355578703704</v>
      </c>
      <c r="L370" s="19">
        <f t="shared" si="28"/>
        <v>2015</v>
      </c>
      <c r="M370" s="14">
        <f t="shared" si="25"/>
        <v>42078.313912037032</v>
      </c>
      <c r="N370" t="b">
        <v>0</v>
      </c>
      <c r="O370">
        <v>159</v>
      </c>
      <c r="P370" t="b">
        <v>1</v>
      </c>
      <c r="Q370" t="s">
        <v>8269</v>
      </c>
      <c r="R370" s="7">
        <f t="shared" si="26"/>
        <v>104.11200000000001</v>
      </c>
      <c r="S370" s="7">
        <f t="shared" si="29"/>
        <v>81.84905660377359</v>
      </c>
      <c r="T370" t="s">
        <v>8310</v>
      </c>
      <c r="U370" t="s">
        <v>8315</v>
      </c>
    </row>
    <row r="371" spans="1:21" ht="4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27"/>
        <v>40893.301724537036</v>
      </c>
      <c r="L371" s="19">
        <f t="shared" si="28"/>
        <v>2011</v>
      </c>
      <c r="M371" s="14">
        <f t="shared" si="25"/>
        <v>40923.301724537036</v>
      </c>
      <c r="N371" t="b">
        <v>0</v>
      </c>
      <c r="O371">
        <v>167</v>
      </c>
      <c r="P371" t="b">
        <v>1</v>
      </c>
      <c r="Q371" t="s">
        <v>8269</v>
      </c>
      <c r="R371" s="7">
        <f t="shared" si="26"/>
        <v>110.15569230769231</v>
      </c>
      <c r="S371" s="7">
        <f t="shared" si="29"/>
        <v>42.874970059880241</v>
      </c>
      <c r="T371" t="s">
        <v>8310</v>
      </c>
      <c r="U371" t="s">
        <v>8315</v>
      </c>
    </row>
    <row r="372" spans="1:21" ht="4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27"/>
        <v>42711.545138888891</v>
      </c>
      <c r="L372" s="19">
        <f t="shared" si="28"/>
        <v>2016</v>
      </c>
      <c r="M372" s="14">
        <f t="shared" si="25"/>
        <v>42741.545138888891</v>
      </c>
      <c r="N372" t="b">
        <v>0</v>
      </c>
      <c r="O372">
        <v>43</v>
      </c>
      <c r="P372" t="b">
        <v>1</v>
      </c>
      <c r="Q372" t="s">
        <v>8269</v>
      </c>
      <c r="R372" s="7">
        <f t="shared" si="26"/>
        <v>122.02</v>
      </c>
      <c r="S372" s="7">
        <f t="shared" si="29"/>
        <v>709.41860465116281</v>
      </c>
      <c r="T372" t="s">
        <v>8310</v>
      </c>
      <c r="U372" t="s">
        <v>8315</v>
      </c>
    </row>
    <row r="373" spans="1:21" ht="4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27"/>
        <v>41261.517812500002</v>
      </c>
      <c r="L373" s="19">
        <f t="shared" si="28"/>
        <v>2012</v>
      </c>
      <c r="M373" s="14">
        <f t="shared" si="25"/>
        <v>41306.517812500002</v>
      </c>
      <c r="N373" t="b">
        <v>0</v>
      </c>
      <c r="O373">
        <v>1062</v>
      </c>
      <c r="P373" t="b">
        <v>1</v>
      </c>
      <c r="Q373" t="s">
        <v>8269</v>
      </c>
      <c r="R373" s="7">
        <f t="shared" si="26"/>
        <v>114.16866666666667</v>
      </c>
      <c r="S373" s="7">
        <f t="shared" si="29"/>
        <v>161.25517890772127</v>
      </c>
      <c r="T373" t="s">
        <v>8310</v>
      </c>
      <c r="U373" t="s">
        <v>8315</v>
      </c>
    </row>
    <row r="374" spans="1:21" ht="30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27"/>
        <v>42425.326898148152</v>
      </c>
      <c r="L374" s="19">
        <f t="shared" si="28"/>
        <v>2016</v>
      </c>
      <c r="M374" s="14">
        <f t="shared" si="25"/>
        <v>42465.416666666672</v>
      </c>
      <c r="N374" t="b">
        <v>0</v>
      </c>
      <c r="O374">
        <v>9</v>
      </c>
      <c r="P374" t="b">
        <v>1</v>
      </c>
      <c r="Q374" t="s">
        <v>8269</v>
      </c>
      <c r="R374" s="7">
        <f t="shared" si="26"/>
        <v>125.33333333333334</v>
      </c>
      <c r="S374" s="7">
        <f t="shared" si="29"/>
        <v>41.777777777777779</v>
      </c>
      <c r="T374" t="s">
        <v>8310</v>
      </c>
      <c r="U374" t="s">
        <v>8315</v>
      </c>
    </row>
    <row r="375" spans="1:21" ht="4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27"/>
        <v>41078.66201388889</v>
      </c>
      <c r="L375" s="19">
        <f t="shared" si="28"/>
        <v>2012</v>
      </c>
      <c r="M375" s="14">
        <f t="shared" si="25"/>
        <v>41108.66201388889</v>
      </c>
      <c r="N375" t="b">
        <v>0</v>
      </c>
      <c r="O375">
        <v>89</v>
      </c>
      <c r="P375" t="b">
        <v>1</v>
      </c>
      <c r="Q375" t="s">
        <v>8269</v>
      </c>
      <c r="R375" s="7">
        <f t="shared" si="26"/>
        <v>106.66666666666667</v>
      </c>
      <c r="S375" s="7">
        <f t="shared" si="29"/>
        <v>89.887640449438209</v>
      </c>
      <c r="T375" t="s">
        <v>8310</v>
      </c>
      <c r="U375" t="s">
        <v>8315</v>
      </c>
    </row>
    <row r="376" spans="1:21" ht="4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27"/>
        <v>40757.639247685183</v>
      </c>
      <c r="L376" s="19">
        <f t="shared" si="28"/>
        <v>2011</v>
      </c>
      <c r="M376" s="14">
        <f t="shared" si="25"/>
        <v>40802.639247685183</v>
      </c>
      <c r="N376" t="b">
        <v>0</v>
      </c>
      <c r="O376">
        <v>174</v>
      </c>
      <c r="P376" t="b">
        <v>1</v>
      </c>
      <c r="Q376" t="s">
        <v>8269</v>
      </c>
      <c r="R376" s="7">
        <f t="shared" si="26"/>
        <v>130.65</v>
      </c>
      <c r="S376" s="7">
        <f t="shared" si="29"/>
        <v>45.051724137931032</v>
      </c>
      <c r="T376" t="s">
        <v>8310</v>
      </c>
      <c r="U376" t="s">
        <v>8315</v>
      </c>
    </row>
    <row r="377" spans="1:21" ht="4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27"/>
        <v>41657.735081018516</v>
      </c>
      <c r="L377" s="19">
        <f t="shared" si="28"/>
        <v>2014</v>
      </c>
      <c r="M377" s="14">
        <f t="shared" si="25"/>
        <v>41699.470833333333</v>
      </c>
      <c r="N377" t="b">
        <v>0</v>
      </c>
      <c r="O377">
        <v>14</v>
      </c>
      <c r="P377" t="b">
        <v>1</v>
      </c>
      <c r="Q377" t="s">
        <v>8269</v>
      </c>
      <c r="R377" s="7">
        <f t="shared" si="26"/>
        <v>120</v>
      </c>
      <c r="S377" s="7">
        <f t="shared" si="29"/>
        <v>42.857142857142854</v>
      </c>
      <c r="T377" t="s">
        <v>8310</v>
      </c>
      <c r="U377" t="s">
        <v>8315</v>
      </c>
    </row>
    <row r="378" spans="1:21" ht="4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27"/>
        <v>42576.202731481477</v>
      </c>
      <c r="L378" s="19">
        <f t="shared" si="28"/>
        <v>2016</v>
      </c>
      <c r="M378" s="14">
        <f t="shared" si="25"/>
        <v>42607.202731481477</v>
      </c>
      <c r="N378" t="b">
        <v>0</v>
      </c>
      <c r="O378">
        <v>48</v>
      </c>
      <c r="P378" t="b">
        <v>1</v>
      </c>
      <c r="Q378" t="s">
        <v>8269</v>
      </c>
      <c r="R378" s="7">
        <f t="shared" si="26"/>
        <v>105.9591836734694</v>
      </c>
      <c r="S378" s="7">
        <f t="shared" si="29"/>
        <v>54.083333333333336</v>
      </c>
      <c r="T378" t="s">
        <v>8310</v>
      </c>
      <c r="U378" t="s">
        <v>8315</v>
      </c>
    </row>
    <row r="379" spans="1:21" ht="4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27"/>
        <v>42292.000787037032</v>
      </c>
      <c r="L379" s="19">
        <f t="shared" si="28"/>
        <v>2015</v>
      </c>
      <c r="M379" s="14">
        <f t="shared" si="25"/>
        <v>42322.042361111111</v>
      </c>
      <c r="N379" t="b">
        <v>0</v>
      </c>
      <c r="O379">
        <v>133</v>
      </c>
      <c r="P379" t="b">
        <v>1</v>
      </c>
      <c r="Q379" t="s">
        <v>8269</v>
      </c>
      <c r="R379" s="7">
        <f t="shared" si="26"/>
        <v>114.39999999999999</v>
      </c>
      <c r="S379" s="7">
        <f t="shared" si="29"/>
        <v>103.21804511278195</v>
      </c>
      <c r="T379" t="s">
        <v>8310</v>
      </c>
      <c r="U379" t="s">
        <v>8315</v>
      </c>
    </row>
    <row r="380" spans="1:21" ht="45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27"/>
        <v>42370.321851851855</v>
      </c>
      <c r="L380" s="19">
        <f t="shared" si="28"/>
        <v>2016</v>
      </c>
      <c r="M380" s="14">
        <f t="shared" si="25"/>
        <v>42394.744444444441</v>
      </c>
      <c r="N380" t="b">
        <v>0</v>
      </c>
      <c r="O380">
        <v>83</v>
      </c>
      <c r="P380" t="b">
        <v>1</v>
      </c>
      <c r="Q380" t="s">
        <v>8269</v>
      </c>
      <c r="R380" s="7">
        <f t="shared" si="26"/>
        <v>111.76666666666665</v>
      </c>
      <c r="S380" s="7">
        <f t="shared" si="29"/>
        <v>40.397590361445786</v>
      </c>
      <c r="T380" t="s">
        <v>8310</v>
      </c>
      <c r="U380" t="s">
        <v>8315</v>
      </c>
    </row>
    <row r="381" spans="1:21" ht="4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27"/>
        <v>40987.438333333332</v>
      </c>
      <c r="L381" s="19">
        <f t="shared" si="28"/>
        <v>2012</v>
      </c>
      <c r="M381" s="14">
        <f t="shared" si="25"/>
        <v>41032.438333333332</v>
      </c>
      <c r="N381" t="b">
        <v>0</v>
      </c>
      <c r="O381">
        <v>149</v>
      </c>
      <c r="P381" t="b">
        <v>1</v>
      </c>
      <c r="Q381" t="s">
        <v>8269</v>
      </c>
      <c r="R381" s="7">
        <f t="shared" si="26"/>
        <v>116.08000000000001</v>
      </c>
      <c r="S381" s="7">
        <f t="shared" si="29"/>
        <v>116.85906040268456</v>
      </c>
      <c r="T381" t="s">
        <v>8310</v>
      </c>
      <c r="U381" t="s">
        <v>8315</v>
      </c>
    </row>
    <row r="382" spans="1:21" ht="45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27"/>
        <v>42367.469814814816</v>
      </c>
      <c r="L382" s="19">
        <f t="shared" si="28"/>
        <v>2015</v>
      </c>
      <c r="M382" s="14">
        <f t="shared" si="25"/>
        <v>42392.469814814816</v>
      </c>
      <c r="N382" t="b">
        <v>0</v>
      </c>
      <c r="O382">
        <v>49</v>
      </c>
      <c r="P382" t="b">
        <v>1</v>
      </c>
      <c r="Q382" t="s">
        <v>8269</v>
      </c>
      <c r="R382" s="7">
        <f t="shared" si="26"/>
        <v>141.5</v>
      </c>
      <c r="S382" s="7">
        <f t="shared" si="29"/>
        <v>115.51020408163265</v>
      </c>
      <c r="T382" t="s">
        <v>8310</v>
      </c>
      <c r="U382" t="s">
        <v>8315</v>
      </c>
    </row>
    <row r="383" spans="1:21" ht="4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27"/>
        <v>41085.448113425926</v>
      </c>
      <c r="L383" s="19">
        <f t="shared" si="28"/>
        <v>2012</v>
      </c>
      <c r="M383" s="14">
        <f t="shared" si="25"/>
        <v>41119.958333333336</v>
      </c>
      <c r="N383" t="b">
        <v>0</v>
      </c>
      <c r="O383">
        <v>251</v>
      </c>
      <c r="P383" t="b">
        <v>1</v>
      </c>
      <c r="Q383" t="s">
        <v>8269</v>
      </c>
      <c r="R383" s="7">
        <f t="shared" si="26"/>
        <v>104.72999999999999</v>
      </c>
      <c r="S383" s="7">
        <f t="shared" si="29"/>
        <v>104.31274900398407</v>
      </c>
      <c r="T383" t="s">
        <v>8310</v>
      </c>
      <c r="U383" t="s">
        <v>8315</v>
      </c>
    </row>
    <row r="384" spans="1:21" ht="45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27"/>
        <v>41144.459490740745</v>
      </c>
      <c r="L384" s="19">
        <f t="shared" si="28"/>
        <v>2012</v>
      </c>
      <c r="M384" s="14">
        <f t="shared" si="25"/>
        <v>41158.459490740745</v>
      </c>
      <c r="N384" t="b">
        <v>0</v>
      </c>
      <c r="O384">
        <v>22</v>
      </c>
      <c r="P384" t="b">
        <v>1</v>
      </c>
      <c r="Q384" t="s">
        <v>8269</v>
      </c>
      <c r="R384" s="7">
        <f t="shared" si="26"/>
        <v>255.83333333333331</v>
      </c>
      <c r="S384" s="7">
        <f t="shared" si="29"/>
        <v>69.772727272727266</v>
      </c>
      <c r="T384" t="s">
        <v>8310</v>
      </c>
      <c r="U384" t="s">
        <v>8315</v>
      </c>
    </row>
    <row r="385" spans="1:21" ht="4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27"/>
        <v>41754.867581018516</v>
      </c>
      <c r="L385" s="19">
        <f t="shared" si="28"/>
        <v>2014</v>
      </c>
      <c r="M385" s="14">
        <f t="shared" si="25"/>
        <v>41777.867581018516</v>
      </c>
      <c r="N385" t="b">
        <v>0</v>
      </c>
      <c r="O385">
        <v>48</v>
      </c>
      <c r="P385" t="b">
        <v>1</v>
      </c>
      <c r="Q385" t="s">
        <v>8269</v>
      </c>
      <c r="R385" s="7">
        <f t="shared" si="26"/>
        <v>206.70670670670671</v>
      </c>
      <c r="S385" s="7">
        <f t="shared" si="29"/>
        <v>43.020833333333336</v>
      </c>
      <c r="T385" t="s">
        <v>8310</v>
      </c>
      <c r="U385" t="s">
        <v>8315</v>
      </c>
    </row>
    <row r="386" spans="1:21" ht="4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si="27"/>
        <v>41980.531793981485</v>
      </c>
      <c r="L386" s="19">
        <f t="shared" si="28"/>
        <v>2014</v>
      </c>
      <c r="M386" s="14">
        <f t="shared" ref="M386:M449" si="30">(I386/86400)+25569+(-6/24)</f>
        <v>42010.531793981485</v>
      </c>
      <c r="N386" t="b">
        <v>0</v>
      </c>
      <c r="O386">
        <v>383</v>
      </c>
      <c r="P386" t="b">
        <v>1</v>
      </c>
      <c r="Q386" t="s">
        <v>8269</v>
      </c>
      <c r="R386" s="7">
        <f t="shared" ref="R386:R449" si="31">E386/D386*100</f>
        <v>112.105</v>
      </c>
      <c r="S386" s="7">
        <f t="shared" si="29"/>
        <v>58.540469973890339</v>
      </c>
      <c r="T386" t="s">
        <v>8310</v>
      </c>
      <c r="U386" t="s">
        <v>8315</v>
      </c>
    </row>
    <row r="387" spans="1:21" ht="4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ref="K387:K450" si="32">(J387/86400)+25569+(-6/24)</f>
        <v>41934.334502314814</v>
      </c>
      <c r="L387" s="19">
        <f t="shared" ref="L387:L450" si="33">YEAR(K387)</f>
        <v>2014</v>
      </c>
      <c r="M387" s="14">
        <f t="shared" si="30"/>
        <v>41964.376168981486</v>
      </c>
      <c r="N387" t="b">
        <v>0</v>
      </c>
      <c r="O387">
        <v>237</v>
      </c>
      <c r="P387" t="b">
        <v>1</v>
      </c>
      <c r="Q387" t="s">
        <v>8269</v>
      </c>
      <c r="R387" s="7">
        <f t="shared" si="31"/>
        <v>105.982</v>
      </c>
      <c r="S387" s="7">
        <f t="shared" ref="S387:S450" si="34">IFERROR(E387/O387,0)</f>
        <v>111.79535864978902</v>
      </c>
      <c r="T387" t="s">
        <v>8310</v>
      </c>
      <c r="U387" t="s">
        <v>8315</v>
      </c>
    </row>
    <row r="388" spans="1:21" ht="4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32"/>
        <v>42211.701284722221</v>
      </c>
      <c r="L388" s="19">
        <f t="shared" si="33"/>
        <v>2015</v>
      </c>
      <c r="M388" s="14">
        <f t="shared" si="30"/>
        <v>42226.701284722221</v>
      </c>
      <c r="N388" t="b">
        <v>0</v>
      </c>
      <c r="O388">
        <v>13</v>
      </c>
      <c r="P388" t="b">
        <v>1</v>
      </c>
      <c r="Q388" t="s">
        <v>8269</v>
      </c>
      <c r="R388" s="7">
        <f t="shared" si="31"/>
        <v>100.16666666666667</v>
      </c>
      <c r="S388" s="7">
        <f t="shared" si="34"/>
        <v>46.230769230769234</v>
      </c>
      <c r="T388" t="s">
        <v>8310</v>
      </c>
      <c r="U388" t="s">
        <v>8315</v>
      </c>
    </row>
    <row r="389" spans="1:21" ht="45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32"/>
        <v>42200.42659722222</v>
      </c>
      <c r="L389" s="19">
        <f t="shared" si="33"/>
        <v>2015</v>
      </c>
      <c r="M389" s="14">
        <f t="shared" si="30"/>
        <v>42231</v>
      </c>
      <c r="N389" t="b">
        <v>0</v>
      </c>
      <c r="O389">
        <v>562</v>
      </c>
      <c r="P389" t="b">
        <v>1</v>
      </c>
      <c r="Q389" t="s">
        <v>8269</v>
      </c>
      <c r="R389" s="7">
        <f t="shared" si="31"/>
        <v>213.98947368421051</v>
      </c>
      <c r="S389" s="7">
        <f t="shared" si="34"/>
        <v>144.69039145907473</v>
      </c>
      <c r="T389" t="s">
        <v>8310</v>
      </c>
      <c r="U389" t="s">
        <v>8315</v>
      </c>
    </row>
    <row r="390" spans="1:21" ht="4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32"/>
        <v>42548.826157407406</v>
      </c>
      <c r="L390" s="19">
        <f t="shared" si="33"/>
        <v>2016</v>
      </c>
      <c r="M390" s="14">
        <f t="shared" si="30"/>
        <v>42578.826157407406</v>
      </c>
      <c r="N390" t="b">
        <v>0</v>
      </c>
      <c r="O390">
        <v>71</v>
      </c>
      <c r="P390" t="b">
        <v>1</v>
      </c>
      <c r="Q390" t="s">
        <v>8269</v>
      </c>
      <c r="R390" s="7">
        <f t="shared" si="31"/>
        <v>126.16000000000001</v>
      </c>
      <c r="S390" s="7">
        <f t="shared" si="34"/>
        <v>88.845070422535215</v>
      </c>
      <c r="T390" t="s">
        <v>8310</v>
      </c>
      <c r="U390" t="s">
        <v>8315</v>
      </c>
    </row>
    <row r="391" spans="1:21" ht="45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32"/>
        <v>41673.813078703708</v>
      </c>
      <c r="L391" s="19">
        <f t="shared" si="33"/>
        <v>2014</v>
      </c>
      <c r="M391" s="14">
        <f t="shared" si="30"/>
        <v>41705.707638888889</v>
      </c>
      <c r="N391" t="b">
        <v>0</v>
      </c>
      <c r="O391">
        <v>1510</v>
      </c>
      <c r="P391" t="b">
        <v>1</v>
      </c>
      <c r="Q391" t="s">
        <v>8269</v>
      </c>
      <c r="R391" s="7">
        <f t="shared" si="31"/>
        <v>181.53547058823528</v>
      </c>
      <c r="S391" s="7">
        <f t="shared" si="34"/>
        <v>81.75107284768211</v>
      </c>
      <c r="T391" t="s">
        <v>8310</v>
      </c>
      <c r="U391" t="s">
        <v>8315</v>
      </c>
    </row>
    <row r="392" spans="1:21" ht="4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32"/>
        <v>42111.786712962959</v>
      </c>
      <c r="L392" s="19">
        <f t="shared" si="33"/>
        <v>2015</v>
      </c>
      <c r="M392" s="14">
        <f t="shared" si="30"/>
        <v>42131.786712962959</v>
      </c>
      <c r="N392" t="b">
        <v>0</v>
      </c>
      <c r="O392">
        <v>14</v>
      </c>
      <c r="P392" t="b">
        <v>1</v>
      </c>
      <c r="Q392" t="s">
        <v>8269</v>
      </c>
      <c r="R392" s="7">
        <f t="shared" si="31"/>
        <v>100</v>
      </c>
      <c r="S392" s="7">
        <f t="shared" si="34"/>
        <v>71.428571428571431</v>
      </c>
      <c r="T392" t="s">
        <v>8310</v>
      </c>
      <c r="U392" t="s">
        <v>8315</v>
      </c>
    </row>
    <row r="393" spans="1:21" ht="4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32"/>
        <v>40864.792256944442</v>
      </c>
      <c r="L393" s="19">
        <f t="shared" si="33"/>
        <v>2011</v>
      </c>
      <c r="M393" s="14">
        <f t="shared" si="30"/>
        <v>40894.790972222225</v>
      </c>
      <c r="N393" t="b">
        <v>0</v>
      </c>
      <c r="O393">
        <v>193</v>
      </c>
      <c r="P393" t="b">
        <v>1</v>
      </c>
      <c r="Q393" t="s">
        <v>8269</v>
      </c>
      <c r="R393" s="7">
        <f t="shared" si="31"/>
        <v>100.61</v>
      </c>
      <c r="S393" s="7">
        <f t="shared" si="34"/>
        <v>104.25906735751295</v>
      </c>
      <c r="T393" t="s">
        <v>8310</v>
      </c>
      <c r="U393" t="s">
        <v>8315</v>
      </c>
    </row>
    <row r="394" spans="1:21" ht="4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32"/>
        <v>40763.467256944445</v>
      </c>
      <c r="L394" s="19">
        <f t="shared" si="33"/>
        <v>2011</v>
      </c>
      <c r="M394" s="14">
        <f t="shared" si="30"/>
        <v>40793.875</v>
      </c>
      <c r="N394" t="b">
        <v>0</v>
      </c>
      <c r="O394">
        <v>206</v>
      </c>
      <c r="P394" t="b">
        <v>1</v>
      </c>
      <c r="Q394" t="s">
        <v>8269</v>
      </c>
      <c r="R394" s="7">
        <f t="shared" si="31"/>
        <v>100.9027027027027</v>
      </c>
      <c r="S394" s="7">
        <f t="shared" si="34"/>
        <v>90.616504854368927</v>
      </c>
      <c r="T394" t="s">
        <v>8310</v>
      </c>
      <c r="U394" t="s">
        <v>8315</v>
      </c>
    </row>
    <row r="395" spans="1:21" ht="30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32"/>
        <v>41526.458935185183</v>
      </c>
      <c r="L395" s="19">
        <f t="shared" si="33"/>
        <v>2013</v>
      </c>
      <c r="M395" s="14">
        <f t="shared" si="30"/>
        <v>41557.458935185183</v>
      </c>
      <c r="N395" t="b">
        <v>0</v>
      </c>
      <c r="O395">
        <v>351</v>
      </c>
      <c r="P395" t="b">
        <v>1</v>
      </c>
      <c r="Q395" t="s">
        <v>8269</v>
      </c>
      <c r="R395" s="7">
        <f t="shared" si="31"/>
        <v>110.446</v>
      </c>
      <c r="S395" s="7">
        <f t="shared" si="34"/>
        <v>157.33048433048432</v>
      </c>
      <c r="T395" t="s">
        <v>8310</v>
      </c>
      <c r="U395" t="s">
        <v>8315</v>
      </c>
    </row>
    <row r="396" spans="1:21" ht="4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32"/>
        <v>42417.568078703705</v>
      </c>
      <c r="L396" s="19">
        <f t="shared" si="33"/>
        <v>2016</v>
      </c>
      <c r="M396" s="14">
        <f t="shared" si="30"/>
        <v>42477.526412037041</v>
      </c>
      <c r="N396" t="b">
        <v>0</v>
      </c>
      <c r="O396">
        <v>50</v>
      </c>
      <c r="P396" t="b">
        <v>1</v>
      </c>
      <c r="Q396" t="s">
        <v>8269</v>
      </c>
      <c r="R396" s="7">
        <f t="shared" si="31"/>
        <v>111.8936170212766</v>
      </c>
      <c r="S396" s="7">
        <f t="shared" si="34"/>
        <v>105.18</v>
      </c>
      <c r="T396" t="s">
        <v>8310</v>
      </c>
      <c r="U396" t="s">
        <v>8315</v>
      </c>
    </row>
    <row r="397" spans="1:21" ht="4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32"/>
        <v>40990.659259259257</v>
      </c>
      <c r="L397" s="19">
        <f t="shared" si="33"/>
        <v>2012</v>
      </c>
      <c r="M397" s="14">
        <f t="shared" si="30"/>
        <v>41026.647222222222</v>
      </c>
      <c r="N397" t="b">
        <v>0</v>
      </c>
      <c r="O397">
        <v>184</v>
      </c>
      <c r="P397" t="b">
        <v>1</v>
      </c>
      <c r="Q397" t="s">
        <v>8269</v>
      </c>
      <c r="R397" s="7">
        <f t="shared" si="31"/>
        <v>108.04450000000001</v>
      </c>
      <c r="S397" s="7">
        <f t="shared" si="34"/>
        <v>58.719836956521746</v>
      </c>
      <c r="T397" t="s">
        <v>8310</v>
      </c>
      <c r="U397" t="s">
        <v>8315</v>
      </c>
    </row>
    <row r="398" spans="1:21" ht="4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32"/>
        <v>41082.314884259264</v>
      </c>
      <c r="L398" s="19">
        <f t="shared" si="33"/>
        <v>2012</v>
      </c>
      <c r="M398" s="14">
        <f t="shared" si="30"/>
        <v>41097.314884259264</v>
      </c>
      <c r="N398" t="b">
        <v>0</v>
      </c>
      <c r="O398">
        <v>196</v>
      </c>
      <c r="P398" t="b">
        <v>1</v>
      </c>
      <c r="Q398" t="s">
        <v>8269</v>
      </c>
      <c r="R398" s="7">
        <f t="shared" si="31"/>
        <v>106.66666666666667</v>
      </c>
      <c r="S398" s="7">
        <f t="shared" si="34"/>
        <v>81.632653061224488</v>
      </c>
      <c r="T398" t="s">
        <v>8310</v>
      </c>
      <c r="U398" t="s">
        <v>8315</v>
      </c>
    </row>
    <row r="399" spans="1:21" ht="45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32"/>
        <v>40379.526435185187</v>
      </c>
      <c r="L399" s="19">
        <f t="shared" si="33"/>
        <v>2010</v>
      </c>
      <c r="M399" s="14">
        <f t="shared" si="30"/>
        <v>40421.905555555553</v>
      </c>
      <c r="N399" t="b">
        <v>0</v>
      </c>
      <c r="O399">
        <v>229</v>
      </c>
      <c r="P399" t="b">
        <v>1</v>
      </c>
      <c r="Q399" t="s">
        <v>8269</v>
      </c>
      <c r="R399" s="7">
        <f t="shared" si="31"/>
        <v>103.90027322404372</v>
      </c>
      <c r="S399" s="7">
        <f t="shared" si="34"/>
        <v>56.460043668122275</v>
      </c>
      <c r="T399" t="s">
        <v>8310</v>
      </c>
      <c r="U399" t="s">
        <v>8315</v>
      </c>
    </row>
    <row r="400" spans="1:21" ht="4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32"/>
        <v>42078.543124999997</v>
      </c>
      <c r="L400" s="19">
        <f t="shared" si="33"/>
        <v>2015</v>
      </c>
      <c r="M400" s="14">
        <f t="shared" si="30"/>
        <v>42123.543124999997</v>
      </c>
      <c r="N400" t="b">
        <v>0</v>
      </c>
      <c r="O400">
        <v>67</v>
      </c>
      <c r="P400" t="b">
        <v>1</v>
      </c>
      <c r="Q400" t="s">
        <v>8269</v>
      </c>
      <c r="R400" s="7">
        <f t="shared" si="31"/>
        <v>125.16000000000001</v>
      </c>
      <c r="S400" s="7">
        <f t="shared" si="34"/>
        <v>140.1044776119403</v>
      </c>
      <c r="T400" t="s">
        <v>8310</v>
      </c>
      <c r="U400" t="s">
        <v>8315</v>
      </c>
    </row>
    <row r="401" spans="1:21" ht="45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32"/>
        <v>42687.625775462962</v>
      </c>
      <c r="L401" s="19">
        <f t="shared" si="33"/>
        <v>2016</v>
      </c>
      <c r="M401" s="14">
        <f t="shared" si="30"/>
        <v>42718.25</v>
      </c>
      <c r="N401" t="b">
        <v>0</v>
      </c>
      <c r="O401">
        <v>95</v>
      </c>
      <c r="P401" t="b">
        <v>1</v>
      </c>
      <c r="Q401" t="s">
        <v>8269</v>
      </c>
      <c r="R401" s="7">
        <f t="shared" si="31"/>
        <v>106.80499999999999</v>
      </c>
      <c r="S401" s="7">
        <f t="shared" si="34"/>
        <v>224.85263157894738</v>
      </c>
      <c r="T401" t="s">
        <v>8310</v>
      </c>
      <c r="U401" t="s">
        <v>8315</v>
      </c>
    </row>
    <row r="402" spans="1:21" ht="30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32"/>
        <v>41745.385960648149</v>
      </c>
      <c r="L402" s="19">
        <f t="shared" si="33"/>
        <v>2014</v>
      </c>
      <c r="M402" s="14">
        <f t="shared" si="30"/>
        <v>41775.895833333336</v>
      </c>
      <c r="N402" t="b">
        <v>0</v>
      </c>
      <c r="O402">
        <v>62</v>
      </c>
      <c r="P402" t="b">
        <v>1</v>
      </c>
      <c r="Q402" t="s">
        <v>8269</v>
      </c>
      <c r="R402" s="7">
        <f t="shared" si="31"/>
        <v>112.30249999999999</v>
      </c>
      <c r="S402" s="7">
        <f t="shared" si="34"/>
        <v>181.13306451612902</v>
      </c>
      <c r="T402" t="s">
        <v>8310</v>
      </c>
      <c r="U402" t="s">
        <v>8315</v>
      </c>
    </row>
    <row r="403" spans="1:21" ht="4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32"/>
        <v>40732.592245370368</v>
      </c>
      <c r="L403" s="19">
        <f t="shared" si="33"/>
        <v>2011</v>
      </c>
      <c r="M403" s="14">
        <f t="shared" si="30"/>
        <v>40762.592245370368</v>
      </c>
      <c r="N403" t="b">
        <v>0</v>
      </c>
      <c r="O403">
        <v>73</v>
      </c>
      <c r="P403" t="b">
        <v>1</v>
      </c>
      <c r="Q403" t="s">
        <v>8269</v>
      </c>
      <c r="R403" s="7">
        <f t="shared" si="31"/>
        <v>103.812</v>
      </c>
      <c r="S403" s="7">
        <f t="shared" si="34"/>
        <v>711.04109589041093</v>
      </c>
      <c r="T403" t="s">
        <v>8310</v>
      </c>
      <c r="U403" t="s">
        <v>8315</v>
      </c>
    </row>
    <row r="404" spans="1:21" ht="4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32"/>
        <v>42292.289548611108</v>
      </c>
      <c r="L404" s="19">
        <f t="shared" si="33"/>
        <v>2015</v>
      </c>
      <c r="M404" s="14">
        <f t="shared" si="30"/>
        <v>42313.33121527778</v>
      </c>
      <c r="N404" t="b">
        <v>0</v>
      </c>
      <c r="O404">
        <v>43</v>
      </c>
      <c r="P404" t="b">
        <v>1</v>
      </c>
      <c r="Q404" t="s">
        <v>8269</v>
      </c>
      <c r="R404" s="7">
        <f t="shared" si="31"/>
        <v>141.65</v>
      </c>
      <c r="S404" s="7">
        <f t="shared" si="34"/>
        <v>65.883720930232556</v>
      </c>
      <c r="T404" t="s">
        <v>8310</v>
      </c>
      <c r="U404" t="s">
        <v>8315</v>
      </c>
    </row>
    <row r="405" spans="1:21" ht="4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32"/>
        <v>40718.060659722221</v>
      </c>
      <c r="L405" s="19">
        <f t="shared" si="33"/>
        <v>2011</v>
      </c>
      <c r="M405" s="14">
        <f t="shared" si="30"/>
        <v>40765.047222222223</v>
      </c>
      <c r="N405" t="b">
        <v>0</v>
      </c>
      <c r="O405">
        <v>70</v>
      </c>
      <c r="P405" t="b">
        <v>1</v>
      </c>
      <c r="Q405" t="s">
        <v>8269</v>
      </c>
      <c r="R405" s="7">
        <f t="shared" si="31"/>
        <v>105.25999999999999</v>
      </c>
      <c r="S405" s="7">
        <f t="shared" si="34"/>
        <v>75.185714285714283</v>
      </c>
      <c r="T405" t="s">
        <v>8310</v>
      </c>
      <c r="U405" t="s">
        <v>8315</v>
      </c>
    </row>
    <row r="406" spans="1:21" ht="30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32"/>
        <v>41646.378032407403</v>
      </c>
      <c r="L406" s="19">
        <f t="shared" si="33"/>
        <v>2014</v>
      </c>
      <c r="M406" s="14">
        <f t="shared" si="30"/>
        <v>41675.711111111115</v>
      </c>
      <c r="N406" t="b">
        <v>0</v>
      </c>
      <c r="O406">
        <v>271</v>
      </c>
      <c r="P406" t="b">
        <v>1</v>
      </c>
      <c r="Q406" t="s">
        <v>8269</v>
      </c>
      <c r="R406" s="7">
        <f t="shared" si="31"/>
        <v>103.09142857142857</v>
      </c>
      <c r="S406" s="7">
        <f t="shared" si="34"/>
        <v>133.14391143911439</v>
      </c>
      <c r="T406" t="s">
        <v>8310</v>
      </c>
      <c r="U406" t="s">
        <v>8315</v>
      </c>
    </row>
    <row r="407" spans="1:21" ht="30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32"/>
        <v>41673.83494212963</v>
      </c>
      <c r="L407" s="19">
        <f t="shared" si="33"/>
        <v>2014</v>
      </c>
      <c r="M407" s="14">
        <f t="shared" si="30"/>
        <v>41703.83494212963</v>
      </c>
      <c r="N407" t="b">
        <v>0</v>
      </c>
      <c r="O407">
        <v>55</v>
      </c>
      <c r="P407" t="b">
        <v>1</v>
      </c>
      <c r="Q407" t="s">
        <v>8269</v>
      </c>
      <c r="R407" s="7">
        <f t="shared" si="31"/>
        <v>107.65957446808511</v>
      </c>
      <c r="S407" s="7">
        <f t="shared" si="34"/>
        <v>55.2</v>
      </c>
      <c r="T407" t="s">
        <v>8310</v>
      </c>
      <c r="U407" t="s">
        <v>8315</v>
      </c>
    </row>
    <row r="408" spans="1:21" ht="4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32"/>
        <v>40637.912465277775</v>
      </c>
      <c r="L408" s="19">
        <f t="shared" si="33"/>
        <v>2011</v>
      </c>
      <c r="M408" s="14">
        <f t="shared" si="30"/>
        <v>40671.999305555553</v>
      </c>
      <c r="N408" t="b">
        <v>0</v>
      </c>
      <c r="O408">
        <v>35</v>
      </c>
      <c r="P408" t="b">
        <v>1</v>
      </c>
      <c r="Q408" t="s">
        <v>8269</v>
      </c>
      <c r="R408" s="7">
        <f t="shared" si="31"/>
        <v>107.70464285714286</v>
      </c>
      <c r="S408" s="7">
        <f t="shared" si="34"/>
        <v>86.163714285714292</v>
      </c>
      <c r="T408" t="s">
        <v>8310</v>
      </c>
      <c r="U408" t="s">
        <v>8315</v>
      </c>
    </row>
    <row r="409" spans="1:21" ht="4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32"/>
        <v>40806.620949074073</v>
      </c>
      <c r="L409" s="19">
        <f t="shared" si="33"/>
        <v>2011</v>
      </c>
      <c r="M409" s="14">
        <f t="shared" si="30"/>
        <v>40866.662615740745</v>
      </c>
      <c r="N409" t="b">
        <v>0</v>
      </c>
      <c r="O409">
        <v>22</v>
      </c>
      <c r="P409" t="b">
        <v>1</v>
      </c>
      <c r="Q409" t="s">
        <v>8269</v>
      </c>
      <c r="R409" s="7">
        <f t="shared" si="31"/>
        <v>101.55000000000001</v>
      </c>
      <c r="S409" s="7">
        <f t="shared" si="34"/>
        <v>92.318181818181813</v>
      </c>
      <c r="T409" t="s">
        <v>8310</v>
      </c>
      <c r="U409" t="s">
        <v>8315</v>
      </c>
    </row>
    <row r="410" spans="1:21" ht="4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32"/>
        <v>41543.485995370371</v>
      </c>
      <c r="L410" s="19">
        <f t="shared" si="33"/>
        <v>2013</v>
      </c>
      <c r="M410" s="14">
        <f t="shared" si="30"/>
        <v>41583.527662037035</v>
      </c>
      <c r="N410" t="b">
        <v>0</v>
      </c>
      <c r="O410">
        <v>38</v>
      </c>
      <c r="P410" t="b">
        <v>1</v>
      </c>
      <c r="Q410" t="s">
        <v>8269</v>
      </c>
      <c r="R410" s="7">
        <f t="shared" si="31"/>
        <v>101.43766666666667</v>
      </c>
      <c r="S410" s="7">
        <f t="shared" si="34"/>
        <v>160.16473684210527</v>
      </c>
      <c r="T410" t="s">
        <v>8310</v>
      </c>
      <c r="U410" t="s">
        <v>8315</v>
      </c>
    </row>
    <row r="411" spans="1:21" ht="4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32"/>
        <v>42543.612777777773</v>
      </c>
      <c r="L411" s="19">
        <f t="shared" si="33"/>
        <v>2016</v>
      </c>
      <c r="M411" s="14">
        <f t="shared" si="30"/>
        <v>42573.612777777773</v>
      </c>
      <c r="N411" t="b">
        <v>0</v>
      </c>
      <c r="O411">
        <v>15</v>
      </c>
      <c r="P411" t="b">
        <v>1</v>
      </c>
      <c r="Q411" t="s">
        <v>8269</v>
      </c>
      <c r="R411" s="7">
        <f t="shared" si="31"/>
        <v>136.80000000000001</v>
      </c>
      <c r="S411" s="7">
        <f t="shared" si="34"/>
        <v>45.6</v>
      </c>
      <c r="T411" t="s">
        <v>8310</v>
      </c>
      <c r="U411" t="s">
        <v>8315</v>
      </c>
    </row>
    <row r="412" spans="1:21" ht="4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32"/>
        <v>42113.731446759259</v>
      </c>
      <c r="L412" s="19">
        <f t="shared" si="33"/>
        <v>2015</v>
      </c>
      <c r="M412" s="14">
        <f t="shared" si="30"/>
        <v>42173.731446759259</v>
      </c>
      <c r="N412" t="b">
        <v>0</v>
      </c>
      <c r="O412">
        <v>7</v>
      </c>
      <c r="P412" t="b">
        <v>1</v>
      </c>
      <c r="Q412" t="s">
        <v>8269</v>
      </c>
      <c r="R412" s="7">
        <f t="shared" si="31"/>
        <v>128.29999999999998</v>
      </c>
      <c r="S412" s="7">
        <f t="shared" si="34"/>
        <v>183.28571428571428</v>
      </c>
      <c r="T412" t="s">
        <v>8310</v>
      </c>
      <c r="U412" t="s">
        <v>8315</v>
      </c>
    </row>
    <row r="413" spans="1:21" ht="4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32"/>
        <v>41597.92597222222</v>
      </c>
      <c r="L413" s="19">
        <f t="shared" si="33"/>
        <v>2013</v>
      </c>
      <c r="M413" s="14">
        <f t="shared" si="30"/>
        <v>41629.958333333336</v>
      </c>
      <c r="N413" t="b">
        <v>0</v>
      </c>
      <c r="O413">
        <v>241</v>
      </c>
      <c r="P413" t="b">
        <v>1</v>
      </c>
      <c r="Q413" t="s">
        <v>8269</v>
      </c>
      <c r="R413" s="7">
        <f t="shared" si="31"/>
        <v>101.05</v>
      </c>
      <c r="S413" s="7">
        <f t="shared" si="34"/>
        <v>125.78838174273859</v>
      </c>
      <c r="T413" t="s">
        <v>8310</v>
      </c>
      <c r="U413" t="s">
        <v>8315</v>
      </c>
    </row>
    <row r="414" spans="1:21" ht="4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32"/>
        <v>41099.492800925924</v>
      </c>
      <c r="L414" s="19">
        <f t="shared" si="33"/>
        <v>2012</v>
      </c>
      <c r="M414" s="14">
        <f t="shared" si="30"/>
        <v>41115.492800925924</v>
      </c>
      <c r="N414" t="b">
        <v>0</v>
      </c>
      <c r="O414">
        <v>55</v>
      </c>
      <c r="P414" t="b">
        <v>1</v>
      </c>
      <c r="Q414" t="s">
        <v>8269</v>
      </c>
      <c r="R414" s="7">
        <f t="shared" si="31"/>
        <v>126.84</v>
      </c>
      <c r="S414" s="7">
        <f t="shared" si="34"/>
        <v>57.654545454545456</v>
      </c>
      <c r="T414" t="s">
        <v>8310</v>
      </c>
      <c r="U414" t="s">
        <v>8315</v>
      </c>
    </row>
    <row r="415" spans="1:21" ht="4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32"/>
        <v>41079.627442129626</v>
      </c>
      <c r="L415" s="19">
        <f t="shared" si="33"/>
        <v>2012</v>
      </c>
      <c r="M415" s="14">
        <f t="shared" si="30"/>
        <v>41109.627442129626</v>
      </c>
      <c r="N415" t="b">
        <v>0</v>
      </c>
      <c r="O415">
        <v>171</v>
      </c>
      <c r="P415" t="b">
        <v>1</v>
      </c>
      <c r="Q415" t="s">
        <v>8269</v>
      </c>
      <c r="R415" s="7">
        <f t="shared" si="31"/>
        <v>105.0859375</v>
      </c>
      <c r="S415" s="7">
        <f t="shared" si="34"/>
        <v>78.660818713450297</v>
      </c>
      <c r="T415" t="s">
        <v>8310</v>
      </c>
      <c r="U415" t="s">
        <v>8315</v>
      </c>
    </row>
    <row r="416" spans="1:21" ht="4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32"/>
        <v>41528.813252314816</v>
      </c>
      <c r="L416" s="19">
        <f t="shared" si="33"/>
        <v>2013</v>
      </c>
      <c r="M416" s="14">
        <f t="shared" si="30"/>
        <v>41558.813252314816</v>
      </c>
      <c r="N416" t="b">
        <v>0</v>
      </c>
      <c r="O416">
        <v>208</v>
      </c>
      <c r="P416" t="b">
        <v>1</v>
      </c>
      <c r="Q416" t="s">
        <v>8269</v>
      </c>
      <c r="R416" s="7">
        <f t="shared" si="31"/>
        <v>102.85405405405406</v>
      </c>
      <c r="S416" s="7">
        <f t="shared" si="34"/>
        <v>91.480769230769226</v>
      </c>
      <c r="T416" t="s">
        <v>8310</v>
      </c>
      <c r="U416" t="s">
        <v>8315</v>
      </c>
    </row>
    <row r="417" spans="1:21" ht="45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32"/>
        <v>41904.601875</v>
      </c>
      <c r="L417" s="19">
        <f t="shared" si="33"/>
        <v>2014</v>
      </c>
      <c r="M417" s="14">
        <f t="shared" si="30"/>
        <v>41929.25</v>
      </c>
      <c r="N417" t="b">
        <v>0</v>
      </c>
      <c r="O417">
        <v>21</v>
      </c>
      <c r="P417" t="b">
        <v>1</v>
      </c>
      <c r="Q417" t="s">
        <v>8269</v>
      </c>
      <c r="R417" s="7">
        <f t="shared" si="31"/>
        <v>102.14714285714285</v>
      </c>
      <c r="S417" s="7">
        <f t="shared" si="34"/>
        <v>68.09809523809524</v>
      </c>
      <c r="T417" t="s">
        <v>8310</v>
      </c>
      <c r="U417" t="s">
        <v>8315</v>
      </c>
    </row>
    <row r="418" spans="1:21" ht="30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32"/>
        <v>41648.146192129629</v>
      </c>
      <c r="L418" s="19">
        <f t="shared" si="33"/>
        <v>2014</v>
      </c>
      <c r="M418" s="14">
        <f t="shared" si="30"/>
        <v>41678.146192129629</v>
      </c>
      <c r="N418" t="b">
        <v>0</v>
      </c>
      <c r="O418">
        <v>25</v>
      </c>
      <c r="P418" t="b">
        <v>1</v>
      </c>
      <c r="Q418" t="s">
        <v>8269</v>
      </c>
      <c r="R418" s="7">
        <f t="shared" si="31"/>
        <v>120.21700000000001</v>
      </c>
      <c r="S418" s="7">
        <f t="shared" si="34"/>
        <v>48.086800000000004</v>
      </c>
      <c r="T418" t="s">
        <v>8310</v>
      </c>
      <c r="U418" t="s">
        <v>8315</v>
      </c>
    </row>
    <row r="419" spans="1:21" ht="4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32"/>
        <v>41360.720601851848</v>
      </c>
      <c r="L419" s="19">
        <f t="shared" si="33"/>
        <v>2013</v>
      </c>
      <c r="M419" s="14">
        <f t="shared" si="30"/>
        <v>41371.939583333333</v>
      </c>
      <c r="N419" t="b">
        <v>0</v>
      </c>
      <c r="O419">
        <v>52</v>
      </c>
      <c r="P419" t="b">
        <v>1</v>
      </c>
      <c r="Q419" t="s">
        <v>8269</v>
      </c>
      <c r="R419" s="7">
        <f t="shared" si="31"/>
        <v>100.24761904761905</v>
      </c>
      <c r="S419" s="7">
        <f t="shared" si="34"/>
        <v>202.42307692307693</v>
      </c>
      <c r="T419" t="s">
        <v>8310</v>
      </c>
      <c r="U419" t="s">
        <v>8315</v>
      </c>
    </row>
    <row r="420" spans="1:21" ht="4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32"/>
        <v>42178.032372685186</v>
      </c>
      <c r="L420" s="19">
        <f t="shared" si="33"/>
        <v>2015</v>
      </c>
      <c r="M420" s="14">
        <f t="shared" si="30"/>
        <v>42208.032372685186</v>
      </c>
      <c r="N420" t="b">
        <v>0</v>
      </c>
      <c r="O420">
        <v>104</v>
      </c>
      <c r="P420" t="b">
        <v>1</v>
      </c>
      <c r="Q420" t="s">
        <v>8269</v>
      </c>
      <c r="R420" s="7">
        <f t="shared" si="31"/>
        <v>100.63392857142857</v>
      </c>
      <c r="S420" s="7">
        <f t="shared" si="34"/>
        <v>216.75</v>
      </c>
      <c r="T420" t="s">
        <v>8310</v>
      </c>
      <c r="U420" t="s">
        <v>8315</v>
      </c>
    </row>
    <row r="421" spans="1:21" ht="4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32"/>
        <v>41394.592442129629</v>
      </c>
      <c r="L421" s="19">
        <f t="shared" si="33"/>
        <v>2013</v>
      </c>
      <c r="M421" s="14">
        <f t="shared" si="30"/>
        <v>41454.592442129629</v>
      </c>
      <c r="N421" t="b">
        <v>0</v>
      </c>
      <c r="O421">
        <v>73</v>
      </c>
      <c r="P421" t="b">
        <v>1</v>
      </c>
      <c r="Q421" t="s">
        <v>8269</v>
      </c>
      <c r="R421" s="7">
        <f t="shared" si="31"/>
        <v>100.4375</v>
      </c>
      <c r="S421" s="7">
        <f t="shared" si="34"/>
        <v>110.06849315068493</v>
      </c>
      <c r="T421" t="s">
        <v>8310</v>
      </c>
      <c r="U421" t="s">
        <v>8315</v>
      </c>
    </row>
    <row r="422" spans="1:21" ht="4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32"/>
        <v>41681.98646990741</v>
      </c>
      <c r="L422" s="19">
        <f t="shared" si="33"/>
        <v>2014</v>
      </c>
      <c r="M422" s="14">
        <f t="shared" si="30"/>
        <v>41711.944803240738</v>
      </c>
      <c r="N422" t="b">
        <v>0</v>
      </c>
      <c r="O422">
        <v>3</v>
      </c>
      <c r="P422" t="b">
        <v>0</v>
      </c>
      <c r="Q422" t="s">
        <v>8270</v>
      </c>
      <c r="R422" s="7">
        <f t="shared" si="31"/>
        <v>0.43939393939393934</v>
      </c>
      <c r="S422" s="7">
        <f t="shared" si="34"/>
        <v>4.833333333333333</v>
      </c>
      <c r="T422" t="s">
        <v>8310</v>
      </c>
      <c r="U422" t="s">
        <v>8316</v>
      </c>
    </row>
    <row r="423" spans="1:21" ht="4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32"/>
        <v>42177.241388888884</v>
      </c>
      <c r="L423" s="19">
        <f t="shared" si="33"/>
        <v>2015</v>
      </c>
      <c r="M423" s="14">
        <f t="shared" si="30"/>
        <v>42237.241388888884</v>
      </c>
      <c r="N423" t="b">
        <v>0</v>
      </c>
      <c r="O423">
        <v>6</v>
      </c>
      <c r="P423" t="b">
        <v>0</v>
      </c>
      <c r="Q423" t="s">
        <v>8270</v>
      </c>
      <c r="R423" s="7">
        <f t="shared" si="31"/>
        <v>2.0066666666666668</v>
      </c>
      <c r="S423" s="7">
        <f t="shared" si="34"/>
        <v>50.166666666666664</v>
      </c>
      <c r="T423" t="s">
        <v>8310</v>
      </c>
      <c r="U423" t="s">
        <v>8316</v>
      </c>
    </row>
    <row r="424" spans="1:21" ht="4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32"/>
        <v>41863.010381944448</v>
      </c>
      <c r="L424" s="19">
        <f t="shared" si="33"/>
        <v>2014</v>
      </c>
      <c r="M424" s="14">
        <f t="shared" si="30"/>
        <v>41893.010381944448</v>
      </c>
      <c r="N424" t="b">
        <v>0</v>
      </c>
      <c r="O424">
        <v>12</v>
      </c>
      <c r="P424" t="b">
        <v>0</v>
      </c>
      <c r="Q424" t="s">
        <v>8270</v>
      </c>
      <c r="R424" s="7">
        <f t="shared" si="31"/>
        <v>1.075</v>
      </c>
      <c r="S424" s="7">
        <f t="shared" si="34"/>
        <v>35.833333333333336</v>
      </c>
      <c r="T424" t="s">
        <v>8310</v>
      </c>
      <c r="U424" t="s">
        <v>8316</v>
      </c>
    </row>
    <row r="425" spans="1:21" ht="4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32"/>
        <v>41400.67627314815</v>
      </c>
      <c r="L425" s="19">
        <f t="shared" si="33"/>
        <v>2013</v>
      </c>
      <c r="M425" s="14">
        <f t="shared" si="30"/>
        <v>41430.67627314815</v>
      </c>
      <c r="N425" t="b">
        <v>0</v>
      </c>
      <c r="O425">
        <v>13</v>
      </c>
      <c r="P425" t="b">
        <v>0</v>
      </c>
      <c r="Q425" t="s">
        <v>8270</v>
      </c>
      <c r="R425" s="7">
        <f t="shared" si="31"/>
        <v>0.76500000000000001</v>
      </c>
      <c r="S425" s="7">
        <f t="shared" si="34"/>
        <v>11.76923076923077</v>
      </c>
      <c r="T425" t="s">
        <v>8310</v>
      </c>
      <c r="U425" t="s">
        <v>8316</v>
      </c>
    </row>
    <row r="426" spans="1:21" ht="4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32"/>
        <v>40934.126145833332</v>
      </c>
      <c r="L426" s="19">
        <f t="shared" si="33"/>
        <v>2012</v>
      </c>
      <c r="M426" s="14">
        <f t="shared" si="30"/>
        <v>40994.084479166668</v>
      </c>
      <c r="N426" t="b">
        <v>0</v>
      </c>
      <c r="O426">
        <v>5</v>
      </c>
      <c r="P426" t="b">
        <v>0</v>
      </c>
      <c r="Q426" t="s">
        <v>8270</v>
      </c>
      <c r="R426" s="7">
        <f t="shared" si="31"/>
        <v>6.7966666666666677</v>
      </c>
      <c r="S426" s="7">
        <f t="shared" si="34"/>
        <v>40.78</v>
      </c>
      <c r="T426" t="s">
        <v>8310</v>
      </c>
      <c r="U426" t="s">
        <v>8316</v>
      </c>
    </row>
    <row r="427" spans="1:21" ht="4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32"/>
        <v>42275.611157407402</v>
      </c>
      <c r="L427" s="19">
        <f t="shared" si="33"/>
        <v>2015</v>
      </c>
      <c r="M427" s="14">
        <f t="shared" si="30"/>
        <v>42335.652824074074</v>
      </c>
      <c r="N427" t="b">
        <v>0</v>
      </c>
      <c r="O427">
        <v>2</v>
      </c>
      <c r="P427" t="b">
        <v>0</v>
      </c>
      <c r="Q427" t="s">
        <v>8270</v>
      </c>
      <c r="R427" s="7">
        <f t="shared" si="31"/>
        <v>1.2E-2</v>
      </c>
      <c r="S427" s="7">
        <f t="shared" si="34"/>
        <v>3</v>
      </c>
      <c r="T427" t="s">
        <v>8310</v>
      </c>
      <c r="U427" t="s">
        <v>8316</v>
      </c>
    </row>
    <row r="428" spans="1:21" ht="4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32"/>
        <v>42400.461967592593</v>
      </c>
      <c r="L428" s="19">
        <f t="shared" si="33"/>
        <v>2016</v>
      </c>
      <c r="M428" s="14">
        <f t="shared" si="30"/>
        <v>42430.461967592593</v>
      </c>
      <c r="N428" t="b">
        <v>0</v>
      </c>
      <c r="O428">
        <v>8</v>
      </c>
      <c r="P428" t="b">
        <v>0</v>
      </c>
      <c r="Q428" t="s">
        <v>8270</v>
      </c>
      <c r="R428" s="7">
        <f t="shared" si="31"/>
        <v>1.3299999999999998</v>
      </c>
      <c r="S428" s="7">
        <f t="shared" si="34"/>
        <v>16.625</v>
      </c>
      <c r="T428" t="s">
        <v>8310</v>
      </c>
      <c r="U428" t="s">
        <v>8316</v>
      </c>
    </row>
    <row r="429" spans="1:21" ht="45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32"/>
        <v>42285.65902777778</v>
      </c>
      <c r="L429" s="19">
        <f t="shared" si="33"/>
        <v>2015</v>
      </c>
      <c r="M429" s="14">
        <f t="shared" si="30"/>
        <v>42299.540972222225</v>
      </c>
      <c r="N429" t="b">
        <v>0</v>
      </c>
      <c r="O429">
        <v>0</v>
      </c>
      <c r="P429" t="b">
        <v>0</v>
      </c>
      <c r="Q429" t="s">
        <v>8270</v>
      </c>
      <c r="R429" s="7">
        <f t="shared" si="31"/>
        <v>0</v>
      </c>
      <c r="S429" s="7">
        <f t="shared" si="34"/>
        <v>0</v>
      </c>
      <c r="T429" t="s">
        <v>8310</v>
      </c>
      <c r="U429" t="s">
        <v>8316</v>
      </c>
    </row>
    <row r="430" spans="1:21" ht="30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32"/>
        <v>41778.516724537039</v>
      </c>
      <c r="L430" s="19">
        <f t="shared" si="33"/>
        <v>2014</v>
      </c>
      <c r="M430" s="14">
        <f t="shared" si="30"/>
        <v>41806.666666666664</v>
      </c>
      <c r="N430" t="b">
        <v>0</v>
      </c>
      <c r="O430">
        <v>13</v>
      </c>
      <c r="P430" t="b">
        <v>0</v>
      </c>
      <c r="Q430" t="s">
        <v>8270</v>
      </c>
      <c r="R430" s="7">
        <f t="shared" si="31"/>
        <v>5.6333333333333329</v>
      </c>
      <c r="S430" s="7">
        <f t="shared" si="34"/>
        <v>52</v>
      </c>
      <c r="T430" t="s">
        <v>8310</v>
      </c>
      <c r="U430" t="s">
        <v>8316</v>
      </c>
    </row>
    <row r="431" spans="1:21" ht="45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32"/>
        <v>40070.651412037041</v>
      </c>
      <c r="L431" s="19">
        <f t="shared" si="33"/>
        <v>2009</v>
      </c>
      <c r="M431" s="14">
        <f t="shared" si="30"/>
        <v>40143.957638888889</v>
      </c>
      <c r="N431" t="b">
        <v>0</v>
      </c>
      <c r="O431">
        <v>0</v>
      </c>
      <c r="P431" t="b">
        <v>0</v>
      </c>
      <c r="Q431" t="s">
        <v>8270</v>
      </c>
      <c r="R431" s="7">
        <f t="shared" si="31"/>
        <v>0</v>
      </c>
      <c r="S431" s="7">
        <f t="shared" si="34"/>
        <v>0</v>
      </c>
      <c r="T431" t="s">
        <v>8310</v>
      </c>
      <c r="U431" t="s">
        <v>8316</v>
      </c>
    </row>
    <row r="432" spans="1:21" ht="30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32"/>
        <v>41512.857256944444</v>
      </c>
      <c r="L432" s="19">
        <f t="shared" si="33"/>
        <v>2013</v>
      </c>
      <c r="M432" s="14">
        <f t="shared" si="30"/>
        <v>41527.857256944444</v>
      </c>
      <c r="N432" t="b">
        <v>0</v>
      </c>
      <c r="O432">
        <v>5</v>
      </c>
      <c r="P432" t="b">
        <v>0</v>
      </c>
      <c r="Q432" t="s">
        <v>8270</v>
      </c>
      <c r="R432" s="7">
        <f t="shared" si="31"/>
        <v>2.4</v>
      </c>
      <c r="S432" s="7">
        <f t="shared" si="34"/>
        <v>4.8</v>
      </c>
      <c r="T432" t="s">
        <v>8310</v>
      </c>
      <c r="U432" t="s">
        <v>8316</v>
      </c>
    </row>
    <row r="433" spans="1:21" ht="4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32"/>
        <v>42526.621331018519</v>
      </c>
      <c r="L433" s="19">
        <f t="shared" si="33"/>
        <v>2016</v>
      </c>
      <c r="M433" s="14">
        <f t="shared" si="30"/>
        <v>42556.621331018519</v>
      </c>
      <c r="N433" t="b">
        <v>0</v>
      </c>
      <c r="O433">
        <v>8</v>
      </c>
      <c r="P433" t="b">
        <v>0</v>
      </c>
      <c r="Q433" t="s">
        <v>8270</v>
      </c>
      <c r="R433" s="7">
        <f t="shared" si="31"/>
        <v>13.833333333333334</v>
      </c>
      <c r="S433" s="7">
        <f t="shared" si="34"/>
        <v>51.875</v>
      </c>
      <c r="T433" t="s">
        <v>8310</v>
      </c>
      <c r="U433" t="s">
        <v>8316</v>
      </c>
    </row>
    <row r="434" spans="1:21" ht="45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32"/>
        <v>42238.476631944446</v>
      </c>
      <c r="L434" s="19">
        <f t="shared" si="33"/>
        <v>2015</v>
      </c>
      <c r="M434" s="14">
        <f t="shared" si="30"/>
        <v>42298.476631944446</v>
      </c>
      <c r="N434" t="b">
        <v>0</v>
      </c>
      <c r="O434">
        <v>8</v>
      </c>
      <c r="P434" t="b">
        <v>0</v>
      </c>
      <c r="Q434" t="s">
        <v>8270</v>
      </c>
      <c r="R434" s="7">
        <f t="shared" si="31"/>
        <v>9.5</v>
      </c>
      <c r="S434" s="7">
        <f t="shared" si="34"/>
        <v>71.25</v>
      </c>
      <c r="T434" t="s">
        <v>8310</v>
      </c>
      <c r="U434" t="s">
        <v>8316</v>
      </c>
    </row>
    <row r="435" spans="1:21" ht="60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32"/>
        <v>42228.379884259259</v>
      </c>
      <c r="L435" s="19">
        <f t="shared" si="33"/>
        <v>2015</v>
      </c>
      <c r="M435" s="14">
        <f t="shared" si="30"/>
        <v>42288.379884259259</v>
      </c>
      <c r="N435" t="b">
        <v>0</v>
      </c>
      <c r="O435">
        <v>0</v>
      </c>
      <c r="P435" t="b">
        <v>0</v>
      </c>
      <c r="Q435" t="s">
        <v>8270</v>
      </c>
      <c r="R435" s="7">
        <f t="shared" si="31"/>
        <v>0</v>
      </c>
      <c r="S435" s="7">
        <f t="shared" si="34"/>
        <v>0</v>
      </c>
      <c r="T435" t="s">
        <v>8310</v>
      </c>
      <c r="U435" t="s">
        <v>8316</v>
      </c>
    </row>
    <row r="436" spans="1:21" ht="45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32"/>
        <v>41576.584513888891</v>
      </c>
      <c r="L436" s="19">
        <f t="shared" si="33"/>
        <v>2013</v>
      </c>
      <c r="M436" s="14">
        <f t="shared" si="30"/>
        <v>41609.626180555555</v>
      </c>
      <c r="N436" t="b">
        <v>0</v>
      </c>
      <c r="O436">
        <v>2</v>
      </c>
      <c r="P436" t="b">
        <v>0</v>
      </c>
      <c r="Q436" t="s">
        <v>8270</v>
      </c>
      <c r="R436" s="7">
        <f t="shared" si="31"/>
        <v>5</v>
      </c>
      <c r="S436" s="7">
        <f t="shared" si="34"/>
        <v>62.5</v>
      </c>
      <c r="T436" t="s">
        <v>8310</v>
      </c>
      <c r="U436" t="s">
        <v>8316</v>
      </c>
    </row>
    <row r="437" spans="1:21" ht="45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32"/>
        <v>41500.497453703705</v>
      </c>
      <c r="L437" s="19">
        <f t="shared" si="33"/>
        <v>2013</v>
      </c>
      <c r="M437" s="14">
        <f t="shared" si="30"/>
        <v>41530.497453703705</v>
      </c>
      <c r="N437" t="b">
        <v>0</v>
      </c>
      <c r="O437">
        <v>3</v>
      </c>
      <c r="P437" t="b">
        <v>0</v>
      </c>
      <c r="Q437" t="s">
        <v>8270</v>
      </c>
      <c r="R437" s="7">
        <f t="shared" si="31"/>
        <v>2.7272727272727275E-3</v>
      </c>
      <c r="S437" s="7">
        <f t="shared" si="34"/>
        <v>1</v>
      </c>
      <c r="T437" t="s">
        <v>8310</v>
      </c>
      <c r="U437" t="s">
        <v>8316</v>
      </c>
    </row>
    <row r="438" spans="1:21" ht="4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32"/>
        <v>41456.11241898148</v>
      </c>
      <c r="L438" s="19">
        <f t="shared" si="33"/>
        <v>2013</v>
      </c>
      <c r="M438" s="14">
        <f t="shared" si="30"/>
        <v>41486.11241898148</v>
      </c>
      <c r="N438" t="b">
        <v>0</v>
      </c>
      <c r="O438">
        <v>0</v>
      </c>
      <c r="P438" t="b">
        <v>0</v>
      </c>
      <c r="Q438" t="s">
        <v>8270</v>
      </c>
      <c r="R438" s="7">
        <f t="shared" si="31"/>
        <v>0</v>
      </c>
      <c r="S438" s="7">
        <f t="shared" si="34"/>
        <v>0</v>
      </c>
      <c r="T438" t="s">
        <v>8310</v>
      </c>
      <c r="U438" t="s">
        <v>8316</v>
      </c>
    </row>
    <row r="439" spans="1:21" ht="4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32"/>
        <v>42591.06858796296</v>
      </c>
      <c r="L439" s="19">
        <f t="shared" si="33"/>
        <v>2016</v>
      </c>
      <c r="M439" s="14">
        <f t="shared" si="30"/>
        <v>42651.06858796296</v>
      </c>
      <c r="N439" t="b">
        <v>0</v>
      </c>
      <c r="O439">
        <v>0</v>
      </c>
      <c r="P439" t="b">
        <v>0</v>
      </c>
      <c r="Q439" t="s">
        <v>8270</v>
      </c>
      <c r="R439" s="7">
        <f t="shared" si="31"/>
        <v>0</v>
      </c>
      <c r="S439" s="7">
        <f t="shared" si="34"/>
        <v>0</v>
      </c>
      <c r="T439" t="s">
        <v>8310</v>
      </c>
      <c r="U439" t="s">
        <v>8316</v>
      </c>
    </row>
    <row r="440" spans="1:21" ht="4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32"/>
        <v>42296.011087962965</v>
      </c>
      <c r="L440" s="19">
        <f t="shared" si="33"/>
        <v>2015</v>
      </c>
      <c r="M440" s="14">
        <f t="shared" si="30"/>
        <v>42326.052754629629</v>
      </c>
      <c r="N440" t="b">
        <v>0</v>
      </c>
      <c r="O440">
        <v>11</v>
      </c>
      <c r="P440" t="b">
        <v>0</v>
      </c>
      <c r="Q440" t="s">
        <v>8270</v>
      </c>
      <c r="R440" s="7">
        <f t="shared" si="31"/>
        <v>9.379999999999999</v>
      </c>
      <c r="S440" s="7">
        <f t="shared" si="34"/>
        <v>170.54545454545453</v>
      </c>
      <c r="T440" t="s">
        <v>8310</v>
      </c>
      <c r="U440" t="s">
        <v>8316</v>
      </c>
    </row>
    <row r="441" spans="1:21" ht="4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32"/>
        <v>41919.511782407411</v>
      </c>
      <c r="L441" s="19">
        <f t="shared" si="33"/>
        <v>2014</v>
      </c>
      <c r="M441" s="14">
        <f t="shared" si="30"/>
        <v>41929.511782407411</v>
      </c>
      <c r="N441" t="b">
        <v>0</v>
      </c>
      <c r="O441">
        <v>0</v>
      </c>
      <c r="P441" t="b">
        <v>0</v>
      </c>
      <c r="Q441" t="s">
        <v>8270</v>
      </c>
      <c r="R441" s="7">
        <f t="shared" si="31"/>
        <v>0</v>
      </c>
      <c r="S441" s="7">
        <f t="shared" si="34"/>
        <v>0</v>
      </c>
      <c r="T441" t="s">
        <v>8310</v>
      </c>
      <c r="U441" t="s">
        <v>8316</v>
      </c>
    </row>
    <row r="442" spans="1:21" ht="30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32"/>
        <v>42423.735567129625</v>
      </c>
      <c r="L442" s="19">
        <f t="shared" si="33"/>
        <v>2016</v>
      </c>
      <c r="M442" s="14">
        <f t="shared" si="30"/>
        <v>42453.693900462968</v>
      </c>
      <c r="N442" t="b">
        <v>0</v>
      </c>
      <c r="O442">
        <v>1</v>
      </c>
      <c r="P442" t="b">
        <v>0</v>
      </c>
      <c r="Q442" t="s">
        <v>8270</v>
      </c>
      <c r="R442" s="7">
        <f t="shared" si="31"/>
        <v>0.1</v>
      </c>
      <c r="S442" s="7">
        <f t="shared" si="34"/>
        <v>5</v>
      </c>
      <c r="T442" t="s">
        <v>8310</v>
      </c>
      <c r="U442" t="s">
        <v>8316</v>
      </c>
    </row>
    <row r="443" spans="1:21" ht="4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32"/>
        <v>41550.543935185182</v>
      </c>
      <c r="L443" s="19">
        <f t="shared" si="33"/>
        <v>2013</v>
      </c>
      <c r="M443" s="14">
        <f t="shared" si="30"/>
        <v>41580.543935185182</v>
      </c>
      <c r="N443" t="b">
        <v>0</v>
      </c>
      <c r="O443">
        <v>0</v>
      </c>
      <c r="P443" t="b">
        <v>0</v>
      </c>
      <c r="Q443" t="s">
        <v>8270</v>
      </c>
      <c r="R443" s="7">
        <f t="shared" si="31"/>
        <v>0</v>
      </c>
      <c r="S443" s="7">
        <f t="shared" si="34"/>
        <v>0</v>
      </c>
      <c r="T443" t="s">
        <v>8310</v>
      </c>
      <c r="U443" t="s">
        <v>8316</v>
      </c>
    </row>
    <row r="444" spans="1:21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32"/>
        <v>42024.638692129629</v>
      </c>
      <c r="L444" s="19">
        <f t="shared" si="33"/>
        <v>2015</v>
      </c>
      <c r="M444" s="14">
        <f t="shared" si="30"/>
        <v>42054.638692129629</v>
      </c>
      <c r="N444" t="b">
        <v>0</v>
      </c>
      <c r="O444">
        <v>17</v>
      </c>
      <c r="P444" t="b">
        <v>0</v>
      </c>
      <c r="Q444" t="s">
        <v>8270</v>
      </c>
      <c r="R444" s="7">
        <f t="shared" si="31"/>
        <v>39.358823529411765</v>
      </c>
      <c r="S444" s="7">
        <f t="shared" si="34"/>
        <v>393.58823529411762</v>
      </c>
      <c r="T444" t="s">
        <v>8310</v>
      </c>
      <c r="U444" t="s">
        <v>8316</v>
      </c>
    </row>
    <row r="445" spans="1:21" ht="4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32"/>
        <v>41649.765057870369</v>
      </c>
      <c r="L445" s="19">
        <f t="shared" si="33"/>
        <v>2014</v>
      </c>
      <c r="M445" s="14">
        <f t="shared" si="30"/>
        <v>41679.765057870369</v>
      </c>
      <c r="N445" t="b">
        <v>0</v>
      </c>
      <c r="O445">
        <v>2</v>
      </c>
      <c r="P445" t="b">
        <v>0</v>
      </c>
      <c r="Q445" t="s">
        <v>8270</v>
      </c>
      <c r="R445" s="7">
        <f t="shared" si="31"/>
        <v>0.1</v>
      </c>
      <c r="S445" s="7">
        <f t="shared" si="34"/>
        <v>5</v>
      </c>
      <c r="T445" t="s">
        <v>8310</v>
      </c>
      <c r="U445" t="s">
        <v>8316</v>
      </c>
    </row>
    <row r="446" spans="1:21" ht="30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32"/>
        <v>40894.656956018516</v>
      </c>
      <c r="L446" s="19">
        <f t="shared" si="33"/>
        <v>2011</v>
      </c>
      <c r="M446" s="14">
        <f t="shared" si="30"/>
        <v>40954.656956018516</v>
      </c>
      <c r="N446" t="b">
        <v>0</v>
      </c>
      <c r="O446">
        <v>1</v>
      </c>
      <c r="P446" t="b">
        <v>0</v>
      </c>
      <c r="Q446" t="s">
        <v>8270</v>
      </c>
      <c r="R446" s="7">
        <f t="shared" si="31"/>
        <v>5</v>
      </c>
      <c r="S446" s="7">
        <f t="shared" si="34"/>
        <v>50</v>
      </c>
      <c r="T446" t="s">
        <v>8310</v>
      </c>
      <c r="U446" t="s">
        <v>8316</v>
      </c>
    </row>
    <row r="447" spans="1:21" ht="4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32"/>
        <v>42130.085358796292</v>
      </c>
      <c r="L447" s="19">
        <f t="shared" si="33"/>
        <v>2015</v>
      </c>
      <c r="M447" s="14">
        <f t="shared" si="30"/>
        <v>42145.085358796292</v>
      </c>
      <c r="N447" t="b">
        <v>0</v>
      </c>
      <c r="O447">
        <v>2</v>
      </c>
      <c r="P447" t="b">
        <v>0</v>
      </c>
      <c r="Q447" t="s">
        <v>8270</v>
      </c>
      <c r="R447" s="7">
        <f t="shared" si="31"/>
        <v>3.3333333333333335E-3</v>
      </c>
      <c r="S447" s="7">
        <f t="shared" si="34"/>
        <v>1</v>
      </c>
      <c r="T447" t="s">
        <v>8310</v>
      </c>
      <c r="U447" t="s">
        <v>8316</v>
      </c>
    </row>
    <row r="448" spans="1:21" ht="4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32"/>
        <v>42036.833564814813</v>
      </c>
      <c r="L448" s="19">
        <f t="shared" si="33"/>
        <v>2015</v>
      </c>
      <c r="M448" s="14">
        <f t="shared" si="30"/>
        <v>42066.833564814813</v>
      </c>
      <c r="N448" t="b">
        <v>0</v>
      </c>
      <c r="O448">
        <v>16</v>
      </c>
      <c r="P448" t="b">
        <v>0</v>
      </c>
      <c r="Q448" t="s">
        <v>8270</v>
      </c>
      <c r="R448" s="7">
        <f t="shared" si="31"/>
        <v>7.2952380952380951</v>
      </c>
      <c r="S448" s="7">
        <f t="shared" si="34"/>
        <v>47.875</v>
      </c>
      <c r="T448" t="s">
        <v>8310</v>
      </c>
      <c r="U448" t="s">
        <v>8316</v>
      </c>
    </row>
    <row r="449" spans="1:21" ht="4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32"/>
        <v>41331.305127314816</v>
      </c>
      <c r="L449" s="19">
        <f t="shared" si="33"/>
        <v>2013</v>
      </c>
      <c r="M449" s="14">
        <f t="shared" si="30"/>
        <v>41356.263460648144</v>
      </c>
      <c r="N449" t="b">
        <v>0</v>
      </c>
      <c r="O449">
        <v>1</v>
      </c>
      <c r="P449" t="b">
        <v>0</v>
      </c>
      <c r="Q449" t="s">
        <v>8270</v>
      </c>
      <c r="R449" s="7">
        <f t="shared" si="31"/>
        <v>1.6666666666666666E-2</v>
      </c>
      <c r="S449" s="7">
        <f t="shared" si="34"/>
        <v>5</v>
      </c>
      <c r="T449" t="s">
        <v>8310</v>
      </c>
      <c r="U449" t="s">
        <v>8316</v>
      </c>
    </row>
    <row r="450" spans="1:21" ht="4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si="32"/>
        <v>41753.508043981477</v>
      </c>
      <c r="L450" s="19">
        <f t="shared" si="33"/>
        <v>2014</v>
      </c>
      <c r="M450" s="14">
        <f t="shared" ref="M450:M513" si="35">(I450/86400)+25569+(-6/24)</f>
        <v>41773.508043981477</v>
      </c>
      <c r="N450" t="b">
        <v>0</v>
      </c>
      <c r="O450">
        <v>4</v>
      </c>
      <c r="P450" t="b">
        <v>0</v>
      </c>
      <c r="Q450" t="s">
        <v>8270</v>
      </c>
      <c r="R450" s="7">
        <f t="shared" ref="R450:R513" si="36">E450/D450*100</f>
        <v>3.2804000000000002</v>
      </c>
      <c r="S450" s="7">
        <f t="shared" si="34"/>
        <v>20.502500000000001</v>
      </c>
      <c r="T450" t="s">
        <v>8310</v>
      </c>
      <c r="U450" t="s">
        <v>8316</v>
      </c>
    </row>
    <row r="451" spans="1:21" ht="4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ref="K451:K514" si="37">(J451/86400)+25569+(-6/24)</f>
        <v>41534.318113425928</v>
      </c>
      <c r="L451" s="19">
        <f t="shared" ref="L451:L514" si="38">YEAR(K451)</f>
        <v>2013</v>
      </c>
      <c r="M451" s="14">
        <f t="shared" si="35"/>
        <v>41564.318113425928</v>
      </c>
      <c r="N451" t="b">
        <v>0</v>
      </c>
      <c r="O451">
        <v>5</v>
      </c>
      <c r="P451" t="b">
        <v>0</v>
      </c>
      <c r="Q451" t="s">
        <v>8270</v>
      </c>
      <c r="R451" s="7">
        <f t="shared" si="36"/>
        <v>2.25</v>
      </c>
      <c r="S451" s="7">
        <f t="shared" ref="S451:S514" si="39">IFERROR(E451/O451,0)</f>
        <v>9</v>
      </c>
      <c r="T451" t="s">
        <v>8310</v>
      </c>
      <c r="U451" t="s">
        <v>8316</v>
      </c>
    </row>
    <row r="452" spans="1:21" ht="4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37"/>
        <v>41654.696759259255</v>
      </c>
      <c r="L452" s="19">
        <f t="shared" si="38"/>
        <v>2014</v>
      </c>
      <c r="M452" s="14">
        <f t="shared" si="35"/>
        <v>41684.696759259255</v>
      </c>
      <c r="N452" t="b">
        <v>0</v>
      </c>
      <c r="O452">
        <v>7</v>
      </c>
      <c r="P452" t="b">
        <v>0</v>
      </c>
      <c r="Q452" t="s">
        <v>8270</v>
      </c>
      <c r="R452" s="7">
        <f t="shared" si="36"/>
        <v>0.79200000000000004</v>
      </c>
      <c r="S452" s="7">
        <f t="shared" si="39"/>
        <v>56.571428571428569</v>
      </c>
      <c r="T452" t="s">
        <v>8310</v>
      </c>
      <c r="U452" t="s">
        <v>8316</v>
      </c>
    </row>
    <row r="453" spans="1:21" ht="4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37"/>
        <v>41634.465173611112</v>
      </c>
      <c r="L453" s="19">
        <f t="shared" si="38"/>
        <v>2013</v>
      </c>
      <c r="M453" s="14">
        <f t="shared" si="35"/>
        <v>41664.465173611112</v>
      </c>
      <c r="N453" t="b">
        <v>0</v>
      </c>
      <c r="O453">
        <v>0</v>
      </c>
      <c r="P453" t="b">
        <v>0</v>
      </c>
      <c r="Q453" t="s">
        <v>8270</v>
      </c>
      <c r="R453" s="7">
        <f t="shared" si="36"/>
        <v>0</v>
      </c>
      <c r="S453" s="7">
        <f t="shared" si="39"/>
        <v>0</v>
      </c>
      <c r="T453" t="s">
        <v>8310</v>
      </c>
      <c r="U453" t="s">
        <v>8316</v>
      </c>
    </row>
    <row r="454" spans="1:21" ht="30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37"/>
        <v>42107.453877314816</v>
      </c>
      <c r="L454" s="19">
        <f t="shared" si="38"/>
        <v>2015</v>
      </c>
      <c r="M454" s="14">
        <f t="shared" si="35"/>
        <v>42137.453877314816</v>
      </c>
      <c r="N454" t="b">
        <v>0</v>
      </c>
      <c r="O454">
        <v>12</v>
      </c>
      <c r="P454" t="b">
        <v>0</v>
      </c>
      <c r="Q454" t="s">
        <v>8270</v>
      </c>
      <c r="R454" s="7">
        <f t="shared" si="36"/>
        <v>64</v>
      </c>
      <c r="S454" s="7">
        <f t="shared" si="39"/>
        <v>40</v>
      </c>
      <c r="T454" t="s">
        <v>8310</v>
      </c>
      <c r="U454" t="s">
        <v>8316</v>
      </c>
    </row>
    <row r="455" spans="1:21" ht="4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37"/>
        <v>42038.574988425928</v>
      </c>
      <c r="L455" s="19">
        <f t="shared" si="38"/>
        <v>2015</v>
      </c>
      <c r="M455" s="14">
        <f t="shared" si="35"/>
        <v>42054.574988425928</v>
      </c>
      <c r="N455" t="b">
        <v>0</v>
      </c>
      <c r="O455">
        <v>2</v>
      </c>
      <c r="P455" t="b">
        <v>0</v>
      </c>
      <c r="Q455" t="s">
        <v>8270</v>
      </c>
      <c r="R455" s="7">
        <f t="shared" si="36"/>
        <v>2.7404479578392621E-2</v>
      </c>
      <c r="S455" s="7">
        <f t="shared" si="39"/>
        <v>13</v>
      </c>
      <c r="T455" t="s">
        <v>8310</v>
      </c>
      <c r="U455" t="s">
        <v>8316</v>
      </c>
    </row>
    <row r="456" spans="1:21" ht="4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37"/>
        <v>41938.467256944445</v>
      </c>
      <c r="L456" s="19">
        <f t="shared" si="38"/>
        <v>2014</v>
      </c>
      <c r="M456" s="14">
        <f t="shared" si="35"/>
        <v>41969.301388888889</v>
      </c>
      <c r="N456" t="b">
        <v>0</v>
      </c>
      <c r="O456">
        <v>5</v>
      </c>
      <c r="P456" t="b">
        <v>0</v>
      </c>
      <c r="Q456" t="s">
        <v>8270</v>
      </c>
      <c r="R456" s="7">
        <f t="shared" si="36"/>
        <v>0.82000000000000006</v>
      </c>
      <c r="S456" s="7">
        <f t="shared" si="39"/>
        <v>16.399999999999999</v>
      </c>
      <c r="T456" t="s">
        <v>8310</v>
      </c>
      <c r="U456" t="s">
        <v>8316</v>
      </c>
    </row>
    <row r="457" spans="1:21" ht="4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37"/>
        <v>40970.752569444448</v>
      </c>
      <c r="L457" s="19">
        <f t="shared" si="38"/>
        <v>2012</v>
      </c>
      <c r="M457" s="14">
        <f t="shared" si="35"/>
        <v>41015.771527777775</v>
      </c>
      <c r="N457" t="b">
        <v>0</v>
      </c>
      <c r="O457">
        <v>2</v>
      </c>
      <c r="P457" t="b">
        <v>0</v>
      </c>
      <c r="Q457" t="s">
        <v>8270</v>
      </c>
      <c r="R457" s="7">
        <f t="shared" si="36"/>
        <v>6.9230769230769221E-2</v>
      </c>
      <c r="S457" s="7">
        <f t="shared" si="39"/>
        <v>22.5</v>
      </c>
      <c r="T457" t="s">
        <v>8310</v>
      </c>
      <c r="U457" t="s">
        <v>8316</v>
      </c>
    </row>
    <row r="458" spans="1:21" ht="45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37"/>
        <v>41547.444456018522</v>
      </c>
      <c r="L458" s="19">
        <f t="shared" si="38"/>
        <v>2013</v>
      </c>
      <c r="M458" s="14">
        <f t="shared" si="35"/>
        <v>41568.915972222225</v>
      </c>
      <c r="N458" t="b">
        <v>0</v>
      </c>
      <c r="O458">
        <v>3</v>
      </c>
      <c r="P458" t="b">
        <v>0</v>
      </c>
      <c r="Q458" t="s">
        <v>8270</v>
      </c>
      <c r="R458" s="7">
        <f t="shared" si="36"/>
        <v>0.68631863186318631</v>
      </c>
      <c r="S458" s="7">
        <f t="shared" si="39"/>
        <v>20.333333333333332</v>
      </c>
      <c r="T458" t="s">
        <v>8310</v>
      </c>
      <c r="U458" t="s">
        <v>8316</v>
      </c>
    </row>
    <row r="459" spans="1:21" ht="4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37"/>
        <v>41837.517500000002</v>
      </c>
      <c r="L459" s="19">
        <f t="shared" si="38"/>
        <v>2014</v>
      </c>
      <c r="M459" s="14">
        <f t="shared" si="35"/>
        <v>41867.517500000002</v>
      </c>
      <c r="N459" t="b">
        <v>0</v>
      </c>
      <c r="O459">
        <v>0</v>
      </c>
      <c r="P459" t="b">
        <v>0</v>
      </c>
      <c r="Q459" t="s">
        <v>8270</v>
      </c>
      <c r="R459" s="7">
        <f t="shared" si="36"/>
        <v>0</v>
      </c>
      <c r="S459" s="7">
        <f t="shared" si="39"/>
        <v>0</v>
      </c>
      <c r="T459" t="s">
        <v>8310</v>
      </c>
      <c r="U459" t="s">
        <v>8316</v>
      </c>
    </row>
    <row r="460" spans="1:21" ht="4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37"/>
        <v>41378.44976851852</v>
      </c>
      <c r="L460" s="19">
        <f t="shared" si="38"/>
        <v>2013</v>
      </c>
      <c r="M460" s="14">
        <f t="shared" si="35"/>
        <v>41408.44976851852</v>
      </c>
      <c r="N460" t="b">
        <v>0</v>
      </c>
      <c r="O460">
        <v>49</v>
      </c>
      <c r="P460" t="b">
        <v>0</v>
      </c>
      <c r="Q460" t="s">
        <v>8270</v>
      </c>
      <c r="R460" s="7">
        <f t="shared" si="36"/>
        <v>8.2100000000000009</v>
      </c>
      <c r="S460" s="7">
        <f t="shared" si="39"/>
        <v>16.755102040816325</v>
      </c>
      <c r="T460" t="s">
        <v>8310</v>
      </c>
      <c r="U460" t="s">
        <v>8316</v>
      </c>
    </row>
    <row r="461" spans="1:21" ht="4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37"/>
        <v>40800.3903587963</v>
      </c>
      <c r="L461" s="19">
        <f t="shared" si="38"/>
        <v>2011</v>
      </c>
      <c r="M461" s="14">
        <f t="shared" si="35"/>
        <v>40860.432025462964</v>
      </c>
      <c r="N461" t="b">
        <v>0</v>
      </c>
      <c r="O461">
        <v>1</v>
      </c>
      <c r="P461" t="b">
        <v>0</v>
      </c>
      <c r="Q461" t="s">
        <v>8270</v>
      </c>
      <c r="R461" s="7">
        <f t="shared" si="36"/>
        <v>6.4102564102564097E-2</v>
      </c>
      <c r="S461" s="7">
        <f t="shared" si="39"/>
        <v>25</v>
      </c>
      <c r="T461" t="s">
        <v>8310</v>
      </c>
      <c r="U461" t="s">
        <v>8316</v>
      </c>
    </row>
    <row r="462" spans="1:21" ht="30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37"/>
        <v>41759.292534722219</v>
      </c>
      <c r="L462" s="19">
        <f t="shared" si="38"/>
        <v>2014</v>
      </c>
      <c r="M462" s="14">
        <f t="shared" si="35"/>
        <v>41790.916666666664</v>
      </c>
      <c r="N462" t="b">
        <v>0</v>
      </c>
      <c r="O462">
        <v>2</v>
      </c>
      <c r="P462" t="b">
        <v>0</v>
      </c>
      <c r="Q462" t="s">
        <v>8270</v>
      </c>
      <c r="R462" s="7">
        <f t="shared" si="36"/>
        <v>0.29411764705882354</v>
      </c>
      <c r="S462" s="7">
        <f t="shared" si="39"/>
        <v>12.5</v>
      </c>
      <c r="T462" t="s">
        <v>8310</v>
      </c>
      <c r="U462" t="s">
        <v>8316</v>
      </c>
    </row>
    <row r="463" spans="1:21" ht="4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37"/>
        <v>41407.59684027778</v>
      </c>
      <c r="L463" s="19">
        <f t="shared" si="38"/>
        <v>2013</v>
      </c>
      <c r="M463" s="14">
        <f t="shared" si="35"/>
        <v>41427.59684027778</v>
      </c>
      <c r="N463" t="b">
        <v>0</v>
      </c>
      <c r="O463">
        <v>0</v>
      </c>
      <c r="P463" t="b">
        <v>0</v>
      </c>
      <c r="Q463" t="s">
        <v>8270</v>
      </c>
      <c r="R463" s="7">
        <f t="shared" si="36"/>
        <v>0</v>
      </c>
      <c r="S463" s="7">
        <f t="shared" si="39"/>
        <v>0</v>
      </c>
      <c r="T463" t="s">
        <v>8310</v>
      </c>
      <c r="U463" t="s">
        <v>8316</v>
      </c>
    </row>
    <row r="464" spans="1:21" ht="45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37"/>
        <v>40704.87663194444</v>
      </c>
      <c r="L464" s="19">
        <f t="shared" si="38"/>
        <v>2011</v>
      </c>
      <c r="M464" s="14">
        <f t="shared" si="35"/>
        <v>40764.87663194444</v>
      </c>
      <c r="N464" t="b">
        <v>0</v>
      </c>
      <c r="O464">
        <v>0</v>
      </c>
      <c r="P464" t="b">
        <v>0</v>
      </c>
      <c r="Q464" t="s">
        <v>8270</v>
      </c>
      <c r="R464" s="7">
        <f t="shared" si="36"/>
        <v>0</v>
      </c>
      <c r="S464" s="7">
        <f t="shared" si="39"/>
        <v>0</v>
      </c>
      <c r="T464" t="s">
        <v>8310</v>
      </c>
      <c r="U464" t="s">
        <v>8316</v>
      </c>
    </row>
    <row r="465" spans="1:21" ht="4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37"/>
        <v>40750.460104166668</v>
      </c>
      <c r="L465" s="19">
        <f t="shared" si="38"/>
        <v>2011</v>
      </c>
      <c r="M465" s="14">
        <f t="shared" si="35"/>
        <v>40810.460104166668</v>
      </c>
      <c r="N465" t="b">
        <v>0</v>
      </c>
      <c r="O465">
        <v>11</v>
      </c>
      <c r="P465" t="b">
        <v>0</v>
      </c>
      <c r="Q465" t="s">
        <v>8270</v>
      </c>
      <c r="R465" s="7">
        <f t="shared" si="36"/>
        <v>2.2727272727272729</v>
      </c>
      <c r="S465" s="7">
        <f t="shared" si="39"/>
        <v>113.63636363636364</v>
      </c>
      <c r="T465" t="s">
        <v>8310</v>
      </c>
      <c r="U465" t="s">
        <v>8316</v>
      </c>
    </row>
    <row r="466" spans="1:21" ht="30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37"/>
        <v>42488.59878472222</v>
      </c>
      <c r="L466" s="19">
        <f t="shared" si="38"/>
        <v>2016</v>
      </c>
      <c r="M466" s="14">
        <f t="shared" si="35"/>
        <v>42508.59878472222</v>
      </c>
      <c r="N466" t="b">
        <v>0</v>
      </c>
      <c r="O466">
        <v>1</v>
      </c>
      <c r="P466" t="b">
        <v>0</v>
      </c>
      <c r="Q466" t="s">
        <v>8270</v>
      </c>
      <c r="R466" s="7">
        <f t="shared" si="36"/>
        <v>9.9009900990099015E-2</v>
      </c>
      <c r="S466" s="7">
        <f t="shared" si="39"/>
        <v>1</v>
      </c>
      <c r="T466" t="s">
        <v>8310</v>
      </c>
      <c r="U466" t="s">
        <v>8316</v>
      </c>
    </row>
    <row r="467" spans="1:21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37"/>
        <v>41800.870069444441</v>
      </c>
      <c r="L467" s="19">
        <f t="shared" si="38"/>
        <v>2014</v>
      </c>
      <c r="M467" s="14">
        <f t="shared" si="35"/>
        <v>41816.870069444441</v>
      </c>
      <c r="N467" t="b">
        <v>0</v>
      </c>
      <c r="O467">
        <v>8</v>
      </c>
      <c r="P467" t="b">
        <v>0</v>
      </c>
      <c r="Q467" t="s">
        <v>8270</v>
      </c>
      <c r="R467" s="7">
        <f t="shared" si="36"/>
        <v>26.953125</v>
      </c>
      <c r="S467" s="7">
        <f t="shared" si="39"/>
        <v>17.25</v>
      </c>
      <c r="T467" t="s">
        <v>8310</v>
      </c>
      <c r="U467" t="s">
        <v>8316</v>
      </c>
    </row>
    <row r="468" spans="1:21" ht="4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37"/>
        <v>41129.692870370374</v>
      </c>
      <c r="L468" s="19">
        <f t="shared" si="38"/>
        <v>2012</v>
      </c>
      <c r="M468" s="14">
        <f t="shared" si="35"/>
        <v>41159.692870370374</v>
      </c>
      <c r="N468" t="b">
        <v>0</v>
      </c>
      <c r="O468">
        <v>5</v>
      </c>
      <c r="P468" t="b">
        <v>0</v>
      </c>
      <c r="Q468" t="s">
        <v>8270</v>
      </c>
      <c r="R468" s="7">
        <f t="shared" si="36"/>
        <v>0.76</v>
      </c>
      <c r="S468" s="7">
        <f t="shared" si="39"/>
        <v>15.2</v>
      </c>
      <c r="T468" t="s">
        <v>8310</v>
      </c>
      <c r="U468" t="s">
        <v>8316</v>
      </c>
    </row>
    <row r="469" spans="1:21" ht="4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37"/>
        <v>41135.429791666669</v>
      </c>
      <c r="L469" s="19">
        <f t="shared" si="38"/>
        <v>2012</v>
      </c>
      <c r="M469" s="14">
        <f t="shared" si="35"/>
        <v>41180.429791666669</v>
      </c>
      <c r="N469" t="b">
        <v>0</v>
      </c>
      <c r="O469">
        <v>39</v>
      </c>
      <c r="P469" t="b">
        <v>0</v>
      </c>
      <c r="Q469" t="s">
        <v>8270</v>
      </c>
      <c r="R469" s="7">
        <f t="shared" si="36"/>
        <v>21.574999999999999</v>
      </c>
      <c r="S469" s="7">
        <f t="shared" si="39"/>
        <v>110.64102564102564</v>
      </c>
      <c r="T469" t="s">
        <v>8310</v>
      </c>
      <c r="U469" t="s">
        <v>8316</v>
      </c>
    </row>
    <row r="470" spans="1:21" ht="4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37"/>
        <v>41040.917627314819</v>
      </c>
      <c r="L470" s="19">
        <f t="shared" si="38"/>
        <v>2012</v>
      </c>
      <c r="M470" s="14">
        <f t="shared" si="35"/>
        <v>41100.910474537035</v>
      </c>
      <c r="N470" t="b">
        <v>0</v>
      </c>
      <c r="O470">
        <v>0</v>
      </c>
      <c r="P470" t="b">
        <v>0</v>
      </c>
      <c r="Q470" t="s">
        <v>8270</v>
      </c>
      <c r="R470" s="7">
        <f t="shared" si="36"/>
        <v>0</v>
      </c>
      <c r="S470" s="7">
        <f t="shared" si="39"/>
        <v>0</v>
      </c>
      <c r="T470" t="s">
        <v>8310</v>
      </c>
      <c r="U470" t="s">
        <v>8316</v>
      </c>
    </row>
    <row r="471" spans="1:21" ht="30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37"/>
        <v>41827.739861111113</v>
      </c>
      <c r="L471" s="19">
        <f t="shared" si="38"/>
        <v>2014</v>
      </c>
      <c r="M471" s="14">
        <f t="shared" si="35"/>
        <v>41887.739861111113</v>
      </c>
      <c r="N471" t="b">
        <v>0</v>
      </c>
      <c r="O471">
        <v>0</v>
      </c>
      <c r="P471" t="b">
        <v>0</v>
      </c>
      <c r="Q471" t="s">
        <v>8270</v>
      </c>
      <c r="R471" s="7">
        <f t="shared" si="36"/>
        <v>0</v>
      </c>
      <c r="S471" s="7">
        <f t="shared" si="39"/>
        <v>0</v>
      </c>
      <c r="T471" t="s">
        <v>8310</v>
      </c>
      <c r="U471" t="s">
        <v>8316</v>
      </c>
    </row>
    <row r="472" spans="1:21" ht="4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37"/>
        <v>41604.917696759258</v>
      </c>
      <c r="L472" s="19">
        <f t="shared" si="38"/>
        <v>2013</v>
      </c>
      <c r="M472" s="14">
        <f t="shared" si="35"/>
        <v>41654.916666666664</v>
      </c>
      <c r="N472" t="b">
        <v>0</v>
      </c>
      <c r="O472">
        <v>2</v>
      </c>
      <c r="P472" t="b">
        <v>0</v>
      </c>
      <c r="Q472" t="s">
        <v>8270</v>
      </c>
      <c r="R472" s="7">
        <f t="shared" si="36"/>
        <v>1.02</v>
      </c>
      <c r="S472" s="7">
        <f t="shared" si="39"/>
        <v>25.5</v>
      </c>
      <c r="T472" t="s">
        <v>8310</v>
      </c>
      <c r="U472" t="s">
        <v>8316</v>
      </c>
    </row>
    <row r="473" spans="1:21" ht="45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37"/>
        <v>41703.471979166665</v>
      </c>
      <c r="L473" s="19">
        <f t="shared" si="38"/>
        <v>2014</v>
      </c>
      <c r="M473" s="14">
        <f t="shared" si="35"/>
        <v>41748.430312500001</v>
      </c>
      <c r="N473" t="b">
        <v>0</v>
      </c>
      <c r="O473">
        <v>170</v>
      </c>
      <c r="P473" t="b">
        <v>0</v>
      </c>
      <c r="Q473" t="s">
        <v>8270</v>
      </c>
      <c r="R473" s="7">
        <f t="shared" si="36"/>
        <v>11.892727272727273</v>
      </c>
      <c r="S473" s="7">
        <f t="shared" si="39"/>
        <v>38.476470588235294</v>
      </c>
      <c r="T473" t="s">
        <v>8310</v>
      </c>
      <c r="U473" t="s">
        <v>8316</v>
      </c>
    </row>
    <row r="474" spans="1:21" ht="4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37"/>
        <v>41844.672662037039</v>
      </c>
      <c r="L474" s="19">
        <f t="shared" si="38"/>
        <v>2014</v>
      </c>
      <c r="M474" s="14">
        <f t="shared" si="35"/>
        <v>41874.672662037039</v>
      </c>
      <c r="N474" t="b">
        <v>0</v>
      </c>
      <c r="O474">
        <v>5</v>
      </c>
      <c r="P474" t="b">
        <v>0</v>
      </c>
      <c r="Q474" t="s">
        <v>8270</v>
      </c>
      <c r="R474" s="7">
        <f t="shared" si="36"/>
        <v>17.625</v>
      </c>
      <c r="S474" s="7">
        <f t="shared" si="39"/>
        <v>28.2</v>
      </c>
      <c r="T474" t="s">
        <v>8310</v>
      </c>
      <c r="U474" t="s">
        <v>8316</v>
      </c>
    </row>
    <row r="475" spans="1:21" ht="4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37"/>
        <v>41869.448136574072</v>
      </c>
      <c r="L475" s="19">
        <f t="shared" si="38"/>
        <v>2014</v>
      </c>
      <c r="M475" s="14">
        <f t="shared" si="35"/>
        <v>41899.448136574072</v>
      </c>
      <c r="N475" t="b">
        <v>0</v>
      </c>
      <c r="O475">
        <v>14</v>
      </c>
      <c r="P475" t="b">
        <v>0</v>
      </c>
      <c r="Q475" t="s">
        <v>8270</v>
      </c>
      <c r="R475" s="7">
        <f t="shared" si="36"/>
        <v>2.87</v>
      </c>
      <c r="S475" s="7">
        <f t="shared" si="39"/>
        <v>61.5</v>
      </c>
      <c r="T475" t="s">
        <v>8310</v>
      </c>
      <c r="U475" t="s">
        <v>8316</v>
      </c>
    </row>
    <row r="476" spans="1:21" ht="4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37"/>
        <v>42753.079039351855</v>
      </c>
      <c r="L476" s="19">
        <f t="shared" si="38"/>
        <v>2017</v>
      </c>
      <c r="M476" s="14">
        <f t="shared" si="35"/>
        <v>42783.079039351855</v>
      </c>
      <c r="N476" t="b">
        <v>0</v>
      </c>
      <c r="O476">
        <v>1</v>
      </c>
      <c r="P476" t="b">
        <v>0</v>
      </c>
      <c r="Q476" t="s">
        <v>8270</v>
      </c>
      <c r="R476" s="7">
        <f t="shared" si="36"/>
        <v>3.0303030303030304E-2</v>
      </c>
      <c r="S476" s="7">
        <f t="shared" si="39"/>
        <v>1</v>
      </c>
      <c r="T476" t="s">
        <v>8310</v>
      </c>
      <c r="U476" t="s">
        <v>8316</v>
      </c>
    </row>
    <row r="477" spans="1:21" ht="45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37"/>
        <v>42099.836145833338</v>
      </c>
      <c r="L477" s="19">
        <f t="shared" si="38"/>
        <v>2015</v>
      </c>
      <c r="M477" s="14">
        <f t="shared" si="35"/>
        <v>42129.836145833338</v>
      </c>
      <c r="N477" t="b">
        <v>0</v>
      </c>
      <c r="O477">
        <v>0</v>
      </c>
      <c r="P477" t="b">
        <v>0</v>
      </c>
      <c r="Q477" t="s">
        <v>8270</v>
      </c>
      <c r="R477" s="7">
        <f t="shared" si="36"/>
        <v>0</v>
      </c>
      <c r="S477" s="7">
        <f t="shared" si="39"/>
        <v>0</v>
      </c>
      <c r="T477" t="s">
        <v>8310</v>
      </c>
      <c r="U477" t="s">
        <v>8316</v>
      </c>
    </row>
    <row r="478" spans="1:21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37"/>
        <v>41757.725011574075</v>
      </c>
      <c r="L478" s="19">
        <f t="shared" si="38"/>
        <v>2014</v>
      </c>
      <c r="M478" s="14">
        <f t="shared" si="35"/>
        <v>41792.915972222225</v>
      </c>
      <c r="N478" t="b">
        <v>0</v>
      </c>
      <c r="O478">
        <v>124</v>
      </c>
      <c r="P478" t="b">
        <v>0</v>
      </c>
      <c r="Q478" t="s">
        <v>8270</v>
      </c>
      <c r="R478" s="7">
        <f t="shared" si="36"/>
        <v>2.230268181818182</v>
      </c>
      <c r="S478" s="7">
        <f t="shared" si="39"/>
        <v>39.569274193548388</v>
      </c>
      <c r="T478" t="s">
        <v>8310</v>
      </c>
      <c r="U478" t="s">
        <v>8316</v>
      </c>
    </row>
    <row r="479" spans="1:21" ht="45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37"/>
        <v>40987.58488425926</v>
      </c>
      <c r="L479" s="19">
        <f t="shared" si="38"/>
        <v>2012</v>
      </c>
      <c r="M479" s="14">
        <f t="shared" si="35"/>
        <v>41047.58488425926</v>
      </c>
      <c r="N479" t="b">
        <v>0</v>
      </c>
      <c r="O479">
        <v>0</v>
      </c>
      <c r="P479" t="b">
        <v>0</v>
      </c>
      <c r="Q479" t="s">
        <v>8270</v>
      </c>
      <c r="R479" s="7">
        <f t="shared" si="36"/>
        <v>0</v>
      </c>
      <c r="S479" s="7">
        <f t="shared" si="39"/>
        <v>0</v>
      </c>
      <c r="T479" t="s">
        <v>8310</v>
      </c>
      <c r="U479" t="s">
        <v>8316</v>
      </c>
    </row>
    <row r="480" spans="1:21" ht="4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37"/>
        <v>42065.660983796297</v>
      </c>
      <c r="L480" s="19">
        <f t="shared" si="38"/>
        <v>2015</v>
      </c>
      <c r="M480" s="14">
        <f t="shared" si="35"/>
        <v>42095.619317129633</v>
      </c>
      <c r="N480" t="b">
        <v>0</v>
      </c>
      <c r="O480">
        <v>0</v>
      </c>
      <c r="P480" t="b">
        <v>0</v>
      </c>
      <c r="Q480" t="s">
        <v>8270</v>
      </c>
      <c r="R480" s="7">
        <f t="shared" si="36"/>
        <v>0</v>
      </c>
      <c r="S480" s="7">
        <f t="shared" si="39"/>
        <v>0</v>
      </c>
      <c r="T480" t="s">
        <v>8310</v>
      </c>
      <c r="U480" t="s">
        <v>8316</v>
      </c>
    </row>
    <row r="481" spans="1:21" ht="4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37"/>
        <v>41904.157812500001</v>
      </c>
      <c r="L481" s="19">
        <f t="shared" si="38"/>
        <v>2014</v>
      </c>
      <c r="M481" s="14">
        <f t="shared" si="35"/>
        <v>41964.199479166666</v>
      </c>
      <c r="N481" t="b">
        <v>0</v>
      </c>
      <c r="O481">
        <v>55</v>
      </c>
      <c r="P481" t="b">
        <v>0</v>
      </c>
      <c r="Q481" t="s">
        <v>8270</v>
      </c>
      <c r="R481" s="7">
        <f t="shared" si="36"/>
        <v>32.56</v>
      </c>
      <c r="S481" s="7">
        <f t="shared" si="39"/>
        <v>88.8</v>
      </c>
      <c r="T481" t="s">
        <v>8310</v>
      </c>
      <c r="U481" t="s">
        <v>8316</v>
      </c>
    </row>
    <row r="482" spans="1:21" ht="4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37"/>
        <v>41465.250173611115</v>
      </c>
      <c r="L482" s="19">
        <f t="shared" si="38"/>
        <v>2013</v>
      </c>
      <c r="M482" s="14">
        <f t="shared" si="35"/>
        <v>41495.250173611115</v>
      </c>
      <c r="N482" t="b">
        <v>0</v>
      </c>
      <c r="O482">
        <v>140</v>
      </c>
      <c r="P482" t="b">
        <v>0</v>
      </c>
      <c r="Q482" t="s">
        <v>8270</v>
      </c>
      <c r="R482" s="7">
        <f t="shared" si="36"/>
        <v>19.41</v>
      </c>
      <c r="S482" s="7">
        <f t="shared" si="39"/>
        <v>55.457142857142856</v>
      </c>
      <c r="T482" t="s">
        <v>8310</v>
      </c>
      <c r="U482" t="s">
        <v>8316</v>
      </c>
    </row>
    <row r="483" spans="1:21" ht="4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37"/>
        <v>41162.422326388885</v>
      </c>
      <c r="L483" s="19">
        <f t="shared" si="38"/>
        <v>2012</v>
      </c>
      <c r="M483" s="14">
        <f t="shared" si="35"/>
        <v>41192.422326388885</v>
      </c>
      <c r="N483" t="b">
        <v>0</v>
      </c>
      <c r="O483">
        <v>21</v>
      </c>
      <c r="P483" t="b">
        <v>0</v>
      </c>
      <c r="Q483" t="s">
        <v>8270</v>
      </c>
      <c r="R483" s="7">
        <f t="shared" si="36"/>
        <v>6.1</v>
      </c>
      <c r="S483" s="7">
        <f t="shared" si="39"/>
        <v>87.142857142857139</v>
      </c>
      <c r="T483" t="s">
        <v>8310</v>
      </c>
      <c r="U483" t="s">
        <v>8316</v>
      </c>
    </row>
    <row r="484" spans="1:21" ht="4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37"/>
        <v>42447.646874999999</v>
      </c>
      <c r="L484" s="19">
        <f t="shared" si="38"/>
        <v>2016</v>
      </c>
      <c r="M484" s="14">
        <f t="shared" si="35"/>
        <v>42474.356944444444</v>
      </c>
      <c r="N484" t="b">
        <v>0</v>
      </c>
      <c r="O484">
        <v>1</v>
      </c>
      <c r="P484" t="b">
        <v>0</v>
      </c>
      <c r="Q484" t="s">
        <v>8270</v>
      </c>
      <c r="R484" s="7">
        <f t="shared" si="36"/>
        <v>0.1</v>
      </c>
      <c r="S484" s="7">
        <f t="shared" si="39"/>
        <v>10</v>
      </c>
      <c r="T484" t="s">
        <v>8310</v>
      </c>
      <c r="U484" t="s">
        <v>8316</v>
      </c>
    </row>
    <row r="485" spans="1:21" ht="45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37"/>
        <v>41242.947592592594</v>
      </c>
      <c r="L485" s="19">
        <f t="shared" si="38"/>
        <v>2012</v>
      </c>
      <c r="M485" s="14">
        <f t="shared" si="35"/>
        <v>41302.947592592594</v>
      </c>
      <c r="N485" t="b">
        <v>0</v>
      </c>
      <c r="O485">
        <v>147</v>
      </c>
      <c r="P485" t="b">
        <v>0</v>
      </c>
      <c r="Q485" t="s">
        <v>8270</v>
      </c>
      <c r="R485" s="7">
        <f t="shared" si="36"/>
        <v>50.2</v>
      </c>
      <c r="S485" s="7">
        <f t="shared" si="39"/>
        <v>51.224489795918366</v>
      </c>
      <c r="T485" t="s">
        <v>8310</v>
      </c>
      <c r="U485" t="s">
        <v>8316</v>
      </c>
    </row>
    <row r="486" spans="1:21" ht="45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37"/>
        <v>42272.68949074074</v>
      </c>
      <c r="L486" s="19">
        <f t="shared" si="38"/>
        <v>2015</v>
      </c>
      <c r="M486" s="14">
        <f t="shared" si="35"/>
        <v>42313.731157407412</v>
      </c>
      <c r="N486" t="b">
        <v>0</v>
      </c>
      <c r="O486">
        <v>11</v>
      </c>
      <c r="P486" t="b">
        <v>0</v>
      </c>
      <c r="Q486" t="s">
        <v>8270</v>
      </c>
      <c r="R486" s="7">
        <f t="shared" si="36"/>
        <v>0.18625</v>
      </c>
      <c r="S486" s="7">
        <f t="shared" si="39"/>
        <v>13.545454545454545</v>
      </c>
      <c r="T486" t="s">
        <v>8310</v>
      </c>
      <c r="U486" t="s">
        <v>8316</v>
      </c>
    </row>
    <row r="487" spans="1:21" ht="30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37"/>
        <v>41381.255775462967</v>
      </c>
      <c r="L487" s="19">
        <f t="shared" si="38"/>
        <v>2013</v>
      </c>
      <c r="M487" s="14">
        <f t="shared" si="35"/>
        <v>41411.255775462967</v>
      </c>
      <c r="N487" t="b">
        <v>0</v>
      </c>
      <c r="O487">
        <v>125</v>
      </c>
      <c r="P487" t="b">
        <v>0</v>
      </c>
      <c r="Q487" t="s">
        <v>8270</v>
      </c>
      <c r="R487" s="7">
        <f t="shared" si="36"/>
        <v>21.906971229845084</v>
      </c>
      <c r="S487" s="7">
        <f t="shared" si="39"/>
        <v>66.520080000000007</v>
      </c>
      <c r="T487" t="s">
        <v>8310</v>
      </c>
      <c r="U487" t="s">
        <v>8316</v>
      </c>
    </row>
    <row r="488" spans="1:21" ht="4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37"/>
        <v>41761.69258101852</v>
      </c>
      <c r="L488" s="19">
        <f t="shared" si="38"/>
        <v>2014</v>
      </c>
      <c r="M488" s="14">
        <f t="shared" si="35"/>
        <v>41791.69258101852</v>
      </c>
      <c r="N488" t="b">
        <v>0</v>
      </c>
      <c r="O488">
        <v>1</v>
      </c>
      <c r="P488" t="b">
        <v>0</v>
      </c>
      <c r="Q488" t="s">
        <v>8270</v>
      </c>
      <c r="R488" s="7">
        <f t="shared" si="36"/>
        <v>9.0909090909090905E-3</v>
      </c>
      <c r="S488" s="7">
        <f t="shared" si="39"/>
        <v>50</v>
      </c>
      <c r="T488" t="s">
        <v>8310</v>
      </c>
      <c r="U488" t="s">
        <v>8316</v>
      </c>
    </row>
    <row r="489" spans="1:21" ht="4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37"/>
        <v>42669.344837962963</v>
      </c>
      <c r="L489" s="19">
        <f t="shared" si="38"/>
        <v>2016</v>
      </c>
      <c r="M489" s="14">
        <f t="shared" si="35"/>
        <v>42729.386504629627</v>
      </c>
      <c r="N489" t="b">
        <v>0</v>
      </c>
      <c r="O489">
        <v>0</v>
      </c>
      <c r="P489" t="b">
        <v>0</v>
      </c>
      <c r="Q489" t="s">
        <v>8270</v>
      </c>
      <c r="R489" s="7">
        <f t="shared" si="36"/>
        <v>0</v>
      </c>
      <c r="S489" s="7">
        <f t="shared" si="39"/>
        <v>0</v>
      </c>
      <c r="T489" t="s">
        <v>8310</v>
      </c>
      <c r="U489" t="s">
        <v>8316</v>
      </c>
    </row>
    <row r="490" spans="1:21" ht="30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37"/>
        <v>42713.804398148146</v>
      </c>
      <c r="L490" s="19">
        <f t="shared" si="38"/>
        <v>2016</v>
      </c>
      <c r="M490" s="14">
        <f t="shared" si="35"/>
        <v>42743.804398148146</v>
      </c>
      <c r="N490" t="b">
        <v>0</v>
      </c>
      <c r="O490">
        <v>0</v>
      </c>
      <c r="P490" t="b">
        <v>0</v>
      </c>
      <c r="Q490" t="s">
        <v>8270</v>
      </c>
      <c r="R490" s="7">
        <f t="shared" si="36"/>
        <v>0</v>
      </c>
      <c r="S490" s="7">
        <f t="shared" si="39"/>
        <v>0</v>
      </c>
      <c r="T490" t="s">
        <v>8310</v>
      </c>
      <c r="U490" t="s">
        <v>8316</v>
      </c>
    </row>
    <row r="491" spans="1:21" ht="4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37"/>
        <v>40882.231666666667</v>
      </c>
      <c r="L491" s="19">
        <f t="shared" si="38"/>
        <v>2011</v>
      </c>
      <c r="M491" s="14">
        <f t="shared" si="35"/>
        <v>40913.231249999997</v>
      </c>
      <c r="N491" t="b">
        <v>0</v>
      </c>
      <c r="O491">
        <v>3</v>
      </c>
      <c r="P491" t="b">
        <v>0</v>
      </c>
      <c r="Q491" t="s">
        <v>8270</v>
      </c>
      <c r="R491" s="7">
        <f t="shared" si="36"/>
        <v>0.28667813379201834</v>
      </c>
      <c r="S491" s="7">
        <f t="shared" si="39"/>
        <v>71.666666666666671</v>
      </c>
      <c r="T491" t="s">
        <v>8310</v>
      </c>
      <c r="U491" t="s">
        <v>8316</v>
      </c>
    </row>
    <row r="492" spans="1:21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37"/>
        <v>41113.718576388885</v>
      </c>
      <c r="L492" s="19">
        <f t="shared" si="38"/>
        <v>2012</v>
      </c>
      <c r="M492" s="14">
        <f t="shared" si="35"/>
        <v>41143.718576388885</v>
      </c>
      <c r="N492" t="b">
        <v>0</v>
      </c>
      <c r="O492">
        <v>0</v>
      </c>
      <c r="P492" t="b">
        <v>0</v>
      </c>
      <c r="Q492" t="s">
        <v>8270</v>
      </c>
      <c r="R492" s="7">
        <f t="shared" si="36"/>
        <v>0</v>
      </c>
      <c r="S492" s="7">
        <f t="shared" si="39"/>
        <v>0</v>
      </c>
      <c r="T492" t="s">
        <v>8310</v>
      </c>
      <c r="U492" t="s">
        <v>8316</v>
      </c>
    </row>
    <row r="493" spans="1:21" ht="4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37"/>
        <v>42366.732627314814</v>
      </c>
      <c r="L493" s="19">
        <f t="shared" si="38"/>
        <v>2015</v>
      </c>
      <c r="M493" s="14">
        <f t="shared" si="35"/>
        <v>42396.732627314814</v>
      </c>
      <c r="N493" t="b">
        <v>0</v>
      </c>
      <c r="O493">
        <v>0</v>
      </c>
      <c r="P493" t="b">
        <v>0</v>
      </c>
      <c r="Q493" t="s">
        <v>8270</v>
      </c>
      <c r="R493" s="7">
        <f t="shared" si="36"/>
        <v>0</v>
      </c>
      <c r="S493" s="7">
        <f t="shared" si="39"/>
        <v>0</v>
      </c>
      <c r="T493" t="s">
        <v>8310</v>
      </c>
      <c r="U493" t="s">
        <v>8316</v>
      </c>
    </row>
    <row r="494" spans="1:21" ht="4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37"/>
        <v>42595.78506944445</v>
      </c>
      <c r="L494" s="19">
        <f t="shared" si="38"/>
        <v>2016</v>
      </c>
      <c r="M494" s="14">
        <f t="shared" si="35"/>
        <v>42655.78506944445</v>
      </c>
      <c r="N494" t="b">
        <v>0</v>
      </c>
      <c r="O494">
        <v>0</v>
      </c>
      <c r="P494" t="b">
        <v>0</v>
      </c>
      <c r="Q494" t="s">
        <v>8270</v>
      </c>
      <c r="R494" s="7">
        <f t="shared" si="36"/>
        <v>0</v>
      </c>
      <c r="S494" s="7">
        <f t="shared" si="39"/>
        <v>0</v>
      </c>
      <c r="T494" t="s">
        <v>8310</v>
      </c>
      <c r="U494" t="s">
        <v>8316</v>
      </c>
    </row>
    <row r="495" spans="1:21" ht="4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37"/>
        <v>42114.476134259261</v>
      </c>
      <c r="L495" s="19">
        <f t="shared" si="38"/>
        <v>2015</v>
      </c>
      <c r="M495" s="14">
        <f t="shared" si="35"/>
        <v>42144.476134259261</v>
      </c>
      <c r="N495" t="b">
        <v>0</v>
      </c>
      <c r="O495">
        <v>0</v>
      </c>
      <c r="P495" t="b">
        <v>0</v>
      </c>
      <c r="Q495" t="s">
        <v>8270</v>
      </c>
      <c r="R495" s="7">
        <f t="shared" si="36"/>
        <v>0</v>
      </c>
      <c r="S495" s="7">
        <f t="shared" si="39"/>
        <v>0</v>
      </c>
      <c r="T495" t="s">
        <v>8310</v>
      </c>
      <c r="U495" t="s">
        <v>8316</v>
      </c>
    </row>
    <row r="496" spans="1:21" ht="4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37"/>
        <v>41799.580613425926</v>
      </c>
      <c r="L496" s="19">
        <f t="shared" si="38"/>
        <v>2014</v>
      </c>
      <c r="M496" s="14">
        <f t="shared" si="35"/>
        <v>41822.875</v>
      </c>
      <c r="N496" t="b">
        <v>0</v>
      </c>
      <c r="O496">
        <v>3</v>
      </c>
      <c r="P496" t="b">
        <v>0</v>
      </c>
      <c r="Q496" t="s">
        <v>8270</v>
      </c>
      <c r="R496" s="7">
        <f t="shared" si="36"/>
        <v>0.155</v>
      </c>
      <c r="S496" s="7">
        <f t="shared" si="39"/>
        <v>10.333333333333334</v>
      </c>
      <c r="T496" t="s">
        <v>8310</v>
      </c>
      <c r="U496" t="s">
        <v>8316</v>
      </c>
    </row>
    <row r="497" spans="1:21" ht="4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37"/>
        <v>42171.577604166669</v>
      </c>
      <c r="L497" s="19">
        <f t="shared" si="38"/>
        <v>2015</v>
      </c>
      <c r="M497" s="14">
        <f t="shared" si="35"/>
        <v>42201.577604166669</v>
      </c>
      <c r="N497" t="b">
        <v>0</v>
      </c>
      <c r="O497">
        <v>0</v>
      </c>
      <c r="P497" t="b">
        <v>0</v>
      </c>
      <c r="Q497" t="s">
        <v>8270</v>
      </c>
      <c r="R497" s="7">
        <f t="shared" si="36"/>
        <v>0</v>
      </c>
      <c r="S497" s="7">
        <f t="shared" si="39"/>
        <v>0</v>
      </c>
      <c r="T497" t="s">
        <v>8310</v>
      </c>
      <c r="U497" t="s">
        <v>8316</v>
      </c>
    </row>
    <row r="498" spans="1:21" ht="30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37"/>
        <v>41620.68141203704</v>
      </c>
      <c r="L498" s="19">
        <f t="shared" si="38"/>
        <v>2013</v>
      </c>
      <c r="M498" s="14">
        <f t="shared" si="35"/>
        <v>41680.68141203704</v>
      </c>
      <c r="N498" t="b">
        <v>0</v>
      </c>
      <c r="O498">
        <v>1</v>
      </c>
      <c r="P498" t="b">
        <v>0</v>
      </c>
      <c r="Q498" t="s">
        <v>8270</v>
      </c>
      <c r="R498" s="7">
        <f t="shared" si="36"/>
        <v>1.6666666666666668E-3</v>
      </c>
      <c r="S498" s="7">
        <f t="shared" si="39"/>
        <v>1</v>
      </c>
      <c r="T498" t="s">
        <v>8310</v>
      </c>
      <c r="U498" t="s">
        <v>8316</v>
      </c>
    </row>
    <row r="499" spans="1:21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37"/>
        <v>41944.787789351853</v>
      </c>
      <c r="L499" s="19">
        <f t="shared" si="38"/>
        <v>2014</v>
      </c>
      <c r="M499" s="14">
        <f t="shared" si="35"/>
        <v>41997.958333333328</v>
      </c>
      <c r="N499" t="b">
        <v>0</v>
      </c>
      <c r="O499">
        <v>3</v>
      </c>
      <c r="P499" t="b">
        <v>0</v>
      </c>
      <c r="Q499" t="s">
        <v>8270</v>
      </c>
      <c r="R499" s="7">
        <f t="shared" si="36"/>
        <v>0.6696428571428571</v>
      </c>
      <c r="S499" s="7">
        <f t="shared" si="39"/>
        <v>10</v>
      </c>
      <c r="T499" t="s">
        <v>8310</v>
      </c>
      <c r="U499" t="s">
        <v>8316</v>
      </c>
    </row>
    <row r="500" spans="1:21" ht="4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37"/>
        <v>40858.512141203704</v>
      </c>
      <c r="L500" s="19">
        <f t="shared" si="38"/>
        <v>2011</v>
      </c>
      <c r="M500" s="14">
        <f t="shared" si="35"/>
        <v>40900.512141203704</v>
      </c>
      <c r="N500" t="b">
        <v>0</v>
      </c>
      <c r="O500">
        <v>22</v>
      </c>
      <c r="P500" t="b">
        <v>0</v>
      </c>
      <c r="Q500" t="s">
        <v>8270</v>
      </c>
      <c r="R500" s="7">
        <f t="shared" si="36"/>
        <v>4.5985132395404564</v>
      </c>
      <c r="S500" s="7">
        <f t="shared" si="39"/>
        <v>136.09090909090909</v>
      </c>
      <c r="T500" t="s">
        <v>8310</v>
      </c>
      <c r="U500" t="s">
        <v>8316</v>
      </c>
    </row>
    <row r="501" spans="1:21" ht="60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37"/>
        <v>40043.645462962959</v>
      </c>
      <c r="L501" s="19">
        <f t="shared" si="38"/>
        <v>2009</v>
      </c>
      <c r="M501" s="14">
        <f t="shared" si="35"/>
        <v>40098.624305555553</v>
      </c>
      <c r="N501" t="b">
        <v>0</v>
      </c>
      <c r="O501">
        <v>26</v>
      </c>
      <c r="P501" t="b">
        <v>0</v>
      </c>
      <c r="Q501" t="s">
        <v>8270</v>
      </c>
      <c r="R501" s="7">
        <f t="shared" si="36"/>
        <v>9.5500000000000007</v>
      </c>
      <c r="S501" s="7">
        <f t="shared" si="39"/>
        <v>73.461538461538467</v>
      </c>
      <c r="T501" t="s">
        <v>8310</v>
      </c>
      <c r="U501" t="s">
        <v>8316</v>
      </c>
    </row>
    <row r="502" spans="1:21" ht="45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37"/>
        <v>40247.636006944442</v>
      </c>
      <c r="L502" s="19">
        <f t="shared" si="38"/>
        <v>2010</v>
      </c>
      <c r="M502" s="14">
        <f t="shared" si="35"/>
        <v>40306.677777777775</v>
      </c>
      <c r="N502" t="b">
        <v>0</v>
      </c>
      <c r="O502">
        <v>4</v>
      </c>
      <c r="P502" t="b">
        <v>0</v>
      </c>
      <c r="Q502" t="s">
        <v>8270</v>
      </c>
      <c r="R502" s="7">
        <f t="shared" si="36"/>
        <v>3.3076923076923079</v>
      </c>
      <c r="S502" s="7">
        <f t="shared" si="39"/>
        <v>53.75</v>
      </c>
      <c r="T502" t="s">
        <v>8310</v>
      </c>
      <c r="U502" t="s">
        <v>8316</v>
      </c>
    </row>
    <row r="503" spans="1:21" ht="4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37"/>
        <v>40702.984386574077</v>
      </c>
      <c r="L503" s="19">
        <f t="shared" si="38"/>
        <v>2011</v>
      </c>
      <c r="M503" s="14">
        <f t="shared" si="35"/>
        <v>40732.984386574077</v>
      </c>
      <c r="N503" t="b">
        <v>0</v>
      </c>
      <c r="O503">
        <v>0</v>
      </c>
      <c r="P503" t="b">
        <v>0</v>
      </c>
      <c r="Q503" t="s">
        <v>8270</v>
      </c>
      <c r="R503" s="7">
        <f t="shared" si="36"/>
        <v>0</v>
      </c>
      <c r="S503" s="7">
        <f t="shared" si="39"/>
        <v>0</v>
      </c>
      <c r="T503" t="s">
        <v>8310</v>
      </c>
      <c r="U503" t="s">
        <v>8316</v>
      </c>
    </row>
    <row r="504" spans="1:21" ht="45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37"/>
        <v>40956.303530092591</v>
      </c>
      <c r="L504" s="19">
        <f t="shared" si="38"/>
        <v>2012</v>
      </c>
      <c r="M504" s="14">
        <f t="shared" si="35"/>
        <v>40986.261863425927</v>
      </c>
      <c r="N504" t="b">
        <v>0</v>
      </c>
      <c r="O504">
        <v>4</v>
      </c>
      <c r="P504" t="b">
        <v>0</v>
      </c>
      <c r="Q504" t="s">
        <v>8270</v>
      </c>
      <c r="R504" s="7">
        <f t="shared" si="36"/>
        <v>1.1499999999999999</v>
      </c>
      <c r="S504" s="7">
        <f t="shared" si="39"/>
        <v>57.5</v>
      </c>
      <c r="T504" t="s">
        <v>8310</v>
      </c>
      <c r="U504" t="s">
        <v>8316</v>
      </c>
    </row>
    <row r="505" spans="1:21" ht="4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37"/>
        <v>41991.276655092588</v>
      </c>
      <c r="L505" s="19">
        <f t="shared" si="38"/>
        <v>2014</v>
      </c>
      <c r="M505" s="14">
        <f t="shared" si="35"/>
        <v>42021.276655092588</v>
      </c>
      <c r="N505" t="b">
        <v>0</v>
      </c>
      <c r="O505">
        <v>9</v>
      </c>
      <c r="P505" t="b">
        <v>0</v>
      </c>
      <c r="Q505" t="s">
        <v>8270</v>
      </c>
      <c r="R505" s="7">
        <f t="shared" si="36"/>
        <v>1.7538461538461538</v>
      </c>
      <c r="S505" s="7">
        <f t="shared" si="39"/>
        <v>12.666666666666666</v>
      </c>
      <c r="T505" t="s">
        <v>8310</v>
      </c>
      <c r="U505" t="s">
        <v>8316</v>
      </c>
    </row>
    <row r="506" spans="1:21" ht="4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37"/>
        <v>40949.73364583333</v>
      </c>
      <c r="L506" s="19">
        <f t="shared" si="38"/>
        <v>2012</v>
      </c>
      <c r="M506" s="14">
        <f t="shared" si="35"/>
        <v>41009.691979166666</v>
      </c>
      <c r="N506" t="b">
        <v>0</v>
      </c>
      <c r="O506">
        <v>5</v>
      </c>
      <c r="P506" t="b">
        <v>0</v>
      </c>
      <c r="Q506" t="s">
        <v>8270</v>
      </c>
      <c r="R506" s="7">
        <f t="shared" si="36"/>
        <v>1.3673469387755102</v>
      </c>
      <c r="S506" s="7">
        <f t="shared" si="39"/>
        <v>67</v>
      </c>
      <c r="T506" t="s">
        <v>8310</v>
      </c>
      <c r="U506" t="s">
        <v>8316</v>
      </c>
    </row>
    <row r="507" spans="1:21" ht="4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37"/>
        <v>42317.848217592589</v>
      </c>
      <c r="L507" s="19">
        <f t="shared" si="38"/>
        <v>2015</v>
      </c>
      <c r="M507" s="14">
        <f t="shared" si="35"/>
        <v>42362.848217592589</v>
      </c>
      <c r="N507" t="b">
        <v>0</v>
      </c>
      <c r="O507">
        <v>14</v>
      </c>
      <c r="P507" t="b">
        <v>0</v>
      </c>
      <c r="Q507" t="s">
        <v>8270</v>
      </c>
      <c r="R507" s="7">
        <f t="shared" si="36"/>
        <v>0.43333333333333329</v>
      </c>
      <c r="S507" s="7">
        <f t="shared" si="39"/>
        <v>3.7142857142857144</v>
      </c>
      <c r="T507" t="s">
        <v>8310</v>
      </c>
      <c r="U507" t="s">
        <v>8316</v>
      </c>
    </row>
    <row r="508" spans="1:21" ht="4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37"/>
        <v>41466.302314814813</v>
      </c>
      <c r="L508" s="19">
        <f t="shared" si="38"/>
        <v>2013</v>
      </c>
      <c r="M508" s="14">
        <f t="shared" si="35"/>
        <v>41496.302314814813</v>
      </c>
      <c r="N508" t="b">
        <v>0</v>
      </c>
      <c r="O508">
        <v>1</v>
      </c>
      <c r="P508" t="b">
        <v>0</v>
      </c>
      <c r="Q508" t="s">
        <v>8270</v>
      </c>
      <c r="R508" s="7">
        <f t="shared" si="36"/>
        <v>0.125</v>
      </c>
      <c r="S508" s="7">
        <f t="shared" si="39"/>
        <v>250</v>
      </c>
      <c r="T508" t="s">
        <v>8310</v>
      </c>
      <c r="U508" t="s">
        <v>8316</v>
      </c>
    </row>
    <row r="509" spans="1:21" ht="4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37"/>
        <v>41156.708993055552</v>
      </c>
      <c r="L509" s="19">
        <f t="shared" si="38"/>
        <v>2012</v>
      </c>
      <c r="M509" s="14">
        <f t="shared" si="35"/>
        <v>41201.708993055552</v>
      </c>
      <c r="N509" t="b">
        <v>0</v>
      </c>
      <c r="O509">
        <v>10</v>
      </c>
      <c r="P509" t="b">
        <v>0</v>
      </c>
      <c r="Q509" t="s">
        <v>8270</v>
      </c>
      <c r="R509" s="7">
        <f t="shared" si="36"/>
        <v>3.2</v>
      </c>
      <c r="S509" s="7">
        <f t="shared" si="39"/>
        <v>64</v>
      </c>
      <c r="T509" t="s">
        <v>8310</v>
      </c>
      <c r="U509" t="s">
        <v>8316</v>
      </c>
    </row>
    <row r="510" spans="1:21" ht="45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37"/>
        <v>40994.774317129632</v>
      </c>
      <c r="L510" s="19">
        <f t="shared" si="38"/>
        <v>2012</v>
      </c>
      <c r="M510" s="14">
        <f t="shared" si="35"/>
        <v>41054.343055555553</v>
      </c>
      <c r="N510" t="b">
        <v>0</v>
      </c>
      <c r="O510">
        <v>3</v>
      </c>
      <c r="P510" t="b">
        <v>0</v>
      </c>
      <c r="Q510" t="s">
        <v>8270</v>
      </c>
      <c r="R510" s="7">
        <f t="shared" si="36"/>
        <v>0.8</v>
      </c>
      <c r="S510" s="7">
        <f t="shared" si="39"/>
        <v>133.33333333333334</v>
      </c>
      <c r="T510" t="s">
        <v>8310</v>
      </c>
      <c r="U510" t="s">
        <v>8316</v>
      </c>
    </row>
    <row r="511" spans="1:21" ht="4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37"/>
        <v>42153.381597222222</v>
      </c>
      <c r="L511" s="19">
        <f t="shared" si="38"/>
        <v>2015</v>
      </c>
      <c r="M511" s="14">
        <f t="shared" si="35"/>
        <v>42183.381597222222</v>
      </c>
      <c r="N511" t="b">
        <v>0</v>
      </c>
      <c r="O511">
        <v>1</v>
      </c>
      <c r="P511" t="b">
        <v>0</v>
      </c>
      <c r="Q511" t="s">
        <v>8270</v>
      </c>
      <c r="R511" s="7">
        <f t="shared" si="36"/>
        <v>0.2</v>
      </c>
      <c r="S511" s="7">
        <f t="shared" si="39"/>
        <v>10</v>
      </c>
      <c r="T511" t="s">
        <v>8310</v>
      </c>
      <c r="U511" t="s">
        <v>8316</v>
      </c>
    </row>
    <row r="512" spans="1:21" ht="4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37"/>
        <v>42399.926377314812</v>
      </c>
      <c r="L512" s="19">
        <f t="shared" si="38"/>
        <v>2016</v>
      </c>
      <c r="M512" s="14">
        <f t="shared" si="35"/>
        <v>42429.926377314812</v>
      </c>
      <c r="N512" t="b">
        <v>0</v>
      </c>
      <c r="O512">
        <v>0</v>
      </c>
      <c r="P512" t="b">
        <v>0</v>
      </c>
      <c r="Q512" t="s">
        <v>8270</v>
      </c>
      <c r="R512" s="7">
        <f t="shared" si="36"/>
        <v>0</v>
      </c>
      <c r="S512" s="7">
        <f t="shared" si="39"/>
        <v>0</v>
      </c>
      <c r="T512" t="s">
        <v>8310</v>
      </c>
      <c r="U512" t="s">
        <v>8316</v>
      </c>
    </row>
    <row r="513" spans="1:21" ht="4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37"/>
        <v>41340.053032407406</v>
      </c>
      <c r="L513" s="19">
        <f t="shared" si="38"/>
        <v>2013</v>
      </c>
      <c r="M513" s="14">
        <f t="shared" si="35"/>
        <v>41370.011365740742</v>
      </c>
      <c r="N513" t="b">
        <v>0</v>
      </c>
      <c r="O513">
        <v>5</v>
      </c>
      <c r="P513" t="b">
        <v>0</v>
      </c>
      <c r="Q513" t="s">
        <v>8270</v>
      </c>
      <c r="R513" s="7">
        <f t="shared" si="36"/>
        <v>3</v>
      </c>
      <c r="S513" s="7">
        <f t="shared" si="39"/>
        <v>30</v>
      </c>
      <c r="T513" t="s">
        <v>8310</v>
      </c>
      <c r="U513" t="s">
        <v>8316</v>
      </c>
    </row>
    <row r="514" spans="1:21" ht="4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si="37"/>
        <v>42649.492210648154</v>
      </c>
      <c r="L514" s="19">
        <f t="shared" si="38"/>
        <v>2016</v>
      </c>
      <c r="M514" s="14">
        <f t="shared" ref="M514:M577" si="40">(I514/86400)+25569+(-6/24)</f>
        <v>42694.533877314811</v>
      </c>
      <c r="N514" t="b">
        <v>0</v>
      </c>
      <c r="O514">
        <v>2</v>
      </c>
      <c r="P514" t="b">
        <v>0</v>
      </c>
      <c r="Q514" t="s">
        <v>8270</v>
      </c>
      <c r="R514" s="7">
        <f t="shared" ref="R514:R577" si="41">E514/D514*100</f>
        <v>0.13749999999999998</v>
      </c>
      <c r="S514" s="7">
        <f t="shared" si="39"/>
        <v>5.5</v>
      </c>
      <c r="T514" t="s">
        <v>8310</v>
      </c>
      <c r="U514" t="s">
        <v>8316</v>
      </c>
    </row>
    <row r="515" spans="1:21" ht="30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ref="K515:K578" si="42">(J515/86400)+25569+(-6/24)</f>
        <v>42552.403993055559</v>
      </c>
      <c r="L515" s="19">
        <f t="shared" ref="L515:L578" si="43">YEAR(K515)</f>
        <v>2016</v>
      </c>
      <c r="M515" s="14">
        <f t="shared" si="40"/>
        <v>42597.041666666672</v>
      </c>
      <c r="N515" t="b">
        <v>0</v>
      </c>
      <c r="O515">
        <v>68</v>
      </c>
      <c r="P515" t="b">
        <v>0</v>
      </c>
      <c r="Q515" t="s">
        <v>8270</v>
      </c>
      <c r="R515" s="7">
        <f t="shared" si="41"/>
        <v>13.923999999999999</v>
      </c>
      <c r="S515" s="7">
        <f t="shared" ref="S515:S578" si="44">IFERROR(E515/O515,0)</f>
        <v>102.38235294117646</v>
      </c>
      <c r="T515" t="s">
        <v>8310</v>
      </c>
      <c r="U515" t="s">
        <v>8316</v>
      </c>
    </row>
    <row r="516" spans="1:21" ht="4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42"/>
        <v>41830.363969907405</v>
      </c>
      <c r="L516" s="19">
        <f t="shared" si="43"/>
        <v>2014</v>
      </c>
      <c r="M516" s="14">
        <f t="shared" si="40"/>
        <v>41860.363969907405</v>
      </c>
      <c r="N516" t="b">
        <v>0</v>
      </c>
      <c r="O516">
        <v>3</v>
      </c>
      <c r="P516" t="b">
        <v>0</v>
      </c>
      <c r="Q516" t="s">
        <v>8270</v>
      </c>
      <c r="R516" s="7">
        <f t="shared" si="41"/>
        <v>3.3333333333333335</v>
      </c>
      <c r="S516" s="7">
        <f t="shared" si="44"/>
        <v>16.666666666666668</v>
      </c>
      <c r="T516" t="s">
        <v>8310</v>
      </c>
      <c r="U516" t="s">
        <v>8316</v>
      </c>
    </row>
    <row r="517" spans="1:21" ht="30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42"/>
        <v>42327.240752314814</v>
      </c>
      <c r="L517" s="19">
        <f t="shared" si="43"/>
        <v>2015</v>
      </c>
      <c r="M517" s="14">
        <f t="shared" si="40"/>
        <v>42367.240752314814</v>
      </c>
      <c r="N517" t="b">
        <v>0</v>
      </c>
      <c r="O517">
        <v>34</v>
      </c>
      <c r="P517" t="b">
        <v>0</v>
      </c>
      <c r="Q517" t="s">
        <v>8270</v>
      </c>
      <c r="R517" s="7">
        <f t="shared" si="41"/>
        <v>25.41340206185567</v>
      </c>
      <c r="S517" s="7">
        <f t="shared" si="44"/>
        <v>725.02941176470586</v>
      </c>
      <c r="T517" t="s">
        <v>8310</v>
      </c>
      <c r="U517" t="s">
        <v>8316</v>
      </c>
    </row>
    <row r="518" spans="1:21" ht="30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42"/>
        <v>42091.528703703705</v>
      </c>
      <c r="L518" s="19">
        <f t="shared" si="43"/>
        <v>2015</v>
      </c>
      <c r="M518" s="14">
        <f t="shared" si="40"/>
        <v>42151.528703703705</v>
      </c>
      <c r="N518" t="b">
        <v>0</v>
      </c>
      <c r="O518">
        <v>0</v>
      </c>
      <c r="P518" t="b">
        <v>0</v>
      </c>
      <c r="Q518" t="s">
        <v>8270</v>
      </c>
      <c r="R518" s="7">
        <f t="shared" si="41"/>
        <v>0</v>
      </c>
      <c r="S518" s="7">
        <f t="shared" si="44"/>
        <v>0</v>
      </c>
      <c r="T518" t="s">
        <v>8310</v>
      </c>
      <c r="U518" t="s">
        <v>8316</v>
      </c>
    </row>
    <row r="519" spans="1:21" ht="4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42"/>
        <v>42738.365289351852</v>
      </c>
      <c r="L519" s="19">
        <f t="shared" si="43"/>
        <v>2017</v>
      </c>
      <c r="M519" s="14">
        <f t="shared" si="40"/>
        <v>42768.365289351852</v>
      </c>
      <c r="N519" t="b">
        <v>0</v>
      </c>
      <c r="O519">
        <v>3</v>
      </c>
      <c r="P519" t="b">
        <v>0</v>
      </c>
      <c r="Q519" t="s">
        <v>8270</v>
      </c>
      <c r="R519" s="7">
        <f t="shared" si="41"/>
        <v>1.3666666666666667</v>
      </c>
      <c r="S519" s="7">
        <f t="shared" si="44"/>
        <v>68.333333333333329</v>
      </c>
      <c r="T519" t="s">
        <v>8310</v>
      </c>
      <c r="U519" t="s">
        <v>8316</v>
      </c>
    </row>
    <row r="520" spans="1:21" ht="45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42"/>
        <v>42223.366018518514</v>
      </c>
      <c r="L520" s="19">
        <f t="shared" si="43"/>
        <v>2015</v>
      </c>
      <c r="M520" s="14">
        <f t="shared" si="40"/>
        <v>42253.365277777775</v>
      </c>
      <c r="N520" t="b">
        <v>0</v>
      </c>
      <c r="O520">
        <v>0</v>
      </c>
      <c r="P520" t="b">
        <v>0</v>
      </c>
      <c r="Q520" t="s">
        <v>8270</v>
      </c>
      <c r="R520" s="7">
        <f t="shared" si="41"/>
        <v>0</v>
      </c>
      <c r="S520" s="7">
        <f t="shared" si="44"/>
        <v>0</v>
      </c>
      <c r="T520" t="s">
        <v>8310</v>
      </c>
      <c r="U520" t="s">
        <v>8316</v>
      </c>
    </row>
    <row r="521" spans="1:21" ht="4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42"/>
        <v>41218.141446759255</v>
      </c>
      <c r="L521" s="19">
        <f t="shared" si="43"/>
        <v>2012</v>
      </c>
      <c r="M521" s="14">
        <f t="shared" si="40"/>
        <v>41248.141446759255</v>
      </c>
      <c r="N521" t="b">
        <v>0</v>
      </c>
      <c r="O521">
        <v>70</v>
      </c>
      <c r="P521" t="b">
        <v>0</v>
      </c>
      <c r="Q521" t="s">
        <v>8270</v>
      </c>
      <c r="R521" s="7">
        <f t="shared" si="41"/>
        <v>22.881426547787683</v>
      </c>
      <c r="S521" s="7">
        <f t="shared" si="44"/>
        <v>39.228571428571428</v>
      </c>
      <c r="T521" t="s">
        <v>8310</v>
      </c>
      <c r="U521" t="s">
        <v>8316</v>
      </c>
    </row>
    <row r="522" spans="1:21" ht="4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42"/>
        <v>42318.452094907407</v>
      </c>
      <c r="L522" s="19">
        <f t="shared" si="43"/>
        <v>2015</v>
      </c>
      <c r="M522" s="14">
        <f t="shared" si="40"/>
        <v>42348.452094907407</v>
      </c>
      <c r="N522" t="b">
        <v>0</v>
      </c>
      <c r="O522">
        <v>34</v>
      </c>
      <c r="P522" t="b">
        <v>1</v>
      </c>
      <c r="Q522" t="s">
        <v>8271</v>
      </c>
      <c r="R522" s="7">
        <f t="shared" si="41"/>
        <v>102.1</v>
      </c>
      <c r="S522" s="7">
        <f t="shared" si="44"/>
        <v>150.14705882352942</v>
      </c>
      <c r="T522" t="s">
        <v>8317</v>
      </c>
      <c r="U522" t="s">
        <v>8318</v>
      </c>
    </row>
    <row r="523" spans="1:21" ht="4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42"/>
        <v>42645.842812499999</v>
      </c>
      <c r="L523" s="19">
        <f t="shared" si="43"/>
        <v>2016</v>
      </c>
      <c r="M523" s="14">
        <f t="shared" si="40"/>
        <v>42674.957638888889</v>
      </c>
      <c r="N523" t="b">
        <v>0</v>
      </c>
      <c r="O523">
        <v>56</v>
      </c>
      <c r="P523" t="b">
        <v>1</v>
      </c>
      <c r="Q523" t="s">
        <v>8271</v>
      </c>
      <c r="R523" s="7">
        <f t="shared" si="41"/>
        <v>104.64</v>
      </c>
      <c r="S523" s="7">
        <f t="shared" si="44"/>
        <v>93.428571428571431</v>
      </c>
      <c r="T523" t="s">
        <v>8317</v>
      </c>
      <c r="U523" t="s">
        <v>8318</v>
      </c>
    </row>
    <row r="524" spans="1:21" ht="30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42"/>
        <v>42429.790798611109</v>
      </c>
      <c r="L524" s="19">
        <f t="shared" si="43"/>
        <v>2016</v>
      </c>
      <c r="M524" s="14">
        <f t="shared" si="40"/>
        <v>42449.749131944445</v>
      </c>
      <c r="N524" t="b">
        <v>0</v>
      </c>
      <c r="O524">
        <v>31</v>
      </c>
      <c r="P524" t="b">
        <v>1</v>
      </c>
      <c r="Q524" t="s">
        <v>8271</v>
      </c>
      <c r="R524" s="7">
        <f t="shared" si="41"/>
        <v>114.66666666666667</v>
      </c>
      <c r="S524" s="7">
        <f t="shared" si="44"/>
        <v>110.96774193548387</v>
      </c>
      <c r="T524" t="s">
        <v>8317</v>
      </c>
      <c r="U524" t="s">
        <v>8318</v>
      </c>
    </row>
    <row r="525" spans="1:21" ht="4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42"/>
        <v>42237.88282407407</v>
      </c>
      <c r="L525" s="19">
        <f t="shared" si="43"/>
        <v>2015</v>
      </c>
      <c r="M525" s="14">
        <f t="shared" si="40"/>
        <v>42267.88282407407</v>
      </c>
      <c r="N525" t="b">
        <v>0</v>
      </c>
      <c r="O525">
        <v>84</v>
      </c>
      <c r="P525" t="b">
        <v>1</v>
      </c>
      <c r="Q525" t="s">
        <v>8271</v>
      </c>
      <c r="R525" s="7">
        <f t="shared" si="41"/>
        <v>120.6</v>
      </c>
      <c r="S525" s="7">
        <f t="shared" si="44"/>
        <v>71.785714285714292</v>
      </c>
      <c r="T525" t="s">
        <v>8317</v>
      </c>
      <c r="U525" t="s">
        <v>8318</v>
      </c>
    </row>
    <row r="526" spans="1:21" ht="4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42"/>
        <v>42492.467233796298</v>
      </c>
      <c r="L526" s="19">
        <f t="shared" si="43"/>
        <v>2016</v>
      </c>
      <c r="M526" s="14">
        <f t="shared" si="40"/>
        <v>42522.467233796298</v>
      </c>
      <c r="N526" t="b">
        <v>0</v>
      </c>
      <c r="O526">
        <v>130</v>
      </c>
      <c r="P526" t="b">
        <v>1</v>
      </c>
      <c r="Q526" t="s">
        <v>8271</v>
      </c>
      <c r="R526" s="7">
        <f t="shared" si="41"/>
        <v>108.67285714285715</v>
      </c>
      <c r="S526" s="7">
        <f t="shared" si="44"/>
        <v>29.258076923076924</v>
      </c>
      <c r="T526" t="s">
        <v>8317</v>
      </c>
      <c r="U526" t="s">
        <v>8318</v>
      </c>
    </row>
    <row r="527" spans="1:21" ht="45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42"/>
        <v>41850.150937500002</v>
      </c>
      <c r="L527" s="19">
        <f t="shared" si="43"/>
        <v>2014</v>
      </c>
      <c r="M527" s="14">
        <f t="shared" si="40"/>
        <v>41895.150937500002</v>
      </c>
      <c r="N527" t="b">
        <v>0</v>
      </c>
      <c r="O527">
        <v>12</v>
      </c>
      <c r="P527" t="b">
        <v>1</v>
      </c>
      <c r="Q527" t="s">
        <v>8271</v>
      </c>
      <c r="R527" s="7">
        <f t="shared" si="41"/>
        <v>100</v>
      </c>
      <c r="S527" s="7">
        <f t="shared" si="44"/>
        <v>1000</v>
      </c>
      <c r="T527" t="s">
        <v>8317</v>
      </c>
      <c r="U527" t="s">
        <v>8318</v>
      </c>
    </row>
    <row r="528" spans="1:21" ht="4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42"/>
        <v>42192.341944444444</v>
      </c>
      <c r="L528" s="19">
        <f t="shared" si="43"/>
        <v>2015</v>
      </c>
      <c r="M528" s="14">
        <f t="shared" si="40"/>
        <v>42223.458333333328</v>
      </c>
      <c r="N528" t="b">
        <v>0</v>
      </c>
      <c r="O528">
        <v>23</v>
      </c>
      <c r="P528" t="b">
        <v>1</v>
      </c>
      <c r="Q528" t="s">
        <v>8271</v>
      </c>
      <c r="R528" s="7">
        <f t="shared" si="41"/>
        <v>113.99999999999999</v>
      </c>
      <c r="S528" s="7">
        <f t="shared" si="44"/>
        <v>74.347826086956516</v>
      </c>
      <c r="T528" t="s">
        <v>8317</v>
      </c>
      <c r="U528" t="s">
        <v>8318</v>
      </c>
    </row>
    <row r="529" spans="1:21" ht="45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42"/>
        <v>42752.955625000002</v>
      </c>
      <c r="L529" s="19">
        <f t="shared" si="43"/>
        <v>2017</v>
      </c>
      <c r="M529" s="14">
        <f t="shared" si="40"/>
        <v>42783.420138888891</v>
      </c>
      <c r="N529" t="b">
        <v>0</v>
      </c>
      <c r="O529">
        <v>158</v>
      </c>
      <c r="P529" t="b">
        <v>1</v>
      </c>
      <c r="Q529" t="s">
        <v>8271</v>
      </c>
      <c r="R529" s="7">
        <f t="shared" si="41"/>
        <v>100.85</v>
      </c>
      <c r="S529" s="7">
        <f t="shared" si="44"/>
        <v>63.829113924050631</v>
      </c>
      <c r="T529" t="s">
        <v>8317</v>
      </c>
      <c r="U529" t="s">
        <v>8318</v>
      </c>
    </row>
    <row r="530" spans="1:21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42"/>
        <v>42155.670219907406</v>
      </c>
      <c r="L530" s="19">
        <f t="shared" si="43"/>
        <v>2015</v>
      </c>
      <c r="M530" s="14">
        <f t="shared" si="40"/>
        <v>42176.638888888891</v>
      </c>
      <c r="N530" t="b">
        <v>0</v>
      </c>
      <c r="O530">
        <v>30</v>
      </c>
      <c r="P530" t="b">
        <v>1</v>
      </c>
      <c r="Q530" t="s">
        <v>8271</v>
      </c>
      <c r="R530" s="7">
        <f t="shared" si="41"/>
        <v>115.65217391304347</v>
      </c>
      <c r="S530" s="7">
        <f t="shared" si="44"/>
        <v>44.333333333333336</v>
      </c>
      <c r="T530" t="s">
        <v>8317</v>
      </c>
      <c r="U530" t="s">
        <v>8318</v>
      </c>
    </row>
    <row r="531" spans="1:21" ht="4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42"/>
        <v>42724.781180555554</v>
      </c>
      <c r="L531" s="19">
        <f t="shared" si="43"/>
        <v>2016</v>
      </c>
      <c r="M531" s="14">
        <f t="shared" si="40"/>
        <v>42745.958333333328</v>
      </c>
      <c r="N531" t="b">
        <v>0</v>
      </c>
      <c r="O531">
        <v>18</v>
      </c>
      <c r="P531" t="b">
        <v>1</v>
      </c>
      <c r="Q531" t="s">
        <v>8271</v>
      </c>
      <c r="R531" s="7">
        <f t="shared" si="41"/>
        <v>130.41666666666666</v>
      </c>
      <c r="S531" s="7">
        <f t="shared" si="44"/>
        <v>86.944444444444443</v>
      </c>
      <c r="T531" t="s">
        <v>8317</v>
      </c>
      <c r="U531" t="s">
        <v>8318</v>
      </c>
    </row>
    <row r="532" spans="1:21" ht="4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42"/>
        <v>42157.341064814813</v>
      </c>
      <c r="L532" s="19">
        <f t="shared" si="43"/>
        <v>2015</v>
      </c>
      <c r="M532" s="14">
        <f t="shared" si="40"/>
        <v>42178.833333333328</v>
      </c>
      <c r="N532" t="b">
        <v>0</v>
      </c>
      <c r="O532">
        <v>29</v>
      </c>
      <c r="P532" t="b">
        <v>1</v>
      </c>
      <c r="Q532" t="s">
        <v>8271</v>
      </c>
      <c r="R532" s="7">
        <f t="shared" si="41"/>
        <v>107.78267254038178</v>
      </c>
      <c r="S532" s="7">
        <f t="shared" si="44"/>
        <v>126.55172413793103</v>
      </c>
      <c r="T532" t="s">
        <v>8317</v>
      </c>
      <c r="U532" t="s">
        <v>8318</v>
      </c>
    </row>
    <row r="533" spans="1:21" ht="4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42"/>
        <v>42675.815150462964</v>
      </c>
      <c r="L533" s="19">
        <f t="shared" si="43"/>
        <v>2016</v>
      </c>
      <c r="M533" s="14">
        <f t="shared" si="40"/>
        <v>42721.040972222225</v>
      </c>
      <c r="N533" t="b">
        <v>0</v>
      </c>
      <c r="O533">
        <v>31</v>
      </c>
      <c r="P533" t="b">
        <v>1</v>
      </c>
      <c r="Q533" t="s">
        <v>8271</v>
      </c>
      <c r="R533" s="7">
        <f t="shared" si="41"/>
        <v>100</v>
      </c>
      <c r="S533" s="7">
        <f t="shared" si="44"/>
        <v>129.03225806451613</v>
      </c>
      <c r="T533" t="s">
        <v>8317</v>
      </c>
      <c r="U533" t="s">
        <v>8318</v>
      </c>
    </row>
    <row r="534" spans="1:21" ht="4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42"/>
        <v>42472.757037037038</v>
      </c>
      <c r="L534" s="19">
        <f t="shared" si="43"/>
        <v>2016</v>
      </c>
      <c r="M534" s="14">
        <f t="shared" si="40"/>
        <v>42502.757037037038</v>
      </c>
      <c r="N534" t="b">
        <v>0</v>
      </c>
      <c r="O534">
        <v>173</v>
      </c>
      <c r="P534" t="b">
        <v>1</v>
      </c>
      <c r="Q534" t="s">
        <v>8271</v>
      </c>
      <c r="R534" s="7">
        <f t="shared" si="41"/>
        <v>123.25</v>
      </c>
      <c r="S534" s="7">
        <f t="shared" si="44"/>
        <v>71.242774566473983</v>
      </c>
      <c r="T534" t="s">
        <v>8317</v>
      </c>
      <c r="U534" t="s">
        <v>8318</v>
      </c>
    </row>
    <row r="535" spans="1:21" ht="4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42"/>
        <v>42482.18478009259</v>
      </c>
      <c r="L535" s="19">
        <f t="shared" si="43"/>
        <v>2016</v>
      </c>
      <c r="M535" s="14">
        <f t="shared" si="40"/>
        <v>42506.18478009259</v>
      </c>
      <c r="N535" t="b">
        <v>0</v>
      </c>
      <c r="O535">
        <v>17</v>
      </c>
      <c r="P535" t="b">
        <v>1</v>
      </c>
      <c r="Q535" t="s">
        <v>8271</v>
      </c>
      <c r="R535" s="7">
        <f t="shared" si="41"/>
        <v>100.2</v>
      </c>
      <c r="S535" s="7">
        <f t="shared" si="44"/>
        <v>117.88235294117646</v>
      </c>
      <c r="T535" t="s">
        <v>8317</v>
      </c>
      <c r="U535" t="s">
        <v>8318</v>
      </c>
    </row>
    <row r="536" spans="1:21" ht="4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42"/>
        <v>42270.560995370368</v>
      </c>
      <c r="L536" s="19">
        <f t="shared" si="43"/>
        <v>2015</v>
      </c>
      <c r="M536" s="14">
        <f t="shared" si="40"/>
        <v>42309.708333333328</v>
      </c>
      <c r="N536" t="b">
        <v>0</v>
      </c>
      <c r="O536">
        <v>48</v>
      </c>
      <c r="P536" t="b">
        <v>1</v>
      </c>
      <c r="Q536" t="s">
        <v>8271</v>
      </c>
      <c r="R536" s="7">
        <f t="shared" si="41"/>
        <v>104.66666666666666</v>
      </c>
      <c r="S536" s="7">
        <f t="shared" si="44"/>
        <v>327.08333333333331</v>
      </c>
      <c r="T536" t="s">
        <v>8317</v>
      </c>
      <c r="U536" t="s">
        <v>8318</v>
      </c>
    </row>
    <row r="537" spans="1:21" ht="30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42"/>
        <v>42711.29519675926</v>
      </c>
      <c r="L537" s="19">
        <f t="shared" si="43"/>
        <v>2016</v>
      </c>
      <c r="M537" s="14">
        <f t="shared" si="40"/>
        <v>42741.29519675926</v>
      </c>
      <c r="N537" t="b">
        <v>0</v>
      </c>
      <c r="O537">
        <v>59</v>
      </c>
      <c r="P537" t="b">
        <v>1</v>
      </c>
      <c r="Q537" t="s">
        <v>8271</v>
      </c>
      <c r="R537" s="7">
        <f t="shared" si="41"/>
        <v>102.49999999999999</v>
      </c>
      <c r="S537" s="7">
        <f t="shared" si="44"/>
        <v>34.745762711864408</v>
      </c>
      <c r="T537" t="s">
        <v>8317</v>
      </c>
      <c r="U537" t="s">
        <v>8318</v>
      </c>
    </row>
    <row r="538" spans="1:21" ht="45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42"/>
        <v>42179.094988425924</v>
      </c>
      <c r="L538" s="19">
        <f t="shared" si="43"/>
        <v>2015</v>
      </c>
      <c r="M538" s="14">
        <f t="shared" si="40"/>
        <v>42219.5</v>
      </c>
      <c r="N538" t="b">
        <v>0</v>
      </c>
      <c r="O538">
        <v>39</v>
      </c>
      <c r="P538" t="b">
        <v>1</v>
      </c>
      <c r="Q538" t="s">
        <v>8271</v>
      </c>
      <c r="R538" s="7">
        <f t="shared" si="41"/>
        <v>118.25757575757576</v>
      </c>
      <c r="S538" s="7">
        <f t="shared" si="44"/>
        <v>100.06410256410257</v>
      </c>
      <c r="T538" t="s">
        <v>8317</v>
      </c>
      <c r="U538" t="s">
        <v>8318</v>
      </c>
    </row>
    <row r="539" spans="1:21" ht="4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42"/>
        <v>42282.518414351856</v>
      </c>
      <c r="L539" s="19">
        <f t="shared" si="43"/>
        <v>2015</v>
      </c>
      <c r="M539" s="14">
        <f t="shared" si="40"/>
        <v>42312.560081018513</v>
      </c>
      <c r="N539" t="b">
        <v>0</v>
      </c>
      <c r="O539">
        <v>59</v>
      </c>
      <c r="P539" t="b">
        <v>1</v>
      </c>
      <c r="Q539" t="s">
        <v>8271</v>
      </c>
      <c r="R539" s="7">
        <f t="shared" si="41"/>
        <v>120.5</v>
      </c>
      <c r="S539" s="7">
        <f t="shared" si="44"/>
        <v>40.847457627118644</v>
      </c>
      <c r="T539" t="s">
        <v>8317</v>
      </c>
      <c r="U539" t="s">
        <v>8318</v>
      </c>
    </row>
    <row r="540" spans="1:21" ht="4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42"/>
        <v>42473.544710648144</v>
      </c>
      <c r="L540" s="19">
        <f t="shared" si="43"/>
        <v>2016</v>
      </c>
      <c r="M540" s="14">
        <f t="shared" si="40"/>
        <v>42503.544710648144</v>
      </c>
      <c r="N540" t="b">
        <v>0</v>
      </c>
      <c r="O540">
        <v>60</v>
      </c>
      <c r="P540" t="b">
        <v>1</v>
      </c>
      <c r="Q540" t="s">
        <v>8271</v>
      </c>
      <c r="R540" s="7">
        <f t="shared" si="41"/>
        <v>302.42</v>
      </c>
      <c r="S540" s="7">
        <f t="shared" si="44"/>
        <v>252.01666666666668</v>
      </c>
      <c r="T540" t="s">
        <v>8317</v>
      </c>
      <c r="U540" t="s">
        <v>8318</v>
      </c>
    </row>
    <row r="541" spans="1:21" ht="4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42"/>
        <v>42534.799849537041</v>
      </c>
      <c r="L541" s="19">
        <f t="shared" si="43"/>
        <v>2016</v>
      </c>
      <c r="M541" s="14">
        <f t="shared" si="40"/>
        <v>42555.799849537041</v>
      </c>
      <c r="N541" t="b">
        <v>0</v>
      </c>
      <c r="O541">
        <v>20</v>
      </c>
      <c r="P541" t="b">
        <v>1</v>
      </c>
      <c r="Q541" t="s">
        <v>8271</v>
      </c>
      <c r="R541" s="7">
        <f t="shared" si="41"/>
        <v>100.64400000000001</v>
      </c>
      <c r="S541" s="7">
        <f t="shared" si="44"/>
        <v>25.161000000000001</v>
      </c>
      <c r="T541" t="s">
        <v>8317</v>
      </c>
      <c r="U541" t="s">
        <v>8318</v>
      </c>
    </row>
    <row r="542" spans="1:21" ht="60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42"/>
        <v>42009.567199074074</v>
      </c>
      <c r="L542" s="19">
        <f t="shared" si="43"/>
        <v>2015</v>
      </c>
      <c r="M542" s="14">
        <f t="shared" si="40"/>
        <v>42039.567199074074</v>
      </c>
      <c r="N542" t="b">
        <v>0</v>
      </c>
      <c r="O542">
        <v>1</v>
      </c>
      <c r="P542" t="b">
        <v>0</v>
      </c>
      <c r="Q542" t="s">
        <v>8272</v>
      </c>
      <c r="R542" s="7">
        <f t="shared" si="41"/>
        <v>6.6666666666666671E-3</v>
      </c>
      <c r="S542" s="7">
        <f t="shared" si="44"/>
        <v>1</v>
      </c>
      <c r="T542" t="s">
        <v>8319</v>
      </c>
      <c r="U542" t="s">
        <v>8320</v>
      </c>
    </row>
    <row r="543" spans="1:21" ht="4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42"/>
        <v>42275.796689814815</v>
      </c>
      <c r="L543" s="19">
        <f t="shared" si="43"/>
        <v>2015</v>
      </c>
      <c r="M543" s="14">
        <f t="shared" si="40"/>
        <v>42305.796689814815</v>
      </c>
      <c r="N543" t="b">
        <v>0</v>
      </c>
      <c r="O543">
        <v>1</v>
      </c>
      <c r="P543" t="b">
        <v>0</v>
      </c>
      <c r="Q543" t="s">
        <v>8272</v>
      </c>
      <c r="R543" s="7">
        <f t="shared" si="41"/>
        <v>0.55555555555555558</v>
      </c>
      <c r="S543" s="7">
        <f t="shared" si="44"/>
        <v>25</v>
      </c>
      <c r="T543" t="s">
        <v>8319</v>
      </c>
      <c r="U543" t="s">
        <v>8320</v>
      </c>
    </row>
    <row r="544" spans="1:21" ht="4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42"/>
        <v>42433.487453703703</v>
      </c>
      <c r="L544" s="19">
        <f t="shared" si="43"/>
        <v>2016</v>
      </c>
      <c r="M544" s="14">
        <f t="shared" si="40"/>
        <v>42493.445787037039</v>
      </c>
      <c r="N544" t="b">
        <v>0</v>
      </c>
      <c r="O544">
        <v>1</v>
      </c>
      <c r="P544" t="b">
        <v>0</v>
      </c>
      <c r="Q544" t="s">
        <v>8272</v>
      </c>
      <c r="R544" s="7">
        <f t="shared" si="41"/>
        <v>3.9999999999999996E-4</v>
      </c>
      <c r="S544" s="7">
        <f t="shared" si="44"/>
        <v>1</v>
      </c>
      <c r="T544" t="s">
        <v>8319</v>
      </c>
      <c r="U544" t="s">
        <v>8320</v>
      </c>
    </row>
    <row r="545" spans="1:21" ht="4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42"/>
        <v>41913.842152777775</v>
      </c>
      <c r="L545" s="19">
        <f t="shared" si="43"/>
        <v>2014</v>
      </c>
      <c r="M545" s="14">
        <f t="shared" si="40"/>
        <v>41943.842152777775</v>
      </c>
      <c r="N545" t="b">
        <v>0</v>
      </c>
      <c r="O545">
        <v>2</v>
      </c>
      <c r="P545" t="b">
        <v>0</v>
      </c>
      <c r="Q545" t="s">
        <v>8272</v>
      </c>
      <c r="R545" s="7">
        <f t="shared" si="41"/>
        <v>0.31818181818181818</v>
      </c>
      <c r="S545" s="7">
        <f t="shared" si="44"/>
        <v>35</v>
      </c>
      <c r="T545" t="s">
        <v>8319</v>
      </c>
      <c r="U545" t="s">
        <v>8320</v>
      </c>
    </row>
    <row r="546" spans="1:21" ht="4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42"/>
        <v>42525.406944444447</v>
      </c>
      <c r="L546" s="19">
        <f t="shared" si="43"/>
        <v>2016</v>
      </c>
      <c r="M546" s="14">
        <f t="shared" si="40"/>
        <v>42555.406944444447</v>
      </c>
      <c r="N546" t="b">
        <v>0</v>
      </c>
      <c r="O546">
        <v>2</v>
      </c>
      <c r="P546" t="b">
        <v>0</v>
      </c>
      <c r="Q546" t="s">
        <v>8272</v>
      </c>
      <c r="R546" s="7">
        <f t="shared" si="41"/>
        <v>1.2</v>
      </c>
      <c r="S546" s="7">
        <f t="shared" si="44"/>
        <v>3</v>
      </c>
      <c r="T546" t="s">
        <v>8319</v>
      </c>
      <c r="U546" t="s">
        <v>8320</v>
      </c>
    </row>
    <row r="547" spans="1:21" ht="4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42"/>
        <v>42283.342465277776</v>
      </c>
      <c r="L547" s="19">
        <f t="shared" si="43"/>
        <v>2015</v>
      </c>
      <c r="M547" s="14">
        <f t="shared" si="40"/>
        <v>42323.384131944447</v>
      </c>
      <c r="N547" t="b">
        <v>0</v>
      </c>
      <c r="O547">
        <v>34</v>
      </c>
      <c r="P547" t="b">
        <v>0</v>
      </c>
      <c r="Q547" t="s">
        <v>8272</v>
      </c>
      <c r="R547" s="7">
        <f t="shared" si="41"/>
        <v>27.383999999999997</v>
      </c>
      <c r="S547" s="7">
        <f t="shared" si="44"/>
        <v>402.70588235294116</v>
      </c>
      <c r="T547" t="s">
        <v>8319</v>
      </c>
      <c r="U547" t="s">
        <v>8320</v>
      </c>
    </row>
    <row r="548" spans="1:21" ht="4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42"/>
        <v>42249.417997685188</v>
      </c>
      <c r="L548" s="19">
        <f t="shared" si="43"/>
        <v>2015</v>
      </c>
      <c r="M548" s="14">
        <f t="shared" si="40"/>
        <v>42294.417997685188</v>
      </c>
      <c r="N548" t="b">
        <v>0</v>
      </c>
      <c r="O548">
        <v>2</v>
      </c>
      <c r="P548" t="b">
        <v>0</v>
      </c>
      <c r="Q548" t="s">
        <v>8272</v>
      </c>
      <c r="R548" s="7">
        <f t="shared" si="41"/>
        <v>8.666666666666667E-2</v>
      </c>
      <c r="S548" s="7">
        <f t="shared" si="44"/>
        <v>26</v>
      </c>
      <c r="T548" t="s">
        <v>8319</v>
      </c>
      <c r="U548" t="s">
        <v>8320</v>
      </c>
    </row>
    <row r="549" spans="1:21" ht="45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42"/>
        <v>42380.446342592593</v>
      </c>
      <c r="L549" s="19">
        <f t="shared" si="43"/>
        <v>2016</v>
      </c>
      <c r="M549" s="14">
        <f t="shared" si="40"/>
        <v>42410.446342592593</v>
      </c>
      <c r="N549" t="b">
        <v>0</v>
      </c>
      <c r="O549">
        <v>0</v>
      </c>
      <c r="P549" t="b">
        <v>0</v>
      </c>
      <c r="Q549" t="s">
        <v>8272</v>
      </c>
      <c r="R549" s="7">
        <f t="shared" si="41"/>
        <v>0</v>
      </c>
      <c r="S549" s="7">
        <f t="shared" si="44"/>
        <v>0</v>
      </c>
      <c r="T549" t="s">
        <v>8319</v>
      </c>
      <c r="U549" t="s">
        <v>8320</v>
      </c>
    </row>
    <row r="550" spans="1:21" ht="4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42"/>
        <v>42276.653333333335</v>
      </c>
      <c r="L550" s="19">
        <f t="shared" si="43"/>
        <v>2015</v>
      </c>
      <c r="M550" s="14">
        <f t="shared" si="40"/>
        <v>42306.653333333335</v>
      </c>
      <c r="N550" t="b">
        <v>0</v>
      </c>
      <c r="O550">
        <v>1</v>
      </c>
      <c r="P550" t="b">
        <v>0</v>
      </c>
      <c r="Q550" t="s">
        <v>8272</v>
      </c>
      <c r="R550" s="7">
        <f t="shared" si="41"/>
        <v>0.09</v>
      </c>
      <c r="S550" s="7">
        <f t="shared" si="44"/>
        <v>9</v>
      </c>
      <c r="T550" t="s">
        <v>8319</v>
      </c>
      <c r="U550" t="s">
        <v>8320</v>
      </c>
    </row>
    <row r="551" spans="1:21" ht="45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42"/>
        <v>42163.386828703704</v>
      </c>
      <c r="L551" s="19">
        <f t="shared" si="43"/>
        <v>2015</v>
      </c>
      <c r="M551" s="14">
        <f t="shared" si="40"/>
        <v>42193.386828703704</v>
      </c>
      <c r="N551" t="b">
        <v>0</v>
      </c>
      <c r="O551">
        <v>8</v>
      </c>
      <c r="P551" t="b">
        <v>0</v>
      </c>
      <c r="Q551" t="s">
        <v>8272</v>
      </c>
      <c r="R551" s="7">
        <f t="shared" si="41"/>
        <v>2.7199999999999998</v>
      </c>
      <c r="S551" s="7">
        <f t="shared" si="44"/>
        <v>8.5</v>
      </c>
      <c r="T551" t="s">
        <v>8319</v>
      </c>
      <c r="U551" t="s">
        <v>8320</v>
      </c>
    </row>
    <row r="552" spans="1:21" ht="4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42"/>
        <v>42753.428761574076</v>
      </c>
      <c r="L552" s="19">
        <f t="shared" si="43"/>
        <v>2017</v>
      </c>
      <c r="M552" s="14">
        <f t="shared" si="40"/>
        <v>42765.958333333328</v>
      </c>
      <c r="N552" t="b">
        <v>0</v>
      </c>
      <c r="O552">
        <v>4</v>
      </c>
      <c r="P552" t="b">
        <v>0</v>
      </c>
      <c r="Q552" t="s">
        <v>8272</v>
      </c>
      <c r="R552" s="7">
        <f t="shared" si="41"/>
        <v>0.70000000000000007</v>
      </c>
      <c r="S552" s="7">
        <f t="shared" si="44"/>
        <v>8.75</v>
      </c>
      <c r="T552" t="s">
        <v>8319</v>
      </c>
      <c r="U552" t="s">
        <v>8320</v>
      </c>
    </row>
    <row r="553" spans="1:21" ht="4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42"/>
        <v>42173.025740740741</v>
      </c>
      <c r="L553" s="19">
        <f t="shared" si="43"/>
        <v>2015</v>
      </c>
      <c r="M553" s="14">
        <f t="shared" si="40"/>
        <v>42217.495138888888</v>
      </c>
      <c r="N553" t="b">
        <v>0</v>
      </c>
      <c r="O553">
        <v>28</v>
      </c>
      <c r="P553" t="b">
        <v>0</v>
      </c>
      <c r="Q553" t="s">
        <v>8272</v>
      </c>
      <c r="R553" s="7">
        <f t="shared" si="41"/>
        <v>5.0413333333333332</v>
      </c>
      <c r="S553" s="7">
        <f t="shared" si="44"/>
        <v>135.03571428571428</v>
      </c>
      <c r="T553" t="s">
        <v>8319</v>
      </c>
      <c r="U553" t="s">
        <v>8320</v>
      </c>
    </row>
    <row r="554" spans="1:21" ht="4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42"/>
        <v>42318.366851851853</v>
      </c>
      <c r="L554" s="19">
        <f t="shared" si="43"/>
        <v>2015</v>
      </c>
      <c r="M554" s="14">
        <f t="shared" si="40"/>
        <v>42378.366851851853</v>
      </c>
      <c r="N554" t="b">
        <v>0</v>
      </c>
      <c r="O554">
        <v>0</v>
      </c>
      <c r="P554" t="b">
        <v>0</v>
      </c>
      <c r="Q554" t="s">
        <v>8272</v>
      </c>
      <c r="R554" s="7">
        <f t="shared" si="41"/>
        <v>0</v>
      </c>
      <c r="S554" s="7">
        <f t="shared" si="44"/>
        <v>0</v>
      </c>
      <c r="T554" t="s">
        <v>8319</v>
      </c>
      <c r="U554" t="s">
        <v>8320</v>
      </c>
    </row>
    <row r="555" spans="1:21" ht="4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42"/>
        <v>41927.46980324074</v>
      </c>
      <c r="L555" s="19">
        <f t="shared" si="43"/>
        <v>2014</v>
      </c>
      <c r="M555" s="14">
        <f t="shared" si="40"/>
        <v>41957.511469907404</v>
      </c>
      <c r="N555" t="b">
        <v>0</v>
      </c>
      <c r="O555">
        <v>6</v>
      </c>
      <c r="P555" t="b">
        <v>0</v>
      </c>
      <c r="Q555" t="s">
        <v>8272</v>
      </c>
      <c r="R555" s="7">
        <f t="shared" si="41"/>
        <v>0.49199999999999999</v>
      </c>
      <c r="S555" s="7">
        <f t="shared" si="44"/>
        <v>20.5</v>
      </c>
      <c r="T555" t="s">
        <v>8319</v>
      </c>
      <c r="U555" t="s">
        <v>8320</v>
      </c>
    </row>
    <row r="556" spans="1:21" ht="4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42"/>
        <v>41901.434861111113</v>
      </c>
      <c r="L556" s="19">
        <f t="shared" si="43"/>
        <v>2014</v>
      </c>
      <c r="M556" s="14">
        <f t="shared" si="40"/>
        <v>41931.434861111113</v>
      </c>
      <c r="N556" t="b">
        <v>0</v>
      </c>
      <c r="O556">
        <v>22</v>
      </c>
      <c r="P556" t="b">
        <v>0</v>
      </c>
      <c r="Q556" t="s">
        <v>8272</v>
      </c>
      <c r="R556" s="7">
        <f t="shared" si="41"/>
        <v>36.589147286821706</v>
      </c>
      <c r="S556" s="7">
        <f t="shared" si="44"/>
        <v>64.36363636363636</v>
      </c>
      <c r="T556" t="s">
        <v>8319</v>
      </c>
      <c r="U556" t="s">
        <v>8320</v>
      </c>
    </row>
    <row r="557" spans="1:21" ht="4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42"/>
        <v>42503.103506944448</v>
      </c>
      <c r="L557" s="19">
        <f t="shared" si="43"/>
        <v>2016</v>
      </c>
      <c r="M557" s="14">
        <f t="shared" si="40"/>
        <v>42533.103506944448</v>
      </c>
      <c r="N557" t="b">
        <v>0</v>
      </c>
      <c r="O557">
        <v>0</v>
      </c>
      <c r="P557" t="b">
        <v>0</v>
      </c>
      <c r="Q557" t="s">
        <v>8272</v>
      </c>
      <c r="R557" s="7">
        <f t="shared" si="41"/>
        <v>0</v>
      </c>
      <c r="S557" s="7">
        <f t="shared" si="44"/>
        <v>0</v>
      </c>
      <c r="T557" t="s">
        <v>8319</v>
      </c>
      <c r="U557" t="s">
        <v>8320</v>
      </c>
    </row>
    <row r="558" spans="1:21" ht="30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42"/>
        <v>42345.610150462962</v>
      </c>
      <c r="L558" s="19">
        <f t="shared" si="43"/>
        <v>2015</v>
      </c>
      <c r="M558" s="14">
        <f t="shared" si="40"/>
        <v>42375.610150462962</v>
      </c>
      <c r="N558" t="b">
        <v>0</v>
      </c>
      <c r="O558">
        <v>1</v>
      </c>
      <c r="P558" t="b">
        <v>0</v>
      </c>
      <c r="Q558" t="s">
        <v>8272</v>
      </c>
      <c r="R558" s="7">
        <f t="shared" si="41"/>
        <v>2.5</v>
      </c>
      <c r="S558" s="7">
        <f t="shared" si="44"/>
        <v>200</v>
      </c>
      <c r="T558" t="s">
        <v>8319</v>
      </c>
      <c r="U558" t="s">
        <v>8320</v>
      </c>
    </row>
    <row r="559" spans="1:21" ht="4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42"/>
        <v>42676.692164351851</v>
      </c>
      <c r="L559" s="19">
        <f t="shared" si="43"/>
        <v>2016</v>
      </c>
      <c r="M559" s="14">
        <f t="shared" si="40"/>
        <v>42706.733831018515</v>
      </c>
      <c r="N559" t="b">
        <v>0</v>
      </c>
      <c r="O559">
        <v>20</v>
      </c>
      <c r="P559" t="b">
        <v>0</v>
      </c>
      <c r="Q559" t="s">
        <v>8272</v>
      </c>
      <c r="R559" s="7">
        <f t="shared" si="41"/>
        <v>0.91066666666666674</v>
      </c>
      <c r="S559" s="7">
        <f t="shared" si="44"/>
        <v>68.3</v>
      </c>
      <c r="T559" t="s">
        <v>8319</v>
      </c>
      <c r="U559" t="s">
        <v>8320</v>
      </c>
    </row>
    <row r="560" spans="1:21" ht="4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42"/>
        <v>42057.633159722223</v>
      </c>
      <c r="L560" s="19">
        <f t="shared" si="43"/>
        <v>2015</v>
      </c>
      <c r="M560" s="14">
        <f t="shared" si="40"/>
        <v>42087.591493055559</v>
      </c>
      <c r="N560" t="b">
        <v>0</v>
      </c>
      <c r="O560">
        <v>0</v>
      </c>
      <c r="P560" t="b">
        <v>0</v>
      </c>
      <c r="Q560" t="s">
        <v>8272</v>
      </c>
      <c r="R560" s="7">
        <f t="shared" si="41"/>
        <v>0</v>
      </c>
      <c r="S560" s="7">
        <f t="shared" si="44"/>
        <v>0</v>
      </c>
      <c r="T560" t="s">
        <v>8319</v>
      </c>
      <c r="U560" t="s">
        <v>8320</v>
      </c>
    </row>
    <row r="561" spans="1:21" ht="45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42"/>
        <v>42321.033101851848</v>
      </c>
      <c r="L561" s="19">
        <f t="shared" si="43"/>
        <v>2015</v>
      </c>
      <c r="M561" s="14">
        <f t="shared" si="40"/>
        <v>42351.033101851848</v>
      </c>
      <c r="N561" t="b">
        <v>0</v>
      </c>
      <c r="O561">
        <v>1</v>
      </c>
      <c r="P561" t="b">
        <v>0</v>
      </c>
      <c r="Q561" t="s">
        <v>8272</v>
      </c>
      <c r="R561" s="7">
        <f t="shared" si="41"/>
        <v>2.0833333333333336E-2</v>
      </c>
      <c r="S561" s="7">
        <f t="shared" si="44"/>
        <v>50</v>
      </c>
      <c r="T561" t="s">
        <v>8319</v>
      </c>
      <c r="U561" t="s">
        <v>8320</v>
      </c>
    </row>
    <row r="562" spans="1:21" ht="4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42"/>
        <v>41960.521354166667</v>
      </c>
      <c r="L562" s="19">
        <f t="shared" si="43"/>
        <v>2014</v>
      </c>
      <c r="M562" s="14">
        <f t="shared" si="40"/>
        <v>41990.521354166667</v>
      </c>
      <c r="N562" t="b">
        <v>0</v>
      </c>
      <c r="O562">
        <v>3</v>
      </c>
      <c r="P562" t="b">
        <v>0</v>
      </c>
      <c r="Q562" t="s">
        <v>8272</v>
      </c>
      <c r="R562" s="7">
        <f t="shared" si="41"/>
        <v>1.2E-2</v>
      </c>
      <c r="S562" s="7">
        <f t="shared" si="44"/>
        <v>4</v>
      </c>
      <c r="T562" t="s">
        <v>8319</v>
      </c>
      <c r="U562" t="s">
        <v>8320</v>
      </c>
    </row>
    <row r="563" spans="1:21" ht="4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42"/>
        <v>42268.408715277779</v>
      </c>
      <c r="L563" s="19">
        <f t="shared" si="43"/>
        <v>2015</v>
      </c>
      <c r="M563" s="14">
        <f t="shared" si="40"/>
        <v>42303.408715277779</v>
      </c>
      <c r="N563" t="b">
        <v>0</v>
      </c>
      <c r="O563">
        <v>2</v>
      </c>
      <c r="P563" t="b">
        <v>0</v>
      </c>
      <c r="Q563" t="s">
        <v>8272</v>
      </c>
      <c r="R563" s="7">
        <f t="shared" si="41"/>
        <v>0.36666666666666664</v>
      </c>
      <c r="S563" s="7">
        <f t="shared" si="44"/>
        <v>27.5</v>
      </c>
      <c r="T563" t="s">
        <v>8319</v>
      </c>
      <c r="U563" t="s">
        <v>8320</v>
      </c>
    </row>
    <row r="564" spans="1:21" ht="4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42"/>
        <v>42692.139062499999</v>
      </c>
      <c r="L564" s="19">
        <f t="shared" si="43"/>
        <v>2016</v>
      </c>
      <c r="M564" s="14">
        <f t="shared" si="40"/>
        <v>42722.139062499999</v>
      </c>
      <c r="N564" t="b">
        <v>0</v>
      </c>
      <c r="O564">
        <v>0</v>
      </c>
      <c r="P564" t="b">
        <v>0</v>
      </c>
      <c r="Q564" t="s">
        <v>8272</v>
      </c>
      <c r="R564" s="7">
        <f t="shared" si="41"/>
        <v>0</v>
      </c>
      <c r="S564" s="7">
        <f t="shared" si="44"/>
        <v>0</v>
      </c>
      <c r="T564" t="s">
        <v>8319</v>
      </c>
      <c r="U564" t="s">
        <v>8320</v>
      </c>
    </row>
    <row r="565" spans="1:21" ht="4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42"/>
        <v>42021.819988425923</v>
      </c>
      <c r="L565" s="19">
        <f t="shared" si="43"/>
        <v>2015</v>
      </c>
      <c r="M565" s="14">
        <f t="shared" si="40"/>
        <v>42051.819988425923</v>
      </c>
      <c r="N565" t="b">
        <v>0</v>
      </c>
      <c r="O565">
        <v>2</v>
      </c>
      <c r="P565" t="b">
        <v>0</v>
      </c>
      <c r="Q565" t="s">
        <v>8272</v>
      </c>
      <c r="R565" s="7">
        <f t="shared" si="41"/>
        <v>9.0666666666666659E-2</v>
      </c>
      <c r="S565" s="7">
        <f t="shared" si="44"/>
        <v>34</v>
      </c>
      <c r="T565" t="s">
        <v>8319</v>
      </c>
      <c r="U565" t="s">
        <v>8320</v>
      </c>
    </row>
    <row r="566" spans="1:21" ht="45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42"/>
        <v>42411.692997685182</v>
      </c>
      <c r="L566" s="19">
        <f t="shared" si="43"/>
        <v>2016</v>
      </c>
      <c r="M566" s="14">
        <f t="shared" si="40"/>
        <v>42441.692997685182</v>
      </c>
      <c r="N566" t="b">
        <v>0</v>
      </c>
      <c r="O566">
        <v>1</v>
      </c>
      <c r="P566" t="b">
        <v>0</v>
      </c>
      <c r="Q566" t="s">
        <v>8272</v>
      </c>
      <c r="R566" s="7">
        <f t="shared" si="41"/>
        <v>5.5555555555555558E-3</v>
      </c>
      <c r="S566" s="7">
        <f t="shared" si="44"/>
        <v>1</v>
      </c>
      <c r="T566" t="s">
        <v>8319</v>
      </c>
      <c r="U566" t="s">
        <v>8320</v>
      </c>
    </row>
    <row r="567" spans="1:21" ht="4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42"/>
        <v>42165.53528935185</v>
      </c>
      <c r="L567" s="19">
        <f t="shared" si="43"/>
        <v>2015</v>
      </c>
      <c r="M567" s="14">
        <f t="shared" si="40"/>
        <v>42195.53528935185</v>
      </c>
      <c r="N567" t="b">
        <v>0</v>
      </c>
      <c r="O567">
        <v>0</v>
      </c>
      <c r="P567" t="b">
        <v>0</v>
      </c>
      <c r="Q567" t="s">
        <v>8272</v>
      </c>
      <c r="R567" s="7">
        <f t="shared" si="41"/>
        <v>0</v>
      </c>
      <c r="S567" s="7">
        <f t="shared" si="44"/>
        <v>0</v>
      </c>
      <c r="T567" t="s">
        <v>8319</v>
      </c>
      <c r="U567" t="s">
        <v>8320</v>
      </c>
    </row>
    <row r="568" spans="1:21" ht="4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42"/>
        <v>42535.43440972222</v>
      </c>
      <c r="L568" s="19">
        <f t="shared" si="43"/>
        <v>2016</v>
      </c>
      <c r="M568" s="14">
        <f t="shared" si="40"/>
        <v>42565.43440972222</v>
      </c>
      <c r="N568" t="b">
        <v>0</v>
      </c>
      <c r="O568">
        <v>1</v>
      </c>
      <c r="P568" t="b">
        <v>0</v>
      </c>
      <c r="Q568" t="s">
        <v>8272</v>
      </c>
      <c r="R568" s="7">
        <f t="shared" si="41"/>
        <v>0.02</v>
      </c>
      <c r="S568" s="7">
        <f t="shared" si="44"/>
        <v>1</v>
      </c>
      <c r="T568" t="s">
        <v>8319</v>
      </c>
      <c r="U568" t="s">
        <v>8320</v>
      </c>
    </row>
    <row r="569" spans="1:21" ht="4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42"/>
        <v>41975.592523148152</v>
      </c>
      <c r="L569" s="19">
        <f t="shared" si="43"/>
        <v>2014</v>
      </c>
      <c r="M569" s="14">
        <f t="shared" si="40"/>
        <v>42005.592523148152</v>
      </c>
      <c r="N569" t="b">
        <v>0</v>
      </c>
      <c r="O569">
        <v>0</v>
      </c>
      <c r="P569" t="b">
        <v>0</v>
      </c>
      <c r="Q569" t="s">
        <v>8272</v>
      </c>
      <c r="R569" s="7">
        <f t="shared" si="41"/>
        <v>0</v>
      </c>
      <c r="S569" s="7">
        <f t="shared" si="44"/>
        <v>0</v>
      </c>
      <c r="T569" t="s">
        <v>8319</v>
      </c>
      <c r="U569" t="s">
        <v>8320</v>
      </c>
    </row>
    <row r="570" spans="1:21" ht="60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42"/>
        <v>42348.6715625</v>
      </c>
      <c r="L570" s="19">
        <f t="shared" si="43"/>
        <v>2015</v>
      </c>
      <c r="M570" s="14">
        <f t="shared" si="40"/>
        <v>42385.208333333328</v>
      </c>
      <c r="N570" t="b">
        <v>0</v>
      </c>
      <c r="O570">
        <v>5</v>
      </c>
      <c r="P570" t="b">
        <v>0</v>
      </c>
      <c r="Q570" t="s">
        <v>8272</v>
      </c>
      <c r="R570" s="7">
        <f t="shared" si="41"/>
        <v>1</v>
      </c>
      <c r="S570" s="7">
        <f t="shared" si="44"/>
        <v>49</v>
      </c>
      <c r="T570" t="s">
        <v>8319</v>
      </c>
      <c r="U570" t="s">
        <v>8320</v>
      </c>
    </row>
    <row r="571" spans="1:21" ht="4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42"/>
        <v>42340.597361111111</v>
      </c>
      <c r="L571" s="19">
        <f t="shared" si="43"/>
        <v>2015</v>
      </c>
      <c r="M571" s="14">
        <f t="shared" si="40"/>
        <v>42370.597361111111</v>
      </c>
      <c r="N571" t="b">
        <v>0</v>
      </c>
      <c r="O571">
        <v>1</v>
      </c>
      <c r="P571" t="b">
        <v>0</v>
      </c>
      <c r="Q571" t="s">
        <v>8272</v>
      </c>
      <c r="R571" s="7">
        <f t="shared" si="41"/>
        <v>0.8</v>
      </c>
      <c r="S571" s="7">
        <f t="shared" si="44"/>
        <v>20</v>
      </c>
      <c r="T571" t="s">
        <v>8319</v>
      </c>
      <c r="U571" t="s">
        <v>8320</v>
      </c>
    </row>
    <row r="572" spans="1:21" ht="30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42"/>
        <v>42388.548252314809</v>
      </c>
      <c r="L572" s="19">
        <f t="shared" si="43"/>
        <v>2016</v>
      </c>
      <c r="M572" s="14">
        <f t="shared" si="40"/>
        <v>42418.548252314809</v>
      </c>
      <c r="N572" t="b">
        <v>0</v>
      </c>
      <c r="O572">
        <v>1</v>
      </c>
      <c r="P572" t="b">
        <v>0</v>
      </c>
      <c r="Q572" t="s">
        <v>8272</v>
      </c>
      <c r="R572" s="7">
        <f t="shared" si="41"/>
        <v>0.16705882352941176</v>
      </c>
      <c r="S572" s="7">
        <f t="shared" si="44"/>
        <v>142</v>
      </c>
      <c r="T572" t="s">
        <v>8319</v>
      </c>
      <c r="U572" t="s">
        <v>8320</v>
      </c>
    </row>
    <row r="573" spans="1:21" ht="4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42"/>
        <v>42192.566238425927</v>
      </c>
      <c r="L573" s="19">
        <f t="shared" si="43"/>
        <v>2015</v>
      </c>
      <c r="M573" s="14">
        <f t="shared" si="40"/>
        <v>42211.915972222225</v>
      </c>
      <c r="N573" t="b">
        <v>0</v>
      </c>
      <c r="O573">
        <v>2</v>
      </c>
      <c r="P573" t="b">
        <v>0</v>
      </c>
      <c r="Q573" t="s">
        <v>8272</v>
      </c>
      <c r="R573" s="7">
        <f t="shared" si="41"/>
        <v>0.42399999999999999</v>
      </c>
      <c r="S573" s="7">
        <f t="shared" si="44"/>
        <v>53</v>
      </c>
      <c r="T573" t="s">
        <v>8319</v>
      </c>
      <c r="U573" t="s">
        <v>8320</v>
      </c>
    </row>
    <row r="574" spans="1:21" ht="4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42"/>
        <v>42282.466296296298</v>
      </c>
      <c r="L574" s="19">
        <f t="shared" si="43"/>
        <v>2015</v>
      </c>
      <c r="M574" s="14">
        <f t="shared" si="40"/>
        <v>42312.507962962962</v>
      </c>
      <c r="N574" t="b">
        <v>0</v>
      </c>
      <c r="O574">
        <v>0</v>
      </c>
      <c r="P574" t="b">
        <v>0</v>
      </c>
      <c r="Q574" t="s">
        <v>8272</v>
      </c>
      <c r="R574" s="7">
        <f t="shared" si="41"/>
        <v>0</v>
      </c>
      <c r="S574" s="7">
        <f t="shared" si="44"/>
        <v>0</v>
      </c>
      <c r="T574" t="s">
        <v>8319</v>
      </c>
      <c r="U574" t="s">
        <v>8320</v>
      </c>
    </row>
    <row r="575" spans="1:21" ht="45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42"/>
        <v>41962.800127314811</v>
      </c>
      <c r="L575" s="19">
        <f t="shared" si="43"/>
        <v>2014</v>
      </c>
      <c r="M575" s="14">
        <f t="shared" si="40"/>
        <v>42021.8</v>
      </c>
      <c r="N575" t="b">
        <v>0</v>
      </c>
      <c r="O575">
        <v>9</v>
      </c>
      <c r="P575" t="b">
        <v>0</v>
      </c>
      <c r="Q575" t="s">
        <v>8272</v>
      </c>
      <c r="R575" s="7">
        <f t="shared" si="41"/>
        <v>0.38925389253892539</v>
      </c>
      <c r="S575" s="7">
        <f t="shared" si="44"/>
        <v>38.444444444444443</v>
      </c>
      <c r="T575" t="s">
        <v>8319</v>
      </c>
      <c r="U575" t="s">
        <v>8320</v>
      </c>
    </row>
    <row r="576" spans="1:21" ht="4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42"/>
        <v>42632.193368055552</v>
      </c>
      <c r="L576" s="19">
        <f t="shared" si="43"/>
        <v>2016</v>
      </c>
      <c r="M576" s="14">
        <f t="shared" si="40"/>
        <v>42662.193368055552</v>
      </c>
      <c r="N576" t="b">
        <v>0</v>
      </c>
      <c r="O576">
        <v>4</v>
      </c>
      <c r="P576" t="b">
        <v>0</v>
      </c>
      <c r="Q576" t="s">
        <v>8272</v>
      </c>
      <c r="R576" s="7">
        <f t="shared" si="41"/>
        <v>0.7155635062611807</v>
      </c>
      <c r="S576" s="7">
        <f t="shared" si="44"/>
        <v>20</v>
      </c>
      <c r="T576" t="s">
        <v>8319</v>
      </c>
      <c r="U576" t="s">
        <v>8320</v>
      </c>
    </row>
    <row r="577" spans="1:21" ht="45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42"/>
        <v>42138.442627314813</v>
      </c>
      <c r="L577" s="19">
        <f t="shared" si="43"/>
        <v>2015</v>
      </c>
      <c r="M577" s="14">
        <f t="shared" si="40"/>
        <v>42168.442627314813</v>
      </c>
      <c r="N577" t="b">
        <v>0</v>
      </c>
      <c r="O577">
        <v>4</v>
      </c>
      <c r="P577" t="b">
        <v>0</v>
      </c>
      <c r="Q577" t="s">
        <v>8272</v>
      </c>
      <c r="R577" s="7">
        <f t="shared" si="41"/>
        <v>0.43166666666666664</v>
      </c>
      <c r="S577" s="7">
        <f t="shared" si="44"/>
        <v>64.75</v>
      </c>
      <c r="T577" t="s">
        <v>8319</v>
      </c>
      <c r="U577" t="s">
        <v>8320</v>
      </c>
    </row>
    <row r="578" spans="1:21" ht="4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si="42"/>
        <v>42031.221666666665</v>
      </c>
      <c r="L578" s="19">
        <f t="shared" si="43"/>
        <v>2015</v>
      </c>
      <c r="M578" s="14">
        <f t="shared" ref="M578:M641" si="45">(I578/86400)+25569+(-6/24)</f>
        <v>42091.18</v>
      </c>
      <c r="N578" t="b">
        <v>0</v>
      </c>
      <c r="O578">
        <v>1</v>
      </c>
      <c r="P578" t="b">
        <v>0</v>
      </c>
      <c r="Q578" t="s">
        <v>8272</v>
      </c>
      <c r="R578" s="7">
        <f t="shared" ref="R578:R641" si="46">E578/D578*100</f>
        <v>1.25E-3</v>
      </c>
      <c r="S578" s="7">
        <f t="shared" si="44"/>
        <v>1</v>
      </c>
      <c r="T578" t="s">
        <v>8319</v>
      </c>
      <c r="U578" t="s">
        <v>8320</v>
      </c>
    </row>
    <row r="579" spans="1:21" ht="4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ref="K579:K642" si="47">(J579/86400)+25569+(-6/24)</f>
        <v>42450.339143518519</v>
      </c>
      <c r="L579" s="19">
        <f t="shared" ref="L579:L642" si="48">YEAR(K579)</f>
        <v>2016</v>
      </c>
      <c r="M579" s="14">
        <f t="shared" si="45"/>
        <v>42510.339143518519</v>
      </c>
      <c r="N579" t="b">
        <v>0</v>
      </c>
      <c r="O579">
        <v>1</v>
      </c>
      <c r="P579" t="b">
        <v>0</v>
      </c>
      <c r="Q579" t="s">
        <v>8272</v>
      </c>
      <c r="R579" s="7">
        <f t="shared" si="46"/>
        <v>0.2</v>
      </c>
      <c r="S579" s="7">
        <f t="shared" ref="S579:S642" si="49">IFERROR(E579/O579,0)</f>
        <v>10</v>
      </c>
      <c r="T579" t="s">
        <v>8319</v>
      </c>
      <c r="U579" t="s">
        <v>8320</v>
      </c>
    </row>
    <row r="580" spans="1:21" ht="30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47"/>
        <v>42230.328622685185</v>
      </c>
      <c r="L580" s="19">
        <f t="shared" si="48"/>
        <v>2015</v>
      </c>
      <c r="M580" s="14">
        <f t="shared" si="45"/>
        <v>42254.328622685185</v>
      </c>
      <c r="N580" t="b">
        <v>0</v>
      </c>
      <c r="O580">
        <v>7</v>
      </c>
      <c r="P580" t="b">
        <v>0</v>
      </c>
      <c r="Q580" t="s">
        <v>8272</v>
      </c>
      <c r="R580" s="7">
        <f t="shared" si="46"/>
        <v>1.12E-2</v>
      </c>
      <c r="S580" s="7">
        <f t="shared" si="49"/>
        <v>2</v>
      </c>
      <c r="T580" t="s">
        <v>8319</v>
      </c>
      <c r="U580" t="s">
        <v>8320</v>
      </c>
    </row>
    <row r="581" spans="1:21" ht="30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47"/>
        <v>41968.602118055554</v>
      </c>
      <c r="L581" s="19">
        <f t="shared" si="48"/>
        <v>2014</v>
      </c>
      <c r="M581" s="14">
        <f t="shared" si="45"/>
        <v>41998.602118055554</v>
      </c>
      <c r="N581" t="b">
        <v>0</v>
      </c>
      <c r="O581">
        <v>5</v>
      </c>
      <c r="P581" t="b">
        <v>0</v>
      </c>
      <c r="Q581" t="s">
        <v>8272</v>
      </c>
      <c r="R581" s="7">
        <f t="shared" si="46"/>
        <v>1.4583333333333333</v>
      </c>
      <c r="S581" s="7">
        <f t="shared" si="49"/>
        <v>35</v>
      </c>
      <c r="T581" t="s">
        <v>8319</v>
      </c>
      <c r="U581" t="s">
        <v>8320</v>
      </c>
    </row>
    <row r="582" spans="1:21" ht="4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47"/>
        <v>42605.658182870371</v>
      </c>
      <c r="L582" s="19">
        <f t="shared" si="48"/>
        <v>2016</v>
      </c>
      <c r="M582" s="14">
        <f t="shared" si="45"/>
        <v>42635.658182870371</v>
      </c>
      <c r="N582" t="b">
        <v>0</v>
      </c>
      <c r="O582">
        <v>1</v>
      </c>
      <c r="P582" t="b">
        <v>0</v>
      </c>
      <c r="Q582" t="s">
        <v>8272</v>
      </c>
      <c r="R582" s="7">
        <f t="shared" si="46"/>
        <v>3.3333333333333333E-2</v>
      </c>
      <c r="S582" s="7">
        <f t="shared" si="49"/>
        <v>1</v>
      </c>
      <c r="T582" t="s">
        <v>8319</v>
      </c>
      <c r="U582" t="s">
        <v>8320</v>
      </c>
    </row>
    <row r="583" spans="1:21" ht="4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47"/>
        <v>42187.762777777782</v>
      </c>
      <c r="L583" s="19">
        <f t="shared" si="48"/>
        <v>2015</v>
      </c>
      <c r="M583" s="14">
        <f t="shared" si="45"/>
        <v>42217.762777777782</v>
      </c>
      <c r="N583" t="b">
        <v>0</v>
      </c>
      <c r="O583">
        <v>0</v>
      </c>
      <c r="P583" t="b">
        <v>0</v>
      </c>
      <c r="Q583" t="s">
        <v>8272</v>
      </c>
      <c r="R583" s="7">
        <f t="shared" si="46"/>
        <v>0</v>
      </c>
      <c r="S583" s="7">
        <f t="shared" si="49"/>
        <v>0</v>
      </c>
      <c r="T583" t="s">
        <v>8319</v>
      </c>
      <c r="U583" t="s">
        <v>8320</v>
      </c>
    </row>
    <row r="584" spans="1:21" ht="4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47"/>
        <v>42055.489803240736</v>
      </c>
      <c r="L584" s="19">
        <f t="shared" si="48"/>
        <v>2015</v>
      </c>
      <c r="M584" s="14">
        <f t="shared" si="45"/>
        <v>42078.5</v>
      </c>
      <c r="N584" t="b">
        <v>0</v>
      </c>
      <c r="O584">
        <v>0</v>
      </c>
      <c r="P584" t="b">
        <v>0</v>
      </c>
      <c r="Q584" t="s">
        <v>8272</v>
      </c>
      <c r="R584" s="7">
        <f t="shared" si="46"/>
        <v>0</v>
      </c>
      <c r="S584" s="7">
        <f t="shared" si="49"/>
        <v>0</v>
      </c>
      <c r="T584" t="s">
        <v>8319</v>
      </c>
      <c r="U584" t="s">
        <v>8320</v>
      </c>
    </row>
    <row r="585" spans="1:21" ht="30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47"/>
        <v>42052.68850694444</v>
      </c>
      <c r="L585" s="19">
        <f t="shared" si="48"/>
        <v>2015</v>
      </c>
      <c r="M585" s="14">
        <f t="shared" si="45"/>
        <v>42082.646840277783</v>
      </c>
      <c r="N585" t="b">
        <v>0</v>
      </c>
      <c r="O585">
        <v>1</v>
      </c>
      <c r="P585" t="b">
        <v>0</v>
      </c>
      <c r="Q585" t="s">
        <v>8272</v>
      </c>
      <c r="R585" s="7">
        <f t="shared" si="46"/>
        <v>1.1111111111111112E-2</v>
      </c>
      <c r="S585" s="7">
        <f t="shared" si="49"/>
        <v>1</v>
      </c>
      <c r="T585" t="s">
        <v>8319</v>
      </c>
      <c r="U585" t="s">
        <v>8320</v>
      </c>
    </row>
    <row r="586" spans="1:21" ht="30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47"/>
        <v>42049.466620370367</v>
      </c>
      <c r="L586" s="19">
        <f t="shared" si="48"/>
        <v>2015</v>
      </c>
      <c r="M586" s="14">
        <f t="shared" si="45"/>
        <v>42079.424953703703</v>
      </c>
      <c r="N586" t="b">
        <v>0</v>
      </c>
      <c r="O586">
        <v>2</v>
      </c>
      <c r="P586" t="b">
        <v>0</v>
      </c>
      <c r="Q586" t="s">
        <v>8272</v>
      </c>
      <c r="R586" s="7">
        <f t="shared" si="46"/>
        <v>1</v>
      </c>
      <c r="S586" s="7">
        <f t="shared" si="49"/>
        <v>5</v>
      </c>
      <c r="T586" t="s">
        <v>8319</v>
      </c>
      <c r="U586" t="s">
        <v>8320</v>
      </c>
    </row>
    <row r="587" spans="1:21" ht="4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47"/>
        <v>42283.1409375</v>
      </c>
      <c r="L587" s="19">
        <f t="shared" si="48"/>
        <v>2015</v>
      </c>
      <c r="M587" s="14">
        <f t="shared" si="45"/>
        <v>42338.75</v>
      </c>
      <c r="N587" t="b">
        <v>0</v>
      </c>
      <c r="O587">
        <v>0</v>
      </c>
      <c r="P587" t="b">
        <v>0</v>
      </c>
      <c r="Q587" t="s">
        <v>8272</v>
      </c>
      <c r="R587" s="7">
        <f t="shared" si="46"/>
        <v>0</v>
      </c>
      <c r="S587" s="7">
        <f t="shared" si="49"/>
        <v>0</v>
      </c>
      <c r="T587" t="s">
        <v>8319</v>
      </c>
      <c r="U587" t="s">
        <v>8320</v>
      </c>
    </row>
    <row r="588" spans="1:21" ht="30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47"/>
        <v>42020.604247685187</v>
      </c>
      <c r="L588" s="19">
        <f t="shared" si="48"/>
        <v>2015</v>
      </c>
      <c r="M588" s="14">
        <f t="shared" si="45"/>
        <v>42050.604247685187</v>
      </c>
      <c r="N588" t="b">
        <v>0</v>
      </c>
      <c r="O588">
        <v>4</v>
      </c>
      <c r="P588" t="b">
        <v>0</v>
      </c>
      <c r="Q588" t="s">
        <v>8272</v>
      </c>
      <c r="R588" s="7">
        <f t="shared" si="46"/>
        <v>0.55999999999999994</v>
      </c>
      <c r="S588" s="7">
        <f t="shared" si="49"/>
        <v>14</v>
      </c>
      <c r="T588" t="s">
        <v>8319</v>
      </c>
      <c r="U588" t="s">
        <v>8320</v>
      </c>
    </row>
    <row r="589" spans="1:21" ht="75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47"/>
        <v>42080.507326388892</v>
      </c>
      <c r="L589" s="19">
        <f t="shared" si="48"/>
        <v>2015</v>
      </c>
      <c r="M589" s="14">
        <f t="shared" si="45"/>
        <v>42110.507326388892</v>
      </c>
      <c r="N589" t="b">
        <v>0</v>
      </c>
      <c r="O589">
        <v>7</v>
      </c>
      <c r="P589" t="b">
        <v>0</v>
      </c>
      <c r="Q589" t="s">
        <v>8272</v>
      </c>
      <c r="R589" s="7">
        <f t="shared" si="46"/>
        <v>9.0833333333333339</v>
      </c>
      <c r="S589" s="7">
        <f t="shared" si="49"/>
        <v>389.28571428571428</v>
      </c>
      <c r="T589" t="s">
        <v>8319</v>
      </c>
      <c r="U589" t="s">
        <v>8320</v>
      </c>
    </row>
    <row r="590" spans="1:21" ht="4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47"/>
        <v>42631.519513888888</v>
      </c>
      <c r="L590" s="19">
        <f t="shared" si="48"/>
        <v>2016</v>
      </c>
      <c r="M590" s="14">
        <f t="shared" si="45"/>
        <v>42691.561180555553</v>
      </c>
      <c r="N590" t="b">
        <v>0</v>
      </c>
      <c r="O590">
        <v>2</v>
      </c>
      <c r="P590" t="b">
        <v>0</v>
      </c>
      <c r="Q590" t="s">
        <v>8272</v>
      </c>
      <c r="R590" s="7">
        <f t="shared" si="46"/>
        <v>3.3444444444444441</v>
      </c>
      <c r="S590" s="7">
        <f t="shared" si="49"/>
        <v>150.5</v>
      </c>
      <c r="T590" t="s">
        <v>8319</v>
      </c>
      <c r="U590" t="s">
        <v>8320</v>
      </c>
    </row>
    <row r="591" spans="1:21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47"/>
        <v>42178.364571759259</v>
      </c>
      <c r="L591" s="19">
        <f t="shared" si="48"/>
        <v>2015</v>
      </c>
      <c r="M591" s="14">
        <f t="shared" si="45"/>
        <v>42193.364571759259</v>
      </c>
      <c r="N591" t="b">
        <v>0</v>
      </c>
      <c r="O591">
        <v>1</v>
      </c>
      <c r="P591" t="b">
        <v>0</v>
      </c>
      <c r="Q591" t="s">
        <v>8272</v>
      </c>
      <c r="R591" s="7">
        <f t="shared" si="46"/>
        <v>1.3333333333333334E-2</v>
      </c>
      <c r="S591" s="7">
        <f t="shared" si="49"/>
        <v>1</v>
      </c>
      <c r="T591" t="s">
        <v>8319</v>
      </c>
      <c r="U591" t="s">
        <v>8320</v>
      </c>
    </row>
    <row r="592" spans="1:21" ht="45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47"/>
        <v>42377.304756944446</v>
      </c>
      <c r="L592" s="19">
        <f t="shared" si="48"/>
        <v>2016</v>
      </c>
      <c r="M592" s="14">
        <f t="shared" si="45"/>
        <v>42408.292361111111</v>
      </c>
      <c r="N592" t="b">
        <v>0</v>
      </c>
      <c r="O592">
        <v>9</v>
      </c>
      <c r="P592" t="b">
        <v>0</v>
      </c>
      <c r="Q592" t="s">
        <v>8272</v>
      </c>
      <c r="R592" s="7">
        <f t="shared" si="46"/>
        <v>4.46</v>
      </c>
      <c r="S592" s="7">
        <f t="shared" si="49"/>
        <v>24.777777777777779</v>
      </c>
      <c r="T592" t="s">
        <v>8319</v>
      </c>
      <c r="U592" t="s">
        <v>8320</v>
      </c>
    </row>
    <row r="593" spans="1:21" ht="4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47"/>
        <v>42177.293171296296</v>
      </c>
      <c r="L593" s="19">
        <f t="shared" si="48"/>
        <v>2015</v>
      </c>
      <c r="M593" s="14">
        <f t="shared" si="45"/>
        <v>42207.293171296296</v>
      </c>
      <c r="N593" t="b">
        <v>0</v>
      </c>
      <c r="O593">
        <v>2</v>
      </c>
      <c r="P593" t="b">
        <v>0</v>
      </c>
      <c r="Q593" t="s">
        <v>8272</v>
      </c>
      <c r="R593" s="7">
        <f t="shared" si="46"/>
        <v>6.0999999999999999E-2</v>
      </c>
      <c r="S593" s="7">
        <f t="shared" si="49"/>
        <v>30.5</v>
      </c>
      <c r="T593" t="s">
        <v>8319</v>
      </c>
      <c r="U593" t="s">
        <v>8320</v>
      </c>
    </row>
    <row r="594" spans="1:21" ht="4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47"/>
        <v>41945.982175925928</v>
      </c>
      <c r="L594" s="19">
        <f t="shared" si="48"/>
        <v>2014</v>
      </c>
      <c r="M594" s="14">
        <f t="shared" si="45"/>
        <v>41975.982175925921</v>
      </c>
      <c r="N594" t="b">
        <v>0</v>
      </c>
      <c r="O594">
        <v>1</v>
      </c>
      <c r="P594" t="b">
        <v>0</v>
      </c>
      <c r="Q594" t="s">
        <v>8272</v>
      </c>
      <c r="R594" s="7">
        <f t="shared" si="46"/>
        <v>3.3333333333333335</v>
      </c>
      <c r="S594" s="7">
        <f t="shared" si="49"/>
        <v>250</v>
      </c>
      <c r="T594" t="s">
        <v>8319</v>
      </c>
      <c r="U594" t="s">
        <v>8320</v>
      </c>
    </row>
    <row r="595" spans="1:21" ht="45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47"/>
        <v>42070.427604166667</v>
      </c>
      <c r="L595" s="19">
        <f t="shared" si="48"/>
        <v>2015</v>
      </c>
      <c r="M595" s="14">
        <f t="shared" si="45"/>
        <v>42100.385937500003</v>
      </c>
      <c r="N595" t="b">
        <v>0</v>
      </c>
      <c r="O595">
        <v>7</v>
      </c>
      <c r="P595" t="b">
        <v>0</v>
      </c>
      <c r="Q595" t="s">
        <v>8272</v>
      </c>
      <c r="R595" s="7">
        <f t="shared" si="46"/>
        <v>23</v>
      </c>
      <c r="S595" s="7">
        <f t="shared" si="49"/>
        <v>16.428571428571427</v>
      </c>
      <c r="T595" t="s">
        <v>8319</v>
      </c>
      <c r="U595" t="s">
        <v>8320</v>
      </c>
    </row>
    <row r="596" spans="1:21" ht="30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47"/>
        <v>42446.530162037037</v>
      </c>
      <c r="L596" s="19">
        <f t="shared" si="48"/>
        <v>2016</v>
      </c>
      <c r="M596" s="14">
        <f t="shared" si="45"/>
        <v>42476.530162037037</v>
      </c>
      <c r="N596" t="b">
        <v>0</v>
      </c>
      <c r="O596">
        <v>2</v>
      </c>
      <c r="P596" t="b">
        <v>0</v>
      </c>
      <c r="Q596" t="s">
        <v>8272</v>
      </c>
      <c r="R596" s="7">
        <f t="shared" si="46"/>
        <v>0.104</v>
      </c>
      <c r="S596" s="7">
        <f t="shared" si="49"/>
        <v>13</v>
      </c>
      <c r="T596" t="s">
        <v>8319</v>
      </c>
      <c r="U596" t="s">
        <v>8320</v>
      </c>
    </row>
    <row r="597" spans="1:21" ht="4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47"/>
        <v>42082.819884259261</v>
      </c>
      <c r="L597" s="19">
        <f t="shared" si="48"/>
        <v>2015</v>
      </c>
      <c r="M597" s="14">
        <f t="shared" si="45"/>
        <v>42127.819884259261</v>
      </c>
      <c r="N597" t="b">
        <v>0</v>
      </c>
      <c r="O597">
        <v>8</v>
      </c>
      <c r="P597" t="b">
        <v>0</v>
      </c>
      <c r="Q597" t="s">
        <v>8272</v>
      </c>
      <c r="R597" s="7">
        <f t="shared" si="46"/>
        <v>0.42599999999999999</v>
      </c>
      <c r="S597" s="7">
        <f t="shared" si="49"/>
        <v>53.25</v>
      </c>
      <c r="T597" t="s">
        <v>8319</v>
      </c>
      <c r="U597" t="s">
        <v>8320</v>
      </c>
    </row>
    <row r="598" spans="1:21" ht="30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47"/>
        <v>42646.646898148145</v>
      </c>
      <c r="L598" s="19">
        <f t="shared" si="48"/>
        <v>2016</v>
      </c>
      <c r="M598" s="14">
        <f t="shared" si="45"/>
        <v>42676.646898148145</v>
      </c>
      <c r="N598" t="b">
        <v>0</v>
      </c>
      <c r="O598">
        <v>2</v>
      </c>
      <c r="P598" t="b">
        <v>0</v>
      </c>
      <c r="Q598" t="s">
        <v>8272</v>
      </c>
      <c r="R598" s="7">
        <f t="shared" si="46"/>
        <v>0.03</v>
      </c>
      <c r="S598" s="7">
        <f t="shared" si="49"/>
        <v>3</v>
      </c>
      <c r="T598" t="s">
        <v>8319</v>
      </c>
      <c r="U598" t="s">
        <v>8320</v>
      </c>
    </row>
    <row r="599" spans="1:21" ht="4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47"/>
        <v>42545.455266203702</v>
      </c>
      <c r="L599" s="19">
        <f t="shared" si="48"/>
        <v>2016</v>
      </c>
      <c r="M599" s="14">
        <f t="shared" si="45"/>
        <v>42582.416666666672</v>
      </c>
      <c r="N599" t="b">
        <v>0</v>
      </c>
      <c r="O599">
        <v>2</v>
      </c>
      <c r="P599" t="b">
        <v>0</v>
      </c>
      <c r="Q599" t="s">
        <v>8272</v>
      </c>
      <c r="R599" s="7">
        <f t="shared" si="46"/>
        <v>0.26666666666666666</v>
      </c>
      <c r="S599" s="7">
        <f t="shared" si="49"/>
        <v>10</v>
      </c>
      <c r="T599" t="s">
        <v>8319</v>
      </c>
      <c r="U599" t="s">
        <v>8320</v>
      </c>
    </row>
    <row r="600" spans="1:21" ht="30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47"/>
        <v>41947.75209490741</v>
      </c>
      <c r="L600" s="19">
        <f t="shared" si="48"/>
        <v>2014</v>
      </c>
      <c r="M600" s="14">
        <f t="shared" si="45"/>
        <v>41977.75209490741</v>
      </c>
      <c r="N600" t="b">
        <v>0</v>
      </c>
      <c r="O600">
        <v>7</v>
      </c>
      <c r="P600" t="b">
        <v>0</v>
      </c>
      <c r="Q600" t="s">
        <v>8272</v>
      </c>
      <c r="R600" s="7">
        <f t="shared" si="46"/>
        <v>34</v>
      </c>
      <c r="S600" s="7">
        <f t="shared" si="49"/>
        <v>121.42857142857143</v>
      </c>
      <c r="T600" t="s">
        <v>8319</v>
      </c>
      <c r="U600" t="s">
        <v>8320</v>
      </c>
    </row>
    <row r="601" spans="1:21" ht="45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47"/>
        <v>42047.562523148154</v>
      </c>
      <c r="L601" s="19">
        <f t="shared" si="48"/>
        <v>2015</v>
      </c>
      <c r="M601" s="14">
        <f t="shared" si="45"/>
        <v>42071.386111111111</v>
      </c>
      <c r="N601" t="b">
        <v>0</v>
      </c>
      <c r="O601">
        <v>2</v>
      </c>
      <c r="P601" t="b">
        <v>0</v>
      </c>
      <c r="Q601" t="s">
        <v>8272</v>
      </c>
      <c r="R601" s="7">
        <f t="shared" si="46"/>
        <v>6.2E-2</v>
      </c>
      <c r="S601" s="7">
        <f t="shared" si="49"/>
        <v>15.5</v>
      </c>
      <c r="T601" t="s">
        <v>8319</v>
      </c>
      <c r="U601" t="s">
        <v>8320</v>
      </c>
    </row>
    <row r="602" spans="1:21" ht="30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47"/>
        <v>42073.548171296294</v>
      </c>
      <c r="L602" s="19">
        <f t="shared" si="48"/>
        <v>2015</v>
      </c>
      <c r="M602" s="14">
        <f t="shared" si="45"/>
        <v>42133.548171296294</v>
      </c>
      <c r="N602" t="b">
        <v>0</v>
      </c>
      <c r="O602">
        <v>1</v>
      </c>
      <c r="P602" t="b">
        <v>0</v>
      </c>
      <c r="Q602" t="s">
        <v>8272</v>
      </c>
      <c r="R602" s="7">
        <f t="shared" si="46"/>
        <v>2</v>
      </c>
      <c r="S602" s="7">
        <f t="shared" si="49"/>
        <v>100</v>
      </c>
      <c r="T602" t="s">
        <v>8319</v>
      </c>
      <c r="U602" t="s">
        <v>8320</v>
      </c>
    </row>
    <row r="603" spans="1:21" ht="4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47"/>
        <v>41969.608090277776</v>
      </c>
      <c r="L603" s="19">
        <f t="shared" si="48"/>
        <v>2014</v>
      </c>
      <c r="M603" s="14">
        <f t="shared" si="45"/>
        <v>41999.608090277776</v>
      </c>
      <c r="N603" t="b">
        <v>0</v>
      </c>
      <c r="O603">
        <v>6</v>
      </c>
      <c r="P603" t="b">
        <v>0</v>
      </c>
      <c r="Q603" t="s">
        <v>8272</v>
      </c>
      <c r="R603" s="7">
        <f t="shared" si="46"/>
        <v>1.4000000000000001</v>
      </c>
      <c r="S603" s="7">
        <f t="shared" si="49"/>
        <v>23.333333333333332</v>
      </c>
      <c r="T603" t="s">
        <v>8319</v>
      </c>
      <c r="U603" t="s">
        <v>8320</v>
      </c>
    </row>
    <row r="604" spans="1:21" ht="4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47"/>
        <v>42143.54415509259</v>
      </c>
      <c r="L604" s="19">
        <f t="shared" si="48"/>
        <v>2015</v>
      </c>
      <c r="M604" s="14">
        <f t="shared" si="45"/>
        <v>42173.54415509259</v>
      </c>
      <c r="N604" t="b">
        <v>0</v>
      </c>
      <c r="O604">
        <v>0</v>
      </c>
      <c r="P604" t="b">
        <v>0</v>
      </c>
      <c r="Q604" t="s">
        <v>8272</v>
      </c>
      <c r="R604" s="7">
        <f t="shared" si="46"/>
        <v>0</v>
      </c>
      <c r="S604" s="7">
        <f t="shared" si="49"/>
        <v>0</v>
      </c>
      <c r="T604" t="s">
        <v>8319</v>
      </c>
      <c r="U604" t="s">
        <v>8320</v>
      </c>
    </row>
    <row r="605" spans="1:21" ht="4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47"/>
        <v>41835.389155092591</v>
      </c>
      <c r="L605" s="19">
        <f t="shared" si="48"/>
        <v>2014</v>
      </c>
      <c r="M605" s="14">
        <f t="shared" si="45"/>
        <v>41865.389155092591</v>
      </c>
      <c r="N605" t="b">
        <v>0</v>
      </c>
      <c r="O605">
        <v>13</v>
      </c>
      <c r="P605" t="b">
        <v>0</v>
      </c>
      <c r="Q605" t="s">
        <v>8272</v>
      </c>
      <c r="R605" s="7">
        <f t="shared" si="46"/>
        <v>3.9334666666666664</v>
      </c>
      <c r="S605" s="7">
        <f t="shared" si="49"/>
        <v>45.386153846153846</v>
      </c>
      <c r="T605" t="s">
        <v>8319</v>
      </c>
      <c r="U605" t="s">
        <v>8320</v>
      </c>
    </row>
    <row r="606" spans="1:21" ht="4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47"/>
        <v>41848.785370370373</v>
      </c>
      <c r="L606" s="19">
        <f t="shared" si="48"/>
        <v>2014</v>
      </c>
      <c r="M606" s="14">
        <f t="shared" si="45"/>
        <v>41878.785370370373</v>
      </c>
      <c r="N606" t="b">
        <v>0</v>
      </c>
      <c r="O606">
        <v>0</v>
      </c>
      <c r="P606" t="b">
        <v>0</v>
      </c>
      <c r="Q606" t="s">
        <v>8272</v>
      </c>
      <c r="R606" s="7">
        <f t="shared" si="46"/>
        <v>0</v>
      </c>
      <c r="S606" s="7">
        <f t="shared" si="49"/>
        <v>0</v>
      </c>
      <c r="T606" t="s">
        <v>8319</v>
      </c>
      <c r="U606" t="s">
        <v>8320</v>
      </c>
    </row>
    <row r="607" spans="1:21" ht="30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47"/>
        <v>42194.107731481483</v>
      </c>
      <c r="L607" s="19">
        <f t="shared" si="48"/>
        <v>2015</v>
      </c>
      <c r="M607" s="14">
        <f t="shared" si="45"/>
        <v>42239.107731481483</v>
      </c>
      <c r="N607" t="b">
        <v>0</v>
      </c>
      <c r="O607">
        <v>8</v>
      </c>
      <c r="P607" t="b">
        <v>0</v>
      </c>
      <c r="Q607" t="s">
        <v>8272</v>
      </c>
      <c r="R607" s="7">
        <f t="shared" si="46"/>
        <v>2.62</v>
      </c>
      <c r="S607" s="7">
        <f t="shared" si="49"/>
        <v>16.375</v>
      </c>
      <c r="T607" t="s">
        <v>8319</v>
      </c>
      <c r="U607" t="s">
        <v>8320</v>
      </c>
    </row>
    <row r="608" spans="1:21" ht="45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47"/>
        <v>42102.400567129633</v>
      </c>
      <c r="L608" s="19">
        <f t="shared" si="48"/>
        <v>2015</v>
      </c>
      <c r="M608" s="14">
        <f t="shared" si="45"/>
        <v>42148.375</v>
      </c>
      <c r="N608" t="b">
        <v>0</v>
      </c>
      <c r="O608">
        <v>1</v>
      </c>
      <c r="P608" t="b">
        <v>0</v>
      </c>
      <c r="Q608" t="s">
        <v>8272</v>
      </c>
      <c r="R608" s="7">
        <f t="shared" si="46"/>
        <v>0.2</v>
      </c>
      <c r="S608" s="7">
        <f t="shared" si="49"/>
        <v>10</v>
      </c>
      <c r="T608" t="s">
        <v>8319</v>
      </c>
      <c r="U608" t="s">
        <v>8320</v>
      </c>
    </row>
    <row r="609" spans="1:21" ht="4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47"/>
        <v>42300.575648148151</v>
      </c>
      <c r="L609" s="19">
        <f t="shared" si="48"/>
        <v>2015</v>
      </c>
      <c r="M609" s="14">
        <f t="shared" si="45"/>
        <v>42330.617314814815</v>
      </c>
      <c r="N609" t="b">
        <v>0</v>
      </c>
      <c r="O609">
        <v>0</v>
      </c>
      <c r="P609" t="b">
        <v>0</v>
      </c>
      <c r="Q609" t="s">
        <v>8272</v>
      </c>
      <c r="R609" s="7">
        <f t="shared" si="46"/>
        <v>0</v>
      </c>
      <c r="S609" s="7">
        <f t="shared" si="49"/>
        <v>0</v>
      </c>
      <c r="T609" t="s">
        <v>8319</v>
      </c>
      <c r="U609" t="s">
        <v>8320</v>
      </c>
    </row>
    <row r="610" spans="1:21" ht="4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47"/>
        <v>42140.671064814815</v>
      </c>
      <c r="L610" s="19">
        <f t="shared" si="48"/>
        <v>2015</v>
      </c>
      <c r="M610" s="14">
        <f t="shared" si="45"/>
        <v>42170.671064814815</v>
      </c>
      <c r="N610" t="b">
        <v>0</v>
      </c>
      <c r="O610">
        <v>5</v>
      </c>
      <c r="P610" t="b">
        <v>0</v>
      </c>
      <c r="Q610" t="s">
        <v>8272</v>
      </c>
      <c r="R610" s="7">
        <f t="shared" si="46"/>
        <v>0.97400000000000009</v>
      </c>
      <c r="S610" s="7">
        <f t="shared" si="49"/>
        <v>292.2</v>
      </c>
      <c r="T610" t="s">
        <v>8319</v>
      </c>
      <c r="U610" t="s">
        <v>8320</v>
      </c>
    </row>
    <row r="611" spans="1:21" ht="4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47"/>
        <v>42306.784074074079</v>
      </c>
      <c r="L611" s="19">
        <f t="shared" si="48"/>
        <v>2015</v>
      </c>
      <c r="M611" s="14">
        <f t="shared" si="45"/>
        <v>42336.825740740736</v>
      </c>
      <c r="N611" t="b">
        <v>0</v>
      </c>
      <c r="O611">
        <v>1</v>
      </c>
      <c r="P611" t="b">
        <v>0</v>
      </c>
      <c r="Q611" t="s">
        <v>8272</v>
      </c>
      <c r="R611" s="7">
        <f t="shared" si="46"/>
        <v>0.64102564102564097</v>
      </c>
      <c r="S611" s="7">
        <f t="shared" si="49"/>
        <v>5</v>
      </c>
      <c r="T611" t="s">
        <v>8319</v>
      </c>
      <c r="U611" t="s">
        <v>8320</v>
      </c>
    </row>
    <row r="612" spans="1:21" ht="4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47"/>
        <v>42086.58085648148</v>
      </c>
      <c r="L612" s="19">
        <f t="shared" si="48"/>
        <v>2015</v>
      </c>
      <c r="M612" s="14">
        <f t="shared" si="45"/>
        <v>42116.58085648148</v>
      </c>
      <c r="N612" t="b">
        <v>0</v>
      </c>
      <c r="O612">
        <v>0</v>
      </c>
      <c r="P612" t="b">
        <v>0</v>
      </c>
      <c r="Q612" t="s">
        <v>8272</v>
      </c>
      <c r="R612" s="7">
        <f t="shared" si="46"/>
        <v>0</v>
      </c>
      <c r="S612" s="7">
        <f t="shared" si="49"/>
        <v>0</v>
      </c>
      <c r="T612" t="s">
        <v>8319</v>
      </c>
      <c r="U612" t="s">
        <v>8320</v>
      </c>
    </row>
    <row r="613" spans="1:21" ht="4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47"/>
        <v>42328.310613425929</v>
      </c>
      <c r="L613" s="19">
        <f t="shared" si="48"/>
        <v>2015</v>
      </c>
      <c r="M613" s="14">
        <f t="shared" si="45"/>
        <v>42388.310613425929</v>
      </c>
      <c r="N613" t="b">
        <v>0</v>
      </c>
      <c r="O613">
        <v>0</v>
      </c>
      <c r="P613" t="b">
        <v>0</v>
      </c>
      <c r="Q613" t="s">
        <v>8272</v>
      </c>
      <c r="R613" s="7">
        <f t="shared" si="46"/>
        <v>0</v>
      </c>
      <c r="S613" s="7">
        <f t="shared" si="49"/>
        <v>0</v>
      </c>
      <c r="T613" t="s">
        <v>8319</v>
      </c>
      <c r="U613" t="s">
        <v>8320</v>
      </c>
    </row>
    <row r="614" spans="1:21" ht="30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47"/>
        <v>42584.781782407408</v>
      </c>
      <c r="L614" s="19">
        <f t="shared" si="48"/>
        <v>2016</v>
      </c>
      <c r="M614" s="14">
        <f t="shared" si="45"/>
        <v>42614.781782407408</v>
      </c>
      <c r="N614" t="b">
        <v>0</v>
      </c>
      <c r="O614">
        <v>0</v>
      </c>
      <c r="P614" t="b">
        <v>0</v>
      </c>
      <c r="Q614" t="s">
        <v>8272</v>
      </c>
      <c r="R614" s="7">
        <f t="shared" si="46"/>
        <v>0</v>
      </c>
      <c r="S614" s="7">
        <f t="shared" si="49"/>
        <v>0</v>
      </c>
      <c r="T614" t="s">
        <v>8319</v>
      </c>
      <c r="U614" t="s">
        <v>8320</v>
      </c>
    </row>
    <row r="615" spans="1:21" ht="4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47"/>
        <v>42247.246759259258</v>
      </c>
      <c r="L615" s="19">
        <f t="shared" si="48"/>
        <v>2015</v>
      </c>
      <c r="M615" s="14">
        <f t="shared" si="45"/>
        <v>42277.957638888889</v>
      </c>
      <c r="N615" t="b">
        <v>0</v>
      </c>
      <c r="O615">
        <v>121</v>
      </c>
      <c r="P615" t="b">
        <v>0</v>
      </c>
      <c r="Q615" t="s">
        <v>8272</v>
      </c>
      <c r="R615" s="7">
        <f t="shared" si="46"/>
        <v>21.363333333333333</v>
      </c>
      <c r="S615" s="7">
        <f t="shared" si="49"/>
        <v>105.93388429752066</v>
      </c>
      <c r="T615" t="s">
        <v>8319</v>
      </c>
      <c r="U615" t="s">
        <v>8320</v>
      </c>
    </row>
    <row r="616" spans="1:21" ht="4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47"/>
        <v>42514.811805555553</v>
      </c>
      <c r="L616" s="19">
        <f t="shared" si="48"/>
        <v>2016</v>
      </c>
      <c r="M616" s="14">
        <f t="shared" si="45"/>
        <v>42544.811805555553</v>
      </c>
      <c r="N616" t="b">
        <v>0</v>
      </c>
      <c r="O616">
        <v>0</v>
      </c>
      <c r="P616" t="b">
        <v>0</v>
      </c>
      <c r="Q616" t="s">
        <v>8272</v>
      </c>
      <c r="R616" s="7">
        <f t="shared" si="46"/>
        <v>0</v>
      </c>
      <c r="S616" s="7">
        <f t="shared" si="49"/>
        <v>0</v>
      </c>
      <c r="T616" t="s">
        <v>8319</v>
      </c>
      <c r="U616" t="s">
        <v>8320</v>
      </c>
    </row>
    <row r="617" spans="1:21" ht="4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47"/>
        <v>42241.872210648144</v>
      </c>
      <c r="L617" s="19">
        <f t="shared" si="48"/>
        <v>2015</v>
      </c>
      <c r="M617" s="14">
        <f t="shared" si="45"/>
        <v>42271.872210648144</v>
      </c>
      <c r="N617" t="b">
        <v>0</v>
      </c>
      <c r="O617">
        <v>0</v>
      </c>
      <c r="P617" t="b">
        <v>0</v>
      </c>
      <c r="Q617" t="s">
        <v>8272</v>
      </c>
      <c r="R617" s="7">
        <f t="shared" si="46"/>
        <v>0</v>
      </c>
      <c r="S617" s="7">
        <f t="shared" si="49"/>
        <v>0</v>
      </c>
      <c r="T617" t="s">
        <v>8319</v>
      </c>
      <c r="U617" t="s">
        <v>8320</v>
      </c>
    </row>
    <row r="618" spans="1:21" ht="4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47"/>
        <v>42761.126238425924</v>
      </c>
      <c r="L618" s="19">
        <f t="shared" si="48"/>
        <v>2017</v>
      </c>
      <c r="M618" s="14">
        <f t="shared" si="45"/>
        <v>42791.126238425924</v>
      </c>
      <c r="N618" t="b">
        <v>0</v>
      </c>
      <c r="O618">
        <v>0</v>
      </c>
      <c r="P618" t="b">
        <v>0</v>
      </c>
      <c r="Q618" t="s">
        <v>8272</v>
      </c>
      <c r="R618" s="7">
        <f t="shared" si="46"/>
        <v>0</v>
      </c>
      <c r="S618" s="7">
        <f t="shared" si="49"/>
        <v>0</v>
      </c>
      <c r="T618" t="s">
        <v>8319</v>
      </c>
      <c r="U618" t="s">
        <v>8320</v>
      </c>
    </row>
    <row r="619" spans="1:21" ht="45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47"/>
        <v>42087.093090277776</v>
      </c>
      <c r="L619" s="19">
        <f t="shared" si="48"/>
        <v>2015</v>
      </c>
      <c r="M619" s="14">
        <f t="shared" si="45"/>
        <v>42132.093090277776</v>
      </c>
      <c r="N619" t="b">
        <v>0</v>
      </c>
      <c r="O619">
        <v>3</v>
      </c>
      <c r="P619" t="b">
        <v>0</v>
      </c>
      <c r="Q619" t="s">
        <v>8272</v>
      </c>
      <c r="R619" s="7">
        <f t="shared" si="46"/>
        <v>3</v>
      </c>
      <c r="S619" s="7">
        <f t="shared" si="49"/>
        <v>20</v>
      </c>
      <c r="T619" t="s">
        <v>8319</v>
      </c>
      <c r="U619" t="s">
        <v>8320</v>
      </c>
    </row>
    <row r="620" spans="1:21" ht="4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47"/>
        <v>42317.560219907406</v>
      </c>
      <c r="L620" s="19">
        <f t="shared" si="48"/>
        <v>2015</v>
      </c>
      <c r="M620" s="14">
        <f t="shared" si="45"/>
        <v>42347.560219907406</v>
      </c>
      <c r="N620" t="b">
        <v>0</v>
      </c>
      <c r="O620">
        <v>0</v>
      </c>
      <c r="P620" t="b">
        <v>0</v>
      </c>
      <c r="Q620" t="s">
        <v>8272</v>
      </c>
      <c r="R620" s="7">
        <f t="shared" si="46"/>
        <v>0</v>
      </c>
      <c r="S620" s="7">
        <f t="shared" si="49"/>
        <v>0</v>
      </c>
      <c r="T620" t="s">
        <v>8319</v>
      </c>
      <c r="U620" t="s">
        <v>8320</v>
      </c>
    </row>
    <row r="621" spans="1:21" ht="30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47"/>
        <v>41908.400347222225</v>
      </c>
      <c r="L621" s="19">
        <f t="shared" si="48"/>
        <v>2014</v>
      </c>
      <c r="M621" s="14">
        <f t="shared" si="45"/>
        <v>41968.442013888889</v>
      </c>
      <c r="N621" t="b">
        <v>0</v>
      </c>
      <c r="O621">
        <v>1</v>
      </c>
      <c r="P621" t="b">
        <v>0</v>
      </c>
      <c r="Q621" t="s">
        <v>8272</v>
      </c>
      <c r="R621" s="7">
        <f t="shared" si="46"/>
        <v>3.9999999999999996E-5</v>
      </c>
      <c r="S621" s="7">
        <f t="shared" si="49"/>
        <v>1</v>
      </c>
      <c r="T621" t="s">
        <v>8319</v>
      </c>
      <c r="U621" t="s">
        <v>8320</v>
      </c>
    </row>
    <row r="622" spans="1:21" ht="4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47"/>
        <v>41831.466874999998</v>
      </c>
      <c r="L622" s="19">
        <f t="shared" si="48"/>
        <v>2014</v>
      </c>
      <c r="M622" s="14">
        <f t="shared" si="45"/>
        <v>41876.466874999998</v>
      </c>
      <c r="N622" t="b">
        <v>0</v>
      </c>
      <c r="O622">
        <v>1</v>
      </c>
      <c r="P622" t="b">
        <v>0</v>
      </c>
      <c r="Q622" t="s">
        <v>8272</v>
      </c>
      <c r="R622" s="7">
        <f t="shared" si="46"/>
        <v>1</v>
      </c>
      <c r="S622" s="7">
        <f t="shared" si="49"/>
        <v>300</v>
      </c>
      <c r="T622" t="s">
        <v>8319</v>
      </c>
      <c r="U622" t="s">
        <v>8320</v>
      </c>
    </row>
    <row r="623" spans="1:21" ht="4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47"/>
        <v>42528.737696759257</v>
      </c>
      <c r="L623" s="19">
        <f t="shared" si="48"/>
        <v>2016</v>
      </c>
      <c r="M623" s="14">
        <f t="shared" si="45"/>
        <v>42558.737696759257</v>
      </c>
      <c r="N623" t="b">
        <v>0</v>
      </c>
      <c r="O623">
        <v>3</v>
      </c>
      <c r="P623" t="b">
        <v>0</v>
      </c>
      <c r="Q623" t="s">
        <v>8272</v>
      </c>
      <c r="R623" s="7">
        <f t="shared" si="46"/>
        <v>1.044</v>
      </c>
      <c r="S623" s="7">
        <f t="shared" si="49"/>
        <v>87</v>
      </c>
      <c r="T623" t="s">
        <v>8319</v>
      </c>
      <c r="U623" t="s">
        <v>8320</v>
      </c>
    </row>
    <row r="624" spans="1:21" ht="4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47"/>
        <v>42532.524745370371</v>
      </c>
      <c r="L624" s="19">
        <f t="shared" si="48"/>
        <v>2016</v>
      </c>
      <c r="M624" s="14">
        <f t="shared" si="45"/>
        <v>42552.524745370371</v>
      </c>
      <c r="N624" t="b">
        <v>0</v>
      </c>
      <c r="O624">
        <v>9</v>
      </c>
      <c r="P624" t="b">
        <v>0</v>
      </c>
      <c r="Q624" t="s">
        <v>8272</v>
      </c>
      <c r="R624" s="7">
        <f t="shared" si="46"/>
        <v>5.6833333333333336</v>
      </c>
      <c r="S624" s="7">
        <f t="shared" si="49"/>
        <v>37.888888888888886</v>
      </c>
      <c r="T624" t="s">
        <v>8319</v>
      </c>
      <c r="U624" t="s">
        <v>8320</v>
      </c>
    </row>
    <row r="625" spans="1:21" ht="45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47"/>
        <v>42121.759224537032</v>
      </c>
      <c r="L625" s="19">
        <f t="shared" si="48"/>
        <v>2015</v>
      </c>
      <c r="M625" s="14">
        <f t="shared" si="45"/>
        <v>42151.759224537032</v>
      </c>
      <c r="N625" t="b">
        <v>0</v>
      </c>
      <c r="O625">
        <v>0</v>
      </c>
      <c r="P625" t="b">
        <v>0</v>
      </c>
      <c r="Q625" t="s">
        <v>8272</v>
      </c>
      <c r="R625" s="7">
        <f t="shared" si="46"/>
        <v>0</v>
      </c>
      <c r="S625" s="7">
        <f t="shared" si="49"/>
        <v>0</v>
      </c>
      <c r="T625" t="s">
        <v>8319</v>
      </c>
      <c r="U625" t="s">
        <v>8320</v>
      </c>
    </row>
    <row r="626" spans="1:21" ht="4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47"/>
        <v>42108.738900462966</v>
      </c>
      <c r="L626" s="19">
        <f t="shared" si="48"/>
        <v>2015</v>
      </c>
      <c r="M626" s="14">
        <f t="shared" si="45"/>
        <v>42138.738900462966</v>
      </c>
      <c r="N626" t="b">
        <v>0</v>
      </c>
      <c r="O626">
        <v>0</v>
      </c>
      <c r="P626" t="b">
        <v>0</v>
      </c>
      <c r="Q626" t="s">
        <v>8272</v>
      </c>
      <c r="R626" s="7">
        <f t="shared" si="46"/>
        <v>0</v>
      </c>
      <c r="S626" s="7">
        <f t="shared" si="49"/>
        <v>0</v>
      </c>
      <c r="T626" t="s">
        <v>8319</v>
      </c>
      <c r="U626" t="s">
        <v>8320</v>
      </c>
    </row>
    <row r="627" spans="1:21" ht="4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47"/>
        <v>42790.645567129628</v>
      </c>
      <c r="L627" s="19">
        <f t="shared" si="48"/>
        <v>2017</v>
      </c>
      <c r="M627" s="14">
        <f t="shared" si="45"/>
        <v>42820.603900462964</v>
      </c>
      <c r="N627" t="b">
        <v>0</v>
      </c>
      <c r="O627">
        <v>0</v>
      </c>
      <c r="P627" t="b">
        <v>0</v>
      </c>
      <c r="Q627" t="s">
        <v>8272</v>
      </c>
      <c r="R627" s="7">
        <f t="shared" si="46"/>
        <v>0</v>
      </c>
      <c r="S627" s="7">
        <f t="shared" si="49"/>
        <v>0</v>
      </c>
      <c r="T627" t="s">
        <v>8319</v>
      </c>
      <c r="U627" t="s">
        <v>8320</v>
      </c>
    </row>
    <row r="628" spans="1:21" ht="4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47"/>
        <v>42198.309479166666</v>
      </c>
      <c r="L628" s="19">
        <f t="shared" si="48"/>
        <v>2015</v>
      </c>
      <c r="M628" s="14">
        <f t="shared" si="45"/>
        <v>42231.306944444441</v>
      </c>
      <c r="N628" t="b">
        <v>0</v>
      </c>
      <c r="O628">
        <v>39</v>
      </c>
      <c r="P628" t="b">
        <v>0</v>
      </c>
      <c r="Q628" t="s">
        <v>8272</v>
      </c>
      <c r="R628" s="7">
        <f t="shared" si="46"/>
        <v>17.380000000000003</v>
      </c>
      <c r="S628" s="7">
        <f t="shared" si="49"/>
        <v>111.41025641025641</v>
      </c>
      <c r="T628" t="s">
        <v>8319</v>
      </c>
      <c r="U628" t="s">
        <v>8320</v>
      </c>
    </row>
    <row r="629" spans="1:21" ht="4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47"/>
        <v>42384.056840277779</v>
      </c>
      <c r="L629" s="19">
        <f t="shared" si="48"/>
        <v>2016</v>
      </c>
      <c r="M629" s="14">
        <f t="shared" si="45"/>
        <v>42443.708333333328</v>
      </c>
      <c r="N629" t="b">
        <v>0</v>
      </c>
      <c r="O629">
        <v>1</v>
      </c>
      <c r="P629" t="b">
        <v>0</v>
      </c>
      <c r="Q629" t="s">
        <v>8272</v>
      </c>
      <c r="R629" s="7">
        <f t="shared" si="46"/>
        <v>0.02</v>
      </c>
      <c r="S629" s="7">
        <f t="shared" si="49"/>
        <v>90</v>
      </c>
      <c r="T629" t="s">
        <v>8319</v>
      </c>
      <c r="U629" t="s">
        <v>8320</v>
      </c>
    </row>
    <row r="630" spans="1:21" ht="4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47"/>
        <v>41803.442789351851</v>
      </c>
      <c r="L630" s="19">
        <f t="shared" si="48"/>
        <v>2014</v>
      </c>
      <c r="M630" s="14">
        <f t="shared" si="45"/>
        <v>41833.442789351851</v>
      </c>
      <c r="N630" t="b">
        <v>0</v>
      </c>
      <c r="O630">
        <v>0</v>
      </c>
      <c r="P630" t="b">
        <v>0</v>
      </c>
      <c r="Q630" t="s">
        <v>8272</v>
      </c>
      <c r="R630" s="7">
        <f t="shared" si="46"/>
        <v>0</v>
      </c>
      <c r="S630" s="7">
        <f t="shared" si="49"/>
        <v>0</v>
      </c>
      <c r="T630" t="s">
        <v>8319</v>
      </c>
      <c r="U630" t="s">
        <v>8320</v>
      </c>
    </row>
    <row r="631" spans="1:21" ht="4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47"/>
        <v>42474.387824074074</v>
      </c>
      <c r="L631" s="19">
        <f t="shared" si="48"/>
        <v>2016</v>
      </c>
      <c r="M631" s="14">
        <f t="shared" si="45"/>
        <v>42504.387824074074</v>
      </c>
      <c r="N631" t="b">
        <v>0</v>
      </c>
      <c r="O631">
        <v>3</v>
      </c>
      <c r="P631" t="b">
        <v>0</v>
      </c>
      <c r="Q631" t="s">
        <v>8272</v>
      </c>
      <c r="R631" s="7">
        <f t="shared" si="46"/>
        <v>0.17500000000000002</v>
      </c>
      <c r="S631" s="7">
        <f t="shared" si="49"/>
        <v>116.66666666666667</v>
      </c>
      <c r="T631" t="s">
        <v>8319</v>
      </c>
      <c r="U631" t="s">
        <v>8320</v>
      </c>
    </row>
    <row r="632" spans="1:21" ht="45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47"/>
        <v>42223.369456018518</v>
      </c>
      <c r="L632" s="19">
        <f t="shared" si="48"/>
        <v>2015</v>
      </c>
      <c r="M632" s="14">
        <f t="shared" si="45"/>
        <v>42252.965277777781</v>
      </c>
      <c r="N632" t="b">
        <v>0</v>
      </c>
      <c r="O632">
        <v>1</v>
      </c>
      <c r="P632" t="b">
        <v>0</v>
      </c>
      <c r="Q632" t="s">
        <v>8272</v>
      </c>
      <c r="R632" s="7">
        <f t="shared" si="46"/>
        <v>8.3340278356529712E-2</v>
      </c>
      <c r="S632" s="7">
        <f t="shared" si="49"/>
        <v>10</v>
      </c>
      <c r="T632" t="s">
        <v>8319</v>
      </c>
      <c r="U632" t="s">
        <v>8320</v>
      </c>
    </row>
    <row r="633" spans="1:21" ht="30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47"/>
        <v>42489.522326388891</v>
      </c>
      <c r="L633" s="19">
        <f t="shared" si="48"/>
        <v>2016</v>
      </c>
      <c r="M633" s="14">
        <f t="shared" si="45"/>
        <v>42518.522326388891</v>
      </c>
      <c r="N633" t="b">
        <v>0</v>
      </c>
      <c r="O633">
        <v>9</v>
      </c>
      <c r="P633" t="b">
        <v>0</v>
      </c>
      <c r="Q633" t="s">
        <v>8272</v>
      </c>
      <c r="R633" s="7">
        <f t="shared" si="46"/>
        <v>1.38</v>
      </c>
      <c r="S633" s="7">
        <f t="shared" si="49"/>
        <v>76.666666666666671</v>
      </c>
      <c r="T633" t="s">
        <v>8319</v>
      </c>
      <c r="U633" t="s">
        <v>8320</v>
      </c>
    </row>
    <row r="634" spans="1:21" ht="30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47"/>
        <v>42303.409317129626</v>
      </c>
      <c r="L634" s="19">
        <f t="shared" si="48"/>
        <v>2015</v>
      </c>
      <c r="M634" s="14">
        <f t="shared" si="45"/>
        <v>42333.450983796298</v>
      </c>
      <c r="N634" t="b">
        <v>0</v>
      </c>
      <c r="O634">
        <v>0</v>
      </c>
      <c r="P634" t="b">
        <v>0</v>
      </c>
      <c r="Q634" t="s">
        <v>8272</v>
      </c>
      <c r="R634" s="7">
        <f t="shared" si="46"/>
        <v>0</v>
      </c>
      <c r="S634" s="7">
        <f t="shared" si="49"/>
        <v>0</v>
      </c>
      <c r="T634" t="s">
        <v>8319</v>
      </c>
      <c r="U634" t="s">
        <v>8320</v>
      </c>
    </row>
    <row r="635" spans="1:21" ht="4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47"/>
        <v>42507.049328703702</v>
      </c>
      <c r="L635" s="19">
        <f t="shared" si="48"/>
        <v>2016</v>
      </c>
      <c r="M635" s="14">
        <f t="shared" si="45"/>
        <v>42538.708333333328</v>
      </c>
      <c r="N635" t="b">
        <v>0</v>
      </c>
      <c r="O635">
        <v>25</v>
      </c>
      <c r="P635" t="b">
        <v>0</v>
      </c>
      <c r="Q635" t="s">
        <v>8272</v>
      </c>
      <c r="R635" s="7">
        <f t="shared" si="46"/>
        <v>12.45</v>
      </c>
      <c r="S635" s="7">
        <f t="shared" si="49"/>
        <v>49.8</v>
      </c>
      <c r="T635" t="s">
        <v>8319</v>
      </c>
      <c r="U635" t="s">
        <v>8320</v>
      </c>
    </row>
    <row r="636" spans="1:21" ht="30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47"/>
        <v>42031.678576388891</v>
      </c>
      <c r="L636" s="19">
        <f t="shared" si="48"/>
        <v>2015</v>
      </c>
      <c r="M636" s="14">
        <f t="shared" si="45"/>
        <v>42061.678576388891</v>
      </c>
      <c r="N636" t="b">
        <v>0</v>
      </c>
      <c r="O636">
        <v>1</v>
      </c>
      <c r="P636" t="b">
        <v>0</v>
      </c>
      <c r="Q636" t="s">
        <v>8272</v>
      </c>
      <c r="R636" s="7">
        <f t="shared" si="46"/>
        <v>0.02</v>
      </c>
      <c r="S636" s="7">
        <f t="shared" si="49"/>
        <v>1</v>
      </c>
      <c r="T636" t="s">
        <v>8319</v>
      </c>
      <c r="U636" t="s">
        <v>8320</v>
      </c>
    </row>
    <row r="637" spans="1:21" ht="30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47"/>
        <v>42075.842152777783</v>
      </c>
      <c r="L637" s="19">
        <f t="shared" si="48"/>
        <v>2015</v>
      </c>
      <c r="M637" s="14">
        <f t="shared" si="45"/>
        <v>42105.842152777783</v>
      </c>
      <c r="N637" t="b">
        <v>0</v>
      </c>
      <c r="O637">
        <v>1</v>
      </c>
      <c r="P637" t="b">
        <v>0</v>
      </c>
      <c r="Q637" t="s">
        <v>8272</v>
      </c>
      <c r="R637" s="7">
        <f t="shared" si="46"/>
        <v>8.0000000000000002E-3</v>
      </c>
      <c r="S637" s="7">
        <f t="shared" si="49"/>
        <v>2</v>
      </c>
      <c r="T637" t="s">
        <v>8319</v>
      </c>
      <c r="U637" t="s">
        <v>8320</v>
      </c>
    </row>
    <row r="638" spans="1:21" ht="30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47"/>
        <v>42131.205439814818</v>
      </c>
      <c r="L638" s="19">
        <f t="shared" si="48"/>
        <v>2015</v>
      </c>
      <c r="M638" s="14">
        <f t="shared" si="45"/>
        <v>42161.19930555555</v>
      </c>
      <c r="N638" t="b">
        <v>0</v>
      </c>
      <c r="O638">
        <v>1</v>
      </c>
      <c r="P638" t="b">
        <v>0</v>
      </c>
      <c r="Q638" t="s">
        <v>8272</v>
      </c>
      <c r="R638" s="7">
        <f t="shared" si="46"/>
        <v>0.2</v>
      </c>
      <c r="S638" s="7">
        <f t="shared" si="49"/>
        <v>4</v>
      </c>
      <c r="T638" t="s">
        <v>8319</v>
      </c>
      <c r="U638" t="s">
        <v>8320</v>
      </c>
    </row>
    <row r="639" spans="1:21" ht="4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47"/>
        <v>42762.712013888886</v>
      </c>
      <c r="L639" s="19">
        <f t="shared" si="48"/>
        <v>2017</v>
      </c>
      <c r="M639" s="14">
        <f t="shared" si="45"/>
        <v>42791.711111111115</v>
      </c>
      <c r="N639" t="b">
        <v>0</v>
      </c>
      <c r="O639">
        <v>0</v>
      </c>
      <c r="P639" t="b">
        <v>0</v>
      </c>
      <c r="Q639" t="s">
        <v>8272</v>
      </c>
      <c r="R639" s="7">
        <f t="shared" si="46"/>
        <v>0</v>
      </c>
      <c r="S639" s="7">
        <f t="shared" si="49"/>
        <v>0</v>
      </c>
      <c r="T639" t="s">
        <v>8319</v>
      </c>
      <c r="U639" t="s">
        <v>8320</v>
      </c>
    </row>
    <row r="640" spans="1:21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47"/>
        <v>42759.343310185184</v>
      </c>
      <c r="L640" s="19">
        <f t="shared" si="48"/>
        <v>2017</v>
      </c>
      <c r="M640" s="14">
        <f t="shared" si="45"/>
        <v>42819.30164351852</v>
      </c>
      <c r="N640" t="b">
        <v>0</v>
      </c>
      <c r="O640">
        <v>6</v>
      </c>
      <c r="P640" t="b">
        <v>0</v>
      </c>
      <c r="Q640" t="s">
        <v>8272</v>
      </c>
      <c r="R640" s="7">
        <f t="shared" si="46"/>
        <v>9.0000000000000011E-3</v>
      </c>
      <c r="S640" s="7">
        <f t="shared" si="49"/>
        <v>3</v>
      </c>
      <c r="T640" t="s">
        <v>8319</v>
      </c>
      <c r="U640" t="s">
        <v>8320</v>
      </c>
    </row>
    <row r="641" spans="1:21" ht="30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47"/>
        <v>41865.333275462966</v>
      </c>
      <c r="L641" s="19">
        <f t="shared" si="48"/>
        <v>2014</v>
      </c>
      <c r="M641" s="14">
        <f t="shared" si="45"/>
        <v>41925.333275462966</v>
      </c>
      <c r="N641" t="b">
        <v>0</v>
      </c>
      <c r="O641">
        <v>1</v>
      </c>
      <c r="P641" t="b">
        <v>0</v>
      </c>
      <c r="Q641" t="s">
        <v>8272</v>
      </c>
      <c r="R641" s="7">
        <f t="shared" si="46"/>
        <v>9.9999999999999991E-5</v>
      </c>
      <c r="S641" s="7">
        <f t="shared" si="49"/>
        <v>1</v>
      </c>
      <c r="T641" t="s">
        <v>8319</v>
      </c>
      <c r="U641" t="s">
        <v>8320</v>
      </c>
    </row>
    <row r="642" spans="1:21" ht="4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si="47"/>
        <v>42683.170312499999</v>
      </c>
      <c r="L642" s="19">
        <f t="shared" si="48"/>
        <v>2016</v>
      </c>
      <c r="M642" s="14">
        <f t="shared" ref="M642:M705" si="50">(I642/86400)+25569+(-6/24)</f>
        <v>42698.708333333328</v>
      </c>
      <c r="N642" t="b">
        <v>0</v>
      </c>
      <c r="O642">
        <v>2</v>
      </c>
      <c r="P642" t="b">
        <v>1</v>
      </c>
      <c r="Q642" t="s">
        <v>8273</v>
      </c>
      <c r="R642" s="7">
        <f t="shared" ref="R642:R705" si="51">E642/D642*100</f>
        <v>144.28571428571428</v>
      </c>
      <c r="S642" s="7">
        <f t="shared" si="49"/>
        <v>50.5</v>
      </c>
      <c r="T642" t="s">
        <v>8319</v>
      </c>
      <c r="U642" t="s">
        <v>8321</v>
      </c>
    </row>
    <row r="643" spans="1:21" ht="4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ref="K643:K706" si="52">(J643/86400)+25569+(-6/24)</f>
        <v>42199.32</v>
      </c>
      <c r="L643" s="19">
        <f t="shared" ref="L643:L706" si="53">YEAR(K643)</f>
        <v>2015</v>
      </c>
      <c r="M643" s="14">
        <f t="shared" si="50"/>
        <v>42229.32</v>
      </c>
      <c r="N643" t="b">
        <v>0</v>
      </c>
      <c r="O643">
        <v>315</v>
      </c>
      <c r="P643" t="b">
        <v>1</v>
      </c>
      <c r="Q643" t="s">
        <v>8273</v>
      </c>
      <c r="R643" s="7">
        <f t="shared" si="51"/>
        <v>119.16249999999999</v>
      </c>
      <c r="S643" s="7">
        <f t="shared" ref="S643:S706" si="54">IFERROR(E643/O643,0)</f>
        <v>151.31746031746033</v>
      </c>
      <c r="T643" t="s">
        <v>8319</v>
      </c>
      <c r="U643" t="s">
        <v>8321</v>
      </c>
    </row>
    <row r="644" spans="1:21" ht="4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52"/>
        <v>42199.401319444441</v>
      </c>
      <c r="L644" s="19">
        <f t="shared" si="53"/>
        <v>2015</v>
      </c>
      <c r="M644" s="14">
        <f t="shared" si="50"/>
        <v>42235.401319444441</v>
      </c>
      <c r="N644" t="b">
        <v>0</v>
      </c>
      <c r="O644">
        <v>2174</v>
      </c>
      <c r="P644" t="b">
        <v>1</v>
      </c>
      <c r="Q644" t="s">
        <v>8273</v>
      </c>
      <c r="R644" s="7">
        <f t="shared" si="51"/>
        <v>1460.4850000000001</v>
      </c>
      <c r="S644" s="7">
        <f t="shared" si="54"/>
        <v>134.3592456301748</v>
      </c>
      <c r="T644" t="s">
        <v>8319</v>
      </c>
      <c r="U644" t="s">
        <v>8321</v>
      </c>
    </row>
    <row r="645" spans="1:21" ht="30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52"/>
        <v>42100.392071759255</v>
      </c>
      <c r="L645" s="19">
        <f t="shared" si="53"/>
        <v>2015</v>
      </c>
      <c r="M645" s="14">
        <f t="shared" si="50"/>
        <v>42155.392071759255</v>
      </c>
      <c r="N645" t="b">
        <v>0</v>
      </c>
      <c r="O645">
        <v>152</v>
      </c>
      <c r="P645" t="b">
        <v>1</v>
      </c>
      <c r="Q645" t="s">
        <v>8273</v>
      </c>
      <c r="R645" s="7">
        <f t="shared" si="51"/>
        <v>105.80799999999999</v>
      </c>
      <c r="S645" s="7">
        <f t="shared" si="54"/>
        <v>174.02631578947367</v>
      </c>
      <c r="T645" t="s">
        <v>8319</v>
      </c>
      <c r="U645" t="s">
        <v>8321</v>
      </c>
    </row>
    <row r="646" spans="1:21" ht="4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52"/>
        <v>41898.415960648148</v>
      </c>
      <c r="L646" s="19">
        <f t="shared" si="53"/>
        <v>2014</v>
      </c>
      <c r="M646" s="14">
        <f t="shared" si="50"/>
        <v>41940.791666666664</v>
      </c>
      <c r="N646" t="b">
        <v>0</v>
      </c>
      <c r="O646">
        <v>1021</v>
      </c>
      <c r="P646" t="b">
        <v>1</v>
      </c>
      <c r="Q646" t="s">
        <v>8273</v>
      </c>
      <c r="R646" s="7">
        <f t="shared" si="51"/>
        <v>300.11791999999997</v>
      </c>
      <c r="S646" s="7">
        <f t="shared" si="54"/>
        <v>73.486268364348675</v>
      </c>
      <c r="T646" t="s">
        <v>8319</v>
      </c>
      <c r="U646" t="s">
        <v>8321</v>
      </c>
    </row>
    <row r="647" spans="1:21" ht="30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52"/>
        <v>42563.776319444441</v>
      </c>
      <c r="L647" s="19">
        <f t="shared" si="53"/>
        <v>2016</v>
      </c>
      <c r="M647" s="14">
        <f t="shared" si="50"/>
        <v>42593.776319444441</v>
      </c>
      <c r="N647" t="b">
        <v>0</v>
      </c>
      <c r="O647">
        <v>237</v>
      </c>
      <c r="P647" t="b">
        <v>1</v>
      </c>
      <c r="Q647" t="s">
        <v>8273</v>
      </c>
      <c r="R647" s="7">
        <f t="shared" si="51"/>
        <v>278.7</v>
      </c>
      <c r="S647" s="7">
        <f t="shared" si="54"/>
        <v>23.518987341772153</v>
      </c>
      <c r="T647" t="s">
        <v>8319</v>
      </c>
      <c r="U647" t="s">
        <v>8321</v>
      </c>
    </row>
    <row r="648" spans="1:21" ht="4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52"/>
        <v>41832.602627314816</v>
      </c>
      <c r="L648" s="19">
        <f t="shared" si="53"/>
        <v>2014</v>
      </c>
      <c r="M648" s="14">
        <f t="shared" si="50"/>
        <v>41862.602627314816</v>
      </c>
      <c r="N648" t="b">
        <v>0</v>
      </c>
      <c r="O648">
        <v>27</v>
      </c>
      <c r="P648" t="b">
        <v>1</v>
      </c>
      <c r="Q648" t="s">
        <v>8273</v>
      </c>
      <c r="R648" s="7">
        <f t="shared" si="51"/>
        <v>131.87625</v>
      </c>
      <c r="S648" s="7">
        <f t="shared" si="54"/>
        <v>39.074444444444445</v>
      </c>
      <c r="T648" t="s">
        <v>8319</v>
      </c>
      <c r="U648" t="s">
        <v>8321</v>
      </c>
    </row>
    <row r="649" spans="1:21" ht="4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52"/>
        <v>42416.517928240741</v>
      </c>
      <c r="L649" s="19">
        <f t="shared" si="53"/>
        <v>2016</v>
      </c>
      <c r="M649" s="14">
        <f t="shared" si="50"/>
        <v>42446.476261574076</v>
      </c>
      <c r="N649" t="b">
        <v>0</v>
      </c>
      <c r="O649">
        <v>17</v>
      </c>
      <c r="P649" t="b">
        <v>1</v>
      </c>
      <c r="Q649" t="s">
        <v>8273</v>
      </c>
      <c r="R649" s="7">
        <f t="shared" si="51"/>
        <v>107.05</v>
      </c>
      <c r="S649" s="7">
        <f t="shared" si="54"/>
        <v>125.94117647058823</v>
      </c>
      <c r="T649" t="s">
        <v>8319</v>
      </c>
      <c r="U649" t="s">
        <v>8321</v>
      </c>
    </row>
    <row r="650" spans="1:21" ht="30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52"/>
        <v>41891.443379629629</v>
      </c>
      <c r="L650" s="19">
        <f t="shared" si="53"/>
        <v>2014</v>
      </c>
      <c r="M650" s="14">
        <f t="shared" si="50"/>
        <v>41926.443379629629</v>
      </c>
      <c r="N650" t="b">
        <v>0</v>
      </c>
      <c r="O650">
        <v>27</v>
      </c>
      <c r="P650" t="b">
        <v>1</v>
      </c>
      <c r="Q650" t="s">
        <v>8273</v>
      </c>
      <c r="R650" s="7">
        <f t="shared" si="51"/>
        <v>126.82285714285715</v>
      </c>
      <c r="S650" s="7">
        <f t="shared" si="54"/>
        <v>1644</v>
      </c>
      <c r="T650" t="s">
        <v>8319</v>
      </c>
      <c r="U650" t="s">
        <v>8321</v>
      </c>
    </row>
    <row r="651" spans="1:21" ht="4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52"/>
        <v>41877.662187499998</v>
      </c>
      <c r="L651" s="19">
        <f t="shared" si="53"/>
        <v>2014</v>
      </c>
      <c r="M651" s="14">
        <f t="shared" si="50"/>
        <v>41898.662187499998</v>
      </c>
      <c r="N651" t="b">
        <v>0</v>
      </c>
      <c r="O651">
        <v>82</v>
      </c>
      <c r="P651" t="b">
        <v>1</v>
      </c>
      <c r="Q651" t="s">
        <v>8273</v>
      </c>
      <c r="R651" s="7">
        <f t="shared" si="51"/>
        <v>139.96</v>
      </c>
      <c r="S651" s="7">
        <f t="shared" si="54"/>
        <v>42.670731707317074</v>
      </c>
      <c r="T651" t="s">
        <v>8319</v>
      </c>
      <c r="U651" t="s">
        <v>8321</v>
      </c>
    </row>
    <row r="652" spans="1:21" ht="4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52"/>
        <v>41931.786851851852</v>
      </c>
      <c r="L652" s="19">
        <f t="shared" si="53"/>
        <v>2014</v>
      </c>
      <c r="M652" s="14">
        <f t="shared" si="50"/>
        <v>41991.828518518523</v>
      </c>
      <c r="N652" t="b">
        <v>0</v>
      </c>
      <c r="O652">
        <v>48</v>
      </c>
      <c r="P652" t="b">
        <v>1</v>
      </c>
      <c r="Q652" t="s">
        <v>8273</v>
      </c>
      <c r="R652" s="7">
        <f t="shared" si="51"/>
        <v>112.4</v>
      </c>
      <c r="S652" s="7">
        <f t="shared" si="54"/>
        <v>35.125</v>
      </c>
      <c r="T652" t="s">
        <v>8319</v>
      </c>
      <c r="U652" t="s">
        <v>8321</v>
      </c>
    </row>
    <row r="653" spans="1:21" ht="4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52"/>
        <v>41955.767488425925</v>
      </c>
      <c r="L653" s="19">
        <f t="shared" si="53"/>
        <v>2014</v>
      </c>
      <c r="M653" s="14">
        <f t="shared" si="50"/>
        <v>41985.767488425925</v>
      </c>
      <c r="N653" t="b">
        <v>0</v>
      </c>
      <c r="O653">
        <v>105</v>
      </c>
      <c r="P653" t="b">
        <v>1</v>
      </c>
      <c r="Q653" t="s">
        <v>8273</v>
      </c>
      <c r="R653" s="7">
        <f t="shared" si="51"/>
        <v>100.52799999999999</v>
      </c>
      <c r="S653" s="7">
        <f t="shared" si="54"/>
        <v>239.35238095238094</v>
      </c>
      <c r="T653" t="s">
        <v>8319</v>
      </c>
      <c r="U653" t="s">
        <v>8321</v>
      </c>
    </row>
    <row r="654" spans="1:21" ht="45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52"/>
        <v>42675.440393518518</v>
      </c>
      <c r="L654" s="19">
        <f t="shared" si="53"/>
        <v>2016</v>
      </c>
      <c r="M654" s="14">
        <f t="shared" si="50"/>
        <v>42705.482060185182</v>
      </c>
      <c r="N654" t="b">
        <v>0</v>
      </c>
      <c r="O654">
        <v>28</v>
      </c>
      <c r="P654" t="b">
        <v>1</v>
      </c>
      <c r="Q654" t="s">
        <v>8273</v>
      </c>
      <c r="R654" s="7">
        <f t="shared" si="51"/>
        <v>100.46666666666665</v>
      </c>
      <c r="S654" s="7">
        <f t="shared" si="54"/>
        <v>107.64285714285714</v>
      </c>
      <c r="T654" t="s">
        <v>8319</v>
      </c>
      <c r="U654" t="s">
        <v>8321</v>
      </c>
    </row>
    <row r="655" spans="1:21" ht="45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52"/>
        <v>42199.368518518517</v>
      </c>
      <c r="L655" s="19">
        <f t="shared" si="53"/>
        <v>2015</v>
      </c>
      <c r="M655" s="14">
        <f t="shared" si="50"/>
        <v>42236.368518518517</v>
      </c>
      <c r="N655" t="b">
        <v>0</v>
      </c>
      <c r="O655">
        <v>1107</v>
      </c>
      <c r="P655" t="b">
        <v>1</v>
      </c>
      <c r="Q655" t="s">
        <v>8273</v>
      </c>
      <c r="R655" s="7">
        <f t="shared" si="51"/>
        <v>141.446</v>
      </c>
      <c r="S655" s="7">
        <f t="shared" si="54"/>
        <v>95.830623306233065</v>
      </c>
      <c r="T655" t="s">
        <v>8319</v>
      </c>
      <c r="U655" t="s">
        <v>8321</v>
      </c>
    </row>
    <row r="656" spans="1:21" ht="4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52"/>
        <v>42163.707326388889</v>
      </c>
      <c r="L656" s="19">
        <f t="shared" si="53"/>
        <v>2015</v>
      </c>
      <c r="M656" s="14">
        <f t="shared" si="50"/>
        <v>42193.707326388889</v>
      </c>
      <c r="N656" t="b">
        <v>0</v>
      </c>
      <c r="O656">
        <v>1013</v>
      </c>
      <c r="P656" t="b">
        <v>1</v>
      </c>
      <c r="Q656" t="s">
        <v>8273</v>
      </c>
      <c r="R656" s="7">
        <f t="shared" si="51"/>
        <v>267.29166666666669</v>
      </c>
      <c r="S656" s="7">
        <f t="shared" si="54"/>
        <v>31.663376110562684</v>
      </c>
      <c r="T656" t="s">
        <v>8319</v>
      </c>
      <c r="U656" t="s">
        <v>8321</v>
      </c>
    </row>
    <row r="657" spans="1:21" ht="4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52"/>
        <v>42045.707314814819</v>
      </c>
      <c r="L657" s="19">
        <f t="shared" si="53"/>
        <v>2015</v>
      </c>
      <c r="M657" s="14">
        <f t="shared" si="50"/>
        <v>42075.665648148148</v>
      </c>
      <c r="N657" t="b">
        <v>0</v>
      </c>
      <c r="O657">
        <v>274</v>
      </c>
      <c r="P657" t="b">
        <v>1</v>
      </c>
      <c r="Q657" t="s">
        <v>8273</v>
      </c>
      <c r="R657" s="7">
        <f t="shared" si="51"/>
        <v>146.88749999999999</v>
      </c>
      <c r="S657" s="7">
        <f t="shared" si="54"/>
        <v>42.886861313868614</v>
      </c>
      <c r="T657" t="s">
        <v>8319</v>
      </c>
      <c r="U657" t="s">
        <v>8321</v>
      </c>
    </row>
    <row r="658" spans="1:21" ht="4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52"/>
        <v>42417.554618055554</v>
      </c>
      <c r="L658" s="19">
        <f t="shared" si="53"/>
        <v>2016</v>
      </c>
      <c r="M658" s="14">
        <f t="shared" si="50"/>
        <v>42477.51295138889</v>
      </c>
      <c r="N658" t="b">
        <v>0</v>
      </c>
      <c r="O658">
        <v>87</v>
      </c>
      <c r="P658" t="b">
        <v>1</v>
      </c>
      <c r="Q658" t="s">
        <v>8273</v>
      </c>
      <c r="R658" s="7">
        <f t="shared" si="51"/>
        <v>213.56</v>
      </c>
      <c r="S658" s="7">
        <f t="shared" si="54"/>
        <v>122.73563218390805</v>
      </c>
      <c r="T658" t="s">
        <v>8319</v>
      </c>
      <c r="U658" t="s">
        <v>8321</v>
      </c>
    </row>
    <row r="659" spans="1:21" ht="4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52"/>
        <v>42331.59574074074</v>
      </c>
      <c r="L659" s="19">
        <f t="shared" si="53"/>
        <v>2015</v>
      </c>
      <c r="M659" s="14">
        <f t="shared" si="50"/>
        <v>42361.59574074074</v>
      </c>
      <c r="N659" t="b">
        <v>0</v>
      </c>
      <c r="O659">
        <v>99</v>
      </c>
      <c r="P659" t="b">
        <v>1</v>
      </c>
      <c r="Q659" t="s">
        <v>8273</v>
      </c>
      <c r="R659" s="7">
        <f t="shared" si="51"/>
        <v>125.69999999999999</v>
      </c>
      <c r="S659" s="7">
        <f t="shared" si="54"/>
        <v>190.45454545454547</v>
      </c>
      <c r="T659" t="s">
        <v>8319</v>
      </c>
      <c r="U659" t="s">
        <v>8321</v>
      </c>
    </row>
    <row r="660" spans="1:21" ht="4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52"/>
        <v>42178.910752314812</v>
      </c>
      <c r="L660" s="19">
        <f t="shared" si="53"/>
        <v>2015</v>
      </c>
      <c r="M660" s="14">
        <f t="shared" si="50"/>
        <v>42211.5</v>
      </c>
      <c r="N660" t="b">
        <v>0</v>
      </c>
      <c r="O660">
        <v>276</v>
      </c>
      <c r="P660" t="b">
        <v>1</v>
      </c>
      <c r="Q660" t="s">
        <v>8273</v>
      </c>
      <c r="R660" s="7">
        <f t="shared" si="51"/>
        <v>104.46206037108834</v>
      </c>
      <c r="S660" s="7">
        <f t="shared" si="54"/>
        <v>109.33695652173913</v>
      </c>
      <c r="T660" t="s">
        <v>8319</v>
      </c>
      <c r="U660" t="s">
        <v>8321</v>
      </c>
    </row>
    <row r="661" spans="1:21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52"/>
        <v>42209.343692129631</v>
      </c>
      <c r="L661" s="19">
        <f t="shared" si="53"/>
        <v>2015</v>
      </c>
      <c r="M661" s="14">
        <f t="shared" si="50"/>
        <v>42239.343692129631</v>
      </c>
      <c r="N661" t="b">
        <v>0</v>
      </c>
      <c r="O661">
        <v>21</v>
      </c>
      <c r="P661" t="b">
        <v>1</v>
      </c>
      <c r="Q661" t="s">
        <v>8273</v>
      </c>
      <c r="R661" s="7">
        <f t="shared" si="51"/>
        <v>100.56666666666668</v>
      </c>
      <c r="S661" s="7">
        <f t="shared" si="54"/>
        <v>143.66666666666666</v>
      </c>
      <c r="T661" t="s">
        <v>8319</v>
      </c>
      <c r="U661" t="s">
        <v>8321</v>
      </c>
    </row>
    <row r="662" spans="1:21" ht="4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52"/>
        <v>41922.491655092592</v>
      </c>
      <c r="L662" s="19">
        <f t="shared" si="53"/>
        <v>2014</v>
      </c>
      <c r="M662" s="14">
        <f t="shared" si="50"/>
        <v>41952.533321759256</v>
      </c>
      <c r="N662" t="b">
        <v>0</v>
      </c>
      <c r="O662">
        <v>18</v>
      </c>
      <c r="P662" t="b">
        <v>0</v>
      </c>
      <c r="Q662" t="s">
        <v>8273</v>
      </c>
      <c r="R662" s="7">
        <f t="shared" si="51"/>
        <v>3.0579999999999998</v>
      </c>
      <c r="S662" s="7">
        <f t="shared" si="54"/>
        <v>84.944444444444443</v>
      </c>
      <c r="T662" t="s">
        <v>8319</v>
      </c>
      <c r="U662" t="s">
        <v>8321</v>
      </c>
    </row>
    <row r="663" spans="1:21" ht="4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52"/>
        <v>42636.395358796297</v>
      </c>
      <c r="L663" s="19">
        <f t="shared" si="53"/>
        <v>2016</v>
      </c>
      <c r="M663" s="14">
        <f t="shared" si="50"/>
        <v>42666.395358796297</v>
      </c>
      <c r="N663" t="b">
        <v>0</v>
      </c>
      <c r="O663">
        <v>9</v>
      </c>
      <c r="P663" t="b">
        <v>0</v>
      </c>
      <c r="Q663" t="s">
        <v>8273</v>
      </c>
      <c r="R663" s="7">
        <f t="shared" si="51"/>
        <v>0.95</v>
      </c>
      <c r="S663" s="7">
        <f t="shared" si="54"/>
        <v>10.555555555555555</v>
      </c>
      <c r="T663" t="s">
        <v>8319</v>
      </c>
      <c r="U663" t="s">
        <v>8321</v>
      </c>
    </row>
    <row r="664" spans="1:21" ht="30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52"/>
        <v>41990.188043981485</v>
      </c>
      <c r="L664" s="19">
        <f t="shared" si="53"/>
        <v>2014</v>
      </c>
      <c r="M664" s="14">
        <f t="shared" si="50"/>
        <v>42020.188043981485</v>
      </c>
      <c r="N664" t="b">
        <v>0</v>
      </c>
      <c r="O664">
        <v>4</v>
      </c>
      <c r="P664" t="b">
        <v>0</v>
      </c>
      <c r="Q664" t="s">
        <v>8273</v>
      </c>
      <c r="R664" s="7">
        <f t="shared" si="51"/>
        <v>0.4</v>
      </c>
      <c r="S664" s="7">
        <f t="shared" si="54"/>
        <v>39</v>
      </c>
      <c r="T664" t="s">
        <v>8319</v>
      </c>
      <c r="U664" t="s">
        <v>8321</v>
      </c>
    </row>
    <row r="665" spans="1:21" ht="4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52"/>
        <v>42173.593240740738</v>
      </c>
      <c r="L665" s="19">
        <f t="shared" si="53"/>
        <v>2015</v>
      </c>
      <c r="M665" s="14">
        <f t="shared" si="50"/>
        <v>42203.593240740738</v>
      </c>
      <c r="N665" t="b">
        <v>0</v>
      </c>
      <c r="O665">
        <v>7</v>
      </c>
      <c r="P665" t="b">
        <v>0</v>
      </c>
      <c r="Q665" t="s">
        <v>8273</v>
      </c>
      <c r="R665" s="7">
        <f t="shared" si="51"/>
        <v>0.35000000000000003</v>
      </c>
      <c r="S665" s="7">
        <f t="shared" si="54"/>
        <v>100</v>
      </c>
      <c r="T665" t="s">
        <v>8319</v>
      </c>
      <c r="U665" t="s">
        <v>8321</v>
      </c>
    </row>
    <row r="666" spans="1:21" ht="4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52"/>
        <v>42077.416377314818</v>
      </c>
      <c r="L666" s="19">
        <f t="shared" si="53"/>
        <v>2015</v>
      </c>
      <c r="M666" s="14">
        <f t="shared" si="50"/>
        <v>42107.416377314818</v>
      </c>
      <c r="N666" t="b">
        <v>0</v>
      </c>
      <c r="O666">
        <v>29</v>
      </c>
      <c r="P666" t="b">
        <v>0</v>
      </c>
      <c r="Q666" t="s">
        <v>8273</v>
      </c>
      <c r="R666" s="7">
        <f t="shared" si="51"/>
        <v>7.5333333333333332</v>
      </c>
      <c r="S666" s="7">
        <f t="shared" si="54"/>
        <v>31.172413793103448</v>
      </c>
      <c r="T666" t="s">
        <v>8319</v>
      </c>
      <c r="U666" t="s">
        <v>8321</v>
      </c>
    </row>
    <row r="667" spans="1:21" ht="45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52"/>
        <v>42688.461354166662</v>
      </c>
      <c r="L667" s="19">
        <f t="shared" si="53"/>
        <v>2016</v>
      </c>
      <c r="M667" s="14">
        <f t="shared" si="50"/>
        <v>42748.461354166662</v>
      </c>
      <c r="N667" t="b">
        <v>0</v>
      </c>
      <c r="O667">
        <v>12</v>
      </c>
      <c r="P667" t="b">
        <v>0</v>
      </c>
      <c r="Q667" t="s">
        <v>8273</v>
      </c>
      <c r="R667" s="7">
        <f t="shared" si="51"/>
        <v>18.64</v>
      </c>
      <c r="S667" s="7">
        <f t="shared" si="54"/>
        <v>155.33333333333334</v>
      </c>
      <c r="T667" t="s">
        <v>8319</v>
      </c>
      <c r="U667" t="s">
        <v>8321</v>
      </c>
    </row>
    <row r="668" spans="1:21" ht="4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52"/>
        <v>41838.582152777773</v>
      </c>
      <c r="L668" s="19">
        <f t="shared" si="53"/>
        <v>2014</v>
      </c>
      <c r="M668" s="14">
        <f t="shared" si="50"/>
        <v>41868.582152777773</v>
      </c>
      <c r="N668" t="b">
        <v>0</v>
      </c>
      <c r="O668">
        <v>4</v>
      </c>
      <c r="P668" t="b">
        <v>0</v>
      </c>
      <c r="Q668" t="s">
        <v>8273</v>
      </c>
      <c r="R668" s="7">
        <f t="shared" si="51"/>
        <v>4.0000000000000001E-3</v>
      </c>
      <c r="S668" s="7">
        <f t="shared" si="54"/>
        <v>2</v>
      </c>
      <c r="T668" t="s">
        <v>8319</v>
      </c>
      <c r="U668" t="s">
        <v>8321</v>
      </c>
    </row>
    <row r="669" spans="1:21" ht="45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52"/>
        <v>42632.123414351852</v>
      </c>
      <c r="L669" s="19">
        <f t="shared" si="53"/>
        <v>2016</v>
      </c>
      <c r="M669" s="14">
        <f t="shared" si="50"/>
        <v>42672.123414351852</v>
      </c>
      <c r="N669" t="b">
        <v>0</v>
      </c>
      <c r="O669">
        <v>28</v>
      </c>
      <c r="P669" t="b">
        <v>0</v>
      </c>
      <c r="Q669" t="s">
        <v>8273</v>
      </c>
      <c r="R669" s="7">
        <f t="shared" si="51"/>
        <v>10.02</v>
      </c>
      <c r="S669" s="7">
        <f t="shared" si="54"/>
        <v>178.92857142857142</v>
      </c>
      <c r="T669" t="s">
        <v>8319</v>
      </c>
      <c r="U669" t="s">
        <v>8321</v>
      </c>
    </row>
    <row r="670" spans="1:21" ht="4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52"/>
        <v>42090.581273148149</v>
      </c>
      <c r="L670" s="19">
        <f t="shared" si="53"/>
        <v>2015</v>
      </c>
      <c r="M670" s="14">
        <f t="shared" si="50"/>
        <v>42135.581273148149</v>
      </c>
      <c r="N670" t="b">
        <v>0</v>
      </c>
      <c r="O670">
        <v>25</v>
      </c>
      <c r="P670" t="b">
        <v>0</v>
      </c>
      <c r="Q670" t="s">
        <v>8273</v>
      </c>
      <c r="R670" s="7">
        <f t="shared" si="51"/>
        <v>4.5600000000000005</v>
      </c>
      <c r="S670" s="7">
        <f t="shared" si="54"/>
        <v>27.36</v>
      </c>
      <c r="T670" t="s">
        <v>8319</v>
      </c>
      <c r="U670" t="s">
        <v>8321</v>
      </c>
    </row>
    <row r="671" spans="1:21" ht="45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52"/>
        <v>42527.375671296293</v>
      </c>
      <c r="L671" s="19">
        <f t="shared" si="53"/>
        <v>2016</v>
      </c>
      <c r="M671" s="14">
        <f t="shared" si="50"/>
        <v>42557.375671296293</v>
      </c>
      <c r="N671" t="b">
        <v>0</v>
      </c>
      <c r="O671">
        <v>28</v>
      </c>
      <c r="P671" t="b">
        <v>0</v>
      </c>
      <c r="Q671" t="s">
        <v>8273</v>
      </c>
      <c r="R671" s="7">
        <f t="shared" si="51"/>
        <v>21.5075</v>
      </c>
      <c r="S671" s="7">
        <f t="shared" si="54"/>
        <v>1536.25</v>
      </c>
      <c r="T671" t="s">
        <v>8319</v>
      </c>
      <c r="U671" t="s">
        <v>8321</v>
      </c>
    </row>
    <row r="672" spans="1:21" ht="45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52"/>
        <v>42506.459722222222</v>
      </c>
      <c r="L672" s="19">
        <f t="shared" si="53"/>
        <v>2016</v>
      </c>
      <c r="M672" s="14">
        <f t="shared" si="50"/>
        <v>42540.090277777781</v>
      </c>
      <c r="N672" t="b">
        <v>0</v>
      </c>
      <c r="O672">
        <v>310</v>
      </c>
      <c r="P672" t="b">
        <v>0</v>
      </c>
      <c r="Q672" t="s">
        <v>8273</v>
      </c>
      <c r="R672" s="7">
        <f t="shared" si="51"/>
        <v>29.276666666666667</v>
      </c>
      <c r="S672" s="7">
        <f t="shared" si="54"/>
        <v>84.99677419354839</v>
      </c>
      <c r="T672" t="s">
        <v>8319</v>
      </c>
      <c r="U672" t="s">
        <v>8321</v>
      </c>
    </row>
    <row r="673" spans="1:21" ht="45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52"/>
        <v>41984.442731481482</v>
      </c>
      <c r="L673" s="19">
        <f t="shared" si="53"/>
        <v>2014</v>
      </c>
      <c r="M673" s="14">
        <f t="shared" si="50"/>
        <v>42017.916666666672</v>
      </c>
      <c r="N673" t="b">
        <v>0</v>
      </c>
      <c r="O673">
        <v>15</v>
      </c>
      <c r="P673" t="b">
        <v>0</v>
      </c>
      <c r="Q673" t="s">
        <v>8273</v>
      </c>
      <c r="R673" s="7">
        <f t="shared" si="51"/>
        <v>39.426666666666662</v>
      </c>
      <c r="S673" s="7">
        <f t="shared" si="54"/>
        <v>788.5333333333333</v>
      </c>
      <c r="T673" t="s">
        <v>8319</v>
      </c>
      <c r="U673" t="s">
        <v>8321</v>
      </c>
    </row>
    <row r="674" spans="1:21" ht="4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52"/>
        <v>41973.969490740739</v>
      </c>
      <c r="L674" s="19">
        <f t="shared" si="53"/>
        <v>2014</v>
      </c>
      <c r="M674" s="14">
        <f t="shared" si="50"/>
        <v>42004.957638888889</v>
      </c>
      <c r="N674" t="b">
        <v>0</v>
      </c>
      <c r="O674">
        <v>215</v>
      </c>
      <c r="P674" t="b">
        <v>0</v>
      </c>
      <c r="Q674" t="s">
        <v>8273</v>
      </c>
      <c r="R674" s="7">
        <f t="shared" si="51"/>
        <v>21.628</v>
      </c>
      <c r="S674" s="7">
        <f t="shared" si="54"/>
        <v>50.29767441860465</v>
      </c>
      <c r="T674" t="s">
        <v>8319</v>
      </c>
      <c r="U674" t="s">
        <v>8321</v>
      </c>
    </row>
    <row r="675" spans="1:21" ht="45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52"/>
        <v>41838.590474537035</v>
      </c>
      <c r="L675" s="19">
        <f t="shared" si="53"/>
        <v>2014</v>
      </c>
      <c r="M675" s="14">
        <f t="shared" si="50"/>
        <v>41883.590474537035</v>
      </c>
      <c r="N675" t="b">
        <v>0</v>
      </c>
      <c r="O675">
        <v>3</v>
      </c>
      <c r="P675" t="b">
        <v>0</v>
      </c>
      <c r="Q675" t="s">
        <v>8273</v>
      </c>
      <c r="R675" s="7">
        <f t="shared" si="51"/>
        <v>0.20500000000000002</v>
      </c>
      <c r="S675" s="7">
        <f t="shared" si="54"/>
        <v>68.333333333333329</v>
      </c>
      <c r="T675" t="s">
        <v>8319</v>
      </c>
      <c r="U675" t="s">
        <v>8321</v>
      </c>
    </row>
    <row r="676" spans="1:21" ht="30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52"/>
        <v>41802.866053240738</v>
      </c>
      <c r="L676" s="19">
        <f t="shared" si="53"/>
        <v>2014</v>
      </c>
      <c r="M676" s="14">
        <f t="shared" si="50"/>
        <v>41862.866053240738</v>
      </c>
      <c r="N676" t="b">
        <v>0</v>
      </c>
      <c r="O676">
        <v>2</v>
      </c>
      <c r="P676" t="b">
        <v>0</v>
      </c>
      <c r="Q676" t="s">
        <v>8273</v>
      </c>
      <c r="R676" s="7">
        <f t="shared" si="51"/>
        <v>0.03</v>
      </c>
      <c r="S676" s="7">
        <f t="shared" si="54"/>
        <v>7.5</v>
      </c>
      <c r="T676" t="s">
        <v>8319</v>
      </c>
      <c r="U676" t="s">
        <v>8321</v>
      </c>
    </row>
    <row r="677" spans="1:21" ht="4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52"/>
        <v>41975.680601851855</v>
      </c>
      <c r="L677" s="19">
        <f t="shared" si="53"/>
        <v>2014</v>
      </c>
      <c r="M677" s="14">
        <f t="shared" si="50"/>
        <v>42005.040972222225</v>
      </c>
      <c r="N677" t="b">
        <v>0</v>
      </c>
      <c r="O677">
        <v>26</v>
      </c>
      <c r="P677" t="b">
        <v>0</v>
      </c>
      <c r="Q677" t="s">
        <v>8273</v>
      </c>
      <c r="R677" s="7">
        <f t="shared" si="51"/>
        <v>14.85</v>
      </c>
      <c r="S677" s="7">
        <f t="shared" si="54"/>
        <v>34.269230769230766</v>
      </c>
      <c r="T677" t="s">
        <v>8319</v>
      </c>
      <c r="U677" t="s">
        <v>8321</v>
      </c>
    </row>
    <row r="678" spans="1:21" ht="60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52"/>
        <v>42012.51829861111</v>
      </c>
      <c r="L678" s="19">
        <f t="shared" si="53"/>
        <v>2015</v>
      </c>
      <c r="M678" s="14">
        <f t="shared" si="50"/>
        <v>42042.51829861111</v>
      </c>
      <c r="N678" t="b">
        <v>0</v>
      </c>
      <c r="O678">
        <v>24</v>
      </c>
      <c r="P678" t="b">
        <v>0</v>
      </c>
      <c r="Q678" t="s">
        <v>8273</v>
      </c>
      <c r="R678" s="7">
        <f t="shared" si="51"/>
        <v>1.4710000000000001</v>
      </c>
      <c r="S678" s="7">
        <f t="shared" si="54"/>
        <v>61.291666666666664</v>
      </c>
      <c r="T678" t="s">
        <v>8319</v>
      </c>
      <c r="U678" t="s">
        <v>8321</v>
      </c>
    </row>
    <row r="679" spans="1:21" ht="45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52"/>
        <v>42504.153877314813</v>
      </c>
      <c r="L679" s="19">
        <f t="shared" si="53"/>
        <v>2016</v>
      </c>
      <c r="M679" s="14">
        <f t="shared" si="50"/>
        <v>42549.153877314813</v>
      </c>
      <c r="N679" t="b">
        <v>0</v>
      </c>
      <c r="O679">
        <v>96</v>
      </c>
      <c r="P679" t="b">
        <v>0</v>
      </c>
      <c r="Q679" t="s">
        <v>8273</v>
      </c>
      <c r="R679" s="7">
        <f t="shared" si="51"/>
        <v>25.584</v>
      </c>
      <c r="S679" s="7">
        <f t="shared" si="54"/>
        <v>133.25</v>
      </c>
      <c r="T679" t="s">
        <v>8319</v>
      </c>
      <c r="U679" t="s">
        <v>8321</v>
      </c>
    </row>
    <row r="680" spans="1:21" ht="4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52"/>
        <v>42481.126597222217</v>
      </c>
      <c r="L680" s="19">
        <f t="shared" si="53"/>
        <v>2016</v>
      </c>
      <c r="M680" s="14">
        <f t="shared" si="50"/>
        <v>42511.126597222217</v>
      </c>
      <c r="N680" t="b">
        <v>0</v>
      </c>
      <c r="O680">
        <v>17</v>
      </c>
      <c r="P680" t="b">
        <v>0</v>
      </c>
      <c r="Q680" t="s">
        <v>8273</v>
      </c>
      <c r="R680" s="7">
        <f t="shared" si="51"/>
        <v>3.8206896551724134</v>
      </c>
      <c r="S680" s="7">
        <f t="shared" si="54"/>
        <v>65.17647058823529</v>
      </c>
      <c r="T680" t="s">
        <v>8319</v>
      </c>
      <c r="U680" t="s">
        <v>8321</v>
      </c>
    </row>
    <row r="681" spans="1:21" ht="4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52"/>
        <v>42556.445706018523</v>
      </c>
      <c r="L681" s="19">
        <f t="shared" si="53"/>
        <v>2016</v>
      </c>
      <c r="M681" s="14">
        <f t="shared" si="50"/>
        <v>42616.445706018523</v>
      </c>
      <c r="N681" t="b">
        <v>0</v>
      </c>
      <c r="O681">
        <v>94</v>
      </c>
      <c r="P681" t="b">
        <v>0</v>
      </c>
      <c r="Q681" t="s">
        <v>8273</v>
      </c>
      <c r="R681" s="7">
        <f t="shared" si="51"/>
        <v>15.485964912280703</v>
      </c>
      <c r="S681" s="7">
        <f t="shared" si="54"/>
        <v>93.90425531914893</v>
      </c>
      <c r="T681" t="s">
        <v>8319</v>
      </c>
      <c r="U681" t="s">
        <v>8321</v>
      </c>
    </row>
    <row r="682" spans="1:21" ht="45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52"/>
        <v>41864.251516203702</v>
      </c>
      <c r="L682" s="19">
        <f t="shared" si="53"/>
        <v>2014</v>
      </c>
      <c r="M682" s="14">
        <f t="shared" si="50"/>
        <v>41899.251516203702</v>
      </c>
      <c r="N682" t="b">
        <v>0</v>
      </c>
      <c r="O682">
        <v>129</v>
      </c>
      <c r="P682" t="b">
        <v>0</v>
      </c>
      <c r="Q682" t="s">
        <v>8273</v>
      </c>
      <c r="R682" s="7">
        <f t="shared" si="51"/>
        <v>25.912000000000003</v>
      </c>
      <c r="S682" s="7">
        <f t="shared" si="54"/>
        <v>150.65116279069767</v>
      </c>
      <c r="T682" t="s">
        <v>8319</v>
      </c>
      <c r="U682" t="s">
        <v>8321</v>
      </c>
    </row>
    <row r="683" spans="1:21" ht="4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52"/>
        <v>42639.555601851855</v>
      </c>
      <c r="L683" s="19">
        <f t="shared" si="53"/>
        <v>2016</v>
      </c>
      <c r="M683" s="14">
        <f t="shared" si="50"/>
        <v>42669.555601851855</v>
      </c>
      <c r="N683" t="b">
        <v>0</v>
      </c>
      <c r="O683">
        <v>1</v>
      </c>
      <c r="P683" t="b">
        <v>0</v>
      </c>
      <c r="Q683" t="s">
        <v>8273</v>
      </c>
      <c r="R683" s="7">
        <f t="shared" si="51"/>
        <v>0.04</v>
      </c>
      <c r="S683" s="7">
        <f t="shared" si="54"/>
        <v>1</v>
      </c>
      <c r="T683" t="s">
        <v>8319</v>
      </c>
      <c r="U683" t="s">
        <v>8321</v>
      </c>
    </row>
    <row r="684" spans="1:21" ht="4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52"/>
        <v>42778.515300925923</v>
      </c>
      <c r="L684" s="19">
        <f t="shared" si="53"/>
        <v>2017</v>
      </c>
      <c r="M684" s="14">
        <f t="shared" si="50"/>
        <v>42808.473634259259</v>
      </c>
      <c r="N684" t="b">
        <v>0</v>
      </c>
      <c r="O684">
        <v>4</v>
      </c>
      <c r="P684" t="b">
        <v>0</v>
      </c>
      <c r="Q684" t="s">
        <v>8273</v>
      </c>
      <c r="R684" s="7">
        <f t="shared" si="51"/>
        <v>0.106</v>
      </c>
      <c r="S684" s="7">
        <f t="shared" si="54"/>
        <v>13.25</v>
      </c>
      <c r="T684" t="s">
        <v>8319</v>
      </c>
      <c r="U684" t="s">
        <v>8321</v>
      </c>
    </row>
    <row r="685" spans="1:21" ht="4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52"/>
        <v>42634.650046296301</v>
      </c>
      <c r="L685" s="19">
        <f t="shared" si="53"/>
        <v>2016</v>
      </c>
      <c r="M685" s="14">
        <f t="shared" si="50"/>
        <v>42674.650046296301</v>
      </c>
      <c r="N685" t="b">
        <v>0</v>
      </c>
      <c r="O685">
        <v>3</v>
      </c>
      <c r="P685" t="b">
        <v>0</v>
      </c>
      <c r="Q685" t="s">
        <v>8273</v>
      </c>
      <c r="R685" s="7">
        <f t="shared" si="51"/>
        <v>0.85142857142857142</v>
      </c>
      <c r="S685" s="7">
        <f t="shared" si="54"/>
        <v>99.333333333333329</v>
      </c>
      <c r="T685" t="s">
        <v>8319</v>
      </c>
      <c r="U685" t="s">
        <v>8321</v>
      </c>
    </row>
    <row r="686" spans="1:21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52"/>
        <v>41809.223275462966</v>
      </c>
      <c r="L686" s="19">
        <f t="shared" si="53"/>
        <v>2014</v>
      </c>
      <c r="M686" s="14">
        <f t="shared" si="50"/>
        <v>41844.875</v>
      </c>
      <c r="N686" t="b">
        <v>0</v>
      </c>
      <c r="O686">
        <v>135</v>
      </c>
      <c r="P686" t="b">
        <v>0</v>
      </c>
      <c r="Q686" t="s">
        <v>8273</v>
      </c>
      <c r="R686" s="7">
        <f t="shared" si="51"/>
        <v>7.4837500000000006</v>
      </c>
      <c r="S686" s="7">
        <f t="shared" si="54"/>
        <v>177.39259259259259</v>
      </c>
      <c r="T686" t="s">
        <v>8319</v>
      </c>
      <c r="U686" t="s">
        <v>8321</v>
      </c>
    </row>
    <row r="687" spans="1:21" ht="4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52"/>
        <v>41971.616574074069</v>
      </c>
      <c r="L687" s="19">
        <f t="shared" si="53"/>
        <v>2014</v>
      </c>
      <c r="M687" s="14">
        <f t="shared" si="50"/>
        <v>42016.616574074069</v>
      </c>
      <c r="N687" t="b">
        <v>0</v>
      </c>
      <c r="O687">
        <v>10</v>
      </c>
      <c r="P687" t="b">
        <v>0</v>
      </c>
      <c r="Q687" t="s">
        <v>8273</v>
      </c>
      <c r="R687" s="7">
        <f t="shared" si="51"/>
        <v>27.650000000000002</v>
      </c>
      <c r="S687" s="7">
        <f t="shared" si="54"/>
        <v>55.3</v>
      </c>
      <c r="T687" t="s">
        <v>8319</v>
      </c>
      <c r="U687" t="s">
        <v>8321</v>
      </c>
    </row>
    <row r="688" spans="1:21" ht="45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52"/>
        <v>42189.423263888893</v>
      </c>
      <c r="L688" s="19">
        <f t="shared" si="53"/>
        <v>2015</v>
      </c>
      <c r="M688" s="14">
        <f t="shared" si="50"/>
        <v>42219.423263888893</v>
      </c>
      <c r="N688" t="b">
        <v>0</v>
      </c>
      <c r="O688">
        <v>0</v>
      </c>
      <c r="P688" t="b">
        <v>0</v>
      </c>
      <c r="Q688" t="s">
        <v>8273</v>
      </c>
      <c r="R688" s="7">
        <f t="shared" si="51"/>
        <v>0</v>
      </c>
      <c r="S688" s="7">
        <f t="shared" si="54"/>
        <v>0</v>
      </c>
      <c r="T688" t="s">
        <v>8319</v>
      </c>
      <c r="U688" t="s">
        <v>8321</v>
      </c>
    </row>
    <row r="689" spans="1:21" ht="4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52"/>
        <v>42711.500613425931</v>
      </c>
      <c r="L689" s="19">
        <f t="shared" si="53"/>
        <v>2016</v>
      </c>
      <c r="M689" s="14">
        <f t="shared" si="50"/>
        <v>42771.500613425931</v>
      </c>
      <c r="N689" t="b">
        <v>0</v>
      </c>
      <c r="O689">
        <v>6</v>
      </c>
      <c r="P689" t="b">
        <v>0</v>
      </c>
      <c r="Q689" t="s">
        <v>8273</v>
      </c>
      <c r="R689" s="7">
        <f t="shared" si="51"/>
        <v>3.55</v>
      </c>
      <c r="S689" s="7">
        <f t="shared" si="54"/>
        <v>591.66666666666663</v>
      </c>
      <c r="T689" t="s">
        <v>8319</v>
      </c>
      <c r="U689" t="s">
        <v>8321</v>
      </c>
    </row>
    <row r="690" spans="1:21" ht="4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52"/>
        <v>42261.854780092588</v>
      </c>
      <c r="L690" s="19">
        <f t="shared" si="53"/>
        <v>2015</v>
      </c>
      <c r="M690" s="14">
        <f t="shared" si="50"/>
        <v>42291.854780092588</v>
      </c>
      <c r="N690" t="b">
        <v>0</v>
      </c>
      <c r="O690">
        <v>36</v>
      </c>
      <c r="P690" t="b">
        <v>0</v>
      </c>
      <c r="Q690" t="s">
        <v>8273</v>
      </c>
      <c r="R690" s="7">
        <f t="shared" si="51"/>
        <v>72.989999999999995</v>
      </c>
      <c r="S690" s="7">
        <f t="shared" si="54"/>
        <v>405.5</v>
      </c>
      <c r="T690" t="s">
        <v>8319</v>
      </c>
      <c r="U690" t="s">
        <v>8321</v>
      </c>
    </row>
    <row r="691" spans="1:21" ht="4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52"/>
        <v>42675.41778935185</v>
      </c>
      <c r="L691" s="19">
        <f t="shared" si="53"/>
        <v>2016</v>
      </c>
      <c r="M691" s="14">
        <f t="shared" si="50"/>
        <v>42711.957638888889</v>
      </c>
      <c r="N691" t="b">
        <v>0</v>
      </c>
      <c r="O691">
        <v>336</v>
      </c>
      <c r="P691" t="b">
        <v>0</v>
      </c>
      <c r="Q691" t="s">
        <v>8273</v>
      </c>
      <c r="R691" s="7">
        <f t="shared" si="51"/>
        <v>57.648750000000007</v>
      </c>
      <c r="S691" s="7">
        <f t="shared" si="54"/>
        <v>343.14732142857144</v>
      </c>
      <c r="T691" t="s">
        <v>8319</v>
      </c>
      <c r="U691" t="s">
        <v>8321</v>
      </c>
    </row>
    <row r="692" spans="1:21" ht="30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52"/>
        <v>42579.384733796294</v>
      </c>
      <c r="L692" s="19">
        <f t="shared" si="53"/>
        <v>2016</v>
      </c>
      <c r="M692" s="14">
        <f t="shared" si="50"/>
        <v>42622</v>
      </c>
      <c r="N692" t="b">
        <v>0</v>
      </c>
      <c r="O692">
        <v>34</v>
      </c>
      <c r="P692" t="b">
        <v>0</v>
      </c>
      <c r="Q692" t="s">
        <v>8273</v>
      </c>
      <c r="R692" s="7">
        <f t="shared" si="51"/>
        <v>12.34</v>
      </c>
      <c r="S692" s="7">
        <f t="shared" si="54"/>
        <v>72.588235294117652</v>
      </c>
      <c r="T692" t="s">
        <v>8319</v>
      </c>
      <c r="U692" t="s">
        <v>8321</v>
      </c>
    </row>
    <row r="693" spans="1:21" ht="4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52"/>
        <v>42157.778310185182</v>
      </c>
      <c r="L693" s="19">
        <f t="shared" si="53"/>
        <v>2015</v>
      </c>
      <c r="M693" s="14">
        <f t="shared" si="50"/>
        <v>42185.778310185182</v>
      </c>
      <c r="N693" t="b">
        <v>0</v>
      </c>
      <c r="O693">
        <v>10</v>
      </c>
      <c r="P693" t="b">
        <v>0</v>
      </c>
      <c r="Q693" t="s">
        <v>8273</v>
      </c>
      <c r="R693" s="7">
        <f t="shared" si="51"/>
        <v>0.52</v>
      </c>
      <c r="S693" s="7">
        <f t="shared" si="54"/>
        <v>26</v>
      </c>
      <c r="T693" t="s">
        <v>8319</v>
      </c>
      <c r="U693" t="s">
        <v>8321</v>
      </c>
    </row>
    <row r="694" spans="1:21" ht="4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52"/>
        <v>42696.12572916667</v>
      </c>
      <c r="L694" s="19">
        <f t="shared" si="53"/>
        <v>2016</v>
      </c>
      <c r="M694" s="14">
        <f t="shared" si="50"/>
        <v>42726.12572916667</v>
      </c>
      <c r="N694" t="b">
        <v>0</v>
      </c>
      <c r="O694">
        <v>201</v>
      </c>
      <c r="P694" t="b">
        <v>0</v>
      </c>
      <c r="Q694" t="s">
        <v>8273</v>
      </c>
      <c r="R694" s="7">
        <f t="shared" si="51"/>
        <v>6.5299999999999994</v>
      </c>
      <c r="S694" s="7">
        <f t="shared" si="54"/>
        <v>6.4975124378109452</v>
      </c>
      <c r="T694" t="s">
        <v>8319</v>
      </c>
      <c r="U694" t="s">
        <v>8321</v>
      </c>
    </row>
    <row r="695" spans="1:21" ht="30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52"/>
        <v>42094.558182870373</v>
      </c>
      <c r="L695" s="19">
        <f t="shared" si="53"/>
        <v>2015</v>
      </c>
      <c r="M695" s="14">
        <f t="shared" si="50"/>
        <v>42124.558182870373</v>
      </c>
      <c r="N695" t="b">
        <v>0</v>
      </c>
      <c r="O695">
        <v>296</v>
      </c>
      <c r="P695" t="b">
        <v>0</v>
      </c>
      <c r="Q695" t="s">
        <v>8273</v>
      </c>
      <c r="R695" s="7">
        <f t="shared" si="51"/>
        <v>35.338000000000001</v>
      </c>
      <c r="S695" s="7">
        <f t="shared" si="54"/>
        <v>119.38513513513513</v>
      </c>
      <c r="T695" t="s">
        <v>8319</v>
      </c>
      <c r="U695" t="s">
        <v>8321</v>
      </c>
    </row>
    <row r="696" spans="1:21" ht="4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52"/>
        <v>42737.413877314815</v>
      </c>
      <c r="L696" s="19">
        <f t="shared" si="53"/>
        <v>2017</v>
      </c>
      <c r="M696" s="14">
        <f t="shared" si="50"/>
        <v>42767.413877314815</v>
      </c>
      <c r="N696" t="b">
        <v>0</v>
      </c>
      <c r="O696">
        <v>7</v>
      </c>
      <c r="P696" t="b">
        <v>0</v>
      </c>
      <c r="Q696" t="s">
        <v>8273</v>
      </c>
      <c r="R696" s="7">
        <f t="shared" si="51"/>
        <v>0.39333333333333331</v>
      </c>
      <c r="S696" s="7">
        <f t="shared" si="54"/>
        <v>84.285714285714292</v>
      </c>
      <c r="T696" t="s">
        <v>8319</v>
      </c>
      <c r="U696" t="s">
        <v>8321</v>
      </c>
    </row>
    <row r="697" spans="1:21" ht="45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52"/>
        <v>41913.271064814813</v>
      </c>
      <c r="L697" s="19">
        <f t="shared" si="53"/>
        <v>2014</v>
      </c>
      <c r="M697" s="14">
        <f t="shared" si="50"/>
        <v>41943.271064814813</v>
      </c>
      <c r="N697" t="b">
        <v>0</v>
      </c>
      <c r="O697">
        <v>7</v>
      </c>
      <c r="P697" t="b">
        <v>0</v>
      </c>
      <c r="Q697" t="s">
        <v>8273</v>
      </c>
      <c r="R697" s="7">
        <f t="shared" si="51"/>
        <v>1.06</v>
      </c>
      <c r="S697" s="7">
        <f t="shared" si="54"/>
        <v>90.857142857142861</v>
      </c>
      <c r="T697" t="s">
        <v>8319</v>
      </c>
      <c r="U697" t="s">
        <v>8321</v>
      </c>
    </row>
    <row r="698" spans="1:21" ht="30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52"/>
        <v>41815.677106481482</v>
      </c>
      <c r="L698" s="19">
        <f t="shared" si="53"/>
        <v>2014</v>
      </c>
      <c r="M698" s="14">
        <f t="shared" si="50"/>
        <v>41845.677106481482</v>
      </c>
      <c r="N698" t="b">
        <v>0</v>
      </c>
      <c r="O698">
        <v>1</v>
      </c>
      <c r="P698" t="b">
        <v>0</v>
      </c>
      <c r="Q698" t="s">
        <v>8273</v>
      </c>
      <c r="R698" s="7">
        <f t="shared" si="51"/>
        <v>5.7142857142857147E-4</v>
      </c>
      <c r="S698" s="7">
        <f t="shared" si="54"/>
        <v>1</v>
      </c>
      <c r="T698" t="s">
        <v>8319</v>
      </c>
      <c r="U698" t="s">
        <v>8321</v>
      </c>
    </row>
    <row r="699" spans="1:21" ht="4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52"/>
        <v>42388.273020833338</v>
      </c>
      <c r="L699" s="19">
        <f t="shared" si="53"/>
        <v>2016</v>
      </c>
      <c r="M699" s="14">
        <f t="shared" si="50"/>
        <v>42403.273020833338</v>
      </c>
      <c r="N699" t="b">
        <v>0</v>
      </c>
      <c r="O699">
        <v>114</v>
      </c>
      <c r="P699" t="b">
        <v>0</v>
      </c>
      <c r="Q699" t="s">
        <v>8273</v>
      </c>
      <c r="R699" s="7">
        <f t="shared" si="51"/>
        <v>46.379999999999995</v>
      </c>
      <c r="S699" s="7">
        <f t="shared" si="54"/>
        <v>20.342105263157894</v>
      </c>
      <c r="T699" t="s">
        <v>8319</v>
      </c>
      <c r="U699" t="s">
        <v>8321</v>
      </c>
    </row>
    <row r="700" spans="1:21" ht="4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52"/>
        <v>41866.681076388893</v>
      </c>
      <c r="L700" s="19">
        <f t="shared" si="53"/>
        <v>2014</v>
      </c>
      <c r="M700" s="14">
        <f t="shared" si="50"/>
        <v>41899.833333333336</v>
      </c>
      <c r="N700" t="b">
        <v>0</v>
      </c>
      <c r="O700">
        <v>29</v>
      </c>
      <c r="P700" t="b">
        <v>0</v>
      </c>
      <c r="Q700" t="s">
        <v>8273</v>
      </c>
      <c r="R700" s="7">
        <f t="shared" si="51"/>
        <v>15.39</v>
      </c>
      <c r="S700" s="7">
        <f t="shared" si="54"/>
        <v>530.68965517241384</v>
      </c>
      <c r="T700" t="s">
        <v>8319</v>
      </c>
      <c r="U700" t="s">
        <v>8321</v>
      </c>
    </row>
    <row r="701" spans="1:21" ht="4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52"/>
        <v>41563.235509259262</v>
      </c>
      <c r="L701" s="19">
        <f t="shared" si="53"/>
        <v>2013</v>
      </c>
      <c r="M701" s="14">
        <f t="shared" si="50"/>
        <v>41600.416666666664</v>
      </c>
      <c r="N701" t="b">
        <v>0</v>
      </c>
      <c r="O701">
        <v>890</v>
      </c>
      <c r="P701" t="b">
        <v>0</v>
      </c>
      <c r="Q701" t="s">
        <v>8273</v>
      </c>
      <c r="R701" s="7">
        <f t="shared" si="51"/>
        <v>82.422107692307705</v>
      </c>
      <c r="S701" s="7">
        <f t="shared" si="54"/>
        <v>120.39184269662923</v>
      </c>
      <c r="T701" t="s">
        <v>8319</v>
      </c>
      <c r="U701" t="s">
        <v>8321</v>
      </c>
    </row>
    <row r="702" spans="1:21" ht="4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52"/>
        <v>42715.438437500001</v>
      </c>
      <c r="L702" s="19">
        <f t="shared" si="53"/>
        <v>2016</v>
      </c>
      <c r="M702" s="14">
        <f t="shared" si="50"/>
        <v>42745.438437500001</v>
      </c>
      <c r="N702" t="b">
        <v>0</v>
      </c>
      <c r="O702">
        <v>31</v>
      </c>
      <c r="P702" t="b">
        <v>0</v>
      </c>
      <c r="Q702" t="s">
        <v>8273</v>
      </c>
      <c r="R702" s="7">
        <f t="shared" si="51"/>
        <v>2.6866666666666665</v>
      </c>
      <c r="S702" s="7">
        <f t="shared" si="54"/>
        <v>13</v>
      </c>
      <c r="T702" t="s">
        <v>8319</v>
      </c>
      <c r="U702" t="s">
        <v>8321</v>
      </c>
    </row>
    <row r="703" spans="1:21" ht="4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52"/>
        <v>41813.412962962961</v>
      </c>
      <c r="L703" s="19">
        <f t="shared" si="53"/>
        <v>2014</v>
      </c>
      <c r="M703" s="14">
        <f t="shared" si="50"/>
        <v>41843.412962962961</v>
      </c>
      <c r="N703" t="b">
        <v>0</v>
      </c>
      <c r="O703">
        <v>21</v>
      </c>
      <c r="P703" t="b">
        <v>0</v>
      </c>
      <c r="Q703" t="s">
        <v>8273</v>
      </c>
      <c r="R703" s="7">
        <f t="shared" si="51"/>
        <v>26.6</v>
      </c>
      <c r="S703" s="7">
        <f t="shared" si="54"/>
        <v>291.33333333333331</v>
      </c>
      <c r="T703" t="s">
        <v>8319</v>
      </c>
      <c r="U703" t="s">
        <v>8321</v>
      </c>
    </row>
    <row r="704" spans="1:21" ht="4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52"/>
        <v>42668.476701388892</v>
      </c>
      <c r="L704" s="19">
        <f t="shared" si="53"/>
        <v>2016</v>
      </c>
      <c r="M704" s="14">
        <f t="shared" si="50"/>
        <v>42698.518368055556</v>
      </c>
      <c r="N704" t="b">
        <v>0</v>
      </c>
      <c r="O704">
        <v>37</v>
      </c>
      <c r="P704" t="b">
        <v>0</v>
      </c>
      <c r="Q704" t="s">
        <v>8273</v>
      </c>
      <c r="R704" s="7">
        <f t="shared" si="51"/>
        <v>30.813400000000001</v>
      </c>
      <c r="S704" s="7">
        <f t="shared" si="54"/>
        <v>124.9191891891892</v>
      </c>
      <c r="T704" t="s">
        <v>8319</v>
      </c>
      <c r="U704" t="s">
        <v>8321</v>
      </c>
    </row>
    <row r="705" spans="1:21" ht="4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52"/>
        <v>42711.700798611113</v>
      </c>
      <c r="L705" s="19">
        <f t="shared" si="53"/>
        <v>2016</v>
      </c>
      <c r="M705" s="14">
        <f t="shared" si="50"/>
        <v>42766.73055555555</v>
      </c>
      <c r="N705" t="b">
        <v>0</v>
      </c>
      <c r="O705">
        <v>7</v>
      </c>
      <c r="P705" t="b">
        <v>0</v>
      </c>
      <c r="Q705" t="s">
        <v>8273</v>
      </c>
      <c r="R705" s="7">
        <f t="shared" si="51"/>
        <v>5.58</v>
      </c>
      <c r="S705" s="7">
        <f t="shared" si="54"/>
        <v>119.57142857142857</v>
      </c>
      <c r="T705" t="s">
        <v>8319</v>
      </c>
      <c r="U705" t="s">
        <v>8321</v>
      </c>
    </row>
    <row r="706" spans="1:21" ht="30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si="52"/>
        <v>42725.942916666667</v>
      </c>
      <c r="L706" s="19">
        <f t="shared" si="53"/>
        <v>2016</v>
      </c>
      <c r="M706" s="14">
        <f t="shared" ref="M706:M769" si="55">(I706/86400)+25569+(-6/24)</f>
        <v>42785.942916666667</v>
      </c>
      <c r="N706" t="b">
        <v>0</v>
      </c>
      <c r="O706">
        <v>4</v>
      </c>
      <c r="P706" t="b">
        <v>0</v>
      </c>
      <c r="Q706" t="s">
        <v>8273</v>
      </c>
      <c r="R706" s="7">
        <f t="shared" ref="R706:R769" si="56">E706/D706*100</f>
        <v>0.87454545454545463</v>
      </c>
      <c r="S706" s="7">
        <f t="shared" si="54"/>
        <v>120.25</v>
      </c>
      <c r="T706" t="s">
        <v>8319</v>
      </c>
      <c r="U706" t="s">
        <v>8321</v>
      </c>
    </row>
    <row r="707" spans="1:21" ht="30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ref="K707:K770" si="57">(J707/86400)+25569+(-6/24)</f>
        <v>42726.241643518515</v>
      </c>
      <c r="L707" s="19">
        <f t="shared" ref="L707:L770" si="58">YEAR(K707)</f>
        <v>2016</v>
      </c>
      <c r="M707" s="14">
        <f t="shared" si="55"/>
        <v>42756.241643518515</v>
      </c>
      <c r="N707" t="b">
        <v>0</v>
      </c>
      <c r="O707">
        <v>5</v>
      </c>
      <c r="P707" t="b">
        <v>0</v>
      </c>
      <c r="Q707" t="s">
        <v>8273</v>
      </c>
      <c r="R707" s="7">
        <f t="shared" si="56"/>
        <v>0.97699999999999987</v>
      </c>
      <c r="S707" s="7">
        <f t="shared" ref="S707:S770" si="59">IFERROR(E707/O707,0)</f>
        <v>195.4</v>
      </c>
      <c r="T707" t="s">
        <v>8319</v>
      </c>
      <c r="U707" t="s">
        <v>8321</v>
      </c>
    </row>
    <row r="708" spans="1:21" ht="4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57"/>
        <v>42676.745173611111</v>
      </c>
      <c r="L708" s="19">
        <f t="shared" si="58"/>
        <v>2016</v>
      </c>
      <c r="M708" s="14">
        <f t="shared" si="55"/>
        <v>42718.527083333334</v>
      </c>
      <c r="N708" t="b">
        <v>0</v>
      </c>
      <c r="O708">
        <v>0</v>
      </c>
      <c r="P708" t="b">
        <v>0</v>
      </c>
      <c r="Q708" t="s">
        <v>8273</v>
      </c>
      <c r="R708" s="7">
        <f t="shared" si="56"/>
        <v>0</v>
      </c>
      <c r="S708" s="7">
        <f t="shared" si="59"/>
        <v>0</v>
      </c>
      <c r="T708" t="s">
        <v>8319</v>
      </c>
      <c r="U708" t="s">
        <v>8321</v>
      </c>
    </row>
    <row r="709" spans="1:21" ht="4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57"/>
        <v>42696.413506944446</v>
      </c>
      <c r="L709" s="19">
        <f t="shared" si="58"/>
        <v>2016</v>
      </c>
      <c r="M709" s="14">
        <f t="shared" si="55"/>
        <v>42736.413506944446</v>
      </c>
      <c r="N709" t="b">
        <v>0</v>
      </c>
      <c r="O709">
        <v>456</v>
      </c>
      <c r="P709" t="b">
        <v>0</v>
      </c>
      <c r="Q709" t="s">
        <v>8273</v>
      </c>
      <c r="R709" s="7">
        <f t="shared" si="56"/>
        <v>78.927352941176466</v>
      </c>
      <c r="S709" s="7">
        <f t="shared" si="59"/>
        <v>117.69868421052631</v>
      </c>
      <c r="T709" t="s">
        <v>8319</v>
      </c>
      <c r="U709" t="s">
        <v>8321</v>
      </c>
    </row>
    <row r="710" spans="1:21" ht="4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57"/>
        <v>41835.331018518518</v>
      </c>
      <c r="L710" s="19">
        <f t="shared" si="58"/>
        <v>2014</v>
      </c>
      <c r="M710" s="14">
        <f t="shared" si="55"/>
        <v>41895.331018518518</v>
      </c>
      <c r="N710" t="b">
        <v>0</v>
      </c>
      <c r="O710">
        <v>369</v>
      </c>
      <c r="P710" t="b">
        <v>0</v>
      </c>
      <c r="Q710" t="s">
        <v>8273</v>
      </c>
      <c r="R710" s="7">
        <f t="shared" si="56"/>
        <v>22.092500000000001</v>
      </c>
      <c r="S710" s="7">
        <f t="shared" si="59"/>
        <v>23.948509485094849</v>
      </c>
      <c r="T710" t="s">
        <v>8319</v>
      </c>
      <c r="U710" t="s">
        <v>8321</v>
      </c>
    </row>
    <row r="711" spans="1:21" ht="30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57"/>
        <v>41947.791192129633</v>
      </c>
      <c r="L711" s="19">
        <f t="shared" si="58"/>
        <v>2014</v>
      </c>
      <c r="M711" s="14">
        <f t="shared" si="55"/>
        <v>41977.791192129633</v>
      </c>
      <c r="N711" t="b">
        <v>0</v>
      </c>
      <c r="O711">
        <v>2</v>
      </c>
      <c r="P711" t="b">
        <v>0</v>
      </c>
      <c r="Q711" t="s">
        <v>8273</v>
      </c>
      <c r="R711" s="7">
        <f t="shared" si="56"/>
        <v>0.40666666666666662</v>
      </c>
      <c r="S711" s="7">
        <f t="shared" si="59"/>
        <v>30.5</v>
      </c>
      <c r="T711" t="s">
        <v>8319</v>
      </c>
      <c r="U711" t="s">
        <v>8321</v>
      </c>
    </row>
    <row r="712" spans="1:21" ht="30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57"/>
        <v>41837.734976851854</v>
      </c>
      <c r="L712" s="19">
        <f t="shared" si="58"/>
        <v>2014</v>
      </c>
      <c r="M712" s="14">
        <f t="shared" si="55"/>
        <v>41870.780555555553</v>
      </c>
      <c r="N712" t="b">
        <v>0</v>
      </c>
      <c r="O712">
        <v>0</v>
      </c>
      <c r="P712" t="b">
        <v>0</v>
      </c>
      <c r="Q712" t="s">
        <v>8273</v>
      </c>
      <c r="R712" s="7">
        <f t="shared" si="56"/>
        <v>0</v>
      </c>
      <c r="S712" s="7">
        <f t="shared" si="59"/>
        <v>0</v>
      </c>
      <c r="T712" t="s">
        <v>8319</v>
      </c>
      <c r="U712" t="s">
        <v>8321</v>
      </c>
    </row>
    <row r="713" spans="1:21" ht="45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57"/>
        <v>42678.209120370375</v>
      </c>
      <c r="L713" s="19">
        <f t="shared" si="58"/>
        <v>2016</v>
      </c>
      <c r="M713" s="14">
        <f t="shared" si="55"/>
        <v>42718.250787037032</v>
      </c>
      <c r="N713" t="b">
        <v>0</v>
      </c>
      <c r="O713">
        <v>338</v>
      </c>
      <c r="P713" t="b">
        <v>0</v>
      </c>
      <c r="Q713" t="s">
        <v>8273</v>
      </c>
      <c r="R713" s="7">
        <f t="shared" si="56"/>
        <v>33.790999999999997</v>
      </c>
      <c r="S713" s="7">
        <f t="shared" si="59"/>
        <v>99.973372781065095</v>
      </c>
      <c r="T713" t="s">
        <v>8319</v>
      </c>
      <c r="U713" t="s">
        <v>8321</v>
      </c>
    </row>
    <row r="714" spans="1:21" ht="45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57"/>
        <v>42384.430925925924</v>
      </c>
      <c r="L714" s="19">
        <f t="shared" si="58"/>
        <v>2016</v>
      </c>
      <c r="M714" s="14">
        <f t="shared" si="55"/>
        <v>42414.430925925924</v>
      </c>
      <c r="N714" t="b">
        <v>0</v>
      </c>
      <c r="O714">
        <v>4</v>
      </c>
      <c r="P714" t="b">
        <v>0</v>
      </c>
      <c r="Q714" t="s">
        <v>8273</v>
      </c>
      <c r="R714" s="7">
        <f t="shared" si="56"/>
        <v>0.21649484536082475</v>
      </c>
      <c r="S714" s="7">
        <f t="shared" si="59"/>
        <v>26.25</v>
      </c>
      <c r="T714" t="s">
        <v>8319</v>
      </c>
      <c r="U714" t="s">
        <v>8321</v>
      </c>
    </row>
    <row r="715" spans="1:21" ht="4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57"/>
        <v>42496.279305555552</v>
      </c>
      <c r="L715" s="19">
        <f t="shared" si="58"/>
        <v>2016</v>
      </c>
      <c r="M715" s="14">
        <f t="shared" si="55"/>
        <v>42526.279305555552</v>
      </c>
      <c r="N715" t="b">
        <v>0</v>
      </c>
      <c r="O715">
        <v>1</v>
      </c>
      <c r="P715" t="b">
        <v>0</v>
      </c>
      <c r="Q715" t="s">
        <v>8273</v>
      </c>
      <c r="R715" s="7">
        <f t="shared" si="56"/>
        <v>0.79600000000000004</v>
      </c>
      <c r="S715" s="7">
        <f t="shared" si="59"/>
        <v>199</v>
      </c>
      <c r="T715" t="s">
        <v>8319</v>
      </c>
      <c r="U715" t="s">
        <v>8321</v>
      </c>
    </row>
    <row r="716" spans="1:21" ht="4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57"/>
        <v>42734.537986111114</v>
      </c>
      <c r="L716" s="19">
        <f t="shared" si="58"/>
        <v>2016</v>
      </c>
      <c r="M716" s="14">
        <f t="shared" si="55"/>
        <v>42794.537986111114</v>
      </c>
      <c r="N716" t="b">
        <v>0</v>
      </c>
      <c r="O716">
        <v>28</v>
      </c>
      <c r="P716" t="b">
        <v>0</v>
      </c>
      <c r="Q716" t="s">
        <v>8273</v>
      </c>
      <c r="R716" s="7">
        <f t="shared" si="56"/>
        <v>14.993333333333334</v>
      </c>
      <c r="S716" s="7">
        <f t="shared" si="59"/>
        <v>80.321428571428569</v>
      </c>
      <c r="T716" t="s">
        <v>8319</v>
      </c>
      <c r="U716" t="s">
        <v>8321</v>
      </c>
    </row>
    <row r="717" spans="1:21" ht="45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57"/>
        <v>42272.840740740736</v>
      </c>
      <c r="L717" s="19">
        <f t="shared" si="58"/>
        <v>2015</v>
      </c>
      <c r="M717" s="14">
        <f t="shared" si="55"/>
        <v>42312.882407407407</v>
      </c>
      <c r="N717" t="b">
        <v>0</v>
      </c>
      <c r="O717">
        <v>12</v>
      </c>
      <c r="P717" t="b">
        <v>0</v>
      </c>
      <c r="Q717" t="s">
        <v>8273</v>
      </c>
      <c r="R717" s="7">
        <f t="shared" si="56"/>
        <v>5.0509090909090908</v>
      </c>
      <c r="S717" s="7">
        <f t="shared" si="59"/>
        <v>115.75</v>
      </c>
      <c r="T717" t="s">
        <v>8319</v>
      </c>
      <c r="U717" t="s">
        <v>8321</v>
      </c>
    </row>
    <row r="718" spans="1:21" ht="4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57"/>
        <v>41940.408645833333</v>
      </c>
      <c r="L718" s="19">
        <f t="shared" si="58"/>
        <v>2014</v>
      </c>
      <c r="M718" s="14">
        <f t="shared" si="55"/>
        <v>41973.75</v>
      </c>
      <c r="N718" t="b">
        <v>0</v>
      </c>
      <c r="O718">
        <v>16</v>
      </c>
      <c r="P718" t="b">
        <v>0</v>
      </c>
      <c r="Q718" t="s">
        <v>8273</v>
      </c>
      <c r="R718" s="7">
        <f t="shared" si="56"/>
        <v>10.214285714285715</v>
      </c>
      <c r="S718" s="7">
        <f t="shared" si="59"/>
        <v>44.6875</v>
      </c>
      <c r="T718" t="s">
        <v>8319</v>
      </c>
      <c r="U718" t="s">
        <v>8321</v>
      </c>
    </row>
    <row r="719" spans="1:21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57"/>
        <v>41857.604189814811</v>
      </c>
      <c r="L719" s="19">
        <f t="shared" si="58"/>
        <v>2014</v>
      </c>
      <c r="M719" s="14">
        <f t="shared" si="55"/>
        <v>41887.604189814811</v>
      </c>
      <c r="N719" t="b">
        <v>0</v>
      </c>
      <c r="O719">
        <v>4</v>
      </c>
      <c r="P719" t="b">
        <v>0</v>
      </c>
      <c r="Q719" t="s">
        <v>8273</v>
      </c>
      <c r="R719" s="7">
        <f t="shared" si="56"/>
        <v>0.30499999999999999</v>
      </c>
      <c r="S719" s="7">
        <f t="shared" si="59"/>
        <v>76.25</v>
      </c>
      <c r="T719" t="s">
        <v>8319</v>
      </c>
      <c r="U719" t="s">
        <v>8321</v>
      </c>
    </row>
    <row r="720" spans="1:21" ht="4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57"/>
        <v>42752.595451388886</v>
      </c>
      <c r="L720" s="19">
        <f t="shared" si="58"/>
        <v>2017</v>
      </c>
      <c r="M720" s="14">
        <f t="shared" si="55"/>
        <v>42783.999305555553</v>
      </c>
      <c r="N720" t="b">
        <v>0</v>
      </c>
      <c r="O720">
        <v>4</v>
      </c>
      <c r="P720" t="b">
        <v>0</v>
      </c>
      <c r="Q720" t="s">
        <v>8273</v>
      </c>
      <c r="R720" s="7">
        <f t="shared" si="56"/>
        <v>0.75</v>
      </c>
      <c r="S720" s="7">
        <f t="shared" si="59"/>
        <v>22.5</v>
      </c>
      <c r="T720" t="s">
        <v>8319</v>
      </c>
      <c r="U720" t="s">
        <v>8321</v>
      </c>
    </row>
    <row r="721" spans="1:21" ht="4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57"/>
        <v>42408.790231481486</v>
      </c>
      <c r="L721" s="19">
        <f t="shared" si="58"/>
        <v>2016</v>
      </c>
      <c r="M721" s="14">
        <f t="shared" si="55"/>
        <v>42422.790231481486</v>
      </c>
      <c r="N721" t="b">
        <v>0</v>
      </c>
      <c r="O721">
        <v>10</v>
      </c>
      <c r="P721" t="b">
        <v>0</v>
      </c>
      <c r="Q721" t="s">
        <v>8273</v>
      </c>
      <c r="R721" s="7">
        <f t="shared" si="56"/>
        <v>1.2933333333333332</v>
      </c>
      <c r="S721" s="7">
        <f t="shared" si="59"/>
        <v>19.399999999999999</v>
      </c>
      <c r="T721" t="s">
        <v>8319</v>
      </c>
      <c r="U721" t="s">
        <v>8321</v>
      </c>
    </row>
    <row r="722" spans="1:21" ht="4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57"/>
        <v>40909.399201388893</v>
      </c>
      <c r="L722" s="19">
        <f t="shared" si="58"/>
        <v>2012</v>
      </c>
      <c r="M722" s="14">
        <f t="shared" si="55"/>
        <v>40937.399201388893</v>
      </c>
      <c r="N722" t="b">
        <v>0</v>
      </c>
      <c r="O722">
        <v>41</v>
      </c>
      <c r="P722" t="b">
        <v>1</v>
      </c>
      <c r="Q722" t="s">
        <v>8274</v>
      </c>
      <c r="R722" s="7">
        <f t="shared" si="56"/>
        <v>143.94736842105263</v>
      </c>
      <c r="S722" s="7">
        <f t="shared" si="59"/>
        <v>66.707317073170728</v>
      </c>
      <c r="T722" t="s">
        <v>8322</v>
      </c>
      <c r="U722" t="s">
        <v>8323</v>
      </c>
    </row>
    <row r="723" spans="1:21" ht="45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57"/>
        <v>41807.321840277778</v>
      </c>
      <c r="L723" s="19">
        <f t="shared" si="58"/>
        <v>2014</v>
      </c>
      <c r="M723" s="14">
        <f t="shared" si="55"/>
        <v>41852.321840277778</v>
      </c>
      <c r="N723" t="b">
        <v>0</v>
      </c>
      <c r="O723">
        <v>119</v>
      </c>
      <c r="P723" t="b">
        <v>1</v>
      </c>
      <c r="Q723" t="s">
        <v>8274</v>
      </c>
      <c r="R723" s="7">
        <f t="shared" si="56"/>
        <v>122.10975609756099</v>
      </c>
      <c r="S723" s="7">
        <f t="shared" si="59"/>
        <v>84.142857142857139</v>
      </c>
      <c r="T723" t="s">
        <v>8322</v>
      </c>
      <c r="U723" t="s">
        <v>8323</v>
      </c>
    </row>
    <row r="724" spans="1:21" ht="4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57"/>
        <v>40977.555300925924</v>
      </c>
      <c r="L724" s="19">
        <f t="shared" si="58"/>
        <v>2012</v>
      </c>
      <c r="M724" s="14">
        <f t="shared" si="55"/>
        <v>41007.51363425926</v>
      </c>
      <c r="N724" t="b">
        <v>0</v>
      </c>
      <c r="O724">
        <v>153</v>
      </c>
      <c r="P724" t="b">
        <v>1</v>
      </c>
      <c r="Q724" t="s">
        <v>8274</v>
      </c>
      <c r="R724" s="7">
        <f t="shared" si="56"/>
        <v>132.024</v>
      </c>
      <c r="S724" s="7">
        <f t="shared" si="59"/>
        <v>215.72549019607843</v>
      </c>
      <c r="T724" t="s">
        <v>8322</v>
      </c>
      <c r="U724" t="s">
        <v>8323</v>
      </c>
    </row>
    <row r="725" spans="1:21" ht="30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57"/>
        <v>42184.56653935185</v>
      </c>
      <c r="L725" s="19">
        <f t="shared" si="58"/>
        <v>2015</v>
      </c>
      <c r="M725" s="14">
        <f t="shared" si="55"/>
        <v>42214.915972222225</v>
      </c>
      <c r="N725" t="b">
        <v>0</v>
      </c>
      <c r="O725">
        <v>100</v>
      </c>
      <c r="P725" t="b">
        <v>1</v>
      </c>
      <c r="Q725" t="s">
        <v>8274</v>
      </c>
      <c r="R725" s="7">
        <f t="shared" si="56"/>
        <v>109.38000000000001</v>
      </c>
      <c r="S725" s="7">
        <f t="shared" si="59"/>
        <v>54.69</v>
      </c>
      <c r="T725" t="s">
        <v>8322</v>
      </c>
      <c r="U725" t="s">
        <v>8323</v>
      </c>
    </row>
    <row r="726" spans="1:21" ht="4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57"/>
        <v>40694.388460648144</v>
      </c>
      <c r="L726" s="19">
        <f t="shared" si="58"/>
        <v>2011</v>
      </c>
      <c r="M726" s="14">
        <f t="shared" si="55"/>
        <v>40724.388460648144</v>
      </c>
      <c r="N726" t="b">
        <v>0</v>
      </c>
      <c r="O726">
        <v>143</v>
      </c>
      <c r="P726" t="b">
        <v>1</v>
      </c>
      <c r="Q726" t="s">
        <v>8274</v>
      </c>
      <c r="R726" s="7">
        <f t="shared" si="56"/>
        <v>105.47157142857144</v>
      </c>
      <c r="S726" s="7">
        <f t="shared" si="59"/>
        <v>51.62944055944056</v>
      </c>
      <c r="T726" t="s">
        <v>8322</v>
      </c>
      <c r="U726" t="s">
        <v>8323</v>
      </c>
    </row>
    <row r="727" spans="1:21" ht="4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57"/>
        <v>42321.376296296294</v>
      </c>
      <c r="L727" s="19">
        <f t="shared" si="58"/>
        <v>2015</v>
      </c>
      <c r="M727" s="14">
        <f t="shared" si="55"/>
        <v>42351.376296296294</v>
      </c>
      <c r="N727" t="b">
        <v>0</v>
      </c>
      <c r="O727">
        <v>140</v>
      </c>
      <c r="P727" t="b">
        <v>1</v>
      </c>
      <c r="Q727" t="s">
        <v>8274</v>
      </c>
      <c r="R727" s="7">
        <f t="shared" si="56"/>
        <v>100.35000000000001</v>
      </c>
      <c r="S727" s="7">
        <f t="shared" si="59"/>
        <v>143.35714285714286</v>
      </c>
      <c r="T727" t="s">
        <v>8322</v>
      </c>
      <c r="U727" t="s">
        <v>8323</v>
      </c>
    </row>
    <row r="728" spans="1:21" ht="4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57"/>
        <v>41345.792673611111</v>
      </c>
      <c r="L728" s="19">
        <f t="shared" si="58"/>
        <v>2013</v>
      </c>
      <c r="M728" s="14">
        <f t="shared" si="55"/>
        <v>41375.792673611111</v>
      </c>
      <c r="N728" t="b">
        <v>0</v>
      </c>
      <c r="O728">
        <v>35</v>
      </c>
      <c r="P728" t="b">
        <v>1</v>
      </c>
      <c r="Q728" t="s">
        <v>8274</v>
      </c>
      <c r="R728" s="7">
        <f t="shared" si="56"/>
        <v>101.4</v>
      </c>
      <c r="S728" s="7">
        <f t="shared" si="59"/>
        <v>72.428571428571431</v>
      </c>
      <c r="T728" t="s">
        <v>8322</v>
      </c>
      <c r="U728" t="s">
        <v>8323</v>
      </c>
    </row>
    <row r="729" spans="1:21" ht="45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57"/>
        <v>41246.770243055558</v>
      </c>
      <c r="L729" s="19">
        <f t="shared" si="58"/>
        <v>2012</v>
      </c>
      <c r="M729" s="14">
        <f t="shared" si="55"/>
        <v>41288.638888888891</v>
      </c>
      <c r="N729" t="b">
        <v>0</v>
      </c>
      <c r="O729">
        <v>149</v>
      </c>
      <c r="P729" t="b">
        <v>1</v>
      </c>
      <c r="Q729" t="s">
        <v>8274</v>
      </c>
      <c r="R729" s="7">
        <f t="shared" si="56"/>
        <v>155.51428571428571</v>
      </c>
      <c r="S729" s="7">
        <f t="shared" si="59"/>
        <v>36.530201342281877</v>
      </c>
      <c r="T729" t="s">
        <v>8322</v>
      </c>
      <c r="U729" t="s">
        <v>8323</v>
      </c>
    </row>
    <row r="730" spans="1:21" ht="30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57"/>
        <v>40731.587465277778</v>
      </c>
      <c r="L730" s="19">
        <f t="shared" si="58"/>
        <v>2011</v>
      </c>
      <c r="M730" s="14">
        <f t="shared" si="55"/>
        <v>40776.587465277778</v>
      </c>
      <c r="N730" t="b">
        <v>0</v>
      </c>
      <c r="O730">
        <v>130</v>
      </c>
      <c r="P730" t="b">
        <v>1</v>
      </c>
      <c r="Q730" t="s">
        <v>8274</v>
      </c>
      <c r="R730" s="7">
        <f t="shared" si="56"/>
        <v>105.566</v>
      </c>
      <c r="S730" s="7">
        <f t="shared" si="59"/>
        <v>60.903461538461535</v>
      </c>
      <c r="T730" t="s">
        <v>8322</v>
      </c>
      <c r="U730" t="s">
        <v>8323</v>
      </c>
    </row>
    <row r="731" spans="1:21" ht="4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57"/>
        <v>41110.935891203706</v>
      </c>
      <c r="L731" s="19">
        <f t="shared" si="58"/>
        <v>2012</v>
      </c>
      <c r="M731" s="14">
        <f t="shared" si="55"/>
        <v>41170.935891203706</v>
      </c>
      <c r="N731" t="b">
        <v>0</v>
      </c>
      <c r="O731">
        <v>120</v>
      </c>
      <c r="P731" t="b">
        <v>1</v>
      </c>
      <c r="Q731" t="s">
        <v>8274</v>
      </c>
      <c r="R731" s="7">
        <f t="shared" si="56"/>
        <v>130.65</v>
      </c>
      <c r="S731" s="7">
        <f t="shared" si="59"/>
        <v>43.55</v>
      </c>
      <c r="T731" t="s">
        <v>8322</v>
      </c>
      <c r="U731" t="s">
        <v>8323</v>
      </c>
    </row>
    <row r="732" spans="1:21" ht="30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57"/>
        <v>40854.495266203703</v>
      </c>
      <c r="L732" s="19">
        <f t="shared" si="58"/>
        <v>2011</v>
      </c>
      <c r="M732" s="14">
        <f t="shared" si="55"/>
        <v>40884.495266203703</v>
      </c>
      <c r="N732" t="b">
        <v>0</v>
      </c>
      <c r="O732">
        <v>265</v>
      </c>
      <c r="P732" t="b">
        <v>1</v>
      </c>
      <c r="Q732" t="s">
        <v>8274</v>
      </c>
      <c r="R732" s="7">
        <f t="shared" si="56"/>
        <v>132.19</v>
      </c>
      <c r="S732" s="7">
        <f t="shared" si="59"/>
        <v>99.766037735849054</v>
      </c>
      <c r="T732" t="s">
        <v>8322</v>
      </c>
      <c r="U732" t="s">
        <v>8323</v>
      </c>
    </row>
    <row r="733" spans="1:21" ht="4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57"/>
        <v>40879.545682870368</v>
      </c>
      <c r="L733" s="19">
        <f t="shared" si="58"/>
        <v>2011</v>
      </c>
      <c r="M733" s="14">
        <f t="shared" si="55"/>
        <v>40930</v>
      </c>
      <c r="N733" t="b">
        <v>0</v>
      </c>
      <c r="O733">
        <v>71</v>
      </c>
      <c r="P733" t="b">
        <v>1</v>
      </c>
      <c r="Q733" t="s">
        <v>8274</v>
      </c>
      <c r="R733" s="7">
        <f t="shared" si="56"/>
        <v>126</v>
      </c>
      <c r="S733" s="7">
        <f t="shared" si="59"/>
        <v>88.732394366197184</v>
      </c>
      <c r="T733" t="s">
        <v>8322</v>
      </c>
      <c r="U733" t="s">
        <v>8323</v>
      </c>
    </row>
    <row r="734" spans="1:21" ht="4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57"/>
        <v>41486.174317129626</v>
      </c>
      <c r="L734" s="19">
        <f t="shared" si="58"/>
        <v>2013</v>
      </c>
      <c r="M734" s="14">
        <f t="shared" si="55"/>
        <v>41546.174317129626</v>
      </c>
      <c r="N734" t="b">
        <v>0</v>
      </c>
      <c r="O734">
        <v>13</v>
      </c>
      <c r="P734" t="b">
        <v>1</v>
      </c>
      <c r="Q734" t="s">
        <v>8274</v>
      </c>
      <c r="R734" s="7">
        <f t="shared" si="56"/>
        <v>160</v>
      </c>
      <c r="S734" s="7">
        <f t="shared" si="59"/>
        <v>4.9230769230769234</v>
      </c>
      <c r="T734" t="s">
        <v>8322</v>
      </c>
      <c r="U734" t="s">
        <v>8323</v>
      </c>
    </row>
    <row r="735" spans="1:21" ht="45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57"/>
        <v>41598.170046296298</v>
      </c>
      <c r="L735" s="19">
        <f t="shared" si="58"/>
        <v>2013</v>
      </c>
      <c r="M735" s="14">
        <f t="shared" si="55"/>
        <v>41628.170046296298</v>
      </c>
      <c r="N735" t="b">
        <v>0</v>
      </c>
      <c r="O735">
        <v>169</v>
      </c>
      <c r="P735" t="b">
        <v>1</v>
      </c>
      <c r="Q735" t="s">
        <v>8274</v>
      </c>
      <c r="R735" s="7">
        <f t="shared" si="56"/>
        <v>120.48</v>
      </c>
      <c r="S735" s="7">
        <f t="shared" si="59"/>
        <v>17.822485207100591</v>
      </c>
      <c r="T735" t="s">
        <v>8322</v>
      </c>
      <c r="U735" t="s">
        <v>8323</v>
      </c>
    </row>
    <row r="736" spans="1:21" ht="30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57"/>
        <v>42101.914583333331</v>
      </c>
      <c r="L736" s="19">
        <f t="shared" si="58"/>
        <v>2015</v>
      </c>
      <c r="M736" s="14">
        <f t="shared" si="55"/>
        <v>42132.958333333328</v>
      </c>
      <c r="N736" t="b">
        <v>0</v>
      </c>
      <c r="O736">
        <v>57</v>
      </c>
      <c r="P736" t="b">
        <v>1</v>
      </c>
      <c r="Q736" t="s">
        <v>8274</v>
      </c>
      <c r="R736" s="7">
        <f t="shared" si="56"/>
        <v>125.52941176470588</v>
      </c>
      <c r="S736" s="7">
        <f t="shared" si="59"/>
        <v>187.19298245614036</v>
      </c>
      <c r="T736" t="s">
        <v>8322</v>
      </c>
      <c r="U736" t="s">
        <v>8323</v>
      </c>
    </row>
    <row r="737" spans="1:21" ht="4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57"/>
        <v>41945.779467592591</v>
      </c>
      <c r="L737" s="19">
        <f t="shared" si="58"/>
        <v>2014</v>
      </c>
      <c r="M737" s="14">
        <f t="shared" si="55"/>
        <v>41976.777083333334</v>
      </c>
      <c r="N737" t="b">
        <v>0</v>
      </c>
      <c r="O737">
        <v>229</v>
      </c>
      <c r="P737" t="b">
        <v>1</v>
      </c>
      <c r="Q737" t="s">
        <v>8274</v>
      </c>
      <c r="R737" s="7">
        <f t="shared" si="56"/>
        <v>114.40638297872341</v>
      </c>
      <c r="S737" s="7">
        <f t="shared" si="59"/>
        <v>234.80786026200875</v>
      </c>
      <c r="T737" t="s">
        <v>8322</v>
      </c>
      <c r="U737" t="s">
        <v>8323</v>
      </c>
    </row>
    <row r="738" spans="1:21" ht="4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57"/>
        <v>41579.484259259261</v>
      </c>
      <c r="L738" s="19">
        <f t="shared" si="58"/>
        <v>2013</v>
      </c>
      <c r="M738" s="14">
        <f t="shared" si="55"/>
        <v>41598.957638888889</v>
      </c>
      <c r="N738" t="b">
        <v>0</v>
      </c>
      <c r="O738">
        <v>108</v>
      </c>
      <c r="P738" t="b">
        <v>1</v>
      </c>
      <c r="Q738" t="s">
        <v>8274</v>
      </c>
      <c r="R738" s="7">
        <f t="shared" si="56"/>
        <v>315.13888888888891</v>
      </c>
      <c r="S738" s="7">
        <f t="shared" si="59"/>
        <v>105.04629629629629</v>
      </c>
      <c r="T738" t="s">
        <v>8322</v>
      </c>
      <c r="U738" t="s">
        <v>8323</v>
      </c>
    </row>
    <row r="739" spans="1:21" ht="4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57"/>
        <v>41667.025312500002</v>
      </c>
      <c r="L739" s="19">
        <f t="shared" si="58"/>
        <v>2014</v>
      </c>
      <c r="M739" s="14">
        <f t="shared" si="55"/>
        <v>41684.583333333336</v>
      </c>
      <c r="N739" t="b">
        <v>0</v>
      </c>
      <c r="O739">
        <v>108</v>
      </c>
      <c r="P739" t="b">
        <v>1</v>
      </c>
      <c r="Q739" t="s">
        <v>8274</v>
      </c>
      <c r="R739" s="7">
        <f t="shared" si="56"/>
        <v>122.39999999999999</v>
      </c>
      <c r="S739" s="7">
        <f t="shared" si="59"/>
        <v>56.666666666666664</v>
      </c>
      <c r="T739" t="s">
        <v>8322</v>
      </c>
      <c r="U739" t="s">
        <v>8323</v>
      </c>
    </row>
    <row r="740" spans="1:21" ht="30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57"/>
        <v>41943.354097222225</v>
      </c>
      <c r="L740" s="19">
        <f t="shared" si="58"/>
        <v>2014</v>
      </c>
      <c r="M740" s="14">
        <f t="shared" si="55"/>
        <v>41973.957638888889</v>
      </c>
      <c r="N740" t="b">
        <v>0</v>
      </c>
      <c r="O740">
        <v>41</v>
      </c>
      <c r="P740" t="b">
        <v>1</v>
      </c>
      <c r="Q740" t="s">
        <v>8274</v>
      </c>
      <c r="R740" s="7">
        <f t="shared" si="56"/>
        <v>106.73333333333332</v>
      </c>
      <c r="S740" s="7">
        <f t="shared" si="59"/>
        <v>39.048780487804876</v>
      </c>
      <c r="T740" t="s">
        <v>8322</v>
      </c>
      <c r="U740" t="s">
        <v>8323</v>
      </c>
    </row>
    <row r="741" spans="1:21" ht="4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57"/>
        <v>41829.252650462964</v>
      </c>
      <c r="L741" s="19">
        <f t="shared" si="58"/>
        <v>2014</v>
      </c>
      <c r="M741" s="14">
        <f t="shared" si="55"/>
        <v>41862.252650462964</v>
      </c>
      <c r="N741" t="b">
        <v>0</v>
      </c>
      <c r="O741">
        <v>139</v>
      </c>
      <c r="P741" t="b">
        <v>1</v>
      </c>
      <c r="Q741" t="s">
        <v>8274</v>
      </c>
      <c r="R741" s="7">
        <f t="shared" si="56"/>
        <v>158.33333333333331</v>
      </c>
      <c r="S741" s="7">
        <f t="shared" si="59"/>
        <v>68.345323741007192</v>
      </c>
      <c r="T741" t="s">
        <v>8322</v>
      </c>
      <c r="U741" t="s">
        <v>8323</v>
      </c>
    </row>
    <row r="742" spans="1:21" ht="45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57"/>
        <v>42161.896782407406</v>
      </c>
      <c r="L742" s="19">
        <f t="shared" si="58"/>
        <v>2015</v>
      </c>
      <c r="M742" s="14">
        <f t="shared" si="55"/>
        <v>42175.896782407406</v>
      </c>
      <c r="N742" t="b">
        <v>0</v>
      </c>
      <c r="O742">
        <v>19</v>
      </c>
      <c r="P742" t="b">
        <v>1</v>
      </c>
      <c r="Q742" t="s">
        <v>8274</v>
      </c>
      <c r="R742" s="7">
        <f t="shared" si="56"/>
        <v>107.4</v>
      </c>
      <c r="S742" s="7">
        <f t="shared" si="59"/>
        <v>169.57894736842104</v>
      </c>
      <c r="T742" t="s">
        <v>8322</v>
      </c>
      <c r="U742" t="s">
        <v>8323</v>
      </c>
    </row>
    <row r="743" spans="1:21" ht="30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57"/>
        <v>41401.398217592592</v>
      </c>
      <c r="L743" s="19">
        <f t="shared" si="58"/>
        <v>2013</v>
      </c>
      <c r="M743" s="14">
        <f t="shared" si="55"/>
        <v>41436.398217592592</v>
      </c>
      <c r="N743" t="b">
        <v>0</v>
      </c>
      <c r="O743">
        <v>94</v>
      </c>
      <c r="P743" t="b">
        <v>1</v>
      </c>
      <c r="Q743" t="s">
        <v>8274</v>
      </c>
      <c r="R743" s="7">
        <f t="shared" si="56"/>
        <v>102.25999999999999</v>
      </c>
      <c r="S743" s="7">
        <f t="shared" si="59"/>
        <v>141.42340425531913</v>
      </c>
      <c r="T743" t="s">
        <v>8322</v>
      </c>
      <c r="U743" t="s">
        <v>8323</v>
      </c>
    </row>
    <row r="744" spans="1:21" ht="45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57"/>
        <v>41689.667962962965</v>
      </c>
      <c r="L744" s="19">
        <f t="shared" si="58"/>
        <v>2014</v>
      </c>
      <c r="M744" s="14">
        <f t="shared" si="55"/>
        <v>41719.626296296294</v>
      </c>
      <c r="N744" t="b">
        <v>0</v>
      </c>
      <c r="O744">
        <v>23</v>
      </c>
      <c r="P744" t="b">
        <v>1</v>
      </c>
      <c r="Q744" t="s">
        <v>8274</v>
      </c>
      <c r="R744" s="7">
        <f t="shared" si="56"/>
        <v>110.71428571428572</v>
      </c>
      <c r="S744" s="7">
        <f t="shared" si="59"/>
        <v>67.391304347826093</v>
      </c>
      <c r="T744" t="s">
        <v>8322</v>
      </c>
      <c r="U744" t="s">
        <v>8323</v>
      </c>
    </row>
    <row r="745" spans="1:21" ht="4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57"/>
        <v>40990.459317129629</v>
      </c>
      <c r="L745" s="19">
        <f t="shared" si="58"/>
        <v>2012</v>
      </c>
      <c r="M745" s="14">
        <f t="shared" si="55"/>
        <v>41015.625</v>
      </c>
      <c r="N745" t="b">
        <v>0</v>
      </c>
      <c r="O745">
        <v>15</v>
      </c>
      <c r="P745" t="b">
        <v>1</v>
      </c>
      <c r="Q745" t="s">
        <v>8274</v>
      </c>
      <c r="R745" s="7">
        <f t="shared" si="56"/>
        <v>148</v>
      </c>
      <c r="S745" s="7">
        <f t="shared" si="59"/>
        <v>54.266666666666666</v>
      </c>
      <c r="T745" t="s">
        <v>8322</v>
      </c>
      <c r="U745" t="s">
        <v>8323</v>
      </c>
    </row>
    <row r="746" spans="1:21" ht="30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57"/>
        <v>41226.70721064815</v>
      </c>
      <c r="L746" s="19">
        <f t="shared" si="58"/>
        <v>2012</v>
      </c>
      <c r="M746" s="14">
        <f t="shared" si="55"/>
        <v>41256.70721064815</v>
      </c>
      <c r="N746" t="b">
        <v>0</v>
      </c>
      <c r="O746">
        <v>62</v>
      </c>
      <c r="P746" t="b">
        <v>1</v>
      </c>
      <c r="Q746" t="s">
        <v>8274</v>
      </c>
      <c r="R746" s="7">
        <f t="shared" si="56"/>
        <v>102.32000000000001</v>
      </c>
      <c r="S746" s="7">
        <f t="shared" si="59"/>
        <v>82.516129032258064</v>
      </c>
      <c r="T746" t="s">
        <v>8322</v>
      </c>
      <c r="U746" t="s">
        <v>8323</v>
      </c>
    </row>
    <row r="747" spans="1:21" ht="4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57"/>
        <v>41367.322280092594</v>
      </c>
      <c r="L747" s="19">
        <f t="shared" si="58"/>
        <v>2013</v>
      </c>
      <c r="M747" s="14">
        <f t="shared" si="55"/>
        <v>41397.322280092594</v>
      </c>
      <c r="N747" t="b">
        <v>0</v>
      </c>
      <c r="O747">
        <v>74</v>
      </c>
      <c r="P747" t="b">
        <v>1</v>
      </c>
      <c r="Q747" t="s">
        <v>8274</v>
      </c>
      <c r="R747" s="7">
        <f t="shared" si="56"/>
        <v>179.09909909909908</v>
      </c>
      <c r="S747" s="7">
        <f t="shared" si="59"/>
        <v>53.729729729729726</v>
      </c>
      <c r="T747" t="s">
        <v>8322</v>
      </c>
      <c r="U747" t="s">
        <v>8323</v>
      </c>
    </row>
    <row r="748" spans="1:21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57"/>
        <v>41156.792928240742</v>
      </c>
      <c r="L748" s="19">
        <f t="shared" si="58"/>
        <v>2012</v>
      </c>
      <c r="M748" s="14">
        <f t="shared" si="55"/>
        <v>41174.915972222225</v>
      </c>
      <c r="N748" t="b">
        <v>0</v>
      </c>
      <c r="O748">
        <v>97</v>
      </c>
      <c r="P748" t="b">
        <v>1</v>
      </c>
      <c r="Q748" t="s">
        <v>8274</v>
      </c>
      <c r="R748" s="7">
        <f t="shared" si="56"/>
        <v>111.08135252761969</v>
      </c>
      <c r="S748" s="7">
        <f t="shared" si="59"/>
        <v>34.206185567010309</v>
      </c>
      <c r="T748" t="s">
        <v>8322</v>
      </c>
      <c r="U748" t="s">
        <v>8323</v>
      </c>
    </row>
    <row r="749" spans="1:21" ht="4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57"/>
        <v>41988.298831018517</v>
      </c>
      <c r="L749" s="19">
        <f t="shared" si="58"/>
        <v>2014</v>
      </c>
      <c r="M749" s="14">
        <f t="shared" si="55"/>
        <v>42019.204166666663</v>
      </c>
      <c r="N749" t="b">
        <v>0</v>
      </c>
      <c r="O749">
        <v>55</v>
      </c>
      <c r="P749" t="b">
        <v>1</v>
      </c>
      <c r="Q749" t="s">
        <v>8274</v>
      </c>
      <c r="R749" s="7">
        <f t="shared" si="56"/>
        <v>100.04285714285714</v>
      </c>
      <c r="S749" s="7">
        <f t="shared" si="59"/>
        <v>127.32727272727273</v>
      </c>
      <c r="T749" t="s">
        <v>8322</v>
      </c>
      <c r="U749" t="s">
        <v>8323</v>
      </c>
    </row>
    <row r="750" spans="1:21" ht="4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57"/>
        <v>41831.596828703703</v>
      </c>
      <c r="L750" s="19">
        <f t="shared" si="58"/>
        <v>2014</v>
      </c>
      <c r="M750" s="14">
        <f t="shared" si="55"/>
        <v>41861.596828703703</v>
      </c>
      <c r="N750" t="b">
        <v>0</v>
      </c>
      <c r="O750">
        <v>44</v>
      </c>
      <c r="P750" t="b">
        <v>1</v>
      </c>
      <c r="Q750" t="s">
        <v>8274</v>
      </c>
      <c r="R750" s="7">
        <f t="shared" si="56"/>
        <v>100.25</v>
      </c>
      <c r="S750" s="7">
        <f t="shared" si="59"/>
        <v>45.56818181818182</v>
      </c>
      <c r="T750" t="s">
        <v>8322</v>
      </c>
      <c r="U750" t="s">
        <v>8323</v>
      </c>
    </row>
    <row r="751" spans="1:21" ht="4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57"/>
        <v>42733.69131944445</v>
      </c>
      <c r="L751" s="19">
        <f t="shared" si="58"/>
        <v>2016</v>
      </c>
      <c r="M751" s="14">
        <f t="shared" si="55"/>
        <v>42763.69131944445</v>
      </c>
      <c r="N751" t="b">
        <v>0</v>
      </c>
      <c r="O751">
        <v>110</v>
      </c>
      <c r="P751" t="b">
        <v>1</v>
      </c>
      <c r="Q751" t="s">
        <v>8274</v>
      </c>
      <c r="R751" s="7">
        <f t="shared" si="56"/>
        <v>105.56</v>
      </c>
      <c r="S751" s="7">
        <f t="shared" si="59"/>
        <v>95.963636363636368</v>
      </c>
      <c r="T751" t="s">
        <v>8322</v>
      </c>
      <c r="U751" t="s">
        <v>8323</v>
      </c>
    </row>
    <row r="752" spans="1:21" ht="4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57"/>
        <v>41299.628148148149</v>
      </c>
      <c r="L752" s="19">
        <f t="shared" si="58"/>
        <v>2013</v>
      </c>
      <c r="M752" s="14">
        <f t="shared" si="55"/>
        <v>41329.628148148149</v>
      </c>
      <c r="N752" t="b">
        <v>0</v>
      </c>
      <c r="O752">
        <v>59</v>
      </c>
      <c r="P752" t="b">
        <v>1</v>
      </c>
      <c r="Q752" t="s">
        <v>8274</v>
      </c>
      <c r="R752" s="7">
        <f t="shared" si="56"/>
        <v>102.58775877587757</v>
      </c>
      <c r="S752" s="7">
        <f t="shared" si="59"/>
        <v>77.271186440677965</v>
      </c>
      <c r="T752" t="s">
        <v>8322</v>
      </c>
      <c r="U752" t="s">
        <v>8323</v>
      </c>
    </row>
    <row r="753" spans="1:21" ht="4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57"/>
        <v>40713.380497685182</v>
      </c>
      <c r="L753" s="19">
        <f t="shared" si="58"/>
        <v>2011</v>
      </c>
      <c r="M753" s="14">
        <f t="shared" si="55"/>
        <v>40759.380497685182</v>
      </c>
      <c r="N753" t="b">
        <v>0</v>
      </c>
      <c r="O753">
        <v>62</v>
      </c>
      <c r="P753" t="b">
        <v>1</v>
      </c>
      <c r="Q753" t="s">
        <v>8274</v>
      </c>
      <c r="R753" s="7">
        <f t="shared" si="56"/>
        <v>118.5</v>
      </c>
      <c r="S753" s="7">
        <f t="shared" si="59"/>
        <v>57.338709677419352</v>
      </c>
      <c r="T753" t="s">
        <v>8322</v>
      </c>
      <c r="U753" t="s">
        <v>8323</v>
      </c>
    </row>
    <row r="754" spans="1:21" ht="45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57"/>
        <v>42639.171493055561</v>
      </c>
      <c r="L754" s="19">
        <f t="shared" si="58"/>
        <v>2016</v>
      </c>
      <c r="M754" s="14">
        <f t="shared" si="55"/>
        <v>42659.208333333328</v>
      </c>
      <c r="N754" t="b">
        <v>0</v>
      </c>
      <c r="O754">
        <v>105</v>
      </c>
      <c r="P754" t="b">
        <v>1</v>
      </c>
      <c r="Q754" t="s">
        <v>8274</v>
      </c>
      <c r="R754" s="7">
        <f t="shared" si="56"/>
        <v>111.7</v>
      </c>
      <c r="S754" s="7">
        <f t="shared" si="59"/>
        <v>53.19047619047619</v>
      </c>
      <c r="T754" t="s">
        <v>8322</v>
      </c>
      <c r="U754" t="s">
        <v>8323</v>
      </c>
    </row>
    <row r="755" spans="1:21" ht="4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57"/>
        <v>42019.340173611112</v>
      </c>
      <c r="L755" s="19">
        <f t="shared" si="58"/>
        <v>2015</v>
      </c>
      <c r="M755" s="14">
        <f t="shared" si="55"/>
        <v>42049.340173611112</v>
      </c>
      <c r="N755" t="b">
        <v>0</v>
      </c>
      <c r="O755">
        <v>26</v>
      </c>
      <c r="P755" t="b">
        <v>1</v>
      </c>
      <c r="Q755" t="s">
        <v>8274</v>
      </c>
      <c r="R755" s="7">
        <f t="shared" si="56"/>
        <v>128</v>
      </c>
      <c r="S755" s="7">
        <f t="shared" si="59"/>
        <v>492.30769230769232</v>
      </c>
      <c r="T755" t="s">
        <v>8322</v>
      </c>
      <c r="U755" t="s">
        <v>8323</v>
      </c>
    </row>
    <row r="756" spans="1:21" ht="4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57"/>
        <v>41249.499085648145</v>
      </c>
      <c r="L756" s="19">
        <f t="shared" si="58"/>
        <v>2012</v>
      </c>
      <c r="M756" s="14">
        <f t="shared" si="55"/>
        <v>41279.499085648145</v>
      </c>
      <c r="N756" t="b">
        <v>0</v>
      </c>
      <c r="O756">
        <v>49</v>
      </c>
      <c r="P756" t="b">
        <v>1</v>
      </c>
      <c r="Q756" t="s">
        <v>8274</v>
      </c>
      <c r="R756" s="7">
        <f t="shared" si="56"/>
        <v>103.75000000000001</v>
      </c>
      <c r="S756" s="7">
        <f t="shared" si="59"/>
        <v>42.346938775510203</v>
      </c>
      <c r="T756" t="s">
        <v>8322</v>
      </c>
      <c r="U756" t="s">
        <v>8323</v>
      </c>
    </row>
    <row r="757" spans="1:21" ht="4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57"/>
        <v>41383.355057870373</v>
      </c>
      <c r="L757" s="19">
        <f t="shared" si="58"/>
        <v>2013</v>
      </c>
      <c r="M757" s="14">
        <f t="shared" si="55"/>
        <v>41413.77847222222</v>
      </c>
      <c r="N757" t="b">
        <v>0</v>
      </c>
      <c r="O757">
        <v>68</v>
      </c>
      <c r="P757" t="b">
        <v>1</v>
      </c>
      <c r="Q757" t="s">
        <v>8274</v>
      </c>
      <c r="R757" s="7">
        <f t="shared" si="56"/>
        <v>101.9076</v>
      </c>
      <c r="S757" s="7">
        <f t="shared" si="59"/>
        <v>37.466029411764708</v>
      </c>
      <c r="T757" t="s">
        <v>8322</v>
      </c>
      <c r="U757" t="s">
        <v>8323</v>
      </c>
    </row>
    <row r="758" spans="1:21" ht="4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57"/>
        <v>40590.516886574071</v>
      </c>
      <c r="L758" s="19">
        <f t="shared" si="58"/>
        <v>2011</v>
      </c>
      <c r="M758" s="14">
        <f t="shared" si="55"/>
        <v>40651.475219907406</v>
      </c>
      <c r="N758" t="b">
        <v>0</v>
      </c>
      <c r="O758">
        <v>22</v>
      </c>
      <c r="P758" t="b">
        <v>1</v>
      </c>
      <c r="Q758" t="s">
        <v>8274</v>
      </c>
      <c r="R758" s="7">
        <f t="shared" si="56"/>
        <v>117.71428571428571</v>
      </c>
      <c r="S758" s="7">
        <f t="shared" si="59"/>
        <v>37.454545454545453</v>
      </c>
      <c r="T758" t="s">
        <v>8322</v>
      </c>
      <c r="U758" t="s">
        <v>8323</v>
      </c>
    </row>
    <row r="759" spans="1:21" ht="4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57"/>
        <v>41234.804560185185</v>
      </c>
      <c r="L759" s="19">
        <f t="shared" si="58"/>
        <v>2012</v>
      </c>
      <c r="M759" s="14">
        <f t="shared" si="55"/>
        <v>41248.804560185185</v>
      </c>
      <c r="N759" t="b">
        <v>0</v>
      </c>
      <c r="O759">
        <v>18</v>
      </c>
      <c r="P759" t="b">
        <v>1</v>
      </c>
      <c r="Q759" t="s">
        <v>8274</v>
      </c>
      <c r="R759" s="7">
        <f t="shared" si="56"/>
        <v>238</v>
      </c>
      <c r="S759" s="7">
        <f t="shared" si="59"/>
        <v>33.055555555555557</v>
      </c>
      <c r="T759" t="s">
        <v>8322</v>
      </c>
      <c r="U759" t="s">
        <v>8323</v>
      </c>
    </row>
    <row r="760" spans="1:21" ht="30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57"/>
        <v>40429.586435185185</v>
      </c>
      <c r="L760" s="19">
        <f t="shared" si="58"/>
        <v>2010</v>
      </c>
      <c r="M760" s="14">
        <f t="shared" si="55"/>
        <v>40459.586435185185</v>
      </c>
      <c r="N760" t="b">
        <v>0</v>
      </c>
      <c r="O760">
        <v>19</v>
      </c>
      <c r="P760" t="b">
        <v>1</v>
      </c>
      <c r="Q760" t="s">
        <v>8274</v>
      </c>
      <c r="R760" s="7">
        <f t="shared" si="56"/>
        <v>102</v>
      </c>
      <c r="S760" s="7">
        <f t="shared" si="59"/>
        <v>134.21052631578948</v>
      </c>
      <c r="T760" t="s">
        <v>8322</v>
      </c>
      <c r="U760" t="s">
        <v>8323</v>
      </c>
    </row>
    <row r="761" spans="1:21" ht="4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57"/>
        <v>41789.080312500002</v>
      </c>
      <c r="L761" s="19">
        <f t="shared" si="58"/>
        <v>2014</v>
      </c>
      <c r="M761" s="14">
        <f t="shared" si="55"/>
        <v>41829.080312500002</v>
      </c>
      <c r="N761" t="b">
        <v>0</v>
      </c>
      <c r="O761">
        <v>99</v>
      </c>
      <c r="P761" t="b">
        <v>1</v>
      </c>
      <c r="Q761" t="s">
        <v>8274</v>
      </c>
      <c r="R761" s="7">
        <f t="shared" si="56"/>
        <v>101.92000000000002</v>
      </c>
      <c r="S761" s="7">
        <f t="shared" si="59"/>
        <v>51.474747474747474</v>
      </c>
      <c r="T761" t="s">
        <v>8322</v>
      </c>
      <c r="U761" t="s">
        <v>8323</v>
      </c>
    </row>
    <row r="762" spans="1:21" ht="4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57"/>
        <v>42670.514039351852</v>
      </c>
      <c r="L762" s="19">
        <f t="shared" si="58"/>
        <v>2016</v>
      </c>
      <c r="M762" s="14">
        <f t="shared" si="55"/>
        <v>42700.555706018524</v>
      </c>
      <c r="N762" t="b">
        <v>0</v>
      </c>
      <c r="O762">
        <v>0</v>
      </c>
      <c r="P762" t="b">
        <v>0</v>
      </c>
      <c r="Q762" t="s">
        <v>8275</v>
      </c>
      <c r="R762" s="7">
        <f t="shared" si="56"/>
        <v>0</v>
      </c>
      <c r="S762" s="7">
        <f t="shared" si="59"/>
        <v>0</v>
      </c>
      <c r="T762" t="s">
        <v>8322</v>
      </c>
      <c r="U762" t="s">
        <v>8324</v>
      </c>
    </row>
    <row r="763" spans="1:21" ht="4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57"/>
        <v>41642.501458333332</v>
      </c>
      <c r="L763" s="19">
        <f t="shared" si="58"/>
        <v>2014</v>
      </c>
      <c r="M763" s="14">
        <f t="shared" si="55"/>
        <v>41672.501458333332</v>
      </c>
      <c r="N763" t="b">
        <v>0</v>
      </c>
      <c r="O763">
        <v>6</v>
      </c>
      <c r="P763" t="b">
        <v>0</v>
      </c>
      <c r="Q763" t="s">
        <v>8275</v>
      </c>
      <c r="R763" s="7">
        <f t="shared" si="56"/>
        <v>4.7</v>
      </c>
      <c r="S763" s="7">
        <f t="shared" si="59"/>
        <v>39.166666666666664</v>
      </c>
      <c r="T763" t="s">
        <v>8322</v>
      </c>
      <c r="U763" t="s">
        <v>8324</v>
      </c>
    </row>
    <row r="764" spans="1:21" ht="4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57"/>
        <v>42690.608449074076</v>
      </c>
      <c r="L764" s="19">
        <f t="shared" si="58"/>
        <v>2016</v>
      </c>
      <c r="M764" s="14">
        <f t="shared" si="55"/>
        <v>42708</v>
      </c>
      <c r="N764" t="b">
        <v>0</v>
      </c>
      <c r="O764">
        <v>0</v>
      </c>
      <c r="P764" t="b">
        <v>0</v>
      </c>
      <c r="Q764" t="s">
        <v>8275</v>
      </c>
      <c r="R764" s="7">
        <f t="shared" si="56"/>
        <v>0</v>
      </c>
      <c r="S764" s="7">
        <f t="shared" si="59"/>
        <v>0</v>
      </c>
      <c r="T764" t="s">
        <v>8322</v>
      </c>
      <c r="U764" t="s">
        <v>8324</v>
      </c>
    </row>
    <row r="765" spans="1:21" ht="4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57"/>
        <v>41471.196851851855</v>
      </c>
      <c r="L765" s="19">
        <f t="shared" si="58"/>
        <v>2013</v>
      </c>
      <c r="M765" s="14">
        <f t="shared" si="55"/>
        <v>41501.196851851855</v>
      </c>
      <c r="N765" t="b">
        <v>0</v>
      </c>
      <c r="O765">
        <v>1</v>
      </c>
      <c r="P765" t="b">
        <v>0</v>
      </c>
      <c r="Q765" t="s">
        <v>8275</v>
      </c>
      <c r="R765" s="7">
        <f t="shared" si="56"/>
        <v>0.11655011655011654</v>
      </c>
      <c r="S765" s="7">
        <f t="shared" si="59"/>
        <v>5</v>
      </c>
      <c r="T765" t="s">
        <v>8322</v>
      </c>
      <c r="U765" t="s">
        <v>8324</v>
      </c>
    </row>
    <row r="766" spans="1:21" ht="4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57"/>
        <v>42226.923159722224</v>
      </c>
      <c r="L766" s="19">
        <f t="shared" si="58"/>
        <v>2015</v>
      </c>
      <c r="M766" s="14">
        <f t="shared" si="55"/>
        <v>42256.923159722224</v>
      </c>
      <c r="N766" t="b">
        <v>0</v>
      </c>
      <c r="O766">
        <v>0</v>
      </c>
      <c r="P766" t="b">
        <v>0</v>
      </c>
      <c r="Q766" t="s">
        <v>8275</v>
      </c>
      <c r="R766" s="7">
        <f t="shared" si="56"/>
        <v>0</v>
      </c>
      <c r="S766" s="7">
        <f t="shared" si="59"/>
        <v>0</v>
      </c>
      <c r="T766" t="s">
        <v>8322</v>
      </c>
      <c r="U766" t="s">
        <v>8324</v>
      </c>
    </row>
    <row r="767" spans="1:21" ht="4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57"/>
        <v>41901.292638888888</v>
      </c>
      <c r="L767" s="19">
        <f t="shared" si="58"/>
        <v>2014</v>
      </c>
      <c r="M767" s="14">
        <f t="shared" si="55"/>
        <v>41931.292638888888</v>
      </c>
      <c r="N767" t="b">
        <v>0</v>
      </c>
      <c r="O767">
        <v>44</v>
      </c>
      <c r="P767" t="b">
        <v>0</v>
      </c>
      <c r="Q767" t="s">
        <v>8275</v>
      </c>
      <c r="R767" s="7">
        <f t="shared" si="56"/>
        <v>36.014285714285712</v>
      </c>
      <c r="S767" s="7">
        <f t="shared" si="59"/>
        <v>57.295454545454547</v>
      </c>
      <c r="T767" t="s">
        <v>8322</v>
      </c>
      <c r="U767" t="s">
        <v>8324</v>
      </c>
    </row>
    <row r="768" spans="1:21" ht="4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57"/>
        <v>42021.533368055556</v>
      </c>
      <c r="L768" s="19">
        <f t="shared" si="58"/>
        <v>2015</v>
      </c>
      <c r="M768" s="14">
        <f t="shared" si="55"/>
        <v>42051.533368055556</v>
      </c>
      <c r="N768" t="b">
        <v>0</v>
      </c>
      <c r="O768">
        <v>0</v>
      </c>
      <c r="P768" t="b">
        <v>0</v>
      </c>
      <c r="Q768" t="s">
        <v>8275</v>
      </c>
      <c r="R768" s="7">
        <f t="shared" si="56"/>
        <v>0</v>
      </c>
      <c r="S768" s="7">
        <f t="shared" si="59"/>
        <v>0</v>
      </c>
      <c r="T768" t="s">
        <v>8322</v>
      </c>
      <c r="U768" t="s">
        <v>8324</v>
      </c>
    </row>
    <row r="769" spans="1:21" ht="60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57"/>
        <v>42114.893634259264</v>
      </c>
      <c r="L769" s="19">
        <f t="shared" si="58"/>
        <v>2015</v>
      </c>
      <c r="M769" s="14">
        <f t="shared" si="55"/>
        <v>42144.893634259264</v>
      </c>
      <c r="N769" t="b">
        <v>0</v>
      </c>
      <c r="O769">
        <v>3</v>
      </c>
      <c r="P769" t="b">
        <v>0</v>
      </c>
      <c r="Q769" t="s">
        <v>8275</v>
      </c>
      <c r="R769" s="7">
        <f t="shared" si="56"/>
        <v>3.54</v>
      </c>
      <c r="S769" s="7">
        <f t="shared" si="59"/>
        <v>59</v>
      </c>
      <c r="T769" t="s">
        <v>8322</v>
      </c>
      <c r="U769" t="s">
        <v>8324</v>
      </c>
    </row>
    <row r="770" spans="1:21" ht="4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si="57"/>
        <v>41593.957060185188</v>
      </c>
      <c r="L770" s="19">
        <f t="shared" si="58"/>
        <v>2013</v>
      </c>
      <c r="M770" s="14">
        <f t="shared" ref="M770:M833" si="60">(I770/86400)+25569+(-6/24)</f>
        <v>41623.957060185188</v>
      </c>
      <c r="N770" t="b">
        <v>0</v>
      </c>
      <c r="O770">
        <v>0</v>
      </c>
      <c r="P770" t="b">
        <v>0</v>
      </c>
      <c r="Q770" t="s">
        <v>8275</v>
      </c>
      <c r="R770" s="7">
        <f t="shared" ref="R770:R833" si="61">E770/D770*100</f>
        <v>0</v>
      </c>
      <c r="S770" s="7">
        <f t="shared" si="59"/>
        <v>0</v>
      </c>
      <c r="T770" t="s">
        <v>8322</v>
      </c>
      <c r="U770" t="s">
        <v>8324</v>
      </c>
    </row>
    <row r="771" spans="1:21" ht="45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ref="K771:K834" si="62">(J771/86400)+25569+(-6/24)</f>
        <v>41604.746458333335</v>
      </c>
      <c r="L771" s="19">
        <f t="shared" ref="L771:L834" si="63">YEAR(K771)</f>
        <v>2013</v>
      </c>
      <c r="M771" s="14">
        <f t="shared" si="60"/>
        <v>41634.746458333335</v>
      </c>
      <c r="N771" t="b">
        <v>0</v>
      </c>
      <c r="O771">
        <v>52</v>
      </c>
      <c r="P771" t="b">
        <v>0</v>
      </c>
      <c r="Q771" t="s">
        <v>8275</v>
      </c>
      <c r="R771" s="7">
        <f t="shared" si="61"/>
        <v>41.4</v>
      </c>
      <c r="S771" s="7">
        <f t="shared" ref="S771:S834" si="64">IFERROR(E771/O771,0)</f>
        <v>31.846153846153847</v>
      </c>
      <c r="T771" t="s">
        <v>8322</v>
      </c>
      <c r="U771" t="s">
        <v>8324</v>
      </c>
    </row>
    <row r="772" spans="1:21" ht="4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62"/>
        <v>41289.7496412037</v>
      </c>
      <c r="L772" s="19">
        <f t="shared" si="63"/>
        <v>2013</v>
      </c>
      <c r="M772" s="14">
        <f t="shared" si="60"/>
        <v>41329.7496412037</v>
      </c>
      <c r="N772" t="b">
        <v>0</v>
      </c>
      <c r="O772">
        <v>0</v>
      </c>
      <c r="P772" t="b">
        <v>0</v>
      </c>
      <c r="Q772" t="s">
        <v>8275</v>
      </c>
      <c r="R772" s="7">
        <f t="shared" si="61"/>
        <v>0</v>
      </c>
      <c r="S772" s="7">
        <f t="shared" si="64"/>
        <v>0</v>
      </c>
      <c r="T772" t="s">
        <v>8322</v>
      </c>
      <c r="U772" t="s">
        <v>8324</v>
      </c>
    </row>
    <row r="773" spans="1:21" ht="4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62"/>
        <v>42349.574097222227</v>
      </c>
      <c r="L773" s="19">
        <f t="shared" si="63"/>
        <v>2015</v>
      </c>
      <c r="M773" s="14">
        <f t="shared" si="60"/>
        <v>42399.574097222227</v>
      </c>
      <c r="N773" t="b">
        <v>0</v>
      </c>
      <c r="O773">
        <v>1</v>
      </c>
      <c r="P773" t="b">
        <v>0</v>
      </c>
      <c r="Q773" t="s">
        <v>8275</v>
      </c>
      <c r="R773" s="7">
        <f t="shared" si="61"/>
        <v>2.6315789473684209E-2</v>
      </c>
      <c r="S773" s="7">
        <f t="shared" si="64"/>
        <v>10</v>
      </c>
      <c r="T773" t="s">
        <v>8322</v>
      </c>
      <c r="U773" t="s">
        <v>8324</v>
      </c>
    </row>
    <row r="774" spans="1:21" ht="45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62"/>
        <v>40067.806932870371</v>
      </c>
      <c r="L774" s="19">
        <f t="shared" si="63"/>
        <v>2009</v>
      </c>
      <c r="M774" s="14">
        <f t="shared" si="60"/>
        <v>40117.915972222225</v>
      </c>
      <c r="N774" t="b">
        <v>0</v>
      </c>
      <c r="O774">
        <v>1</v>
      </c>
      <c r="P774" t="b">
        <v>0</v>
      </c>
      <c r="Q774" t="s">
        <v>8275</v>
      </c>
      <c r="R774" s="7">
        <f t="shared" si="61"/>
        <v>3.3333333333333335</v>
      </c>
      <c r="S774" s="7">
        <f t="shared" si="64"/>
        <v>50</v>
      </c>
      <c r="T774" t="s">
        <v>8322</v>
      </c>
      <c r="U774" t="s">
        <v>8324</v>
      </c>
    </row>
    <row r="775" spans="1:21" ht="4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62"/>
        <v>42100.485937500001</v>
      </c>
      <c r="L775" s="19">
        <f t="shared" si="63"/>
        <v>2015</v>
      </c>
      <c r="M775" s="14">
        <f t="shared" si="60"/>
        <v>42134.709027777775</v>
      </c>
      <c r="N775" t="b">
        <v>0</v>
      </c>
      <c r="O775">
        <v>2</v>
      </c>
      <c r="P775" t="b">
        <v>0</v>
      </c>
      <c r="Q775" t="s">
        <v>8275</v>
      </c>
      <c r="R775" s="7">
        <f t="shared" si="61"/>
        <v>0.85129023676509719</v>
      </c>
      <c r="S775" s="7">
        <f t="shared" si="64"/>
        <v>16</v>
      </c>
      <c r="T775" t="s">
        <v>8322</v>
      </c>
      <c r="U775" t="s">
        <v>8324</v>
      </c>
    </row>
    <row r="776" spans="1:21" ht="4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62"/>
        <v>41663.530300925922</v>
      </c>
      <c r="L776" s="19">
        <f t="shared" si="63"/>
        <v>2014</v>
      </c>
      <c r="M776" s="14">
        <f t="shared" si="60"/>
        <v>41693.530300925922</v>
      </c>
      <c r="N776" t="b">
        <v>0</v>
      </c>
      <c r="O776">
        <v>9</v>
      </c>
      <c r="P776" t="b">
        <v>0</v>
      </c>
      <c r="Q776" t="s">
        <v>8275</v>
      </c>
      <c r="R776" s="7">
        <f t="shared" si="61"/>
        <v>70.199999999999989</v>
      </c>
      <c r="S776" s="7">
        <f t="shared" si="64"/>
        <v>39</v>
      </c>
      <c r="T776" t="s">
        <v>8322</v>
      </c>
      <c r="U776" t="s">
        <v>8324</v>
      </c>
    </row>
    <row r="777" spans="1:21" ht="4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62"/>
        <v>40862.810127314813</v>
      </c>
      <c r="L777" s="19">
        <f t="shared" si="63"/>
        <v>2011</v>
      </c>
      <c r="M777" s="14">
        <f t="shared" si="60"/>
        <v>40892.810127314813</v>
      </c>
      <c r="N777" t="b">
        <v>0</v>
      </c>
      <c r="O777">
        <v>5</v>
      </c>
      <c r="P777" t="b">
        <v>0</v>
      </c>
      <c r="Q777" t="s">
        <v>8275</v>
      </c>
      <c r="R777" s="7">
        <f t="shared" si="61"/>
        <v>1.7000000000000002</v>
      </c>
      <c r="S777" s="7">
        <f t="shared" si="64"/>
        <v>34</v>
      </c>
      <c r="T777" t="s">
        <v>8322</v>
      </c>
      <c r="U777" t="s">
        <v>8324</v>
      </c>
    </row>
    <row r="778" spans="1:21" ht="4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62"/>
        <v>42250.435706018514</v>
      </c>
      <c r="L778" s="19">
        <f t="shared" si="63"/>
        <v>2015</v>
      </c>
      <c r="M778" s="14">
        <f t="shared" si="60"/>
        <v>42287.958333333328</v>
      </c>
      <c r="N778" t="b">
        <v>0</v>
      </c>
      <c r="O778">
        <v>57</v>
      </c>
      <c r="P778" t="b">
        <v>0</v>
      </c>
      <c r="Q778" t="s">
        <v>8275</v>
      </c>
      <c r="R778" s="7">
        <f t="shared" si="61"/>
        <v>51.4</v>
      </c>
      <c r="S778" s="7">
        <f t="shared" si="64"/>
        <v>63.122807017543863</v>
      </c>
      <c r="T778" t="s">
        <v>8322</v>
      </c>
      <c r="U778" t="s">
        <v>8324</v>
      </c>
    </row>
    <row r="779" spans="1:21" ht="45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62"/>
        <v>41456.731215277774</v>
      </c>
      <c r="L779" s="19">
        <f t="shared" si="63"/>
        <v>2013</v>
      </c>
      <c r="M779" s="14">
        <f t="shared" si="60"/>
        <v>41486.731215277774</v>
      </c>
      <c r="N779" t="b">
        <v>0</v>
      </c>
      <c r="O779">
        <v>3</v>
      </c>
      <c r="P779" t="b">
        <v>0</v>
      </c>
      <c r="Q779" t="s">
        <v>8275</v>
      </c>
      <c r="R779" s="7">
        <f t="shared" si="61"/>
        <v>0.70000000000000007</v>
      </c>
      <c r="S779" s="7">
        <f t="shared" si="64"/>
        <v>7</v>
      </c>
      <c r="T779" t="s">
        <v>8322</v>
      </c>
      <c r="U779" t="s">
        <v>8324</v>
      </c>
    </row>
    <row r="780" spans="1:21" ht="4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62"/>
        <v>41729.452314814815</v>
      </c>
      <c r="L780" s="19">
        <f t="shared" si="63"/>
        <v>2014</v>
      </c>
      <c r="M780" s="14">
        <f t="shared" si="60"/>
        <v>41759.452314814815</v>
      </c>
      <c r="N780" t="b">
        <v>0</v>
      </c>
      <c r="O780">
        <v>1</v>
      </c>
      <c r="P780" t="b">
        <v>0</v>
      </c>
      <c r="Q780" t="s">
        <v>8275</v>
      </c>
      <c r="R780" s="7">
        <f t="shared" si="61"/>
        <v>0.4</v>
      </c>
      <c r="S780" s="7">
        <f t="shared" si="64"/>
        <v>2</v>
      </c>
      <c r="T780" t="s">
        <v>8322</v>
      </c>
      <c r="U780" t="s">
        <v>8324</v>
      </c>
    </row>
    <row r="781" spans="1:21" ht="45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62"/>
        <v>40436.43408564815</v>
      </c>
      <c r="L781" s="19">
        <f t="shared" si="63"/>
        <v>2010</v>
      </c>
      <c r="M781" s="14">
        <f t="shared" si="60"/>
        <v>40465.916666666664</v>
      </c>
      <c r="N781" t="b">
        <v>0</v>
      </c>
      <c r="O781">
        <v>6</v>
      </c>
      <c r="P781" t="b">
        <v>0</v>
      </c>
      <c r="Q781" t="s">
        <v>8275</v>
      </c>
      <c r="R781" s="7">
        <f t="shared" si="61"/>
        <v>2.666666666666667</v>
      </c>
      <c r="S781" s="7">
        <f t="shared" si="64"/>
        <v>66.666666666666671</v>
      </c>
      <c r="T781" t="s">
        <v>8322</v>
      </c>
      <c r="U781" t="s">
        <v>8324</v>
      </c>
    </row>
    <row r="782" spans="1:21" ht="30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62"/>
        <v>40636.423900462964</v>
      </c>
      <c r="L782" s="19">
        <f t="shared" si="63"/>
        <v>2011</v>
      </c>
      <c r="M782" s="14">
        <f t="shared" si="60"/>
        <v>40666.423900462964</v>
      </c>
      <c r="N782" t="b">
        <v>0</v>
      </c>
      <c r="O782">
        <v>27</v>
      </c>
      <c r="P782" t="b">
        <v>1</v>
      </c>
      <c r="Q782" t="s">
        <v>8276</v>
      </c>
      <c r="R782" s="7">
        <f t="shared" si="61"/>
        <v>104</v>
      </c>
      <c r="S782" s="7">
        <f t="shared" si="64"/>
        <v>38.518518518518519</v>
      </c>
      <c r="T782" t="s">
        <v>8325</v>
      </c>
      <c r="U782" t="s">
        <v>8326</v>
      </c>
    </row>
    <row r="783" spans="1:21" ht="4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62"/>
        <v>41402.750856481478</v>
      </c>
      <c r="L783" s="19">
        <f t="shared" si="63"/>
        <v>2013</v>
      </c>
      <c r="M783" s="14">
        <f t="shared" si="60"/>
        <v>41432.750856481478</v>
      </c>
      <c r="N783" t="b">
        <v>0</v>
      </c>
      <c r="O783">
        <v>25</v>
      </c>
      <c r="P783" t="b">
        <v>1</v>
      </c>
      <c r="Q783" t="s">
        <v>8276</v>
      </c>
      <c r="R783" s="7">
        <f t="shared" si="61"/>
        <v>133.15375</v>
      </c>
      <c r="S783" s="7">
        <f t="shared" si="64"/>
        <v>42.609200000000001</v>
      </c>
      <c r="T783" t="s">
        <v>8325</v>
      </c>
      <c r="U783" t="s">
        <v>8326</v>
      </c>
    </row>
    <row r="784" spans="1:21" ht="4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62"/>
        <v>41116.508125</v>
      </c>
      <c r="L784" s="19">
        <f t="shared" si="63"/>
        <v>2012</v>
      </c>
      <c r="M784" s="14">
        <f t="shared" si="60"/>
        <v>41146.508125</v>
      </c>
      <c r="N784" t="b">
        <v>0</v>
      </c>
      <c r="O784">
        <v>14</v>
      </c>
      <c r="P784" t="b">
        <v>1</v>
      </c>
      <c r="Q784" t="s">
        <v>8276</v>
      </c>
      <c r="R784" s="7">
        <f t="shared" si="61"/>
        <v>100</v>
      </c>
      <c r="S784" s="7">
        <f t="shared" si="64"/>
        <v>50</v>
      </c>
      <c r="T784" t="s">
        <v>8325</v>
      </c>
      <c r="U784" t="s">
        <v>8326</v>
      </c>
    </row>
    <row r="785" spans="1:21" ht="4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62"/>
        <v>40987.523715277777</v>
      </c>
      <c r="L785" s="19">
        <f t="shared" si="63"/>
        <v>2012</v>
      </c>
      <c r="M785" s="14">
        <f t="shared" si="60"/>
        <v>41026.666666666664</v>
      </c>
      <c r="N785" t="b">
        <v>0</v>
      </c>
      <c r="O785">
        <v>35</v>
      </c>
      <c r="P785" t="b">
        <v>1</v>
      </c>
      <c r="Q785" t="s">
        <v>8276</v>
      </c>
      <c r="R785" s="7">
        <f t="shared" si="61"/>
        <v>148.13333333333333</v>
      </c>
      <c r="S785" s="7">
        <f t="shared" si="64"/>
        <v>63.485714285714288</v>
      </c>
      <c r="T785" t="s">
        <v>8325</v>
      </c>
      <c r="U785" t="s">
        <v>8326</v>
      </c>
    </row>
    <row r="786" spans="1:21" ht="4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62"/>
        <v>41674.899525462963</v>
      </c>
      <c r="L786" s="19">
        <f t="shared" si="63"/>
        <v>2014</v>
      </c>
      <c r="M786" s="14">
        <f t="shared" si="60"/>
        <v>41714.857858796298</v>
      </c>
      <c r="N786" t="b">
        <v>0</v>
      </c>
      <c r="O786">
        <v>10</v>
      </c>
      <c r="P786" t="b">
        <v>1</v>
      </c>
      <c r="Q786" t="s">
        <v>8276</v>
      </c>
      <c r="R786" s="7">
        <f t="shared" si="61"/>
        <v>102.49999999999999</v>
      </c>
      <c r="S786" s="7">
        <f t="shared" si="64"/>
        <v>102.5</v>
      </c>
      <c r="T786" t="s">
        <v>8325</v>
      </c>
      <c r="U786" t="s">
        <v>8326</v>
      </c>
    </row>
    <row r="787" spans="1:21" ht="4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62"/>
        <v>41303.343923611115</v>
      </c>
      <c r="L787" s="19">
        <f t="shared" si="63"/>
        <v>2013</v>
      </c>
      <c r="M787" s="14">
        <f t="shared" si="60"/>
        <v>41333.343923611115</v>
      </c>
      <c r="N787" t="b">
        <v>0</v>
      </c>
      <c r="O787">
        <v>29</v>
      </c>
      <c r="P787" t="b">
        <v>1</v>
      </c>
      <c r="Q787" t="s">
        <v>8276</v>
      </c>
      <c r="R787" s="7">
        <f t="shared" si="61"/>
        <v>180.62799999999999</v>
      </c>
      <c r="S787" s="7">
        <f t="shared" si="64"/>
        <v>31.142758620689655</v>
      </c>
      <c r="T787" t="s">
        <v>8325</v>
      </c>
      <c r="U787" t="s">
        <v>8326</v>
      </c>
    </row>
    <row r="788" spans="1:21" ht="4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62"/>
        <v>40982.805949074071</v>
      </c>
      <c r="L788" s="19">
        <f t="shared" si="63"/>
        <v>2012</v>
      </c>
      <c r="M788" s="14">
        <f t="shared" si="60"/>
        <v>41040.407638888893</v>
      </c>
      <c r="N788" t="b">
        <v>0</v>
      </c>
      <c r="O788">
        <v>44</v>
      </c>
      <c r="P788" t="b">
        <v>1</v>
      </c>
      <c r="Q788" t="s">
        <v>8276</v>
      </c>
      <c r="R788" s="7">
        <f t="shared" si="61"/>
        <v>142.79999999999998</v>
      </c>
      <c r="S788" s="7">
        <f t="shared" si="64"/>
        <v>162.27272727272728</v>
      </c>
      <c r="T788" t="s">
        <v>8325</v>
      </c>
      <c r="U788" t="s">
        <v>8326</v>
      </c>
    </row>
    <row r="789" spans="1:21" ht="4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62"/>
        <v>41549.377615740741</v>
      </c>
      <c r="L789" s="19">
        <f t="shared" si="63"/>
        <v>2013</v>
      </c>
      <c r="M789" s="14">
        <f t="shared" si="60"/>
        <v>41579.377615740741</v>
      </c>
      <c r="N789" t="b">
        <v>0</v>
      </c>
      <c r="O789">
        <v>17</v>
      </c>
      <c r="P789" t="b">
        <v>1</v>
      </c>
      <c r="Q789" t="s">
        <v>8276</v>
      </c>
      <c r="R789" s="7">
        <f t="shared" si="61"/>
        <v>114.16666666666666</v>
      </c>
      <c r="S789" s="7">
        <f t="shared" si="64"/>
        <v>80.588235294117652</v>
      </c>
      <c r="T789" t="s">
        <v>8325</v>
      </c>
      <c r="U789" t="s">
        <v>8326</v>
      </c>
    </row>
    <row r="790" spans="1:21" ht="4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62"/>
        <v>41058.756805555553</v>
      </c>
      <c r="L790" s="19">
        <f t="shared" si="63"/>
        <v>2012</v>
      </c>
      <c r="M790" s="14">
        <f t="shared" si="60"/>
        <v>41096.915972222225</v>
      </c>
      <c r="N790" t="b">
        <v>0</v>
      </c>
      <c r="O790">
        <v>34</v>
      </c>
      <c r="P790" t="b">
        <v>1</v>
      </c>
      <c r="Q790" t="s">
        <v>8276</v>
      </c>
      <c r="R790" s="7">
        <f t="shared" si="61"/>
        <v>203.505</v>
      </c>
      <c r="S790" s="7">
        <f t="shared" si="64"/>
        <v>59.85441176470588</v>
      </c>
      <c r="T790" t="s">
        <v>8325</v>
      </c>
      <c r="U790" t="s">
        <v>8326</v>
      </c>
    </row>
    <row r="791" spans="1:21" ht="4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62"/>
        <v>41276.936111111107</v>
      </c>
      <c r="L791" s="19">
        <f t="shared" si="63"/>
        <v>2013</v>
      </c>
      <c r="M791" s="14">
        <f t="shared" si="60"/>
        <v>41295.082638888889</v>
      </c>
      <c r="N791" t="b">
        <v>0</v>
      </c>
      <c r="O791">
        <v>14</v>
      </c>
      <c r="P791" t="b">
        <v>1</v>
      </c>
      <c r="Q791" t="s">
        <v>8276</v>
      </c>
      <c r="R791" s="7">
        <f t="shared" si="61"/>
        <v>109.41176470588236</v>
      </c>
      <c r="S791" s="7">
        <f t="shared" si="64"/>
        <v>132.85714285714286</v>
      </c>
      <c r="T791" t="s">
        <v>8325</v>
      </c>
      <c r="U791" t="s">
        <v>8326</v>
      </c>
    </row>
    <row r="792" spans="1:21" ht="4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62"/>
        <v>41275.797905092593</v>
      </c>
      <c r="L792" s="19">
        <f t="shared" si="63"/>
        <v>2013</v>
      </c>
      <c r="M792" s="14">
        <f t="shared" si="60"/>
        <v>41305.797905092593</v>
      </c>
      <c r="N792" t="b">
        <v>0</v>
      </c>
      <c r="O792">
        <v>156</v>
      </c>
      <c r="P792" t="b">
        <v>1</v>
      </c>
      <c r="Q792" t="s">
        <v>8276</v>
      </c>
      <c r="R792" s="7">
        <f t="shared" si="61"/>
        <v>144.37459999999999</v>
      </c>
      <c r="S792" s="7">
        <f t="shared" si="64"/>
        <v>92.547820512820508</v>
      </c>
      <c r="T792" t="s">
        <v>8325</v>
      </c>
      <c r="U792" t="s">
        <v>8326</v>
      </c>
    </row>
    <row r="793" spans="1:21" ht="4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62"/>
        <v>41557.530624999999</v>
      </c>
      <c r="L793" s="19">
        <f t="shared" si="63"/>
        <v>2013</v>
      </c>
      <c r="M793" s="14">
        <f t="shared" si="60"/>
        <v>41590.999305555553</v>
      </c>
      <c r="N793" t="b">
        <v>0</v>
      </c>
      <c r="O793">
        <v>128</v>
      </c>
      <c r="P793" t="b">
        <v>1</v>
      </c>
      <c r="Q793" t="s">
        <v>8276</v>
      </c>
      <c r="R793" s="7">
        <f t="shared" si="61"/>
        <v>103.86666666666666</v>
      </c>
      <c r="S793" s="7">
        <f t="shared" si="64"/>
        <v>60.859375</v>
      </c>
      <c r="T793" t="s">
        <v>8325</v>
      </c>
      <c r="U793" t="s">
        <v>8326</v>
      </c>
    </row>
    <row r="794" spans="1:21" ht="30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62"/>
        <v>41555.62364583333</v>
      </c>
      <c r="L794" s="19">
        <f t="shared" si="63"/>
        <v>2013</v>
      </c>
      <c r="M794" s="14">
        <f t="shared" si="60"/>
        <v>41585.665312500001</v>
      </c>
      <c r="N794" t="b">
        <v>0</v>
      </c>
      <c r="O794">
        <v>60</v>
      </c>
      <c r="P794" t="b">
        <v>1</v>
      </c>
      <c r="Q794" t="s">
        <v>8276</v>
      </c>
      <c r="R794" s="7">
        <f t="shared" si="61"/>
        <v>100.44440000000002</v>
      </c>
      <c r="S794" s="7">
        <f t="shared" si="64"/>
        <v>41.851833333333339</v>
      </c>
      <c r="T794" t="s">
        <v>8325</v>
      </c>
      <c r="U794" t="s">
        <v>8326</v>
      </c>
    </row>
    <row r="795" spans="1:21" ht="4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62"/>
        <v>41442.491249999999</v>
      </c>
      <c r="L795" s="19">
        <f t="shared" si="63"/>
        <v>2013</v>
      </c>
      <c r="M795" s="14">
        <f t="shared" si="60"/>
        <v>41457.957638888889</v>
      </c>
      <c r="N795" t="b">
        <v>0</v>
      </c>
      <c r="O795">
        <v>32</v>
      </c>
      <c r="P795" t="b">
        <v>1</v>
      </c>
      <c r="Q795" t="s">
        <v>8276</v>
      </c>
      <c r="R795" s="7">
        <f t="shared" si="61"/>
        <v>102.77927272727271</v>
      </c>
      <c r="S795" s="7">
        <f t="shared" si="64"/>
        <v>88.325937499999995</v>
      </c>
      <c r="T795" t="s">
        <v>8325</v>
      </c>
      <c r="U795" t="s">
        <v>8326</v>
      </c>
    </row>
    <row r="796" spans="1:21" ht="4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62"/>
        <v>40735.865011574075</v>
      </c>
      <c r="L796" s="19">
        <f t="shared" si="63"/>
        <v>2011</v>
      </c>
      <c r="M796" s="14">
        <f t="shared" si="60"/>
        <v>40791.462500000001</v>
      </c>
      <c r="N796" t="b">
        <v>0</v>
      </c>
      <c r="O796">
        <v>53</v>
      </c>
      <c r="P796" t="b">
        <v>1</v>
      </c>
      <c r="Q796" t="s">
        <v>8276</v>
      </c>
      <c r="R796" s="7">
        <f t="shared" si="61"/>
        <v>105.31250000000001</v>
      </c>
      <c r="S796" s="7">
        <f t="shared" si="64"/>
        <v>158.96226415094338</v>
      </c>
      <c r="T796" t="s">
        <v>8325</v>
      </c>
      <c r="U796" t="s">
        <v>8326</v>
      </c>
    </row>
    <row r="797" spans="1:21" ht="4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62"/>
        <v>40963.363032407404</v>
      </c>
      <c r="L797" s="19">
        <f t="shared" si="63"/>
        <v>2012</v>
      </c>
      <c r="M797" s="14">
        <f t="shared" si="60"/>
        <v>41005.957638888889</v>
      </c>
      <c r="N797" t="b">
        <v>0</v>
      </c>
      <c r="O797">
        <v>184</v>
      </c>
      <c r="P797" t="b">
        <v>1</v>
      </c>
      <c r="Q797" t="s">
        <v>8276</v>
      </c>
      <c r="R797" s="7">
        <f t="shared" si="61"/>
        <v>111.78571428571429</v>
      </c>
      <c r="S797" s="7">
        <f t="shared" si="64"/>
        <v>85.054347826086953</v>
      </c>
      <c r="T797" t="s">
        <v>8325</v>
      </c>
      <c r="U797" t="s">
        <v>8326</v>
      </c>
    </row>
    <row r="798" spans="1:21" ht="60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62"/>
        <v>41502.632928240739</v>
      </c>
      <c r="L798" s="19">
        <f t="shared" si="63"/>
        <v>2013</v>
      </c>
      <c r="M798" s="14">
        <f t="shared" si="60"/>
        <v>41532.631944444445</v>
      </c>
      <c r="N798" t="b">
        <v>0</v>
      </c>
      <c r="O798">
        <v>90</v>
      </c>
      <c r="P798" t="b">
        <v>1</v>
      </c>
      <c r="Q798" t="s">
        <v>8276</v>
      </c>
      <c r="R798" s="7">
        <f t="shared" si="61"/>
        <v>101.35000000000001</v>
      </c>
      <c r="S798" s="7">
        <f t="shared" si="64"/>
        <v>112.61111111111111</v>
      </c>
      <c r="T798" t="s">
        <v>8325</v>
      </c>
      <c r="U798" t="s">
        <v>8326</v>
      </c>
    </row>
    <row r="799" spans="1:21" ht="4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62"/>
        <v>40996.744074074071</v>
      </c>
      <c r="L799" s="19">
        <f t="shared" si="63"/>
        <v>2012</v>
      </c>
      <c r="M799" s="14">
        <f t="shared" si="60"/>
        <v>41027.916666666664</v>
      </c>
      <c r="N799" t="b">
        <v>0</v>
      </c>
      <c r="O799">
        <v>71</v>
      </c>
      <c r="P799" t="b">
        <v>1</v>
      </c>
      <c r="Q799" t="s">
        <v>8276</v>
      </c>
      <c r="R799" s="7">
        <f t="shared" si="61"/>
        <v>107.53333333333333</v>
      </c>
      <c r="S799" s="7">
        <f t="shared" si="64"/>
        <v>45.436619718309856</v>
      </c>
      <c r="T799" t="s">
        <v>8325</v>
      </c>
      <c r="U799" t="s">
        <v>8326</v>
      </c>
    </row>
    <row r="800" spans="1:21" ht="4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62"/>
        <v>41882.340127314819</v>
      </c>
      <c r="L800" s="19">
        <f t="shared" si="63"/>
        <v>2014</v>
      </c>
      <c r="M800" s="14">
        <f t="shared" si="60"/>
        <v>41912.340127314819</v>
      </c>
      <c r="N800" t="b">
        <v>0</v>
      </c>
      <c r="O800">
        <v>87</v>
      </c>
      <c r="P800" t="b">
        <v>1</v>
      </c>
      <c r="Q800" t="s">
        <v>8276</v>
      </c>
      <c r="R800" s="7">
        <f t="shared" si="61"/>
        <v>114.88571428571429</v>
      </c>
      <c r="S800" s="7">
        <f t="shared" si="64"/>
        <v>46.218390804597703</v>
      </c>
      <c r="T800" t="s">
        <v>8325</v>
      </c>
      <c r="U800" t="s">
        <v>8326</v>
      </c>
    </row>
    <row r="801" spans="1:21" ht="4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62"/>
        <v>40996.417199074072</v>
      </c>
      <c r="L801" s="19">
        <f t="shared" si="63"/>
        <v>2012</v>
      </c>
      <c r="M801" s="14">
        <f t="shared" si="60"/>
        <v>41026.417199074072</v>
      </c>
      <c r="N801" t="b">
        <v>0</v>
      </c>
      <c r="O801">
        <v>28</v>
      </c>
      <c r="P801" t="b">
        <v>1</v>
      </c>
      <c r="Q801" t="s">
        <v>8276</v>
      </c>
      <c r="R801" s="7">
        <f t="shared" si="61"/>
        <v>100.02</v>
      </c>
      <c r="S801" s="7">
        <f t="shared" si="64"/>
        <v>178.60714285714286</v>
      </c>
      <c r="T801" t="s">
        <v>8325</v>
      </c>
      <c r="U801" t="s">
        <v>8326</v>
      </c>
    </row>
    <row r="802" spans="1:21" ht="4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62"/>
        <v>41863.183495370373</v>
      </c>
      <c r="L802" s="19">
        <f t="shared" si="63"/>
        <v>2014</v>
      </c>
      <c r="M802" s="14">
        <f t="shared" si="60"/>
        <v>41893.183495370373</v>
      </c>
      <c r="N802" t="b">
        <v>0</v>
      </c>
      <c r="O802">
        <v>56</v>
      </c>
      <c r="P802" t="b">
        <v>1</v>
      </c>
      <c r="Q802" t="s">
        <v>8276</v>
      </c>
      <c r="R802" s="7">
        <f t="shared" si="61"/>
        <v>152.13333333333335</v>
      </c>
      <c r="S802" s="7">
        <f t="shared" si="64"/>
        <v>40.75</v>
      </c>
      <c r="T802" t="s">
        <v>8325</v>
      </c>
      <c r="U802" t="s">
        <v>8326</v>
      </c>
    </row>
    <row r="803" spans="1:21" ht="4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62"/>
        <v>40695.545370370368</v>
      </c>
      <c r="L803" s="19">
        <f t="shared" si="63"/>
        <v>2011</v>
      </c>
      <c r="M803" s="14">
        <f t="shared" si="60"/>
        <v>40725.545370370368</v>
      </c>
      <c r="N803" t="b">
        <v>0</v>
      </c>
      <c r="O803">
        <v>51</v>
      </c>
      <c r="P803" t="b">
        <v>1</v>
      </c>
      <c r="Q803" t="s">
        <v>8276</v>
      </c>
      <c r="R803" s="7">
        <f t="shared" si="61"/>
        <v>111.52149999999999</v>
      </c>
      <c r="S803" s="7">
        <f t="shared" si="64"/>
        <v>43.733921568627444</v>
      </c>
      <c r="T803" t="s">
        <v>8325</v>
      </c>
      <c r="U803" t="s">
        <v>8326</v>
      </c>
    </row>
    <row r="804" spans="1:21" ht="45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62"/>
        <v>41122.772268518514</v>
      </c>
      <c r="L804" s="19">
        <f t="shared" si="63"/>
        <v>2012</v>
      </c>
      <c r="M804" s="14">
        <f t="shared" si="60"/>
        <v>41168.920138888891</v>
      </c>
      <c r="N804" t="b">
        <v>0</v>
      </c>
      <c r="O804">
        <v>75</v>
      </c>
      <c r="P804" t="b">
        <v>1</v>
      </c>
      <c r="Q804" t="s">
        <v>8276</v>
      </c>
      <c r="R804" s="7">
        <f t="shared" si="61"/>
        <v>101.33333333333334</v>
      </c>
      <c r="S804" s="7">
        <f t="shared" si="64"/>
        <v>81.066666666666663</v>
      </c>
      <c r="T804" t="s">
        <v>8325</v>
      </c>
      <c r="U804" t="s">
        <v>8326</v>
      </c>
    </row>
    <row r="805" spans="1:21" ht="4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62"/>
        <v>40665.699976851851</v>
      </c>
      <c r="L805" s="19">
        <f t="shared" si="63"/>
        <v>2011</v>
      </c>
      <c r="M805" s="14">
        <f t="shared" si="60"/>
        <v>40691.791666666664</v>
      </c>
      <c r="N805" t="b">
        <v>0</v>
      </c>
      <c r="O805">
        <v>38</v>
      </c>
      <c r="P805" t="b">
        <v>1</v>
      </c>
      <c r="Q805" t="s">
        <v>8276</v>
      </c>
      <c r="R805" s="7">
        <f t="shared" si="61"/>
        <v>123.2608695652174</v>
      </c>
      <c r="S805" s="7">
        <f t="shared" si="64"/>
        <v>74.60526315789474</v>
      </c>
      <c r="T805" t="s">
        <v>8325</v>
      </c>
      <c r="U805" t="s">
        <v>8326</v>
      </c>
    </row>
    <row r="806" spans="1:21" ht="4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62"/>
        <v>40729.855624999997</v>
      </c>
      <c r="L806" s="19">
        <f t="shared" si="63"/>
        <v>2011</v>
      </c>
      <c r="M806" s="14">
        <f t="shared" si="60"/>
        <v>40746.915972222225</v>
      </c>
      <c r="N806" t="b">
        <v>0</v>
      </c>
      <c r="O806">
        <v>18</v>
      </c>
      <c r="P806" t="b">
        <v>1</v>
      </c>
      <c r="Q806" t="s">
        <v>8276</v>
      </c>
      <c r="R806" s="7">
        <f t="shared" si="61"/>
        <v>100</v>
      </c>
      <c r="S806" s="7">
        <f t="shared" si="64"/>
        <v>305.55555555555554</v>
      </c>
      <c r="T806" t="s">
        <v>8325</v>
      </c>
      <c r="U806" t="s">
        <v>8326</v>
      </c>
    </row>
    <row r="807" spans="1:21" ht="4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62"/>
        <v>40690.573055555556</v>
      </c>
      <c r="L807" s="19">
        <f t="shared" si="63"/>
        <v>2011</v>
      </c>
      <c r="M807" s="14">
        <f t="shared" si="60"/>
        <v>40740.708333333336</v>
      </c>
      <c r="N807" t="b">
        <v>0</v>
      </c>
      <c r="O807">
        <v>54</v>
      </c>
      <c r="P807" t="b">
        <v>1</v>
      </c>
      <c r="Q807" t="s">
        <v>8276</v>
      </c>
      <c r="R807" s="7">
        <f t="shared" si="61"/>
        <v>105</v>
      </c>
      <c r="S807" s="7">
        <f t="shared" si="64"/>
        <v>58.333333333333336</v>
      </c>
      <c r="T807" t="s">
        <v>8325</v>
      </c>
      <c r="U807" t="s">
        <v>8326</v>
      </c>
    </row>
    <row r="808" spans="1:21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62"/>
        <v>40763.441423611112</v>
      </c>
      <c r="L808" s="19">
        <f t="shared" si="63"/>
        <v>2011</v>
      </c>
      <c r="M808" s="14">
        <f t="shared" si="60"/>
        <v>40793.441423611112</v>
      </c>
      <c r="N808" t="b">
        <v>0</v>
      </c>
      <c r="O808">
        <v>71</v>
      </c>
      <c r="P808" t="b">
        <v>1</v>
      </c>
      <c r="Q808" t="s">
        <v>8276</v>
      </c>
      <c r="R808" s="7">
        <f t="shared" si="61"/>
        <v>104.4375</v>
      </c>
      <c r="S808" s="7">
        <f t="shared" si="64"/>
        <v>117.67605633802818</v>
      </c>
      <c r="T808" t="s">
        <v>8325</v>
      </c>
      <c r="U808" t="s">
        <v>8326</v>
      </c>
    </row>
    <row r="809" spans="1:21" ht="30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62"/>
        <v>42759.378599537042</v>
      </c>
      <c r="L809" s="19">
        <f t="shared" si="63"/>
        <v>2017</v>
      </c>
      <c r="M809" s="14">
        <f t="shared" si="60"/>
        <v>42794.833333333328</v>
      </c>
      <c r="N809" t="b">
        <v>0</v>
      </c>
      <c r="O809">
        <v>57</v>
      </c>
      <c r="P809" t="b">
        <v>1</v>
      </c>
      <c r="Q809" t="s">
        <v>8276</v>
      </c>
      <c r="R809" s="7">
        <f t="shared" si="61"/>
        <v>105.125</v>
      </c>
      <c r="S809" s="7">
        <f t="shared" si="64"/>
        <v>73.771929824561397</v>
      </c>
      <c r="T809" t="s">
        <v>8325</v>
      </c>
      <c r="U809" t="s">
        <v>8326</v>
      </c>
    </row>
    <row r="810" spans="1:21" ht="4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62"/>
        <v>41961.850532407407</v>
      </c>
      <c r="L810" s="19">
        <f t="shared" si="63"/>
        <v>2014</v>
      </c>
      <c r="M810" s="14">
        <f t="shared" si="60"/>
        <v>41994.957638888889</v>
      </c>
      <c r="N810" t="b">
        <v>0</v>
      </c>
      <c r="O810">
        <v>43</v>
      </c>
      <c r="P810" t="b">
        <v>1</v>
      </c>
      <c r="Q810" t="s">
        <v>8276</v>
      </c>
      <c r="R810" s="7">
        <f t="shared" si="61"/>
        <v>100</v>
      </c>
      <c r="S810" s="7">
        <f t="shared" si="64"/>
        <v>104.65116279069767</v>
      </c>
      <c r="T810" t="s">
        <v>8325</v>
      </c>
      <c r="U810" t="s">
        <v>8326</v>
      </c>
    </row>
    <row r="811" spans="1:21" ht="30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62"/>
        <v>41628.583680555559</v>
      </c>
      <c r="L811" s="19">
        <f t="shared" si="63"/>
        <v>2013</v>
      </c>
      <c r="M811" s="14">
        <f t="shared" si="60"/>
        <v>41658.583680555559</v>
      </c>
      <c r="N811" t="b">
        <v>0</v>
      </c>
      <c r="O811">
        <v>52</v>
      </c>
      <c r="P811" t="b">
        <v>1</v>
      </c>
      <c r="Q811" t="s">
        <v>8276</v>
      </c>
      <c r="R811" s="7">
        <f t="shared" si="61"/>
        <v>103.77499999999999</v>
      </c>
      <c r="S811" s="7">
        <f t="shared" si="64"/>
        <v>79.82692307692308</v>
      </c>
      <c r="T811" t="s">
        <v>8325</v>
      </c>
      <c r="U811" t="s">
        <v>8326</v>
      </c>
    </row>
    <row r="812" spans="1:21" ht="4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62"/>
        <v>41122.806273148148</v>
      </c>
      <c r="L812" s="19">
        <f t="shared" si="63"/>
        <v>2012</v>
      </c>
      <c r="M812" s="14">
        <f t="shared" si="60"/>
        <v>41152.806273148148</v>
      </c>
      <c r="N812" t="b">
        <v>0</v>
      </c>
      <c r="O812">
        <v>27</v>
      </c>
      <c r="P812" t="b">
        <v>1</v>
      </c>
      <c r="Q812" t="s">
        <v>8276</v>
      </c>
      <c r="R812" s="7">
        <f t="shared" si="61"/>
        <v>105</v>
      </c>
      <c r="S812" s="7">
        <f t="shared" si="64"/>
        <v>58.333333333333336</v>
      </c>
      <c r="T812" t="s">
        <v>8325</v>
      </c>
      <c r="U812" t="s">
        <v>8326</v>
      </c>
    </row>
    <row r="813" spans="1:21" ht="30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62"/>
        <v>41443.393541666665</v>
      </c>
      <c r="L813" s="19">
        <f t="shared" si="63"/>
        <v>2013</v>
      </c>
      <c r="M813" s="14">
        <f t="shared" si="60"/>
        <v>41465.452777777777</v>
      </c>
      <c r="N813" t="b">
        <v>0</v>
      </c>
      <c r="O813">
        <v>12</v>
      </c>
      <c r="P813" t="b">
        <v>1</v>
      </c>
      <c r="Q813" t="s">
        <v>8276</v>
      </c>
      <c r="R813" s="7">
        <f t="shared" si="61"/>
        <v>104</v>
      </c>
      <c r="S813" s="7">
        <f t="shared" si="64"/>
        <v>86.666666666666671</v>
      </c>
      <c r="T813" t="s">
        <v>8325</v>
      </c>
      <c r="U813" t="s">
        <v>8326</v>
      </c>
    </row>
    <row r="814" spans="1:21" ht="4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62"/>
        <v>41281.767962962964</v>
      </c>
      <c r="L814" s="19">
        <f t="shared" si="63"/>
        <v>2013</v>
      </c>
      <c r="M814" s="14">
        <f t="shared" si="60"/>
        <v>41334.331944444442</v>
      </c>
      <c r="N814" t="b">
        <v>0</v>
      </c>
      <c r="O814">
        <v>33</v>
      </c>
      <c r="P814" t="b">
        <v>1</v>
      </c>
      <c r="Q814" t="s">
        <v>8276</v>
      </c>
      <c r="R814" s="7">
        <f t="shared" si="61"/>
        <v>151.83333333333334</v>
      </c>
      <c r="S814" s="7">
        <f t="shared" si="64"/>
        <v>27.606060606060606</v>
      </c>
      <c r="T814" t="s">
        <v>8325</v>
      </c>
      <c r="U814" t="s">
        <v>8326</v>
      </c>
    </row>
    <row r="815" spans="1:21" ht="30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62"/>
        <v>41080.710243055553</v>
      </c>
      <c r="L815" s="19">
        <f t="shared" si="63"/>
        <v>2012</v>
      </c>
      <c r="M815" s="14">
        <f t="shared" si="60"/>
        <v>41110.710243055553</v>
      </c>
      <c r="N815" t="b">
        <v>0</v>
      </c>
      <c r="O815">
        <v>96</v>
      </c>
      <c r="P815" t="b">
        <v>1</v>
      </c>
      <c r="Q815" t="s">
        <v>8276</v>
      </c>
      <c r="R815" s="7">
        <f t="shared" si="61"/>
        <v>159.99600000000001</v>
      </c>
      <c r="S815" s="7">
        <f t="shared" si="64"/>
        <v>24.999375000000001</v>
      </c>
      <c r="T815" t="s">
        <v>8325</v>
      </c>
      <c r="U815" t="s">
        <v>8326</v>
      </c>
    </row>
    <row r="816" spans="1:21" ht="4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62"/>
        <v>40679.493067129632</v>
      </c>
      <c r="L816" s="19">
        <f t="shared" si="63"/>
        <v>2011</v>
      </c>
      <c r="M816" s="14">
        <f t="shared" si="60"/>
        <v>40694.50277777778</v>
      </c>
      <c r="N816" t="b">
        <v>0</v>
      </c>
      <c r="O816">
        <v>28</v>
      </c>
      <c r="P816" t="b">
        <v>1</v>
      </c>
      <c r="Q816" t="s">
        <v>8276</v>
      </c>
      <c r="R816" s="7">
        <f t="shared" si="61"/>
        <v>127.3</v>
      </c>
      <c r="S816" s="7">
        <f t="shared" si="64"/>
        <v>45.464285714285715</v>
      </c>
      <c r="T816" t="s">
        <v>8325</v>
      </c>
      <c r="U816" t="s">
        <v>8326</v>
      </c>
    </row>
    <row r="817" spans="1:21" ht="30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62"/>
        <v>41914.667858796296</v>
      </c>
      <c r="L817" s="19">
        <f t="shared" si="63"/>
        <v>2014</v>
      </c>
      <c r="M817" s="14">
        <f t="shared" si="60"/>
        <v>41944.667858796296</v>
      </c>
      <c r="N817" t="b">
        <v>0</v>
      </c>
      <c r="O817">
        <v>43</v>
      </c>
      <c r="P817" t="b">
        <v>1</v>
      </c>
      <c r="Q817" t="s">
        <v>8276</v>
      </c>
      <c r="R817" s="7">
        <f t="shared" si="61"/>
        <v>107</v>
      </c>
      <c r="S817" s="7">
        <f t="shared" si="64"/>
        <v>99.534883720930239</v>
      </c>
      <c r="T817" t="s">
        <v>8325</v>
      </c>
      <c r="U817" t="s">
        <v>8326</v>
      </c>
    </row>
    <row r="818" spans="1:21" ht="30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62"/>
        <v>41341.620868055557</v>
      </c>
      <c r="L818" s="19">
        <f t="shared" si="63"/>
        <v>2013</v>
      </c>
      <c r="M818" s="14">
        <f t="shared" si="60"/>
        <v>41373.020833333336</v>
      </c>
      <c r="N818" t="b">
        <v>0</v>
      </c>
      <c r="O818">
        <v>205</v>
      </c>
      <c r="P818" t="b">
        <v>1</v>
      </c>
      <c r="Q818" t="s">
        <v>8276</v>
      </c>
      <c r="R818" s="7">
        <f t="shared" si="61"/>
        <v>115.12214285714286</v>
      </c>
      <c r="S818" s="7">
        <f t="shared" si="64"/>
        <v>39.31</v>
      </c>
      <c r="T818" t="s">
        <v>8325</v>
      </c>
      <c r="U818" t="s">
        <v>8326</v>
      </c>
    </row>
    <row r="819" spans="1:21" ht="4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62"/>
        <v>40925.349664351852</v>
      </c>
      <c r="L819" s="19">
        <f t="shared" si="63"/>
        <v>2012</v>
      </c>
      <c r="M819" s="14">
        <f t="shared" si="60"/>
        <v>40978.957638888889</v>
      </c>
      <c r="N819" t="b">
        <v>0</v>
      </c>
      <c r="O819">
        <v>23</v>
      </c>
      <c r="P819" t="b">
        <v>1</v>
      </c>
      <c r="Q819" t="s">
        <v>8276</v>
      </c>
      <c r="R819" s="7">
        <f t="shared" si="61"/>
        <v>137.11066666666665</v>
      </c>
      <c r="S819" s="7">
        <f t="shared" si="64"/>
        <v>89.419999999999987</v>
      </c>
      <c r="T819" t="s">
        <v>8325</v>
      </c>
      <c r="U819" t="s">
        <v>8326</v>
      </c>
    </row>
    <row r="820" spans="1:21" ht="4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62"/>
        <v>41120.632881944446</v>
      </c>
      <c r="L820" s="19">
        <f t="shared" si="63"/>
        <v>2012</v>
      </c>
      <c r="M820" s="14">
        <f t="shared" si="60"/>
        <v>41128.459027777775</v>
      </c>
      <c r="N820" t="b">
        <v>0</v>
      </c>
      <c r="O820">
        <v>19</v>
      </c>
      <c r="P820" t="b">
        <v>1</v>
      </c>
      <c r="Q820" t="s">
        <v>8276</v>
      </c>
      <c r="R820" s="7">
        <f t="shared" si="61"/>
        <v>155.71428571428572</v>
      </c>
      <c r="S820" s="7">
        <f t="shared" si="64"/>
        <v>28.684210526315791</v>
      </c>
      <c r="T820" t="s">
        <v>8325</v>
      </c>
      <c r="U820" t="s">
        <v>8326</v>
      </c>
    </row>
    <row r="821" spans="1:21" ht="30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62"/>
        <v>41619.748310185183</v>
      </c>
      <c r="L821" s="19">
        <f t="shared" si="63"/>
        <v>2013</v>
      </c>
      <c r="M821" s="14">
        <f t="shared" si="60"/>
        <v>41628.947222222225</v>
      </c>
      <c r="N821" t="b">
        <v>0</v>
      </c>
      <c r="O821">
        <v>14</v>
      </c>
      <c r="P821" t="b">
        <v>1</v>
      </c>
      <c r="Q821" t="s">
        <v>8276</v>
      </c>
      <c r="R821" s="7">
        <f t="shared" si="61"/>
        <v>108.74999999999999</v>
      </c>
      <c r="S821" s="7">
        <f t="shared" si="64"/>
        <v>31.071428571428573</v>
      </c>
      <c r="T821" t="s">
        <v>8325</v>
      </c>
      <c r="U821" t="s">
        <v>8326</v>
      </c>
    </row>
    <row r="822" spans="1:21" ht="4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62"/>
        <v>41768.591921296298</v>
      </c>
      <c r="L822" s="19">
        <f t="shared" si="63"/>
        <v>2014</v>
      </c>
      <c r="M822" s="14">
        <f t="shared" si="60"/>
        <v>41798.958333333336</v>
      </c>
      <c r="N822" t="b">
        <v>0</v>
      </c>
      <c r="O822">
        <v>38</v>
      </c>
      <c r="P822" t="b">
        <v>1</v>
      </c>
      <c r="Q822" t="s">
        <v>8276</v>
      </c>
      <c r="R822" s="7">
        <f t="shared" si="61"/>
        <v>134.05000000000001</v>
      </c>
      <c r="S822" s="7">
        <f t="shared" si="64"/>
        <v>70.55263157894737</v>
      </c>
      <c r="T822" t="s">
        <v>8325</v>
      </c>
      <c r="U822" t="s">
        <v>8326</v>
      </c>
    </row>
    <row r="823" spans="1:21" ht="4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62"/>
        <v>42093.672048611115</v>
      </c>
      <c r="L823" s="19">
        <f t="shared" si="63"/>
        <v>2015</v>
      </c>
      <c r="M823" s="14">
        <f t="shared" si="60"/>
        <v>42127.917361111111</v>
      </c>
      <c r="N823" t="b">
        <v>0</v>
      </c>
      <c r="O823">
        <v>78</v>
      </c>
      <c r="P823" t="b">
        <v>1</v>
      </c>
      <c r="Q823" t="s">
        <v>8276</v>
      </c>
      <c r="R823" s="7">
        <f t="shared" si="61"/>
        <v>100</v>
      </c>
      <c r="S823" s="7">
        <f t="shared" si="64"/>
        <v>224.12820512820514</v>
      </c>
      <c r="T823" t="s">
        <v>8325</v>
      </c>
      <c r="U823" t="s">
        <v>8326</v>
      </c>
    </row>
    <row r="824" spans="1:21" ht="30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62"/>
        <v>41157.697337962964</v>
      </c>
      <c r="L824" s="19">
        <f t="shared" si="63"/>
        <v>2012</v>
      </c>
      <c r="M824" s="14">
        <f t="shared" si="60"/>
        <v>41187.697337962964</v>
      </c>
      <c r="N824" t="b">
        <v>0</v>
      </c>
      <c r="O824">
        <v>69</v>
      </c>
      <c r="P824" t="b">
        <v>1</v>
      </c>
      <c r="Q824" t="s">
        <v>8276</v>
      </c>
      <c r="R824" s="7">
        <f t="shared" si="61"/>
        <v>119.16666666666667</v>
      </c>
      <c r="S824" s="7">
        <f t="shared" si="64"/>
        <v>51.811594202898547</v>
      </c>
      <c r="T824" t="s">
        <v>8325</v>
      </c>
      <c r="U824" t="s">
        <v>8326</v>
      </c>
    </row>
    <row r="825" spans="1:21" ht="4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62"/>
        <v>42055.722824074073</v>
      </c>
      <c r="L825" s="19">
        <f t="shared" si="63"/>
        <v>2015</v>
      </c>
      <c r="M825" s="14">
        <f t="shared" si="60"/>
        <v>42085.681157407409</v>
      </c>
      <c r="N825" t="b">
        <v>0</v>
      </c>
      <c r="O825">
        <v>33</v>
      </c>
      <c r="P825" t="b">
        <v>1</v>
      </c>
      <c r="Q825" t="s">
        <v>8276</v>
      </c>
      <c r="R825" s="7">
        <f t="shared" si="61"/>
        <v>179.5</v>
      </c>
      <c r="S825" s="7">
        <f t="shared" si="64"/>
        <v>43.515151515151516</v>
      </c>
      <c r="T825" t="s">
        <v>8325</v>
      </c>
      <c r="U825" t="s">
        <v>8326</v>
      </c>
    </row>
    <row r="826" spans="1:21" ht="45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62"/>
        <v>40249.992106481484</v>
      </c>
      <c r="L826" s="19">
        <f t="shared" si="63"/>
        <v>2010</v>
      </c>
      <c r="M826" s="14">
        <f t="shared" si="60"/>
        <v>40286.040972222225</v>
      </c>
      <c r="N826" t="b">
        <v>0</v>
      </c>
      <c r="O826">
        <v>54</v>
      </c>
      <c r="P826" t="b">
        <v>1</v>
      </c>
      <c r="Q826" t="s">
        <v>8276</v>
      </c>
      <c r="R826" s="7">
        <f t="shared" si="61"/>
        <v>134.38124999999999</v>
      </c>
      <c r="S826" s="7">
        <f t="shared" si="64"/>
        <v>39.816666666666663</v>
      </c>
      <c r="T826" t="s">
        <v>8325</v>
      </c>
      <c r="U826" t="s">
        <v>8326</v>
      </c>
    </row>
    <row r="827" spans="1:21" ht="30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62"/>
        <v>41186.056527777779</v>
      </c>
      <c r="L827" s="19">
        <f t="shared" si="63"/>
        <v>2012</v>
      </c>
      <c r="M827" s="14">
        <f t="shared" si="60"/>
        <v>41211.056527777779</v>
      </c>
      <c r="N827" t="b">
        <v>0</v>
      </c>
      <c r="O827">
        <v>99</v>
      </c>
      <c r="P827" t="b">
        <v>1</v>
      </c>
      <c r="Q827" t="s">
        <v>8276</v>
      </c>
      <c r="R827" s="7">
        <f t="shared" si="61"/>
        <v>100.43200000000002</v>
      </c>
      <c r="S827" s="7">
        <f t="shared" si="64"/>
        <v>126.8080808080808</v>
      </c>
      <c r="T827" t="s">
        <v>8325</v>
      </c>
      <c r="U827" t="s">
        <v>8326</v>
      </c>
    </row>
    <row r="828" spans="1:21" ht="4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62"/>
        <v>40972.788541666669</v>
      </c>
      <c r="L828" s="19">
        <f t="shared" si="63"/>
        <v>2012</v>
      </c>
      <c r="M828" s="14">
        <f t="shared" si="60"/>
        <v>40993.746874999997</v>
      </c>
      <c r="N828" t="b">
        <v>0</v>
      </c>
      <c r="O828">
        <v>49</v>
      </c>
      <c r="P828" t="b">
        <v>1</v>
      </c>
      <c r="Q828" t="s">
        <v>8276</v>
      </c>
      <c r="R828" s="7">
        <f t="shared" si="61"/>
        <v>101.45454545454547</v>
      </c>
      <c r="S828" s="7">
        <f t="shared" si="64"/>
        <v>113.87755102040816</v>
      </c>
      <c r="T828" t="s">
        <v>8325</v>
      </c>
      <c r="U828" t="s">
        <v>8326</v>
      </c>
    </row>
    <row r="829" spans="1:21" ht="45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62"/>
        <v>40927.223460648151</v>
      </c>
      <c r="L829" s="19">
        <f t="shared" si="63"/>
        <v>2012</v>
      </c>
      <c r="M829" s="14">
        <f t="shared" si="60"/>
        <v>40953.575694444444</v>
      </c>
      <c r="N829" t="b">
        <v>0</v>
      </c>
      <c r="O829">
        <v>11</v>
      </c>
      <c r="P829" t="b">
        <v>1</v>
      </c>
      <c r="Q829" t="s">
        <v>8276</v>
      </c>
      <c r="R829" s="7">
        <f t="shared" si="61"/>
        <v>103.33333333333334</v>
      </c>
      <c r="S829" s="7">
        <f t="shared" si="64"/>
        <v>28.181818181818183</v>
      </c>
      <c r="T829" t="s">
        <v>8325</v>
      </c>
      <c r="U829" t="s">
        <v>8326</v>
      </c>
    </row>
    <row r="830" spans="1:21" ht="45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62"/>
        <v>41072.800717592589</v>
      </c>
      <c r="L830" s="19">
        <f t="shared" si="63"/>
        <v>2012</v>
      </c>
      <c r="M830" s="14">
        <f t="shared" si="60"/>
        <v>41085.433333333334</v>
      </c>
      <c r="N830" t="b">
        <v>0</v>
      </c>
      <c r="O830">
        <v>38</v>
      </c>
      <c r="P830" t="b">
        <v>1</v>
      </c>
      <c r="Q830" t="s">
        <v>8276</v>
      </c>
      <c r="R830" s="7">
        <f t="shared" si="61"/>
        <v>107</v>
      </c>
      <c r="S830" s="7">
        <f t="shared" si="64"/>
        <v>36.60526315789474</v>
      </c>
      <c r="T830" t="s">
        <v>8325</v>
      </c>
      <c r="U830" t="s">
        <v>8326</v>
      </c>
    </row>
    <row r="831" spans="1:21" ht="45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62"/>
        <v>42504.551388888889</v>
      </c>
      <c r="L831" s="19">
        <f t="shared" si="63"/>
        <v>2016</v>
      </c>
      <c r="M831" s="14">
        <f t="shared" si="60"/>
        <v>42564.551388888889</v>
      </c>
      <c r="N831" t="b">
        <v>0</v>
      </c>
      <c r="O831">
        <v>16</v>
      </c>
      <c r="P831" t="b">
        <v>1</v>
      </c>
      <c r="Q831" t="s">
        <v>8276</v>
      </c>
      <c r="R831" s="7">
        <f t="shared" si="61"/>
        <v>104</v>
      </c>
      <c r="S831" s="7">
        <f t="shared" si="64"/>
        <v>32.5</v>
      </c>
      <c r="T831" t="s">
        <v>8325</v>
      </c>
      <c r="U831" t="s">
        <v>8326</v>
      </c>
    </row>
    <row r="832" spans="1:21" ht="4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62"/>
        <v>41325.275752314818</v>
      </c>
      <c r="L832" s="19">
        <f t="shared" si="63"/>
        <v>2013</v>
      </c>
      <c r="M832" s="14">
        <f t="shared" si="60"/>
        <v>41355.234085648146</v>
      </c>
      <c r="N832" t="b">
        <v>0</v>
      </c>
      <c r="O832">
        <v>32</v>
      </c>
      <c r="P832" t="b">
        <v>1</v>
      </c>
      <c r="Q832" t="s">
        <v>8276</v>
      </c>
      <c r="R832" s="7">
        <f t="shared" si="61"/>
        <v>107.83333333333334</v>
      </c>
      <c r="S832" s="7">
        <f t="shared" si="64"/>
        <v>60.65625</v>
      </c>
      <c r="T832" t="s">
        <v>8325</v>
      </c>
      <c r="U832" t="s">
        <v>8326</v>
      </c>
    </row>
    <row r="833" spans="1:21" ht="30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62"/>
        <v>40996.396921296298</v>
      </c>
      <c r="L833" s="19">
        <f t="shared" si="63"/>
        <v>2012</v>
      </c>
      <c r="M833" s="14">
        <f t="shared" si="60"/>
        <v>41026.396921296298</v>
      </c>
      <c r="N833" t="b">
        <v>0</v>
      </c>
      <c r="O833">
        <v>20</v>
      </c>
      <c r="P833" t="b">
        <v>1</v>
      </c>
      <c r="Q833" t="s">
        <v>8276</v>
      </c>
      <c r="R833" s="7">
        <f t="shared" si="61"/>
        <v>233.33333333333334</v>
      </c>
      <c r="S833" s="7">
        <f t="shared" si="64"/>
        <v>175</v>
      </c>
      <c r="T833" t="s">
        <v>8325</v>
      </c>
      <c r="U833" t="s">
        <v>8326</v>
      </c>
    </row>
    <row r="834" spans="1:21" ht="4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si="62"/>
        <v>40869.425173611111</v>
      </c>
      <c r="L834" s="19">
        <f t="shared" si="63"/>
        <v>2011</v>
      </c>
      <c r="M834" s="14">
        <f t="shared" ref="M834:M897" si="65">(I834/86400)+25569+(-6/24)</f>
        <v>40929.092361111107</v>
      </c>
      <c r="N834" t="b">
        <v>0</v>
      </c>
      <c r="O834">
        <v>154</v>
      </c>
      <c r="P834" t="b">
        <v>1</v>
      </c>
      <c r="Q834" t="s">
        <v>8276</v>
      </c>
      <c r="R834" s="7">
        <f t="shared" ref="R834:R897" si="66">E834/D834*100</f>
        <v>100.60706666666665</v>
      </c>
      <c r="S834" s="7">
        <f t="shared" si="64"/>
        <v>97.993896103896105</v>
      </c>
      <c r="T834" t="s">
        <v>8325</v>
      </c>
      <c r="U834" t="s">
        <v>8326</v>
      </c>
    </row>
    <row r="835" spans="1:21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ref="K835:K898" si="67">(J835/86400)+25569+(-6/24)</f>
        <v>41718.628182870372</v>
      </c>
      <c r="L835" s="19">
        <f t="shared" ref="L835:L898" si="68">YEAR(K835)</f>
        <v>2014</v>
      </c>
      <c r="M835" s="14">
        <f t="shared" si="65"/>
        <v>41748.628182870372</v>
      </c>
      <c r="N835" t="b">
        <v>0</v>
      </c>
      <c r="O835">
        <v>41</v>
      </c>
      <c r="P835" t="b">
        <v>1</v>
      </c>
      <c r="Q835" t="s">
        <v>8276</v>
      </c>
      <c r="R835" s="7">
        <f t="shared" si="66"/>
        <v>101.66666666666666</v>
      </c>
      <c r="S835" s="7">
        <f t="shared" ref="S835:S898" si="69">IFERROR(E835/O835,0)</f>
        <v>148.78048780487805</v>
      </c>
      <c r="T835" t="s">
        <v>8325</v>
      </c>
      <c r="U835" t="s">
        <v>8326</v>
      </c>
    </row>
    <row r="836" spans="1:21" ht="45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67"/>
        <v>41422.572824074072</v>
      </c>
      <c r="L836" s="19">
        <f t="shared" si="68"/>
        <v>2013</v>
      </c>
      <c r="M836" s="14">
        <f t="shared" si="65"/>
        <v>41455.915972222225</v>
      </c>
      <c r="N836" t="b">
        <v>0</v>
      </c>
      <c r="O836">
        <v>75</v>
      </c>
      <c r="P836" t="b">
        <v>1</v>
      </c>
      <c r="Q836" t="s">
        <v>8276</v>
      </c>
      <c r="R836" s="7">
        <f t="shared" si="66"/>
        <v>131.0181818181818</v>
      </c>
      <c r="S836" s="7">
        <f t="shared" si="69"/>
        <v>96.08</v>
      </c>
      <c r="T836" t="s">
        <v>8325</v>
      </c>
      <c r="U836" t="s">
        <v>8326</v>
      </c>
    </row>
    <row r="837" spans="1:21" ht="4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67"/>
        <v>41005.20784722222</v>
      </c>
      <c r="L837" s="19">
        <f t="shared" si="68"/>
        <v>2012</v>
      </c>
      <c r="M837" s="14">
        <f t="shared" si="65"/>
        <v>41047.875</v>
      </c>
      <c r="N837" t="b">
        <v>0</v>
      </c>
      <c r="O837">
        <v>40</v>
      </c>
      <c r="P837" t="b">
        <v>1</v>
      </c>
      <c r="Q837" t="s">
        <v>8276</v>
      </c>
      <c r="R837" s="7">
        <f t="shared" si="66"/>
        <v>117.25000000000001</v>
      </c>
      <c r="S837" s="7">
        <f t="shared" si="69"/>
        <v>58.625</v>
      </c>
      <c r="T837" t="s">
        <v>8325</v>
      </c>
      <c r="U837" t="s">
        <v>8326</v>
      </c>
    </row>
    <row r="838" spans="1:21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67"/>
        <v>41523.806921296295</v>
      </c>
      <c r="L838" s="19">
        <f t="shared" si="68"/>
        <v>2013</v>
      </c>
      <c r="M838" s="14">
        <f t="shared" si="65"/>
        <v>41553.806921296295</v>
      </c>
      <c r="N838" t="b">
        <v>0</v>
      </c>
      <c r="O838">
        <v>46</v>
      </c>
      <c r="P838" t="b">
        <v>1</v>
      </c>
      <c r="Q838" t="s">
        <v>8276</v>
      </c>
      <c r="R838" s="7">
        <f t="shared" si="66"/>
        <v>100.93039999999999</v>
      </c>
      <c r="S838" s="7">
        <f t="shared" si="69"/>
        <v>109.70695652173914</v>
      </c>
      <c r="T838" t="s">
        <v>8325</v>
      </c>
      <c r="U838" t="s">
        <v>8326</v>
      </c>
    </row>
    <row r="839" spans="1:21" ht="30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67"/>
        <v>41730.748402777775</v>
      </c>
      <c r="L839" s="19">
        <f t="shared" si="68"/>
        <v>2014</v>
      </c>
      <c r="M839" s="14">
        <f t="shared" si="65"/>
        <v>41760.748402777775</v>
      </c>
      <c r="N839" t="b">
        <v>0</v>
      </c>
      <c r="O839">
        <v>62</v>
      </c>
      <c r="P839" t="b">
        <v>1</v>
      </c>
      <c r="Q839" t="s">
        <v>8276</v>
      </c>
      <c r="R839" s="7">
        <f t="shared" si="66"/>
        <v>121.8</v>
      </c>
      <c r="S839" s="7">
        <f t="shared" si="69"/>
        <v>49.112903225806448</v>
      </c>
      <c r="T839" t="s">
        <v>8325</v>
      </c>
      <c r="U839" t="s">
        <v>8326</v>
      </c>
    </row>
    <row r="840" spans="1:21" ht="4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67"/>
        <v>40895.647974537038</v>
      </c>
      <c r="L840" s="19">
        <f t="shared" si="68"/>
        <v>2011</v>
      </c>
      <c r="M840" s="14">
        <f t="shared" si="65"/>
        <v>40925.647974537038</v>
      </c>
      <c r="N840" t="b">
        <v>0</v>
      </c>
      <c r="O840">
        <v>61</v>
      </c>
      <c r="P840" t="b">
        <v>1</v>
      </c>
      <c r="Q840" t="s">
        <v>8276</v>
      </c>
      <c r="R840" s="7">
        <f t="shared" si="66"/>
        <v>145.4</v>
      </c>
      <c r="S840" s="7">
        <f t="shared" si="69"/>
        <v>47.672131147540981</v>
      </c>
      <c r="T840" t="s">
        <v>8325</v>
      </c>
      <c r="U840" t="s">
        <v>8326</v>
      </c>
    </row>
    <row r="841" spans="1:21" ht="4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67"/>
        <v>41144.513379629629</v>
      </c>
      <c r="L841" s="19">
        <f t="shared" si="68"/>
        <v>2012</v>
      </c>
      <c r="M841" s="14">
        <f t="shared" si="65"/>
        <v>41174.513379629629</v>
      </c>
      <c r="N841" t="b">
        <v>0</v>
      </c>
      <c r="O841">
        <v>96</v>
      </c>
      <c r="P841" t="b">
        <v>1</v>
      </c>
      <c r="Q841" t="s">
        <v>8276</v>
      </c>
      <c r="R841" s="7">
        <f t="shared" si="66"/>
        <v>116.61660000000001</v>
      </c>
      <c r="S841" s="7">
        <f t="shared" si="69"/>
        <v>60.737812499999997</v>
      </c>
      <c r="T841" t="s">
        <v>8325</v>
      </c>
      <c r="U841" t="s">
        <v>8326</v>
      </c>
    </row>
    <row r="842" spans="1:21" ht="30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67"/>
        <v>42606.976701388892</v>
      </c>
      <c r="L842" s="19">
        <f t="shared" si="68"/>
        <v>2016</v>
      </c>
      <c r="M842" s="14">
        <f t="shared" si="65"/>
        <v>42636.976701388892</v>
      </c>
      <c r="N842" t="b">
        <v>0</v>
      </c>
      <c r="O842">
        <v>190</v>
      </c>
      <c r="P842" t="b">
        <v>1</v>
      </c>
      <c r="Q842" t="s">
        <v>8277</v>
      </c>
      <c r="R842" s="7">
        <f t="shared" si="66"/>
        <v>120.4166</v>
      </c>
      <c r="S842" s="7">
        <f t="shared" si="69"/>
        <v>63.37715789473684</v>
      </c>
      <c r="T842" t="s">
        <v>8325</v>
      </c>
      <c r="U842" t="s">
        <v>8327</v>
      </c>
    </row>
    <row r="843" spans="1:21" ht="45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67"/>
        <v>41923.588692129633</v>
      </c>
      <c r="L843" s="19">
        <f t="shared" si="68"/>
        <v>2014</v>
      </c>
      <c r="M843" s="14">
        <f t="shared" si="65"/>
        <v>41953.630358796298</v>
      </c>
      <c r="N843" t="b">
        <v>1</v>
      </c>
      <c r="O843">
        <v>94</v>
      </c>
      <c r="P843" t="b">
        <v>1</v>
      </c>
      <c r="Q843" t="s">
        <v>8277</v>
      </c>
      <c r="R843" s="7">
        <f t="shared" si="66"/>
        <v>101.32000000000001</v>
      </c>
      <c r="S843" s="7">
        <f t="shared" si="69"/>
        <v>53.893617021276597</v>
      </c>
      <c r="T843" t="s">
        <v>8325</v>
      </c>
      <c r="U843" t="s">
        <v>8327</v>
      </c>
    </row>
    <row r="844" spans="1:21" ht="4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67"/>
        <v>41526.34239583333</v>
      </c>
      <c r="L844" s="19">
        <f t="shared" si="68"/>
        <v>2013</v>
      </c>
      <c r="M844" s="14">
        <f t="shared" si="65"/>
        <v>41560.915972222225</v>
      </c>
      <c r="N844" t="b">
        <v>1</v>
      </c>
      <c r="O844">
        <v>39</v>
      </c>
      <c r="P844" t="b">
        <v>1</v>
      </c>
      <c r="Q844" t="s">
        <v>8277</v>
      </c>
      <c r="R844" s="7">
        <f t="shared" si="66"/>
        <v>104.32</v>
      </c>
      <c r="S844" s="7">
        <f t="shared" si="69"/>
        <v>66.871794871794876</v>
      </c>
      <c r="T844" t="s">
        <v>8325</v>
      </c>
      <c r="U844" t="s">
        <v>8327</v>
      </c>
    </row>
    <row r="845" spans="1:21" ht="4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67"/>
        <v>42695.007870370369</v>
      </c>
      <c r="L845" s="19">
        <f t="shared" si="68"/>
        <v>2016</v>
      </c>
      <c r="M845" s="14">
        <f t="shared" si="65"/>
        <v>42712.083333333328</v>
      </c>
      <c r="N845" t="b">
        <v>0</v>
      </c>
      <c r="O845">
        <v>127</v>
      </c>
      <c r="P845" t="b">
        <v>1</v>
      </c>
      <c r="Q845" t="s">
        <v>8277</v>
      </c>
      <c r="R845" s="7">
        <f t="shared" si="66"/>
        <v>267.13333333333333</v>
      </c>
      <c r="S845" s="7">
        <f t="shared" si="69"/>
        <v>63.102362204724407</v>
      </c>
      <c r="T845" t="s">
        <v>8325</v>
      </c>
      <c r="U845" t="s">
        <v>8327</v>
      </c>
    </row>
    <row r="846" spans="1:21" ht="45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67"/>
        <v>41905.434629629628</v>
      </c>
      <c r="L846" s="19">
        <f t="shared" si="68"/>
        <v>2014</v>
      </c>
      <c r="M846" s="14">
        <f t="shared" si="65"/>
        <v>41943.957638888889</v>
      </c>
      <c r="N846" t="b">
        <v>1</v>
      </c>
      <c r="O846">
        <v>159</v>
      </c>
      <c r="P846" t="b">
        <v>1</v>
      </c>
      <c r="Q846" t="s">
        <v>8277</v>
      </c>
      <c r="R846" s="7">
        <f t="shared" si="66"/>
        <v>194.13333333333333</v>
      </c>
      <c r="S846" s="7">
        <f t="shared" si="69"/>
        <v>36.628930817610062</v>
      </c>
      <c r="T846" t="s">
        <v>8325</v>
      </c>
      <c r="U846" t="s">
        <v>8327</v>
      </c>
    </row>
    <row r="847" spans="1:21" ht="4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67"/>
        <v>42577.955972222218</v>
      </c>
      <c r="L847" s="19">
        <f t="shared" si="68"/>
        <v>2016</v>
      </c>
      <c r="M847" s="14">
        <f t="shared" si="65"/>
        <v>42617.915972222225</v>
      </c>
      <c r="N847" t="b">
        <v>0</v>
      </c>
      <c r="O847">
        <v>177</v>
      </c>
      <c r="P847" t="b">
        <v>1</v>
      </c>
      <c r="Q847" t="s">
        <v>8277</v>
      </c>
      <c r="R847" s="7">
        <f t="shared" si="66"/>
        <v>120.3802</v>
      </c>
      <c r="S847" s="7">
        <f t="shared" si="69"/>
        <v>34.005706214689269</v>
      </c>
      <c r="T847" t="s">
        <v>8325</v>
      </c>
      <c r="U847" t="s">
        <v>8327</v>
      </c>
    </row>
    <row r="848" spans="1:21" ht="30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67"/>
        <v>41694.141840277778</v>
      </c>
      <c r="L848" s="19">
        <f t="shared" si="68"/>
        <v>2014</v>
      </c>
      <c r="M848" s="14">
        <f t="shared" si="65"/>
        <v>41708.333333333336</v>
      </c>
      <c r="N848" t="b">
        <v>0</v>
      </c>
      <c r="O848">
        <v>47</v>
      </c>
      <c r="P848" t="b">
        <v>1</v>
      </c>
      <c r="Q848" t="s">
        <v>8277</v>
      </c>
      <c r="R848" s="7">
        <f t="shared" si="66"/>
        <v>122.00090909090908</v>
      </c>
      <c r="S848" s="7">
        <f t="shared" si="69"/>
        <v>28.553404255319148</v>
      </c>
      <c r="T848" t="s">
        <v>8325</v>
      </c>
      <c r="U848" t="s">
        <v>8327</v>
      </c>
    </row>
    <row r="849" spans="1:21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67"/>
        <v>42165.548333333332</v>
      </c>
      <c r="L849" s="19">
        <f t="shared" si="68"/>
        <v>2015</v>
      </c>
      <c r="M849" s="14">
        <f t="shared" si="65"/>
        <v>42195.548333333332</v>
      </c>
      <c r="N849" t="b">
        <v>0</v>
      </c>
      <c r="O849">
        <v>1</v>
      </c>
      <c r="P849" t="b">
        <v>1</v>
      </c>
      <c r="Q849" t="s">
        <v>8277</v>
      </c>
      <c r="R849" s="7">
        <f t="shared" si="66"/>
        <v>100</v>
      </c>
      <c r="S849" s="7">
        <f t="shared" si="69"/>
        <v>10</v>
      </c>
      <c r="T849" t="s">
        <v>8325</v>
      </c>
      <c r="U849" t="s">
        <v>8327</v>
      </c>
    </row>
    <row r="850" spans="1:21" ht="4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67"/>
        <v>42078.542048611111</v>
      </c>
      <c r="L850" s="19">
        <f t="shared" si="68"/>
        <v>2015</v>
      </c>
      <c r="M850" s="14">
        <f t="shared" si="65"/>
        <v>42108.542048611111</v>
      </c>
      <c r="N850" t="b">
        <v>0</v>
      </c>
      <c r="O850">
        <v>16</v>
      </c>
      <c r="P850" t="b">
        <v>1</v>
      </c>
      <c r="Q850" t="s">
        <v>8277</v>
      </c>
      <c r="R850" s="7">
        <f t="shared" si="66"/>
        <v>100</v>
      </c>
      <c r="S850" s="7">
        <f t="shared" si="69"/>
        <v>18.75</v>
      </c>
      <c r="T850" t="s">
        <v>8325</v>
      </c>
      <c r="U850" t="s">
        <v>8327</v>
      </c>
    </row>
    <row r="851" spans="1:21" ht="60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67"/>
        <v>42050.898888888885</v>
      </c>
      <c r="L851" s="19">
        <f t="shared" si="68"/>
        <v>2015</v>
      </c>
      <c r="M851" s="14">
        <f t="shared" si="65"/>
        <v>42078.857222222221</v>
      </c>
      <c r="N851" t="b">
        <v>0</v>
      </c>
      <c r="O851">
        <v>115</v>
      </c>
      <c r="P851" t="b">
        <v>1</v>
      </c>
      <c r="Q851" t="s">
        <v>8277</v>
      </c>
      <c r="R851" s="7">
        <f t="shared" si="66"/>
        <v>119.9</v>
      </c>
      <c r="S851" s="7">
        <f t="shared" si="69"/>
        <v>41.704347826086959</v>
      </c>
      <c r="T851" t="s">
        <v>8325</v>
      </c>
      <c r="U851" t="s">
        <v>8327</v>
      </c>
    </row>
    <row r="852" spans="1:21" ht="4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67"/>
        <v>42452.577743055561</v>
      </c>
      <c r="L852" s="19">
        <f t="shared" si="68"/>
        <v>2016</v>
      </c>
      <c r="M852" s="14">
        <f t="shared" si="65"/>
        <v>42484.957638888889</v>
      </c>
      <c r="N852" t="b">
        <v>0</v>
      </c>
      <c r="O852">
        <v>133</v>
      </c>
      <c r="P852" t="b">
        <v>1</v>
      </c>
      <c r="Q852" t="s">
        <v>8277</v>
      </c>
      <c r="R852" s="7">
        <f t="shared" si="66"/>
        <v>155.17499999999998</v>
      </c>
      <c r="S852" s="7">
        <f t="shared" si="69"/>
        <v>46.669172932330824</v>
      </c>
      <c r="T852" t="s">
        <v>8325</v>
      </c>
      <c r="U852" t="s">
        <v>8327</v>
      </c>
    </row>
    <row r="853" spans="1:21" ht="30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67"/>
        <v>42522.630243055552</v>
      </c>
      <c r="L853" s="19">
        <f t="shared" si="68"/>
        <v>2016</v>
      </c>
      <c r="M853" s="14">
        <f t="shared" si="65"/>
        <v>42582.572916666672</v>
      </c>
      <c r="N853" t="b">
        <v>0</v>
      </c>
      <c r="O853">
        <v>70</v>
      </c>
      <c r="P853" t="b">
        <v>1</v>
      </c>
      <c r="Q853" t="s">
        <v>8277</v>
      </c>
      <c r="R853" s="7">
        <f t="shared" si="66"/>
        <v>130.44999999999999</v>
      </c>
      <c r="S853" s="7">
        <f t="shared" si="69"/>
        <v>37.271428571428572</v>
      </c>
      <c r="T853" t="s">
        <v>8325</v>
      </c>
      <c r="U853" t="s">
        <v>8327</v>
      </c>
    </row>
    <row r="854" spans="1:21" ht="30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67"/>
        <v>42656.555497685185</v>
      </c>
      <c r="L854" s="19">
        <f t="shared" si="68"/>
        <v>2016</v>
      </c>
      <c r="M854" s="14">
        <f t="shared" si="65"/>
        <v>42667.625</v>
      </c>
      <c r="N854" t="b">
        <v>0</v>
      </c>
      <c r="O854">
        <v>62</v>
      </c>
      <c r="P854" t="b">
        <v>1</v>
      </c>
      <c r="Q854" t="s">
        <v>8277</v>
      </c>
      <c r="R854" s="7">
        <f t="shared" si="66"/>
        <v>104.97142857142859</v>
      </c>
      <c r="S854" s="7">
        <f t="shared" si="69"/>
        <v>59.258064516129032</v>
      </c>
      <c r="T854" t="s">
        <v>8325</v>
      </c>
      <c r="U854" t="s">
        <v>8327</v>
      </c>
    </row>
    <row r="855" spans="1:21" ht="4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67"/>
        <v>42021.582280092596</v>
      </c>
      <c r="L855" s="19">
        <f t="shared" si="68"/>
        <v>2015</v>
      </c>
      <c r="M855" s="14">
        <f t="shared" si="65"/>
        <v>42051.582280092596</v>
      </c>
      <c r="N855" t="b">
        <v>0</v>
      </c>
      <c r="O855">
        <v>10</v>
      </c>
      <c r="P855" t="b">
        <v>1</v>
      </c>
      <c r="Q855" t="s">
        <v>8277</v>
      </c>
      <c r="R855" s="7">
        <f t="shared" si="66"/>
        <v>100</v>
      </c>
      <c r="S855" s="7">
        <f t="shared" si="69"/>
        <v>30</v>
      </c>
      <c r="T855" t="s">
        <v>8325</v>
      </c>
      <c r="U855" t="s">
        <v>8327</v>
      </c>
    </row>
    <row r="856" spans="1:21" ht="30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67"/>
        <v>42701.962337962963</v>
      </c>
      <c r="L856" s="19">
        <f t="shared" si="68"/>
        <v>2016</v>
      </c>
      <c r="M856" s="14">
        <f t="shared" si="65"/>
        <v>42731.962337962963</v>
      </c>
      <c r="N856" t="b">
        <v>0</v>
      </c>
      <c r="O856">
        <v>499</v>
      </c>
      <c r="P856" t="b">
        <v>1</v>
      </c>
      <c r="Q856" t="s">
        <v>8277</v>
      </c>
      <c r="R856" s="7">
        <f t="shared" si="66"/>
        <v>118.2205035971223</v>
      </c>
      <c r="S856" s="7">
        <f t="shared" si="69"/>
        <v>65.8623246492986</v>
      </c>
      <c r="T856" t="s">
        <v>8325</v>
      </c>
      <c r="U856" t="s">
        <v>8327</v>
      </c>
    </row>
    <row r="857" spans="1:21" ht="30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67"/>
        <v>42544.875196759254</v>
      </c>
      <c r="L857" s="19">
        <f t="shared" si="68"/>
        <v>2016</v>
      </c>
      <c r="M857" s="14">
        <f t="shared" si="65"/>
        <v>42574.875196759254</v>
      </c>
      <c r="N857" t="b">
        <v>0</v>
      </c>
      <c r="O857">
        <v>47</v>
      </c>
      <c r="P857" t="b">
        <v>1</v>
      </c>
      <c r="Q857" t="s">
        <v>8277</v>
      </c>
      <c r="R857" s="7">
        <f t="shared" si="66"/>
        <v>103.44827586206897</v>
      </c>
      <c r="S857" s="7">
        <f t="shared" si="69"/>
        <v>31.914893617021278</v>
      </c>
      <c r="T857" t="s">
        <v>8325</v>
      </c>
      <c r="U857" t="s">
        <v>8327</v>
      </c>
    </row>
    <row r="858" spans="1:21" ht="45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67"/>
        <v>42609.061990740738</v>
      </c>
      <c r="L858" s="19">
        <f t="shared" si="68"/>
        <v>2016</v>
      </c>
      <c r="M858" s="14">
        <f t="shared" si="65"/>
        <v>42668.541666666672</v>
      </c>
      <c r="N858" t="b">
        <v>0</v>
      </c>
      <c r="O858">
        <v>28</v>
      </c>
      <c r="P858" t="b">
        <v>1</v>
      </c>
      <c r="Q858" t="s">
        <v>8277</v>
      </c>
      <c r="R858" s="7">
        <f t="shared" si="66"/>
        <v>218.00000000000003</v>
      </c>
      <c r="S858" s="7">
        <f t="shared" si="69"/>
        <v>19.464285714285715</v>
      </c>
      <c r="T858" t="s">
        <v>8325</v>
      </c>
      <c r="U858" t="s">
        <v>8327</v>
      </c>
    </row>
    <row r="859" spans="1:21" ht="30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67"/>
        <v>42291.331377314811</v>
      </c>
      <c r="L859" s="19">
        <f t="shared" si="68"/>
        <v>2015</v>
      </c>
      <c r="M859" s="14">
        <f t="shared" si="65"/>
        <v>42333.373043981483</v>
      </c>
      <c r="N859" t="b">
        <v>0</v>
      </c>
      <c r="O859">
        <v>24</v>
      </c>
      <c r="P859" t="b">
        <v>1</v>
      </c>
      <c r="Q859" t="s">
        <v>8277</v>
      </c>
      <c r="R859" s="7">
        <f t="shared" si="66"/>
        <v>100</v>
      </c>
      <c r="S859" s="7">
        <f t="shared" si="69"/>
        <v>50</v>
      </c>
      <c r="T859" t="s">
        <v>8325</v>
      </c>
      <c r="U859" t="s">
        <v>8327</v>
      </c>
    </row>
    <row r="860" spans="1:21" ht="4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67"/>
        <v>42079.495578703703</v>
      </c>
      <c r="L860" s="19">
        <f t="shared" si="68"/>
        <v>2015</v>
      </c>
      <c r="M860" s="14">
        <f t="shared" si="65"/>
        <v>42109.707638888889</v>
      </c>
      <c r="N860" t="b">
        <v>0</v>
      </c>
      <c r="O860">
        <v>76</v>
      </c>
      <c r="P860" t="b">
        <v>1</v>
      </c>
      <c r="Q860" t="s">
        <v>8277</v>
      </c>
      <c r="R860" s="7">
        <f t="shared" si="66"/>
        <v>144.00583333333333</v>
      </c>
      <c r="S860" s="7">
        <f t="shared" si="69"/>
        <v>22.737763157894737</v>
      </c>
      <c r="T860" t="s">
        <v>8325</v>
      </c>
      <c r="U860" t="s">
        <v>8327</v>
      </c>
    </row>
    <row r="861" spans="1:21" ht="30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67"/>
        <v>42128.570231481484</v>
      </c>
      <c r="L861" s="19">
        <f t="shared" si="68"/>
        <v>2015</v>
      </c>
      <c r="M861" s="14">
        <f t="shared" si="65"/>
        <v>42158.75</v>
      </c>
      <c r="N861" t="b">
        <v>0</v>
      </c>
      <c r="O861">
        <v>98</v>
      </c>
      <c r="P861" t="b">
        <v>1</v>
      </c>
      <c r="Q861" t="s">
        <v>8277</v>
      </c>
      <c r="R861" s="7">
        <f t="shared" si="66"/>
        <v>104.67500000000001</v>
      </c>
      <c r="S861" s="7">
        <f t="shared" si="69"/>
        <v>42.724489795918366</v>
      </c>
      <c r="T861" t="s">
        <v>8325</v>
      </c>
      <c r="U861" t="s">
        <v>8327</v>
      </c>
    </row>
    <row r="862" spans="1:21" ht="4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67"/>
        <v>41570.232789351852</v>
      </c>
      <c r="L862" s="19">
        <f t="shared" si="68"/>
        <v>2013</v>
      </c>
      <c r="M862" s="14">
        <f t="shared" si="65"/>
        <v>41600.274456018517</v>
      </c>
      <c r="N862" t="b">
        <v>0</v>
      </c>
      <c r="O862">
        <v>48</v>
      </c>
      <c r="P862" t="b">
        <v>0</v>
      </c>
      <c r="Q862" t="s">
        <v>8278</v>
      </c>
      <c r="R862" s="7">
        <f t="shared" si="66"/>
        <v>18.142857142857142</v>
      </c>
      <c r="S862" s="7">
        <f t="shared" si="69"/>
        <v>52.916666666666664</v>
      </c>
      <c r="T862" t="s">
        <v>8325</v>
      </c>
      <c r="U862" t="s">
        <v>8328</v>
      </c>
    </row>
    <row r="863" spans="1:21" ht="4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67"/>
        <v>42599.715324074074</v>
      </c>
      <c r="L863" s="19">
        <f t="shared" si="68"/>
        <v>2016</v>
      </c>
      <c r="M863" s="14">
        <f t="shared" si="65"/>
        <v>42629.715324074074</v>
      </c>
      <c r="N863" t="b">
        <v>0</v>
      </c>
      <c r="O863">
        <v>2</v>
      </c>
      <c r="P863" t="b">
        <v>0</v>
      </c>
      <c r="Q863" t="s">
        <v>8278</v>
      </c>
      <c r="R863" s="7">
        <f t="shared" si="66"/>
        <v>2.2444444444444445</v>
      </c>
      <c r="S863" s="7">
        <f t="shared" si="69"/>
        <v>50.5</v>
      </c>
      <c r="T863" t="s">
        <v>8325</v>
      </c>
      <c r="U863" t="s">
        <v>8328</v>
      </c>
    </row>
    <row r="864" spans="1:21" ht="4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67"/>
        <v>41559.3049537037</v>
      </c>
      <c r="L864" s="19">
        <f t="shared" si="68"/>
        <v>2013</v>
      </c>
      <c r="M864" s="14">
        <f t="shared" si="65"/>
        <v>41589.346620370372</v>
      </c>
      <c r="N864" t="b">
        <v>0</v>
      </c>
      <c r="O864">
        <v>4</v>
      </c>
      <c r="P864" t="b">
        <v>0</v>
      </c>
      <c r="Q864" t="s">
        <v>8278</v>
      </c>
      <c r="R864" s="7">
        <f t="shared" si="66"/>
        <v>0.33999999999999997</v>
      </c>
      <c r="S864" s="7">
        <f t="shared" si="69"/>
        <v>42.5</v>
      </c>
      <c r="T864" t="s">
        <v>8325</v>
      </c>
      <c r="U864" t="s">
        <v>8328</v>
      </c>
    </row>
    <row r="865" spans="1:21" ht="30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67"/>
        <v>40920.867662037039</v>
      </c>
      <c r="L865" s="19">
        <f t="shared" si="68"/>
        <v>2012</v>
      </c>
      <c r="M865" s="14">
        <f t="shared" si="65"/>
        <v>40950.867662037039</v>
      </c>
      <c r="N865" t="b">
        <v>0</v>
      </c>
      <c r="O865">
        <v>5</v>
      </c>
      <c r="P865" t="b">
        <v>0</v>
      </c>
      <c r="Q865" t="s">
        <v>8278</v>
      </c>
      <c r="R865" s="7">
        <f t="shared" si="66"/>
        <v>4.5</v>
      </c>
      <c r="S865" s="7">
        <f t="shared" si="69"/>
        <v>18</v>
      </c>
      <c r="T865" t="s">
        <v>8325</v>
      </c>
      <c r="U865" t="s">
        <v>8328</v>
      </c>
    </row>
    <row r="866" spans="1:21" ht="4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67"/>
        <v>41540.856921296298</v>
      </c>
      <c r="L866" s="19">
        <f t="shared" si="68"/>
        <v>2013</v>
      </c>
      <c r="M866" s="14">
        <f t="shared" si="65"/>
        <v>41563.165972222225</v>
      </c>
      <c r="N866" t="b">
        <v>0</v>
      </c>
      <c r="O866">
        <v>79</v>
      </c>
      <c r="P866" t="b">
        <v>0</v>
      </c>
      <c r="Q866" t="s">
        <v>8278</v>
      </c>
      <c r="R866" s="7">
        <f t="shared" si="66"/>
        <v>41.53846153846154</v>
      </c>
      <c r="S866" s="7">
        <f t="shared" si="69"/>
        <v>34.177215189873415</v>
      </c>
      <c r="T866" t="s">
        <v>8325</v>
      </c>
      <c r="U866" t="s">
        <v>8328</v>
      </c>
    </row>
    <row r="867" spans="1:21" ht="4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67"/>
        <v>41230.523113425923</v>
      </c>
      <c r="L867" s="19">
        <f t="shared" si="68"/>
        <v>2012</v>
      </c>
      <c r="M867" s="14">
        <f t="shared" si="65"/>
        <v>41290.523113425923</v>
      </c>
      <c r="N867" t="b">
        <v>0</v>
      </c>
      <c r="O867">
        <v>2</v>
      </c>
      <c r="P867" t="b">
        <v>0</v>
      </c>
      <c r="Q867" t="s">
        <v>8278</v>
      </c>
      <c r="R867" s="7">
        <f t="shared" si="66"/>
        <v>2.0454545454545454</v>
      </c>
      <c r="S867" s="7">
        <f t="shared" si="69"/>
        <v>22.5</v>
      </c>
      <c r="T867" t="s">
        <v>8325</v>
      </c>
      <c r="U867" t="s">
        <v>8328</v>
      </c>
    </row>
    <row r="868" spans="1:21" ht="4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67"/>
        <v>42025.387939814813</v>
      </c>
      <c r="L868" s="19">
        <f t="shared" si="68"/>
        <v>2015</v>
      </c>
      <c r="M868" s="14">
        <f t="shared" si="65"/>
        <v>42063.381944444445</v>
      </c>
      <c r="N868" t="b">
        <v>0</v>
      </c>
      <c r="O868">
        <v>11</v>
      </c>
      <c r="P868" t="b">
        <v>0</v>
      </c>
      <c r="Q868" t="s">
        <v>8278</v>
      </c>
      <c r="R868" s="7">
        <f t="shared" si="66"/>
        <v>18.285714285714285</v>
      </c>
      <c r="S868" s="7">
        <f t="shared" si="69"/>
        <v>58.18181818181818</v>
      </c>
      <c r="T868" t="s">
        <v>8325</v>
      </c>
      <c r="U868" t="s">
        <v>8328</v>
      </c>
    </row>
    <row r="869" spans="1:21" ht="45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67"/>
        <v>40087.855393518519</v>
      </c>
      <c r="L869" s="19">
        <f t="shared" si="68"/>
        <v>2009</v>
      </c>
      <c r="M869" s="14">
        <f t="shared" si="65"/>
        <v>40147.957638888889</v>
      </c>
      <c r="N869" t="b">
        <v>0</v>
      </c>
      <c r="O869">
        <v>11</v>
      </c>
      <c r="P869" t="b">
        <v>0</v>
      </c>
      <c r="Q869" t="s">
        <v>8278</v>
      </c>
      <c r="R869" s="7">
        <f t="shared" si="66"/>
        <v>24.02</v>
      </c>
      <c r="S869" s="7">
        <f t="shared" si="69"/>
        <v>109.18181818181819</v>
      </c>
      <c r="T869" t="s">
        <v>8325</v>
      </c>
      <c r="U869" t="s">
        <v>8328</v>
      </c>
    </row>
    <row r="870" spans="1:21" ht="45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67"/>
        <v>41615.777754629627</v>
      </c>
      <c r="L870" s="19">
        <f t="shared" si="68"/>
        <v>2013</v>
      </c>
      <c r="M870" s="14">
        <f t="shared" si="65"/>
        <v>41645.777754629627</v>
      </c>
      <c r="N870" t="b">
        <v>0</v>
      </c>
      <c r="O870">
        <v>1</v>
      </c>
      <c r="P870" t="b">
        <v>0</v>
      </c>
      <c r="Q870" t="s">
        <v>8278</v>
      </c>
      <c r="R870" s="7">
        <f t="shared" si="66"/>
        <v>0.1111111111111111</v>
      </c>
      <c r="S870" s="7">
        <f t="shared" si="69"/>
        <v>50</v>
      </c>
      <c r="T870" t="s">
        <v>8325</v>
      </c>
      <c r="U870" t="s">
        <v>8328</v>
      </c>
    </row>
    <row r="871" spans="1:21" ht="45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67"/>
        <v>41342.595567129625</v>
      </c>
      <c r="L871" s="19">
        <f t="shared" si="68"/>
        <v>2013</v>
      </c>
      <c r="M871" s="14">
        <f t="shared" si="65"/>
        <v>41372.553900462961</v>
      </c>
      <c r="N871" t="b">
        <v>0</v>
      </c>
      <c r="O871">
        <v>3</v>
      </c>
      <c r="P871" t="b">
        <v>0</v>
      </c>
      <c r="Q871" t="s">
        <v>8278</v>
      </c>
      <c r="R871" s="7">
        <f t="shared" si="66"/>
        <v>11.818181818181818</v>
      </c>
      <c r="S871" s="7">
        <f t="shared" si="69"/>
        <v>346.66666666666669</v>
      </c>
      <c r="T871" t="s">
        <v>8325</v>
      </c>
      <c r="U871" t="s">
        <v>8328</v>
      </c>
    </row>
    <row r="872" spans="1:21" ht="4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67"/>
        <v>41487.772256944445</v>
      </c>
      <c r="L872" s="19">
        <f t="shared" si="68"/>
        <v>2013</v>
      </c>
      <c r="M872" s="14">
        <f t="shared" si="65"/>
        <v>41517.772256944445</v>
      </c>
      <c r="N872" t="b">
        <v>0</v>
      </c>
      <c r="O872">
        <v>5</v>
      </c>
      <c r="P872" t="b">
        <v>0</v>
      </c>
      <c r="Q872" t="s">
        <v>8278</v>
      </c>
      <c r="R872" s="7">
        <f t="shared" si="66"/>
        <v>0.31</v>
      </c>
      <c r="S872" s="7">
        <f t="shared" si="69"/>
        <v>12.4</v>
      </c>
      <c r="T872" t="s">
        <v>8325</v>
      </c>
      <c r="U872" t="s">
        <v>8328</v>
      </c>
    </row>
    <row r="873" spans="1:21" ht="4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67"/>
        <v>41577.311284722222</v>
      </c>
      <c r="L873" s="19">
        <f t="shared" si="68"/>
        <v>2013</v>
      </c>
      <c r="M873" s="14">
        <f t="shared" si="65"/>
        <v>41607.352951388893</v>
      </c>
      <c r="N873" t="b">
        <v>0</v>
      </c>
      <c r="O873">
        <v>12</v>
      </c>
      <c r="P873" t="b">
        <v>0</v>
      </c>
      <c r="Q873" t="s">
        <v>8278</v>
      </c>
      <c r="R873" s="7">
        <f t="shared" si="66"/>
        <v>5.416666666666667</v>
      </c>
      <c r="S873" s="7">
        <f t="shared" si="69"/>
        <v>27.083333333333332</v>
      </c>
      <c r="T873" t="s">
        <v>8325</v>
      </c>
      <c r="U873" t="s">
        <v>8328</v>
      </c>
    </row>
    <row r="874" spans="1:21" ht="4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67"/>
        <v>40567.575543981482</v>
      </c>
      <c r="L874" s="19">
        <f t="shared" si="68"/>
        <v>2011</v>
      </c>
      <c r="M874" s="14">
        <f t="shared" si="65"/>
        <v>40612.575543981482</v>
      </c>
      <c r="N874" t="b">
        <v>0</v>
      </c>
      <c r="O874">
        <v>2</v>
      </c>
      <c r="P874" t="b">
        <v>0</v>
      </c>
      <c r="Q874" t="s">
        <v>8278</v>
      </c>
      <c r="R874" s="7">
        <f t="shared" si="66"/>
        <v>0.8125</v>
      </c>
      <c r="S874" s="7">
        <f t="shared" si="69"/>
        <v>32.5</v>
      </c>
      <c r="T874" t="s">
        <v>8325</v>
      </c>
      <c r="U874" t="s">
        <v>8328</v>
      </c>
    </row>
    <row r="875" spans="1:21" ht="30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67"/>
        <v>41183.917129629626</v>
      </c>
      <c r="L875" s="19">
        <f t="shared" si="68"/>
        <v>2012</v>
      </c>
      <c r="M875" s="14">
        <f t="shared" si="65"/>
        <v>41223.958796296298</v>
      </c>
      <c r="N875" t="b">
        <v>0</v>
      </c>
      <c r="O875">
        <v>5</v>
      </c>
      <c r="P875" t="b">
        <v>0</v>
      </c>
      <c r="Q875" t="s">
        <v>8278</v>
      </c>
      <c r="R875" s="7">
        <f t="shared" si="66"/>
        <v>1.2857142857142856</v>
      </c>
      <c r="S875" s="7">
        <f t="shared" si="69"/>
        <v>9</v>
      </c>
      <c r="T875" t="s">
        <v>8325</v>
      </c>
      <c r="U875" t="s">
        <v>8328</v>
      </c>
    </row>
    <row r="876" spans="1:21" ht="45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67"/>
        <v>41368.333726851852</v>
      </c>
      <c r="L876" s="19">
        <f t="shared" si="68"/>
        <v>2013</v>
      </c>
      <c r="M876" s="14">
        <f t="shared" si="65"/>
        <v>41398.333726851852</v>
      </c>
      <c r="N876" t="b">
        <v>0</v>
      </c>
      <c r="O876">
        <v>21</v>
      </c>
      <c r="P876" t="b">
        <v>0</v>
      </c>
      <c r="Q876" t="s">
        <v>8278</v>
      </c>
      <c r="R876" s="7">
        <f t="shared" si="66"/>
        <v>24.333333333333336</v>
      </c>
      <c r="S876" s="7">
        <f t="shared" si="69"/>
        <v>34.761904761904759</v>
      </c>
      <c r="T876" t="s">
        <v>8325</v>
      </c>
      <c r="U876" t="s">
        <v>8328</v>
      </c>
    </row>
    <row r="877" spans="1:21" ht="45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67"/>
        <v>42248.473738425921</v>
      </c>
      <c r="L877" s="19">
        <f t="shared" si="68"/>
        <v>2015</v>
      </c>
      <c r="M877" s="14">
        <f t="shared" si="65"/>
        <v>42268.473738425921</v>
      </c>
      <c r="N877" t="b">
        <v>0</v>
      </c>
      <c r="O877">
        <v>0</v>
      </c>
      <c r="P877" t="b">
        <v>0</v>
      </c>
      <c r="Q877" t="s">
        <v>8278</v>
      </c>
      <c r="R877" s="7">
        <f t="shared" si="66"/>
        <v>0</v>
      </c>
      <c r="S877" s="7">
        <f t="shared" si="69"/>
        <v>0</v>
      </c>
      <c r="T877" t="s">
        <v>8325</v>
      </c>
      <c r="U877" t="s">
        <v>8328</v>
      </c>
    </row>
    <row r="878" spans="1:21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67"/>
        <v>41276.246840277774</v>
      </c>
      <c r="L878" s="19">
        <f t="shared" si="68"/>
        <v>2013</v>
      </c>
      <c r="M878" s="14">
        <f t="shared" si="65"/>
        <v>41309.246840277774</v>
      </c>
      <c r="N878" t="b">
        <v>0</v>
      </c>
      <c r="O878">
        <v>45</v>
      </c>
      <c r="P878" t="b">
        <v>0</v>
      </c>
      <c r="Q878" t="s">
        <v>8278</v>
      </c>
      <c r="R878" s="7">
        <f t="shared" si="66"/>
        <v>40.799492385786799</v>
      </c>
      <c r="S878" s="7">
        <f t="shared" si="69"/>
        <v>28.577777777777779</v>
      </c>
      <c r="T878" t="s">
        <v>8325</v>
      </c>
      <c r="U878" t="s">
        <v>8328</v>
      </c>
    </row>
    <row r="879" spans="1:21" ht="4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67"/>
        <v>41597.538888888885</v>
      </c>
      <c r="L879" s="19">
        <f t="shared" si="68"/>
        <v>2013</v>
      </c>
      <c r="M879" s="14">
        <f t="shared" si="65"/>
        <v>41627.538888888885</v>
      </c>
      <c r="N879" t="b">
        <v>0</v>
      </c>
      <c r="O879">
        <v>29</v>
      </c>
      <c r="P879" t="b">
        <v>0</v>
      </c>
      <c r="Q879" t="s">
        <v>8278</v>
      </c>
      <c r="R879" s="7">
        <f t="shared" si="66"/>
        <v>67.55</v>
      </c>
      <c r="S879" s="7">
        <f t="shared" si="69"/>
        <v>46.586206896551722</v>
      </c>
      <c r="T879" t="s">
        <v>8325</v>
      </c>
      <c r="U879" t="s">
        <v>8328</v>
      </c>
    </row>
    <row r="880" spans="1:21" ht="4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67"/>
        <v>40504.982916666668</v>
      </c>
      <c r="L880" s="19">
        <f t="shared" si="68"/>
        <v>2010</v>
      </c>
      <c r="M880" s="14">
        <f t="shared" si="65"/>
        <v>40534.982916666668</v>
      </c>
      <c r="N880" t="b">
        <v>0</v>
      </c>
      <c r="O880">
        <v>2</v>
      </c>
      <c r="P880" t="b">
        <v>0</v>
      </c>
      <c r="Q880" t="s">
        <v>8278</v>
      </c>
      <c r="R880" s="7">
        <f t="shared" si="66"/>
        <v>1.3</v>
      </c>
      <c r="S880" s="7">
        <f t="shared" si="69"/>
        <v>32.5</v>
      </c>
      <c r="T880" t="s">
        <v>8325</v>
      </c>
      <c r="U880" t="s">
        <v>8328</v>
      </c>
    </row>
    <row r="881" spans="1:21" ht="4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67"/>
        <v>41037.579918981479</v>
      </c>
      <c r="L881" s="19">
        <f t="shared" si="68"/>
        <v>2012</v>
      </c>
      <c r="M881" s="14">
        <f t="shared" si="65"/>
        <v>41058.579918981479</v>
      </c>
      <c r="N881" t="b">
        <v>0</v>
      </c>
      <c r="O881">
        <v>30</v>
      </c>
      <c r="P881" t="b">
        <v>0</v>
      </c>
      <c r="Q881" t="s">
        <v>8278</v>
      </c>
      <c r="R881" s="7">
        <f t="shared" si="66"/>
        <v>30.666666666666664</v>
      </c>
      <c r="S881" s="7">
        <f t="shared" si="69"/>
        <v>21.466666666666665</v>
      </c>
      <c r="T881" t="s">
        <v>8325</v>
      </c>
      <c r="U881" t="s">
        <v>8328</v>
      </c>
    </row>
    <row r="882" spans="1:21" ht="4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67"/>
        <v>41179.07104166667</v>
      </c>
      <c r="L882" s="19">
        <f t="shared" si="68"/>
        <v>2012</v>
      </c>
      <c r="M882" s="14">
        <f t="shared" si="65"/>
        <v>41212.07104166667</v>
      </c>
      <c r="N882" t="b">
        <v>0</v>
      </c>
      <c r="O882">
        <v>8</v>
      </c>
      <c r="P882" t="b">
        <v>0</v>
      </c>
      <c r="Q882" t="s">
        <v>8279</v>
      </c>
      <c r="R882" s="7">
        <f t="shared" si="66"/>
        <v>2.9894179894179893</v>
      </c>
      <c r="S882" s="7">
        <f t="shared" si="69"/>
        <v>14.125</v>
      </c>
      <c r="T882" t="s">
        <v>8325</v>
      </c>
      <c r="U882" t="s">
        <v>8329</v>
      </c>
    </row>
    <row r="883" spans="1:21" ht="30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67"/>
        <v>40877.00099537037</v>
      </c>
      <c r="L883" s="19">
        <f t="shared" si="68"/>
        <v>2011</v>
      </c>
      <c r="M883" s="14">
        <f t="shared" si="65"/>
        <v>40922.00099537037</v>
      </c>
      <c r="N883" t="b">
        <v>0</v>
      </c>
      <c r="O883">
        <v>1</v>
      </c>
      <c r="P883" t="b">
        <v>0</v>
      </c>
      <c r="Q883" t="s">
        <v>8279</v>
      </c>
      <c r="R883" s="7">
        <f t="shared" si="66"/>
        <v>0.8</v>
      </c>
      <c r="S883" s="7">
        <f t="shared" si="69"/>
        <v>30</v>
      </c>
      <c r="T883" t="s">
        <v>8325</v>
      </c>
      <c r="U883" t="s">
        <v>8329</v>
      </c>
    </row>
    <row r="884" spans="1:21" ht="4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67"/>
        <v>40759.610532407409</v>
      </c>
      <c r="L884" s="19">
        <f t="shared" si="68"/>
        <v>2011</v>
      </c>
      <c r="M884" s="14">
        <f t="shared" si="65"/>
        <v>40792.610532407409</v>
      </c>
      <c r="N884" t="b">
        <v>0</v>
      </c>
      <c r="O884">
        <v>14</v>
      </c>
      <c r="P884" t="b">
        <v>0</v>
      </c>
      <c r="Q884" t="s">
        <v>8279</v>
      </c>
      <c r="R884" s="7">
        <f t="shared" si="66"/>
        <v>20.133333333333333</v>
      </c>
      <c r="S884" s="7">
        <f t="shared" si="69"/>
        <v>21.571428571428573</v>
      </c>
      <c r="T884" t="s">
        <v>8325</v>
      </c>
      <c r="U884" t="s">
        <v>8329</v>
      </c>
    </row>
    <row r="885" spans="1:21" ht="45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67"/>
        <v>42371.685590277775</v>
      </c>
      <c r="L885" s="19">
        <f t="shared" si="68"/>
        <v>2016</v>
      </c>
      <c r="M885" s="14">
        <f t="shared" si="65"/>
        <v>42431.685590277775</v>
      </c>
      <c r="N885" t="b">
        <v>0</v>
      </c>
      <c r="O885">
        <v>24</v>
      </c>
      <c r="P885" t="b">
        <v>0</v>
      </c>
      <c r="Q885" t="s">
        <v>8279</v>
      </c>
      <c r="R885" s="7">
        <f t="shared" si="66"/>
        <v>40.020000000000003</v>
      </c>
      <c r="S885" s="7">
        <f t="shared" si="69"/>
        <v>83.375</v>
      </c>
      <c r="T885" t="s">
        <v>8325</v>
      </c>
      <c r="U885" t="s">
        <v>8329</v>
      </c>
    </row>
    <row r="886" spans="1:21" ht="30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67"/>
        <v>40981.552615740744</v>
      </c>
      <c r="L886" s="19">
        <f t="shared" si="68"/>
        <v>2012</v>
      </c>
      <c r="M886" s="14">
        <f t="shared" si="65"/>
        <v>41040.854861111111</v>
      </c>
      <c r="N886" t="b">
        <v>0</v>
      </c>
      <c r="O886">
        <v>2</v>
      </c>
      <c r="P886" t="b">
        <v>0</v>
      </c>
      <c r="Q886" t="s">
        <v>8279</v>
      </c>
      <c r="R886" s="7">
        <f t="shared" si="66"/>
        <v>1</v>
      </c>
      <c r="S886" s="7">
        <f t="shared" si="69"/>
        <v>10</v>
      </c>
      <c r="T886" t="s">
        <v>8325</v>
      </c>
      <c r="U886" t="s">
        <v>8329</v>
      </c>
    </row>
    <row r="887" spans="1:21" ht="4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67"/>
        <v>42713.691099537042</v>
      </c>
      <c r="L887" s="19">
        <f t="shared" si="68"/>
        <v>2016</v>
      </c>
      <c r="M887" s="14">
        <f t="shared" si="65"/>
        <v>42734.691099537042</v>
      </c>
      <c r="N887" t="b">
        <v>0</v>
      </c>
      <c r="O887">
        <v>21</v>
      </c>
      <c r="P887" t="b">
        <v>0</v>
      </c>
      <c r="Q887" t="s">
        <v>8279</v>
      </c>
      <c r="R887" s="7">
        <f t="shared" si="66"/>
        <v>75</v>
      </c>
      <c r="S887" s="7">
        <f t="shared" si="69"/>
        <v>35.714285714285715</v>
      </c>
      <c r="T887" t="s">
        <v>8325</v>
      </c>
      <c r="U887" t="s">
        <v>8329</v>
      </c>
    </row>
    <row r="888" spans="1:21" ht="45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67"/>
        <v>42603.620520833334</v>
      </c>
      <c r="L888" s="19">
        <f t="shared" si="68"/>
        <v>2016</v>
      </c>
      <c r="M888" s="14">
        <f t="shared" si="65"/>
        <v>42628.620520833334</v>
      </c>
      <c r="N888" t="b">
        <v>0</v>
      </c>
      <c r="O888">
        <v>7</v>
      </c>
      <c r="P888" t="b">
        <v>0</v>
      </c>
      <c r="Q888" t="s">
        <v>8279</v>
      </c>
      <c r="R888" s="7">
        <f t="shared" si="66"/>
        <v>41</v>
      </c>
      <c r="S888" s="7">
        <f t="shared" si="69"/>
        <v>29.285714285714285</v>
      </c>
      <c r="T888" t="s">
        <v>8325</v>
      </c>
      <c r="U888" t="s">
        <v>8329</v>
      </c>
    </row>
    <row r="889" spans="1:21" ht="4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67"/>
        <v>41026.708969907406</v>
      </c>
      <c r="L889" s="19">
        <f t="shared" si="68"/>
        <v>2012</v>
      </c>
      <c r="M889" s="14">
        <f t="shared" si="65"/>
        <v>41056.708969907406</v>
      </c>
      <c r="N889" t="b">
        <v>0</v>
      </c>
      <c r="O889">
        <v>0</v>
      </c>
      <c r="P889" t="b">
        <v>0</v>
      </c>
      <c r="Q889" t="s">
        <v>8279</v>
      </c>
      <c r="R889" s="7">
        <f t="shared" si="66"/>
        <v>0</v>
      </c>
      <c r="S889" s="7">
        <f t="shared" si="69"/>
        <v>0</v>
      </c>
      <c r="T889" t="s">
        <v>8325</v>
      </c>
      <c r="U889" t="s">
        <v>8329</v>
      </c>
    </row>
    <row r="890" spans="1:21" ht="45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67"/>
        <v>40751.503298611111</v>
      </c>
      <c r="L890" s="19">
        <f t="shared" si="68"/>
        <v>2011</v>
      </c>
      <c r="M890" s="14">
        <f t="shared" si="65"/>
        <v>40787</v>
      </c>
      <c r="N890" t="b">
        <v>0</v>
      </c>
      <c r="O890">
        <v>4</v>
      </c>
      <c r="P890" t="b">
        <v>0</v>
      </c>
      <c r="Q890" t="s">
        <v>8279</v>
      </c>
      <c r="R890" s="7">
        <f t="shared" si="66"/>
        <v>7.1999999999999993</v>
      </c>
      <c r="S890" s="7">
        <f t="shared" si="69"/>
        <v>18</v>
      </c>
      <c r="T890" t="s">
        <v>8325</v>
      </c>
      <c r="U890" t="s">
        <v>8329</v>
      </c>
    </row>
    <row r="891" spans="1:21" ht="4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67"/>
        <v>41887.534062500003</v>
      </c>
      <c r="L891" s="19">
        <f t="shared" si="68"/>
        <v>2014</v>
      </c>
      <c r="M891" s="14">
        <f t="shared" si="65"/>
        <v>41917.534062500003</v>
      </c>
      <c r="N891" t="b">
        <v>0</v>
      </c>
      <c r="O891">
        <v>32</v>
      </c>
      <c r="P891" t="b">
        <v>0</v>
      </c>
      <c r="Q891" t="s">
        <v>8279</v>
      </c>
      <c r="R891" s="7">
        <f t="shared" si="66"/>
        <v>9.4412800000000008</v>
      </c>
      <c r="S891" s="7">
        <f t="shared" si="69"/>
        <v>73.760000000000005</v>
      </c>
      <c r="T891" t="s">
        <v>8325</v>
      </c>
      <c r="U891" t="s">
        <v>8329</v>
      </c>
    </row>
    <row r="892" spans="1:21" ht="45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67"/>
        <v>41569.448831018519</v>
      </c>
      <c r="L892" s="19">
        <f t="shared" si="68"/>
        <v>2013</v>
      </c>
      <c r="M892" s="14">
        <f t="shared" si="65"/>
        <v>41599.490497685183</v>
      </c>
      <c r="N892" t="b">
        <v>0</v>
      </c>
      <c r="O892">
        <v>4</v>
      </c>
      <c r="P892" t="b">
        <v>0</v>
      </c>
      <c r="Q892" t="s">
        <v>8279</v>
      </c>
      <c r="R892" s="7">
        <f t="shared" si="66"/>
        <v>4.1666666666666661</v>
      </c>
      <c r="S892" s="7">
        <f t="shared" si="69"/>
        <v>31.25</v>
      </c>
      <c r="T892" t="s">
        <v>8325</v>
      </c>
      <c r="U892" t="s">
        <v>8329</v>
      </c>
    </row>
    <row r="893" spans="1:21" ht="4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67"/>
        <v>41841.781597222223</v>
      </c>
      <c r="L893" s="19">
        <f t="shared" si="68"/>
        <v>2014</v>
      </c>
      <c r="M893" s="14">
        <f t="shared" si="65"/>
        <v>41871.781597222223</v>
      </c>
      <c r="N893" t="b">
        <v>0</v>
      </c>
      <c r="O893">
        <v>9</v>
      </c>
      <c r="P893" t="b">
        <v>0</v>
      </c>
      <c r="Q893" t="s">
        <v>8279</v>
      </c>
      <c r="R893" s="7">
        <f t="shared" si="66"/>
        <v>3.25</v>
      </c>
      <c r="S893" s="7">
        <f t="shared" si="69"/>
        <v>28.888888888888889</v>
      </c>
      <c r="T893" t="s">
        <v>8325</v>
      </c>
      <c r="U893" t="s">
        <v>8329</v>
      </c>
    </row>
    <row r="894" spans="1:21" ht="4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67"/>
        <v>40303.95003472222</v>
      </c>
      <c r="L894" s="19">
        <f t="shared" si="68"/>
        <v>2010</v>
      </c>
      <c r="M894" s="14">
        <f t="shared" si="65"/>
        <v>40390.916666666664</v>
      </c>
      <c r="N894" t="b">
        <v>0</v>
      </c>
      <c r="O894">
        <v>17</v>
      </c>
      <c r="P894" t="b">
        <v>0</v>
      </c>
      <c r="Q894" t="s">
        <v>8279</v>
      </c>
      <c r="R894" s="7">
        <f t="shared" si="66"/>
        <v>40.75</v>
      </c>
      <c r="S894" s="7">
        <f t="shared" si="69"/>
        <v>143.8235294117647</v>
      </c>
      <c r="T894" t="s">
        <v>8325</v>
      </c>
      <c r="U894" t="s">
        <v>8329</v>
      </c>
    </row>
    <row r="895" spans="1:21" ht="4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67"/>
        <v>42065.647719907407</v>
      </c>
      <c r="L895" s="19">
        <f t="shared" si="68"/>
        <v>2015</v>
      </c>
      <c r="M895" s="14">
        <f t="shared" si="65"/>
        <v>42095.606053240743</v>
      </c>
      <c r="N895" t="b">
        <v>0</v>
      </c>
      <c r="O895">
        <v>5</v>
      </c>
      <c r="P895" t="b">
        <v>0</v>
      </c>
      <c r="Q895" t="s">
        <v>8279</v>
      </c>
      <c r="R895" s="7">
        <f t="shared" si="66"/>
        <v>10</v>
      </c>
      <c r="S895" s="7">
        <f t="shared" si="69"/>
        <v>40</v>
      </c>
      <c r="T895" t="s">
        <v>8325</v>
      </c>
      <c r="U895" t="s">
        <v>8329</v>
      </c>
    </row>
    <row r="896" spans="1:21" ht="4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67"/>
        <v>42496.73159722222</v>
      </c>
      <c r="L896" s="19">
        <f t="shared" si="68"/>
        <v>2016</v>
      </c>
      <c r="M896" s="14">
        <f t="shared" si="65"/>
        <v>42526.73159722222</v>
      </c>
      <c r="N896" t="b">
        <v>0</v>
      </c>
      <c r="O896">
        <v>53</v>
      </c>
      <c r="P896" t="b">
        <v>0</v>
      </c>
      <c r="Q896" t="s">
        <v>8279</v>
      </c>
      <c r="R896" s="7">
        <f t="shared" si="66"/>
        <v>39.17</v>
      </c>
      <c r="S896" s="7">
        <f t="shared" si="69"/>
        <v>147.81132075471697</v>
      </c>
      <c r="T896" t="s">
        <v>8325</v>
      </c>
      <c r="U896" t="s">
        <v>8329</v>
      </c>
    </row>
    <row r="897" spans="1:21" ht="45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67"/>
        <v>40430.877650462964</v>
      </c>
      <c r="L897" s="19">
        <f t="shared" si="68"/>
        <v>2010</v>
      </c>
      <c r="M897" s="14">
        <f t="shared" si="65"/>
        <v>40475.877650462964</v>
      </c>
      <c r="N897" t="b">
        <v>0</v>
      </c>
      <c r="O897">
        <v>7</v>
      </c>
      <c r="P897" t="b">
        <v>0</v>
      </c>
      <c r="Q897" t="s">
        <v>8279</v>
      </c>
      <c r="R897" s="7">
        <f t="shared" si="66"/>
        <v>2.4375</v>
      </c>
      <c r="S897" s="7">
        <f t="shared" si="69"/>
        <v>27.857142857142858</v>
      </c>
      <c r="T897" t="s">
        <v>8325</v>
      </c>
      <c r="U897" t="s">
        <v>8329</v>
      </c>
    </row>
    <row r="898" spans="1:21" ht="4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si="67"/>
        <v>42218.622986111106</v>
      </c>
      <c r="L898" s="19">
        <f t="shared" si="68"/>
        <v>2015</v>
      </c>
      <c r="M898" s="14">
        <f t="shared" ref="M898:M961" si="70">(I898/86400)+25569+(-6/24)</f>
        <v>42243.916666666672</v>
      </c>
      <c r="N898" t="b">
        <v>0</v>
      </c>
      <c r="O898">
        <v>72</v>
      </c>
      <c r="P898" t="b">
        <v>0</v>
      </c>
      <c r="Q898" t="s">
        <v>8279</v>
      </c>
      <c r="R898" s="7">
        <f t="shared" ref="R898:R961" si="71">E898/D898*100</f>
        <v>40</v>
      </c>
      <c r="S898" s="7">
        <f t="shared" si="69"/>
        <v>44.444444444444443</v>
      </c>
      <c r="T898" t="s">
        <v>8325</v>
      </c>
      <c r="U898" t="s">
        <v>8329</v>
      </c>
    </row>
    <row r="899" spans="1:21" ht="4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ref="K899:K962" si="72">(J899/86400)+25569+(-6/24)</f>
        <v>41211.438750000001</v>
      </c>
      <c r="L899" s="19">
        <f t="shared" ref="L899:L962" si="73">YEAR(K899)</f>
        <v>2012</v>
      </c>
      <c r="M899" s="14">
        <f t="shared" si="70"/>
        <v>41241.480416666665</v>
      </c>
      <c r="N899" t="b">
        <v>0</v>
      </c>
      <c r="O899">
        <v>0</v>
      </c>
      <c r="P899" t="b">
        <v>0</v>
      </c>
      <c r="Q899" t="s">
        <v>8279</v>
      </c>
      <c r="R899" s="7">
        <f t="shared" si="71"/>
        <v>0</v>
      </c>
      <c r="S899" s="7">
        <f t="shared" ref="S899:S962" si="74">IFERROR(E899/O899,0)</f>
        <v>0</v>
      </c>
      <c r="T899" t="s">
        <v>8325</v>
      </c>
      <c r="U899" t="s">
        <v>8329</v>
      </c>
    </row>
    <row r="900" spans="1:21" ht="4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72"/>
        <v>40878.508217592593</v>
      </c>
      <c r="L900" s="19">
        <f t="shared" si="73"/>
        <v>2011</v>
      </c>
      <c r="M900" s="14">
        <f t="shared" si="70"/>
        <v>40923.508217592593</v>
      </c>
      <c r="N900" t="b">
        <v>0</v>
      </c>
      <c r="O900">
        <v>2</v>
      </c>
      <c r="P900" t="b">
        <v>0</v>
      </c>
      <c r="Q900" t="s">
        <v>8279</v>
      </c>
      <c r="R900" s="7">
        <f t="shared" si="71"/>
        <v>2.8000000000000003</v>
      </c>
      <c r="S900" s="7">
        <f t="shared" si="74"/>
        <v>35</v>
      </c>
      <c r="T900" t="s">
        <v>8325</v>
      </c>
      <c r="U900" t="s">
        <v>8329</v>
      </c>
    </row>
    <row r="901" spans="1:21" ht="4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72"/>
        <v>40645.849097222221</v>
      </c>
      <c r="L901" s="19">
        <f t="shared" si="73"/>
        <v>2011</v>
      </c>
      <c r="M901" s="14">
        <f t="shared" si="70"/>
        <v>40690.849097222221</v>
      </c>
      <c r="N901" t="b">
        <v>0</v>
      </c>
      <c r="O901">
        <v>8</v>
      </c>
      <c r="P901" t="b">
        <v>0</v>
      </c>
      <c r="Q901" t="s">
        <v>8279</v>
      </c>
      <c r="R901" s="7">
        <f t="shared" si="71"/>
        <v>37.333333333333336</v>
      </c>
      <c r="S901" s="7">
        <f t="shared" si="74"/>
        <v>35</v>
      </c>
      <c r="T901" t="s">
        <v>8325</v>
      </c>
      <c r="U901" t="s">
        <v>8329</v>
      </c>
    </row>
    <row r="902" spans="1:21" ht="30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72"/>
        <v>42429.59956018519</v>
      </c>
      <c r="L902" s="19">
        <f t="shared" si="73"/>
        <v>2016</v>
      </c>
      <c r="M902" s="14">
        <f t="shared" si="70"/>
        <v>42459.557893518519</v>
      </c>
      <c r="N902" t="b">
        <v>0</v>
      </c>
      <c r="O902">
        <v>2</v>
      </c>
      <c r="P902" t="b">
        <v>0</v>
      </c>
      <c r="Q902" t="s">
        <v>8278</v>
      </c>
      <c r="R902" s="7">
        <f t="shared" si="71"/>
        <v>0.42</v>
      </c>
      <c r="S902" s="7">
        <f t="shared" si="74"/>
        <v>10.5</v>
      </c>
      <c r="T902" t="s">
        <v>8325</v>
      </c>
      <c r="U902" t="s">
        <v>8328</v>
      </c>
    </row>
    <row r="903" spans="1:21" ht="45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72"/>
        <v>40291.56150462963</v>
      </c>
      <c r="L903" s="19">
        <f t="shared" si="73"/>
        <v>2010</v>
      </c>
      <c r="M903" s="14">
        <f t="shared" si="70"/>
        <v>40337.549305555556</v>
      </c>
      <c r="N903" t="b">
        <v>0</v>
      </c>
      <c r="O903">
        <v>0</v>
      </c>
      <c r="P903" t="b">
        <v>0</v>
      </c>
      <c r="Q903" t="s">
        <v>8278</v>
      </c>
      <c r="R903" s="7">
        <f t="shared" si="71"/>
        <v>0</v>
      </c>
      <c r="S903" s="7">
        <f t="shared" si="74"/>
        <v>0</v>
      </c>
      <c r="T903" t="s">
        <v>8325</v>
      </c>
      <c r="U903" t="s">
        <v>8328</v>
      </c>
    </row>
    <row r="904" spans="1:21" ht="45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72"/>
        <v>41829.715532407405</v>
      </c>
      <c r="L904" s="19">
        <f t="shared" si="73"/>
        <v>2014</v>
      </c>
      <c r="M904" s="14">
        <f t="shared" si="70"/>
        <v>41881.395833333336</v>
      </c>
      <c r="N904" t="b">
        <v>0</v>
      </c>
      <c r="O904">
        <v>3</v>
      </c>
      <c r="P904" t="b">
        <v>0</v>
      </c>
      <c r="Q904" t="s">
        <v>8278</v>
      </c>
      <c r="R904" s="7">
        <f t="shared" si="71"/>
        <v>0.3</v>
      </c>
      <c r="S904" s="7">
        <f t="shared" si="74"/>
        <v>30</v>
      </c>
      <c r="T904" t="s">
        <v>8325</v>
      </c>
      <c r="U904" t="s">
        <v>8328</v>
      </c>
    </row>
    <row r="905" spans="1:21" ht="4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72"/>
        <v>41149.546064814815</v>
      </c>
      <c r="L905" s="19">
        <f t="shared" si="73"/>
        <v>2012</v>
      </c>
      <c r="M905" s="14">
        <f t="shared" si="70"/>
        <v>41174.850694444445</v>
      </c>
      <c r="N905" t="b">
        <v>0</v>
      </c>
      <c r="O905">
        <v>4</v>
      </c>
      <c r="P905" t="b">
        <v>0</v>
      </c>
      <c r="Q905" t="s">
        <v>8278</v>
      </c>
      <c r="R905" s="7">
        <f t="shared" si="71"/>
        <v>3.2</v>
      </c>
      <c r="S905" s="7">
        <f t="shared" si="74"/>
        <v>40</v>
      </c>
      <c r="T905" t="s">
        <v>8325</v>
      </c>
      <c r="U905" t="s">
        <v>8328</v>
      </c>
    </row>
    <row r="906" spans="1:21" ht="4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72"/>
        <v>42341.830289351856</v>
      </c>
      <c r="L906" s="19">
        <f t="shared" si="73"/>
        <v>2015</v>
      </c>
      <c r="M906" s="14">
        <f t="shared" si="70"/>
        <v>42371.830289351856</v>
      </c>
      <c r="N906" t="b">
        <v>0</v>
      </c>
      <c r="O906">
        <v>3</v>
      </c>
      <c r="P906" t="b">
        <v>0</v>
      </c>
      <c r="Q906" t="s">
        <v>8278</v>
      </c>
      <c r="R906" s="7">
        <f t="shared" si="71"/>
        <v>0.30199999999999999</v>
      </c>
      <c r="S906" s="7">
        <f t="shared" si="74"/>
        <v>50.333333333333336</v>
      </c>
      <c r="T906" t="s">
        <v>8325</v>
      </c>
      <c r="U906" t="s">
        <v>8328</v>
      </c>
    </row>
    <row r="907" spans="1:21" ht="30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72"/>
        <v>40506.989884259259</v>
      </c>
      <c r="L907" s="19">
        <f t="shared" si="73"/>
        <v>2010</v>
      </c>
      <c r="M907" s="14">
        <f t="shared" si="70"/>
        <v>40566.989884259259</v>
      </c>
      <c r="N907" t="b">
        <v>0</v>
      </c>
      <c r="O907">
        <v>6</v>
      </c>
      <c r="P907" t="b">
        <v>0</v>
      </c>
      <c r="Q907" t="s">
        <v>8278</v>
      </c>
      <c r="R907" s="7">
        <f t="shared" si="71"/>
        <v>3.0153846153846153</v>
      </c>
      <c r="S907" s="7">
        <f t="shared" si="74"/>
        <v>32.666666666666664</v>
      </c>
      <c r="T907" t="s">
        <v>8325</v>
      </c>
      <c r="U907" t="s">
        <v>8328</v>
      </c>
    </row>
    <row r="908" spans="1:21" ht="30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72"/>
        <v>41680.939699074072</v>
      </c>
      <c r="L908" s="19">
        <f t="shared" si="73"/>
        <v>2014</v>
      </c>
      <c r="M908" s="14">
        <f t="shared" si="70"/>
        <v>41710.898032407407</v>
      </c>
      <c r="N908" t="b">
        <v>0</v>
      </c>
      <c r="O908">
        <v>0</v>
      </c>
      <c r="P908" t="b">
        <v>0</v>
      </c>
      <c r="Q908" t="s">
        <v>8278</v>
      </c>
      <c r="R908" s="7">
        <f t="shared" si="71"/>
        <v>0</v>
      </c>
      <c r="S908" s="7">
        <f t="shared" si="74"/>
        <v>0</v>
      </c>
      <c r="T908" t="s">
        <v>8325</v>
      </c>
      <c r="U908" t="s">
        <v>8328</v>
      </c>
    </row>
    <row r="909" spans="1:21" ht="30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72"/>
        <v>40766.942395833335</v>
      </c>
      <c r="L909" s="19">
        <f t="shared" si="73"/>
        <v>2011</v>
      </c>
      <c r="M909" s="14">
        <f t="shared" si="70"/>
        <v>40796.942395833335</v>
      </c>
      <c r="N909" t="b">
        <v>0</v>
      </c>
      <c r="O909">
        <v>0</v>
      </c>
      <c r="P909" t="b">
        <v>0</v>
      </c>
      <c r="Q909" t="s">
        <v>8278</v>
      </c>
      <c r="R909" s="7">
        <f t="shared" si="71"/>
        <v>0</v>
      </c>
      <c r="S909" s="7">
        <f t="shared" si="74"/>
        <v>0</v>
      </c>
      <c r="T909" t="s">
        <v>8325</v>
      </c>
      <c r="U909" t="s">
        <v>8328</v>
      </c>
    </row>
    <row r="910" spans="1:21" ht="30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72"/>
        <v>40340.551562499997</v>
      </c>
      <c r="L910" s="19">
        <f t="shared" si="73"/>
        <v>2010</v>
      </c>
      <c r="M910" s="14">
        <f t="shared" si="70"/>
        <v>40385.957638888889</v>
      </c>
      <c r="N910" t="b">
        <v>0</v>
      </c>
      <c r="O910">
        <v>0</v>
      </c>
      <c r="P910" t="b">
        <v>0</v>
      </c>
      <c r="Q910" t="s">
        <v>8278</v>
      </c>
      <c r="R910" s="7">
        <f t="shared" si="71"/>
        <v>0</v>
      </c>
      <c r="S910" s="7">
        <f t="shared" si="74"/>
        <v>0</v>
      </c>
      <c r="T910" t="s">
        <v>8325</v>
      </c>
      <c r="U910" t="s">
        <v>8328</v>
      </c>
    </row>
    <row r="911" spans="1:21" ht="45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72"/>
        <v>41081.44027777778</v>
      </c>
      <c r="L911" s="19">
        <f t="shared" si="73"/>
        <v>2012</v>
      </c>
      <c r="M911" s="14">
        <f t="shared" si="70"/>
        <v>41112.916666666664</v>
      </c>
      <c r="N911" t="b">
        <v>0</v>
      </c>
      <c r="O911">
        <v>8</v>
      </c>
      <c r="P911" t="b">
        <v>0</v>
      </c>
      <c r="Q911" t="s">
        <v>8278</v>
      </c>
      <c r="R911" s="7">
        <f t="shared" si="71"/>
        <v>3.25</v>
      </c>
      <c r="S911" s="7">
        <f t="shared" si="74"/>
        <v>65</v>
      </c>
      <c r="T911" t="s">
        <v>8325</v>
      </c>
      <c r="U911" t="s">
        <v>8328</v>
      </c>
    </row>
    <row r="912" spans="1:21" ht="4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72"/>
        <v>42737.295358796298</v>
      </c>
      <c r="L912" s="19">
        <f t="shared" si="73"/>
        <v>2017</v>
      </c>
      <c r="M912" s="14">
        <f t="shared" si="70"/>
        <v>42797.295358796298</v>
      </c>
      <c r="N912" t="b">
        <v>0</v>
      </c>
      <c r="O912">
        <v>5</v>
      </c>
      <c r="P912" t="b">
        <v>0</v>
      </c>
      <c r="Q912" t="s">
        <v>8278</v>
      </c>
      <c r="R912" s="7">
        <f t="shared" si="71"/>
        <v>22.363636363636363</v>
      </c>
      <c r="S912" s="7">
        <f t="shared" si="74"/>
        <v>24.6</v>
      </c>
      <c r="T912" t="s">
        <v>8325</v>
      </c>
      <c r="U912" t="s">
        <v>8328</v>
      </c>
    </row>
    <row r="913" spans="1:21" ht="4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72"/>
        <v>41641.755150462966</v>
      </c>
      <c r="L913" s="19">
        <f t="shared" si="73"/>
        <v>2014</v>
      </c>
      <c r="M913" s="14">
        <f t="shared" si="70"/>
        <v>41662.755150462966</v>
      </c>
      <c r="N913" t="b">
        <v>0</v>
      </c>
      <c r="O913">
        <v>0</v>
      </c>
      <c r="P913" t="b">
        <v>0</v>
      </c>
      <c r="Q913" t="s">
        <v>8278</v>
      </c>
      <c r="R913" s="7">
        <f t="shared" si="71"/>
        <v>0</v>
      </c>
      <c r="S913" s="7">
        <f t="shared" si="74"/>
        <v>0</v>
      </c>
      <c r="T913" t="s">
        <v>8325</v>
      </c>
      <c r="U913" t="s">
        <v>8328</v>
      </c>
    </row>
    <row r="914" spans="1:21" ht="4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72"/>
        <v>41193.859340277777</v>
      </c>
      <c r="L914" s="19">
        <f t="shared" si="73"/>
        <v>2012</v>
      </c>
      <c r="M914" s="14">
        <f t="shared" si="70"/>
        <v>41253.901006944448</v>
      </c>
      <c r="N914" t="b">
        <v>0</v>
      </c>
      <c r="O914">
        <v>2</v>
      </c>
      <c r="P914" t="b">
        <v>0</v>
      </c>
      <c r="Q914" t="s">
        <v>8278</v>
      </c>
      <c r="R914" s="7">
        <f t="shared" si="71"/>
        <v>0.85714285714285721</v>
      </c>
      <c r="S914" s="7">
        <f t="shared" si="74"/>
        <v>15</v>
      </c>
      <c r="T914" t="s">
        <v>8325</v>
      </c>
      <c r="U914" t="s">
        <v>8328</v>
      </c>
    </row>
    <row r="915" spans="1:21" ht="4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72"/>
        <v>41003.889108796298</v>
      </c>
      <c r="L915" s="19">
        <f t="shared" si="73"/>
        <v>2012</v>
      </c>
      <c r="M915" s="14">
        <f t="shared" si="70"/>
        <v>41033.889108796298</v>
      </c>
      <c r="N915" t="b">
        <v>0</v>
      </c>
      <c r="O915">
        <v>24</v>
      </c>
      <c r="P915" t="b">
        <v>0</v>
      </c>
      <c r="Q915" t="s">
        <v>8278</v>
      </c>
      <c r="R915" s="7">
        <f t="shared" si="71"/>
        <v>6.6066666666666665</v>
      </c>
      <c r="S915" s="7">
        <f t="shared" si="74"/>
        <v>82.583333333333329</v>
      </c>
      <c r="T915" t="s">
        <v>8325</v>
      </c>
      <c r="U915" t="s">
        <v>8328</v>
      </c>
    </row>
    <row r="916" spans="1:21" ht="4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72"/>
        <v>41116.513275462959</v>
      </c>
      <c r="L916" s="19">
        <f t="shared" si="73"/>
        <v>2012</v>
      </c>
      <c r="M916" s="14">
        <f t="shared" si="70"/>
        <v>41146.513275462959</v>
      </c>
      <c r="N916" t="b">
        <v>0</v>
      </c>
      <c r="O916">
        <v>0</v>
      </c>
      <c r="P916" t="b">
        <v>0</v>
      </c>
      <c r="Q916" t="s">
        <v>8278</v>
      </c>
      <c r="R916" s="7">
        <f t="shared" si="71"/>
        <v>0</v>
      </c>
      <c r="S916" s="7">
        <f t="shared" si="74"/>
        <v>0</v>
      </c>
      <c r="T916" t="s">
        <v>8325</v>
      </c>
      <c r="U916" t="s">
        <v>8328</v>
      </c>
    </row>
    <row r="917" spans="1:21" ht="30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72"/>
        <v>40937.429560185185</v>
      </c>
      <c r="L917" s="19">
        <f t="shared" si="73"/>
        <v>2012</v>
      </c>
      <c r="M917" s="14">
        <f t="shared" si="70"/>
        <v>40968.957638888889</v>
      </c>
      <c r="N917" t="b">
        <v>0</v>
      </c>
      <c r="O917">
        <v>9</v>
      </c>
      <c r="P917" t="b">
        <v>0</v>
      </c>
      <c r="Q917" t="s">
        <v>8278</v>
      </c>
      <c r="R917" s="7">
        <f t="shared" si="71"/>
        <v>5.7692307692307692</v>
      </c>
      <c r="S917" s="7">
        <f t="shared" si="74"/>
        <v>41.666666666666664</v>
      </c>
      <c r="T917" t="s">
        <v>8325</v>
      </c>
      <c r="U917" t="s">
        <v>8328</v>
      </c>
    </row>
    <row r="918" spans="1:21" ht="30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72"/>
        <v>40434.603402777779</v>
      </c>
      <c r="L918" s="19">
        <f t="shared" si="73"/>
        <v>2010</v>
      </c>
      <c r="M918" s="14">
        <f t="shared" si="70"/>
        <v>40472.958333333336</v>
      </c>
      <c r="N918" t="b">
        <v>0</v>
      </c>
      <c r="O918">
        <v>0</v>
      </c>
      <c r="P918" t="b">
        <v>0</v>
      </c>
      <c r="Q918" t="s">
        <v>8278</v>
      </c>
      <c r="R918" s="7">
        <f t="shared" si="71"/>
        <v>0</v>
      </c>
      <c r="S918" s="7">
        <f t="shared" si="74"/>
        <v>0</v>
      </c>
      <c r="T918" t="s">
        <v>8325</v>
      </c>
      <c r="U918" t="s">
        <v>8328</v>
      </c>
    </row>
    <row r="919" spans="1:21" ht="4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72"/>
        <v>41802.69363425926</v>
      </c>
      <c r="L919" s="19">
        <f t="shared" si="73"/>
        <v>2014</v>
      </c>
      <c r="M919" s="14">
        <f t="shared" si="70"/>
        <v>41833.854166666664</v>
      </c>
      <c r="N919" t="b">
        <v>0</v>
      </c>
      <c r="O919">
        <v>1</v>
      </c>
      <c r="P919" t="b">
        <v>0</v>
      </c>
      <c r="Q919" t="s">
        <v>8278</v>
      </c>
      <c r="R919" s="7">
        <f t="shared" si="71"/>
        <v>0.6</v>
      </c>
      <c r="S919" s="7">
        <f t="shared" si="74"/>
        <v>30</v>
      </c>
      <c r="T919" t="s">
        <v>8325</v>
      </c>
      <c r="U919" t="s">
        <v>8328</v>
      </c>
    </row>
    <row r="920" spans="1:21" ht="45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72"/>
        <v>41944.666215277779</v>
      </c>
      <c r="L920" s="19">
        <f t="shared" si="73"/>
        <v>2014</v>
      </c>
      <c r="M920" s="14">
        <f t="shared" si="70"/>
        <v>41974.707881944443</v>
      </c>
      <c r="N920" t="b">
        <v>0</v>
      </c>
      <c r="O920">
        <v>10</v>
      </c>
      <c r="P920" t="b">
        <v>0</v>
      </c>
      <c r="Q920" t="s">
        <v>8278</v>
      </c>
      <c r="R920" s="7">
        <f t="shared" si="71"/>
        <v>5.0256410256410255</v>
      </c>
      <c r="S920" s="7">
        <f t="shared" si="74"/>
        <v>19.600000000000001</v>
      </c>
      <c r="T920" t="s">
        <v>8325</v>
      </c>
      <c r="U920" t="s">
        <v>8328</v>
      </c>
    </row>
    <row r="921" spans="1:21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72"/>
        <v>41227.391724537039</v>
      </c>
      <c r="L921" s="19">
        <f t="shared" si="73"/>
        <v>2012</v>
      </c>
      <c r="M921" s="14">
        <f t="shared" si="70"/>
        <v>41262.391724537039</v>
      </c>
      <c r="N921" t="b">
        <v>0</v>
      </c>
      <c r="O921">
        <v>1</v>
      </c>
      <c r="P921" t="b">
        <v>0</v>
      </c>
      <c r="Q921" t="s">
        <v>8278</v>
      </c>
      <c r="R921" s="7">
        <f t="shared" si="71"/>
        <v>0.5</v>
      </c>
      <c r="S921" s="7">
        <f t="shared" si="74"/>
        <v>100</v>
      </c>
      <c r="T921" t="s">
        <v>8325</v>
      </c>
      <c r="U921" t="s">
        <v>8328</v>
      </c>
    </row>
    <row r="922" spans="1:21" ht="4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72"/>
        <v>41562.421550925923</v>
      </c>
      <c r="L922" s="19">
        <f t="shared" si="73"/>
        <v>2013</v>
      </c>
      <c r="M922" s="14">
        <f t="shared" si="70"/>
        <v>41592.463217592594</v>
      </c>
      <c r="N922" t="b">
        <v>0</v>
      </c>
      <c r="O922">
        <v>0</v>
      </c>
      <c r="P922" t="b">
        <v>0</v>
      </c>
      <c r="Q922" t="s">
        <v>8278</v>
      </c>
      <c r="R922" s="7">
        <f t="shared" si="71"/>
        <v>0</v>
      </c>
      <c r="S922" s="7">
        <f t="shared" si="74"/>
        <v>0</v>
      </c>
      <c r="T922" t="s">
        <v>8325</v>
      </c>
      <c r="U922" t="s">
        <v>8328</v>
      </c>
    </row>
    <row r="923" spans="1:21" ht="4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72"/>
        <v>40846.921018518522</v>
      </c>
      <c r="L923" s="19">
        <f t="shared" si="73"/>
        <v>2011</v>
      </c>
      <c r="M923" s="14">
        <f t="shared" si="70"/>
        <v>40888.962685185186</v>
      </c>
      <c r="N923" t="b">
        <v>0</v>
      </c>
      <c r="O923">
        <v>20</v>
      </c>
      <c r="P923" t="b">
        <v>0</v>
      </c>
      <c r="Q923" t="s">
        <v>8278</v>
      </c>
      <c r="R923" s="7">
        <f t="shared" si="71"/>
        <v>30.9</v>
      </c>
      <c r="S923" s="7">
        <f t="shared" si="74"/>
        <v>231.75</v>
      </c>
      <c r="T923" t="s">
        <v>8325</v>
      </c>
      <c r="U923" t="s">
        <v>8328</v>
      </c>
    </row>
    <row r="924" spans="1:21" ht="4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72"/>
        <v>41878.280011574076</v>
      </c>
      <c r="L924" s="19">
        <f t="shared" si="73"/>
        <v>2014</v>
      </c>
      <c r="M924" s="14">
        <f t="shared" si="70"/>
        <v>41913.280011574076</v>
      </c>
      <c r="N924" t="b">
        <v>0</v>
      </c>
      <c r="O924">
        <v>30</v>
      </c>
      <c r="P924" t="b">
        <v>0</v>
      </c>
      <c r="Q924" t="s">
        <v>8278</v>
      </c>
      <c r="R924" s="7">
        <f t="shared" si="71"/>
        <v>21.037037037037038</v>
      </c>
      <c r="S924" s="7">
        <f t="shared" si="74"/>
        <v>189.33333333333334</v>
      </c>
      <c r="T924" t="s">
        <v>8325</v>
      </c>
      <c r="U924" t="s">
        <v>8328</v>
      </c>
    </row>
    <row r="925" spans="1:21" ht="4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72"/>
        <v>41934.709756944445</v>
      </c>
      <c r="L925" s="19">
        <f t="shared" si="73"/>
        <v>2014</v>
      </c>
      <c r="M925" s="14">
        <f t="shared" si="70"/>
        <v>41964.751423611116</v>
      </c>
      <c r="N925" t="b">
        <v>0</v>
      </c>
      <c r="O925">
        <v>6</v>
      </c>
      <c r="P925" t="b">
        <v>0</v>
      </c>
      <c r="Q925" t="s">
        <v>8278</v>
      </c>
      <c r="R925" s="7">
        <f t="shared" si="71"/>
        <v>2.1999999999999997</v>
      </c>
      <c r="S925" s="7">
        <f t="shared" si="74"/>
        <v>55</v>
      </c>
      <c r="T925" t="s">
        <v>8325</v>
      </c>
      <c r="U925" t="s">
        <v>8328</v>
      </c>
    </row>
    <row r="926" spans="1:21" ht="4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72"/>
        <v>41288.692928240736</v>
      </c>
      <c r="L926" s="19">
        <f t="shared" si="73"/>
        <v>2013</v>
      </c>
      <c r="M926" s="14">
        <f t="shared" si="70"/>
        <v>41318.692928240736</v>
      </c>
      <c r="N926" t="b">
        <v>0</v>
      </c>
      <c r="O926">
        <v>15</v>
      </c>
      <c r="P926" t="b">
        <v>0</v>
      </c>
      <c r="Q926" t="s">
        <v>8278</v>
      </c>
      <c r="R926" s="7">
        <f t="shared" si="71"/>
        <v>10.9</v>
      </c>
      <c r="S926" s="7">
        <f t="shared" si="74"/>
        <v>21.8</v>
      </c>
      <c r="T926" t="s">
        <v>8325</v>
      </c>
      <c r="U926" t="s">
        <v>8328</v>
      </c>
    </row>
    <row r="927" spans="1:21" ht="4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72"/>
        <v>41575.630914351852</v>
      </c>
      <c r="L927" s="19">
        <f t="shared" si="73"/>
        <v>2013</v>
      </c>
      <c r="M927" s="14">
        <f t="shared" si="70"/>
        <v>41605.672581018516</v>
      </c>
      <c r="N927" t="b">
        <v>0</v>
      </c>
      <c r="O927">
        <v>5</v>
      </c>
      <c r="P927" t="b">
        <v>0</v>
      </c>
      <c r="Q927" t="s">
        <v>8278</v>
      </c>
      <c r="R927" s="7">
        <f t="shared" si="71"/>
        <v>2.666666666666667</v>
      </c>
      <c r="S927" s="7">
        <f t="shared" si="74"/>
        <v>32</v>
      </c>
      <c r="T927" t="s">
        <v>8325</v>
      </c>
      <c r="U927" t="s">
        <v>8328</v>
      </c>
    </row>
    <row r="928" spans="1:21" ht="45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72"/>
        <v>40337.77002314815</v>
      </c>
      <c r="L928" s="19">
        <f t="shared" si="73"/>
        <v>2010</v>
      </c>
      <c r="M928" s="14">
        <f t="shared" si="70"/>
        <v>40367.694444444445</v>
      </c>
      <c r="N928" t="b">
        <v>0</v>
      </c>
      <c r="O928">
        <v>0</v>
      </c>
      <c r="P928" t="b">
        <v>0</v>
      </c>
      <c r="Q928" t="s">
        <v>8278</v>
      </c>
      <c r="R928" s="7">
        <f t="shared" si="71"/>
        <v>0</v>
      </c>
      <c r="S928" s="7">
        <f t="shared" si="74"/>
        <v>0</v>
      </c>
      <c r="T928" t="s">
        <v>8325</v>
      </c>
      <c r="U928" t="s">
        <v>8328</v>
      </c>
    </row>
    <row r="929" spans="1:21" ht="30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72"/>
        <v>41013.572858796295</v>
      </c>
      <c r="L929" s="19">
        <f t="shared" si="73"/>
        <v>2012</v>
      </c>
      <c r="M929" s="14">
        <f t="shared" si="70"/>
        <v>41043.572858796295</v>
      </c>
      <c r="N929" t="b">
        <v>0</v>
      </c>
      <c r="O929">
        <v>0</v>
      </c>
      <c r="P929" t="b">
        <v>0</v>
      </c>
      <c r="Q929" t="s">
        <v>8278</v>
      </c>
      <c r="R929" s="7">
        <f t="shared" si="71"/>
        <v>0</v>
      </c>
      <c r="S929" s="7">
        <f t="shared" si="74"/>
        <v>0</v>
      </c>
      <c r="T929" t="s">
        <v>8325</v>
      </c>
      <c r="U929" t="s">
        <v>8328</v>
      </c>
    </row>
    <row r="930" spans="1:21" ht="4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72"/>
        <v>41180.61241898148</v>
      </c>
      <c r="L930" s="19">
        <f t="shared" si="73"/>
        <v>2012</v>
      </c>
      <c r="M930" s="14">
        <f t="shared" si="70"/>
        <v>41230.75</v>
      </c>
      <c r="N930" t="b">
        <v>0</v>
      </c>
      <c r="O930">
        <v>28</v>
      </c>
      <c r="P930" t="b">
        <v>0</v>
      </c>
      <c r="Q930" t="s">
        <v>8278</v>
      </c>
      <c r="R930" s="7">
        <f t="shared" si="71"/>
        <v>10.86206896551724</v>
      </c>
      <c r="S930" s="7">
        <f t="shared" si="74"/>
        <v>56.25</v>
      </c>
      <c r="T930" t="s">
        <v>8325</v>
      </c>
      <c r="U930" t="s">
        <v>8328</v>
      </c>
    </row>
    <row r="931" spans="1:21" ht="4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72"/>
        <v>40977.988067129627</v>
      </c>
      <c r="L931" s="19">
        <f t="shared" si="73"/>
        <v>2012</v>
      </c>
      <c r="M931" s="14">
        <f t="shared" si="70"/>
        <v>41007.946400462963</v>
      </c>
      <c r="N931" t="b">
        <v>0</v>
      </c>
      <c r="O931">
        <v>0</v>
      </c>
      <c r="P931" t="b">
        <v>0</v>
      </c>
      <c r="Q931" t="s">
        <v>8278</v>
      </c>
      <c r="R931" s="7">
        <f t="shared" si="71"/>
        <v>0</v>
      </c>
      <c r="S931" s="7">
        <f t="shared" si="74"/>
        <v>0</v>
      </c>
      <c r="T931" t="s">
        <v>8325</v>
      </c>
      <c r="U931" t="s">
        <v>8328</v>
      </c>
    </row>
    <row r="932" spans="1:21" ht="45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72"/>
        <v>40312.665578703702</v>
      </c>
      <c r="L932" s="19">
        <f t="shared" si="73"/>
        <v>2010</v>
      </c>
      <c r="M932" s="14">
        <f t="shared" si="70"/>
        <v>40354.647222222222</v>
      </c>
      <c r="N932" t="b">
        <v>0</v>
      </c>
      <c r="O932">
        <v>5</v>
      </c>
      <c r="P932" t="b">
        <v>0</v>
      </c>
      <c r="Q932" t="s">
        <v>8278</v>
      </c>
      <c r="R932" s="7">
        <f t="shared" si="71"/>
        <v>38.333333333333336</v>
      </c>
      <c r="S932" s="7">
        <f t="shared" si="74"/>
        <v>69</v>
      </c>
      <c r="T932" t="s">
        <v>8325</v>
      </c>
      <c r="U932" t="s">
        <v>8328</v>
      </c>
    </row>
    <row r="933" spans="1:21" ht="4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72"/>
        <v>41680.109976851854</v>
      </c>
      <c r="L933" s="19">
        <f t="shared" si="73"/>
        <v>2014</v>
      </c>
      <c r="M933" s="14">
        <f t="shared" si="70"/>
        <v>41714.666666666664</v>
      </c>
      <c r="N933" t="b">
        <v>0</v>
      </c>
      <c r="O933">
        <v>7</v>
      </c>
      <c r="P933" t="b">
        <v>0</v>
      </c>
      <c r="Q933" t="s">
        <v>8278</v>
      </c>
      <c r="R933" s="7">
        <f t="shared" si="71"/>
        <v>6.5500000000000007</v>
      </c>
      <c r="S933" s="7">
        <f t="shared" si="74"/>
        <v>18.714285714285715</v>
      </c>
      <c r="T933" t="s">
        <v>8325</v>
      </c>
      <c r="U933" t="s">
        <v>8328</v>
      </c>
    </row>
    <row r="934" spans="1:21" ht="30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72"/>
        <v>41310.719270833331</v>
      </c>
      <c r="L934" s="19">
        <f t="shared" si="73"/>
        <v>2013</v>
      </c>
      <c r="M934" s="14">
        <f t="shared" si="70"/>
        <v>41355.677604166667</v>
      </c>
      <c r="N934" t="b">
        <v>0</v>
      </c>
      <c r="O934">
        <v>30</v>
      </c>
      <c r="P934" t="b">
        <v>0</v>
      </c>
      <c r="Q934" t="s">
        <v>8278</v>
      </c>
      <c r="R934" s="7">
        <f t="shared" si="71"/>
        <v>14.536842105263158</v>
      </c>
      <c r="S934" s="7">
        <f t="shared" si="74"/>
        <v>46.033333333333331</v>
      </c>
      <c r="T934" t="s">
        <v>8325</v>
      </c>
      <c r="U934" t="s">
        <v>8328</v>
      </c>
    </row>
    <row r="935" spans="1:21" ht="4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72"/>
        <v>41710.919085648144</v>
      </c>
      <c r="L935" s="19">
        <f t="shared" si="73"/>
        <v>2014</v>
      </c>
      <c r="M935" s="14">
        <f t="shared" si="70"/>
        <v>41770.919085648144</v>
      </c>
      <c r="N935" t="b">
        <v>0</v>
      </c>
      <c r="O935">
        <v>2</v>
      </c>
      <c r="P935" t="b">
        <v>0</v>
      </c>
      <c r="Q935" t="s">
        <v>8278</v>
      </c>
      <c r="R935" s="7">
        <f t="shared" si="71"/>
        <v>6</v>
      </c>
      <c r="S935" s="7">
        <f t="shared" si="74"/>
        <v>60</v>
      </c>
      <c r="T935" t="s">
        <v>8325</v>
      </c>
      <c r="U935" t="s">
        <v>8328</v>
      </c>
    </row>
    <row r="936" spans="1:21" ht="4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72"/>
        <v>41733.487083333333</v>
      </c>
      <c r="L936" s="19">
        <f t="shared" si="73"/>
        <v>2014</v>
      </c>
      <c r="M936" s="14">
        <f t="shared" si="70"/>
        <v>41763</v>
      </c>
      <c r="N936" t="b">
        <v>0</v>
      </c>
      <c r="O936">
        <v>30</v>
      </c>
      <c r="P936" t="b">
        <v>0</v>
      </c>
      <c r="Q936" t="s">
        <v>8278</v>
      </c>
      <c r="R936" s="7">
        <f t="shared" si="71"/>
        <v>30.4</v>
      </c>
      <c r="S936" s="7">
        <f t="shared" si="74"/>
        <v>50.666666666666664</v>
      </c>
      <c r="T936" t="s">
        <v>8325</v>
      </c>
      <c r="U936" t="s">
        <v>8328</v>
      </c>
    </row>
    <row r="937" spans="1:21" ht="4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72"/>
        <v>42368.083668981482</v>
      </c>
      <c r="L937" s="19">
        <f t="shared" si="73"/>
        <v>2015</v>
      </c>
      <c r="M937" s="14">
        <f t="shared" si="70"/>
        <v>42398.083668981482</v>
      </c>
      <c r="N937" t="b">
        <v>0</v>
      </c>
      <c r="O937">
        <v>2</v>
      </c>
      <c r="P937" t="b">
        <v>0</v>
      </c>
      <c r="Q937" t="s">
        <v>8278</v>
      </c>
      <c r="R937" s="7">
        <f t="shared" si="71"/>
        <v>1.4285714285714286</v>
      </c>
      <c r="S937" s="7">
        <f t="shared" si="74"/>
        <v>25</v>
      </c>
      <c r="T937" t="s">
        <v>8325</v>
      </c>
      <c r="U937" t="s">
        <v>8328</v>
      </c>
    </row>
    <row r="938" spans="1:21" ht="4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72"/>
        <v>40882.774178240739</v>
      </c>
      <c r="L938" s="19">
        <f t="shared" si="73"/>
        <v>2011</v>
      </c>
      <c r="M938" s="14">
        <f t="shared" si="70"/>
        <v>40926.583333333336</v>
      </c>
      <c r="N938" t="b">
        <v>0</v>
      </c>
      <c r="O938">
        <v>0</v>
      </c>
      <c r="P938" t="b">
        <v>0</v>
      </c>
      <c r="Q938" t="s">
        <v>8278</v>
      </c>
      <c r="R938" s="7">
        <f t="shared" si="71"/>
        <v>0</v>
      </c>
      <c r="S938" s="7">
        <f t="shared" si="74"/>
        <v>0</v>
      </c>
      <c r="T938" t="s">
        <v>8325</v>
      </c>
      <c r="U938" t="s">
        <v>8328</v>
      </c>
    </row>
    <row r="939" spans="1:21" ht="4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72"/>
        <v>41551.548113425924</v>
      </c>
      <c r="L939" s="19">
        <f t="shared" si="73"/>
        <v>2013</v>
      </c>
      <c r="M939" s="14">
        <f t="shared" si="70"/>
        <v>41581.589780092589</v>
      </c>
      <c r="N939" t="b">
        <v>0</v>
      </c>
      <c r="O939">
        <v>2</v>
      </c>
      <c r="P939" t="b">
        <v>0</v>
      </c>
      <c r="Q939" t="s">
        <v>8278</v>
      </c>
      <c r="R939" s="7">
        <f t="shared" si="71"/>
        <v>1.1428571428571428</v>
      </c>
      <c r="S939" s="7">
        <f t="shared" si="74"/>
        <v>20</v>
      </c>
      <c r="T939" t="s">
        <v>8325</v>
      </c>
      <c r="U939" t="s">
        <v>8328</v>
      </c>
    </row>
    <row r="940" spans="1:21" ht="4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72"/>
        <v>41124.229722222226</v>
      </c>
      <c r="L940" s="19">
        <f t="shared" si="73"/>
        <v>2012</v>
      </c>
      <c r="M940" s="14">
        <f t="shared" si="70"/>
        <v>41154.229722222226</v>
      </c>
      <c r="N940" t="b">
        <v>0</v>
      </c>
      <c r="O940">
        <v>1</v>
      </c>
      <c r="P940" t="b">
        <v>0</v>
      </c>
      <c r="Q940" t="s">
        <v>8278</v>
      </c>
      <c r="R940" s="7">
        <f t="shared" si="71"/>
        <v>0.35714285714285715</v>
      </c>
      <c r="S940" s="7">
        <f t="shared" si="74"/>
        <v>25</v>
      </c>
      <c r="T940" t="s">
        <v>8325</v>
      </c>
      <c r="U940" t="s">
        <v>8328</v>
      </c>
    </row>
    <row r="941" spans="1:21" ht="4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72"/>
        <v>41416.513171296298</v>
      </c>
      <c r="L941" s="19">
        <f t="shared" si="73"/>
        <v>2013</v>
      </c>
      <c r="M941" s="14">
        <f t="shared" si="70"/>
        <v>41455.581944444442</v>
      </c>
      <c r="N941" t="b">
        <v>0</v>
      </c>
      <c r="O941">
        <v>2</v>
      </c>
      <c r="P941" t="b">
        <v>0</v>
      </c>
      <c r="Q941" t="s">
        <v>8278</v>
      </c>
      <c r="R941" s="7">
        <f t="shared" si="71"/>
        <v>1.4545454545454546</v>
      </c>
      <c r="S941" s="7">
        <f t="shared" si="74"/>
        <v>20</v>
      </c>
      <c r="T941" t="s">
        <v>8325</v>
      </c>
      <c r="U941" t="s">
        <v>8328</v>
      </c>
    </row>
    <row r="942" spans="1:21" ht="4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72"/>
        <v>42181.758402777778</v>
      </c>
      <c r="L942" s="19">
        <f t="shared" si="73"/>
        <v>2015</v>
      </c>
      <c r="M942" s="14">
        <f t="shared" si="70"/>
        <v>42226.758402777778</v>
      </c>
      <c r="N942" t="b">
        <v>0</v>
      </c>
      <c r="O942">
        <v>14</v>
      </c>
      <c r="P942" t="b">
        <v>0</v>
      </c>
      <c r="Q942" t="s">
        <v>8273</v>
      </c>
      <c r="R942" s="7">
        <f t="shared" si="71"/>
        <v>17.155555555555555</v>
      </c>
      <c r="S942" s="7">
        <f t="shared" si="74"/>
        <v>110.28571428571429</v>
      </c>
      <c r="T942" t="s">
        <v>8319</v>
      </c>
      <c r="U942" t="s">
        <v>8321</v>
      </c>
    </row>
    <row r="943" spans="1:21" ht="45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72"/>
        <v>42745.846585648149</v>
      </c>
      <c r="L943" s="19">
        <f t="shared" si="73"/>
        <v>2017</v>
      </c>
      <c r="M943" s="14">
        <f t="shared" si="70"/>
        <v>42775.846585648149</v>
      </c>
      <c r="N943" t="b">
        <v>0</v>
      </c>
      <c r="O943">
        <v>31</v>
      </c>
      <c r="P943" t="b">
        <v>0</v>
      </c>
      <c r="Q943" t="s">
        <v>8273</v>
      </c>
      <c r="R943" s="7">
        <f t="shared" si="71"/>
        <v>2.3220000000000001</v>
      </c>
      <c r="S943" s="7">
        <f t="shared" si="74"/>
        <v>37.451612903225808</v>
      </c>
      <c r="T943" t="s">
        <v>8319</v>
      </c>
      <c r="U943" t="s">
        <v>8321</v>
      </c>
    </row>
    <row r="944" spans="1:21" ht="45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72"/>
        <v>42382.593287037038</v>
      </c>
      <c r="L944" s="19">
        <f t="shared" si="73"/>
        <v>2016</v>
      </c>
      <c r="M944" s="14">
        <f t="shared" si="70"/>
        <v>42418.593287037038</v>
      </c>
      <c r="N944" t="b">
        <v>0</v>
      </c>
      <c r="O944">
        <v>16</v>
      </c>
      <c r="P944" t="b">
        <v>0</v>
      </c>
      <c r="Q944" t="s">
        <v>8273</v>
      </c>
      <c r="R944" s="7">
        <f t="shared" si="71"/>
        <v>8.9066666666666663</v>
      </c>
      <c r="S944" s="7">
        <f t="shared" si="74"/>
        <v>41.75</v>
      </c>
      <c r="T944" t="s">
        <v>8319</v>
      </c>
      <c r="U944" t="s">
        <v>8321</v>
      </c>
    </row>
    <row r="945" spans="1:21" ht="30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72"/>
        <v>42673.41788194445</v>
      </c>
      <c r="L945" s="19">
        <f t="shared" si="73"/>
        <v>2016</v>
      </c>
      <c r="M945" s="14">
        <f t="shared" si="70"/>
        <v>42703.459548611107</v>
      </c>
      <c r="N945" t="b">
        <v>0</v>
      </c>
      <c r="O945">
        <v>12</v>
      </c>
      <c r="P945" t="b">
        <v>0</v>
      </c>
      <c r="Q945" t="s">
        <v>8273</v>
      </c>
      <c r="R945" s="7">
        <f t="shared" si="71"/>
        <v>9.6333333333333346</v>
      </c>
      <c r="S945" s="7">
        <f t="shared" si="74"/>
        <v>24.083333333333332</v>
      </c>
      <c r="T945" t="s">
        <v>8319</v>
      </c>
      <c r="U945" t="s">
        <v>8321</v>
      </c>
    </row>
    <row r="946" spans="1:21" ht="4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72"/>
        <v>42444.333912037036</v>
      </c>
      <c r="L946" s="19">
        <f t="shared" si="73"/>
        <v>2016</v>
      </c>
      <c r="M946" s="14">
        <f t="shared" si="70"/>
        <v>42478.333333333328</v>
      </c>
      <c r="N946" t="b">
        <v>0</v>
      </c>
      <c r="O946">
        <v>96</v>
      </c>
      <c r="P946" t="b">
        <v>0</v>
      </c>
      <c r="Q946" t="s">
        <v>8273</v>
      </c>
      <c r="R946" s="7">
        <f t="shared" si="71"/>
        <v>13.325999999999999</v>
      </c>
      <c r="S946" s="7">
        <f t="shared" si="74"/>
        <v>69.40625</v>
      </c>
      <c r="T946" t="s">
        <v>8319</v>
      </c>
      <c r="U946" t="s">
        <v>8321</v>
      </c>
    </row>
    <row r="947" spans="1:21" ht="4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72"/>
        <v>42732.622986111106</v>
      </c>
      <c r="L947" s="19">
        <f t="shared" si="73"/>
        <v>2016</v>
      </c>
      <c r="M947" s="14">
        <f t="shared" si="70"/>
        <v>42784.749305555553</v>
      </c>
      <c r="N947" t="b">
        <v>0</v>
      </c>
      <c r="O947">
        <v>16</v>
      </c>
      <c r="P947" t="b">
        <v>0</v>
      </c>
      <c r="Q947" t="s">
        <v>8273</v>
      </c>
      <c r="R947" s="7">
        <f t="shared" si="71"/>
        <v>2.484</v>
      </c>
      <c r="S947" s="7">
        <f t="shared" si="74"/>
        <v>155.25</v>
      </c>
      <c r="T947" t="s">
        <v>8319</v>
      </c>
      <c r="U947" t="s">
        <v>8321</v>
      </c>
    </row>
    <row r="948" spans="1:21" ht="30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72"/>
        <v>42592.500555555554</v>
      </c>
      <c r="L948" s="19">
        <f t="shared" si="73"/>
        <v>2016</v>
      </c>
      <c r="M948" s="14">
        <f t="shared" si="70"/>
        <v>42622.500555555554</v>
      </c>
      <c r="N948" t="b">
        <v>0</v>
      </c>
      <c r="O948">
        <v>5</v>
      </c>
      <c r="P948" t="b">
        <v>0</v>
      </c>
      <c r="Q948" t="s">
        <v>8273</v>
      </c>
      <c r="R948" s="7">
        <f t="shared" si="71"/>
        <v>1.9066666666666665</v>
      </c>
      <c r="S948" s="7">
        <f t="shared" si="74"/>
        <v>57.2</v>
      </c>
      <c r="T948" t="s">
        <v>8319</v>
      </c>
      <c r="U948" t="s">
        <v>8321</v>
      </c>
    </row>
    <row r="949" spans="1:21" ht="45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72"/>
        <v>42491.531319444446</v>
      </c>
      <c r="L949" s="19">
        <f t="shared" si="73"/>
        <v>2016</v>
      </c>
      <c r="M949" s="14">
        <f t="shared" si="70"/>
        <v>42551.531319444446</v>
      </c>
      <c r="N949" t="b">
        <v>0</v>
      </c>
      <c r="O949">
        <v>0</v>
      </c>
      <c r="P949" t="b">
        <v>0</v>
      </c>
      <c r="Q949" t="s">
        <v>8273</v>
      </c>
      <c r="R949" s="7">
        <f t="shared" si="71"/>
        <v>0</v>
      </c>
      <c r="S949" s="7">
        <f t="shared" si="74"/>
        <v>0</v>
      </c>
      <c r="T949" t="s">
        <v>8319</v>
      </c>
      <c r="U949" t="s">
        <v>8321</v>
      </c>
    </row>
    <row r="950" spans="1:21" ht="45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72"/>
        <v>42411.578287037039</v>
      </c>
      <c r="L950" s="19">
        <f t="shared" si="73"/>
        <v>2016</v>
      </c>
      <c r="M950" s="14">
        <f t="shared" si="70"/>
        <v>42441.578287037039</v>
      </c>
      <c r="N950" t="b">
        <v>0</v>
      </c>
      <c r="O950">
        <v>8</v>
      </c>
      <c r="P950" t="b">
        <v>0</v>
      </c>
      <c r="Q950" t="s">
        <v>8273</v>
      </c>
      <c r="R950" s="7">
        <f t="shared" si="71"/>
        <v>12</v>
      </c>
      <c r="S950" s="7">
        <f t="shared" si="74"/>
        <v>60</v>
      </c>
      <c r="T950" t="s">
        <v>8319</v>
      </c>
      <c r="U950" t="s">
        <v>8321</v>
      </c>
    </row>
    <row r="951" spans="1:21" ht="4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72"/>
        <v>42360.793703703705</v>
      </c>
      <c r="L951" s="19">
        <f t="shared" si="73"/>
        <v>2015</v>
      </c>
      <c r="M951" s="14">
        <f t="shared" si="70"/>
        <v>42420.793703703705</v>
      </c>
      <c r="N951" t="b">
        <v>0</v>
      </c>
      <c r="O951">
        <v>7</v>
      </c>
      <c r="P951" t="b">
        <v>0</v>
      </c>
      <c r="Q951" t="s">
        <v>8273</v>
      </c>
      <c r="R951" s="7">
        <f t="shared" si="71"/>
        <v>1.365</v>
      </c>
      <c r="S951" s="7">
        <f t="shared" si="74"/>
        <v>39</v>
      </c>
      <c r="T951" t="s">
        <v>8319</v>
      </c>
      <c r="U951" t="s">
        <v>8321</v>
      </c>
    </row>
    <row r="952" spans="1:21" ht="4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72"/>
        <v>42356.500706018516</v>
      </c>
      <c r="L952" s="19">
        <f t="shared" si="73"/>
        <v>2015</v>
      </c>
      <c r="M952" s="14">
        <f t="shared" si="70"/>
        <v>42386.500706018516</v>
      </c>
      <c r="N952" t="b">
        <v>0</v>
      </c>
      <c r="O952">
        <v>24</v>
      </c>
      <c r="P952" t="b">
        <v>0</v>
      </c>
      <c r="Q952" t="s">
        <v>8273</v>
      </c>
      <c r="R952" s="7">
        <f t="shared" si="71"/>
        <v>28.04</v>
      </c>
      <c r="S952" s="7">
        <f t="shared" si="74"/>
        <v>58.416666666666664</v>
      </c>
      <c r="T952" t="s">
        <v>8319</v>
      </c>
      <c r="U952" t="s">
        <v>8321</v>
      </c>
    </row>
    <row r="953" spans="1:21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72"/>
        <v>42480.403611111113</v>
      </c>
      <c r="L953" s="19">
        <f t="shared" si="73"/>
        <v>2016</v>
      </c>
      <c r="M953" s="14">
        <f t="shared" si="70"/>
        <v>42525.403611111113</v>
      </c>
      <c r="N953" t="b">
        <v>0</v>
      </c>
      <c r="O953">
        <v>121</v>
      </c>
      <c r="P953" t="b">
        <v>0</v>
      </c>
      <c r="Q953" t="s">
        <v>8273</v>
      </c>
      <c r="R953" s="7">
        <f t="shared" si="71"/>
        <v>38.39</v>
      </c>
      <c r="S953" s="7">
        <f t="shared" si="74"/>
        <v>158.63636363636363</v>
      </c>
      <c r="T953" t="s">
        <v>8319</v>
      </c>
      <c r="U953" t="s">
        <v>8321</v>
      </c>
    </row>
    <row r="954" spans="1:21" ht="30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72"/>
        <v>42662.363564814819</v>
      </c>
      <c r="L954" s="19">
        <f t="shared" si="73"/>
        <v>2016</v>
      </c>
      <c r="M954" s="14">
        <f t="shared" si="70"/>
        <v>42692.405231481476</v>
      </c>
      <c r="N954" t="b">
        <v>0</v>
      </c>
      <c r="O954">
        <v>196</v>
      </c>
      <c r="P954" t="b">
        <v>0</v>
      </c>
      <c r="Q954" t="s">
        <v>8273</v>
      </c>
      <c r="R954" s="7">
        <f t="shared" si="71"/>
        <v>39.942857142857143</v>
      </c>
      <c r="S954" s="7">
        <f t="shared" si="74"/>
        <v>99.857142857142861</v>
      </c>
      <c r="T954" t="s">
        <v>8319</v>
      </c>
      <c r="U954" t="s">
        <v>8321</v>
      </c>
    </row>
    <row r="955" spans="1:21" ht="4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72"/>
        <v>41998.914340277777</v>
      </c>
      <c r="L955" s="19">
        <f t="shared" si="73"/>
        <v>2014</v>
      </c>
      <c r="M955" s="14">
        <f t="shared" si="70"/>
        <v>42028.914340277777</v>
      </c>
      <c r="N955" t="b">
        <v>0</v>
      </c>
      <c r="O955">
        <v>5</v>
      </c>
      <c r="P955" t="b">
        <v>0</v>
      </c>
      <c r="Q955" t="s">
        <v>8273</v>
      </c>
      <c r="R955" s="7">
        <f t="shared" si="71"/>
        <v>0.84</v>
      </c>
      <c r="S955" s="7">
        <f t="shared" si="74"/>
        <v>25.2</v>
      </c>
      <c r="T955" t="s">
        <v>8319</v>
      </c>
      <c r="U955" t="s">
        <v>8321</v>
      </c>
    </row>
    <row r="956" spans="1:21" ht="4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72"/>
        <v>42194.583784722221</v>
      </c>
      <c r="L956" s="19">
        <f t="shared" si="73"/>
        <v>2015</v>
      </c>
      <c r="M956" s="14">
        <f t="shared" si="70"/>
        <v>42236.583784722221</v>
      </c>
      <c r="N956" t="b">
        <v>0</v>
      </c>
      <c r="O956">
        <v>73</v>
      </c>
      <c r="P956" t="b">
        <v>0</v>
      </c>
      <c r="Q956" t="s">
        <v>8273</v>
      </c>
      <c r="R956" s="7">
        <f t="shared" si="71"/>
        <v>43.406666666666666</v>
      </c>
      <c r="S956" s="7">
        <f t="shared" si="74"/>
        <v>89.191780821917803</v>
      </c>
      <c r="T956" t="s">
        <v>8319</v>
      </c>
      <c r="U956" t="s">
        <v>8321</v>
      </c>
    </row>
    <row r="957" spans="1:21" ht="4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72"/>
        <v>42586.045138888891</v>
      </c>
      <c r="L957" s="19">
        <f t="shared" si="73"/>
        <v>2016</v>
      </c>
      <c r="M957" s="14">
        <f t="shared" si="70"/>
        <v>42626.045138888891</v>
      </c>
      <c r="N957" t="b">
        <v>0</v>
      </c>
      <c r="O957">
        <v>93</v>
      </c>
      <c r="P957" t="b">
        <v>0</v>
      </c>
      <c r="Q957" t="s">
        <v>8273</v>
      </c>
      <c r="R957" s="7">
        <f t="shared" si="71"/>
        <v>5.6613333333333333</v>
      </c>
      <c r="S957" s="7">
        <f t="shared" si="74"/>
        <v>182.6236559139785</v>
      </c>
      <c r="T957" t="s">
        <v>8319</v>
      </c>
      <c r="U957" t="s">
        <v>8321</v>
      </c>
    </row>
    <row r="958" spans="1:21" ht="45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72"/>
        <v>42060.663877314815</v>
      </c>
      <c r="L958" s="19">
        <f t="shared" si="73"/>
        <v>2015</v>
      </c>
      <c r="M958" s="14">
        <f t="shared" si="70"/>
        <v>42120.622210648144</v>
      </c>
      <c r="N958" t="b">
        <v>0</v>
      </c>
      <c r="O958">
        <v>17</v>
      </c>
      <c r="P958" t="b">
        <v>0</v>
      </c>
      <c r="Q958" t="s">
        <v>8273</v>
      </c>
      <c r="R958" s="7">
        <f t="shared" si="71"/>
        <v>1.722</v>
      </c>
      <c r="S958" s="7">
        <f t="shared" si="74"/>
        <v>50.647058823529413</v>
      </c>
      <c r="T958" t="s">
        <v>8319</v>
      </c>
      <c r="U958" t="s">
        <v>8321</v>
      </c>
    </row>
    <row r="959" spans="1:21" ht="30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72"/>
        <v>42660.302465277782</v>
      </c>
      <c r="L959" s="19">
        <f t="shared" si="73"/>
        <v>2016</v>
      </c>
      <c r="M959" s="14">
        <f t="shared" si="70"/>
        <v>42691.344131944439</v>
      </c>
      <c r="N959" t="b">
        <v>0</v>
      </c>
      <c r="O959">
        <v>7</v>
      </c>
      <c r="P959" t="b">
        <v>0</v>
      </c>
      <c r="Q959" t="s">
        <v>8273</v>
      </c>
      <c r="R959" s="7">
        <f t="shared" si="71"/>
        <v>1.9416666666666664</v>
      </c>
      <c r="S959" s="7">
        <f t="shared" si="74"/>
        <v>33.285714285714285</v>
      </c>
      <c r="T959" t="s">
        <v>8319</v>
      </c>
      <c r="U959" t="s">
        <v>8321</v>
      </c>
    </row>
    <row r="960" spans="1:21" ht="45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72"/>
        <v>42082.552812499998</v>
      </c>
      <c r="L960" s="19">
        <f t="shared" si="73"/>
        <v>2015</v>
      </c>
      <c r="M960" s="14">
        <f t="shared" si="70"/>
        <v>42103.957638888889</v>
      </c>
      <c r="N960" t="b">
        <v>0</v>
      </c>
      <c r="O960">
        <v>17</v>
      </c>
      <c r="P960" t="b">
        <v>0</v>
      </c>
      <c r="Q960" t="s">
        <v>8273</v>
      </c>
      <c r="R960" s="7">
        <f t="shared" si="71"/>
        <v>11.328275684711327</v>
      </c>
      <c r="S960" s="7">
        <f t="shared" si="74"/>
        <v>51.823529411764703</v>
      </c>
      <c r="T960" t="s">
        <v>8319</v>
      </c>
      <c r="U960" t="s">
        <v>8321</v>
      </c>
    </row>
    <row r="961" spans="1:21" ht="4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72"/>
        <v>41992.924363425926</v>
      </c>
      <c r="L961" s="19">
        <f t="shared" si="73"/>
        <v>2014</v>
      </c>
      <c r="M961" s="14">
        <f t="shared" si="70"/>
        <v>42022.924363425926</v>
      </c>
      <c r="N961" t="b">
        <v>0</v>
      </c>
      <c r="O961">
        <v>171</v>
      </c>
      <c r="P961" t="b">
        <v>0</v>
      </c>
      <c r="Q961" t="s">
        <v>8273</v>
      </c>
      <c r="R961" s="7">
        <f t="shared" si="71"/>
        <v>38.86</v>
      </c>
      <c r="S961" s="7">
        <f t="shared" si="74"/>
        <v>113.62573099415205</v>
      </c>
      <c r="T961" t="s">
        <v>8319</v>
      </c>
      <c r="U961" t="s">
        <v>8321</v>
      </c>
    </row>
    <row r="962" spans="1:21" ht="4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si="72"/>
        <v>42766.376793981486</v>
      </c>
      <c r="L962" s="19">
        <f t="shared" si="73"/>
        <v>2017</v>
      </c>
      <c r="M962" s="14">
        <f t="shared" ref="M962:M1025" si="75">(I962/86400)+25569+(-6/24)</f>
        <v>42808.335127314815</v>
      </c>
      <c r="N962" t="b">
        <v>0</v>
      </c>
      <c r="O962">
        <v>188</v>
      </c>
      <c r="P962" t="b">
        <v>0</v>
      </c>
      <c r="Q962" t="s">
        <v>8273</v>
      </c>
      <c r="R962" s="7">
        <f t="shared" ref="R962:R1025" si="76">E962/D962*100</f>
        <v>46.100628930817614</v>
      </c>
      <c r="S962" s="7">
        <f t="shared" si="74"/>
        <v>136.46276595744681</v>
      </c>
      <c r="T962" t="s">
        <v>8319</v>
      </c>
      <c r="U962" t="s">
        <v>8321</v>
      </c>
    </row>
    <row r="963" spans="1:21" ht="30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ref="K963:K1026" si="77">(J963/86400)+25569+(-6/24)</f>
        <v>42740.443692129629</v>
      </c>
      <c r="L963" s="19">
        <f t="shared" ref="L963:L1026" si="78">YEAR(K963)</f>
        <v>2017</v>
      </c>
      <c r="M963" s="14">
        <f t="shared" si="75"/>
        <v>42786.541666666672</v>
      </c>
      <c r="N963" t="b">
        <v>0</v>
      </c>
      <c r="O963">
        <v>110</v>
      </c>
      <c r="P963" t="b">
        <v>0</v>
      </c>
      <c r="Q963" t="s">
        <v>8273</v>
      </c>
      <c r="R963" s="7">
        <f t="shared" si="76"/>
        <v>42.188421052631583</v>
      </c>
      <c r="S963" s="7">
        <f t="shared" ref="S963:S1026" si="79">IFERROR(E963/O963,0)</f>
        <v>364.35454545454547</v>
      </c>
      <c r="T963" t="s">
        <v>8319</v>
      </c>
      <c r="U963" t="s">
        <v>8321</v>
      </c>
    </row>
    <row r="964" spans="1:21" ht="4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77"/>
        <v>42373.462418981479</v>
      </c>
      <c r="L964" s="19">
        <f t="shared" si="78"/>
        <v>2016</v>
      </c>
      <c r="M964" s="14">
        <f t="shared" si="75"/>
        <v>42411.462418981479</v>
      </c>
      <c r="N964" t="b">
        <v>0</v>
      </c>
      <c r="O964">
        <v>37</v>
      </c>
      <c r="P964" t="b">
        <v>0</v>
      </c>
      <c r="Q964" t="s">
        <v>8273</v>
      </c>
      <c r="R964" s="7">
        <f t="shared" si="76"/>
        <v>28.48</v>
      </c>
      <c r="S964" s="7">
        <f t="shared" si="79"/>
        <v>19.243243243243242</v>
      </c>
      <c r="T964" t="s">
        <v>8319</v>
      </c>
      <c r="U964" t="s">
        <v>8321</v>
      </c>
    </row>
    <row r="965" spans="1:21" ht="30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77"/>
        <v>42625.385636574079</v>
      </c>
      <c r="L965" s="19">
        <f t="shared" si="78"/>
        <v>2016</v>
      </c>
      <c r="M965" s="14">
        <f t="shared" si="75"/>
        <v>42660.385636574079</v>
      </c>
      <c r="N965" t="b">
        <v>0</v>
      </c>
      <c r="O965">
        <v>9</v>
      </c>
      <c r="P965" t="b">
        <v>0</v>
      </c>
      <c r="Q965" t="s">
        <v>8273</v>
      </c>
      <c r="R965" s="7">
        <f t="shared" si="76"/>
        <v>1.077142857142857</v>
      </c>
      <c r="S965" s="7">
        <f t="shared" si="79"/>
        <v>41.888888888888886</v>
      </c>
      <c r="T965" t="s">
        <v>8319</v>
      </c>
      <c r="U965" t="s">
        <v>8321</v>
      </c>
    </row>
    <row r="966" spans="1:21" ht="4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77"/>
        <v>42208.378692129627</v>
      </c>
      <c r="L966" s="19">
        <f t="shared" si="78"/>
        <v>2015</v>
      </c>
      <c r="M966" s="14">
        <f t="shared" si="75"/>
        <v>42248.378692129627</v>
      </c>
      <c r="N966" t="b">
        <v>0</v>
      </c>
      <c r="O966">
        <v>29</v>
      </c>
      <c r="P966" t="b">
        <v>0</v>
      </c>
      <c r="Q966" t="s">
        <v>8273</v>
      </c>
      <c r="R966" s="7">
        <f t="shared" si="76"/>
        <v>0.79909090909090907</v>
      </c>
      <c r="S966" s="7">
        <f t="shared" si="79"/>
        <v>30.310344827586206</v>
      </c>
      <c r="T966" t="s">
        <v>8319</v>
      </c>
      <c r="U966" t="s">
        <v>8321</v>
      </c>
    </row>
    <row r="967" spans="1:21" ht="4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77"/>
        <v>42636.766736111109</v>
      </c>
      <c r="L967" s="19">
        <f t="shared" si="78"/>
        <v>2016</v>
      </c>
      <c r="M967" s="14">
        <f t="shared" si="75"/>
        <v>42668.915972222225</v>
      </c>
      <c r="N967" t="b">
        <v>0</v>
      </c>
      <c r="O967">
        <v>6</v>
      </c>
      <c r="P967" t="b">
        <v>0</v>
      </c>
      <c r="Q967" t="s">
        <v>8273</v>
      </c>
      <c r="R967" s="7">
        <f t="shared" si="76"/>
        <v>1.1919999999999999</v>
      </c>
      <c r="S967" s="7">
        <f t="shared" si="79"/>
        <v>49.666666666666664</v>
      </c>
      <c r="T967" t="s">
        <v>8319</v>
      </c>
      <c r="U967" t="s">
        <v>8321</v>
      </c>
    </row>
    <row r="968" spans="1:21" ht="4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77"/>
        <v>42619.385787037041</v>
      </c>
      <c r="L968" s="19">
        <f t="shared" si="78"/>
        <v>2016</v>
      </c>
      <c r="M968" s="14">
        <f t="shared" si="75"/>
        <v>42649.385787037041</v>
      </c>
      <c r="N968" t="b">
        <v>0</v>
      </c>
      <c r="O968">
        <v>30</v>
      </c>
      <c r="P968" t="b">
        <v>0</v>
      </c>
      <c r="Q968" t="s">
        <v>8273</v>
      </c>
      <c r="R968" s="7">
        <f t="shared" si="76"/>
        <v>14.799999999999999</v>
      </c>
      <c r="S968" s="7">
        <f t="shared" si="79"/>
        <v>59.2</v>
      </c>
      <c r="T968" t="s">
        <v>8319</v>
      </c>
      <c r="U968" t="s">
        <v>8321</v>
      </c>
    </row>
    <row r="969" spans="1:21" ht="30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77"/>
        <v>42422.004328703704</v>
      </c>
      <c r="L969" s="19">
        <f t="shared" si="78"/>
        <v>2016</v>
      </c>
      <c r="M969" s="14">
        <f t="shared" si="75"/>
        <v>42481.96266203704</v>
      </c>
      <c r="N969" t="b">
        <v>0</v>
      </c>
      <c r="O969">
        <v>81</v>
      </c>
      <c r="P969" t="b">
        <v>0</v>
      </c>
      <c r="Q969" t="s">
        <v>8273</v>
      </c>
      <c r="R969" s="7">
        <f t="shared" si="76"/>
        <v>17.810000000000002</v>
      </c>
      <c r="S969" s="7">
        <f t="shared" si="79"/>
        <v>43.97530864197531</v>
      </c>
      <c r="T969" t="s">
        <v>8319</v>
      </c>
      <c r="U969" t="s">
        <v>8321</v>
      </c>
    </row>
    <row r="970" spans="1:21" ht="4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77"/>
        <v>41836.597615740742</v>
      </c>
      <c r="L970" s="19">
        <f t="shared" si="78"/>
        <v>2014</v>
      </c>
      <c r="M970" s="14">
        <f t="shared" si="75"/>
        <v>41866.597615740742</v>
      </c>
      <c r="N970" t="b">
        <v>0</v>
      </c>
      <c r="O970">
        <v>4</v>
      </c>
      <c r="P970" t="b">
        <v>0</v>
      </c>
      <c r="Q970" t="s">
        <v>8273</v>
      </c>
      <c r="R970" s="7">
        <f t="shared" si="76"/>
        <v>1.325</v>
      </c>
      <c r="S970" s="7">
        <f t="shared" si="79"/>
        <v>26.5</v>
      </c>
      <c r="T970" t="s">
        <v>8319</v>
      </c>
      <c r="U970" t="s">
        <v>8321</v>
      </c>
    </row>
    <row r="971" spans="1:21" ht="30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77"/>
        <v>42742.05332175926</v>
      </c>
      <c r="L971" s="19">
        <f t="shared" si="78"/>
        <v>2017</v>
      </c>
      <c r="M971" s="14">
        <f t="shared" si="75"/>
        <v>42775.05332175926</v>
      </c>
      <c r="N971" t="b">
        <v>0</v>
      </c>
      <c r="O971">
        <v>11</v>
      </c>
      <c r="P971" t="b">
        <v>0</v>
      </c>
      <c r="Q971" t="s">
        <v>8273</v>
      </c>
      <c r="R971" s="7">
        <f t="shared" si="76"/>
        <v>46.666666666666664</v>
      </c>
      <c r="S971" s="7">
        <f t="shared" si="79"/>
        <v>1272.7272727272727</v>
      </c>
      <c r="T971" t="s">
        <v>8319</v>
      </c>
      <c r="U971" t="s">
        <v>8321</v>
      </c>
    </row>
    <row r="972" spans="1:21" ht="45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77"/>
        <v>42720.970520833333</v>
      </c>
      <c r="L972" s="19">
        <f t="shared" si="78"/>
        <v>2016</v>
      </c>
      <c r="M972" s="14">
        <f t="shared" si="75"/>
        <v>42757.957638888889</v>
      </c>
      <c r="N972" t="b">
        <v>0</v>
      </c>
      <c r="O972">
        <v>14</v>
      </c>
      <c r="P972" t="b">
        <v>0</v>
      </c>
      <c r="Q972" t="s">
        <v>8273</v>
      </c>
      <c r="R972" s="7">
        <f t="shared" si="76"/>
        <v>45.92</v>
      </c>
      <c r="S972" s="7">
        <f t="shared" si="79"/>
        <v>164</v>
      </c>
      <c r="T972" t="s">
        <v>8319</v>
      </c>
      <c r="U972" t="s">
        <v>8321</v>
      </c>
    </row>
    <row r="973" spans="1:21" ht="4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77"/>
        <v>42111.459027777775</v>
      </c>
      <c r="L973" s="19">
        <f t="shared" si="78"/>
        <v>2015</v>
      </c>
      <c r="M973" s="14">
        <f t="shared" si="75"/>
        <v>42156.459027777775</v>
      </c>
      <c r="N973" t="b">
        <v>0</v>
      </c>
      <c r="O973">
        <v>5</v>
      </c>
      <c r="P973" t="b">
        <v>0</v>
      </c>
      <c r="Q973" t="s">
        <v>8273</v>
      </c>
      <c r="R973" s="7">
        <f t="shared" si="76"/>
        <v>0.22599999999999998</v>
      </c>
      <c r="S973" s="7">
        <f t="shared" si="79"/>
        <v>45.2</v>
      </c>
      <c r="T973" t="s">
        <v>8319</v>
      </c>
      <c r="U973" t="s">
        <v>8321</v>
      </c>
    </row>
    <row r="974" spans="1:21" ht="4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77"/>
        <v>41856.615717592591</v>
      </c>
      <c r="L974" s="19">
        <f t="shared" si="78"/>
        <v>2014</v>
      </c>
      <c r="M974" s="14">
        <f t="shared" si="75"/>
        <v>41886.040972222225</v>
      </c>
      <c r="N974" t="b">
        <v>0</v>
      </c>
      <c r="O974">
        <v>45</v>
      </c>
      <c r="P974" t="b">
        <v>0</v>
      </c>
      <c r="Q974" t="s">
        <v>8273</v>
      </c>
      <c r="R974" s="7">
        <f t="shared" si="76"/>
        <v>34.625</v>
      </c>
      <c r="S974" s="7">
        <f t="shared" si="79"/>
        <v>153.88888888888889</v>
      </c>
      <c r="T974" t="s">
        <v>8319</v>
      </c>
      <c r="U974" t="s">
        <v>8321</v>
      </c>
    </row>
    <row r="975" spans="1:21" ht="45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77"/>
        <v>42256.764965277776</v>
      </c>
      <c r="L975" s="19">
        <f t="shared" si="78"/>
        <v>2015</v>
      </c>
      <c r="M975" s="14">
        <f t="shared" si="75"/>
        <v>42316.806631944448</v>
      </c>
      <c r="N975" t="b">
        <v>0</v>
      </c>
      <c r="O975">
        <v>8</v>
      </c>
      <c r="P975" t="b">
        <v>0</v>
      </c>
      <c r="Q975" t="s">
        <v>8273</v>
      </c>
      <c r="R975" s="7">
        <f t="shared" si="76"/>
        <v>2.0549999999999997</v>
      </c>
      <c r="S975" s="7">
        <f t="shared" si="79"/>
        <v>51.375</v>
      </c>
      <c r="T975" t="s">
        <v>8319</v>
      </c>
      <c r="U975" t="s">
        <v>8321</v>
      </c>
    </row>
    <row r="976" spans="1:21" ht="4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77"/>
        <v>42424.499490740738</v>
      </c>
      <c r="L976" s="19">
        <f t="shared" si="78"/>
        <v>2016</v>
      </c>
      <c r="M976" s="14">
        <f t="shared" si="75"/>
        <v>42454.457824074074</v>
      </c>
      <c r="N976" t="b">
        <v>0</v>
      </c>
      <c r="O976">
        <v>3</v>
      </c>
      <c r="P976" t="b">
        <v>0</v>
      </c>
      <c r="Q976" t="s">
        <v>8273</v>
      </c>
      <c r="R976" s="7">
        <f t="shared" si="76"/>
        <v>0.55999999999999994</v>
      </c>
      <c r="S976" s="7">
        <f t="shared" si="79"/>
        <v>93.333333333333329</v>
      </c>
      <c r="T976" t="s">
        <v>8319</v>
      </c>
      <c r="U976" t="s">
        <v>8321</v>
      </c>
    </row>
    <row r="977" spans="1:21" ht="4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77"/>
        <v>42489.446585648147</v>
      </c>
      <c r="L977" s="19">
        <f t="shared" si="78"/>
        <v>2016</v>
      </c>
      <c r="M977" s="14">
        <f t="shared" si="75"/>
        <v>42549.446585648147</v>
      </c>
      <c r="N977" t="b">
        <v>0</v>
      </c>
      <c r="O977">
        <v>24</v>
      </c>
      <c r="P977" t="b">
        <v>0</v>
      </c>
      <c r="Q977" t="s">
        <v>8273</v>
      </c>
      <c r="R977" s="7">
        <f t="shared" si="76"/>
        <v>2.6069999999999998</v>
      </c>
      <c r="S977" s="7">
        <f t="shared" si="79"/>
        <v>108.625</v>
      </c>
      <c r="T977" t="s">
        <v>8319</v>
      </c>
      <c r="U977" t="s">
        <v>8321</v>
      </c>
    </row>
    <row r="978" spans="1:21" ht="4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77"/>
        <v>42184.808993055558</v>
      </c>
      <c r="L978" s="19">
        <f t="shared" si="78"/>
        <v>2015</v>
      </c>
      <c r="M978" s="14">
        <f t="shared" si="75"/>
        <v>42229.808993055558</v>
      </c>
      <c r="N978" t="b">
        <v>0</v>
      </c>
      <c r="O978">
        <v>18</v>
      </c>
      <c r="P978" t="b">
        <v>0</v>
      </c>
      <c r="Q978" t="s">
        <v>8273</v>
      </c>
      <c r="R978" s="7">
        <f t="shared" si="76"/>
        <v>1.9259999999999999</v>
      </c>
      <c r="S978" s="7">
        <f t="shared" si="79"/>
        <v>160.5</v>
      </c>
      <c r="T978" t="s">
        <v>8319</v>
      </c>
      <c r="U978" t="s">
        <v>8321</v>
      </c>
    </row>
    <row r="979" spans="1:21" ht="4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77"/>
        <v>42391.692094907412</v>
      </c>
      <c r="L979" s="19">
        <f t="shared" si="78"/>
        <v>2016</v>
      </c>
      <c r="M979" s="14">
        <f t="shared" si="75"/>
        <v>42421.692094907412</v>
      </c>
      <c r="N979" t="b">
        <v>0</v>
      </c>
      <c r="O979">
        <v>12</v>
      </c>
      <c r="P979" t="b">
        <v>0</v>
      </c>
      <c r="Q979" t="s">
        <v>8273</v>
      </c>
      <c r="R979" s="7">
        <f t="shared" si="76"/>
        <v>33.666666666666664</v>
      </c>
      <c r="S979" s="7">
        <f t="shared" si="79"/>
        <v>75.75</v>
      </c>
      <c r="T979" t="s">
        <v>8319</v>
      </c>
      <c r="U979" t="s">
        <v>8321</v>
      </c>
    </row>
    <row r="980" spans="1:21" ht="4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77"/>
        <v>42395.059039351851</v>
      </c>
      <c r="L980" s="19">
        <f t="shared" si="78"/>
        <v>2016</v>
      </c>
      <c r="M980" s="14">
        <f t="shared" si="75"/>
        <v>42425.059039351851</v>
      </c>
      <c r="N980" t="b">
        <v>0</v>
      </c>
      <c r="O980">
        <v>123</v>
      </c>
      <c r="P980" t="b">
        <v>0</v>
      </c>
      <c r="Q980" t="s">
        <v>8273</v>
      </c>
      <c r="R980" s="7">
        <f t="shared" si="76"/>
        <v>56.263267182990241</v>
      </c>
      <c r="S980" s="7">
        <f t="shared" si="79"/>
        <v>790.83739837398377</v>
      </c>
      <c r="T980" t="s">
        <v>8319</v>
      </c>
      <c r="U980" t="s">
        <v>8321</v>
      </c>
    </row>
    <row r="981" spans="1:21" ht="4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77"/>
        <v>42506.166990740741</v>
      </c>
      <c r="L981" s="19">
        <f t="shared" si="78"/>
        <v>2016</v>
      </c>
      <c r="M981" s="14">
        <f t="shared" si="75"/>
        <v>42541.540972222225</v>
      </c>
      <c r="N981" t="b">
        <v>0</v>
      </c>
      <c r="O981">
        <v>96</v>
      </c>
      <c r="P981" t="b">
        <v>0</v>
      </c>
      <c r="Q981" t="s">
        <v>8273</v>
      </c>
      <c r="R981" s="7">
        <f t="shared" si="76"/>
        <v>82.817599999999999</v>
      </c>
      <c r="S981" s="7">
        <f t="shared" si="79"/>
        <v>301.93916666666667</v>
      </c>
      <c r="T981" t="s">
        <v>8319</v>
      </c>
      <c r="U981" t="s">
        <v>8321</v>
      </c>
    </row>
    <row r="982" spans="1:21" ht="45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77"/>
        <v>41928.654189814813</v>
      </c>
      <c r="L982" s="19">
        <f t="shared" si="78"/>
        <v>2014</v>
      </c>
      <c r="M982" s="14">
        <f t="shared" si="75"/>
        <v>41973.695856481485</v>
      </c>
      <c r="N982" t="b">
        <v>0</v>
      </c>
      <c r="O982">
        <v>31</v>
      </c>
      <c r="P982" t="b">
        <v>0</v>
      </c>
      <c r="Q982" t="s">
        <v>8273</v>
      </c>
      <c r="R982" s="7">
        <f t="shared" si="76"/>
        <v>14.860000000000001</v>
      </c>
      <c r="S982" s="7">
        <f t="shared" si="79"/>
        <v>47.935483870967744</v>
      </c>
      <c r="T982" t="s">
        <v>8319</v>
      </c>
      <c r="U982" t="s">
        <v>8321</v>
      </c>
    </row>
    <row r="983" spans="1:21" ht="45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77"/>
        <v>41830.697013888886</v>
      </c>
      <c r="L983" s="19">
        <f t="shared" si="78"/>
        <v>2014</v>
      </c>
      <c r="M983" s="14">
        <f t="shared" si="75"/>
        <v>41860.697013888886</v>
      </c>
      <c r="N983" t="b">
        <v>0</v>
      </c>
      <c r="O983">
        <v>4</v>
      </c>
      <c r="P983" t="b">
        <v>0</v>
      </c>
      <c r="Q983" t="s">
        <v>8273</v>
      </c>
      <c r="R983" s="7">
        <f t="shared" si="76"/>
        <v>1.2375123751237513E-2</v>
      </c>
      <c r="S983" s="7">
        <f t="shared" si="79"/>
        <v>2.75</v>
      </c>
      <c r="T983" t="s">
        <v>8319</v>
      </c>
      <c r="U983" t="s">
        <v>8321</v>
      </c>
    </row>
    <row r="984" spans="1:21" ht="30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77"/>
        <v>42615.503310185188</v>
      </c>
      <c r="L984" s="19">
        <f t="shared" si="78"/>
        <v>2016</v>
      </c>
      <c r="M984" s="14">
        <f t="shared" si="75"/>
        <v>42645.503310185188</v>
      </c>
      <c r="N984" t="b">
        <v>0</v>
      </c>
      <c r="O984">
        <v>3</v>
      </c>
      <c r="P984" t="b">
        <v>0</v>
      </c>
      <c r="Q984" t="s">
        <v>8273</v>
      </c>
      <c r="R984" s="7">
        <f t="shared" si="76"/>
        <v>1.7142857142857144E-2</v>
      </c>
      <c r="S984" s="7">
        <f t="shared" si="79"/>
        <v>1</v>
      </c>
      <c r="T984" t="s">
        <v>8319</v>
      </c>
      <c r="U984" t="s">
        <v>8321</v>
      </c>
    </row>
    <row r="985" spans="1:21" ht="45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77"/>
        <v>42574.417650462958</v>
      </c>
      <c r="L985" s="19">
        <f t="shared" si="78"/>
        <v>2016</v>
      </c>
      <c r="M985" s="14">
        <f t="shared" si="75"/>
        <v>42605.620833333334</v>
      </c>
      <c r="N985" t="b">
        <v>0</v>
      </c>
      <c r="O985">
        <v>179</v>
      </c>
      <c r="P985" t="b">
        <v>0</v>
      </c>
      <c r="Q985" t="s">
        <v>8273</v>
      </c>
      <c r="R985" s="7">
        <f t="shared" si="76"/>
        <v>29.506136117214709</v>
      </c>
      <c r="S985" s="7">
        <f t="shared" si="79"/>
        <v>171.79329608938548</v>
      </c>
      <c r="T985" t="s">
        <v>8319</v>
      </c>
      <c r="U985" t="s">
        <v>8321</v>
      </c>
    </row>
    <row r="986" spans="1:21" ht="75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77"/>
        <v>42060.86583333333</v>
      </c>
      <c r="L986" s="19">
        <f t="shared" si="78"/>
        <v>2015</v>
      </c>
      <c r="M986" s="14">
        <f t="shared" si="75"/>
        <v>42090.824166666665</v>
      </c>
      <c r="N986" t="b">
        <v>0</v>
      </c>
      <c r="O986">
        <v>3</v>
      </c>
      <c r="P986" t="b">
        <v>0</v>
      </c>
      <c r="Q986" t="s">
        <v>8273</v>
      </c>
      <c r="R986" s="7">
        <f t="shared" si="76"/>
        <v>1.06</v>
      </c>
      <c r="S986" s="7">
        <f t="shared" si="79"/>
        <v>35.333333333333336</v>
      </c>
      <c r="T986" t="s">
        <v>8319</v>
      </c>
      <c r="U986" t="s">
        <v>8321</v>
      </c>
    </row>
    <row r="987" spans="1:21" ht="4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77"/>
        <v>42339.717708333337</v>
      </c>
      <c r="L987" s="19">
        <f t="shared" si="78"/>
        <v>2015</v>
      </c>
      <c r="M987" s="14">
        <f t="shared" si="75"/>
        <v>42369.708333333328</v>
      </c>
      <c r="N987" t="b">
        <v>0</v>
      </c>
      <c r="O987">
        <v>23</v>
      </c>
      <c r="P987" t="b">
        <v>0</v>
      </c>
      <c r="Q987" t="s">
        <v>8273</v>
      </c>
      <c r="R987" s="7">
        <f t="shared" si="76"/>
        <v>6.293333333333333</v>
      </c>
      <c r="S987" s="7">
        <f t="shared" si="79"/>
        <v>82.086956521739125</v>
      </c>
      <c r="T987" t="s">
        <v>8319</v>
      </c>
      <c r="U987" t="s">
        <v>8321</v>
      </c>
    </row>
    <row r="988" spans="1:21" ht="45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77"/>
        <v>42324.517361111109</v>
      </c>
      <c r="L988" s="19">
        <f t="shared" si="78"/>
        <v>2015</v>
      </c>
      <c r="M988" s="14">
        <f t="shared" si="75"/>
        <v>42378.75</v>
      </c>
      <c r="N988" t="b">
        <v>0</v>
      </c>
      <c r="O988">
        <v>23</v>
      </c>
      <c r="P988" t="b">
        <v>0</v>
      </c>
      <c r="Q988" t="s">
        <v>8273</v>
      </c>
      <c r="R988" s="7">
        <f t="shared" si="76"/>
        <v>12.75</v>
      </c>
      <c r="S988" s="7">
        <f t="shared" si="79"/>
        <v>110.8695652173913</v>
      </c>
      <c r="T988" t="s">
        <v>8319</v>
      </c>
      <c r="U988" t="s">
        <v>8321</v>
      </c>
    </row>
    <row r="989" spans="1:21" ht="4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77"/>
        <v>41773.044560185182</v>
      </c>
      <c r="L989" s="19">
        <f t="shared" si="78"/>
        <v>2014</v>
      </c>
      <c r="M989" s="14">
        <f t="shared" si="75"/>
        <v>41813.044560185182</v>
      </c>
      <c r="N989" t="b">
        <v>0</v>
      </c>
      <c r="O989">
        <v>41</v>
      </c>
      <c r="P989" t="b">
        <v>0</v>
      </c>
      <c r="Q989" t="s">
        <v>8273</v>
      </c>
      <c r="R989" s="7">
        <f t="shared" si="76"/>
        <v>13.22</v>
      </c>
      <c r="S989" s="7">
        <f t="shared" si="79"/>
        <v>161.21951219512195</v>
      </c>
      <c r="T989" t="s">
        <v>8319</v>
      </c>
      <c r="U989" t="s">
        <v>8321</v>
      </c>
    </row>
    <row r="990" spans="1:21" ht="45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77"/>
        <v>42614.106770833328</v>
      </c>
      <c r="L990" s="19">
        <f t="shared" si="78"/>
        <v>2016</v>
      </c>
      <c r="M990" s="14">
        <f t="shared" si="75"/>
        <v>42644.106770833328</v>
      </c>
      <c r="N990" t="b">
        <v>0</v>
      </c>
      <c r="O990">
        <v>0</v>
      </c>
      <c r="P990" t="b">
        <v>0</v>
      </c>
      <c r="Q990" t="s">
        <v>8273</v>
      </c>
      <c r="R990" s="7">
        <f t="shared" si="76"/>
        <v>0</v>
      </c>
      <c r="S990" s="7">
        <f t="shared" si="79"/>
        <v>0</v>
      </c>
      <c r="T990" t="s">
        <v>8319</v>
      </c>
      <c r="U990" t="s">
        <v>8321</v>
      </c>
    </row>
    <row r="991" spans="1:21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77"/>
        <v>42611.683969907404</v>
      </c>
      <c r="L991" s="19">
        <f t="shared" si="78"/>
        <v>2016</v>
      </c>
      <c r="M991" s="14">
        <f t="shared" si="75"/>
        <v>42641.683969907404</v>
      </c>
      <c r="N991" t="b">
        <v>0</v>
      </c>
      <c r="O991">
        <v>32</v>
      </c>
      <c r="P991" t="b">
        <v>0</v>
      </c>
      <c r="Q991" t="s">
        <v>8273</v>
      </c>
      <c r="R991" s="7">
        <f t="shared" si="76"/>
        <v>16.77</v>
      </c>
      <c r="S991" s="7">
        <f t="shared" si="79"/>
        <v>52.40625</v>
      </c>
      <c r="T991" t="s">
        <v>8319</v>
      </c>
      <c r="U991" t="s">
        <v>8321</v>
      </c>
    </row>
    <row r="992" spans="1:21" ht="4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77"/>
        <v>41855.534305555557</v>
      </c>
      <c r="L992" s="19">
        <f t="shared" si="78"/>
        <v>2014</v>
      </c>
      <c r="M992" s="14">
        <f t="shared" si="75"/>
        <v>41885.534305555557</v>
      </c>
      <c r="N992" t="b">
        <v>0</v>
      </c>
      <c r="O992">
        <v>2</v>
      </c>
      <c r="P992" t="b">
        <v>0</v>
      </c>
      <c r="Q992" t="s">
        <v>8273</v>
      </c>
      <c r="R992" s="7">
        <f t="shared" si="76"/>
        <v>0.104</v>
      </c>
      <c r="S992" s="7">
        <f t="shared" si="79"/>
        <v>13</v>
      </c>
      <c r="T992" t="s">
        <v>8319</v>
      </c>
      <c r="U992" t="s">
        <v>8321</v>
      </c>
    </row>
    <row r="993" spans="1:21" ht="75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77"/>
        <v>42538.50680555556</v>
      </c>
      <c r="L993" s="19">
        <f t="shared" si="78"/>
        <v>2016</v>
      </c>
      <c r="M993" s="14">
        <f t="shared" si="75"/>
        <v>42563.535416666666</v>
      </c>
      <c r="N993" t="b">
        <v>0</v>
      </c>
      <c r="O993">
        <v>7</v>
      </c>
      <c r="P993" t="b">
        <v>0</v>
      </c>
      <c r="Q993" t="s">
        <v>8273</v>
      </c>
      <c r="R993" s="7">
        <f t="shared" si="76"/>
        <v>4.24</v>
      </c>
      <c r="S993" s="7">
        <f t="shared" si="79"/>
        <v>30.285714285714285</v>
      </c>
      <c r="T993" t="s">
        <v>8319</v>
      </c>
      <c r="U993" t="s">
        <v>8321</v>
      </c>
    </row>
    <row r="994" spans="1:21" ht="4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77"/>
        <v>42437.674988425926</v>
      </c>
      <c r="L994" s="19">
        <f t="shared" si="78"/>
        <v>2016</v>
      </c>
      <c r="M994" s="14">
        <f t="shared" si="75"/>
        <v>42497.633321759262</v>
      </c>
      <c r="N994" t="b">
        <v>0</v>
      </c>
      <c r="O994">
        <v>4</v>
      </c>
      <c r="P994" t="b">
        <v>0</v>
      </c>
      <c r="Q994" t="s">
        <v>8273</v>
      </c>
      <c r="R994" s="7">
        <f t="shared" si="76"/>
        <v>0.46699999999999997</v>
      </c>
      <c r="S994" s="7">
        <f t="shared" si="79"/>
        <v>116.75</v>
      </c>
      <c r="T994" t="s">
        <v>8319</v>
      </c>
      <c r="U994" t="s">
        <v>8321</v>
      </c>
    </row>
    <row r="995" spans="1:21" ht="4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77"/>
        <v>42652.714907407411</v>
      </c>
      <c r="L995" s="19">
        <f t="shared" si="78"/>
        <v>2016</v>
      </c>
      <c r="M995" s="14">
        <f t="shared" si="75"/>
        <v>42685.958333333328</v>
      </c>
      <c r="N995" t="b">
        <v>0</v>
      </c>
      <c r="O995">
        <v>196</v>
      </c>
      <c r="P995" t="b">
        <v>0</v>
      </c>
      <c r="Q995" t="s">
        <v>8273</v>
      </c>
      <c r="R995" s="7">
        <f t="shared" si="76"/>
        <v>25.087142857142858</v>
      </c>
      <c r="S995" s="7">
        <f t="shared" si="79"/>
        <v>89.59693877551021</v>
      </c>
      <c r="T995" t="s">
        <v>8319</v>
      </c>
      <c r="U995" t="s">
        <v>8321</v>
      </c>
    </row>
    <row r="996" spans="1:21" ht="60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77"/>
        <v>41921.013078703705</v>
      </c>
      <c r="L996" s="19">
        <f t="shared" si="78"/>
        <v>2014</v>
      </c>
      <c r="M996" s="14">
        <f t="shared" si="75"/>
        <v>41973.707638888889</v>
      </c>
      <c r="N996" t="b">
        <v>0</v>
      </c>
      <c r="O996">
        <v>11</v>
      </c>
      <c r="P996" t="b">
        <v>0</v>
      </c>
      <c r="Q996" t="s">
        <v>8273</v>
      </c>
      <c r="R996" s="7">
        <f t="shared" si="76"/>
        <v>2.3345000000000002</v>
      </c>
      <c r="S996" s="7">
        <f t="shared" si="79"/>
        <v>424.45454545454544</v>
      </c>
      <c r="T996" t="s">
        <v>8319</v>
      </c>
      <c r="U996" t="s">
        <v>8321</v>
      </c>
    </row>
    <row r="997" spans="1:21" ht="4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77"/>
        <v>41947.690740740742</v>
      </c>
      <c r="L997" s="19">
        <f t="shared" si="78"/>
        <v>2014</v>
      </c>
      <c r="M997" s="14">
        <f t="shared" si="75"/>
        <v>41972.416666666672</v>
      </c>
      <c r="N997" t="b">
        <v>0</v>
      </c>
      <c r="O997">
        <v>9</v>
      </c>
      <c r="P997" t="b">
        <v>0</v>
      </c>
      <c r="Q997" t="s">
        <v>8273</v>
      </c>
      <c r="R997" s="7">
        <f t="shared" si="76"/>
        <v>7.26</v>
      </c>
      <c r="S997" s="7">
        <f t="shared" si="79"/>
        <v>80.666666666666671</v>
      </c>
      <c r="T997" t="s">
        <v>8319</v>
      </c>
      <c r="U997" t="s">
        <v>8321</v>
      </c>
    </row>
    <row r="998" spans="1:21" ht="30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77"/>
        <v>41817.616435185184</v>
      </c>
      <c r="L998" s="19">
        <f t="shared" si="78"/>
        <v>2014</v>
      </c>
      <c r="M998" s="14">
        <f t="shared" si="75"/>
        <v>41847.393750000003</v>
      </c>
      <c r="N998" t="b">
        <v>0</v>
      </c>
      <c r="O998">
        <v>5</v>
      </c>
      <c r="P998" t="b">
        <v>0</v>
      </c>
      <c r="Q998" t="s">
        <v>8273</v>
      </c>
      <c r="R998" s="7">
        <f t="shared" si="76"/>
        <v>1.625</v>
      </c>
      <c r="S998" s="7">
        <f t="shared" si="79"/>
        <v>13</v>
      </c>
      <c r="T998" t="s">
        <v>8319</v>
      </c>
      <c r="U998" t="s">
        <v>8321</v>
      </c>
    </row>
    <row r="999" spans="1:21" ht="30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77"/>
        <v>41940.85297453704</v>
      </c>
      <c r="L999" s="19">
        <f t="shared" si="78"/>
        <v>2014</v>
      </c>
      <c r="M999" s="14">
        <f t="shared" si="75"/>
        <v>41970.894641203704</v>
      </c>
      <c r="N999" t="b">
        <v>0</v>
      </c>
      <c r="O999">
        <v>8</v>
      </c>
      <c r="P999" t="b">
        <v>0</v>
      </c>
      <c r="Q999" t="s">
        <v>8273</v>
      </c>
      <c r="R999" s="7">
        <f t="shared" si="76"/>
        <v>1.3</v>
      </c>
      <c r="S999" s="7">
        <f t="shared" si="79"/>
        <v>8.125</v>
      </c>
      <c r="T999" t="s">
        <v>8319</v>
      </c>
      <c r="U999" t="s">
        <v>8321</v>
      </c>
    </row>
    <row r="1000" spans="1:21" ht="30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77"/>
        <v>42281.918993055559</v>
      </c>
      <c r="L1000" s="19">
        <f t="shared" si="78"/>
        <v>2015</v>
      </c>
      <c r="M1000" s="14">
        <f t="shared" si="75"/>
        <v>42326.960659722223</v>
      </c>
      <c r="N1000" t="b">
        <v>0</v>
      </c>
      <c r="O1000">
        <v>229</v>
      </c>
      <c r="P1000" t="b">
        <v>0</v>
      </c>
      <c r="Q1000" t="s">
        <v>8273</v>
      </c>
      <c r="R1000" s="7">
        <f t="shared" si="76"/>
        <v>58.558333333333337</v>
      </c>
      <c r="S1000" s="7">
        <f t="shared" si="79"/>
        <v>153.42794759825327</v>
      </c>
      <c r="T1000" t="s">
        <v>8319</v>
      </c>
      <c r="U1000" t="s">
        <v>8321</v>
      </c>
    </row>
    <row r="1001" spans="1:21" ht="30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77"/>
        <v>41926.04965277778</v>
      </c>
      <c r="L1001" s="19">
        <f t="shared" si="78"/>
        <v>2014</v>
      </c>
      <c r="M1001" s="14">
        <f t="shared" si="75"/>
        <v>41956.084722222222</v>
      </c>
      <c r="N1001" t="b">
        <v>0</v>
      </c>
      <c r="O1001">
        <v>40</v>
      </c>
      <c r="P1001" t="b">
        <v>0</v>
      </c>
      <c r="Q1001" t="s">
        <v>8273</v>
      </c>
      <c r="R1001" s="7">
        <f t="shared" si="76"/>
        <v>7.7886666666666677</v>
      </c>
      <c r="S1001" s="7">
        <f t="shared" si="79"/>
        <v>292.07499999999999</v>
      </c>
      <c r="T1001" t="s">
        <v>8319</v>
      </c>
      <c r="U1001" t="s">
        <v>8321</v>
      </c>
    </row>
    <row r="1002" spans="1:21" ht="4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77"/>
        <v>42748.80972222222</v>
      </c>
      <c r="L1002" s="19">
        <f t="shared" si="78"/>
        <v>2017</v>
      </c>
      <c r="M1002" s="14">
        <f t="shared" si="75"/>
        <v>42808.768055555556</v>
      </c>
      <c r="N1002" t="b">
        <v>0</v>
      </c>
      <c r="O1002">
        <v>6</v>
      </c>
      <c r="P1002" t="b">
        <v>0</v>
      </c>
      <c r="Q1002" t="s">
        <v>8273</v>
      </c>
      <c r="R1002" s="7">
        <f t="shared" si="76"/>
        <v>2.2157147647256061</v>
      </c>
      <c r="S1002" s="7">
        <f t="shared" si="79"/>
        <v>3304</v>
      </c>
      <c r="T1002" t="s">
        <v>8319</v>
      </c>
      <c r="U1002" t="s">
        <v>8321</v>
      </c>
    </row>
    <row r="1003" spans="1:21" ht="45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77"/>
        <v>42720.470057870371</v>
      </c>
      <c r="L1003" s="19">
        <f t="shared" si="78"/>
        <v>2016</v>
      </c>
      <c r="M1003" s="14">
        <f t="shared" si="75"/>
        <v>42765.470057870371</v>
      </c>
      <c r="N1003" t="b">
        <v>0</v>
      </c>
      <c r="O1003">
        <v>4</v>
      </c>
      <c r="P1003" t="b">
        <v>0</v>
      </c>
      <c r="Q1003" t="s">
        <v>8273</v>
      </c>
      <c r="R1003" s="7">
        <f t="shared" si="76"/>
        <v>104</v>
      </c>
      <c r="S1003" s="7">
        <f t="shared" si="79"/>
        <v>1300</v>
      </c>
      <c r="T1003" t="s">
        <v>8319</v>
      </c>
      <c r="U1003" t="s">
        <v>8321</v>
      </c>
    </row>
    <row r="1004" spans="1:21" ht="4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77"/>
        <v>42325.434189814812</v>
      </c>
      <c r="L1004" s="19">
        <f t="shared" si="78"/>
        <v>2015</v>
      </c>
      <c r="M1004" s="14">
        <f t="shared" si="75"/>
        <v>42354.999305555553</v>
      </c>
      <c r="N1004" t="b">
        <v>0</v>
      </c>
      <c r="O1004">
        <v>22</v>
      </c>
      <c r="P1004" t="b">
        <v>0</v>
      </c>
      <c r="Q1004" t="s">
        <v>8273</v>
      </c>
      <c r="R1004" s="7">
        <f t="shared" si="76"/>
        <v>29.6029602960296</v>
      </c>
      <c r="S1004" s="7">
        <f t="shared" si="79"/>
        <v>134.54545454545453</v>
      </c>
      <c r="T1004" t="s">
        <v>8319</v>
      </c>
      <c r="U1004" t="s">
        <v>8321</v>
      </c>
    </row>
    <row r="1005" spans="1:21" ht="30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77"/>
        <v>42780.459039351852</v>
      </c>
      <c r="L1005" s="19">
        <f t="shared" si="78"/>
        <v>2017</v>
      </c>
      <c r="M1005" s="14">
        <f t="shared" si="75"/>
        <v>42810.417372685188</v>
      </c>
      <c r="N1005" t="b">
        <v>0</v>
      </c>
      <c r="O1005">
        <v>15</v>
      </c>
      <c r="P1005" t="b">
        <v>0</v>
      </c>
      <c r="Q1005" t="s">
        <v>8273</v>
      </c>
      <c r="R1005" s="7">
        <f t="shared" si="76"/>
        <v>16.055</v>
      </c>
      <c r="S1005" s="7">
        <f t="shared" si="79"/>
        <v>214.06666666666666</v>
      </c>
      <c r="T1005" t="s">
        <v>8319</v>
      </c>
      <c r="U1005" t="s">
        <v>8321</v>
      </c>
    </row>
    <row r="1006" spans="1:21" ht="30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77"/>
        <v>42388.458645833336</v>
      </c>
      <c r="L1006" s="19">
        <f t="shared" si="78"/>
        <v>2016</v>
      </c>
      <c r="M1006" s="14">
        <f t="shared" si="75"/>
        <v>42418.458645833336</v>
      </c>
      <c r="N1006" t="b">
        <v>0</v>
      </c>
      <c r="O1006">
        <v>95</v>
      </c>
      <c r="P1006" t="b">
        <v>0</v>
      </c>
      <c r="Q1006" t="s">
        <v>8273</v>
      </c>
      <c r="R1006" s="7">
        <f t="shared" si="76"/>
        <v>82.207999999999998</v>
      </c>
      <c r="S1006" s="7">
        <f t="shared" si="79"/>
        <v>216.33684210526314</v>
      </c>
      <c r="T1006" t="s">
        <v>8319</v>
      </c>
      <c r="U1006" t="s">
        <v>8321</v>
      </c>
    </row>
    <row r="1007" spans="1:21" ht="30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77"/>
        <v>42276.374803240746</v>
      </c>
      <c r="L1007" s="19">
        <f t="shared" si="78"/>
        <v>2015</v>
      </c>
      <c r="M1007" s="14">
        <f t="shared" si="75"/>
        <v>42307.374803240746</v>
      </c>
      <c r="N1007" t="b">
        <v>0</v>
      </c>
      <c r="O1007">
        <v>161</v>
      </c>
      <c r="P1007" t="b">
        <v>0</v>
      </c>
      <c r="Q1007" t="s">
        <v>8273</v>
      </c>
      <c r="R1007" s="7">
        <f t="shared" si="76"/>
        <v>75.051000000000002</v>
      </c>
      <c r="S1007" s="7">
        <f t="shared" si="79"/>
        <v>932.31055900621118</v>
      </c>
      <c r="T1007" t="s">
        <v>8319</v>
      </c>
      <c r="U1007" t="s">
        <v>8321</v>
      </c>
    </row>
    <row r="1008" spans="1:21" ht="4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77"/>
        <v>41976.790185185186</v>
      </c>
      <c r="L1008" s="19">
        <f t="shared" si="78"/>
        <v>2014</v>
      </c>
      <c r="M1008" s="14">
        <f t="shared" si="75"/>
        <v>41985.049305555556</v>
      </c>
      <c r="N1008" t="b">
        <v>0</v>
      </c>
      <c r="O1008">
        <v>8</v>
      </c>
      <c r="P1008" t="b">
        <v>0</v>
      </c>
      <c r="Q1008" t="s">
        <v>8273</v>
      </c>
      <c r="R1008" s="7">
        <f t="shared" si="76"/>
        <v>5.8500000000000005</v>
      </c>
      <c r="S1008" s="7">
        <f t="shared" si="79"/>
        <v>29.25</v>
      </c>
      <c r="T1008" t="s">
        <v>8319</v>
      </c>
      <c r="U1008" t="s">
        <v>8321</v>
      </c>
    </row>
    <row r="1009" spans="1:21" ht="4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77"/>
        <v>42676.333599537036</v>
      </c>
      <c r="L1009" s="19">
        <f t="shared" si="78"/>
        <v>2016</v>
      </c>
      <c r="M1009" s="14">
        <f t="shared" si="75"/>
        <v>42718.3752662037</v>
      </c>
      <c r="N1009" t="b">
        <v>0</v>
      </c>
      <c r="O1009">
        <v>76</v>
      </c>
      <c r="P1009" t="b">
        <v>0</v>
      </c>
      <c r="Q1009" t="s">
        <v>8273</v>
      </c>
      <c r="R1009" s="7">
        <f t="shared" si="76"/>
        <v>44.32</v>
      </c>
      <c r="S1009" s="7">
        <f t="shared" si="79"/>
        <v>174.94736842105263</v>
      </c>
      <c r="T1009" t="s">
        <v>8319</v>
      </c>
      <c r="U1009" t="s">
        <v>8321</v>
      </c>
    </row>
    <row r="1010" spans="1:21" ht="4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77"/>
        <v>42702.559201388889</v>
      </c>
      <c r="L1010" s="19">
        <f t="shared" si="78"/>
        <v>2016</v>
      </c>
      <c r="M1010" s="14">
        <f t="shared" si="75"/>
        <v>42732.559201388889</v>
      </c>
      <c r="N1010" t="b">
        <v>0</v>
      </c>
      <c r="O1010">
        <v>1</v>
      </c>
      <c r="P1010" t="b">
        <v>0</v>
      </c>
      <c r="Q1010" t="s">
        <v>8273</v>
      </c>
      <c r="R1010" s="7">
        <f t="shared" si="76"/>
        <v>0.26737967914438499</v>
      </c>
      <c r="S1010" s="7">
        <f t="shared" si="79"/>
        <v>250</v>
      </c>
      <c r="T1010" t="s">
        <v>8319</v>
      </c>
      <c r="U1010" t="s">
        <v>8321</v>
      </c>
    </row>
    <row r="1011" spans="1:21" ht="45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77"/>
        <v>42510.354699074072</v>
      </c>
      <c r="L1011" s="19">
        <f t="shared" si="78"/>
        <v>2016</v>
      </c>
      <c r="M1011" s="14">
        <f t="shared" si="75"/>
        <v>42540.354699074072</v>
      </c>
      <c r="N1011" t="b">
        <v>0</v>
      </c>
      <c r="O1011">
        <v>101</v>
      </c>
      <c r="P1011" t="b">
        <v>0</v>
      </c>
      <c r="Q1011" t="s">
        <v>8273</v>
      </c>
      <c r="R1011" s="7">
        <f t="shared" si="76"/>
        <v>13.13</v>
      </c>
      <c r="S1011" s="7">
        <f t="shared" si="79"/>
        <v>65</v>
      </c>
      <c r="T1011" t="s">
        <v>8319</v>
      </c>
      <c r="U1011" t="s">
        <v>8321</v>
      </c>
    </row>
    <row r="1012" spans="1:21" ht="4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77"/>
        <v>42561.579421296294</v>
      </c>
      <c r="L1012" s="19">
        <f t="shared" si="78"/>
        <v>2016</v>
      </c>
      <c r="M1012" s="14">
        <f t="shared" si="75"/>
        <v>42617.874305555553</v>
      </c>
      <c r="N1012" t="b">
        <v>0</v>
      </c>
      <c r="O1012">
        <v>4</v>
      </c>
      <c r="P1012" t="b">
        <v>0</v>
      </c>
      <c r="Q1012" t="s">
        <v>8273</v>
      </c>
      <c r="R1012" s="7">
        <f t="shared" si="76"/>
        <v>0.19088937093275488</v>
      </c>
      <c r="S1012" s="7">
        <f t="shared" si="79"/>
        <v>55</v>
      </c>
      <c r="T1012" t="s">
        <v>8319</v>
      </c>
      <c r="U1012" t="s">
        <v>8321</v>
      </c>
    </row>
    <row r="1013" spans="1:21" ht="4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77"/>
        <v>41946.648090277777</v>
      </c>
      <c r="L1013" s="19">
        <f t="shared" si="78"/>
        <v>2014</v>
      </c>
      <c r="M1013" s="14">
        <f t="shared" si="75"/>
        <v>41991.648090277777</v>
      </c>
      <c r="N1013" t="b">
        <v>0</v>
      </c>
      <c r="O1013">
        <v>1</v>
      </c>
      <c r="P1013" t="b">
        <v>0</v>
      </c>
      <c r="Q1013" t="s">
        <v>8273</v>
      </c>
      <c r="R1013" s="7">
        <f t="shared" si="76"/>
        <v>0.375</v>
      </c>
      <c r="S1013" s="7">
        <f t="shared" si="79"/>
        <v>75</v>
      </c>
      <c r="T1013" t="s">
        <v>8319</v>
      </c>
      <c r="U1013" t="s">
        <v>8321</v>
      </c>
    </row>
    <row r="1014" spans="1:21" ht="45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77"/>
        <v>42714.190416666665</v>
      </c>
      <c r="L1014" s="19">
        <f t="shared" si="78"/>
        <v>2016</v>
      </c>
      <c r="M1014" s="14">
        <f t="shared" si="75"/>
        <v>42759.190416666665</v>
      </c>
      <c r="N1014" t="b">
        <v>0</v>
      </c>
      <c r="O1014">
        <v>775</v>
      </c>
      <c r="P1014" t="b">
        <v>0</v>
      </c>
      <c r="Q1014" t="s">
        <v>8273</v>
      </c>
      <c r="R1014" s="7">
        <f t="shared" si="76"/>
        <v>21535.021000000001</v>
      </c>
      <c r="S1014" s="7">
        <f t="shared" si="79"/>
        <v>1389.3561935483872</v>
      </c>
      <c r="T1014" t="s">
        <v>8319</v>
      </c>
      <c r="U1014" t="s">
        <v>8321</v>
      </c>
    </row>
    <row r="1015" spans="1:21" ht="4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77"/>
        <v>42339.583981481483</v>
      </c>
      <c r="L1015" s="19">
        <f t="shared" si="78"/>
        <v>2015</v>
      </c>
      <c r="M1015" s="14">
        <f t="shared" si="75"/>
        <v>42367.583333333328</v>
      </c>
      <c r="N1015" t="b">
        <v>0</v>
      </c>
      <c r="O1015">
        <v>90</v>
      </c>
      <c r="P1015" t="b">
        <v>0</v>
      </c>
      <c r="Q1015" t="s">
        <v>8273</v>
      </c>
      <c r="R1015" s="7">
        <f t="shared" si="76"/>
        <v>34.527999999999999</v>
      </c>
      <c r="S1015" s="7">
        <f t="shared" si="79"/>
        <v>95.911111111111111</v>
      </c>
      <c r="T1015" t="s">
        <v>8319</v>
      </c>
      <c r="U1015" t="s">
        <v>8321</v>
      </c>
    </row>
    <row r="1016" spans="1:21" ht="30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77"/>
        <v>41954.752488425926</v>
      </c>
      <c r="L1016" s="19">
        <f t="shared" si="78"/>
        <v>2014</v>
      </c>
      <c r="M1016" s="14">
        <f t="shared" si="75"/>
        <v>42004.752488425926</v>
      </c>
      <c r="N1016" t="b">
        <v>0</v>
      </c>
      <c r="O1016">
        <v>16</v>
      </c>
      <c r="P1016" t="b">
        <v>0</v>
      </c>
      <c r="Q1016" t="s">
        <v>8273</v>
      </c>
      <c r="R1016" s="7">
        <f t="shared" si="76"/>
        <v>30.599999999999998</v>
      </c>
      <c r="S1016" s="7">
        <f t="shared" si="79"/>
        <v>191.25</v>
      </c>
      <c r="T1016" t="s">
        <v>8319</v>
      </c>
      <c r="U1016" t="s">
        <v>8321</v>
      </c>
    </row>
    <row r="1017" spans="1:21" ht="30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77"/>
        <v>42303.628414351857</v>
      </c>
      <c r="L1017" s="19">
        <f t="shared" si="78"/>
        <v>2015</v>
      </c>
      <c r="M1017" s="14">
        <f t="shared" si="75"/>
        <v>42333.670081018514</v>
      </c>
      <c r="N1017" t="b">
        <v>0</v>
      </c>
      <c r="O1017">
        <v>6</v>
      </c>
      <c r="P1017" t="b">
        <v>0</v>
      </c>
      <c r="Q1017" t="s">
        <v>8273</v>
      </c>
      <c r="R1017" s="7">
        <f t="shared" si="76"/>
        <v>2.666666666666667</v>
      </c>
      <c r="S1017" s="7">
        <f t="shared" si="79"/>
        <v>40</v>
      </c>
      <c r="T1017" t="s">
        <v>8319</v>
      </c>
      <c r="U1017" t="s">
        <v>8321</v>
      </c>
    </row>
    <row r="1018" spans="1:21" ht="4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77"/>
        <v>42421.857129629629</v>
      </c>
      <c r="L1018" s="19">
        <f t="shared" si="78"/>
        <v>2016</v>
      </c>
      <c r="M1018" s="14">
        <f t="shared" si="75"/>
        <v>42466.815462962964</v>
      </c>
      <c r="N1018" t="b">
        <v>0</v>
      </c>
      <c r="O1018">
        <v>38</v>
      </c>
      <c r="P1018" t="b">
        <v>0</v>
      </c>
      <c r="Q1018" t="s">
        <v>8273</v>
      </c>
      <c r="R1018" s="7">
        <f t="shared" si="76"/>
        <v>2.8420000000000001</v>
      </c>
      <c r="S1018" s="7">
        <f t="shared" si="79"/>
        <v>74.78947368421052</v>
      </c>
      <c r="T1018" t="s">
        <v>8319</v>
      </c>
      <c r="U1018" t="s">
        <v>8321</v>
      </c>
    </row>
    <row r="1019" spans="1:21" ht="45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77"/>
        <v>42289.425173611111</v>
      </c>
      <c r="L1019" s="19">
        <f t="shared" si="78"/>
        <v>2015</v>
      </c>
      <c r="M1019" s="14">
        <f t="shared" si="75"/>
        <v>42329.466840277775</v>
      </c>
      <c r="N1019" t="b">
        <v>0</v>
      </c>
      <c r="O1019">
        <v>355</v>
      </c>
      <c r="P1019" t="b">
        <v>0</v>
      </c>
      <c r="Q1019" t="s">
        <v>8273</v>
      </c>
      <c r="R1019" s="7">
        <f t="shared" si="76"/>
        <v>22.878799999999998</v>
      </c>
      <c r="S1019" s="7">
        <f t="shared" si="79"/>
        <v>161.11830985915492</v>
      </c>
      <c r="T1019" t="s">
        <v>8319</v>
      </c>
      <c r="U1019" t="s">
        <v>8321</v>
      </c>
    </row>
    <row r="1020" spans="1:21" ht="30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77"/>
        <v>42535.242280092592</v>
      </c>
      <c r="L1020" s="19">
        <f t="shared" si="78"/>
        <v>2016</v>
      </c>
      <c r="M1020" s="14">
        <f t="shared" si="75"/>
        <v>42565.242280092592</v>
      </c>
      <c r="N1020" t="b">
        <v>0</v>
      </c>
      <c r="O1020">
        <v>7</v>
      </c>
      <c r="P1020" t="b">
        <v>0</v>
      </c>
      <c r="Q1020" t="s">
        <v>8273</v>
      </c>
      <c r="R1020" s="7">
        <f t="shared" si="76"/>
        <v>3.105</v>
      </c>
      <c r="S1020" s="7">
        <f t="shared" si="79"/>
        <v>88.714285714285708</v>
      </c>
      <c r="T1020" t="s">
        <v>8319</v>
      </c>
      <c r="U1020" t="s">
        <v>8321</v>
      </c>
    </row>
    <row r="1021" spans="1:21" ht="30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77"/>
        <v>42009.723946759259</v>
      </c>
      <c r="L1021" s="19">
        <f t="shared" si="78"/>
        <v>2015</v>
      </c>
      <c r="M1021" s="14">
        <f t="shared" si="75"/>
        <v>42039.723946759259</v>
      </c>
      <c r="N1021" t="b">
        <v>0</v>
      </c>
      <c r="O1021">
        <v>400</v>
      </c>
      <c r="P1021" t="b">
        <v>0</v>
      </c>
      <c r="Q1021" t="s">
        <v>8273</v>
      </c>
      <c r="R1021" s="7">
        <f t="shared" si="76"/>
        <v>47.333333333333336</v>
      </c>
      <c r="S1021" s="7">
        <f t="shared" si="79"/>
        <v>53.25</v>
      </c>
      <c r="T1021" t="s">
        <v>8319</v>
      </c>
      <c r="U1021" t="s">
        <v>8321</v>
      </c>
    </row>
    <row r="1022" spans="1:21" ht="4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77"/>
        <v>42126.819548611107</v>
      </c>
      <c r="L1022" s="19">
        <f t="shared" si="78"/>
        <v>2015</v>
      </c>
      <c r="M1022" s="14">
        <f t="shared" si="75"/>
        <v>42156.782638888893</v>
      </c>
      <c r="N1022" t="b">
        <v>0</v>
      </c>
      <c r="O1022">
        <v>30</v>
      </c>
      <c r="P1022" t="b">
        <v>1</v>
      </c>
      <c r="Q1022" t="s">
        <v>8280</v>
      </c>
      <c r="R1022" s="7">
        <f t="shared" si="76"/>
        <v>205.54838709677421</v>
      </c>
      <c r="S1022" s="7">
        <f t="shared" si="79"/>
        <v>106.2</v>
      </c>
      <c r="T1022" t="s">
        <v>8325</v>
      </c>
      <c r="U1022" t="s">
        <v>8330</v>
      </c>
    </row>
    <row r="1023" spans="1:21" ht="30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77"/>
        <v>42271.001979166671</v>
      </c>
      <c r="L1023" s="19">
        <f t="shared" si="78"/>
        <v>2015</v>
      </c>
      <c r="M1023" s="14">
        <f t="shared" si="75"/>
        <v>42293.916666666672</v>
      </c>
      <c r="N1023" t="b">
        <v>1</v>
      </c>
      <c r="O1023">
        <v>478</v>
      </c>
      <c r="P1023" t="b">
        <v>1</v>
      </c>
      <c r="Q1023" t="s">
        <v>8280</v>
      </c>
      <c r="R1023" s="7">
        <f t="shared" si="76"/>
        <v>351.80366666666669</v>
      </c>
      <c r="S1023" s="7">
        <f t="shared" si="79"/>
        <v>22.079728033472804</v>
      </c>
      <c r="T1023" t="s">
        <v>8325</v>
      </c>
      <c r="U1023" t="s">
        <v>8330</v>
      </c>
    </row>
    <row r="1024" spans="1:21" ht="30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77"/>
        <v>42111.396724537037</v>
      </c>
      <c r="L1024" s="19">
        <f t="shared" si="78"/>
        <v>2015</v>
      </c>
      <c r="M1024" s="14">
        <f t="shared" si="75"/>
        <v>42141.396724537037</v>
      </c>
      <c r="N1024" t="b">
        <v>1</v>
      </c>
      <c r="O1024">
        <v>74</v>
      </c>
      <c r="P1024" t="b">
        <v>1</v>
      </c>
      <c r="Q1024" t="s">
        <v>8280</v>
      </c>
      <c r="R1024" s="7">
        <f t="shared" si="76"/>
        <v>114.9</v>
      </c>
      <c r="S1024" s="7">
        <f t="shared" si="79"/>
        <v>31.054054054054053</v>
      </c>
      <c r="T1024" t="s">
        <v>8325</v>
      </c>
      <c r="U1024" t="s">
        <v>8330</v>
      </c>
    </row>
    <row r="1025" spans="1:21" ht="30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77"/>
        <v>42145.669687500005</v>
      </c>
      <c r="L1025" s="19">
        <f t="shared" si="78"/>
        <v>2015</v>
      </c>
      <c r="M1025" s="14">
        <f t="shared" si="75"/>
        <v>42175.669687500005</v>
      </c>
      <c r="N1025" t="b">
        <v>0</v>
      </c>
      <c r="O1025">
        <v>131</v>
      </c>
      <c r="P1025" t="b">
        <v>1</v>
      </c>
      <c r="Q1025" t="s">
        <v>8280</v>
      </c>
      <c r="R1025" s="7">
        <f t="shared" si="76"/>
        <v>237.15</v>
      </c>
      <c r="S1025" s="7">
        <f t="shared" si="79"/>
        <v>36.206106870229007</v>
      </c>
      <c r="T1025" t="s">
        <v>8325</v>
      </c>
      <c r="U1025" t="s">
        <v>8330</v>
      </c>
    </row>
    <row r="1026" spans="1:21" ht="4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si="77"/>
        <v>42370.330590277779</v>
      </c>
      <c r="L1026" s="19">
        <f t="shared" si="78"/>
        <v>2016</v>
      </c>
      <c r="M1026" s="14">
        <f t="shared" ref="M1026:M1089" si="80">(I1026/86400)+25569+(-6/24)</f>
        <v>42400.330590277779</v>
      </c>
      <c r="N1026" t="b">
        <v>1</v>
      </c>
      <c r="O1026">
        <v>61</v>
      </c>
      <c r="P1026" t="b">
        <v>1</v>
      </c>
      <c r="Q1026" t="s">
        <v>8280</v>
      </c>
      <c r="R1026" s="7">
        <f t="shared" ref="R1026:R1089" si="81">E1026/D1026*100</f>
        <v>118.63774999999998</v>
      </c>
      <c r="S1026" s="7">
        <f t="shared" si="79"/>
        <v>388.9762295081967</v>
      </c>
      <c r="T1026" t="s">
        <v>8325</v>
      </c>
      <c r="U1026" t="s">
        <v>8330</v>
      </c>
    </row>
    <row r="1027" spans="1:21" ht="30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ref="K1027:K1090" si="82">(J1027/86400)+25569+(-6/24)</f>
        <v>42049.583761574075</v>
      </c>
      <c r="L1027" s="19">
        <f t="shared" ref="L1027:L1090" si="83">YEAR(K1027)</f>
        <v>2015</v>
      </c>
      <c r="M1027" s="14">
        <f t="shared" si="80"/>
        <v>42079.542094907403</v>
      </c>
      <c r="N1027" t="b">
        <v>1</v>
      </c>
      <c r="O1027">
        <v>1071</v>
      </c>
      <c r="P1027" t="b">
        <v>1</v>
      </c>
      <c r="Q1027" t="s">
        <v>8280</v>
      </c>
      <c r="R1027" s="7">
        <f t="shared" si="81"/>
        <v>109.92831428571431</v>
      </c>
      <c r="S1027" s="7">
        <f t="shared" ref="S1027:S1090" si="84">IFERROR(E1027/O1027,0)</f>
        <v>71.848571428571432</v>
      </c>
      <c r="T1027" t="s">
        <v>8325</v>
      </c>
      <c r="U1027" t="s">
        <v>8330</v>
      </c>
    </row>
    <row r="1028" spans="1:21" ht="45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82"/>
        <v>42426.157592592594</v>
      </c>
      <c r="L1028" s="19">
        <f t="shared" si="83"/>
        <v>2016</v>
      </c>
      <c r="M1028" s="14">
        <f t="shared" si="80"/>
        <v>42460.115925925929</v>
      </c>
      <c r="N1028" t="b">
        <v>1</v>
      </c>
      <c r="O1028">
        <v>122</v>
      </c>
      <c r="P1028" t="b">
        <v>1</v>
      </c>
      <c r="Q1028" t="s">
        <v>8280</v>
      </c>
      <c r="R1028" s="7">
        <f t="shared" si="81"/>
        <v>100.00828571428571</v>
      </c>
      <c r="S1028" s="7">
        <f t="shared" si="84"/>
        <v>57.381803278688523</v>
      </c>
      <c r="T1028" t="s">
        <v>8325</v>
      </c>
      <c r="U1028" t="s">
        <v>8330</v>
      </c>
    </row>
    <row r="1029" spans="1:21" ht="4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82"/>
        <v>41904.784108796295</v>
      </c>
      <c r="L1029" s="19">
        <f t="shared" si="83"/>
        <v>2014</v>
      </c>
      <c r="M1029" s="14">
        <f t="shared" si="80"/>
        <v>41934.784108796295</v>
      </c>
      <c r="N1029" t="b">
        <v>1</v>
      </c>
      <c r="O1029">
        <v>111</v>
      </c>
      <c r="P1029" t="b">
        <v>1</v>
      </c>
      <c r="Q1029" t="s">
        <v>8280</v>
      </c>
      <c r="R1029" s="7">
        <f t="shared" si="81"/>
        <v>103.09292094387415</v>
      </c>
      <c r="S1029" s="7">
        <f t="shared" si="84"/>
        <v>69.666666666666671</v>
      </c>
      <c r="T1029" t="s">
        <v>8325</v>
      </c>
      <c r="U1029" t="s">
        <v>8330</v>
      </c>
    </row>
    <row r="1030" spans="1:21" ht="4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82"/>
        <v>42755.377372685187</v>
      </c>
      <c r="L1030" s="19">
        <f t="shared" si="83"/>
        <v>2017</v>
      </c>
      <c r="M1030" s="14">
        <f t="shared" si="80"/>
        <v>42800.583333333328</v>
      </c>
      <c r="N1030" t="b">
        <v>1</v>
      </c>
      <c r="O1030">
        <v>255</v>
      </c>
      <c r="P1030" t="b">
        <v>1</v>
      </c>
      <c r="Q1030" t="s">
        <v>8280</v>
      </c>
      <c r="R1030" s="7">
        <f t="shared" si="81"/>
        <v>117.27000000000001</v>
      </c>
      <c r="S1030" s="7">
        <f t="shared" si="84"/>
        <v>45.988235294117644</v>
      </c>
      <c r="T1030" t="s">
        <v>8325</v>
      </c>
      <c r="U1030" t="s">
        <v>8330</v>
      </c>
    </row>
    <row r="1031" spans="1:21" ht="30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82"/>
        <v>42044.461886574078</v>
      </c>
      <c r="L1031" s="19">
        <f t="shared" si="83"/>
        <v>2015</v>
      </c>
      <c r="M1031" s="14">
        <f t="shared" si="80"/>
        <v>42098.665972222225</v>
      </c>
      <c r="N1031" t="b">
        <v>0</v>
      </c>
      <c r="O1031">
        <v>141</v>
      </c>
      <c r="P1031" t="b">
        <v>1</v>
      </c>
      <c r="Q1031" t="s">
        <v>8280</v>
      </c>
      <c r="R1031" s="7">
        <f t="shared" si="81"/>
        <v>111.75999999999999</v>
      </c>
      <c r="S1031" s="7">
        <f t="shared" si="84"/>
        <v>79.262411347517727</v>
      </c>
      <c r="T1031" t="s">
        <v>8325</v>
      </c>
      <c r="U1031" t="s">
        <v>8330</v>
      </c>
    </row>
    <row r="1032" spans="1:21" ht="30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82"/>
        <v>42611.233206018514</v>
      </c>
      <c r="L1032" s="19">
        <f t="shared" si="83"/>
        <v>2016</v>
      </c>
      <c r="M1032" s="14">
        <f t="shared" si="80"/>
        <v>42625.233206018514</v>
      </c>
      <c r="N1032" t="b">
        <v>0</v>
      </c>
      <c r="O1032">
        <v>159</v>
      </c>
      <c r="P1032" t="b">
        <v>1</v>
      </c>
      <c r="Q1032" t="s">
        <v>8280</v>
      </c>
      <c r="R1032" s="7">
        <f t="shared" si="81"/>
        <v>342.09999999999997</v>
      </c>
      <c r="S1032" s="7">
        <f t="shared" si="84"/>
        <v>43.031446540880502</v>
      </c>
      <c r="T1032" t="s">
        <v>8325</v>
      </c>
      <c r="U1032" t="s">
        <v>8330</v>
      </c>
    </row>
    <row r="1033" spans="1:21" ht="45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82"/>
        <v>42324.514004629629</v>
      </c>
      <c r="L1033" s="19">
        <f t="shared" si="83"/>
        <v>2015</v>
      </c>
      <c r="M1033" s="14">
        <f t="shared" si="80"/>
        <v>42354.514004629629</v>
      </c>
      <c r="N1033" t="b">
        <v>0</v>
      </c>
      <c r="O1033">
        <v>99</v>
      </c>
      <c r="P1033" t="b">
        <v>1</v>
      </c>
      <c r="Q1033" t="s">
        <v>8280</v>
      </c>
      <c r="R1033" s="7">
        <f t="shared" si="81"/>
        <v>107.4</v>
      </c>
      <c r="S1033" s="7">
        <f t="shared" si="84"/>
        <v>108.48484848484848</v>
      </c>
      <c r="T1033" t="s">
        <v>8325</v>
      </c>
      <c r="U1033" t="s">
        <v>8330</v>
      </c>
    </row>
    <row r="1034" spans="1:21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82"/>
        <v>42514.416956018518</v>
      </c>
      <c r="L1034" s="19">
        <f t="shared" si="83"/>
        <v>2016</v>
      </c>
      <c r="M1034" s="14">
        <f t="shared" si="80"/>
        <v>42544.416956018518</v>
      </c>
      <c r="N1034" t="b">
        <v>0</v>
      </c>
      <c r="O1034">
        <v>96</v>
      </c>
      <c r="P1034" t="b">
        <v>1</v>
      </c>
      <c r="Q1034" t="s">
        <v>8280</v>
      </c>
      <c r="R1034" s="7">
        <f t="shared" si="81"/>
        <v>108.49703703703703</v>
      </c>
      <c r="S1034" s="7">
        <f t="shared" si="84"/>
        <v>61.029583333333335</v>
      </c>
      <c r="T1034" t="s">
        <v>8325</v>
      </c>
      <c r="U1034" t="s">
        <v>8330</v>
      </c>
    </row>
    <row r="1035" spans="1:21" ht="4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82"/>
        <v>42688.482407407406</v>
      </c>
      <c r="L1035" s="19">
        <f t="shared" si="83"/>
        <v>2016</v>
      </c>
      <c r="M1035" s="14">
        <f t="shared" si="80"/>
        <v>42716.482407407406</v>
      </c>
      <c r="N1035" t="b">
        <v>0</v>
      </c>
      <c r="O1035">
        <v>27</v>
      </c>
      <c r="P1035" t="b">
        <v>1</v>
      </c>
      <c r="Q1035" t="s">
        <v>8280</v>
      </c>
      <c r="R1035" s="7">
        <f t="shared" si="81"/>
        <v>102.86144578313252</v>
      </c>
      <c r="S1035" s="7">
        <f t="shared" si="84"/>
        <v>50.592592592592595</v>
      </c>
      <c r="T1035" t="s">
        <v>8325</v>
      </c>
      <c r="U1035" t="s">
        <v>8330</v>
      </c>
    </row>
    <row r="1036" spans="1:21" ht="4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82"/>
        <v>42554.916712962964</v>
      </c>
      <c r="L1036" s="19">
        <f t="shared" si="83"/>
        <v>2016</v>
      </c>
      <c r="M1036" s="14">
        <f t="shared" si="80"/>
        <v>42586.915972222225</v>
      </c>
      <c r="N1036" t="b">
        <v>0</v>
      </c>
      <c r="O1036">
        <v>166</v>
      </c>
      <c r="P1036" t="b">
        <v>1</v>
      </c>
      <c r="Q1036" t="s">
        <v>8280</v>
      </c>
      <c r="R1036" s="7">
        <f t="shared" si="81"/>
        <v>130.0018</v>
      </c>
      <c r="S1036" s="7">
        <f t="shared" si="84"/>
        <v>39.157168674698795</v>
      </c>
      <c r="T1036" t="s">
        <v>8325</v>
      </c>
      <c r="U1036" t="s">
        <v>8330</v>
      </c>
    </row>
    <row r="1037" spans="1:21" ht="4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82"/>
        <v>42016.391435185185</v>
      </c>
      <c r="L1037" s="19">
        <f t="shared" si="83"/>
        <v>2015</v>
      </c>
      <c r="M1037" s="14">
        <f t="shared" si="80"/>
        <v>42046.391435185185</v>
      </c>
      <c r="N1037" t="b">
        <v>0</v>
      </c>
      <c r="O1037">
        <v>76</v>
      </c>
      <c r="P1037" t="b">
        <v>1</v>
      </c>
      <c r="Q1037" t="s">
        <v>8280</v>
      </c>
      <c r="R1037" s="7">
        <f t="shared" si="81"/>
        <v>107.65217391304347</v>
      </c>
      <c r="S1037" s="7">
        <f t="shared" si="84"/>
        <v>65.15789473684211</v>
      </c>
      <c r="T1037" t="s">
        <v>8325</v>
      </c>
      <c r="U1037" t="s">
        <v>8330</v>
      </c>
    </row>
    <row r="1038" spans="1:21" ht="30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82"/>
        <v>41249.198958333334</v>
      </c>
      <c r="L1038" s="19">
        <f t="shared" si="83"/>
        <v>2012</v>
      </c>
      <c r="M1038" s="14">
        <f t="shared" si="80"/>
        <v>41281.083333333336</v>
      </c>
      <c r="N1038" t="b">
        <v>0</v>
      </c>
      <c r="O1038">
        <v>211</v>
      </c>
      <c r="P1038" t="b">
        <v>1</v>
      </c>
      <c r="Q1038" t="s">
        <v>8280</v>
      </c>
      <c r="R1038" s="7">
        <f t="shared" si="81"/>
        <v>112.36044444444444</v>
      </c>
      <c r="S1038" s="7">
        <f t="shared" si="84"/>
        <v>23.963127962085309</v>
      </c>
      <c r="T1038" t="s">
        <v>8325</v>
      </c>
      <c r="U1038" t="s">
        <v>8330</v>
      </c>
    </row>
    <row r="1039" spans="1:21" ht="4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82"/>
        <v>42119.572476851856</v>
      </c>
      <c r="L1039" s="19">
        <f t="shared" si="83"/>
        <v>2015</v>
      </c>
      <c r="M1039" s="14">
        <f t="shared" si="80"/>
        <v>42141.958333333328</v>
      </c>
      <c r="N1039" t="b">
        <v>0</v>
      </c>
      <c r="O1039">
        <v>21</v>
      </c>
      <c r="P1039" t="b">
        <v>1</v>
      </c>
      <c r="Q1039" t="s">
        <v>8280</v>
      </c>
      <c r="R1039" s="7">
        <f t="shared" si="81"/>
        <v>102.1</v>
      </c>
      <c r="S1039" s="7">
        <f t="shared" si="84"/>
        <v>48.61904761904762</v>
      </c>
      <c r="T1039" t="s">
        <v>8325</v>
      </c>
      <c r="U1039" t="s">
        <v>8330</v>
      </c>
    </row>
    <row r="1040" spans="1:21" ht="4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82"/>
        <v>42417.981747685189</v>
      </c>
      <c r="L1040" s="19">
        <f t="shared" si="83"/>
        <v>2016</v>
      </c>
      <c r="M1040" s="14">
        <f t="shared" si="80"/>
        <v>42447.940081018518</v>
      </c>
      <c r="N1040" t="b">
        <v>0</v>
      </c>
      <c r="O1040">
        <v>61</v>
      </c>
      <c r="P1040" t="b">
        <v>1</v>
      </c>
      <c r="Q1040" t="s">
        <v>8280</v>
      </c>
      <c r="R1040" s="7">
        <f t="shared" si="81"/>
        <v>145.33333333333334</v>
      </c>
      <c r="S1040" s="7">
        <f t="shared" si="84"/>
        <v>35.73770491803279</v>
      </c>
      <c r="T1040" t="s">
        <v>8325</v>
      </c>
      <c r="U1040" t="s">
        <v>8330</v>
      </c>
    </row>
    <row r="1041" spans="1:21" ht="4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82"/>
        <v>42691.859328703707</v>
      </c>
      <c r="L1041" s="19">
        <f t="shared" si="83"/>
        <v>2016</v>
      </c>
      <c r="M1041" s="14">
        <f t="shared" si="80"/>
        <v>42717.082638888889</v>
      </c>
      <c r="N1041" t="b">
        <v>0</v>
      </c>
      <c r="O1041">
        <v>30</v>
      </c>
      <c r="P1041" t="b">
        <v>1</v>
      </c>
      <c r="Q1041" t="s">
        <v>8280</v>
      </c>
      <c r="R1041" s="7">
        <f t="shared" si="81"/>
        <v>128.19999999999999</v>
      </c>
      <c r="S1041" s="7">
        <f t="shared" si="84"/>
        <v>21.366666666666667</v>
      </c>
      <c r="T1041" t="s">
        <v>8325</v>
      </c>
      <c r="U1041" t="s">
        <v>8330</v>
      </c>
    </row>
    <row r="1042" spans="1:21" ht="4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82"/>
        <v>42579.458437499998</v>
      </c>
      <c r="L1042" s="19">
        <f t="shared" si="83"/>
        <v>2016</v>
      </c>
      <c r="M1042" s="14">
        <f t="shared" si="80"/>
        <v>42609.458437499998</v>
      </c>
      <c r="N1042" t="b">
        <v>0</v>
      </c>
      <c r="O1042">
        <v>1</v>
      </c>
      <c r="P1042" t="b">
        <v>0</v>
      </c>
      <c r="Q1042" t="s">
        <v>8281</v>
      </c>
      <c r="R1042" s="7">
        <f t="shared" si="81"/>
        <v>0.29411764705882354</v>
      </c>
      <c r="S1042" s="7">
        <f t="shared" si="84"/>
        <v>250</v>
      </c>
      <c r="T1042" t="s">
        <v>8331</v>
      </c>
      <c r="U1042" t="s">
        <v>8332</v>
      </c>
    </row>
    <row r="1043" spans="1:21" ht="30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82"/>
        <v>41830.81009259259</v>
      </c>
      <c r="L1043" s="19">
        <f t="shared" si="83"/>
        <v>2014</v>
      </c>
      <c r="M1043" s="14">
        <f t="shared" si="80"/>
        <v>41850.81009259259</v>
      </c>
      <c r="N1043" t="b">
        <v>0</v>
      </c>
      <c r="O1043">
        <v>0</v>
      </c>
      <c r="P1043" t="b">
        <v>0</v>
      </c>
      <c r="Q1043" t="s">
        <v>8281</v>
      </c>
      <c r="R1043" s="7">
        <f t="shared" si="81"/>
        <v>0</v>
      </c>
      <c r="S1043" s="7">
        <f t="shared" si="84"/>
        <v>0</v>
      </c>
      <c r="T1043" t="s">
        <v>8331</v>
      </c>
      <c r="U1043" t="s">
        <v>8332</v>
      </c>
    </row>
    <row r="1044" spans="1:21" ht="4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82"/>
        <v>41851.446157407408</v>
      </c>
      <c r="L1044" s="19">
        <f t="shared" si="83"/>
        <v>2014</v>
      </c>
      <c r="M1044" s="14">
        <f t="shared" si="80"/>
        <v>41894.166666666664</v>
      </c>
      <c r="N1044" t="b">
        <v>0</v>
      </c>
      <c r="O1044">
        <v>1</v>
      </c>
      <c r="P1044" t="b">
        <v>0</v>
      </c>
      <c r="Q1044" t="s">
        <v>8281</v>
      </c>
      <c r="R1044" s="7">
        <f t="shared" si="81"/>
        <v>1.5384615384615385</v>
      </c>
      <c r="S1044" s="7">
        <f t="shared" si="84"/>
        <v>10</v>
      </c>
      <c r="T1044" t="s">
        <v>8331</v>
      </c>
      <c r="U1044" t="s">
        <v>8332</v>
      </c>
    </row>
    <row r="1045" spans="1:21" ht="30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82"/>
        <v>42114.002951388888</v>
      </c>
      <c r="L1045" s="19">
        <f t="shared" si="83"/>
        <v>2015</v>
      </c>
      <c r="M1045" s="14">
        <f t="shared" si="80"/>
        <v>42144.002951388888</v>
      </c>
      <c r="N1045" t="b">
        <v>0</v>
      </c>
      <c r="O1045">
        <v>292</v>
      </c>
      <c r="P1045" t="b">
        <v>0</v>
      </c>
      <c r="Q1045" t="s">
        <v>8281</v>
      </c>
      <c r="R1045" s="7">
        <f t="shared" si="81"/>
        <v>8.5370000000000008</v>
      </c>
      <c r="S1045" s="7">
        <f t="shared" si="84"/>
        <v>29.236301369863014</v>
      </c>
      <c r="T1045" t="s">
        <v>8331</v>
      </c>
      <c r="U1045" t="s">
        <v>8332</v>
      </c>
    </row>
    <row r="1046" spans="1:21" ht="4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82"/>
        <v>42011.675937499997</v>
      </c>
      <c r="L1046" s="19">
        <f t="shared" si="83"/>
        <v>2015</v>
      </c>
      <c r="M1046" s="14">
        <f t="shared" si="80"/>
        <v>42068.602083333331</v>
      </c>
      <c r="N1046" t="b">
        <v>0</v>
      </c>
      <c r="O1046">
        <v>2</v>
      </c>
      <c r="P1046" t="b">
        <v>0</v>
      </c>
      <c r="Q1046" t="s">
        <v>8281</v>
      </c>
      <c r="R1046" s="7">
        <f t="shared" si="81"/>
        <v>8.5714285714285715E-2</v>
      </c>
      <c r="S1046" s="7">
        <f t="shared" si="84"/>
        <v>3</v>
      </c>
      <c r="T1046" t="s">
        <v>8331</v>
      </c>
      <c r="U1046" t="s">
        <v>8332</v>
      </c>
    </row>
    <row r="1047" spans="1:21" ht="4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82"/>
        <v>41844.624421296292</v>
      </c>
      <c r="L1047" s="19">
        <f t="shared" si="83"/>
        <v>2014</v>
      </c>
      <c r="M1047" s="14">
        <f t="shared" si="80"/>
        <v>41874.624421296292</v>
      </c>
      <c r="N1047" t="b">
        <v>0</v>
      </c>
      <c r="O1047">
        <v>8</v>
      </c>
      <c r="P1047" t="b">
        <v>0</v>
      </c>
      <c r="Q1047" t="s">
        <v>8281</v>
      </c>
      <c r="R1047" s="7">
        <f t="shared" si="81"/>
        <v>2.6599999999999997</v>
      </c>
      <c r="S1047" s="7">
        <f t="shared" si="84"/>
        <v>33.25</v>
      </c>
      <c r="T1047" t="s">
        <v>8331</v>
      </c>
      <c r="U1047" t="s">
        <v>8332</v>
      </c>
    </row>
    <row r="1048" spans="1:21" ht="4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82"/>
        <v>42319.601388888885</v>
      </c>
      <c r="L1048" s="19">
        <f t="shared" si="83"/>
        <v>2015</v>
      </c>
      <c r="M1048" s="14">
        <f t="shared" si="80"/>
        <v>42364.601388888885</v>
      </c>
      <c r="N1048" t="b">
        <v>0</v>
      </c>
      <c r="O1048">
        <v>0</v>
      </c>
      <c r="P1048" t="b">
        <v>0</v>
      </c>
      <c r="Q1048" t="s">
        <v>8281</v>
      </c>
      <c r="R1048" s="7">
        <f t="shared" si="81"/>
        <v>0</v>
      </c>
      <c r="S1048" s="7">
        <f t="shared" si="84"/>
        <v>0</v>
      </c>
      <c r="T1048" t="s">
        <v>8331</v>
      </c>
      <c r="U1048" t="s">
        <v>8332</v>
      </c>
    </row>
    <row r="1049" spans="1:21" ht="4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82"/>
        <v>41918.568460648152</v>
      </c>
      <c r="L1049" s="19">
        <f t="shared" si="83"/>
        <v>2014</v>
      </c>
      <c r="M1049" s="14">
        <f t="shared" si="80"/>
        <v>41948.610127314816</v>
      </c>
      <c r="N1049" t="b">
        <v>0</v>
      </c>
      <c r="O1049">
        <v>1</v>
      </c>
      <c r="P1049" t="b">
        <v>0</v>
      </c>
      <c r="Q1049" t="s">
        <v>8281</v>
      </c>
      <c r="R1049" s="7">
        <f t="shared" si="81"/>
        <v>0.05</v>
      </c>
      <c r="S1049" s="7">
        <f t="shared" si="84"/>
        <v>1</v>
      </c>
      <c r="T1049" t="s">
        <v>8331</v>
      </c>
      <c r="U1049" t="s">
        <v>8332</v>
      </c>
    </row>
    <row r="1050" spans="1:21" ht="4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82"/>
        <v>42597.803113425922</v>
      </c>
      <c r="L1050" s="19">
        <f t="shared" si="83"/>
        <v>2016</v>
      </c>
      <c r="M1050" s="14">
        <f t="shared" si="80"/>
        <v>42637.803113425922</v>
      </c>
      <c r="N1050" t="b">
        <v>0</v>
      </c>
      <c r="O1050">
        <v>4</v>
      </c>
      <c r="P1050" t="b">
        <v>0</v>
      </c>
      <c r="Q1050" t="s">
        <v>8281</v>
      </c>
      <c r="R1050" s="7">
        <f t="shared" si="81"/>
        <v>1.4133333333333333</v>
      </c>
      <c r="S1050" s="7">
        <f t="shared" si="84"/>
        <v>53</v>
      </c>
      <c r="T1050" t="s">
        <v>8331</v>
      </c>
      <c r="U1050" t="s">
        <v>8332</v>
      </c>
    </row>
    <row r="1051" spans="1:21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82"/>
        <v>42382.181076388893</v>
      </c>
      <c r="L1051" s="19">
        <f t="shared" si="83"/>
        <v>2016</v>
      </c>
      <c r="M1051" s="14">
        <f t="shared" si="80"/>
        <v>42412.181076388893</v>
      </c>
      <c r="N1051" t="b">
        <v>0</v>
      </c>
      <c r="O1051">
        <v>0</v>
      </c>
      <c r="P1051" t="b">
        <v>0</v>
      </c>
      <c r="Q1051" t="s">
        <v>8281</v>
      </c>
      <c r="R1051" s="7">
        <f t="shared" si="81"/>
        <v>0</v>
      </c>
      <c r="S1051" s="7">
        <f t="shared" si="84"/>
        <v>0</v>
      </c>
      <c r="T1051" t="s">
        <v>8331</v>
      </c>
      <c r="U1051" t="s">
        <v>8332</v>
      </c>
    </row>
    <row r="1052" spans="1:21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82"/>
        <v>42231.5471875</v>
      </c>
      <c r="L1052" s="19">
        <f t="shared" si="83"/>
        <v>2015</v>
      </c>
      <c r="M1052" s="14">
        <f t="shared" si="80"/>
        <v>42261.5471875</v>
      </c>
      <c r="N1052" t="b">
        <v>0</v>
      </c>
      <c r="O1052">
        <v>0</v>
      </c>
      <c r="P1052" t="b">
        <v>0</v>
      </c>
      <c r="Q1052" t="s">
        <v>8281</v>
      </c>
      <c r="R1052" s="7">
        <f t="shared" si="81"/>
        <v>0</v>
      </c>
      <c r="S1052" s="7">
        <f t="shared" si="84"/>
        <v>0</v>
      </c>
      <c r="T1052" t="s">
        <v>8331</v>
      </c>
      <c r="U1052" t="s">
        <v>8332</v>
      </c>
    </row>
    <row r="1053" spans="1:21" ht="4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82"/>
        <v>41849.764178240745</v>
      </c>
      <c r="L1053" s="19">
        <f t="shared" si="83"/>
        <v>2014</v>
      </c>
      <c r="M1053" s="14">
        <f t="shared" si="80"/>
        <v>41877.764178240745</v>
      </c>
      <c r="N1053" t="b">
        <v>0</v>
      </c>
      <c r="O1053">
        <v>0</v>
      </c>
      <c r="P1053" t="b">
        <v>0</v>
      </c>
      <c r="Q1053" t="s">
        <v>8281</v>
      </c>
      <c r="R1053" s="7">
        <f t="shared" si="81"/>
        <v>0</v>
      </c>
      <c r="S1053" s="7">
        <f t="shared" si="84"/>
        <v>0</v>
      </c>
      <c r="T1053" t="s">
        <v>8331</v>
      </c>
      <c r="U1053" t="s">
        <v>8332</v>
      </c>
    </row>
    <row r="1054" spans="1:21" ht="45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82"/>
        <v>42483.547395833331</v>
      </c>
      <c r="L1054" s="19">
        <f t="shared" si="83"/>
        <v>2016</v>
      </c>
      <c r="M1054" s="14">
        <f t="shared" si="80"/>
        <v>42527.589583333334</v>
      </c>
      <c r="N1054" t="b">
        <v>0</v>
      </c>
      <c r="O1054">
        <v>0</v>
      </c>
      <c r="P1054" t="b">
        <v>0</v>
      </c>
      <c r="Q1054" t="s">
        <v>8281</v>
      </c>
      <c r="R1054" s="7">
        <f t="shared" si="81"/>
        <v>0</v>
      </c>
      <c r="S1054" s="7">
        <f t="shared" si="84"/>
        <v>0</v>
      </c>
      <c r="T1054" t="s">
        <v>8331</v>
      </c>
      <c r="U1054" t="s">
        <v>8332</v>
      </c>
    </row>
    <row r="1055" spans="1:21" ht="4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82"/>
        <v>42774.922824074078</v>
      </c>
      <c r="L1055" s="19">
        <f t="shared" si="83"/>
        <v>2017</v>
      </c>
      <c r="M1055" s="14">
        <f t="shared" si="80"/>
        <v>42799.922824074078</v>
      </c>
      <c r="N1055" t="b">
        <v>0</v>
      </c>
      <c r="O1055">
        <v>1</v>
      </c>
      <c r="P1055" t="b">
        <v>0</v>
      </c>
      <c r="Q1055" t="s">
        <v>8281</v>
      </c>
      <c r="R1055" s="7">
        <f t="shared" si="81"/>
        <v>1</v>
      </c>
      <c r="S1055" s="7">
        <f t="shared" si="84"/>
        <v>15</v>
      </c>
      <c r="T1055" t="s">
        <v>8331</v>
      </c>
      <c r="U1055" t="s">
        <v>8332</v>
      </c>
    </row>
    <row r="1056" spans="1:21" ht="45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82"/>
        <v>41831.601840277777</v>
      </c>
      <c r="L1056" s="19">
        <f t="shared" si="83"/>
        <v>2014</v>
      </c>
      <c r="M1056" s="14">
        <f t="shared" si="80"/>
        <v>41861.666666666664</v>
      </c>
      <c r="N1056" t="b">
        <v>0</v>
      </c>
      <c r="O1056">
        <v>0</v>
      </c>
      <c r="P1056" t="b">
        <v>0</v>
      </c>
      <c r="Q1056" t="s">
        <v>8281</v>
      </c>
      <c r="R1056" s="7">
        <f t="shared" si="81"/>
        <v>0</v>
      </c>
      <c r="S1056" s="7">
        <f t="shared" si="84"/>
        <v>0</v>
      </c>
      <c r="T1056" t="s">
        <v>8331</v>
      </c>
      <c r="U1056" t="s">
        <v>8332</v>
      </c>
    </row>
    <row r="1057" spans="1:21" ht="4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82"/>
        <v>42406.742418981477</v>
      </c>
      <c r="L1057" s="19">
        <f t="shared" si="83"/>
        <v>2016</v>
      </c>
      <c r="M1057" s="14">
        <f t="shared" si="80"/>
        <v>42436.742418981477</v>
      </c>
      <c r="N1057" t="b">
        <v>0</v>
      </c>
      <c r="O1057">
        <v>0</v>
      </c>
      <c r="P1057" t="b">
        <v>0</v>
      </c>
      <c r="Q1057" t="s">
        <v>8281</v>
      </c>
      <c r="R1057" s="7">
        <f t="shared" si="81"/>
        <v>0</v>
      </c>
      <c r="S1057" s="7">
        <f t="shared" si="84"/>
        <v>0</v>
      </c>
      <c r="T1057" t="s">
        <v>8331</v>
      </c>
      <c r="U1057" t="s">
        <v>8332</v>
      </c>
    </row>
    <row r="1058" spans="1:21" ht="4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82"/>
        <v>42058.469641203701</v>
      </c>
      <c r="L1058" s="19">
        <f t="shared" si="83"/>
        <v>2015</v>
      </c>
      <c r="M1058" s="14">
        <f t="shared" si="80"/>
        <v>42118.427974537037</v>
      </c>
      <c r="N1058" t="b">
        <v>0</v>
      </c>
      <c r="O1058">
        <v>0</v>
      </c>
      <c r="P1058" t="b">
        <v>0</v>
      </c>
      <c r="Q1058" t="s">
        <v>8281</v>
      </c>
      <c r="R1058" s="7">
        <f t="shared" si="81"/>
        <v>0</v>
      </c>
      <c r="S1058" s="7">
        <f t="shared" si="84"/>
        <v>0</v>
      </c>
      <c r="T1058" t="s">
        <v>8331</v>
      </c>
      <c r="U1058" t="s">
        <v>8332</v>
      </c>
    </row>
    <row r="1059" spans="1:21" ht="30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82"/>
        <v>42678.621331018519</v>
      </c>
      <c r="L1059" s="19">
        <f t="shared" si="83"/>
        <v>2016</v>
      </c>
      <c r="M1059" s="14">
        <f t="shared" si="80"/>
        <v>42708.662997685184</v>
      </c>
      <c r="N1059" t="b">
        <v>0</v>
      </c>
      <c r="O1059">
        <v>0</v>
      </c>
      <c r="P1059" t="b">
        <v>0</v>
      </c>
      <c r="Q1059" t="s">
        <v>8281</v>
      </c>
      <c r="R1059" s="7">
        <f t="shared" si="81"/>
        <v>0</v>
      </c>
      <c r="S1059" s="7">
        <f t="shared" si="84"/>
        <v>0</v>
      </c>
      <c r="T1059" t="s">
        <v>8331</v>
      </c>
      <c r="U1059" t="s">
        <v>8332</v>
      </c>
    </row>
    <row r="1060" spans="1:21" ht="4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82"/>
        <v>42047.650960648149</v>
      </c>
      <c r="L1060" s="19">
        <f t="shared" si="83"/>
        <v>2015</v>
      </c>
      <c r="M1060" s="14">
        <f t="shared" si="80"/>
        <v>42088.75</v>
      </c>
      <c r="N1060" t="b">
        <v>0</v>
      </c>
      <c r="O1060">
        <v>0</v>
      </c>
      <c r="P1060" t="b">
        <v>0</v>
      </c>
      <c r="Q1060" t="s">
        <v>8281</v>
      </c>
      <c r="R1060" s="7">
        <f t="shared" si="81"/>
        <v>0</v>
      </c>
      <c r="S1060" s="7">
        <f t="shared" si="84"/>
        <v>0</v>
      </c>
      <c r="T1060" t="s">
        <v>8331</v>
      </c>
      <c r="U1060" t="s">
        <v>8332</v>
      </c>
    </row>
    <row r="1061" spans="1:21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82"/>
        <v>42046.54</v>
      </c>
      <c r="L1061" s="19">
        <f t="shared" si="83"/>
        <v>2015</v>
      </c>
      <c r="M1061" s="14">
        <f t="shared" si="80"/>
        <v>42076.498333333337</v>
      </c>
      <c r="N1061" t="b">
        <v>0</v>
      </c>
      <c r="O1061">
        <v>0</v>
      </c>
      <c r="P1061" t="b">
        <v>0</v>
      </c>
      <c r="Q1061" t="s">
        <v>8281</v>
      </c>
      <c r="R1061" s="7">
        <f t="shared" si="81"/>
        <v>0</v>
      </c>
      <c r="S1061" s="7">
        <f t="shared" si="84"/>
        <v>0</v>
      </c>
      <c r="T1061" t="s">
        <v>8331</v>
      </c>
      <c r="U1061" t="s">
        <v>8332</v>
      </c>
    </row>
    <row r="1062" spans="1:21" ht="4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82"/>
        <v>42079.663113425922</v>
      </c>
      <c r="L1062" s="19">
        <f t="shared" si="83"/>
        <v>2015</v>
      </c>
      <c r="M1062" s="14">
        <f t="shared" si="80"/>
        <v>42109.663113425922</v>
      </c>
      <c r="N1062" t="b">
        <v>0</v>
      </c>
      <c r="O1062">
        <v>1</v>
      </c>
      <c r="P1062" t="b">
        <v>0</v>
      </c>
      <c r="Q1062" t="s">
        <v>8281</v>
      </c>
      <c r="R1062" s="7">
        <f t="shared" si="81"/>
        <v>1</v>
      </c>
      <c r="S1062" s="7">
        <f t="shared" si="84"/>
        <v>50</v>
      </c>
      <c r="T1062" t="s">
        <v>8331</v>
      </c>
      <c r="U1062" t="s">
        <v>8332</v>
      </c>
    </row>
    <row r="1063" spans="1:21" ht="30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82"/>
        <v>42432.026712962965</v>
      </c>
      <c r="L1063" s="19">
        <f t="shared" si="83"/>
        <v>2016</v>
      </c>
      <c r="M1063" s="14">
        <f t="shared" si="80"/>
        <v>42491.791666666672</v>
      </c>
      <c r="N1063" t="b">
        <v>0</v>
      </c>
      <c r="O1063">
        <v>0</v>
      </c>
      <c r="P1063" t="b">
        <v>0</v>
      </c>
      <c r="Q1063" t="s">
        <v>8281</v>
      </c>
      <c r="R1063" s="7">
        <f t="shared" si="81"/>
        <v>0</v>
      </c>
      <c r="S1063" s="7">
        <f t="shared" si="84"/>
        <v>0</v>
      </c>
      <c r="T1063" t="s">
        <v>8331</v>
      </c>
      <c r="U1063" t="s">
        <v>8332</v>
      </c>
    </row>
    <row r="1064" spans="1:21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82"/>
        <v>42556.557187500002</v>
      </c>
      <c r="L1064" s="19">
        <f t="shared" si="83"/>
        <v>2016</v>
      </c>
      <c r="M1064" s="14">
        <f t="shared" si="80"/>
        <v>42563.557187500002</v>
      </c>
      <c r="N1064" t="b">
        <v>0</v>
      </c>
      <c r="O1064">
        <v>4</v>
      </c>
      <c r="P1064" t="b">
        <v>0</v>
      </c>
      <c r="Q1064" t="s">
        <v>8281</v>
      </c>
      <c r="R1064" s="7">
        <f t="shared" si="81"/>
        <v>95.477386934673376</v>
      </c>
      <c r="S1064" s="7">
        <f t="shared" si="84"/>
        <v>47.5</v>
      </c>
      <c r="T1064" t="s">
        <v>8331</v>
      </c>
      <c r="U1064" t="s">
        <v>8332</v>
      </c>
    </row>
    <row r="1065" spans="1:21" ht="4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82"/>
        <v>42582.780810185184</v>
      </c>
      <c r="L1065" s="19">
        <f t="shared" si="83"/>
        <v>2016</v>
      </c>
      <c r="M1065" s="14">
        <f t="shared" si="80"/>
        <v>42612.780810185184</v>
      </c>
      <c r="N1065" t="b">
        <v>0</v>
      </c>
      <c r="O1065">
        <v>0</v>
      </c>
      <c r="P1065" t="b">
        <v>0</v>
      </c>
      <c r="Q1065" t="s">
        <v>8281</v>
      </c>
      <c r="R1065" s="7">
        <f t="shared" si="81"/>
        <v>0</v>
      </c>
      <c r="S1065" s="7">
        <f t="shared" si="84"/>
        <v>0</v>
      </c>
      <c r="T1065" t="s">
        <v>8331</v>
      </c>
      <c r="U1065" t="s">
        <v>8332</v>
      </c>
    </row>
    <row r="1066" spans="1:21" ht="4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82"/>
        <v>41416.978043981479</v>
      </c>
      <c r="L1066" s="19">
        <f t="shared" si="83"/>
        <v>2013</v>
      </c>
      <c r="M1066" s="14">
        <f t="shared" si="80"/>
        <v>41461.978043981479</v>
      </c>
      <c r="N1066" t="b">
        <v>0</v>
      </c>
      <c r="O1066">
        <v>123</v>
      </c>
      <c r="P1066" t="b">
        <v>0</v>
      </c>
      <c r="Q1066" t="s">
        <v>8282</v>
      </c>
      <c r="R1066" s="7">
        <f t="shared" si="81"/>
        <v>8.974444444444444</v>
      </c>
      <c r="S1066" s="7">
        <f t="shared" si="84"/>
        <v>65.666666666666671</v>
      </c>
      <c r="T1066" t="s">
        <v>8333</v>
      </c>
      <c r="U1066" t="s">
        <v>8334</v>
      </c>
    </row>
    <row r="1067" spans="1:21" ht="4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82"/>
        <v>41661.131041666667</v>
      </c>
      <c r="L1067" s="19">
        <f t="shared" si="83"/>
        <v>2014</v>
      </c>
      <c r="M1067" s="14">
        <f t="shared" si="80"/>
        <v>41689.131041666667</v>
      </c>
      <c r="N1067" t="b">
        <v>0</v>
      </c>
      <c r="O1067">
        <v>5</v>
      </c>
      <c r="P1067" t="b">
        <v>0</v>
      </c>
      <c r="Q1067" t="s">
        <v>8282</v>
      </c>
      <c r="R1067" s="7">
        <f t="shared" si="81"/>
        <v>2.7</v>
      </c>
      <c r="S1067" s="7">
        <f t="shared" si="84"/>
        <v>16.2</v>
      </c>
      <c r="T1067" t="s">
        <v>8333</v>
      </c>
      <c r="U1067" t="s">
        <v>8334</v>
      </c>
    </row>
    <row r="1068" spans="1:21" ht="4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82"/>
        <v>41445.712754629625</v>
      </c>
      <c r="L1068" s="19">
        <f t="shared" si="83"/>
        <v>2013</v>
      </c>
      <c r="M1068" s="14">
        <f t="shared" si="80"/>
        <v>41490.712754629625</v>
      </c>
      <c r="N1068" t="b">
        <v>0</v>
      </c>
      <c r="O1068">
        <v>148</v>
      </c>
      <c r="P1068" t="b">
        <v>0</v>
      </c>
      <c r="Q1068" t="s">
        <v>8282</v>
      </c>
      <c r="R1068" s="7">
        <f t="shared" si="81"/>
        <v>3.3673333333333333</v>
      </c>
      <c r="S1068" s="7">
        <f t="shared" si="84"/>
        <v>34.128378378378379</v>
      </c>
      <c r="T1068" t="s">
        <v>8333</v>
      </c>
      <c r="U1068" t="s">
        <v>8334</v>
      </c>
    </row>
    <row r="1069" spans="1:21" ht="4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82"/>
        <v>41599.605682870373</v>
      </c>
      <c r="L1069" s="19">
        <f t="shared" si="83"/>
        <v>2013</v>
      </c>
      <c r="M1069" s="14">
        <f t="shared" si="80"/>
        <v>41629.605682870373</v>
      </c>
      <c r="N1069" t="b">
        <v>0</v>
      </c>
      <c r="O1069">
        <v>10</v>
      </c>
      <c r="P1069" t="b">
        <v>0</v>
      </c>
      <c r="Q1069" t="s">
        <v>8282</v>
      </c>
      <c r="R1069" s="7">
        <f t="shared" si="81"/>
        <v>26</v>
      </c>
      <c r="S1069" s="7">
        <f t="shared" si="84"/>
        <v>13</v>
      </c>
      <c r="T1069" t="s">
        <v>8333</v>
      </c>
      <c r="U1069" t="s">
        <v>8334</v>
      </c>
    </row>
    <row r="1070" spans="1:21" ht="45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82"/>
        <v>42440.121111111112</v>
      </c>
      <c r="L1070" s="19">
        <f t="shared" si="83"/>
        <v>2016</v>
      </c>
      <c r="M1070" s="14">
        <f t="shared" si="80"/>
        <v>42470.079444444447</v>
      </c>
      <c r="N1070" t="b">
        <v>0</v>
      </c>
      <c r="O1070">
        <v>4</v>
      </c>
      <c r="P1070" t="b">
        <v>0</v>
      </c>
      <c r="Q1070" t="s">
        <v>8282</v>
      </c>
      <c r="R1070" s="7">
        <f t="shared" si="81"/>
        <v>0.15</v>
      </c>
      <c r="S1070" s="7">
        <f t="shared" si="84"/>
        <v>11.25</v>
      </c>
      <c r="T1070" t="s">
        <v>8333</v>
      </c>
      <c r="U1070" t="s">
        <v>8334</v>
      </c>
    </row>
    <row r="1071" spans="1:21" ht="4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82"/>
        <v>41571.979849537034</v>
      </c>
      <c r="L1071" s="19">
        <f t="shared" si="83"/>
        <v>2013</v>
      </c>
      <c r="M1071" s="14">
        <f t="shared" si="80"/>
        <v>41604.021516203706</v>
      </c>
      <c r="N1071" t="b">
        <v>0</v>
      </c>
      <c r="O1071">
        <v>21</v>
      </c>
      <c r="P1071" t="b">
        <v>0</v>
      </c>
      <c r="Q1071" t="s">
        <v>8282</v>
      </c>
      <c r="R1071" s="7">
        <f t="shared" si="81"/>
        <v>38.636363636363633</v>
      </c>
      <c r="S1071" s="7">
        <f t="shared" si="84"/>
        <v>40.476190476190474</v>
      </c>
      <c r="T1071" t="s">
        <v>8333</v>
      </c>
      <c r="U1071" t="s">
        <v>8334</v>
      </c>
    </row>
    <row r="1072" spans="1:21" ht="4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82"/>
        <v>41162.761828703704</v>
      </c>
      <c r="L1072" s="19">
        <f t="shared" si="83"/>
        <v>2012</v>
      </c>
      <c r="M1072" s="14">
        <f t="shared" si="80"/>
        <v>41182.761828703704</v>
      </c>
      <c r="N1072" t="b">
        <v>0</v>
      </c>
      <c r="O1072">
        <v>2</v>
      </c>
      <c r="P1072" t="b">
        <v>0</v>
      </c>
      <c r="Q1072" t="s">
        <v>8282</v>
      </c>
      <c r="R1072" s="7">
        <f t="shared" si="81"/>
        <v>0.70000000000000007</v>
      </c>
      <c r="S1072" s="7">
        <f t="shared" si="84"/>
        <v>35</v>
      </c>
      <c r="T1072" t="s">
        <v>8333</v>
      </c>
      <c r="U1072" t="s">
        <v>8334</v>
      </c>
    </row>
    <row r="1073" spans="1:21" ht="4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82"/>
        <v>42295.503391203703</v>
      </c>
      <c r="L1073" s="19">
        <f t="shared" si="83"/>
        <v>2015</v>
      </c>
      <c r="M1073" s="14">
        <f t="shared" si="80"/>
        <v>42325.545057870375</v>
      </c>
      <c r="N1073" t="b">
        <v>0</v>
      </c>
      <c r="O1073">
        <v>0</v>
      </c>
      <c r="P1073" t="b">
        <v>0</v>
      </c>
      <c r="Q1073" t="s">
        <v>8282</v>
      </c>
      <c r="R1073" s="7">
        <f t="shared" si="81"/>
        <v>0</v>
      </c>
      <c r="S1073" s="7">
        <f t="shared" si="84"/>
        <v>0</v>
      </c>
      <c r="T1073" t="s">
        <v>8333</v>
      </c>
      <c r="U1073" t="s">
        <v>8334</v>
      </c>
    </row>
    <row r="1074" spans="1:21" ht="4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82"/>
        <v>41645.582141203704</v>
      </c>
      <c r="L1074" s="19">
        <f t="shared" si="83"/>
        <v>2014</v>
      </c>
      <c r="M1074" s="14">
        <f t="shared" si="80"/>
        <v>41675.582141203704</v>
      </c>
      <c r="N1074" t="b">
        <v>0</v>
      </c>
      <c r="O1074">
        <v>4</v>
      </c>
      <c r="P1074" t="b">
        <v>0</v>
      </c>
      <c r="Q1074" t="s">
        <v>8282</v>
      </c>
      <c r="R1074" s="7">
        <f t="shared" si="81"/>
        <v>6.8000000000000005E-2</v>
      </c>
      <c r="S1074" s="7">
        <f t="shared" si="84"/>
        <v>12.75</v>
      </c>
      <c r="T1074" t="s">
        <v>8333</v>
      </c>
      <c r="U1074" t="s">
        <v>8334</v>
      </c>
    </row>
    <row r="1075" spans="1:21" ht="30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82"/>
        <v>40802.714594907404</v>
      </c>
      <c r="L1075" s="19">
        <f t="shared" si="83"/>
        <v>2011</v>
      </c>
      <c r="M1075" s="14">
        <f t="shared" si="80"/>
        <v>40832.714594907404</v>
      </c>
      <c r="N1075" t="b">
        <v>0</v>
      </c>
      <c r="O1075">
        <v>1</v>
      </c>
      <c r="P1075" t="b">
        <v>0</v>
      </c>
      <c r="Q1075" t="s">
        <v>8282</v>
      </c>
      <c r="R1075" s="7">
        <f t="shared" si="81"/>
        <v>1.3333333333333335</v>
      </c>
      <c r="S1075" s="7">
        <f t="shared" si="84"/>
        <v>10</v>
      </c>
      <c r="T1075" t="s">
        <v>8333</v>
      </c>
      <c r="U1075" t="s">
        <v>8334</v>
      </c>
    </row>
    <row r="1076" spans="1:21" ht="45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82"/>
        <v>41612.922974537039</v>
      </c>
      <c r="L1076" s="19">
        <f t="shared" si="83"/>
        <v>2013</v>
      </c>
      <c r="M1076" s="14">
        <f t="shared" si="80"/>
        <v>41642.922974537039</v>
      </c>
      <c r="N1076" t="b">
        <v>0</v>
      </c>
      <c r="O1076">
        <v>30</v>
      </c>
      <c r="P1076" t="b">
        <v>0</v>
      </c>
      <c r="Q1076" t="s">
        <v>8282</v>
      </c>
      <c r="R1076" s="7">
        <f t="shared" si="81"/>
        <v>6.3092592592592585</v>
      </c>
      <c r="S1076" s="7">
        <f t="shared" si="84"/>
        <v>113.56666666666666</v>
      </c>
      <c r="T1076" t="s">
        <v>8333</v>
      </c>
      <c r="U1076" t="s">
        <v>8334</v>
      </c>
    </row>
    <row r="1077" spans="1:21" ht="30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82"/>
        <v>41005.654120370367</v>
      </c>
      <c r="L1077" s="19">
        <f t="shared" si="83"/>
        <v>2012</v>
      </c>
      <c r="M1077" s="14">
        <f t="shared" si="80"/>
        <v>41035.654120370367</v>
      </c>
      <c r="N1077" t="b">
        <v>0</v>
      </c>
      <c r="O1077">
        <v>3</v>
      </c>
      <c r="P1077" t="b">
        <v>0</v>
      </c>
      <c r="Q1077" t="s">
        <v>8282</v>
      </c>
      <c r="R1077" s="7">
        <f t="shared" si="81"/>
        <v>4.5</v>
      </c>
      <c r="S1077" s="7">
        <f t="shared" si="84"/>
        <v>15</v>
      </c>
      <c r="T1077" t="s">
        <v>8333</v>
      </c>
      <c r="U1077" t="s">
        <v>8334</v>
      </c>
    </row>
    <row r="1078" spans="1:21" ht="4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82"/>
        <v>41838.127893518518</v>
      </c>
      <c r="L1078" s="19">
        <f t="shared" si="83"/>
        <v>2014</v>
      </c>
      <c r="M1078" s="14">
        <f t="shared" si="80"/>
        <v>41893.127893518518</v>
      </c>
      <c r="N1078" t="b">
        <v>0</v>
      </c>
      <c r="O1078">
        <v>975</v>
      </c>
      <c r="P1078" t="b">
        <v>0</v>
      </c>
      <c r="Q1078" t="s">
        <v>8282</v>
      </c>
      <c r="R1078" s="7">
        <f t="shared" si="81"/>
        <v>62.765333333333331</v>
      </c>
      <c r="S1078" s="7">
        <f t="shared" si="84"/>
        <v>48.281025641025643</v>
      </c>
      <c r="T1078" t="s">
        <v>8333</v>
      </c>
      <c r="U1078" t="s">
        <v>8334</v>
      </c>
    </row>
    <row r="1079" spans="1:21" ht="4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82"/>
        <v>42352.91679398148</v>
      </c>
      <c r="L1079" s="19">
        <f t="shared" si="83"/>
        <v>2015</v>
      </c>
      <c r="M1079" s="14">
        <f t="shared" si="80"/>
        <v>42382.91679398148</v>
      </c>
      <c r="N1079" t="b">
        <v>0</v>
      </c>
      <c r="O1079">
        <v>167</v>
      </c>
      <c r="P1079" t="b">
        <v>0</v>
      </c>
      <c r="Q1079" t="s">
        <v>8282</v>
      </c>
      <c r="R1079" s="7">
        <f t="shared" si="81"/>
        <v>29.376000000000001</v>
      </c>
      <c r="S1079" s="7">
        <f t="shared" si="84"/>
        <v>43.976047904191617</v>
      </c>
      <c r="T1079" t="s">
        <v>8333</v>
      </c>
      <c r="U1079" t="s">
        <v>8334</v>
      </c>
    </row>
    <row r="1080" spans="1:21" ht="45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82"/>
        <v>40700.945844907408</v>
      </c>
      <c r="L1080" s="19">
        <f t="shared" si="83"/>
        <v>2011</v>
      </c>
      <c r="M1080" s="14">
        <f t="shared" si="80"/>
        <v>40745.945844907408</v>
      </c>
      <c r="N1080" t="b">
        <v>0</v>
      </c>
      <c r="O1080">
        <v>5</v>
      </c>
      <c r="P1080" t="b">
        <v>0</v>
      </c>
      <c r="Q1080" t="s">
        <v>8282</v>
      </c>
      <c r="R1080" s="7">
        <f t="shared" si="81"/>
        <v>7.5</v>
      </c>
      <c r="S1080" s="7">
        <f t="shared" si="84"/>
        <v>9</v>
      </c>
      <c r="T1080" t="s">
        <v>8333</v>
      </c>
      <c r="U1080" t="s">
        <v>8334</v>
      </c>
    </row>
    <row r="1081" spans="1:21" ht="4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82"/>
        <v>42479.316388888888</v>
      </c>
      <c r="L1081" s="19">
        <f t="shared" si="83"/>
        <v>2016</v>
      </c>
      <c r="M1081" s="14">
        <f t="shared" si="80"/>
        <v>42504.316388888888</v>
      </c>
      <c r="N1081" t="b">
        <v>0</v>
      </c>
      <c r="O1081">
        <v>18</v>
      </c>
      <c r="P1081" t="b">
        <v>0</v>
      </c>
      <c r="Q1081" t="s">
        <v>8282</v>
      </c>
      <c r="R1081" s="7">
        <f t="shared" si="81"/>
        <v>2.6076923076923078</v>
      </c>
      <c r="S1081" s="7">
        <f t="shared" si="84"/>
        <v>37.666666666666664</v>
      </c>
      <c r="T1081" t="s">
        <v>8333</v>
      </c>
      <c r="U1081" t="s">
        <v>8334</v>
      </c>
    </row>
    <row r="1082" spans="1:21" ht="30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82"/>
        <v>41739.888113425928</v>
      </c>
      <c r="L1082" s="19">
        <f t="shared" si="83"/>
        <v>2014</v>
      </c>
      <c r="M1082" s="14">
        <f t="shared" si="80"/>
        <v>41769.888113425928</v>
      </c>
      <c r="N1082" t="b">
        <v>0</v>
      </c>
      <c r="O1082">
        <v>98</v>
      </c>
      <c r="P1082" t="b">
        <v>0</v>
      </c>
      <c r="Q1082" t="s">
        <v>8282</v>
      </c>
      <c r="R1082" s="7">
        <f t="shared" si="81"/>
        <v>9.1050000000000004</v>
      </c>
      <c r="S1082" s="7">
        <f t="shared" si="84"/>
        <v>18.581632653061224</v>
      </c>
      <c r="T1082" t="s">
        <v>8333</v>
      </c>
      <c r="U1082" t="s">
        <v>8334</v>
      </c>
    </row>
    <row r="1083" spans="1:21" ht="30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82"/>
        <v>42002.676990740743</v>
      </c>
      <c r="L1083" s="19">
        <f t="shared" si="83"/>
        <v>2014</v>
      </c>
      <c r="M1083" s="14">
        <f t="shared" si="80"/>
        <v>42032.676990740743</v>
      </c>
      <c r="N1083" t="b">
        <v>0</v>
      </c>
      <c r="O1083">
        <v>4</v>
      </c>
      <c r="P1083" t="b">
        <v>0</v>
      </c>
      <c r="Q1083" t="s">
        <v>8282</v>
      </c>
      <c r="R1083" s="7">
        <f t="shared" si="81"/>
        <v>1.7647058823529412E-2</v>
      </c>
      <c r="S1083" s="7">
        <f t="shared" si="84"/>
        <v>3</v>
      </c>
      <c r="T1083" t="s">
        <v>8333</v>
      </c>
      <c r="U1083" t="s">
        <v>8334</v>
      </c>
    </row>
    <row r="1084" spans="1:21" ht="30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82"/>
        <v>41101.656111111108</v>
      </c>
      <c r="L1084" s="19">
        <f t="shared" si="83"/>
        <v>2012</v>
      </c>
      <c r="M1084" s="14">
        <f t="shared" si="80"/>
        <v>41131.656111111108</v>
      </c>
      <c r="N1084" t="b">
        <v>0</v>
      </c>
      <c r="O1084">
        <v>3</v>
      </c>
      <c r="P1084" t="b">
        <v>0</v>
      </c>
      <c r="Q1084" t="s">
        <v>8282</v>
      </c>
      <c r="R1084" s="7">
        <f t="shared" si="81"/>
        <v>0.55999999999999994</v>
      </c>
      <c r="S1084" s="7">
        <f t="shared" si="84"/>
        <v>18.666666666666668</v>
      </c>
      <c r="T1084" t="s">
        <v>8333</v>
      </c>
      <c r="U1084" t="s">
        <v>8334</v>
      </c>
    </row>
    <row r="1085" spans="1:21" ht="45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82"/>
        <v>41793.409525462965</v>
      </c>
      <c r="L1085" s="19">
        <f t="shared" si="83"/>
        <v>2014</v>
      </c>
      <c r="M1085" s="14">
        <f t="shared" si="80"/>
        <v>41853.409525462965</v>
      </c>
      <c r="N1085" t="b">
        <v>0</v>
      </c>
      <c r="O1085">
        <v>1</v>
      </c>
      <c r="P1085" t="b">
        <v>0</v>
      </c>
      <c r="Q1085" t="s">
        <v>8282</v>
      </c>
      <c r="R1085" s="7">
        <f t="shared" si="81"/>
        <v>0.82000000000000006</v>
      </c>
      <c r="S1085" s="7">
        <f t="shared" si="84"/>
        <v>410</v>
      </c>
      <c r="T1085" t="s">
        <v>8333</v>
      </c>
      <c r="U1085" t="s">
        <v>8334</v>
      </c>
    </row>
    <row r="1086" spans="1:21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82"/>
        <v>41829.662083333329</v>
      </c>
      <c r="L1086" s="19">
        <f t="shared" si="83"/>
        <v>2014</v>
      </c>
      <c r="M1086" s="14">
        <f t="shared" si="80"/>
        <v>41859.662083333329</v>
      </c>
      <c r="N1086" t="b">
        <v>0</v>
      </c>
      <c r="O1086">
        <v>0</v>
      </c>
      <c r="P1086" t="b">
        <v>0</v>
      </c>
      <c r="Q1086" t="s">
        <v>8282</v>
      </c>
      <c r="R1086" s="7">
        <f t="shared" si="81"/>
        <v>0</v>
      </c>
      <c r="S1086" s="7">
        <f t="shared" si="84"/>
        <v>0</v>
      </c>
      <c r="T1086" t="s">
        <v>8333</v>
      </c>
      <c r="U1086" t="s">
        <v>8334</v>
      </c>
    </row>
    <row r="1087" spans="1:21" ht="30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82"/>
        <v>42413.421006944445</v>
      </c>
      <c r="L1087" s="19">
        <f t="shared" si="83"/>
        <v>2016</v>
      </c>
      <c r="M1087" s="14">
        <f t="shared" si="80"/>
        <v>42443.379340277781</v>
      </c>
      <c r="N1087" t="b">
        <v>0</v>
      </c>
      <c r="O1087">
        <v>9</v>
      </c>
      <c r="P1087" t="b">
        <v>0</v>
      </c>
      <c r="Q1087" t="s">
        <v>8282</v>
      </c>
      <c r="R1087" s="7">
        <f t="shared" si="81"/>
        <v>3.42</v>
      </c>
      <c r="S1087" s="7">
        <f t="shared" si="84"/>
        <v>114</v>
      </c>
      <c r="T1087" t="s">
        <v>8333</v>
      </c>
      <c r="U1087" t="s">
        <v>8334</v>
      </c>
    </row>
    <row r="1088" spans="1:21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82"/>
        <v>41845.616793981484</v>
      </c>
      <c r="L1088" s="19">
        <f t="shared" si="83"/>
        <v>2014</v>
      </c>
      <c r="M1088" s="14">
        <f t="shared" si="80"/>
        <v>41875.616793981484</v>
      </c>
      <c r="N1088" t="b">
        <v>0</v>
      </c>
      <c r="O1088">
        <v>2</v>
      </c>
      <c r="P1088" t="b">
        <v>0</v>
      </c>
      <c r="Q1088" t="s">
        <v>8282</v>
      </c>
      <c r="R1088" s="7">
        <f t="shared" si="81"/>
        <v>8.3333333333333343E-2</v>
      </c>
      <c r="S1088" s="7">
        <f t="shared" si="84"/>
        <v>7.5</v>
      </c>
      <c r="T1088" t="s">
        <v>8333</v>
      </c>
      <c r="U1088" t="s">
        <v>8334</v>
      </c>
    </row>
    <row r="1089" spans="1:21" ht="4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82"/>
        <v>41775.463969907403</v>
      </c>
      <c r="L1089" s="19">
        <f t="shared" si="83"/>
        <v>2014</v>
      </c>
      <c r="M1089" s="14">
        <f t="shared" si="80"/>
        <v>41805.463969907403</v>
      </c>
      <c r="N1089" t="b">
        <v>0</v>
      </c>
      <c r="O1089">
        <v>0</v>
      </c>
      <c r="P1089" t="b">
        <v>0</v>
      </c>
      <c r="Q1089" t="s">
        <v>8282</v>
      </c>
      <c r="R1089" s="7">
        <f t="shared" si="81"/>
        <v>0</v>
      </c>
      <c r="S1089" s="7">
        <f t="shared" si="84"/>
        <v>0</v>
      </c>
      <c r="T1089" t="s">
        <v>8333</v>
      </c>
      <c r="U1089" t="s">
        <v>8334</v>
      </c>
    </row>
    <row r="1090" spans="1:21" ht="30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si="82"/>
        <v>41723.549386574072</v>
      </c>
      <c r="L1090" s="19">
        <f t="shared" si="83"/>
        <v>2014</v>
      </c>
      <c r="M1090" s="14">
        <f t="shared" ref="M1090:M1153" si="85">(I1090/86400)+25569+(-6/24)</f>
        <v>41753.549386574072</v>
      </c>
      <c r="N1090" t="b">
        <v>0</v>
      </c>
      <c r="O1090">
        <v>147</v>
      </c>
      <c r="P1090" t="b">
        <v>0</v>
      </c>
      <c r="Q1090" t="s">
        <v>8282</v>
      </c>
      <c r="R1090" s="7">
        <f t="shared" ref="R1090:R1153" si="86">E1090/D1090*100</f>
        <v>14.182977777777777</v>
      </c>
      <c r="S1090" s="7">
        <f t="shared" si="84"/>
        <v>43.41727891156463</v>
      </c>
      <c r="T1090" t="s">
        <v>8333</v>
      </c>
      <c r="U1090" t="s">
        <v>8334</v>
      </c>
    </row>
    <row r="1091" spans="1:21" ht="30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ref="K1091:K1154" si="87">(J1091/86400)+25569+(-6/24)</f>
        <v>42150.939525462964</v>
      </c>
      <c r="L1091" s="19">
        <f t="shared" ref="L1091:L1154" si="88">YEAR(K1091)</f>
        <v>2015</v>
      </c>
      <c r="M1091" s="14">
        <f t="shared" si="85"/>
        <v>42180.939525462964</v>
      </c>
      <c r="N1091" t="b">
        <v>0</v>
      </c>
      <c r="O1091">
        <v>49</v>
      </c>
      <c r="P1091" t="b">
        <v>0</v>
      </c>
      <c r="Q1091" t="s">
        <v>8282</v>
      </c>
      <c r="R1091" s="7">
        <f t="shared" si="86"/>
        <v>7.8266666666666662</v>
      </c>
      <c r="S1091" s="7">
        <f t="shared" ref="S1091:S1154" si="89">IFERROR(E1091/O1091,0)</f>
        <v>23.959183673469386</v>
      </c>
      <c r="T1091" t="s">
        <v>8333</v>
      </c>
      <c r="U1091" t="s">
        <v>8334</v>
      </c>
    </row>
    <row r="1092" spans="1:21" ht="4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87"/>
        <v>42122.935798611114</v>
      </c>
      <c r="L1092" s="19">
        <f t="shared" si="88"/>
        <v>2015</v>
      </c>
      <c r="M1092" s="14">
        <f t="shared" si="85"/>
        <v>42152.935798611114</v>
      </c>
      <c r="N1092" t="b">
        <v>0</v>
      </c>
      <c r="O1092">
        <v>1</v>
      </c>
      <c r="P1092" t="b">
        <v>0</v>
      </c>
      <c r="Q1092" t="s">
        <v>8282</v>
      </c>
      <c r="R1092" s="7">
        <f t="shared" si="86"/>
        <v>3.8464497269020695E-2</v>
      </c>
      <c r="S1092" s="7">
        <f t="shared" si="89"/>
        <v>5</v>
      </c>
      <c r="T1092" t="s">
        <v>8333</v>
      </c>
      <c r="U1092" t="s">
        <v>8334</v>
      </c>
    </row>
    <row r="1093" spans="1:21" ht="4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87"/>
        <v>42440.570277777777</v>
      </c>
      <c r="L1093" s="19">
        <f t="shared" si="88"/>
        <v>2016</v>
      </c>
      <c r="M1093" s="14">
        <f t="shared" si="85"/>
        <v>42470.528611111113</v>
      </c>
      <c r="N1093" t="b">
        <v>0</v>
      </c>
      <c r="O1093">
        <v>2</v>
      </c>
      <c r="P1093" t="b">
        <v>0</v>
      </c>
      <c r="Q1093" t="s">
        <v>8282</v>
      </c>
      <c r="R1093" s="7">
        <f t="shared" si="86"/>
        <v>12.5</v>
      </c>
      <c r="S1093" s="7">
        <f t="shared" si="89"/>
        <v>12.5</v>
      </c>
      <c r="T1093" t="s">
        <v>8333</v>
      </c>
      <c r="U1093" t="s">
        <v>8334</v>
      </c>
    </row>
    <row r="1094" spans="1:21" ht="45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87"/>
        <v>41249.775902777779</v>
      </c>
      <c r="L1094" s="19">
        <f t="shared" si="88"/>
        <v>2012</v>
      </c>
      <c r="M1094" s="14">
        <f t="shared" si="85"/>
        <v>41279.775902777779</v>
      </c>
      <c r="N1094" t="b">
        <v>0</v>
      </c>
      <c r="O1094">
        <v>7</v>
      </c>
      <c r="P1094" t="b">
        <v>0</v>
      </c>
      <c r="Q1094" t="s">
        <v>8282</v>
      </c>
      <c r="R1094" s="7">
        <f t="shared" si="86"/>
        <v>1.05</v>
      </c>
      <c r="S1094" s="7">
        <f t="shared" si="89"/>
        <v>3</v>
      </c>
      <c r="T1094" t="s">
        <v>8333</v>
      </c>
      <c r="U1094" t="s">
        <v>8334</v>
      </c>
    </row>
    <row r="1095" spans="1:21" ht="4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87"/>
        <v>42396.723807870367</v>
      </c>
      <c r="L1095" s="19">
        <f t="shared" si="88"/>
        <v>2016</v>
      </c>
      <c r="M1095" s="14">
        <f t="shared" si="85"/>
        <v>42411.723807870367</v>
      </c>
      <c r="N1095" t="b">
        <v>0</v>
      </c>
      <c r="O1095">
        <v>4</v>
      </c>
      <c r="P1095" t="b">
        <v>0</v>
      </c>
      <c r="Q1095" t="s">
        <v>8282</v>
      </c>
      <c r="R1095" s="7">
        <f t="shared" si="86"/>
        <v>14.083333333333334</v>
      </c>
      <c r="S1095" s="7">
        <f t="shared" si="89"/>
        <v>10.5625</v>
      </c>
      <c r="T1095" t="s">
        <v>8333</v>
      </c>
      <c r="U1095" t="s">
        <v>8334</v>
      </c>
    </row>
    <row r="1096" spans="1:21" ht="4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87"/>
        <v>40795.46334490741</v>
      </c>
      <c r="L1096" s="19">
        <f t="shared" si="88"/>
        <v>2011</v>
      </c>
      <c r="M1096" s="14">
        <f t="shared" si="85"/>
        <v>40825.46334490741</v>
      </c>
      <c r="N1096" t="b">
        <v>0</v>
      </c>
      <c r="O1096">
        <v>27</v>
      </c>
      <c r="P1096" t="b">
        <v>0</v>
      </c>
      <c r="Q1096" t="s">
        <v>8282</v>
      </c>
      <c r="R1096" s="7">
        <f t="shared" si="86"/>
        <v>18.300055555555556</v>
      </c>
      <c r="S1096" s="7">
        <f t="shared" si="89"/>
        <v>122.00037037037038</v>
      </c>
      <c r="T1096" t="s">
        <v>8333</v>
      </c>
      <c r="U1096" t="s">
        <v>8334</v>
      </c>
    </row>
    <row r="1097" spans="1:21" ht="4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87"/>
        <v>41486.287268518521</v>
      </c>
      <c r="L1097" s="19">
        <f t="shared" si="88"/>
        <v>2013</v>
      </c>
      <c r="M1097" s="14">
        <f t="shared" si="85"/>
        <v>41516.287268518521</v>
      </c>
      <c r="N1097" t="b">
        <v>0</v>
      </c>
      <c r="O1097">
        <v>94</v>
      </c>
      <c r="P1097" t="b">
        <v>0</v>
      </c>
      <c r="Q1097" t="s">
        <v>8282</v>
      </c>
      <c r="R1097" s="7">
        <f t="shared" si="86"/>
        <v>5.0347999999999997</v>
      </c>
      <c r="S1097" s="7">
        <f t="shared" si="89"/>
        <v>267.80851063829789</v>
      </c>
      <c r="T1097" t="s">
        <v>8333</v>
      </c>
      <c r="U1097" t="s">
        <v>8334</v>
      </c>
    </row>
    <row r="1098" spans="1:21" ht="4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87"/>
        <v>41885.26798611111</v>
      </c>
      <c r="L1098" s="19">
        <f t="shared" si="88"/>
        <v>2014</v>
      </c>
      <c r="M1098" s="14">
        <f t="shared" si="85"/>
        <v>41915.895833333336</v>
      </c>
      <c r="N1098" t="b">
        <v>0</v>
      </c>
      <c r="O1098">
        <v>29</v>
      </c>
      <c r="P1098" t="b">
        <v>0</v>
      </c>
      <c r="Q1098" t="s">
        <v>8282</v>
      </c>
      <c r="R1098" s="7">
        <f t="shared" si="86"/>
        <v>17.933333333333334</v>
      </c>
      <c r="S1098" s="7">
        <f t="shared" si="89"/>
        <v>74.206896551724142</v>
      </c>
      <c r="T1098" t="s">
        <v>8333</v>
      </c>
      <c r="U1098" t="s">
        <v>8334</v>
      </c>
    </row>
    <row r="1099" spans="1:21" ht="4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87"/>
        <v>41660.542557870373</v>
      </c>
      <c r="L1099" s="19">
        <f t="shared" si="88"/>
        <v>2014</v>
      </c>
      <c r="M1099" s="14">
        <f t="shared" si="85"/>
        <v>41700.542557870373</v>
      </c>
      <c r="N1099" t="b">
        <v>0</v>
      </c>
      <c r="O1099">
        <v>7</v>
      </c>
      <c r="P1099" t="b">
        <v>0</v>
      </c>
      <c r="Q1099" t="s">
        <v>8282</v>
      </c>
      <c r="R1099" s="7">
        <f t="shared" si="86"/>
        <v>4.7E-2</v>
      </c>
      <c r="S1099" s="7">
        <f t="shared" si="89"/>
        <v>6.7142857142857144</v>
      </c>
      <c r="T1099" t="s">
        <v>8333</v>
      </c>
      <c r="U1099" t="s">
        <v>8334</v>
      </c>
    </row>
    <row r="1100" spans="1:21" ht="30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87"/>
        <v>41712.512673611112</v>
      </c>
      <c r="L1100" s="19">
        <f t="shared" si="88"/>
        <v>2014</v>
      </c>
      <c r="M1100" s="14">
        <f t="shared" si="85"/>
        <v>41742.512673611112</v>
      </c>
      <c r="N1100" t="b">
        <v>0</v>
      </c>
      <c r="O1100">
        <v>22</v>
      </c>
      <c r="P1100" t="b">
        <v>0</v>
      </c>
      <c r="Q1100" t="s">
        <v>8282</v>
      </c>
      <c r="R1100" s="7">
        <f t="shared" si="86"/>
        <v>7.2120000000000006</v>
      </c>
      <c r="S1100" s="7">
        <f t="shared" si="89"/>
        <v>81.954545454545453</v>
      </c>
      <c r="T1100" t="s">
        <v>8333</v>
      </c>
      <c r="U1100" t="s">
        <v>8334</v>
      </c>
    </row>
    <row r="1101" spans="1:21" ht="45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87"/>
        <v>42107.586435185185</v>
      </c>
      <c r="L1101" s="19">
        <f t="shared" si="88"/>
        <v>2015</v>
      </c>
      <c r="M1101" s="14">
        <f t="shared" si="85"/>
        <v>42137.586435185185</v>
      </c>
      <c r="N1101" t="b">
        <v>0</v>
      </c>
      <c r="O1101">
        <v>1</v>
      </c>
      <c r="P1101" t="b">
        <v>0</v>
      </c>
      <c r="Q1101" t="s">
        <v>8282</v>
      </c>
      <c r="R1101" s="7">
        <f t="shared" si="86"/>
        <v>0.5</v>
      </c>
      <c r="S1101" s="7">
        <f t="shared" si="89"/>
        <v>25</v>
      </c>
      <c r="T1101" t="s">
        <v>8333</v>
      </c>
      <c r="U1101" t="s">
        <v>8334</v>
      </c>
    </row>
    <row r="1102" spans="1:21" ht="4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87"/>
        <v>42383.860775462963</v>
      </c>
      <c r="L1102" s="19">
        <f t="shared" si="88"/>
        <v>2016</v>
      </c>
      <c r="M1102" s="14">
        <f t="shared" si="85"/>
        <v>42413.860775462963</v>
      </c>
      <c r="N1102" t="b">
        <v>0</v>
      </c>
      <c r="O1102">
        <v>10</v>
      </c>
      <c r="P1102" t="b">
        <v>0</v>
      </c>
      <c r="Q1102" t="s">
        <v>8282</v>
      </c>
      <c r="R1102" s="7">
        <f t="shared" si="86"/>
        <v>2.5</v>
      </c>
      <c r="S1102" s="7">
        <f t="shared" si="89"/>
        <v>10</v>
      </c>
      <c r="T1102" t="s">
        <v>8333</v>
      </c>
      <c r="U1102" t="s">
        <v>8334</v>
      </c>
    </row>
    <row r="1103" spans="1:21" ht="30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87"/>
        <v>42538.52243055556</v>
      </c>
      <c r="L1103" s="19">
        <f t="shared" si="88"/>
        <v>2016</v>
      </c>
      <c r="M1103" s="14">
        <f t="shared" si="85"/>
        <v>42565.508333333331</v>
      </c>
      <c r="N1103" t="b">
        <v>0</v>
      </c>
      <c r="O1103">
        <v>6</v>
      </c>
      <c r="P1103" t="b">
        <v>0</v>
      </c>
      <c r="Q1103" t="s">
        <v>8282</v>
      </c>
      <c r="R1103" s="7">
        <f t="shared" si="86"/>
        <v>4.1000000000000002E-2</v>
      </c>
      <c r="S1103" s="7">
        <f t="shared" si="89"/>
        <v>6.833333333333333</v>
      </c>
      <c r="T1103" t="s">
        <v>8333</v>
      </c>
      <c r="U1103" t="s">
        <v>8334</v>
      </c>
    </row>
    <row r="1104" spans="1:21" ht="4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87"/>
        <v>41576.795428240745</v>
      </c>
      <c r="L1104" s="19">
        <f t="shared" si="88"/>
        <v>2013</v>
      </c>
      <c r="M1104" s="14">
        <f t="shared" si="85"/>
        <v>41616.999305555553</v>
      </c>
      <c r="N1104" t="b">
        <v>0</v>
      </c>
      <c r="O1104">
        <v>24</v>
      </c>
      <c r="P1104" t="b">
        <v>0</v>
      </c>
      <c r="Q1104" t="s">
        <v>8282</v>
      </c>
      <c r="R1104" s="7">
        <f t="shared" si="86"/>
        <v>5.3125</v>
      </c>
      <c r="S1104" s="7">
        <f t="shared" si="89"/>
        <v>17.708333333333332</v>
      </c>
      <c r="T1104" t="s">
        <v>8333</v>
      </c>
      <c r="U1104" t="s">
        <v>8334</v>
      </c>
    </row>
    <row r="1105" spans="1:21" ht="4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87"/>
        <v>42478.97210648148</v>
      </c>
      <c r="L1105" s="19">
        <f t="shared" si="88"/>
        <v>2016</v>
      </c>
      <c r="M1105" s="14">
        <f t="shared" si="85"/>
        <v>42538.97210648148</v>
      </c>
      <c r="N1105" t="b">
        <v>0</v>
      </c>
      <c r="O1105">
        <v>15</v>
      </c>
      <c r="P1105" t="b">
        <v>0</v>
      </c>
      <c r="Q1105" t="s">
        <v>8282</v>
      </c>
      <c r="R1105" s="7">
        <f t="shared" si="86"/>
        <v>1.6199999999999999</v>
      </c>
      <c r="S1105" s="7">
        <f t="shared" si="89"/>
        <v>16.2</v>
      </c>
      <c r="T1105" t="s">
        <v>8333</v>
      </c>
      <c r="U1105" t="s">
        <v>8334</v>
      </c>
    </row>
    <row r="1106" spans="1:21" ht="4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87"/>
        <v>41771.15996527778</v>
      </c>
      <c r="L1106" s="19">
        <f t="shared" si="88"/>
        <v>2014</v>
      </c>
      <c r="M1106" s="14">
        <f t="shared" si="85"/>
        <v>41801.15996527778</v>
      </c>
      <c r="N1106" t="b">
        <v>0</v>
      </c>
      <c r="O1106">
        <v>37</v>
      </c>
      <c r="P1106" t="b">
        <v>0</v>
      </c>
      <c r="Q1106" t="s">
        <v>8282</v>
      </c>
      <c r="R1106" s="7">
        <f t="shared" si="86"/>
        <v>4.9516666666666671</v>
      </c>
      <c r="S1106" s="7">
        <f t="shared" si="89"/>
        <v>80.297297297297291</v>
      </c>
      <c r="T1106" t="s">
        <v>8333</v>
      </c>
      <c r="U1106" t="s">
        <v>8334</v>
      </c>
    </row>
    <row r="1107" spans="1:21" ht="45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87"/>
        <v>41691.885729166665</v>
      </c>
      <c r="L1107" s="19">
        <f t="shared" si="88"/>
        <v>2014</v>
      </c>
      <c r="M1107" s="14">
        <f t="shared" si="85"/>
        <v>41721.8440625</v>
      </c>
      <c r="N1107" t="b">
        <v>0</v>
      </c>
      <c r="O1107">
        <v>20</v>
      </c>
      <c r="P1107" t="b">
        <v>0</v>
      </c>
      <c r="Q1107" t="s">
        <v>8282</v>
      </c>
      <c r="R1107" s="7">
        <f t="shared" si="86"/>
        <v>0.159</v>
      </c>
      <c r="S1107" s="7">
        <f t="shared" si="89"/>
        <v>71.55</v>
      </c>
      <c r="T1107" t="s">
        <v>8333</v>
      </c>
      <c r="U1107" t="s">
        <v>8334</v>
      </c>
    </row>
    <row r="1108" spans="1:21" ht="4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87"/>
        <v>40973.490451388891</v>
      </c>
      <c r="L1108" s="19">
        <f t="shared" si="88"/>
        <v>2012</v>
      </c>
      <c r="M1108" s="14">
        <f t="shared" si="85"/>
        <v>41003.448784722219</v>
      </c>
      <c r="N1108" t="b">
        <v>0</v>
      </c>
      <c r="O1108">
        <v>7</v>
      </c>
      <c r="P1108" t="b">
        <v>0</v>
      </c>
      <c r="Q1108" t="s">
        <v>8282</v>
      </c>
      <c r="R1108" s="7">
        <f t="shared" si="86"/>
        <v>41.25</v>
      </c>
      <c r="S1108" s="7">
        <f t="shared" si="89"/>
        <v>23.571428571428573</v>
      </c>
      <c r="T1108" t="s">
        <v>8333</v>
      </c>
      <c r="U1108" t="s">
        <v>8334</v>
      </c>
    </row>
    <row r="1109" spans="1:21" ht="45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87"/>
        <v>41813.611388888887</v>
      </c>
      <c r="L1109" s="19">
        <f t="shared" si="88"/>
        <v>2014</v>
      </c>
      <c r="M1109" s="14">
        <f t="shared" si="85"/>
        <v>41843.611388888887</v>
      </c>
      <c r="N1109" t="b">
        <v>0</v>
      </c>
      <c r="O1109">
        <v>0</v>
      </c>
      <c r="P1109" t="b">
        <v>0</v>
      </c>
      <c r="Q1109" t="s">
        <v>8282</v>
      </c>
      <c r="R1109" s="7">
        <f t="shared" si="86"/>
        <v>0</v>
      </c>
      <c r="S1109" s="7">
        <f t="shared" si="89"/>
        <v>0</v>
      </c>
      <c r="T1109" t="s">
        <v>8333</v>
      </c>
      <c r="U1109" t="s">
        <v>8334</v>
      </c>
    </row>
    <row r="1110" spans="1:21" ht="45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87"/>
        <v>40952.386979166666</v>
      </c>
      <c r="L1110" s="19">
        <f t="shared" si="88"/>
        <v>2012</v>
      </c>
      <c r="M1110" s="14">
        <f t="shared" si="85"/>
        <v>41012.345312500001</v>
      </c>
      <c r="N1110" t="b">
        <v>0</v>
      </c>
      <c r="O1110">
        <v>21</v>
      </c>
      <c r="P1110" t="b">
        <v>0</v>
      </c>
      <c r="Q1110" t="s">
        <v>8282</v>
      </c>
      <c r="R1110" s="7">
        <f t="shared" si="86"/>
        <v>2.93</v>
      </c>
      <c r="S1110" s="7">
        <f t="shared" si="89"/>
        <v>34.88095238095238</v>
      </c>
      <c r="T1110" t="s">
        <v>8333</v>
      </c>
      <c r="U1110" t="s">
        <v>8334</v>
      </c>
    </row>
    <row r="1111" spans="1:21" ht="4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87"/>
        <v>42662.502199074079</v>
      </c>
      <c r="L1111" s="19">
        <f t="shared" si="88"/>
        <v>2016</v>
      </c>
      <c r="M1111" s="14">
        <f t="shared" si="85"/>
        <v>42692.543865740736</v>
      </c>
      <c r="N1111" t="b">
        <v>0</v>
      </c>
      <c r="O1111">
        <v>3</v>
      </c>
      <c r="P1111" t="b">
        <v>0</v>
      </c>
      <c r="Q1111" t="s">
        <v>8282</v>
      </c>
      <c r="R1111" s="7">
        <f t="shared" si="86"/>
        <v>0.44999999999999996</v>
      </c>
      <c r="S1111" s="7">
        <f t="shared" si="89"/>
        <v>15</v>
      </c>
      <c r="T1111" t="s">
        <v>8333</v>
      </c>
      <c r="U1111" t="s">
        <v>8334</v>
      </c>
    </row>
    <row r="1112" spans="1:21" ht="4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87"/>
        <v>41220.683124999996</v>
      </c>
      <c r="L1112" s="19">
        <f t="shared" si="88"/>
        <v>2012</v>
      </c>
      <c r="M1112" s="14">
        <f t="shared" si="85"/>
        <v>41250.683124999996</v>
      </c>
      <c r="N1112" t="b">
        <v>0</v>
      </c>
      <c r="O1112">
        <v>11</v>
      </c>
      <c r="P1112" t="b">
        <v>0</v>
      </c>
      <c r="Q1112" t="s">
        <v>8282</v>
      </c>
      <c r="R1112" s="7">
        <f t="shared" si="86"/>
        <v>0.51</v>
      </c>
      <c r="S1112" s="7">
        <f t="shared" si="89"/>
        <v>23.181818181818183</v>
      </c>
      <c r="T1112" t="s">
        <v>8333</v>
      </c>
      <c r="U1112" t="s">
        <v>8334</v>
      </c>
    </row>
    <row r="1113" spans="1:21" ht="4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87"/>
        <v>42346.953587962962</v>
      </c>
      <c r="L1113" s="19">
        <f t="shared" si="88"/>
        <v>2015</v>
      </c>
      <c r="M1113" s="14">
        <f t="shared" si="85"/>
        <v>42376.953587962962</v>
      </c>
      <c r="N1113" t="b">
        <v>0</v>
      </c>
      <c r="O1113">
        <v>1</v>
      </c>
      <c r="P1113" t="b">
        <v>0</v>
      </c>
      <c r="Q1113" t="s">
        <v>8282</v>
      </c>
      <c r="R1113" s="7">
        <f t="shared" si="86"/>
        <v>0.04</v>
      </c>
      <c r="S1113" s="7">
        <f t="shared" si="89"/>
        <v>1</v>
      </c>
      <c r="T1113" t="s">
        <v>8333</v>
      </c>
      <c r="U1113" t="s">
        <v>8334</v>
      </c>
    </row>
    <row r="1114" spans="1:21" ht="4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87"/>
        <v>41963.509386574078</v>
      </c>
      <c r="L1114" s="19">
        <f t="shared" si="88"/>
        <v>2014</v>
      </c>
      <c r="M1114" s="14">
        <f t="shared" si="85"/>
        <v>42023.104166666672</v>
      </c>
      <c r="N1114" t="b">
        <v>0</v>
      </c>
      <c r="O1114">
        <v>312</v>
      </c>
      <c r="P1114" t="b">
        <v>0</v>
      </c>
      <c r="Q1114" t="s">
        <v>8282</v>
      </c>
      <c r="R1114" s="7">
        <f t="shared" si="86"/>
        <v>35.537409090909087</v>
      </c>
      <c r="S1114" s="7">
        <f t="shared" si="89"/>
        <v>100.23371794871794</v>
      </c>
      <c r="T1114" t="s">
        <v>8333</v>
      </c>
      <c r="U1114" t="s">
        <v>8334</v>
      </c>
    </row>
    <row r="1115" spans="1:21" ht="4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87"/>
        <v>41835.727083333331</v>
      </c>
      <c r="L1115" s="19">
        <f t="shared" si="88"/>
        <v>2014</v>
      </c>
      <c r="M1115" s="14">
        <f t="shared" si="85"/>
        <v>41865.727083333331</v>
      </c>
      <c r="N1115" t="b">
        <v>0</v>
      </c>
      <c r="O1115">
        <v>1</v>
      </c>
      <c r="P1115" t="b">
        <v>0</v>
      </c>
      <c r="Q1115" t="s">
        <v>8282</v>
      </c>
      <c r="R1115" s="7">
        <f t="shared" si="86"/>
        <v>0.5</v>
      </c>
      <c r="S1115" s="7">
        <f t="shared" si="89"/>
        <v>5</v>
      </c>
      <c r="T1115" t="s">
        <v>8333</v>
      </c>
      <c r="U1115" t="s">
        <v>8334</v>
      </c>
    </row>
    <row r="1116" spans="1:21" ht="4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87"/>
        <v>41526.095914351856</v>
      </c>
      <c r="L1116" s="19">
        <f t="shared" si="88"/>
        <v>2013</v>
      </c>
      <c r="M1116" s="14">
        <f t="shared" si="85"/>
        <v>41556.095914351856</v>
      </c>
      <c r="N1116" t="b">
        <v>0</v>
      </c>
      <c r="O1116">
        <v>3</v>
      </c>
      <c r="P1116" t="b">
        <v>0</v>
      </c>
      <c r="Q1116" t="s">
        <v>8282</v>
      </c>
      <c r="R1116" s="7">
        <f t="shared" si="86"/>
        <v>0.16666666666666669</v>
      </c>
      <c r="S1116" s="7">
        <f t="shared" si="89"/>
        <v>3.3333333333333335</v>
      </c>
      <c r="T1116" t="s">
        <v>8333</v>
      </c>
      <c r="U1116" t="s">
        <v>8334</v>
      </c>
    </row>
    <row r="1117" spans="1:21" ht="4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87"/>
        <v>42429.445543981477</v>
      </c>
      <c r="L1117" s="19">
        <f t="shared" si="88"/>
        <v>2016</v>
      </c>
      <c r="M1117" s="14">
        <f t="shared" si="85"/>
        <v>42459.403877314813</v>
      </c>
      <c r="N1117" t="b">
        <v>0</v>
      </c>
      <c r="O1117">
        <v>4</v>
      </c>
      <c r="P1117" t="b">
        <v>0</v>
      </c>
      <c r="Q1117" t="s">
        <v>8282</v>
      </c>
      <c r="R1117" s="7">
        <f t="shared" si="86"/>
        <v>0.13250000000000001</v>
      </c>
      <c r="S1117" s="7">
        <f t="shared" si="89"/>
        <v>13.25</v>
      </c>
      <c r="T1117" t="s">
        <v>8333</v>
      </c>
      <c r="U1117" t="s">
        <v>8334</v>
      </c>
    </row>
    <row r="1118" spans="1:21" ht="30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87"/>
        <v>41009.597314814819</v>
      </c>
      <c r="L1118" s="19">
        <f t="shared" si="88"/>
        <v>2012</v>
      </c>
      <c r="M1118" s="14">
        <f t="shared" si="85"/>
        <v>41069.597314814819</v>
      </c>
      <c r="N1118" t="b">
        <v>0</v>
      </c>
      <c r="O1118">
        <v>10</v>
      </c>
      <c r="P1118" t="b">
        <v>0</v>
      </c>
      <c r="Q1118" t="s">
        <v>8282</v>
      </c>
      <c r="R1118" s="7">
        <f t="shared" si="86"/>
        <v>3.5704000000000007E-2</v>
      </c>
      <c r="S1118" s="7">
        <f t="shared" si="89"/>
        <v>17.852</v>
      </c>
      <c r="T1118" t="s">
        <v>8333</v>
      </c>
      <c r="U1118" t="s">
        <v>8334</v>
      </c>
    </row>
    <row r="1119" spans="1:21" ht="30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87"/>
        <v>42333.348530092597</v>
      </c>
      <c r="L1119" s="19">
        <f t="shared" si="88"/>
        <v>2015</v>
      </c>
      <c r="M1119" s="14">
        <f t="shared" si="85"/>
        <v>42363.348530092597</v>
      </c>
      <c r="N1119" t="b">
        <v>0</v>
      </c>
      <c r="O1119">
        <v>8</v>
      </c>
      <c r="P1119" t="b">
        <v>0</v>
      </c>
      <c r="Q1119" t="s">
        <v>8282</v>
      </c>
      <c r="R1119" s="7">
        <f t="shared" si="86"/>
        <v>8.3000000000000007</v>
      </c>
      <c r="S1119" s="7">
        <f t="shared" si="89"/>
        <v>10.375</v>
      </c>
      <c r="T1119" t="s">
        <v>8333</v>
      </c>
      <c r="U1119" t="s">
        <v>8334</v>
      </c>
    </row>
    <row r="1120" spans="1:21" ht="4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87"/>
        <v>41703.91642361111</v>
      </c>
      <c r="L1120" s="19">
        <f t="shared" si="88"/>
        <v>2014</v>
      </c>
      <c r="M1120" s="14">
        <f t="shared" si="85"/>
        <v>41733.874756944446</v>
      </c>
      <c r="N1120" t="b">
        <v>0</v>
      </c>
      <c r="O1120">
        <v>3</v>
      </c>
      <c r="P1120" t="b">
        <v>0</v>
      </c>
      <c r="Q1120" t="s">
        <v>8282</v>
      </c>
      <c r="R1120" s="7">
        <f t="shared" si="86"/>
        <v>2.4222222222222221</v>
      </c>
      <c r="S1120" s="7">
        <f t="shared" si="89"/>
        <v>36.333333333333336</v>
      </c>
      <c r="T1120" t="s">
        <v>8333</v>
      </c>
      <c r="U1120" t="s">
        <v>8334</v>
      </c>
    </row>
    <row r="1121" spans="1:21" ht="45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87"/>
        <v>41722.542407407411</v>
      </c>
      <c r="L1121" s="19">
        <f t="shared" si="88"/>
        <v>2014</v>
      </c>
      <c r="M1121" s="14">
        <f t="shared" si="85"/>
        <v>41735.542407407411</v>
      </c>
      <c r="N1121" t="b">
        <v>0</v>
      </c>
      <c r="O1121">
        <v>1</v>
      </c>
      <c r="P1121" t="b">
        <v>0</v>
      </c>
      <c r="Q1121" t="s">
        <v>8282</v>
      </c>
      <c r="R1121" s="7">
        <f t="shared" si="86"/>
        <v>0.23809523809523811</v>
      </c>
      <c r="S1121" s="7">
        <f t="shared" si="89"/>
        <v>5</v>
      </c>
      <c r="T1121" t="s">
        <v>8333</v>
      </c>
      <c r="U1121" t="s">
        <v>8334</v>
      </c>
    </row>
    <row r="1122" spans="1:21" ht="30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87"/>
        <v>40799.622685185182</v>
      </c>
      <c r="L1122" s="19">
        <f t="shared" si="88"/>
        <v>2011</v>
      </c>
      <c r="M1122" s="14">
        <f t="shared" si="85"/>
        <v>40844.622685185182</v>
      </c>
      <c r="N1122" t="b">
        <v>0</v>
      </c>
      <c r="O1122">
        <v>0</v>
      </c>
      <c r="P1122" t="b">
        <v>0</v>
      </c>
      <c r="Q1122" t="s">
        <v>8282</v>
      </c>
      <c r="R1122" s="7">
        <f t="shared" si="86"/>
        <v>0</v>
      </c>
      <c r="S1122" s="7">
        <f t="shared" si="89"/>
        <v>0</v>
      </c>
      <c r="T1122" t="s">
        <v>8333</v>
      </c>
      <c r="U1122" t="s">
        <v>8334</v>
      </c>
    </row>
    <row r="1123" spans="1:21" ht="4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87"/>
        <v>42412.684212962966</v>
      </c>
      <c r="L1123" s="19">
        <f t="shared" si="88"/>
        <v>2016</v>
      </c>
      <c r="M1123" s="14">
        <f t="shared" si="85"/>
        <v>42442.642546296294</v>
      </c>
      <c r="N1123" t="b">
        <v>0</v>
      </c>
      <c r="O1123">
        <v>5</v>
      </c>
      <c r="P1123" t="b">
        <v>0</v>
      </c>
      <c r="Q1123" t="s">
        <v>8282</v>
      </c>
      <c r="R1123" s="7">
        <f t="shared" si="86"/>
        <v>1.1599999999999999E-2</v>
      </c>
      <c r="S1123" s="7">
        <f t="shared" si="89"/>
        <v>5.8</v>
      </c>
      <c r="T1123" t="s">
        <v>8333</v>
      </c>
      <c r="U1123" t="s">
        <v>8334</v>
      </c>
    </row>
    <row r="1124" spans="1:21" ht="45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87"/>
        <v>41410.453993055555</v>
      </c>
      <c r="L1124" s="19">
        <f t="shared" si="88"/>
        <v>2013</v>
      </c>
      <c r="M1124" s="14">
        <f t="shared" si="85"/>
        <v>41424.453993055555</v>
      </c>
      <c r="N1124" t="b">
        <v>0</v>
      </c>
      <c r="O1124">
        <v>0</v>
      </c>
      <c r="P1124" t="b">
        <v>0</v>
      </c>
      <c r="Q1124" t="s">
        <v>8282</v>
      </c>
      <c r="R1124" s="7">
        <f t="shared" si="86"/>
        <v>0</v>
      </c>
      <c r="S1124" s="7">
        <f t="shared" si="89"/>
        <v>0</v>
      </c>
      <c r="T1124" t="s">
        <v>8333</v>
      </c>
      <c r="U1124" t="s">
        <v>8334</v>
      </c>
    </row>
    <row r="1125" spans="1:21" ht="4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87"/>
        <v>41718.2737037037</v>
      </c>
      <c r="L1125" s="19">
        <f t="shared" si="88"/>
        <v>2014</v>
      </c>
      <c r="M1125" s="14">
        <f t="shared" si="85"/>
        <v>41748.2737037037</v>
      </c>
      <c r="N1125" t="b">
        <v>0</v>
      </c>
      <c r="O1125">
        <v>3</v>
      </c>
      <c r="P1125" t="b">
        <v>0</v>
      </c>
      <c r="Q1125" t="s">
        <v>8282</v>
      </c>
      <c r="R1125" s="7">
        <f t="shared" si="86"/>
        <v>0.22</v>
      </c>
      <c r="S1125" s="7">
        <f t="shared" si="89"/>
        <v>3.6666666666666665</v>
      </c>
      <c r="T1125" t="s">
        <v>8333</v>
      </c>
      <c r="U1125" t="s">
        <v>8334</v>
      </c>
    </row>
    <row r="1126" spans="1:21" ht="4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87"/>
        <v>42094.417256944449</v>
      </c>
      <c r="L1126" s="19">
        <f t="shared" si="88"/>
        <v>2015</v>
      </c>
      <c r="M1126" s="14">
        <f t="shared" si="85"/>
        <v>42124.417256944449</v>
      </c>
      <c r="N1126" t="b">
        <v>0</v>
      </c>
      <c r="O1126">
        <v>7</v>
      </c>
      <c r="P1126" t="b">
        <v>0</v>
      </c>
      <c r="Q1126" t="s">
        <v>8283</v>
      </c>
      <c r="R1126" s="7">
        <f t="shared" si="86"/>
        <v>0.47222222222222221</v>
      </c>
      <c r="S1126" s="7">
        <f t="shared" si="89"/>
        <v>60.714285714285715</v>
      </c>
      <c r="T1126" t="s">
        <v>8333</v>
      </c>
      <c r="U1126" t="s">
        <v>8335</v>
      </c>
    </row>
    <row r="1127" spans="1:21" ht="4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87"/>
        <v>42212.374189814815</v>
      </c>
      <c r="L1127" s="19">
        <f t="shared" si="88"/>
        <v>2015</v>
      </c>
      <c r="M1127" s="14">
        <f t="shared" si="85"/>
        <v>42272.374189814815</v>
      </c>
      <c r="N1127" t="b">
        <v>0</v>
      </c>
      <c r="O1127">
        <v>0</v>
      </c>
      <c r="P1127" t="b">
        <v>0</v>
      </c>
      <c r="Q1127" t="s">
        <v>8283</v>
      </c>
      <c r="R1127" s="7">
        <f t="shared" si="86"/>
        <v>0</v>
      </c>
      <c r="S1127" s="7">
        <f t="shared" si="89"/>
        <v>0</v>
      </c>
      <c r="T1127" t="s">
        <v>8333</v>
      </c>
      <c r="U1127" t="s">
        <v>8335</v>
      </c>
    </row>
    <row r="1128" spans="1:21" ht="30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87"/>
        <v>42535.077476851853</v>
      </c>
      <c r="L1128" s="19">
        <f t="shared" si="88"/>
        <v>2016</v>
      </c>
      <c r="M1128" s="14">
        <f t="shared" si="85"/>
        <v>42565.077476851853</v>
      </c>
      <c r="N1128" t="b">
        <v>0</v>
      </c>
      <c r="O1128">
        <v>2</v>
      </c>
      <c r="P1128" t="b">
        <v>0</v>
      </c>
      <c r="Q1128" t="s">
        <v>8283</v>
      </c>
      <c r="R1128" s="7">
        <f t="shared" si="86"/>
        <v>0.5</v>
      </c>
      <c r="S1128" s="7">
        <f t="shared" si="89"/>
        <v>5</v>
      </c>
      <c r="T1128" t="s">
        <v>8333</v>
      </c>
      <c r="U1128" t="s">
        <v>8335</v>
      </c>
    </row>
    <row r="1129" spans="1:21" ht="45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87"/>
        <v>41926.604166666664</v>
      </c>
      <c r="L1129" s="19">
        <f t="shared" si="88"/>
        <v>2014</v>
      </c>
      <c r="M1129" s="14">
        <f t="shared" si="85"/>
        <v>41957.645833333328</v>
      </c>
      <c r="N1129" t="b">
        <v>0</v>
      </c>
      <c r="O1129">
        <v>23</v>
      </c>
      <c r="P1129" t="b">
        <v>0</v>
      </c>
      <c r="Q1129" t="s">
        <v>8283</v>
      </c>
      <c r="R1129" s="7">
        <f t="shared" si="86"/>
        <v>1.6714285714285713</v>
      </c>
      <c r="S1129" s="7">
        <f t="shared" si="89"/>
        <v>25.434782608695652</v>
      </c>
      <c r="T1129" t="s">
        <v>8333</v>
      </c>
      <c r="U1129" t="s">
        <v>8335</v>
      </c>
    </row>
    <row r="1130" spans="1:21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87"/>
        <v>41828.399502314816</v>
      </c>
      <c r="L1130" s="19">
        <f t="shared" si="88"/>
        <v>2014</v>
      </c>
      <c r="M1130" s="14">
        <f t="shared" si="85"/>
        <v>41858.399502314816</v>
      </c>
      <c r="N1130" t="b">
        <v>0</v>
      </c>
      <c r="O1130">
        <v>1</v>
      </c>
      <c r="P1130" t="b">
        <v>0</v>
      </c>
      <c r="Q1130" t="s">
        <v>8283</v>
      </c>
      <c r="R1130" s="7">
        <f t="shared" si="86"/>
        <v>0.1</v>
      </c>
      <c r="S1130" s="7">
        <f t="shared" si="89"/>
        <v>1</v>
      </c>
      <c r="T1130" t="s">
        <v>8333</v>
      </c>
      <c r="U1130" t="s">
        <v>8335</v>
      </c>
    </row>
    <row r="1131" spans="1:21" ht="4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87"/>
        <v>42496.014965277776</v>
      </c>
      <c r="L1131" s="19">
        <f t="shared" si="88"/>
        <v>2016</v>
      </c>
      <c r="M1131" s="14">
        <f t="shared" si="85"/>
        <v>42526.014965277776</v>
      </c>
      <c r="N1131" t="b">
        <v>0</v>
      </c>
      <c r="O1131">
        <v>2</v>
      </c>
      <c r="P1131" t="b">
        <v>0</v>
      </c>
      <c r="Q1131" t="s">
        <v>8283</v>
      </c>
      <c r="R1131" s="7">
        <f t="shared" si="86"/>
        <v>0.105</v>
      </c>
      <c r="S1131" s="7">
        <f t="shared" si="89"/>
        <v>10.5</v>
      </c>
      <c r="T1131" t="s">
        <v>8333</v>
      </c>
      <c r="U1131" t="s">
        <v>8335</v>
      </c>
    </row>
    <row r="1132" spans="1:21" ht="4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87"/>
        <v>41908.746527777781</v>
      </c>
      <c r="L1132" s="19">
        <f t="shared" si="88"/>
        <v>2014</v>
      </c>
      <c r="M1132" s="14">
        <f t="shared" si="85"/>
        <v>41968.788194444445</v>
      </c>
      <c r="N1132" t="b">
        <v>0</v>
      </c>
      <c r="O1132">
        <v>3</v>
      </c>
      <c r="P1132" t="b">
        <v>0</v>
      </c>
      <c r="Q1132" t="s">
        <v>8283</v>
      </c>
      <c r="R1132" s="7">
        <f t="shared" si="86"/>
        <v>0.22</v>
      </c>
      <c r="S1132" s="7">
        <f t="shared" si="89"/>
        <v>3.6666666666666665</v>
      </c>
      <c r="T1132" t="s">
        <v>8333</v>
      </c>
      <c r="U1132" t="s">
        <v>8335</v>
      </c>
    </row>
    <row r="1133" spans="1:21" ht="4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87"/>
        <v>42332.658194444448</v>
      </c>
      <c r="L1133" s="19">
        <f t="shared" si="88"/>
        <v>2015</v>
      </c>
      <c r="M1133" s="14">
        <f t="shared" si="85"/>
        <v>42362.658194444448</v>
      </c>
      <c r="N1133" t="b">
        <v>0</v>
      </c>
      <c r="O1133">
        <v>0</v>
      </c>
      <c r="P1133" t="b">
        <v>0</v>
      </c>
      <c r="Q1133" t="s">
        <v>8283</v>
      </c>
      <c r="R1133" s="7">
        <f t="shared" si="86"/>
        <v>0</v>
      </c>
      <c r="S1133" s="7">
        <f t="shared" si="89"/>
        <v>0</v>
      </c>
      <c r="T1133" t="s">
        <v>8333</v>
      </c>
      <c r="U1133" t="s">
        <v>8335</v>
      </c>
    </row>
    <row r="1134" spans="1:21" ht="4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87"/>
        <v>42705.865405092598</v>
      </c>
      <c r="L1134" s="19">
        <f t="shared" si="88"/>
        <v>2016</v>
      </c>
      <c r="M1134" s="14">
        <f t="shared" si="85"/>
        <v>42735.865405092598</v>
      </c>
      <c r="N1134" t="b">
        <v>0</v>
      </c>
      <c r="O1134">
        <v>13</v>
      </c>
      <c r="P1134" t="b">
        <v>0</v>
      </c>
      <c r="Q1134" t="s">
        <v>8283</v>
      </c>
      <c r="R1134" s="7">
        <f t="shared" si="86"/>
        <v>14.38</v>
      </c>
      <c r="S1134" s="7">
        <f t="shared" si="89"/>
        <v>110.61538461538461</v>
      </c>
      <c r="T1134" t="s">
        <v>8333</v>
      </c>
      <c r="U1134" t="s">
        <v>8335</v>
      </c>
    </row>
    <row r="1135" spans="1:21" ht="4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87"/>
        <v>41821.157187500001</v>
      </c>
      <c r="L1135" s="19">
        <f t="shared" si="88"/>
        <v>2014</v>
      </c>
      <c r="M1135" s="14">
        <f t="shared" si="85"/>
        <v>41851.157187500001</v>
      </c>
      <c r="N1135" t="b">
        <v>0</v>
      </c>
      <c r="O1135">
        <v>1</v>
      </c>
      <c r="P1135" t="b">
        <v>0</v>
      </c>
      <c r="Q1135" t="s">
        <v>8283</v>
      </c>
      <c r="R1135" s="7">
        <f t="shared" si="86"/>
        <v>0.66666666666666674</v>
      </c>
      <c r="S1135" s="7">
        <f t="shared" si="89"/>
        <v>20</v>
      </c>
      <c r="T1135" t="s">
        <v>8333</v>
      </c>
      <c r="U1135" t="s">
        <v>8335</v>
      </c>
    </row>
    <row r="1136" spans="1:21" ht="4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87"/>
        <v>41958.035046296296</v>
      </c>
      <c r="L1136" s="19">
        <f t="shared" si="88"/>
        <v>2014</v>
      </c>
      <c r="M1136" s="14">
        <f t="shared" si="85"/>
        <v>41971.939583333333</v>
      </c>
      <c r="N1136" t="b">
        <v>0</v>
      </c>
      <c r="O1136">
        <v>1</v>
      </c>
      <c r="P1136" t="b">
        <v>0</v>
      </c>
      <c r="Q1136" t="s">
        <v>8283</v>
      </c>
      <c r="R1136" s="7">
        <f t="shared" si="86"/>
        <v>4.0000000000000001E-3</v>
      </c>
      <c r="S1136" s="7">
        <f t="shared" si="89"/>
        <v>1</v>
      </c>
      <c r="T1136" t="s">
        <v>8333</v>
      </c>
      <c r="U1136" t="s">
        <v>8335</v>
      </c>
    </row>
    <row r="1137" spans="1:21" ht="60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87"/>
        <v>42558.73951388889</v>
      </c>
      <c r="L1137" s="19">
        <f t="shared" si="88"/>
        <v>2016</v>
      </c>
      <c r="M1137" s="14">
        <f t="shared" si="85"/>
        <v>42588.73951388889</v>
      </c>
      <c r="N1137" t="b">
        <v>0</v>
      </c>
      <c r="O1137">
        <v>1</v>
      </c>
      <c r="P1137" t="b">
        <v>0</v>
      </c>
      <c r="Q1137" t="s">
        <v>8283</v>
      </c>
      <c r="R1137" s="7">
        <f t="shared" si="86"/>
        <v>5</v>
      </c>
      <c r="S1137" s="7">
        <f t="shared" si="89"/>
        <v>50</v>
      </c>
      <c r="T1137" t="s">
        <v>8333</v>
      </c>
      <c r="U1137" t="s">
        <v>8335</v>
      </c>
    </row>
    <row r="1138" spans="1:21" ht="4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87"/>
        <v>42327.421631944446</v>
      </c>
      <c r="L1138" s="19">
        <f t="shared" si="88"/>
        <v>2015</v>
      </c>
      <c r="M1138" s="14">
        <f t="shared" si="85"/>
        <v>42357.421631944446</v>
      </c>
      <c r="N1138" t="b">
        <v>0</v>
      </c>
      <c r="O1138">
        <v>6</v>
      </c>
      <c r="P1138" t="b">
        <v>0</v>
      </c>
      <c r="Q1138" t="s">
        <v>8283</v>
      </c>
      <c r="R1138" s="7">
        <f t="shared" si="86"/>
        <v>6.4439140811455857</v>
      </c>
      <c r="S1138" s="7">
        <f t="shared" si="89"/>
        <v>45</v>
      </c>
      <c r="T1138" t="s">
        <v>8333</v>
      </c>
      <c r="U1138" t="s">
        <v>8335</v>
      </c>
    </row>
    <row r="1139" spans="1:21" ht="4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87"/>
        <v>42453.569687499999</v>
      </c>
      <c r="L1139" s="19">
        <f t="shared" si="88"/>
        <v>2016</v>
      </c>
      <c r="M1139" s="14">
        <f t="shared" si="85"/>
        <v>42483.569687499999</v>
      </c>
      <c r="N1139" t="b">
        <v>0</v>
      </c>
      <c r="O1139">
        <v>39</v>
      </c>
      <c r="P1139" t="b">
        <v>0</v>
      </c>
      <c r="Q1139" t="s">
        <v>8283</v>
      </c>
      <c r="R1139" s="7">
        <f t="shared" si="86"/>
        <v>39.5</v>
      </c>
      <c r="S1139" s="7">
        <f t="shared" si="89"/>
        <v>253.2051282051282</v>
      </c>
      <c r="T1139" t="s">
        <v>8333</v>
      </c>
      <c r="U1139" t="s">
        <v>8335</v>
      </c>
    </row>
    <row r="1140" spans="1:21" ht="4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87"/>
        <v>42736.6566087963</v>
      </c>
      <c r="L1140" s="19">
        <f t="shared" si="88"/>
        <v>2017</v>
      </c>
      <c r="M1140" s="14">
        <f t="shared" si="85"/>
        <v>42756.6566087963</v>
      </c>
      <c r="N1140" t="b">
        <v>0</v>
      </c>
      <c r="O1140">
        <v>4</v>
      </c>
      <c r="P1140" t="b">
        <v>0</v>
      </c>
      <c r="Q1140" t="s">
        <v>8283</v>
      </c>
      <c r="R1140" s="7">
        <f t="shared" si="86"/>
        <v>0.35714285714285715</v>
      </c>
      <c r="S1140" s="7">
        <f t="shared" si="89"/>
        <v>31.25</v>
      </c>
      <c r="T1140" t="s">
        <v>8333</v>
      </c>
      <c r="U1140" t="s">
        <v>8335</v>
      </c>
    </row>
    <row r="1141" spans="1:21" ht="4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87"/>
        <v>41975.09752314815</v>
      </c>
      <c r="L1141" s="19">
        <f t="shared" si="88"/>
        <v>2014</v>
      </c>
      <c r="M1141" s="14">
        <f t="shared" si="85"/>
        <v>42005.09752314815</v>
      </c>
      <c r="N1141" t="b">
        <v>0</v>
      </c>
      <c r="O1141">
        <v>1</v>
      </c>
      <c r="P1141" t="b">
        <v>0</v>
      </c>
      <c r="Q1141" t="s">
        <v>8283</v>
      </c>
      <c r="R1141" s="7">
        <f t="shared" si="86"/>
        <v>6.25E-2</v>
      </c>
      <c r="S1141" s="7">
        <f t="shared" si="89"/>
        <v>5</v>
      </c>
      <c r="T1141" t="s">
        <v>8333</v>
      </c>
      <c r="U1141" t="s">
        <v>8335</v>
      </c>
    </row>
    <row r="1142" spans="1:21" ht="4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87"/>
        <v>42192.212048611109</v>
      </c>
      <c r="L1142" s="19">
        <f t="shared" si="88"/>
        <v>2015</v>
      </c>
      <c r="M1142" s="14">
        <f t="shared" si="85"/>
        <v>42222.212048611109</v>
      </c>
      <c r="N1142" t="b">
        <v>0</v>
      </c>
      <c r="O1142">
        <v>0</v>
      </c>
      <c r="P1142" t="b">
        <v>0</v>
      </c>
      <c r="Q1142" t="s">
        <v>8283</v>
      </c>
      <c r="R1142" s="7">
        <f t="shared" si="86"/>
        <v>0</v>
      </c>
      <c r="S1142" s="7">
        <f t="shared" si="89"/>
        <v>0</v>
      </c>
      <c r="T1142" t="s">
        <v>8333</v>
      </c>
      <c r="U1142" t="s">
        <v>8335</v>
      </c>
    </row>
    <row r="1143" spans="1:21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87"/>
        <v>42164.449652777781</v>
      </c>
      <c r="L1143" s="19">
        <f t="shared" si="88"/>
        <v>2015</v>
      </c>
      <c r="M1143" s="14">
        <f t="shared" si="85"/>
        <v>42194.449652777781</v>
      </c>
      <c r="N1143" t="b">
        <v>0</v>
      </c>
      <c r="O1143">
        <v>0</v>
      </c>
      <c r="P1143" t="b">
        <v>0</v>
      </c>
      <c r="Q1143" t="s">
        <v>8283</v>
      </c>
      <c r="R1143" s="7">
        <f t="shared" si="86"/>
        <v>0</v>
      </c>
      <c r="S1143" s="7">
        <f t="shared" si="89"/>
        <v>0</v>
      </c>
      <c r="T1143" t="s">
        <v>8333</v>
      </c>
      <c r="U1143" t="s">
        <v>8335</v>
      </c>
    </row>
    <row r="1144" spans="1:21" ht="4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87"/>
        <v>42021.756099537037</v>
      </c>
      <c r="L1144" s="19">
        <f t="shared" si="88"/>
        <v>2015</v>
      </c>
      <c r="M1144" s="14">
        <f t="shared" si="85"/>
        <v>42051.756099537037</v>
      </c>
      <c r="N1144" t="b">
        <v>0</v>
      </c>
      <c r="O1144">
        <v>0</v>
      </c>
      <c r="P1144" t="b">
        <v>0</v>
      </c>
      <c r="Q1144" t="s">
        <v>8283</v>
      </c>
      <c r="R1144" s="7">
        <f t="shared" si="86"/>
        <v>0</v>
      </c>
      <c r="S1144" s="7">
        <f t="shared" si="89"/>
        <v>0</v>
      </c>
      <c r="T1144" t="s">
        <v>8333</v>
      </c>
      <c r="U1144" t="s">
        <v>8335</v>
      </c>
    </row>
    <row r="1145" spans="1:21" ht="4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87"/>
        <v>42324.94358796296</v>
      </c>
      <c r="L1145" s="19">
        <f t="shared" si="88"/>
        <v>2015</v>
      </c>
      <c r="M1145" s="14">
        <f t="shared" si="85"/>
        <v>42354.94358796296</v>
      </c>
      <c r="N1145" t="b">
        <v>0</v>
      </c>
      <c r="O1145">
        <v>8</v>
      </c>
      <c r="P1145" t="b">
        <v>0</v>
      </c>
      <c r="Q1145" t="s">
        <v>8283</v>
      </c>
      <c r="R1145" s="7">
        <f t="shared" si="86"/>
        <v>0.41333333333333333</v>
      </c>
      <c r="S1145" s="7">
        <f t="shared" si="89"/>
        <v>23.25</v>
      </c>
      <c r="T1145" t="s">
        <v>8333</v>
      </c>
      <c r="U1145" t="s">
        <v>8335</v>
      </c>
    </row>
    <row r="1146" spans="1:21" ht="4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87"/>
        <v>42092.931944444441</v>
      </c>
      <c r="L1146" s="19">
        <f t="shared" si="88"/>
        <v>2015</v>
      </c>
      <c r="M1146" s="14">
        <f t="shared" si="85"/>
        <v>42122.931944444441</v>
      </c>
      <c r="N1146" t="b">
        <v>0</v>
      </c>
      <c r="O1146">
        <v>0</v>
      </c>
      <c r="P1146" t="b">
        <v>0</v>
      </c>
      <c r="Q1146" t="s">
        <v>8284</v>
      </c>
      <c r="R1146" s="7">
        <f t="shared" si="86"/>
        <v>0</v>
      </c>
      <c r="S1146" s="7">
        <f t="shared" si="89"/>
        <v>0</v>
      </c>
      <c r="T1146" t="s">
        <v>8336</v>
      </c>
      <c r="U1146" t="s">
        <v>8337</v>
      </c>
    </row>
    <row r="1147" spans="1:21" ht="30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87"/>
        <v>41854.49759259259</v>
      </c>
      <c r="L1147" s="19">
        <f t="shared" si="88"/>
        <v>2014</v>
      </c>
      <c r="M1147" s="14">
        <f t="shared" si="85"/>
        <v>41914.49759259259</v>
      </c>
      <c r="N1147" t="b">
        <v>0</v>
      </c>
      <c r="O1147">
        <v>1</v>
      </c>
      <c r="P1147" t="b">
        <v>0</v>
      </c>
      <c r="Q1147" t="s">
        <v>8284</v>
      </c>
      <c r="R1147" s="7">
        <f t="shared" si="86"/>
        <v>0.125</v>
      </c>
      <c r="S1147" s="7">
        <f t="shared" si="89"/>
        <v>100</v>
      </c>
      <c r="T1147" t="s">
        <v>8336</v>
      </c>
      <c r="U1147" t="s">
        <v>8337</v>
      </c>
    </row>
    <row r="1148" spans="1:21" ht="30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87"/>
        <v>41723.7033912037</v>
      </c>
      <c r="L1148" s="19">
        <f t="shared" si="88"/>
        <v>2014</v>
      </c>
      <c r="M1148" s="14">
        <f t="shared" si="85"/>
        <v>41761.7033912037</v>
      </c>
      <c r="N1148" t="b">
        <v>0</v>
      </c>
      <c r="O1148">
        <v>12</v>
      </c>
      <c r="P1148" t="b">
        <v>0</v>
      </c>
      <c r="Q1148" t="s">
        <v>8284</v>
      </c>
      <c r="R1148" s="7">
        <f t="shared" si="86"/>
        <v>8.8333333333333339</v>
      </c>
      <c r="S1148" s="7">
        <f t="shared" si="89"/>
        <v>44.166666666666664</v>
      </c>
      <c r="T1148" t="s">
        <v>8336</v>
      </c>
      <c r="U1148" t="s">
        <v>8337</v>
      </c>
    </row>
    <row r="1149" spans="1:21" ht="4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87"/>
        <v>41871.722025462965</v>
      </c>
      <c r="L1149" s="19">
        <f t="shared" si="88"/>
        <v>2014</v>
      </c>
      <c r="M1149" s="14">
        <f t="shared" si="85"/>
        <v>41931.722025462965</v>
      </c>
      <c r="N1149" t="b">
        <v>0</v>
      </c>
      <c r="O1149">
        <v>0</v>
      </c>
      <c r="P1149" t="b">
        <v>0</v>
      </c>
      <c r="Q1149" t="s">
        <v>8284</v>
      </c>
      <c r="R1149" s="7">
        <f t="shared" si="86"/>
        <v>0</v>
      </c>
      <c r="S1149" s="7">
        <f t="shared" si="89"/>
        <v>0</v>
      </c>
      <c r="T1149" t="s">
        <v>8336</v>
      </c>
      <c r="U1149" t="s">
        <v>8337</v>
      </c>
    </row>
    <row r="1150" spans="1:21" ht="30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87"/>
        <v>42674.921076388884</v>
      </c>
      <c r="L1150" s="19">
        <f t="shared" si="88"/>
        <v>2016</v>
      </c>
      <c r="M1150" s="14">
        <f t="shared" si="85"/>
        <v>42704.962743055556</v>
      </c>
      <c r="N1150" t="b">
        <v>0</v>
      </c>
      <c r="O1150">
        <v>3</v>
      </c>
      <c r="P1150" t="b">
        <v>0</v>
      </c>
      <c r="Q1150" t="s">
        <v>8284</v>
      </c>
      <c r="R1150" s="7">
        <f t="shared" si="86"/>
        <v>0.48666666666666669</v>
      </c>
      <c r="S1150" s="7">
        <f t="shared" si="89"/>
        <v>24.333333333333332</v>
      </c>
      <c r="T1150" t="s">
        <v>8336</v>
      </c>
      <c r="U1150" t="s">
        <v>8337</v>
      </c>
    </row>
    <row r="1151" spans="1:21" ht="30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87"/>
        <v>42507.46025462963</v>
      </c>
      <c r="L1151" s="19">
        <f t="shared" si="88"/>
        <v>2016</v>
      </c>
      <c r="M1151" s="14">
        <f t="shared" si="85"/>
        <v>42537.46025462963</v>
      </c>
      <c r="N1151" t="b">
        <v>0</v>
      </c>
      <c r="O1151">
        <v>2</v>
      </c>
      <c r="P1151" t="b">
        <v>0</v>
      </c>
      <c r="Q1151" t="s">
        <v>8284</v>
      </c>
      <c r="R1151" s="7">
        <f t="shared" si="86"/>
        <v>0.15</v>
      </c>
      <c r="S1151" s="7">
        <f t="shared" si="89"/>
        <v>37.5</v>
      </c>
      <c r="T1151" t="s">
        <v>8336</v>
      </c>
      <c r="U1151" t="s">
        <v>8337</v>
      </c>
    </row>
    <row r="1152" spans="1:21" ht="30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87"/>
        <v>42317.704571759255</v>
      </c>
      <c r="L1152" s="19">
        <f t="shared" si="88"/>
        <v>2015</v>
      </c>
      <c r="M1152" s="14">
        <f t="shared" si="85"/>
        <v>42377.704571759255</v>
      </c>
      <c r="N1152" t="b">
        <v>0</v>
      </c>
      <c r="O1152">
        <v>6</v>
      </c>
      <c r="P1152" t="b">
        <v>0</v>
      </c>
      <c r="Q1152" t="s">
        <v>8284</v>
      </c>
      <c r="R1152" s="7">
        <f t="shared" si="86"/>
        <v>10.08</v>
      </c>
      <c r="S1152" s="7">
        <f t="shared" si="89"/>
        <v>42</v>
      </c>
      <c r="T1152" t="s">
        <v>8336</v>
      </c>
      <c r="U1152" t="s">
        <v>8337</v>
      </c>
    </row>
    <row r="1153" spans="1:21" ht="45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87"/>
        <v>42223.852581018524</v>
      </c>
      <c r="L1153" s="19">
        <f t="shared" si="88"/>
        <v>2015</v>
      </c>
      <c r="M1153" s="14">
        <f t="shared" si="85"/>
        <v>42253.852581018524</v>
      </c>
      <c r="N1153" t="b">
        <v>0</v>
      </c>
      <c r="O1153">
        <v>0</v>
      </c>
      <c r="P1153" t="b">
        <v>0</v>
      </c>
      <c r="Q1153" t="s">
        <v>8284</v>
      </c>
      <c r="R1153" s="7">
        <f t="shared" si="86"/>
        <v>0</v>
      </c>
      <c r="S1153" s="7">
        <f t="shared" si="89"/>
        <v>0</v>
      </c>
      <c r="T1153" t="s">
        <v>8336</v>
      </c>
      <c r="U1153" t="s">
        <v>8337</v>
      </c>
    </row>
    <row r="1154" spans="1:21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si="87"/>
        <v>42109.459629629629</v>
      </c>
      <c r="L1154" s="19">
        <f t="shared" si="88"/>
        <v>2015</v>
      </c>
      <c r="M1154" s="14">
        <f t="shared" ref="M1154:M1217" si="90">(I1154/86400)+25569+(-6/24)</f>
        <v>42139.459629629629</v>
      </c>
      <c r="N1154" t="b">
        <v>0</v>
      </c>
      <c r="O1154">
        <v>15</v>
      </c>
      <c r="P1154" t="b">
        <v>0</v>
      </c>
      <c r="Q1154" t="s">
        <v>8284</v>
      </c>
      <c r="R1154" s="7">
        <f t="shared" ref="R1154:R1217" si="91">E1154/D1154*100</f>
        <v>5.6937500000000005</v>
      </c>
      <c r="S1154" s="7">
        <f t="shared" si="89"/>
        <v>60.733333333333334</v>
      </c>
      <c r="T1154" t="s">
        <v>8336</v>
      </c>
      <c r="U1154" t="s">
        <v>8337</v>
      </c>
    </row>
    <row r="1155" spans="1:21" ht="30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ref="K1155:K1218" si="92">(J1155/86400)+25569+(-6/24)</f>
        <v>42143.464178240742</v>
      </c>
      <c r="L1155" s="19">
        <f t="shared" ref="L1155:L1218" si="93">YEAR(K1155)</f>
        <v>2015</v>
      </c>
      <c r="M1155" s="14">
        <f t="shared" si="90"/>
        <v>42173.464178240742</v>
      </c>
      <c r="N1155" t="b">
        <v>0</v>
      </c>
      <c r="O1155">
        <v>1</v>
      </c>
      <c r="P1155" t="b">
        <v>0</v>
      </c>
      <c r="Q1155" t="s">
        <v>8284</v>
      </c>
      <c r="R1155" s="7">
        <f t="shared" si="91"/>
        <v>0.625</v>
      </c>
      <c r="S1155" s="7">
        <f t="shared" ref="S1155:S1218" si="94">IFERROR(E1155/O1155,0)</f>
        <v>50</v>
      </c>
      <c r="T1155" t="s">
        <v>8336</v>
      </c>
      <c r="U1155" t="s">
        <v>8337</v>
      </c>
    </row>
    <row r="1156" spans="1:21" ht="4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92"/>
        <v>42222.858865740738</v>
      </c>
      <c r="L1156" s="19">
        <f t="shared" si="93"/>
        <v>2015</v>
      </c>
      <c r="M1156" s="14">
        <f t="shared" si="90"/>
        <v>42252.858865740738</v>
      </c>
      <c r="N1156" t="b">
        <v>0</v>
      </c>
      <c r="O1156">
        <v>3</v>
      </c>
      <c r="P1156" t="b">
        <v>0</v>
      </c>
      <c r="Q1156" t="s">
        <v>8284</v>
      </c>
      <c r="R1156" s="7">
        <f t="shared" si="91"/>
        <v>6.5</v>
      </c>
      <c r="S1156" s="7">
        <f t="shared" si="94"/>
        <v>108.33333333333333</v>
      </c>
      <c r="T1156" t="s">
        <v>8336</v>
      </c>
      <c r="U1156" t="s">
        <v>8337</v>
      </c>
    </row>
    <row r="1157" spans="1:21" ht="4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92"/>
        <v>41835.513981481483</v>
      </c>
      <c r="L1157" s="19">
        <f t="shared" si="93"/>
        <v>2014</v>
      </c>
      <c r="M1157" s="14">
        <f t="shared" si="90"/>
        <v>41865.513981481483</v>
      </c>
      <c r="N1157" t="b">
        <v>0</v>
      </c>
      <c r="O1157">
        <v>8</v>
      </c>
      <c r="P1157" t="b">
        <v>0</v>
      </c>
      <c r="Q1157" t="s">
        <v>8284</v>
      </c>
      <c r="R1157" s="7">
        <f t="shared" si="91"/>
        <v>0.752</v>
      </c>
      <c r="S1157" s="7">
        <f t="shared" si="94"/>
        <v>23.5</v>
      </c>
      <c r="T1157" t="s">
        <v>8336</v>
      </c>
      <c r="U1157" t="s">
        <v>8337</v>
      </c>
    </row>
    <row r="1158" spans="1:21" ht="4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92"/>
        <v>42028.82131944444</v>
      </c>
      <c r="L1158" s="19">
        <f t="shared" si="93"/>
        <v>2015</v>
      </c>
      <c r="M1158" s="14">
        <f t="shared" si="90"/>
        <v>42058.82131944444</v>
      </c>
      <c r="N1158" t="b">
        <v>0</v>
      </c>
      <c r="O1158">
        <v>0</v>
      </c>
      <c r="P1158" t="b">
        <v>0</v>
      </c>
      <c r="Q1158" t="s">
        <v>8284</v>
      </c>
      <c r="R1158" s="7">
        <f t="shared" si="91"/>
        <v>0</v>
      </c>
      <c r="S1158" s="7">
        <f t="shared" si="94"/>
        <v>0</v>
      </c>
      <c r="T1158" t="s">
        <v>8336</v>
      </c>
      <c r="U1158" t="s">
        <v>8337</v>
      </c>
    </row>
    <row r="1159" spans="1:21" ht="4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92"/>
        <v>41918.378240740742</v>
      </c>
      <c r="L1159" s="19">
        <f t="shared" si="93"/>
        <v>2014</v>
      </c>
      <c r="M1159" s="14">
        <f t="shared" si="90"/>
        <v>41978.419907407406</v>
      </c>
      <c r="N1159" t="b">
        <v>0</v>
      </c>
      <c r="O1159">
        <v>3</v>
      </c>
      <c r="P1159" t="b">
        <v>0</v>
      </c>
      <c r="Q1159" t="s">
        <v>8284</v>
      </c>
      <c r="R1159" s="7">
        <f t="shared" si="91"/>
        <v>1.51</v>
      </c>
      <c r="S1159" s="7">
        <f t="shared" si="94"/>
        <v>50.333333333333336</v>
      </c>
      <c r="T1159" t="s">
        <v>8336</v>
      </c>
      <c r="U1159" t="s">
        <v>8337</v>
      </c>
    </row>
    <row r="1160" spans="1:21" ht="4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92"/>
        <v>41951.84175925926</v>
      </c>
      <c r="L1160" s="19">
        <f t="shared" si="93"/>
        <v>2014</v>
      </c>
      <c r="M1160" s="14">
        <f t="shared" si="90"/>
        <v>41981.84175925926</v>
      </c>
      <c r="N1160" t="b">
        <v>0</v>
      </c>
      <c r="O1160">
        <v>3</v>
      </c>
      <c r="P1160" t="b">
        <v>0</v>
      </c>
      <c r="Q1160" t="s">
        <v>8284</v>
      </c>
      <c r="R1160" s="7">
        <f t="shared" si="91"/>
        <v>0.46666666666666673</v>
      </c>
      <c r="S1160" s="7">
        <f t="shared" si="94"/>
        <v>11.666666666666666</v>
      </c>
      <c r="T1160" t="s">
        <v>8336</v>
      </c>
      <c r="U1160" t="s">
        <v>8337</v>
      </c>
    </row>
    <row r="1161" spans="1:21" ht="4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92"/>
        <v>42154.476446759261</v>
      </c>
      <c r="L1161" s="19">
        <f t="shared" si="93"/>
        <v>2015</v>
      </c>
      <c r="M1161" s="14">
        <f t="shared" si="90"/>
        <v>42185.40625</v>
      </c>
      <c r="N1161" t="b">
        <v>0</v>
      </c>
      <c r="O1161">
        <v>0</v>
      </c>
      <c r="P1161" t="b">
        <v>0</v>
      </c>
      <c r="Q1161" t="s">
        <v>8284</v>
      </c>
      <c r="R1161" s="7">
        <f t="shared" si="91"/>
        <v>0</v>
      </c>
      <c r="S1161" s="7">
        <f t="shared" si="94"/>
        <v>0</v>
      </c>
      <c r="T1161" t="s">
        <v>8336</v>
      </c>
      <c r="U1161" t="s">
        <v>8337</v>
      </c>
    </row>
    <row r="1162" spans="1:21" ht="4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92"/>
        <v>42060.904930555553</v>
      </c>
      <c r="L1162" s="19">
        <f t="shared" si="93"/>
        <v>2015</v>
      </c>
      <c r="M1162" s="14">
        <f t="shared" si="90"/>
        <v>42090.863263888888</v>
      </c>
      <c r="N1162" t="b">
        <v>0</v>
      </c>
      <c r="O1162">
        <v>19</v>
      </c>
      <c r="P1162" t="b">
        <v>0</v>
      </c>
      <c r="Q1162" t="s">
        <v>8284</v>
      </c>
      <c r="R1162" s="7">
        <f t="shared" si="91"/>
        <v>3.85</v>
      </c>
      <c r="S1162" s="7">
        <f t="shared" si="94"/>
        <v>60.789473684210527</v>
      </c>
      <c r="T1162" t="s">
        <v>8336</v>
      </c>
      <c r="U1162" t="s">
        <v>8337</v>
      </c>
    </row>
    <row r="1163" spans="1:21" ht="4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92"/>
        <v>42122.379502314812</v>
      </c>
      <c r="L1163" s="19">
        <f t="shared" si="93"/>
        <v>2015</v>
      </c>
      <c r="M1163" s="14">
        <f t="shared" si="90"/>
        <v>42143.379502314812</v>
      </c>
      <c r="N1163" t="b">
        <v>0</v>
      </c>
      <c r="O1163">
        <v>0</v>
      </c>
      <c r="P1163" t="b">
        <v>0</v>
      </c>
      <c r="Q1163" t="s">
        <v>8284</v>
      </c>
      <c r="R1163" s="7">
        <f t="shared" si="91"/>
        <v>0</v>
      </c>
      <c r="S1163" s="7">
        <f t="shared" si="94"/>
        <v>0</v>
      </c>
      <c r="T1163" t="s">
        <v>8336</v>
      </c>
      <c r="U1163" t="s">
        <v>8337</v>
      </c>
    </row>
    <row r="1164" spans="1:21" ht="45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92"/>
        <v>41876.433611111112</v>
      </c>
      <c r="L1164" s="19">
        <f t="shared" si="93"/>
        <v>2014</v>
      </c>
      <c r="M1164" s="14">
        <f t="shared" si="90"/>
        <v>41907.433611111112</v>
      </c>
      <c r="N1164" t="b">
        <v>0</v>
      </c>
      <c r="O1164">
        <v>2</v>
      </c>
      <c r="P1164" t="b">
        <v>0</v>
      </c>
      <c r="Q1164" t="s">
        <v>8284</v>
      </c>
      <c r="R1164" s="7">
        <f t="shared" si="91"/>
        <v>5.8333333333333341E-2</v>
      </c>
      <c r="S1164" s="7">
        <f t="shared" si="94"/>
        <v>17.5</v>
      </c>
      <c r="T1164" t="s">
        <v>8336</v>
      </c>
      <c r="U1164" t="s">
        <v>8337</v>
      </c>
    </row>
    <row r="1165" spans="1:21" ht="4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92"/>
        <v>41830.473611111112</v>
      </c>
      <c r="L1165" s="19">
        <f t="shared" si="93"/>
        <v>2014</v>
      </c>
      <c r="M1165" s="14">
        <f t="shared" si="90"/>
        <v>41860.473611111112</v>
      </c>
      <c r="N1165" t="b">
        <v>0</v>
      </c>
      <c r="O1165">
        <v>0</v>
      </c>
      <c r="P1165" t="b">
        <v>0</v>
      </c>
      <c r="Q1165" t="s">
        <v>8284</v>
      </c>
      <c r="R1165" s="7">
        <f t="shared" si="91"/>
        <v>0</v>
      </c>
      <c r="S1165" s="7">
        <f t="shared" si="94"/>
        <v>0</v>
      </c>
      <c r="T1165" t="s">
        <v>8336</v>
      </c>
      <c r="U1165" t="s">
        <v>8337</v>
      </c>
    </row>
    <row r="1166" spans="1:21" ht="60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92"/>
        <v>42509.474328703705</v>
      </c>
      <c r="L1166" s="19">
        <f t="shared" si="93"/>
        <v>2016</v>
      </c>
      <c r="M1166" s="14">
        <f t="shared" si="90"/>
        <v>42539.474328703705</v>
      </c>
      <c r="N1166" t="b">
        <v>0</v>
      </c>
      <c r="O1166">
        <v>0</v>
      </c>
      <c r="P1166" t="b">
        <v>0</v>
      </c>
      <c r="Q1166" t="s">
        <v>8284</v>
      </c>
      <c r="R1166" s="7">
        <f t="shared" si="91"/>
        <v>0</v>
      </c>
      <c r="S1166" s="7">
        <f t="shared" si="94"/>
        <v>0</v>
      </c>
      <c r="T1166" t="s">
        <v>8336</v>
      </c>
      <c r="U1166" t="s">
        <v>8337</v>
      </c>
    </row>
    <row r="1167" spans="1:21" ht="4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92"/>
        <v>41791.964467592596</v>
      </c>
      <c r="L1167" s="19">
        <f t="shared" si="93"/>
        <v>2014</v>
      </c>
      <c r="M1167" s="14">
        <f t="shared" si="90"/>
        <v>41825.964467592596</v>
      </c>
      <c r="N1167" t="b">
        <v>0</v>
      </c>
      <c r="O1167">
        <v>25</v>
      </c>
      <c r="P1167" t="b">
        <v>0</v>
      </c>
      <c r="Q1167" t="s">
        <v>8284</v>
      </c>
      <c r="R1167" s="7">
        <f t="shared" si="91"/>
        <v>20.705000000000002</v>
      </c>
      <c r="S1167" s="7">
        <f t="shared" si="94"/>
        <v>82.82</v>
      </c>
      <c r="T1167" t="s">
        <v>8336</v>
      </c>
      <c r="U1167" t="s">
        <v>8337</v>
      </c>
    </row>
    <row r="1168" spans="1:21" ht="4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92"/>
        <v>42150.235439814816</v>
      </c>
      <c r="L1168" s="19">
        <f t="shared" si="93"/>
        <v>2015</v>
      </c>
      <c r="M1168" s="14">
        <f t="shared" si="90"/>
        <v>42180.916666666672</v>
      </c>
      <c r="N1168" t="b">
        <v>0</v>
      </c>
      <c r="O1168">
        <v>8</v>
      </c>
      <c r="P1168" t="b">
        <v>0</v>
      </c>
      <c r="Q1168" t="s">
        <v>8284</v>
      </c>
      <c r="R1168" s="7">
        <f t="shared" si="91"/>
        <v>19.139999999999997</v>
      </c>
      <c r="S1168" s="7">
        <f t="shared" si="94"/>
        <v>358.875</v>
      </c>
      <c r="T1168" t="s">
        <v>8336</v>
      </c>
      <c r="U1168" t="s">
        <v>8337</v>
      </c>
    </row>
    <row r="1169" spans="1:21" ht="4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92"/>
        <v>41863.484895833331</v>
      </c>
      <c r="L1169" s="19">
        <f t="shared" si="93"/>
        <v>2014</v>
      </c>
      <c r="M1169" s="14">
        <f t="shared" si="90"/>
        <v>41894.484895833331</v>
      </c>
      <c r="N1169" t="b">
        <v>0</v>
      </c>
      <c r="O1169">
        <v>16</v>
      </c>
      <c r="P1169" t="b">
        <v>0</v>
      </c>
      <c r="Q1169" t="s">
        <v>8284</v>
      </c>
      <c r="R1169" s="7">
        <f t="shared" si="91"/>
        <v>1.6316666666666666</v>
      </c>
      <c r="S1169" s="7">
        <f t="shared" si="94"/>
        <v>61.1875</v>
      </c>
      <c r="T1169" t="s">
        <v>8336</v>
      </c>
      <c r="U1169" t="s">
        <v>8337</v>
      </c>
    </row>
    <row r="1170" spans="1:21" ht="4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92"/>
        <v>42604.803993055553</v>
      </c>
      <c r="L1170" s="19">
        <f t="shared" si="93"/>
        <v>2016</v>
      </c>
      <c r="M1170" s="14">
        <f t="shared" si="90"/>
        <v>42634.803993055553</v>
      </c>
      <c r="N1170" t="b">
        <v>0</v>
      </c>
      <c r="O1170">
        <v>3</v>
      </c>
      <c r="P1170" t="b">
        <v>0</v>
      </c>
      <c r="Q1170" t="s">
        <v>8284</v>
      </c>
      <c r="R1170" s="7">
        <f t="shared" si="91"/>
        <v>5.6666666666666661</v>
      </c>
      <c r="S1170" s="7">
        <f t="shared" si="94"/>
        <v>340</v>
      </c>
      <c r="T1170" t="s">
        <v>8336</v>
      </c>
      <c r="U1170" t="s">
        <v>8337</v>
      </c>
    </row>
    <row r="1171" spans="1:21" ht="4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92"/>
        <v>42027.103738425925</v>
      </c>
      <c r="L1171" s="19">
        <f t="shared" si="93"/>
        <v>2015</v>
      </c>
      <c r="M1171" s="14">
        <f t="shared" si="90"/>
        <v>42057.103738425925</v>
      </c>
      <c r="N1171" t="b">
        <v>0</v>
      </c>
      <c r="O1171">
        <v>3</v>
      </c>
      <c r="P1171" t="b">
        <v>0</v>
      </c>
      <c r="Q1171" t="s">
        <v>8284</v>
      </c>
      <c r="R1171" s="7">
        <f t="shared" si="91"/>
        <v>0.16999999999999998</v>
      </c>
      <c r="S1171" s="7">
        <f t="shared" si="94"/>
        <v>5.666666666666667</v>
      </c>
      <c r="T1171" t="s">
        <v>8336</v>
      </c>
      <c r="U1171" t="s">
        <v>8337</v>
      </c>
    </row>
    <row r="1172" spans="1:21" ht="4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92"/>
        <v>42124.643182870372</v>
      </c>
      <c r="L1172" s="19">
        <f t="shared" si="93"/>
        <v>2015</v>
      </c>
      <c r="M1172" s="14">
        <f t="shared" si="90"/>
        <v>42154.643182870372</v>
      </c>
      <c r="N1172" t="b">
        <v>0</v>
      </c>
      <c r="O1172">
        <v>2</v>
      </c>
      <c r="P1172" t="b">
        <v>0</v>
      </c>
      <c r="Q1172" t="s">
        <v>8284</v>
      </c>
      <c r="R1172" s="7">
        <f t="shared" si="91"/>
        <v>0.4</v>
      </c>
      <c r="S1172" s="7">
        <f t="shared" si="94"/>
        <v>50</v>
      </c>
      <c r="T1172" t="s">
        <v>8336</v>
      </c>
      <c r="U1172" t="s">
        <v>8337</v>
      </c>
    </row>
    <row r="1173" spans="1:21" ht="30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92"/>
        <v>41938.554710648146</v>
      </c>
      <c r="L1173" s="19">
        <f t="shared" si="93"/>
        <v>2014</v>
      </c>
      <c r="M1173" s="14">
        <f t="shared" si="90"/>
        <v>41956.596377314811</v>
      </c>
      <c r="N1173" t="b">
        <v>0</v>
      </c>
      <c r="O1173">
        <v>1</v>
      </c>
      <c r="P1173" t="b">
        <v>0</v>
      </c>
      <c r="Q1173" t="s">
        <v>8284</v>
      </c>
      <c r="R1173" s="7">
        <f t="shared" si="91"/>
        <v>0.1</v>
      </c>
      <c r="S1173" s="7">
        <f t="shared" si="94"/>
        <v>25</v>
      </c>
      <c r="T1173" t="s">
        <v>8336</v>
      </c>
      <c r="U1173" t="s">
        <v>8337</v>
      </c>
    </row>
    <row r="1174" spans="1:21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92"/>
        <v>41841.432314814811</v>
      </c>
      <c r="L1174" s="19">
        <f t="shared" si="93"/>
        <v>2014</v>
      </c>
      <c r="M1174" s="14">
        <f t="shared" si="90"/>
        <v>41871.432314814811</v>
      </c>
      <c r="N1174" t="b">
        <v>0</v>
      </c>
      <c r="O1174">
        <v>0</v>
      </c>
      <c r="P1174" t="b">
        <v>0</v>
      </c>
      <c r="Q1174" t="s">
        <v>8284</v>
      </c>
      <c r="R1174" s="7">
        <f t="shared" si="91"/>
        <v>0</v>
      </c>
      <c r="S1174" s="7">
        <f t="shared" si="94"/>
        <v>0</v>
      </c>
      <c r="T1174" t="s">
        <v>8336</v>
      </c>
      <c r="U1174" t="s">
        <v>8337</v>
      </c>
    </row>
    <row r="1175" spans="1:21" ht="4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92"/>
        <v>42183.935844907406</v>
      </c>
      <c r="L1175" s="19">
        <f t="shared" si="93"/>
        <v>2015</v>
      </c>
      <c r="M1175" s="14">
        <f t="shared" si="90"/>
        <v>42218.935844907406</v>
      </c>
      <c r="N1175" t="b">
        <v>0</v>
      </c>
      <c r="O1175">
        <v>1</v>
      </c>
      <c r="P1175" t="b">
        <v>0</v>
      </c>
      <c r="Q1175" t="s">
        <v>8284</v>
      </c>
      <c r="R1175" s="7">
        <f t="shared" si="91"/>
        <v>2.4E-2</v>
      </c>
      <c r="S1175" s="7">
        <f t="shared" si="94"/>
        <v>30</v>
      </c>
      <c r="T1175" t="s">
        <v>8336</v>
      </c>
      <c r="U1175" t="s">
        <v>8337</v>
      </c>
    </row>
    <row r="1176" spans="1:21" ht="30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92"/>
        <v>42468.59174768519</v>
      </c>
      <c r="L1176" s="19">
        <f t="shared" si="93"/>
        <v>2016</v>
      </c>
      <c r="M1176" s="14">
        <f t="shared" si="90"/>
        <v>42498.59174768519</v>
      </c>
      <c r="N1176" t="b">
        <v>0</v>
      </c>
      <c r="O1176">
        <v>19</v>
      </c>
      <c r="P1176" t="b">
        <v>0</v>
      </c>
      <c r="Q1176" t="s">
        <v>8284</v>
      </c>
      <c r="R1176" s="7">
        <f t="shared" si="91"/>
        <v>5.9066666666666672</v>
      </c>
      <c r="S1176" s="7">
        <f t="shared" si="94"/>
        <v>46.631578947368418</v>
      </c>
      <c r="T1176" t="s">
        <v>8336</v>
      </c>
      <c r="U1176" t="s">
        <v>8337</v>
      </c>
    </row>
    <row r="1177" spans="1:21" ht="4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92"/>
        <v>42170.478460648148</v>
      </c>
      <c r="L1177" s="19">
        <f t="shared" si="93"/>
        <v>2015</v>
      </c>
      <c r="M1177" s="14">
        <f t="shared" si="90"/>
        <v>42200.478460648148</v>
      </c>
      <c r="N1177" t="b">
        <v>0</v>
      </c>
      <c r="O1177">
        <v>9</v>
      </c>
      <c r="P1177" t="b">
        <v>0</v>
      </c>
      <c r="Q1177" t="s">
        <v>8284</v>
      </c>
      <c r="R1177" s="7">
        <f t="shared" si="91"/>
        <v>2.9250000000000003</v>
      </c>
      <c r="S1177" s="7">
        <f t="shared" si="94"/>
        <v>65</v>
      </c>
      <c r="T1177" t="s">
        <v>8336</v>
      </c>
      <c r="U1177" t="s">
        <v>8337</v>
      </c>
    </row>
    <row r="1178" spans="1:21" ht="60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92"/>
        <v>42745.769652777773</v>
      </c>
      <c r="L1178" s="19">
        <f t="shared" si="93"/>
        <v>2017</v>
      </c>
      <c r="M1178" s="14">
        <f t="shared" si="90"/>
        <v>42800.291666666672</v>
      </c>
      <c r="N1178" t="b">
        <v>0</v>
      </c>
      <c r="O1178">
        <v>1</v>
      </c>
      <c r="P1178" t="b">
        <v>0</v>
      </c>
      <c r="Q1178" t="s">
        <v>8284</v>
      </c>
      <c r="R1178" s="7">
        <f t="shared" si="91"/>
        <v>5.7142857142857143E-3</v>
      </c>
      <c r="S1178" s="7">
        <f t="shared" si="94"/>
        <v>10</v>
      </c>
      <c r="T1178" t="s">
        <v>8336</v>
      </c>
      <c r="U1178" t="s">
        <v>8337</v>
      </c>
    </row>
    <row r="1179" spans="1:21" ht="4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92"/>
        <v>41897.410833333335</v>
      </c>
      <c r="L1179" s="19">
        <f t="shared" si="93"/>
        <v>2014</v>
      </c>
      <c r="M1179" s="14">
        <f t="shared" si="90"/>
        <v>41927.410833333335</v>
      </c>
      <c r="N1179" t="b">
        <v>0</v>
      </c>
      <c r="O1179">
        <v>0</v>
      </c>
      <c r="P1179" t="b">
        <v>0</v>
      </c>
      <c r="Q1179" t="s">
        <v>8284</v>
      </c>
      <c r="R1179" s="7">
        <f t="shared" si="91"/>
        <v>0</v>
      </c>
      <c r="S1179" s="7">
        <f t="shared" si="94"/>
        <v>0</v>
      </c>
      <c r="T1179" t="s">
        <v>8336</v>
      </c>
      <c r="U1179" t="s">
        <v>8337</v>
      </c>
    </row>
    <row r="1180" spans="1:21" ht="4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92"/>
        <v>41837.655694444446</v>
      </c>
      <c r="L1180" s="19">
        <f t="shared" si="93"/>
        <v>2014</v>
      </c>
      <c r="M1180" s="14">
        <f t="shared" si="90"/>
        <v>41867.655694444446</v>
      </c>
      <c r="N1180" t="b">
        <v>0</v>
      </c>
      <c r="O1180">
        <v>1</v>
      </c>
      <c r="P1180" t="b">
        <v>0</v>
      </c>
      <c r="Q1180" t="s">
        <v>8284</v>
      </c>
      <c r="R1180" s="7">
        <f t="shared" si="91"/>
        <v>6.6666666666666671E-3</v>
      </c>
      <c r="S1180" s="7">
        <f t="shared" si="94"/>
        <v>5</v>
      </c>
      <c r="T1180" t="s">
        <v>8336</v>
      </c>
      <c r="U1180" t="s">
        <v>8337</v>
      </c>
    </row>
    <row r="1181" spans="1:21" ht="4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92"/>
        <v>42275.470219907409</v>
      </c>
      <c r="L1181" s="19">
        <f t="shared" si="93"/>
        <v>2015</v>
      </c>
      <c r="M1181" s="14">
        <f t="shared" si="90"/>
        <v>42305.470219907409</v>
      </c>
      <c r="N1181" t="b">
        <v>0</v>
      </c>
      <c r="O1181">
        <v>5</v>
      </c>
      <c r="P1181" t="b">
        <v>0</v>
      </c>
      <c r="Q1181" t="s">
        <v>8284</v>
      </c>
      <c r="R1181" s="7">
        <f t="shared" si="91"/>
        <v>5.3333333333333339</v>
      </c>
      <c r="S1181" s="7">
        <f t="shared" si="94"/>
        <v>640</v>
      </c>
      <c r="T1181" t="s">
        <v>8336</v>
      </c>
      <c r="U1181" t="s">
        <v>8337</v>
      </c>
    </row>
    <row r="1182" spans="1:21" ht="30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92"/>
        <v>41781.556875000002</v>
      </c>
      <c r="L1182" s="19">
        <f t="shared" si="93"/>
        <v>2014</v>
      </c>
      <c r="M1182" s="14">
        <f t="shared" si="90"/>
        <v>41818.556875000002</v>
      </c>
      <c r="N1182" t="b">
        <v>0</v>
      </c>
      <c r="O1182">
        <v>85</v>
      </c>
      <c r="P1182" t="b">
        <v>0</v>
      </c>
      <c r="Q1182" t="s">
        <v>8284</v>
      </c>
      <c r="R1182" s="7">
        <f t="shared" si="91"/>
        <v>11.75</v>
      </c>
      <c r="S1182" s="7">
        <f t="shared" si="94"/>
        <v>69.117647058823536</v>
      </c>
      <c r="T1182" t="s">
        <v>8336</v>
      </c>
      <c r="U1182" t="s">
        <v>8337</v>
      </c>
    </row>
    <row r="1183" spans="1:21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92"/>
        <v>42034.089363425926</v>
      </c>
      <c r="L1183" s="19">
        <f t="shared" si="93"/>
        <v>2015</v>
      </c>
      <c r="M1183" s="14">
        <f t="shared" si="90"/>
        <v>42064.089363425926</v>
      </c>
      <c r="N1183" t="b">
        <v>0</v>
      </c>
      <c r="O1183">
        <v>3</v>
      </c>
      <c r="P1183" t="b">
        <v>0</v>
      </c>
      <c r="Q1183" t="s">
        <v>8284</v>
      </c>
      <c r="R1183" s="7">
        <f t="shared" si="91"/>
        <v>8.0000000000000002E-3</v>
      </c>
      <c r="S1183" s="7">
        <f t="shared" si="94"/>
        <v>1.3333333333333333</v>
      </c>
      <c r="T1183" t="s">
        <v>8336</v>
      </c>
      <c r="U1183" t="s">
        <v>8337</v>
      </c>
    </row>
    <row r="1184" spans="1:21" ht="45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92"/>
        <v>42728.577407407407</v>
      </c>
      <c r="L1184" s="19">
        <f t="shared" si="93"/>
        <v>2016</v>
      </c>
      <c r="M1184" s="14">
        <f t="shared" si="90"/>
        <v>42747.445833333331</v>
      </c>
      <c r="N1184" t="b">
        <v>0</v>
      </c>
      <c r="O1184">
        <v>4</v>
      </c>
      <c r="P1184" t="b">
        <v>0</v>
      </c>
      <c r="Q1184" t="s">
        <v>8284</v>
      </c>
      <c r="R1184" s="7">
        <f t="shared" si="91"/>
        <v>4.2</v>
      </c>
      <c r="S1184" s="7">
        <f t="shared" si="94"/>
        <v>10.5</v>
      </c>
      <c r="T1184" t="s">
        <v>8336</v>
      </c>
      <c r="U1184" t="s">
        <v>8337</v>
      </c>
    </row>
    <row r="1185" spans="1:21" ht="4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92"/>
        <v>42656.61137731481</v>
      </c>
      <c r="L1185" s="19">
        <f t="shared" si="93"/>
        <v>2016</v>
      </c>
      <c r="M1185" s="14">
        <f t="shared" si="90"/>
        <v>42675.915972222225</v>
      </c>
      <c r="N1185" t="b">
        <v>0</v>
      </c>
      <c r="O1185">
        <v>3</v>
      </c>
      <c r="P1185" t="b">
        <v>0</v>
      </c>
      <c r="Q1185" t="s">
        <v>8284</v>
      </c>
      <c r="R1185" s="7">
        <f t="shared" si="91"/>
        <v>4</v>
      </c>
      <c r="S1185" s="7">
        <f t="shared" si="94"/>
        <v>33.333333333333336</v>
      </c>
      <c r="T1185" t="s">
        <v>8336</v>
      </c>
      <c r="U1185" t="s">
        <v>8337</v>
      </c>
    </row>
    <row r="1186" spans="1:21" ht="4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92"/>
        <v>42741.349664351852</v>
      </c>
      <c r="L1186" s="19">
        <f t="shared" si="93"/>
        <v>2017</v>
      </c>
      <c r="M1186" s="14">
        <f t="shared" si="90"/>
        <v>42772.349664351852</v>
      </c>
      <c r="N1186" t="b">
        <v>0</v>
      </c>
      <c r="O1186">
        <v>375</v>
      </c>
      <c r="P1186" t="b">
        <v>1</v>
      </c>
      <c r="Q1186" t="s">
        <v>8285</v>
      </c>
      <c r="R1186" s="7">
        <f t="shared" si="91"/>
        <v>104.93636363636362</v>
      </c>
      <c r="S1186" s="7">
        <f t="shared" si="94"/>
        <v>61.562666666666665</v>
      </c>
      <c r="T1186" t="s">
        <v>8338</v>
      </c>
      <c r="U1186" t="s">
        <v>8339</v>
      </c>
    </row>
    <row r="1187" spans="1:21" ht="45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92"/>
        <v>42130.615150462967</v>
      </c>
      <c r="L1187" s="19">
        <f t="shared" si="93"/>
        <v>2015</v>
      </c>
      <c r="M1187" s="14">
        <f t="shared" si="90"/>
        <v>42162.916666666672</v>
      </c>
      <c r="N1187" t="b">
        <v>0</v>
      </c>
      <c r="O1187">
        <v>111</v>
      </c>
      <c r="P1187" t="b">
        <v>1</v>
      </c>
      <c r="Q1187" t="s">
        <v>8285</v>
      </c>
      <c r="R1187" s="7">
        <f t="shared" si="91"/>
        <v>105.44</v>
      </c>
      <c r="S1187" s="7">
        <f t="shared" si="94"/>
        <v>118.73873873873873</v>
      </c>
      <c r="T1187" t="s">
        <v>8338</v>
      </c>
      <c r="U1187" t="s">
        <v>8339</v>
      </c>
    </row>
    <row r="1188" spans="1:21" ht="4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92"/>
        <v>42123.61336805555</v>
      </c>
      <c r="L1188" s="19">
        <f t="shared" si="93"/>
        <v>2015</v>
      </c>
      <c r="M1188" s="14">
        <f t="shared" si="90"/>
        <v>42156.695833333331</v>
      </c>
      <c r="N1188" t="b">
        <v>0</v>
      </c>
      <c r="O1188">
        <v>123</v>
      </c>
      <c r="P1188" t="b">
        <v>1</v>
      </c>
      <c r="Q1188" t="s">
        <v>8285</v>
      </c>
      <c r="R1188" s="7">
        <f t="shared" si="91"/>
        <v>106.73333333333332</v>
      </c>
      <c r="S1188" s="7">
        <f t="shared" si="94"/>
        <v>65.081300813008127</v>
      </c>
      <c r="T1188" t="s">
        <v>8338</v>
      </c>
      <c r="U1188" t="s">
        <v>8339</v>
      </c>
    </row>
    <row r="1189" spans="1:21" ht="4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92"/>
        <v>42109.644942129627</v>
      </c>
      <c r="L1189" s="19">
        <f t="shared" si="93"/>
        <v>2015</v>
      </c>
      <c r="M1189" s="14">
        <f t="shared" si="90"/>
        <v>42141.5</v>
      </c>
      <c r="N1189" t="b">
        <v>0</v>
      </c>
      <c r="O1189">
        <v>70</v>
      </c>
      <c r="P1189" t="b">
        <v>1</v>
      </c>
      <c r="Q1189" t="s">
        <v>8285</v>
      </c>
      <c r="R1189" s="7">
        <f t="shared" si="91"/>
        <v>104.12571428571428</v>
      </c>
      <c r="S1189" s="7">
        <f t="shared" si="94"/>
        <v>130.15714285714284</v>
      </c>
      <c r="T1189" t="s">
        <v>8338</v>
      </c>
      <c r="U1189" t="s">
        <v>8339</v>
      </c>
    </row>
    <row r="1190" spans="1:21" ht="4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92"/>
        <v>42711.450694444444</v>
      </c>
      <c r="L1190" s="19">
        <f t="shared" si="93"/>
        <v>2016</v>
      </c>
      <c r="M1190" s="14">
        <f t="shared" si="90"/>
        <v>42732.450694444444</v>
      </c>
      <c r="N1190" t="b">
        <v>0</v>
      </c>
      <c r="O1190">
        <v>85</v>
      </c>
      <c r="P1190" t="b">
        <v>1</v>
      </c>
      <c r="Q1190" t="s">
        <v>8285</v>
      </c>
      <c r="R1190" s="7">
        <f t="shared" si="91"/>
        <v>160.54999999999998</v>
      </c>
      <c r="S1190" s="7">
        <f t="shared" si="94"/>
        <v>37.776470588235291</v>
      </c>
      <c r="T1190" t="s">
        <v>8338</v>
      </c>
      <c r="U1190" t="s">
        <v>8339</v>
      </c>
    </row>
    <row r="1191" spans="1:21" ht="4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92"/>
        <v>42529.729108796295</v>
      </c>
      <c r="L1191" s="19">
        <f t="shared" si="93"/>
        <v>2016</v>
      </c>
      <c r="M1191" s="14">
        <f t="shared" si="90"/>
        <v>42550.729108796295</v>
      </c>
      <c r="N1191" t="b">
        <v>0</v>
      </c>
      <c r="O1191">
        <v>86</v>
      </c>
      <c r="P1191" t="b">
        <v>1</v>
      </c>
      <c r="Q1191" t="s">
        <v>8285</v>
      </c>
      <c r="R1191" s="7">
        <f t="shared" si="91"/>
        <v>107.77777777777777</v>
      </c>
      <c r="S1191" s="7">
        <f t="shared" si="94"/>
        <v>112.79069767441861</v>
      </c>
      <c r="T1191" t="s">
        <v>8338</v>
      </c>
      <c r="U1191" t="s">
        <v>8339</v>
      </c>
    </row>
    <row r="1192" spans="1:21" ht="30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92"/>
        <v>41852.415798611109</v>
      </c>
      <c r="L1192" s="19">
        <f t="shared" si="93"/>
        <v>2014</v>
      </c>
      <c r="M1192" s="14">
        <f t="shared" si="90"/>
        <v>41882.415798611109</v>
      </c>
      <c r="N1192" t="b">
        <v>0</v>
      </c>
      <c r="O1192">
        <v>13</v>
      </c>
      <c r="P1192" t="b">
        <v>1</v>
      </c>
      <c r="Q1192" t="s">
        <v>8285</v>
      </c>
      <c r="R1192" s="7">
        <f t="shared" si="91"/>
        <v>135</v>
      </c>
      <c r="S1192" s="7">
        <f t="shared" si="94"/>
        <v>51.92307692307692</v>
      </c>
      <c r="T1192" t="s">
        <v>8338</v>
      </c>
      <c r="U1192" t="s">
        <v>8339</v>
      </c>
    </row>
    <row r="1193" spans="1:21" ht="4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92"/>
        <v>42419.353703703702</v>
      </c>
      <c r="L1193" s="19">
        <f t="shared" si="93"/>
        <v>2016</v>
      </c>
      <c r="M1193" s="14">
        <f t="shared" si="90"/>
        <v>42449.312037037038</v>
      </c>
      <c r="N1193" t="b">
        <v>0</v>
      </c>
      <c r="O1193">
        <v>33</v>
      </c>
      <c r="P1193" t="b">
        <v>1</v>
      </c>
      <c r="Q1193" t="s">
        <v>8285</v>
      </c>
      <c r="R1193" s="7">
        <f t="shared" si="91"/>
        <v>109.07407407407408</v>
      </c>
      <c r="S1193" s="7">
        <f t="shared" si="94"/>
        <v>89.242424242424249</v>
      </c>
      <c r="T1193" t="s">
        <v>8338</v>
      </c>
      <c r="U1193" t="s">
        <v>8339</v>
      </c>
    </row>
    <row r="1194" spans="1:21" ht="30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92"/>
        <v>42747.256689814814</v>
      </c>
      <c r="L1194" s="19">
        <f t="shared" si="93"/>
        <v>2017</v>
      </c>
      <c r="M1194" s="14">
        <f t="shared" si="90"/>
        <v>42777.256689814814</v>
      </c>
      <c r="N1194" t="b">
        <v>0</v>
      </c>
      <c r="O1194">
        <v>15</v>
      </c>
      <c r="P1194" t="b">
        <v>1</v>
      </c>
      <c r="Q1194" t="s">
        <v>8285</v>
      </c>
      <c r="R1194" s="7">
        <f t="shared" si="91"/>
        <v>290</v>
      </c>
      <c r="S1194" s="7">
        <f t="shared" si="94"/>
        <v>19.333333333333332</v>
      </c>
      <c r="T1194" t="s">
        <v>8338</v>
      </c>
      <c r="U1194" t="s">
        <v>8339</v>
      </c>
    </row>
    <row r="1195" spans="1:21" ht="45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92"/>
        <v>42409.526076388887</v>
      </c>
      <c r="L1195" s="19">
        <f t="shared" si="93"/>
        <v>2016</v>
      </c>
      <c r="M1195" s="14">
        <f t="shared" si="90"/>
        <v>42469.484409722223</v>
      </c>
      <c r="N1195" t="b">
        <v>0</v>
      </c>
      <c r="O1195">
        <v>273</v>
      </c>
      <c r="P1195" t="b">
        <v>1</v>
      </c>
      <c r="Q1195" t="s">
        <v>8285</v>
      </c>
      <c r="R1195" s="7">
        <f t="shared" si="91"/>
        <v>103.95714285714286</v>
      </c>
      <c r="S1195" s="7">
        <f t="shared" si="94"/>
        <v>79.967032967032964</v>
      </c>
      <c r="T1195" t="s">
        <v>8338</v>
      </c>
      <c r="U1195" t="s">
        <v>8339</v>
      </c>
    </row>
    <row r="1196" spans="1:21" ht="4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92"/>
        <v>42072.238182870366</v>
      </c>
      <c r="L1196" s="19">
        <f t="shared" si="93"/>
        <v>2015</v>
      </c>
      <c r="M1196" s="14">
        <f t="shared" si="90"/>
        <v>42102.238182870366</v>
      </c>
      <c r="N1196" t="b">
        <v>0</v>
      </c>
      <c r="O1196">
        <v>714</v>
      </c>
      <c r="P1196" t="b">
        <v>1</v>
      </c>
      <c r="Q1196" t="s">
        <v>8285</v>
      </c>
      <c r="R1196" s="7">
        <f t="shared" si="91"/>
        <v>322.24</v>
      </c>
      <c r="S1196" s="7">
        <f t="shared" si="94"/>
        <v>56.414565826330531</v>
      </c>
      <c r="T1196" t="s">
        <v>8338</v>
      </c>
      <c r="U1196" t="s">
        <v>8339</v>
      </c>
    </row>
    <row r="1197" spans="1:21" ht="60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92"/>
        <v>42298.09783564815</v>
      </c>
      <c r="L1197" s="19">
        <f t="shared" si="93"/>
        <v>2015</v>
      </c>
      <c r="M1197" s="14">
        <f t="shared" si="90"/>
        <v>42358.125</v>
      </c>
      <c r="N1197" t="b">
        <v>0</v>
      </c>
      <c r="O1197">
        <v>170</v>
      </c>
      <c r="P1197" t="b">
        <v>1</v>
      </c>
      <c r="Q1197" t="s">
        <v>8285</v>
      </c>
      <c r="R1197" s="7">
        <f t="shared" si="91"/>
        <v>135</v>
      </c>
      <c r="S1197" s="7">
        <f t="shared" si="94"/>
        <v>79.411764705882348</v>
      </c>
      <c r="T1197" t="s">
        <v>8338</v>
      </c>
      <c r="U1197" t="s">
        <v>8339</v>
      </c>
    </row>
    <row r="1198" spans="1:21" ht="30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92"/>
        <v>42326.568738425922</v>
      </c>
      <c r="L1198" s="19">
        <f t="shared" si="93"/>
        <v>2015</v>
      </c>
      <c r="M1198" s="14">
        <f t="shared" si="90"/>
        <v>42356.568738425922</v>
      </c>
      <c r="N1198" t="b">
        <v>0</v>
      </c>
      <c r="O1198">
        <v>512</v>
      </c>
      <c r="P1198" t="b">
        <v>1</v>
      </c>
      <c r="Q1198" t="s">
        <v>8285</v>
      </c>
      <c r="R1198" s="7">
        <f t="shared" si="91"/>
        <v>269.91034482758624</v>
      </c>
      <c r="S1198" s="7">
        <f t="shared" si="94"/>
        <v>76.439453125</v>
      </c>
      <c r="T1198" t="s">
        <v>8338</v>
      </c>
      <c r="U1198" t="s">
        <v>8339</v>
      </c>
    </row>
    <row r="1199" spans="1:21" ht="45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92"/>
        <v>42503.41474537037</v>
      </c>
      <c r="L1199" s="19">
        <f t="shared" si="93"/>
        <v>2016</v>
      </c>
      <c r="M1199" s="14">
        <f t="shared" si="90"/>
        <v>42533.999305555553</v>
      </c>
      <c r="N1199" t="b">
        <v>0</v>
      </c>
      <c r="O1199">
        <v>314</v>
      </c>
      <c r="P1199" t="b">
        <v>1</v>
      </c>
      <c r="Q1199" t="s">
        <v>8285</v>
      </c>
      <c r="R1199" s="7">
        <f t="shared" si="91"/>
        <v>253.29333333333332</v>
      </c>
      <c r="S1199" s="7">
        <f t="shared" si="94"/>
        <v>121</v>
      </c>
      <c r="T1199" t="s">
        <v>8338</v>
      </c>
      <c r="U1199" t="s">
        <v>8339</v>
      </c>
    </row>
    <row r="1200" spans="1:21" ht="4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92"/>
        <v>42333.369050925925</v>
      </c>
      <c r="L1200" s="19">
        <f t="shared" si="93"/>
        <v>2015</v>
      </c>
      <c r="M1200" s="14">
        <f t="shared" si="90"/>
        <v>42368.875</v>
      </c>
      <c r="N1200" t="b">
        <v>0</v>
      </c>
      <c r="O1200">
        <v>167</v>
      </c>
      <c r="P1200" t="b">
        <v>1</v>
      </c>
      <c r="Q1200" t="s">
        <v>8285</v>
      </c>
      <c r="R1200" s="7">
        <f t="shared" si="91"/>
        <v>260.59999999999997</v>
      </c>
      <c r="S1200" s="7">
        <f t="shared" si="94"/>
        <v>54.616766467065865</v>
      </c>
      <c r="T1200" t="s">
        <v>8338</v>
      </c>
      <c r="U1200" t="s">
        <v>8339</v>
      </c>
    </row>
    <row r="1201" spans="1:21" ht="4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92"/>
        <v>42161.520833333328</v>
      </c>
      <c r="L1201" s="19">
        <f t="shared" si="93"/>
        <v>2015</v>
      </c>
      <c r="M1201" s="14">
        <f t="shared" si="90"/>
        <v>42193.520833333328</v>
      </c>
      <c r="N1201" t="b">
        <v>0</v>
      </c>
      <c r="O1201">
        <v>9</v>
      </c>
      <c r="P1201" t="b">
        <v>1</v>
      </c>
      <c r="Q1201" t="s">
        <v>8285</v>
      </c>
      <c r="R1201" s="7">
        <f t="shared" si="91"/>
        <v>101.31677953348381</v>
      </c>
      <c r="S1201" s="7">
        <f t="shared" si="94"/>
        <v>299.22222222222223</v>
      </c>
      <c r="T1201" t="s">
        <v>8338</v>
      </c>
      <c r="U1201" t="s">
        <v>8339</v>
      </c>
    </row>
    <row r="1202" spans="1:21" ht="4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92"/>
        <v>42089.227500000001</v>
      </c>
      <c r="L1202" s="19">
        <f t="shared" si="93"/>
        <v>2015</v>
      </c>
      <c r="M1202" s="14">
        <f t="shared" si="90"/>
        <v>42110.227500000001</v>
      </c>
      <c r="N1202" t="b">
        <v>0</v>
      </c>
      <c r="O1202">
        <v>103</v>
      </c>
      <c r="P1202" t="b">
        <v>1</v>
      </c>
      <c r="Q1202" t="s">
        <v>8285</v>
      </c>
      <c r="R1202" s="7">
        <f t="shared" si="91"/>
        <v>125.60416666666667</v>
      </c>
      <c r="S1202" s="7">
        <f t="shared" si="94"/>
        <v>58.533980582524272</v>
      </c>
      <c r="T1202" t="s">
        <v>8338</v>
      </c>
      <c r="U1202" t="s">
        <v>8339</v>
      </c>
    </row>
    <row r="1203" spans="1:21" ht="4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92"/>
        <v>42536.35701388889</v>
      </c>
      <c r="L1203" s="19">
        <f t="shared" si="93"/>
        <v>2016</v>
      </c>
      <c r="M1203" s="14">
        <f t="shared" si="90"/>
        <v>42566.35701388889</v>
      </c>
      <c r="N1203" t="b">
        <v>0</v>
      </c>
      <c r="O1203">
        <v>111</v>
      </c>
      <c r="P1203" t="b">
        <v>1</v>
      </c>
      <c r="Q1203" t="s">
        <v>8285</v>
      </c>
      <c r="R1203" s="7">
        <f t="shared" si="91"/>
        <v>102.43783333333334</v>
      </c>
      <c r="S1203" s="7">
        <f t="shared" si="94"/>
        <v>55.371801801801809</v>
      </c>
      <c r="T1203" t="s">
        <v>8338</v>
      </c>
      <c r="U1203" t="s">
        <v>8339</v>
      </c>
    </row>
    <row r="1204" spans="1:21" ht="4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92"/>
        <v>42152.038819444446</v>
      </c>
      <c r="L1204" s="19">
        <f t="shared" si="93"/>
        <v>2015</v>
      </c>
      <c r="M1204" s="14">
        <f t="shared" si="90"/>
        <v>42182.038819444446</v>
      </c>
      <c r="N1204" t="b">
        <v>0</v>
      </c>
      <c r="O1204">
        <v>271</v>
      </c>
      <c r="P1204" t="b">
        <v>1</v>
      </c>
      <c r="Q1204" t="s">
        <v>8285</v>
      </c>
      <c r="R1204" s="7">
        <f t="shared" si="91"/>
        <v>199.244</v>
      </c>
      <c r="S1204" s="7">
        <f t="shared" si="94"/>
        <v>183.80442804428046</v>
      </c>
      <c r="T1204" t="s">
        <v>8338</v>
      </c>
      <c r="U1204" t="s">
        <v>8339</v>
      </c>
    </row>
    <row r="1205" spans="1:21" ht="4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92"/>
        <v>42125.364895833336</v>
      </c>
      <c r="L1205" s="19">
        <f t="shared" si="93"/>
        <v>2015</v>
      </c>
      <c r="M1205" s="14">
        <f t="shared" si="90"/>
        <v>42155.364895833336</v>
      </c>
      <c r="N1205" t="b">
        <v>0</v>
      </c>
      <c r="O1205">
        <v>101</v>
      </c>
      <c r="P1205" t="b">
        <v>1</v>
      </c>
      <c r="Q1205" t="s">
        <v>8285</v>
      </c>
      <c r="R1205" s="7">
        <f t="shared" si="91"/>
        <v>102.45398773006136</v>
      </c>
      <c r="S1205" s="7">
        <f t="shared" si="94"/>
        <v>165.34653465346534</v>
      </c>
      <c r="T1205" t="s">
        <v>8338</v>
      </c>
      <c r="U1205" t="s">
        <v>8339</v>
      </c>
    </row>
    <row r="1206" spans="1:21" ht="4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92"/>
        <v>42297.498067129629</v>
      </c>
      <c r="L1206" s="19">
        <f t="shared" si="93"/>
        <v>2015</v>
      </c>
      <c r="M1206" s="14">
        <f t="shared" si="90"/>
        <v>42341.958333333328</v>
      </c>
      <c r="N1206" t="b">
        <v>0</v>
      </c>
      <c r="O1206">
        <v>57</v>
      </c>
      <c r="P1206" t="b">
        <v>1</v>
      </c>
      <c r="Q1206" t="s">
        <v>8285</v>
      </c>
      <c r="R1206" s="7">
        <f t="shared" si="91"/>
        <v>102.94615384615385</v>
      </c>
      <c r="S1206" s="7">
        <f t="shared" si="94"/>
        <v>234.78947368421052</v>
      </c>
      <c r="T1206" t="s">
        <v>8338</v>
      </c>
      <c r="U1206" t="s">
        <v>8339</v>
      </c>
    </row>
    <row r="1207" spans="1:21" ht="4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92"/>
        <v>42138.256377314814</v>
      </c>
      <c r="L1207" s="19">
        <f t="shared" si="93"/>
        <v>2015</v>
      </c>
      <c r="M1207" s="14">
        <f t="shared" si="90"/>
        <v>42168.256377314814</v>
      </c>
      <c r="N1207" t="b">
        <v>0</v>
      </c>
      <c r="O1207">
        <v>62</v>
      </c>
      <c r="P1207" t="b">
        <v>1</v>
      </c>
      <c r="Q1207" t="s">
        <v>8285</v>
      </c>
      <c r="R1207" s="7">
        <f t="shared" si="91"/>
        <v>100.86153846153847</v>
      </c>
      <c r="S1207" s="7">
        <f t="shared" si="94"/>
        <v>211.48387096774192</v>
      </c>
      <c r="T1207" t="s">
        <v>8338</v>
      </c>
      <c r="U1207" t="s">
        <v>8339</v>
      </c>
    </row>
    <row r="1208" spans="1:21" ht="4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92"/>
        <v>42772.526076388887</v>
      </c>
      <c r="L1208" s="19">
        <f t="shared" si="93"/>
        <v>2017</v>
      </c>
      <c r="M1208" s="14">
        <f t="shared" si="90"/>
        <v>42805.311805555553</v>
      </c>
      <c r="N1208" t="b">
        <v>0</v>
      </c>
      <c r="O1208">
        <v>32</v>
      </c>
      <c r="P1208" t="b">
        <v>1</v>
      </c>
      <c r="Q1208" t="s">
        <v>8285</v>
      </c>
      <c r="R1208" s="7">
        <f t="shared" si="91"/>
        <v>114.99999999999999</v>
      </c>
      <c r="S1208" s="7">
        <f t="shared" si="94"/>
        <v>32.34375</v>
      </c>
      <c r="T1208" t="s">
        <v>8338</v>
      </c>
      <c r="U1208" t="s">
        <v>8339</v>
      </c>
    </row>
    <row r="1209" spans="1:21" ht="30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92"/>
        <v>42430.180243055554</v>
      </c>
      <c r="L1209" s="19">
        <f t="shared" si="93"/>
        <v>2016</v>
      </c>
      <c r="M1209" s="14">
        <f t="shared" si="90"/>
        <v>42460.166666666672</v>
      </c>
      <c r="N1209" t="b">
        <v>0</v>
      </c>
      <c r="O1209">
        <v>141</v>
      </c>
      <c r="P1209" t="b">
        <v>1</v>
      </c>
      <c r="Q1209" t="s">
        <v>8285</v>
      </c>
      <c r="R1209" s="7">
        <f t="shared" si="91"/>
        <v>104.16766467065868</v>
      </c>
      <c r="S1209" s="7">
        <f t="shared" si="94"/>
        <v>123.37588652482269</v>
      </c>
      <c r="T1209" t="s">
        <v>8338</v>
      </c>
      <c r="U1209" t="s">
        <v>8339</v>
      </c>
    </row>
    <row r="1210" spans="1:21" ht="45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92"/>
        <v>42423.459074074075</v>
      </c>
      <c r="L1210" s="19">
        <f t="shared" si="93"/>
        <v>2016</v>
      </c>
      <c r="M1210" s="14">
        <f t="shared" si="90"/>
        <v>42453.417407407411</v>
      </c>
      <c r="N1210" t="b">
        <v>0</v>
      </c>
      <c r="O1210">
        <v>75</v>
      </c>
      <c r="P1210" t="b">
        <v>1</v>
      </c>
      <c r="Q1210" t="s">
        <v>8285</v>
      </c>
      <c r="R1210" s="7">
        <f t="shared" si="91"/>
        <v>155.29999999999998</v>
      </c>
      <c r="S1210" s="7">
        <f t="shared" si="94"/>
        <v>207.06666666666666</v>
      </c>
      <c r="T1210" t="s">
        <v>8338</v>
      </c>
      <c r="U1210" t="s">
        <v>8339</v>
      </c>
    </row>
    <row r="1211" spans="1:21" ht="4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92"/>
        <v>42761.596122685187</v>
      </c>
      <c r="L1211" s="19">
        <f t="shared" si="93"/>
        <v>2017</v>
      </c>
      <c r="M1211" s="14">
        <f t="shared" si="90"/>
        <v>42791.596122685187</v>
      </c>
      <c r="N1211" t="b">
        <v>0</v>
      </c>
      <c r="O1211">
        <v>46</v>
      </c>
      <c r="P1211" t="b">
        <v>1</v>
      </c>
      <c r="Q1211" t="s">
        <v>8285</v>
      </c>
      <c r="R1211" s="7">
        <f t="shared" si="91"/>
        <v>106</v>
      </c>
      <c r="S1211" s="7">
        <f t="shared" si="94"/>
        <v>138.2608695652174</v>
      </c>
      <c r="T1211" t="s">
        <v>8338</v>
      </c>
      <c r="U1211" t="s">
        <v>8339</v>
      </c>
    </row>
    <row r="1212" spans="1:21" ht="30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92"/>
        <v>42132.691805555558</v>
      </c>
      <c r="L1212" s="19">
        <f t="shared" si="93"/>
        <v>2015</v>
      </c>
      <c r="M1212" s="14">
        <f t="shared" si="90"/>
        <v>42155.625</v>
      </c>
      <c r="N1212" t="b">
        <v>0</v>
      </c>
      <c r="O1212">
        <v>103</v>
      </c>
      <c r="P1212" t="b">
        <v>1</v>
      </c>
      <c r="Q1212" t="s">
        <v>8285</v>
      </c>
      <c r="R1212" s="7">
        <f t="shared" si="91"/>
        <v>254.31499999999997</v>
      </c>
      <c r="S1212" s="7">
        <f t="shared" si="94"/>
        <v>493.81553398058253</v>
      </c>
      <c r="T1212" t="s">
        <v>8338</v>
      </c>
      <c r="U1212" t="s">
        <v>8339</v>
      </c>
    </row>
    <row r="1213" spans="1:21" ht="4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92"/>
        <v>42515.616446759261</v>
      </c>
      <c r="L1213" s="19">
        <f t="shared" si="93"/>
        <v>2016</v>
      </c>
      <c r="M1213" s="14">
        <f t="shared" si="90"/>
        <v>42530.616446759261</v>
      </c>
      <c r="N1213" t="b">
        <v>0</v>
      </c>
      <c r="O1213">
        <v>6</v>
      </c>
      <c r="P1213" t="b">
        <v>1</v>
      </c>
      <c r="Q1213" t="s">
        <v>8285</v>
      </c>
      <c r="R1213" s="7">
        <f t="shared" si="91"/>
        <v>101.1</v>
      </c>
      <c r="S1213" s="7">
        <f t="shared" si="94"/>
        <v>168.5</v>
      </c>
      <c r="T1213" t="s">
        <v>8338</v>
      </c>
      <c r="U1213" t="s">
        <v>8339</v>
      </c>
    </row>
    <row r="1214" spans="1:21" ht="45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92"/>
        <v>42318.700173611112</v>
      </c>
      <c r="L1214" s="19">
        <f t="shared" si="93"/>
        <v>2015</v>
      </c>
      <c r="M1214" s="14">
        <f t="shared" si="90"/>
        <v>42334.791666666672</v>
      </c>
      <c r="N1214" t="b">
        <v>0</v>
      </c>
      <c r="O1214">
        <v>83</v>
      </c>
      <c r="P1214" t="b">
        <v>1</v>
      </c>
      <c r="Q1214" t="s">
        <v>8285</v>
      </c>
      <c r="R1214" s="7">
        <f t="shared" si="91"/>
        <v>129.04</v>
      </c>
      <c r="S1214" s="7">
        <f t="shared" si="94"/>
        <v>38.867469879518069</v>
      </c>
      <c r="T1214" t="s">
        <v>8338</v>
      </c>
      <c r="U1214" t="s">
        <v>8339</v>
      </c>
    </row>
    <row r="1215" spans="1:21" ht="45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92"/>
        <v>42731.505787037036</v>
      </c>
      <c r="L1215" s="19">
        <f t="shared" si="93"/>
        <v>2016</v>
      </c>
      <c r="M1215" s="14">
        <f t="shared" si="90"/>
        <v>42766.505787037036</v>
      </c>
      <c r="N1215" t="b">
        <v>0</v>
      </c>
      <c r="O1215">
        <v>108</v>
      </c>
      <c r="P1215" t="b">
        <v>1</v>
      </c>
      <c r="Q1215" t="s">
        <v>8285</v>
      </c>
      <c r="R1215" s="7">
        <f t="shared" si="91"/>
        <v>102.23076923076924</v>
      </c>
      <c r="S1215" s="7">
        <f t="shared" si="94"/>
        <v>61.527777777777779</v>
      </c>
      <c r="T1215" t="s">
        <v>8338</v>
      </c>
      <c r="U1215" t="s">
        <v>8339</v>
      </c>
    </row>
    <row r="1216" spans="1:21" ht="4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92"/>
        <v>42104.590335648143</v>
      </c>
      <c r="L1216" s="19">
        <f t="shared" si="93"/>
        <v>2015</v>
      </c>
      <c r="M1216" s="14">
        <f t="shared" si="90"/>
        <v>42164.590335648143</v>
      </c>
      <c r="N1216" t="b">
        <v>0</v>
      </c>
      <c r="O1216">
        <v>25</v>
      </c>
      <c r="P1216" t="b">
        <v>1</v>
      </c>
      <c r="Q1216" t="s">
        <v>8285</v>
      </c>
      <c r="R1216" s="7">
        <f t="shared" si="91"/>
        <v>131.80000000000001</v>
      </c>
      <c r="S1216" s="7">
        <f t="shared" si="94"/>
        <v>105.44</v>
      </c>
      <c r="T1216" t="s">
        <v>8338</v>
      </c>
      <c r="U1216" t="s">
        <v>8339</v>
      </c>
    </row>
    <row r="1217" spans="1:21" ht="4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92"/>
        <v>41759.673101851848</v>
      </c>
      <c r="L1217" s="19">
        <f t="shared" si="93"/>
        <v>2014</v>
      </c>
      <c r="M1217" s="14">
        <f t="shared" si="90"/>
        <v>41789.673101851848</v>
      </c>
      <c r="N1217" t="b">
        <v>0</v>
      </c>
      <c r="O1217">
        <v>549</v>
      </c>
      <c r="P1217" t="b">
        <v>1</v>
      </c>
      <c r="Q1217" t="s">
        <v>8285</v>
      </c>
      <c r="R1217" s="7">
        <f t="shared" si="91"/>
        <v>786.0802000000001</v>
      </c>
      <c r="S1217" s="7">
        <f t="shared" si="94"/>
        <v>71.592003642987251</v>
      </c>
      <c r="T1217" t="s">
        <v>8338</v>
      </c>
      <c r="U1217" t="s">
        <v>8339</v>
      </c>
    </row>
    <row r="1218" spans="1:21" ht="30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si="92"/>
        <v>42247.366400462968</v>
      </c>
      <c r="L1218" s="19">
        <f t="shared" si="93"/>
        <v>2015</v>
      </c>
      <c r="M1218" s="14">
        <f t="shared" ref="M1218:M1281" si="95">(I1218/86400)+25569+(-6/24)</f>
        <v>42279.710416666669</v>
      </c>
      <c r="N1218" t="b">
        <v>0</v>
      </c>
      <c r="O1218">
        <v>222</v>
      </c>
      <c r="P1218" t="b">
        <v>1</v>
      </c>
      <c r="Q1218" t="s">
        <v>8285</v>
      </c>
      <c r="R1218" s="7">
        <f t="shared" ref="R1218:R1281" si="96">E1218/D1218*100</f>
        <v>145.70000000000002</v>
      </c>
      <c r="S1218" s="7">
        <f t="shared" si="94"/>
        <v>91.882882882882882</v>
      </c>
      <c r="T1218" t="s">
        <v>8338</v>
      </c>
      <c r="U1218" t="s">
        <v>8339</v>
      </c>
    </row>
    <row r="1219" spans="1:21" ht="4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ref="K1219:K1282" si="97">(J1219/86400)+25569+(-6/24)</f>
        <v>42535.559490740736</v>
      </c>
      <c r="L1219" s="19">
        <f t="shared" ref="L1219:L1282" si="98">YEAR(K1219)</f>
        <v>2016</v>
      </c>
      <c r="M1219" s="14">
        <f t="shared" si="95"/>
        <v>42565.559490740736</v>
      </c>
      <c r="N1219" t="b">
        <v>0</v>
      </c>
      <c r="O1219">
        <v>183</v>
      </c>
      <c r="P1219" t="b">
        <v>1</v>
      </c>
      <c r="Q1219" t="s">
        <v>8285</v>
      </c>
      <c r="R1219" s="7">
        <f t="shared" si="96"/>
        <v>102.60000000000001</v>
      </c>
      <c r="S1219" s="7">
        <f t="shared" ref="S1219:S1282" si="99">IFERROR(E1219/O1219,0)</f>
        <v>148.57377049180329</v>
      </c>
      <c r="T1219" t="s">
        <v>8338</v>
      </c>
      <c r="U1219" t="s">
        <v>8339</v>
      </c>
    </row>
    <row r="1220" spans="1:21" ht="45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97"/>
        <v>42278.412037037036</v>
      </c>
      <c r="L1220" s="19">
        <f t="shared" si="98"/>
        <v>2015</v>
      </c>
      <c r="M1220" s="14">
        <f t="shared" si="95"/>
        <v>42308.875</v>
      </c>
      <c r="N1220" t="b">
        <v>0</v>
      </c>
      <c r="O1220">
        <v>89</v>
      </c>
      <c r="P1220" t="b">
        <v>1</v>
      </c>
      <c r="Q1220" t="s">
        <v>8285</v>
      </c>
      <c r="R1220" s="7">
        <f t="shared" si="96"/>
        <v>172.27777777777777</v>
      </c>
      <c r="S1220" s="7">
        <f t="shared" si="99"/>
        <v>174.2134831460674</v>
      </c>
      <c r="T1220" t="s">
        <v>8338</v>
      </c>
      <c r="U1220" t="s">
        <v>8339</v>
      </c>
    </row>
    <row r="1221" spans="1:21" ht="30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97"/>
        <v>42633.211956018524</v>
      </c>
      <c r="L1221" s="19">
        <f t="shared" si="98"/>
        <v>2016</v>
      </c>
      <c r="M1221" s="14">
        <f t="shared" si="95"/>
        <v>42663.211956018524</v>
      </c>
      <c r="N1221" t="b">
        <v>0</v>
      </c>
      <c r="O1221">
        <v>253</v>
      </c>
      <c r="P1221" t="b">
        <v>1</v>
      </c>
      <c r="Q1221" t="s">
        <v>8285</v>
      </c>
      <c r="R1221" s="7">
        <f t="shared" si="96"/>
        <v>159.16819571865443</v>
      </c>
      <c r="S1221" s="7">
        <f t="shared" si="99"/>
        <v>102.86166007905139</v>
      </c>
      <c r="T1221" t="s">
        <v>8338</v>
      </c>
      <c r="U1221" t="s">
        <v>8339</v>
      </c>
    </row>
    <row r="1222" spans="1:21" ht="4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97"/>
        <v>42211.378611111111</v>
      </c>
      <c r="L1222" s="19">
        <f t="shared" si="98"/>
        <v>2015</v>
      </c>
      <c r="M1222" s="14">
        <f t="shared" si="95"/>
        <v>42241.378611111111</v>
      </c>
      <c r="N1222" t="b">
        <v>0</v>
      </c>
      <c r="O1222">
        <v>140</v>
      </c>
      <c r="P1222" t="b">
        <v>1</v>
      </c>
      <c r="Q1222" t="s">
        <v>8285</v>
      </c>
      <c r="R1222" s="7">
        <f t="shared" si="96"/>
        <v>103.76666666666668</v>
      </c>
      <c r="S1222" s="7">
        <f t="shared" si="99"/>
        <v>111.17857142857143</v>
      </c>
      <c r="T1222" t="s">
        <v>8338</v>
      </c>
      <c r="U1222" t="s">
        <v>8339</v>
      </c>
    </row>
    <row r="1223" spans="1:21" ht="4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97"/>
        <v>42680.22555555556</v>
      </c>
      <c r="L1223" s="19">
        <f t="shared" si="98"/>
        <v>2016</v>
      </c>
      <c r="M1223" s="14">
        <f t="shared" si="95"/>
        <v>42707.75</v>
      </c>
      <c r="N1223" t="b">
        <v>0</v>
      </c>
      <c r="O1223">
        <v>103</v>
      </c>
      <c r="P1223" t="b">
        <v>1</v>
      </c>
      <c r="Q1223" t="s">
        <v>8285</v>
      </c>
      <c r="R1223" s="7">
        <f t="shared" si="96"/>
        <v>111.40954545454547</v>
      </c>
      <c r="S1223" s="7">
        <f t="shared" si="99"/>
        <v>23.796213592233013</v>
      </c>
      <c r="T1223" t="s">
        <v>8338</v>
      </c>
      <c r="U1223" t="s">
        <v>8339</v>
      </c>
    </row>
    <row r="1224" spans="1:21" ht="30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97"/>
        <v>42430.470451388886</v>
      </c>
      <c r="L1224" s="19">
        <f t="shared" si="98"/>
        <v>2016</v>
      </c>
      <c r="M1224" s="14">
        <f t="shared" si="95"/>
        <v>42460.916666666672</v>
      </c>
      <c r="N1224" t="b">
        <v>0</v>
      </c>
      <c r="O1224">
        <v>138</v>
      </c>
      <c r="P1224" t="b">
        <v>1</v>
      </c>
      <c r="Q1224" t="s">
        <v>8285</v>
      </c>
      <c r="R1224" s="7">
        <f t="shared" si="96"/>
        <v>280.375</v>
      </c>
      <c r="S1224" s="7">
        <f t="shared" si="99"/>
        <v>81.268115942028984</v>
      </c>
      <c r="T1224" t="s">
        <v>8338</v>
      </c>
      <c r="U1224" t="s">
        <v>8339</v>
      </c>
    </row>
    <row r="1225" spans="1:21" ht="30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97"/>
        <v>42653.927187499998</v>
      </c>
      <c r="L1225" s="19">
        <f t="shared" si="98"/>
        <v>2016</v>
      </c>
      <c r="M1225" s="14">
        <f t="shared" si="95"/>
        <v>42683.968854166669</v>
      </c>
      <c r="N1225" t="b">
        <v>0</v>
      </c>
      <c r="O1225">
        <v>191</v>
      </c>
      <c r="P1225" t="b">
        <v>1</v>
      </c>
      <c r="Q1225" t="s">
        <v>8285</v>
      </c>
      <c r="R1225" s="7">
        <f t="shared" si="96"/>
        <v>112.10606060606061</v>
      </c>
      <c r="S1225" s="7">
        <f t="shared" si="99"/>
        <v>116.21465968586388</v>
      </c>
      <c r="T1225" t="s">
        <v>8338</v>
      </c>
      <c r="U1225" t="s">
        <v>8339</v>
      </c>
    </row>
    <row r="1226" spans="1:21" ht="30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97"/>
        <v>41736.299791666665</v>
      </c>
      <c r="L1226" s="19">
        <f t="shared" si="98"/>
        <v>2014</v>
      </c>
      <c r="M1226" s="14">
        <f t="shared" si="95"/>
        <v>41796.299791666665</v>
      </c>
      <c r="N1226" t="b">
        <v>0</v>
      </c>
      <c r="O1226">
        <v>18</v>
      </c>
      <c r="P1226" t="b">
        <v>0</v>
      </c>
      <c r="Q1226" t="s">
        <v>8286</v>
      </c>
      <c r="R1226" s="7">
        <f t="shared" si="96"/>
        <v>7.0666666666666673</v>
      </c>
      <c r="S1226" s="7">
        <f t="shared" si="99"/>
        <v>58.888888888888886</v>
      </c>
      <c r="T1226" t="s">
        <v>8325</v>
      </c>
      <c r="U1226" t="s">
        <v>8340</v>
      </c>
    </row>
    <row r="1227" spans="1:21" ht="4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97"/>
        <v>41509.655995370369</v>
      </c>
      <c r="L1227" s="19">
        <f t="shared" si="98"/>
        <v>2013</v>
      </c>
      <c r="M1227" s="14">
        <f t="shared" si="95"/>
        <v>41569.655995370369</v>
      </c>
      <c r="N1227" t="b">
        <v>0</v>
      </c>
      <c r="O1227">
        <v>3</v>
      </c>
      <c r="P1227" t="b">
        <v>0</v>
      </c>
      <c r="Q1227" t="s">
        <v>8286</v>
      </c>
      <c r="R1227" s="7">
        <f t="shared" si="96"/>
        <v>4.3999999999999995</v>
      </c>
      <c r="S1227" s="7">
        <f t="shared" si="99"/>
        <v>44</v>
      </c>
      <c r="T1227" t="s">
        <v>8325</v>
      </c>
      <c r="U1227" t="s">
        <v>8340</v>
      </c>
    </row>
    <row r="1228" spans="1:21" ht="4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97"/>
        <v>41715.624780092592</v>
      </c>
      <c r="L1228" s="19">
        <f t="shared" si="98"/>
        <v>2014</v>
      </c>
      <c r="M1228" s="14">
        <f t="shared" si="95"/>
        <v>41749.791666666664</v>
      </c>
      <c r="N1228" t="b">
        <v>0</v>
      </c>
      <c r="O1228">
        <v>40</v>
      </c>
      <c r="P1228" t="b">
        <v>0</v>
      </c>
      <c r="Q1228" t="s">
        <v>8286</v>
      </c>
      <c r="R1228" s="7">
        <f t="shared" si="96"/>
        <v>3.8739999999999997</v>
      </c>
      <c r="S1228" s="7">
        <f t="shared" si="99"/>
        <v>48.424999999999997</v>
      </c>
      <c r="T1228" t="s">
        <v>8325</v>
      </c>
      <c r="U1228" t="s">
        <v>8340</v>
      </c>
    </row>
    <row r="1229" spans="1:21" ht="4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97"/>
        <v>41827.669166666667</v>
      </c>
      <c r="L1229" s="19">
        <f t="shared" si="98"/>
        <v>2014</v>
      </c>
      <c r="M1229" s="14">
        <f t="shared" si="95"/>
        <v>41858.041666666664</v>
      </c>
      <c r="N1229" t="b">
        <v>0</v>
      </c>
      <c r="O1229">
        <v>0</v>
      </c>
      <c r="P1229" t="b">
        <v>0</v>
      </c>
      <c r="Q1229" t="s">
        <v>8286</v>
      </c>
      <c r="R1229" s="7">
        <f t="shared" si="96"/>
        <v>0</v>
      </c>
      <c r="S1229" s="7">
        <f t="shared" si="99"/>
        <v>0</v>
      </c>
      <c r="T1229" t="s">
        <v>8325</v>
      </c>
      <c r="U1229" t="s">
        <v>8340</v>
      </c>
    </row>
    <row r="1230" spans="1:21" ht="30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97"/>
        <v>40754.479259259257</v>
      </c>
      <c r="L1230" s="19">
        <f t="shared" si="98"/>
        <v>2011</v>
      </c>
      <c r="M1230" s="14">
        <f t="shared" si="95"/>
        <v>40814.479259259257</v>
      </c>
      <c r="N1230" t="b">
        <v>0</v>
      </c>
      <c r="O1230">
        <v>24</v>
      </c>
      <c r="P1230" t="b">
        <v>0</v>
      </c>
      <c r="Q1230" t="s">
        <v>8286</v>
      </c>
      <c r="R1230" s="7">
        <f t="shared" si="96"/>
        <v>29.299999999999997</v>
      </c>
      <c r="S1230" s="7">
        <f t="shared" si="99"/>
        <v>61.041666666666664</v>
      </c>
      <c r="T1230" t="s">
        <v>8325</v>
      </c>
      <c r="U1230" t="s">
        <v>8340</v>
      </c>
    </row>
    <row r="1231" spans="1:21" ht="45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97"/>
        <v>40985.209803240738</v>
      </c>
      <c r="L1231" s="19">
        <f t="shared" si="98"/>
        <v>2012</v>
      </c>
      <c r="M1231" s="14">
        <f t="shared" si="95"/>
        <v>41015.416666666664</v>
      </c>
      <c r="N1231" t="b">
        <v>0</v>
      </c>
      <c r="O1231">
        <v>1</v>
      </c>
      <c r="P1231" t="b">
        <v>0</v>
      </c>
      <c r="Q1231" t="s">
        <v>8286</v>
      </c>
      <c r="R1231" s="7">
        <f t="shared" si="96"/>
        <v>0.90909090909090906</v>
      </c>
      <c r="S1231" s="7">
        <f t="shared" si="99"/>
        <v>25</v>
      </c>
      <c r="T1231" t="s">
        <v>8325</v>
      </c>
      <c r="U1231" t="s">
        <v>8340</v>
      </c>
    </row>
    <row r="1232" spans="1:21" ht="4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97"/>
        <v>40568.722569444442</v>
      </c>
      <c r="L1232" s="19">
        <f t="shared" si="98"/>
        <v>2011</v>
      </c>
      <c r="M1232" s="14">
        <f t="shared" si="95"/>
        <v>40598.722569444442</v>
      </c>
      <c r="N1232" t="b">
        <v>0</v>
      </c>
      <c r="O1232">
        <v>0</v>
      </c>
      <c r="P1232" t="b">
        <v>0</v>
      </c>
      <c r="Q1232" t="s">
        <v>8286</v>
      </c>
      <c r="R1232" s="7">
        <f t="shared" si="96"/>
        <v>0</v>
      </c>
      <c r="S1232" s="7">
        <f t="shared" si="99"/>
        <v>0</v>
      </c>
      <c r="T1232" t="s">
        <v>8325</v>
      </c>
      <c r="U1232" t="s">
        <v>8340</v>
      </c>
    </row>
    <row r="1233" spans="1:21" ht="4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97"/>
        <v>42193.691759259258</v>
      </c>
      <c r="L1233" s="19">
        <f t="shared" si="98"/>
        <v>2015</v>
      </c>
      <c r="M1233" s="14">
        <f t="shared" si="95"/>
        <v>42243.791666666672</v>
      </c>
      <c r="N1233" t="b">
        <v>0</v>
      </c>
      <c r="O1233">
        <v>0</v>
      </c>
      <c r="P1233" t="b">
        <v>0</v>
      </c>
      <c r="Q1233" t="s">
        <v>8286</v>
      </c>
      <c r="R1233" s="7">
        <f t="shared" si="96"/>
        <v>0</v>
      </c>
      <c r="S1233" s="7">
        <f t="shared" si="99"/>
        <v>0</v>
      </c>
      <c r="T1233" t="s">
        <v>8325</v>
      </c>
      <c r="U1233" t="s">
        <v>8340</v>
      </c>
    </row>
    <row r="1234" spans="1:21" ht="4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97"/>
        <v>41506.598032407404</v>
      </c>
      <c r="L1234" s="19">
        <f t="shared" si="98"/>
        <v>2013</v>
      </c>
      <c r="M1234" s="14">
        <f t="shared" si="95"/>
        <v>41553.598032407404</v>
      </c>
      <c r="N1234" t="b">
        <v>0</v>
      </c>
      <c r="O1234">
        <v>1</v>
      </c>
      <c r="P1234" t="b">
        <v>0</v>
      </c>
      <c r="Q1234" t="s">
        <v>8286</v>
      </c>
      <c r="R1234" s="7">
        <f t="shared" si="96"/>
        <v>0.8</v>
      </c>
      <c r="S1234" s="7">
        <f t="shared" si="99"/>
        <v>40</v>
      </c>
      <c r="T1234" t="s">
        <v>8325</v>
      </c>
      <c r="U1234" t="s">
        <v>8340</v>
      </c>
    </row>
    <row r="1235" spans="1:21" ht="4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97"/>
        <v>40939.698773148149</v>
      </c>
      <c r="L1235" s="19">
        <f t="shared" si="98"/>
        <v>2012</v>
      </c>
      <c r="M1235" s="14">
        <f t="shared" si="95"/>
        <v>40960.698773148149</v>
      </c>
      <c r="N1235" t="b">
        <v>0</v>
      </c>
      <c r="O1235">
        <v>6</v>
      </c>
      <c r="P1235" t="b">
        <v>0</v>
      </c>
      <c r="Q1235" t="s">
        <v>8286</v>
      </c>
      <c r="R1235" s="7">
        <f t="shared" si="96"/>
        <v>11.600000000000001</v>
      </c>
      <c r="S1235" s="7">
        <f t="shared" si="99"/>
        <v>19.333333333333332</v>
      </c>
      <c r="T1235" t="s">
        <v>8325</v>
      </c>
      <c r="U1235" t="s">
        <v>8340</v>
      </c>
    </row>
    <row r="1236" spans="1:21" ht="4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97"/>
        <v>42007.538680555561</v>
      </c>
      <c r="L1236" s="19">
        <f t="shared" si="98"/>
        <v>2015</v>
      </c>
      <c r="M1236" s="14">
        <f t="shared" si="95"/>
        <v>42037.538680555561</v>
      </c>
      <c r="N1236" t="b">
        <v>0</v>
      </c>
      <c r="O1236">
        <v>0</v>
      </c>
      <c r="P1236" t="b">
        <v>0</v>
      </c>
      <c r="Q1236" t="s">
        <v>8286</v>
      </c>
      <c r="R1236" s="7">
        <f t="shared" si="96"/>
        <v>0</v>
      </c>
      <c r="S1236" s="7">
        <f t="shared" si="99"/>
        <v>0</v>
      </c>
      <c r="T1236" t="s">
        <v>8325</v>
      </c>
      <c r="U1236" t="s">
        <v>8340</v>
      </c>
    </row>
    <row r="1237" spans="1:21" ht="4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97"/>
        <v>41582.885405092595</v>
      </c>
      <c r="L1237" s="19">
        <f t="shared" si="98"/>
        <v>2013</v>
      </c>
      <c r="M1237" s="14">
        <f t="shared" si="95"/>
        <v>41622.885405092595</v>
      </c>
      <c r="N1237" t="b">
        <v>0</v>
      </c>
      <c r="O1237">
        <v>6</v>
      </c>
      <c r="P1237" t="b">
        <v>0</v>
      </c>
      <c r="Q1237" t="s">
        <v>8286</v>
      </c>
      <c r="R1237" s="7">
        <f t="shared" si="96"/>
        <v>2.7873639500929119</v>
      </c>
      <c r="S1237" s="7">
        <f t="shared" si="99"/>
        <v>35</v>
      </c>
      <c r="T1237" t="s">
        <v>8325</v>
      </c>
      <c r="U1237" t="s">
        <v>8340</v>
      </c>
    </row>
    <row r="1238" spans="1:21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97"/>
        <v>41110.430138888885</v>
      </c>
      <c r="L1238" s="19">
        <f t="shared" si="98"/>
        <v>2012</v>
      </c>
      <c r="M1238" s="14">
        <f t="shared" si="95"/>
        <v>41118.416666666664</v>
      </c>
      <c r="N1238" t="b">
        <v>0</v>
      </c>
      <c r="O1238">
        <v>0</v>
      </c>
      <c r="P1238" t="b">
        <v>0</v>
      </c>
      <c r="Q1238" t="s">
        <v>8286</v>
      </c>
      <c r="R1238" s="7">
        <f t="shared" si="96"/>
        <v>0</v>
      </c>
      <c r="S1238" s="7">
        <f t="shared" si="99"/>
        <v>0</v>
      </c>
      <c r="T1238" t="s">
        <v>8325</v>
      </c>
      <c r="U1238" t="s">
        <v>8340</v>
      </c>
    </row>
    <row r="1239" spans="1:21" ht="4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97"/>
        <v>41125.033159722225</v>
      </c>
      <c r="L1239" s="19">
        <f t="shared" si="98"/>
        <v>2012</v>
      </c>
      <c r="M1239" s="14">
        <f t="shared" si="95"/>
        <v>41145.033159722225</v>
      </c>
      <c r="N1239" t="b">
        <v>0</v>
      </c>
      <c r="O1239">
        <v>0</v>
      </c>
      <c r="P1239" t="b">
        <v>0</v>
      </c>
      <c r="Q1239" t="s">
        <v>8286</v>
      </c>
      <c r="R1239" s="7">
        <f t="shared" si="96"/>
        <v>0</v>
      </c>
      <c r="S1239" s="7">
        <f t="shared" si="99"/>
        <v>0</v>
      </c>
      <c r="T1239" t="s">
        <v>8325</v>
      </c>
      <c r="U1239" t="s">
        <v>8340</v>
      </c>
    </row>
    <row r="1240" spans="1:21" ht="45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97"/>
        <v>40731.36037037037</v>
      </c>
      <c r="L1240" s="19">
        <f t="shared" si="98"/>
        <v>2011</v>
      </c>
      <c r="M1240" s="14">
        <f t="shared" si="95"/>
        <v>40761.36037037037</v>
      </c>
      <c r="N1240" t="b">
        <v>0</v>
      </c>
      <c r="O1240">
        <v>3</v>
      </c>
      <c r="P1240" t="b">
        <v>0</v>
      </c>
      <c r="Q1240" t="s">
        <v>8286</v>
      </c>
      <c r="R1240" s="7">
        <f t="shared" si="96"/>
        <v>17.8</v>
      </c>
      <c r="S1240" s="7">
        <f t="shared" si="99"/>
        <v>59.333333333333336</v>
      </c>
      <c r="T1240" t="s">
        <v>8325</v>
      </c>
      <c r="U1240" t="s">
        <v>8340</v>
      </c>
    </row>
    <row r="1241" spans="1:21" ht="30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97"/>
        <v>40883.712581018517</v>
      </c>
      <c r="L1241" s="19">
        <f t="shared" si="98"/>
        <v>2011</v>
      </c>
      <c r="M1241" s="14">
        <f t="shared" si="95"/>
        <v>40913.712581018517</v>
      </c>
      <c r="N1241" t="b">
        <v>0</v>
      </c>
      <c r="O1241">
        <v>0</v>
      </c>
      <c r="P1241" t="b">
        <v>0</v>
      </c>
      <c r="Q1241" t="s">
        <v>8286</v>
      </c>
      <c r="R1241" s="7">
        <f t="shared" si="96"/>
        <v>0</v>
      </c>
      <c r="S1241" s="7">
        <f t="shared" si="99"/>
        <v>0</v>
      </c>
      <c r="T1241" t="s">
        <v>8325</v>
      </c>
      <c r="U1241" t="s">
        <v>8340</v>
      </c>
    </row>
    <row r="1242" spans="1:21" ht="30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97"/>
        <v>41408.790011574078</v>
      </c>
      <c r="L1242" s="19">
        <f t="shared" si="98"/>
        <v>2013</v>
      </c>
      <c r="M1242" s="14">
        <f t="shared" si="95"/>
        <v>41467.660416666666</v>
      </c>
      <c r="N1242" t="b">
        <v>0</v>
      </c>
      <c r="O1242">
        <v>8</v>
      </c>
      <c r="P1242" t="b">
        <v>0</v>
      </c>
      <c r="Q1242" t="s">
        <v>8286</v>
      </c>
      <c r="R1242" s="7">
        <f t="shared" si="96"/>
        <v>3.0124999999999997</v>
      </c>
      <c r="S1242" s="7">
        <f t="shared" si="99"/>
        <v>30.125</v>
      </c>
      <c r="T1242" t="s">
        <v>8325</v>
      </c>
      <c r="U1242" t="s">
        <v>8340</v>
      </c>
    </row>
    <row r="1243" spans="1:21" ht="45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97"/>
        <v>41923.587731481479</v>
      </c>
      <c r="L1243" s="19">
        <f t="shared" si="98"/>
        <v>2014</v>
      </c>
      <c r="M1243" s="14">
        <f t="shared" si="95"/>
        <v>41945.999305555553</v>
      </c>
      <c r="N1243" t="b">
        <v>0</v>
      </c>
      <c r="O1243">
        <v>34</v>
      </c>
      <c r="P1243" t="b">
        <v>0</v>
      </c>
      <c r="Q1243" t="s">
        <v>8286</v>
      </c>
      <c r="R1243" s="7">
        <f t="shared" si="96"/>
        <v>50.739999999999995</v>
      </c>
      <c r="S1243" s="7">
        <f t="shared" si="99"/>
        <v>74.617647058823536</v>
      </c>
      <c r="T1243" t="s">
        <v>8325</v>
      </c>
      <c r="U1243" t="s">
        <v>8340</v>
      </c>
    </row>
    <row r="1244" spans="1:21" ht="4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97"/>
        <v>40781.915532407409</v>
      </c>
      <c r="L1244" s="19">
        <f t="shared" si="98"/>
        <v>2011</v>
      </c>
      <c r="M1244" s="14">
        <f t="shared" si="95"/>
        <v>40797.304166666669</v>
      </c>
      <c r="N1244" t="b">
        <v>0</v>
      </c>
      <c r="O1244">
        <v>1</v>
      </c>
      <c r="P1244" t="b">
        <v>0</v>
      </c>
      <c r="Q1244" t="s">
        <v>8286</v>
      </c>
      <c r="R1244" s="7">
        <f t="shared" si="96"/>
        <v>0.54884742041712409</v>
      </c>
      <c r="S1244" s="7">
        <f t="shared" si="99"/>
        <v>5</v>
      </c>
      <c r="T1244" t="s">
        <v>8325</v>
      </c>
      <c r="U1244" t="s">
        <v>8340</v>
      </c>
    </row>
    <row r="1245" spans="1:21" ht="4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97"/>
        <v>40671.629293981481</v>
      </c>
      <c r="L1245" s="19">
        <f t="shared" si="98"/>
        <v>2011</v>
      </c>
      <c r="M1245" s="14">
        <f t="shared" si="95"/>
        <v>40732.625</v>
      </c>
      <c r="N1245" t="b">
        <v>0</v>
      </c>
      <c r="O1245">
        <v>38</v>
      </c>
      <c r="P1245" t="b">
        <v>0</v>
      </c>
      <c r="Q1245" t="s">
        <v>8286</v>
      </c>
      <c r="R1245" s="7">
        <f t="shared" si="96"/>
        <v>14.091666666666667</v>
      </c>
      <c r="S1245" s="7">
        <f t="shared" si="99"/>
        <v>44.5</v>
      </c>
      <c r="T1245" t="s">
        <v>8325</v>
      </c>
      <c r="U1245" t="s">
        <v>8340</v>
      </c>
    </row>
    <row r="1246" spans="1:21" ht="30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97"/>
        <v>41355.575497685189</v>
      </c>
      <c r="L1246" s="19">
        <f t="shared" si="98"/>
        <v>2013</v>
      </c>
      <c r="M1246" s="14">
        <f t="shared" si="95"/>
        <v>41386.625</v>
      </c>
      <c r="N1246" t="b">
        <v>1</v>
      </c>
      <c r="O1246">
        <v>45</v>
      </c>
      <c r="P1246" t="b">
        <v>1</v>
      </c>
      <c r="Q1246" t="s">
        <v>8276</v>
      </c>
      <c r="R1246" s="7">
        <f t="shared" si="96"/>
        <v>103.8</v>
      </c>
      <c r="S1246" s="7">
        <f t="shared" si="99"/>
        <v>46.133333333333333</v>
      </c>
      <c r="T1246" t="s">
        <v>8325</v>
      </c>
      <c r="U1246" t="s">
        <v>8326</v>
      </c>
    </row>
    <row r="1247" spans="1:21" ht="4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97"/>
        <v>41774.34993055556</v>
      </c>
      <c r="L1247" s="19">
        <f t="shared" si="98"/>
        <v>2014</v>
      </c>
      <c r="M1247" s="14">
        <f t="shared" si="95"/>
        <v>41804.34993055556</v>
      </c>
      <c r="N1247" t="b">
        <v>1</v>
      </c>
      <c r="O1247">
        <v>17</v>
      </c>
      <c r="P1247" t="b">
        <v>1</v>
      </c>
      <c r="Q1247" t="s">
        <v>8276</v>
      </c>
      <c r="R1247" s="7">
        <f t="shared" si="96"/>
        <v>120.24999999999999</v>
      </c>
      <c r="S1247" s="7">
        <f t="shared" si="99"/>
        <v>141.47058823529412</v>
      </c>
      <c r="T1247" t="s">
        <v>8325</v>
      </c>
      <c r="U1247" t="s">
        <v>8326</v>
      </c>
    </row>
    <row r="1248" spans="1:21" ht="4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97"/>
        <v>40837.793391203704</v>
      </c>
      <c r="L1248" s="19">
        <f t="shared" si="98"/>
        <v>2011</v>
      </c>
      <c r="M1248" s="14">
        <f t="shared" si="95"/>
        <v>40882.835057870368</v>
      </c>
      <c r="N1248" t="b">
        <v>1</v>
      </c>
      <c r="O1248">
        <v>31</v>
      </c>
      <c r="P1248" t="b">
        <v>1</v>
      </c>
      <c r="Q1248" t="s">
        <v>8276</v>
      </c>
      <c r="R1248" s="7">
        <f t="shared" si="96"/>
        <v>117</v>
      </c>
      <c r="S1248" s="7">
        <f t="shared" si="99"/>
        <v>75.483870967741936</v>
      </c>
      <c r="T1248" t="s">
        <v>8325</v>
      </c>
      <c r="U1248" t="s">
        <v>8326</v>
      </c>
    </row>
    <row r="1249" spans="1:21" ht="30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97"/>
        <v>41370.042303240742</v>
      </c>
      <c r="L1249" s="19">
        <f t="shared" si="98"/>
        <v>2013</v>
      </c>
      <c r="M1249" s="14">
        <f t="shared" si="95"/>
        <v>41400.042303240742</v>
      </c>
      <c r="N1249" t="b">
        <v>1</v>
      </c>
      <c r="O1249">
        <v>50</v>
      </c>
      <c r="P1249" t="b">
        <v>1</v>
      </c>
      <c r="Q1249" t="s">
        <v>8276</v>
      </c>
      <c r="R1249" s="7">
        <f t="shared" si="96"/>
        <v>122.14285714285715</v>
      </c>
      <c r="S1249" s="7">
        <f t="shared" si="99"/>
        <v>85.5</v>
      </c>
      <c r="T1249" t="s">
        <v>8325</v>
      </c>
      <c r="U1249" t="s">
        <v>8326</v>
      </c>
    </row>
    <row r="1250" spans="1:21" ht="30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97"/>
        <v>41767.406863425924</v>
      </c>
      <c r="L1250" s="19">
        <f t="shared" si="98"/>
        <v>2014</v>
      </c>
      <c r="M1250" s="14">
        <f t="shared" si="95"/>
        <v>41803.040972222225</v>
      </c>
      <c r="N1250" t="b">
        <v>1</v>
      </c>
      <c r="O1250">
        <v>59</v>
      </c>
      <c r="P1250" t="b">
        <v>1</v>
      </c>
      <c r="Q1250" t="s">
        <v>8276</v>
      </c>
      <c r="R1250" s="7">
        <f t="shared" si="96"/>
        <v>151.63999999999999</v>
      </c>
      <c r="S1250" s="7">
        <f t="shared" si="99"/>
        <v>64.254237288135599</v>
      </c>
      <c r="T1250" t="s">
        <v>8325</v>
      </c>
      <c r="U1250" t="s">
        <v>8326</v>
      </c>
    </row>
    <row r="1251" spans="1:21" ht="4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97"/>
        <v>41067.490868055553</v>
      </c>
      <c r="L1251" s="19">
        <f t="shared" si="98"/>
        <v>2012</v>
      </c>
      <c r="M1251" s="14">
        <f t="shared" si="95"/>
        <v>41097.490868055553</v>
      </c>
      <c r="N1251" t="b">
        <v>1</v>
      </c>
      <c r="O1251">
        <v>81</v>
      </c>
      <c r="P1251" t="b">
        <v>1</v>
      </c>
      <c r="Q1251" t="s">
        <v>8276</v>
      </c>
      <c r="R1251" s="7">
        <f t="shared" si="96"/>
        <v>104.44</v>
      </c>
      <c r="S1251" s="7">
        <f t="shared" si="99"/>
        <v>64.46913580246914</v>
      </c>
      <c r="T1251" t="s">
        <v>8325</v>
      </c>
      <c r="U1251" t="s">
        <v>8326</v>
      </c>
    </row>
    <row r="1252" spans="1:21" ht="45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97"/>
        <v>41843.39271990741</v>
      </c>
      <c r="L1252" s="19">
        <f t="shared" si="98"/>
        <v>2014</v>
      </c>
      <c r="M1252" s="14">
        <f t="shared" si="95"/>
        <v>41888.39271990741</v>
      </c>
      <c r="N1252" t="b">
        <v>1</v>
      </c>
      <c r="O1252">
        <v>508</v>
      </c>
      <c r="P1252" t="b">
        <v>1</v>
      </c>
      <c r="Q1252" t="s">
        <v>8276</v>
      </c>
      <c r="R1252" s="7">
        <f t="shared" si="96"/>
        <v>200.15333333333331</v>
      </c>
      <c r="S1252" s="7">
        <f t="shared" si="99"/>
        <v>118.2007874015748</v>
      </c>
      <c r="T1252" t="s">
        <v>8325</v>
      </c>
      <c r="U1252" t="s">
        <v>8326</v>
      </c>
    </row>
    <row r="1253" spans="1:21" ht="30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97"/>
        <v>40751.564432870371</v>
      </c>
      <c r="L1253" s="19">
        <f t="shared" si="98"/>
        <v>2011</v>
      </c>
      <c r="M1253" s="14">
        <f t="shared" si="95"/>
        <v>40811.564432870371</v>
      </c>
      <c r="N1253" t="b">
        <v>1</v>
      </c>
      <c r="O1253">
        <v>74</v>
      </c>
      <c r="P1253" t="b">
        <v>1</v>
      </c>
      <c r="Q1253" t="s">
        <v>8276</v>
      </c>
      <c r="R1253" s="7">
        <f t="shared" si="96"/>
        <v>101.8</v>
      </c>
      <c r="S1253" s="7">
        <f t="shared" si="99"/>
        <v>82.540540540540547</v>
      </c>
      <c r="T1253" t="s">
        <v>8325</v>
      </c>
      <c r="U1253" t="s">
        <v>8326</v>
      </c>
    </row>
    <row r="1254" spans="1:21" ht="4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97"/>
        <v>41543.738067129627</v>
      </c>
      <c r="L1254" s="19">
        <f t="shared" si="98"/>
        <v>2013</v>
      </c>
      <c r="M1254" s="14">
        <f t="shared" si="95"/>
        <v>41571.738067129627</v>
      </c>
      <c r="N1254" t="b">
        <v>1</v>
      </c>
      <c r="O1254">
        <v>141</v>
      </c>
      <c r="P1254" t="b">
        <v>1</v>
      </c>
      <c r="Q1254" t="s">
        <v>8276</v>
      </c>
      <c r="R1254" s="7">
        <f t="shared" si="96"/>
        <v>137.65714285714284</v>
      </c>
      <c r="S1254" s="7">
        <f t="shared" si="99"/>
        <v>34.170212765957444</v>
      </c>
      <c r="T1254" t="s">
        <v>8325</v>
      </c>
      <c r="U1254" t="s">
        <v>8326</v>
      </c>
    </row>
    <row r="1255" spans="1:21" ht="45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97"/>
        <v>41855.533645833333</v>
      </c>
      <c r="L1255" s="19">
        <f t="shared" si="98"/>
        <v>2014</v>
      </c>
      <c r="M1255" s="14">
        <f t="shared" si="95"/>
        <v>41885.533645833333</v>
      </c>
      <c r="N1255" t="b">
        <v>1</v>
      </c>
      <c r="O1255">
        <v>711</v>
      </c>
      <c r="P1255" t="b">
        <v>1</v>
      </c>
      <c r="Q1255" t="s">
        <v>8276</v>
      </c>
      <c r="R1255" s="7">
        <f t="shared" si="96"/>
        <v>303833.2</v>
      </c>
      <c r="S1255" s="7">
        <f t="shared" si="99"/>
        <v>42.73322081575246</v>
      </c>
      <c r="T1255" t="s">
        <v>8325</v>
      </c>
      <c r="U1255" t="s">
        <v>8326</v>
      </c>
    </row>
    <row r="1256" spans="1:21" ht="4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97"/>
        <v>40487.371365740742</v>
      </c>
      <c r="L1256" s="19">
        <f t="shared" si="98"/>
        <v>2010</v>
      </c>
      <c r="M1256" s="14">
        <f t="shared" si="95"/>
        <v>40543.957638888889</v>
      </c>
      <c r="N1256" t="b">
        <v>1</v>
      </c>
      <c r="O1256">
        <v>141</v>
      </c>
      <c r="P1256" t="b">
        <v>1</v>
      </c>
      <c r="Q1256" t="s">
        <v>8276</v>
      </c>
      <c r="R1256" s="7">
        <f t="shared" si="96"/>
        <v>198.85074626865671</v>
      </c>
      <c r="S1256" s="7">
        <f t="shared" si="99"/>
        <v>94.489361702127653</v>
      </c>
      <c r="T1256" t="s">
        <v>8325</v>
      </c>
      <c r="U1256" t="s">
        <v>8326</v>
      </c>
    </row>
    <row r="1257" spans="1:21" ht="4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97"/>
        <v>41579.595509259263</v>
      </c>
      <c r="L1257" s="19">
        <f t="shared" si="98"/>
        <v>2013</v>
      </c>
      <c r="M1257" s="14">
        <f t="shared" si="95"/>
        <v>41609.637175925927</v>
      </c>
      <c r="N1257" t="b">
        <v>1</v>
      </c>
      <c r="O1257">
        <v>109</v>
      </c>
      <c r="P1257" t="b">
        <v>1</v>
      </c>
      <c r="Q1257" t="s">
        <v>8276</v>
      </c>
      <c r="R1257" s="7">
        <f t="shared" si="96"/>
        <v>202.36666666666667</v>
      </c>
      <c r="S1257" s="7">
        <f t="shared" si="99"/>
        <v>55.697247706422019</v>
      </c>
      <c r="T1257" t="s">
        <v>8325</v>
      </c>
      <c r="U1257" t="s">
        <v>8326</v>
      </c>
    </row>
    <row r="1258" spans="1:21" ht="4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97"/>
        <v>40921.669340277775</v>
      </c>
      <c r="L1258" s="19">
        <f t="shared" si="98"/>
        <v>2012</v>
      </c>
      <c r="M1258" s="14">
        <f t="shared" si="95"/>
        <v>40951.669340277775</v>
      </c>
      <c r="N1258" t="b">
        <v>1</v>
      </c>
      <c r="O1258">
        <v>361</v>
      </c>
      <c r="P1258" t="b">
        <v>1</v>
      </c>
      <c r="Q1258" t="s">
        <v>8276</v>
      </c>
      <c r="R1258" s="7">
        <f t="shared" si="96"/>
        <v>117.96376666666666</v>
      </c>
      <c r="S1258" s="7">
        <f t="shared" si="99"/>
        <v>98.030831024930734</v>
      </c>
      <c r="T1258" t="s">
        <v>8325</v>
      </c>
      <c r="U1258" t="s">
        <v>8326</v>
      </c>
    </row>
    <row r="1259" spans="1:21" ht="4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97"/>
        <v>40586.835532407407</v>
      </c>
      <c r="L1259" s="19">
        <f t="shared" si="98"/>
        <v>2011</v>
      </c>
      <c r="M1259" s="14">
        <f t="shared" si="95"/>
        <v>40635.793865740743</v>
      </c>
      <c r="N1259" t="b">
        <v>1</v>
      </c>
      <c r="O1259">
        <v>176</v>
      </c>
      <c r="P1259" t="b">
        <v>1</v>
      </c>
      <c r="Q1259" t="s">
        <v>8276</v>
      </c>
      <c r="R1259" s="7">
        <f t="shared" si="96"/>
        <v>294.72727272727275</v>
      </c>
      <c r="S1259" s="7">
        <f t="shared" si="99"/>
        <v>92.102272727272734</v>
      </c>
      <c r="T1259" t="s">
        <v>8325</v>
      </c>
      <c r="U1259" t="s">
        <v>8326</v>
      </c>
    </row>
    <row r="1260" spans="1:21" ht="4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97"/>
        <v>41487.361250000002</v>
      </c>
      <c r="L1260" s="19">
        <f t="shared" si="98"/>
        <v>2013</v>
      </c>
      <c r="M1260" s="14">
        <f t="shared" si="95"/>
        <v>41517.361250000002</v>
      </c>
      <c r="N1260" t="b">
        <v>1</v>
      </c>
      <c r="O1260">
        <v>670</v>
      </c>
      <c r="P1260" t="b">
        <v>1</v>
      </c>
      <c r="Q1260" t="s">
        <v>8276</v>
      </c>
      <c r="R1260" s="7">
        <f t="shared" si="96"/>
        <v>213.14633333333336</v>
      </c>
      <c r="S1260" s="7">
        <f t="shared" si="99"/>
        <v>38.175462686567165</v>
      </c>
      <c r="T1260" t="s">
        <v>8325</v>
      </c>
      <c r="U1260" t="s">
        <v>8326</v>
      </c>
    </row>
    <row r="1261" spans="1:21" ht="30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97"/>
        <v>41766.720648148148</v>
      </c>
      <c r="L1261" s="19">
        <f t="shared" si="98"/>
        <v>2014</v>
      </c>
      <c r="M1261" s="14">
        <f t="shared" si="95"/>
        <v>41798.915972222225</v>
      </c>
      <c r="N1261" t="b">
        <v>1</v>
      </c>
      <c r="O1261">
        <v>96</v>
      </c>
      <c r="P1261" t="b">
        <v>1</v>
      </c>
      <c r="Q1261" t="s">
        <v>8276</v>
      </c>
      <c r="R1261" s="7">
        <f t="shared" si="96"/>
        <v>104.24</v>
      </c>
      <c r="S1261" s="7">
        <f t="shared" si="99"/>
        <v>27.145833333333332</v>
      </c>
      <c r="T1261" t="s">
        <v>8325</v>
      </c>
      <c r="U1261" t="s">
        <v>8326</v>
      </c>
    </row>
    <row r="1262" spans="1:21" ht="4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97"/>
        <v>41666.592824074076</v>
      </c>
      <c r="L1262" s="19">
        <f t="shared" si="98"/>
        <v>2014</v>
      </c>
      <c r="M1262" s="14">
        <f t="shared" si="95"/>
        <v>41696.592824074076</v>
      </c>
      <c r="N1262" t="b">
        <v>1</v>
      </c>
      <c r="O1262">
        <v>74</v>
      </c>
      <c r="P1262" t="b">
        <v>1</v>
      </c>
      <c r="Q1262" t="s">
        <v>8276</v>
      </c>
      <c r="R1262" s="7">
        <f t="shared" si="96"/>
        <v>113.66666666666667</v>
      </c>
      <c r="S1262" s="7">
        <f t="shared" si="99"/>
        <v>50.689189189189186</v>
      </c>
      <c r="T1262" t="s">
        <v>8325</v>
      </c>
      <c r="U1262" t="s">
        <v>8326</v>
      </c>
    </row>
    <row r="1263" spans="1:21" ht="30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97"/>
        <v>41638.092905092592</v>
      </c>
      <c r="L1263" s="19">
        <f t="shared" si="98"/>
        <v>2013</v>
      </c>
      <c r="M1263" s="14">
        <f t="shared" si="95"/>
        <v>41668.092905092592</v>
      </c>
      <c r="N1263" t="b">
        <v>1</v>
      </c>
      <c r="O1263">
        <v>52</v>
      </c>
      <c r="P1263" t="b">
        <v>1</v>
      </c>
      <c r="Q1263" t="s">
        <v>8276</v>
      </c>
      <c r="R1263" s="7">
        <f t="shared" si="96"/>
        <v>101.25</v>
      </c>
      <c r="S1263" s="7">
        <f t="shared" si="99"/>
        <v>38.942307692307693</v>
      </c>
      <c r="T1263" t="s">
        <v>8325</v>
      </c>
      <c r="U1263" t="s">
        <v>8326</v>
      </c>
    </row>
    <row r="1264" spans="1:21" ht="4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97"/>
        <v>41656.512638888889</v>
      </c>
      <c r="L1264" s="19">
        <f t="shared" si="98"/>
        <v>2014</v>
      </c>
      <c r="M1264" s="14">
        <f t="shared" si="95"/>
        <v>41686.512638888889</v>
      </c>
      <c r="N1264" t="b">
        <v>1</v>
      </c>
      <c r="O1264">
        <v>105</v>
      </c>
      <c r="P1264" t="b">
        <v>1</v>
      </c>
      <c r="Q1264" t="s">
        <v>8276</v>
      </c>
      <c r="R1264" s="7">
        <f t="shared" si="96"/>
        <v>125.41538461538462</v>
      </c>
      <c r="S1264" s="7">
        <f t="shared" si="99"/>
        <v>77.638095238095232</v>
      </c>
      <c r="T1264" t="s">
        <v>8325</v>
      </c>
      <c r="U1264" t="s">
        <v>8326</v>
      </c>
    </row>
    <row r="1265" spans="1:21" ht="30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97"/>
        <v>41691.834143518521</v>
      </c>
      <c r="L1265" s="19">
        <f t="shared" si="98"/>
        <v>2014</v>
      </c>
      <c r="M1265" s="14">
        <f t="shared" si="95"/>
        <v>41726.791666666664</v>
      </c>
      <c r="N1265" t="b">
        <v>1</v>
      </c>
      <c r="O1265">
        <v>41</v>
      </c>
      <c r="P1265" t="b">
        <v>1</v>
      </c>
      <c r="Q1265" t="s">
        <v>8276</v>
      </c>
      <c r="R1265" s="7">
        <f t="shared" si="96"/>
        <v>119</v>
      </c>
      <c r="S1265" s="7">
        <f t="shared" si="99"/>
        <v>43.536585365853661</v>
      </c>
      <c r="T1265" t="s">
        <v>8325</v>
      </c>
      <c r="U1265" t="s">
        <v>8326</v>
      </c>
    </row>
    <row r="1266" spans="1:21" ht="4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97"/>
        <v>41547.412997685184</v>
      </c>
      <c r="L1266" s="19">
        <f t="shared" si="98"/>
        <v>2013</v>
      </c>
      <c r="M1266" s="14">
        <f t="shared" si="95"/>
        <v>41576.412997685184</v>
      </c>
      <c r="N1266" t="b">
        <v>1</v>
      </c>
      <c r="O1266">
        <v>34</v>
      </c>
      <c r="P1266" t="b">
        <v>1</v>
      </c>
      <c r="Q1266" t="s">
        <v>8276</v>
      </c>
      <c r="R1266" s="7">
        <f t="shared" si="96"/>
        <v>166.46153846153845</v>
      </c>
      <c r="S1266" s="7">
        <f t="shared" si="99"/>
        <v>31.823529411764707</v>
      </c>
      <c r="T1266" t="s">
        <v>8325</v>
      </c>
      <c r="U1266" t="s">
        <v>8326</v>
      </c>
    </row>
    <row r="1267" spans="1:21" ht="45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97"/>
        <v>40465.405266203699</v>
      </c>
      <c r="L1267" s="19">
        <f t="shared" si="98"/>
        <v>2010</v>
      </c>
      <c r="M1267" s="14">
        <f t="shared" si="95"/>
        <v>40512.405266203699</v>
      </c>
      <c r="N1267" t="b">
        <v>1</v>
      </c>
      <c r="O1267">
        <v>66</v>
      </c>
      <c r="P1267" t="b">
        <v>1</v>
      </c>
      <c r="Q1267" t="s">
        <v>8276</v>
      </c>
      <c r="R1267" s="7">
        <f t="shared" si="96"/>
        <v>119.14771428571429</v>
      </c>
      <c r="S1267" s="7">
        <f t="shared" si="99"/>
        <v>63.184393939393942</v>
      </c>
      <c r="T1267" t="s">
        <v>8325</v>
      </c>
      <c r="U1267" t="s">
        <v>8326</v>
      </c>
    </row>
    <row r="1268" spans="1:21" ht="30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97"/>
        <v>41620.62667824074</v>
      </c>
      <c r="L1268" s="19">
        <f t="shared" si="98"/>
        <v>2013</v>
      </c>
      <c r="M1268" s="14">
        <f t="shared" si="95"/>
        <v>41650.62667824074</v>
      </c>
      <c r="N1268" t="b">
        <v>1</v>
      </c>
      <c r="O1268">
        <v>50</v>
      </c>
      <c r="P1268" t="b">
        <v>1</v>
      </c>
      <c r="Q1268" t="s">
        <v>8276</v>
      </c>
      <c r="R1268" s="7">
        <f t="shared" si="96"/>
        <v>100.47368421052632</v>
      </c>
      <c r="S1268" s="7">
        <f t="shared" si="99"/>
        <v>190.9</v>
      </c>
      <c r="T1268" t="s">
        <v>8325</v>
      </c>
      <c r="U1268" t="s">
        <v>8326</v>
      </c>
    </row>
    <row r="1269" spans="1:21" ht="4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97"/>
        <v>41449.335162037038</v>
      </c>
      <c r="L1269" s="19">
        <f t="shared" si="98"/>
        <v>2013</v>
      </c>
      <c r="M1269" s="14">
        <f t="shared" si="95"/>
        <v>41479.335162037038</v>
      </c>
      <c r="N1269" t="b">
        <v>1</v>
      </c>
      <c r="O1269">
        <v>159</v>
      </c>
      <c r="P1269" t="b">
        <v>1</v>
      </c>
      <c r="Q1269" t="s">
        <v>8276</v>
      </c>
      <c r="R1269" s="7">
        <f t="shared" si="96"/>
        <v>101.8</v>
      </c>
      <c r="S1269" s="7">
        <f t="shared" si="99"/>
        <v>140.85534591194968</v>
      </c>
      <c r="T1269" t="s">
        <v>8325</v>
      </c>
      <c r="U1269" t="s">
        <v>8326</v>
      </c>
    </row>
    <row r="1270" spans="1:21" ht="30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97"/>
        <v>41507.595451388886</v>
      </c>
      <c r="L1270" s="19">
        <f t="shared" si="98"/>
        <v>2013</v>
      </c>
      <c r="M1270" s="14">
        <f t="shared" si="95"/>
        <v>41537.595451388886</v>
      </c>
      <c r="N1270" t="b">
        <v>1</v>
      </c>
      <c r="O1270">
        <v>182</v>
      </c>
      <c r="P1270" t="b">
        <v>1</v>
      </c>
      <c r="Q1270" t="s">
        <v>8276</v>
      </c>
      <c r="R1270" s="7">
        <f t="shared" si="96"/>
        <v>116.66666666666667</v>
      </c>
      <c r="S1270" s="7">
        <f t="shared" si="99"/>
        <v>76.92307692307692</v>
      </c>
      <c r="T1270" t="s">
        <v>8325</v>
      </c>
      <c r="U1270" t="s">
        <v>8326</v>
      </c>
    </row>
    <row r="1271" spans="1:21" ht="4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97"/>
        <v>42445.573055555556</v>
      </c>
      <c r="L1271" s="19">
        <f t="shared" si="98"/>
        <v>2016</v>
      </c>
      <c r="M1271" s="14">
        <f t="shared" si="95"/>
        <v>42475.75</v>
      </c>
      <c r="N1271" t="b">
        <v>1</v>
      </c>
      <c r="O1271">
        <v>206</v>
      </c>
      <c r="P1271" t="b">
        <v>1</v>
      </c>
      <c r="Q1271" t="s">
        <v>8276</v>
      </c>
      <c r="R1271" s="7">
        <f t="shared" si="96"/>
        <v>108.64893617021276</v>
      </c>
      <c r="S1271" s="7">
        <f t="shared" si="99"/>
        <v>99.15533980582525</v>
      </c>
      <c r="T1271" t="s">
        <v>8325</v>
      </c>
      <c r="U1271" t="s">
        <v>8326</v>
      </c>
    </row>
    <row r="1272" spans="1:21" ht="30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97"/>
        <v>40933.60696759259</v>
      </c>
      <c r="L1272" s="19">
        <f t="shared" si="98"/>
        <v>2012</v>
      </c>
      <c r="M1272" s="14">
        <f t="shared" si="95"/>
        <v>40993.565300925926</v>
      </c>
      <c r="N1272" t="b">
        <v>1</v>
      </c>
      <c r="O1272">
        <v>169</v>
      </c>
      <c r="P1272" t="b">
        <v>1</v>
      </c>
      <c r="Q1272" t="s">
        <v>8276</v>
      </c>
      <c r="R1272" s="7">
        <f t="shared" si="96"/>
        <v>114.72</v>
      </c>
      <c r="S1272" s="7">
        <f t="shared" si="99"/>
        <v>67.881656804733723</v>
      </c>
      <c r="T1272" t="s">
        <v>8325</v>
      </c>
      <c r="U1272" t="s">
        <v>8326</v>
      </c>
    </row>
    <row r="1273" spans="1:21" ht="4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97"/>
        <v>41561.433553240742</v>
      </c>
      <c r="L1273" s="19">
        <f t="shared" si="98"/>
        <v>2013</v>
      </c>
      <c r="M1273" s="14">
        <f t="shared" si="95"/>
        <v>41591.475219907406</v>
      </c>
      <c r="N1273" t="b">
        <v>1</v>
      </c>
      <c r="O1273">
        <v>31</v>
      </c>
      <c r="P1273" t="b">
        <v>1</v>
      </c>
      <c r="Q1273" t="s">
        <v>8276</v>
      </c>
      <c r="R1273" s="7">
        <f t="shared" si="96"/>
        <v>101.8</v>
      </c>
      <c r="S1273" s="7">
        <f t="shared" si="99"/>
        <v>246.29032258064515</v>
      </c>
      <c r="T1273" t="s">
        <v>8325</v>
      </c>
      <c r="U1273" t="s">
        <v>8326</v>
      </c>
    </row>
    <row r="1274" spans="1:21" ht="45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97"/>
        <v>40274.495127314818</v>
      </c>
      <c r="L1274" s="19">
        <f t="shared" si="98"/>
        <v>2010</v>
      </c>
      <c r="M1274" s="14">
        <f t="shared" si="95"/>
        <v>40343.916666666664</v>
      </c>
      <c r="N1274" t="b">
        <v>1</v>
      </c>
      <c r="O1274">
        <v>28</v>
      </c>
      <c r="P1274" t="b">
        <v>1</v>
      </c>
      <c r="Q1274" t="s">
        <v>8276</v>
      </c>
      <c r="R1274" s="7">
        <f t="shared" si="96"/>
        <v>106</v>
      </c>
      <c r="S1274" s="7">
        <f t="shared" si="99"/>
        <v>189.28571428571428</v>
      </c>
      <c r="T1274" t="s">
        <v>8325</v>
      </c>
      <c r="U1274" t="s">
        <v>8326</v>
      </c>
    </row>
    <row r="1275" spans="1:21" ht="30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97"/>
        <v>41852.480219907404</v>
      </c>
      <c r="L1275" s="19">
        <f t="shared" si="98"/>
        <v>2014</v>
      </c>
      <c r="M1275" s="14">
        <f t="shared" si="95"/>
        <v>41882.480219907404</v>
      </c>
      <c r="N1275" t="b">
        <v>1</v>
      </c>
      <c r="O1275">
        <v>54</v>
      </c>
      <c r="P1275" t="b">
        <v>1</v>
      </c>
      <c r="Q1275" t="s">
        <v>8276</v>
      </c>
      <c r="R1275" s="7">
        <f t="shared" si="96"/>
        <v>103.49999999999999</v>
      </c>
      <c r="S1275" s="7">
        <f t="shared" si="99"/>
        <v>76.666666666666671</v>
      </c>
      <c r="T1275" t="s">
        <v>8325</v>
      </c>
      <c r="U1275" t="s">
        <v>8326</v>
      </c>
    </row>
    <row r="1276" spans="1:21" ht="4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97"/>
        <v>41116.440104166664</v>
      </c>
      <c r="L1276" s="19">
        <f t="shared" si="98"/>
        <v>2012</v>
      </c>
      <c r="M1276" s="14">
        <f t="shared" si="95"/>
        <v>41151.440104166664</v>
      </c>
      <c r="N1276" t="b">
        <v>1</v>
      </c>
      <c r="O1276">
        <v>467</v>
      </c>
      <c r="P1276" t="b">
        <v>1</v>
      </c>
      <c r="Q1276" t="s">
        <v>8276</v>
      </c>
      <c r="R1276" s="7">
        <f t="shared" si="96"/>
        <v>154.97535999999999</v>
      </c>
      <c r="S1276" s="7">
        <f t="shared" si="99"/>
        <v>82.963254817987149</v>
      </c>
      <c r="T1276" t="s">
        <v>8325</v>
      </c>
      <c r="U1276" t="s">
        <v>8326</v>
      </c>
    </row>
    <row r="1277" spans="1:21" ht="4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97"/>
        <v>41458.617905092593</v>
      </c>
      <c r="L1277" s="19">
        <f t="shared" si="98"/>
        <v>2013</v>
      </c>
      <c r="M1277" s="14">
        <f t="shared" si="95"/>
        <v>41493.617905092593</v>
      </c>
      <c r="N1277" t="b">
        <v>1</v>
      </c>
      <c r="O1277">
        <v>389</v>
      </c>
      <c r="P1277" t="b">
        <v>1</v>
      </c>
      <c r="Q1277" t="s">
        <v>8276</v>
      </c>
      <c r="R1277" s="7">
        <f t="shared" si="96"/>
        <v>162.14066666666668</v>
      </c>
      <c r="S1277" s="7">
        <f t="shared" si="99"/>
        <v>62.522107969151669</v>
      </c>
      <c r="T1277" t="s">
        <v>8325</v>
      </c>
      <c r="U1277" t="s">
        <v>8326</v>
      </c>
    </row>
    <row r="1278" spans="1:21" ht="30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97"/>
        <v>40007.454247685186</v>
      </c>
      <c r="L1278" s="19">
        <f t="shared" si="98"/>
        <v>2009</v>
      </c>
      <c r="M1278" s="14">
        <f t="shared" si="95"/>
        <v>40056.916666666664</v>
      </c>
      <c r="N1278" t="b">
        <v>1</v>
      </c>
      <c r="O1278">
        <v>68</v>
      </c>
      <c r="P1278" t="b">
        <v>1</v>
      </c>
      <c r="Q1278" t="s">
        <v>8276</v>
      </c>
      <c r="R1278" s="7">
        <f t="shared" si="96"/>
        <v>104.42100000000001</v>
      </c>
      <c r="S1278" s="7">
        <f t="shared" si="99"/>
        <v>46.06808823529412</v>
      </c>
      <c r="T1278" t="s">
        <v>8325</v>
      </c>
      <c r="U1278" t="s">
        <v>8326</v>
      </c>
    </row>
    <row r="1279" spans="1:21" ht="4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97"/>
        <v>41121.311886574076</v>
      </c>
      <c r="L1279" s="19">
        <f t="shared" si="98"/>
        <v>2012</v>
      </c>
      <c r="M1279" s="14">
        <f t="shared" si="95"/>
        <v>41156.311886574076</v>
      </c>
      <c r="N1279" t="b">
        <v>1</v>
      </c>
      <c r="O1279">
        <v>413</v>
      </c>
      <c r="P1279" t="b">
        <v>1</v>
      </c>
      <c r="Q1279" t="s">
        <v>8276</v>
      </c>
      <c r="R1279" s="7">
        <f t="shared" si="96"/>
        <v>106.12433333333333</v>
      </c>
      <c r="S1279" s="7">
        <f t="shared" si="99"/>
        <v>38.543946731234868</v>
      </c>
      <c r="T1279" t="s">
        <v>8325</v>
      </c>
      <c r="U1279" t="s">
        <v>8326</v>
      </c>
    </row>
    <row r="1280" spans="1:21" ht="4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97"/>
        <v>41786.305162037039</v>
      </c>
      <c r="L1280" s="19">
        <f t="shared" si="98"/>
        <v>2014</v>
      </c>
      <c r="M1280" s="14">
        <f t="shared" si="95"/>
        <v>41814.833333333336</v>
      </c>
      <c r="N1280" t="b">
        <v>1</v>
      </c>
      <c r="O1280">
        <v>190</v>
      </c>
      <c r="P1280" t="b">
        <v>1</v>
      </c>
      <c r="Q1280" t="s">
        <v>8276</v>
      </c>
      <c r="R1280" s="7">
        <f t="shared" si="96"/>
        <v>154.93846153846152</v>
      </c>
      <c r="S1280" s="7">
        <f t="shared" si="99"/>
        <v>53.005263157894738</v>
      </c>
      <c r="T1280" t="s">
        <v>8325</v>
      </c>
      <c r="U1280" t="s">
        <v>8326</v>
      </c>
    </row>
    <row r="1281" spans="1:21" ht="4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97"/>
        <v>41681.849189814813</v>
      </c>
      <c r="L1281" s="19">
        <f t="shared" si="98"/>
        <v>2014</v>
      </c>
      <c r="M1281" s="14">
        <f t="shared" si="95"/>
        <v>41721.807523148149</v>
      </c>
      <c r="N1281" t="b">
        <v>1</v>
      </c>
      <c r="O1281">
        <v>189</v>
      </c>
      <c r="P1281" t="b">
        <v>1</v>
      </c>
      <c r="Q1281" t="s">
        <v>8276</v>
      </c>
      <c r="R1281" s="7">
        <f t="shared" si="96"/>
        <v>110.77157238734421</v>
      </c>
      <c r="S1281" s="7">
        <f t="shared" si="99"/>
        <v>73.355396825396824</v>
      </c>
      <c r="T1281" t="s">
        <v>8325</v>
      </c>
      <c r="U1281" t="s">
        <v>8326</v>
      </c>
    </row>
    <row r="1282" spans="1:21" ht="4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si="97"/>
        <v>40513.507569444446</v>
      </c>
      <c r="L1282" s="19">
        <f t="shared" si="98"/>
        <v>2010</v>
      </c>
      <c r="M1282" s="14">
        <f t="shared" ref="M1282:M1345" si="100">(I1282/86400)+25569+(-6/24)</f>
        <v>40603.507569444446</v>
      </c>
      <c r="N1282" t="b">
        <v>1</v>
      </c>
      <c r="O1282">
        <v>130</v>
      </c>
      <c r="P1282" t="b">
        <v>1</v>
      </c>
      <c r="Q1282" t="s">
        <v>8276</v>
      </c>
      <c r="R1282" s="7">
        <f t="shared" ref="R1282:R1345" si="101">E1282/D1282*100</f>
        <v>110.91186666666665</v>
      </c>
      <c r="S1282" s="7">
        <f t="shared" si="99"/>
        <v>127.97523076923076</v>
      </c>
      <c r="T1282" t="s">
        <v>8325</v>
      </c>
      <c r="U1282" t="s">
        <v>8326</v>
      </c>
    </row>
    <row r="1283" spans="1:21" ht="4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ref="K1283:K1346" si="102">(J1283/86400)+25569+(-6/24)</f>
        <v>41463.493472222224</v>
      </c>
      <c r="L1283" s="19">
        <f t="shared" ref="L1283:L1346" si="103">YEAR(K1283)</f>
        <v>2013</v>
      </c>
      <c r="M1283" s="14">
        <f t="shared" si="100"/>
        <v>41483.493472222224</v>
      </c>
      <c r="N1283" t="b">
        <v>1</v>
      </c>
      <c r="O1283">
        <v>74</v>
      </c>
      <c r="P1283" t="b">
        <v>1</v>
      </c>
      <c r="Q1283" t="s">
        <v>8276</v>
      </c>
      <c r="R1283" s="7">
        <f t="shared" si="101"/>
        <v>110.71428571428572</v>
      </c>
      <c r="S1283" s="7">
        <f t="shared" ref="S1283:S1346" si="104">IFERROR(E1283/O1283,0)</f>
        <v>104.72972972972973</v>
      </c>
      <c r="T1283" t="s">
        <v>8325</v>
      </c>
      <c r="U1283" t="s">
        <v>8326</v>
      </c>
    </row>
    <row r="1284" spans="1:21" ht="4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102"/>
        <v>41586.225173611107</v>
      </c>
      <c r="L1284" s="19">
        <f t="shared" si="103"/>
        <v>2013</v>
      </c>
      <c r="M1284" s="14">
        <f t="shared" si="100"/>
        <v>41616.957638888889</v>
      </c>
      <c r="N1284" t="b">
        <v>1</v>
      </c>
      <c r="O1284">
        <v>274</v>
      </c>
      <c r="P1284" t="b">
        <v>1</v>
      </c>
      <c r="Q1284" t="s">
        <v>8276</v>
      </c>
      <c r="R1284" s="7">
        <f t="shared" si="101"/>
        <v>123.61333333333333</v>
      </c>
      <c r="S1284" s="7">
        <f t="shared" si="104"/>
        <v>67.671532846715323</v>
      </c>
      <c r="T1284" t="s">
        <v>8325</v>
      </c>
      <c r="U1284" t="s">
        <v>8326</v>
      </c>
    </row>
    <row r="1285" spans="1:21" ht="30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102"/>
        <v>41320.467465277776</v>
      </c>
      <c r="L1285" s="19">
        <f t="shared" si="103"/>
        <v>2013</v>
      </c>
      <c r="M1285" s="14">
        <f t="shared" si="100"/>
        <v>41343.916666666664</v>
      </c>
      <c r="N1285" t="b">
        <v>1</v>
      </c>
      <c r="O1285">
        <v>22</v>
      </c>
      <c r="P1285" t="b">
        <v>1</v>
      </c>
      <c r="Q1285" t="s">
        <v>8276</v>
      </c>
      <c r="R1285" s="7">
        <f t="shared" si="101"/>
        <v>211.05</v>
      </c>
      <c r="S1285" s="7">
        <f t="shared" si="104"/>
        <v>95.931818181818187</v>
      </c>
      <c r="T1285" t="s">
        <v>8325</v>
      </c>
      <c r="U1285" t="s">
        <v>8326</v>
      </c>
    </row>
    <row r="1286" spans="1:21" ht="4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102"/>
        <v>42711.98474537037</v>
      </c>
      <c r="L1286" s="19">
        <f t="shared" si="103"/>
        <v>2016</v>
      </c>
      <c r="M1286" s="14">
        <f t="shared" si="100"/>
        <v>42735.457638888889</v>
      </c>
      <c r="N1286" t="b">
        <v>0</v>
      </c>
      <c r="O1286">
        <v>31</v>
      </c>
      <c r="P1286" t="b">
        <v>1</v>
      </c>
      <c r="Q1286" t="s">
        <v>8271</v>
      </c>
      <c r="R1286" s="7">
        <f t="shared" si="101"/>
        <v>101</v>
      </c>
      <c r="S1286" s="7">
        <f t="shared" si="104"/>
        <v>65.161290322580641</v>
      </c>
      <c r="T1286" t="s">
        <v>8317</v>
      </c>
      <c r="U1286" t="s">
        <v>8318</v>
      </c>
    </row>
    <row r="1287" spans="1:21" ht="4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102"/>
        <v>42160.333043981482</v>
      </c>
      <c r="L1287" s="19">
        <f t="shared" si="103"/>
        <v>2015</v>
      </c>
      <c r="M1287" s="14">
        <f t="shared" si="100"/>
        <v>42175.333043981482</v>
      </c>
      <c r="N1287" t="b">
        <v>0</v>
      </c>
      <c r="O1287">
        <v>63</v>
      </c>
      <c r="P1287" t="b">
        <v>1</v>
      </c>
      <c r="Q1287" t="s">
        <v>8271</v>
      </c>
      <c r="R1287" s="7">
        <f t="shared" si="101"/>
        <v>101.64999999999999</v>
      </c>
      <c r="S1287" s="7">
        <f t="shared" si="104"/>
        <v>32.269841269841272</v>
      </c>
      <c r="T1287" t="s">
        <v>8317</v>
      </c>
      <c r="U1287" t="s">
        <v>8318</v>
      </c>
    </row>
    <row r="1288" spans="1:21" ht="4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102"/>
        <v>42039.134571759263</v>
      </c>
      <c r="L1288" s="19">
        <f t="shared" si="103"/>
        <v>2015</v>
      </c>
      <c r="M1288" s="14">
        <f t="shared" si="100"/>
        <v>42052.333333333328</v>
      </c>
      <c r="N1288" t="b">
        <v>0</v>
      </c>
      <c r="O1288">
        <v>20</v>
      </c>
      <c r="P1288" t="b">
        <v>1</v>
      </c>
      <c r="Q1288" t="s">
        <v>8271</v>
      </c>
      <c r="R1288" s="7">
        <f t="shared" si="101"/>
        <v>108.33333333333333</v>
      </c>
      <c r="S1288" s="7">
        <f t="shared" si="104"/>
        <v>81.25</v>
      </c>
      <c r="T1288" t="s">
        <v>8317</v>
      </c>
      <c r="U1288" t="s">
        <v>8318</v>
      </c>
    </row>
    <row r="1289" spans="1:21" ht="60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102"/>
        <v>42107.371018518519</v>
      </c>
      <c r="L1289" s="19">
        <f t="shared" si="103"/>
        <v>2015</v>
      </c>
      <c r="M1289" s="14">
        <f t="shared" si="100"/>
        <v>42167.371018518519</v>
      </c>
      <c r="N1289" t="b">
        <v>0</v>
      </c>
      <c r="O1289">
        <v>25</v>
      </c>
      <c r="P1289" t="b">
        <v>1</v>
      </c>
      <c r="Q1289" t="s">
        <v>8271</v>
      </c>
      <c r="R1289" s="7">
        <f t="shared" si="101"/>
        <v>242</v>
      </c>
      <c r="S1289" s="7">
        <f t="shared" si="104"/>
        <v>24.2</v>
      </c>
      <c r="T1289" t="s">
        <v>8317</v>
      </c>
      <c r="U1289" t="s">
        <v>8318</v>
      </c>
    </row>
    <row r="1290" spans="1:21" ht="45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102"/>
        <v>42560.904664351852</v>
      </c>
      <c r="L1290" s="19">
        <f t="shared" si="103"/>
        <v>2016</v>
      </c>
      <c r="M1290" s="14">
        <f t="shared" si="100"/>
        <v>42591.916666666672</v>
      </c>
      <c r="N1290" t="b">
        <v>0</v>
      </c>
      <c r="O1290">
        <v>61</v>
      </c>
      <c r="P1290" t="b">
        <v>1</v>
      </c>
      <c r="Q1290" t="s">
        <v>8271</v>
      </c>
      <c r="R1290" s="7">
        <f t="shared" si="101"/>
        <v>100.44999999999999</v>
      </c>
      <c r="S1290" s="7">
        <f t="shared" si="104"/>
        <v>65.868852459016395</v>
      </c>
      <c r="T1290" t="s">
        <v>8317</v>
      </c>
      <c r="U1290" t="s">
        <v>8318</v>
      </c>
    </row>
    <row r="1291" spans="1:21" ht="30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102"/>
        <v>42708.884780092594</v>
      </c>
      <c r="L1291" s="19">
        <f t="shared" si="103"/>
        <v>2016</v>
      </c>
      <c r="M1291" s="14">
        <f t="shared" si="100"/>
        <v>42738.884780092594</v>
      </c>
      <c r="N1291" t="b">
        <v>0</v>
      </c>
      <c r="O1291">
        <v>52</v>
      </c>
      <c r="P1291" t="b">
        <v>1</v>
      </c>
      <c r="Q1291" t="s">
        <v>8271</v>
      </c>
      <c r="R1291" s="7">
        <f t="shared" si="101"/>
        <v>125.06666666666666</v>
      </c>
      <c r="S1291" s="7">
        <f t="shared" si="104"/>
        <v>36.07692307692308</v>
      </c>
      <c r="T1291" t="s">
        <v>8317</v>
      </c>
      <c r="U1291" t="s">
        <v>8318</v>
      </c>
    </row>
    <row r="1292" spans="1:21" ht="30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102"/>
        <v>42086.364942129629</v>
      </c>
      <c r="L1292" s="19">
        <f t="shared" si="103"/>
        <v>2015</v>
      </c>
      <c r="M1292" s="14">
        <f t="shared" si="100"/>
        <v>42117.040972222225</v>
      </c>
      <c r="N1292" t="b">
        <v>0</v>
      </c>
      <c r="O1292">
        <v>86</v>
      </c>
      <c r="P1292" t="b">
        <v>1</v>
      </c>
      <c r="Q1292" t="s">
        <v>8271</v>
      </c>
      <c r="R1292" s="7">
        <f t="shared" si="101"/>
        <v>108.57142857142857</v>
      </c>
      <c r="S1292" s="7">
        <f t="shared" si="104"/>
        <v>44.186046511627907</v>
      </c>
      <c r="T1292" t="s">
        <v>8317</v>
      </c>
      <c r="U1292" t="s">
        <v>8318</v>
      </c>
    </row>
    <row r="1293" spans="1:21" ht="4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102"/>
        <v>42064.402673611112</v>
      </c>
      <c r="L1293" s="19">
        <f t="shared" si="103"/>
        <v>2015</v>
      </c>
      <c r="M1293" s="14">
        <f t="shared" si="100"/>
        <v>42101.041666666672</v>
      </c>
      <c r="N1293" t="b">
        <v>0</v>
      </c>
      <c r="O1293">
        <v>42</v>
      </c>
      <c r="P1293" t="b">
        <v>1</v>
      </c>
      <c r="Q1293" t="s">
        <v>8271</v>
      </c>
      <c r="R1293" s="7">
        <f t="shared" si="101"/>
        <v>145.70000000000002</v>
      </c>
      <c r="S1293" s="7">
        <f t="shared" si="104"/>
        <v>104.07142857142857</v>
      </c>
      <c r="T1293" t="s">
        <v>8317</v>
      </c>
      <c r="U1293" t="s">
        <v>8318</v>
      </c>
    </row>
    <row r="1294" spans="1:21" ht="45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102"/>
        <v>42256.514212962968</v>
      </c>
      <c r="L1294" s="19">
        <f t="shared" si="103"/>
        <v>2015</v>
      </c>
      <c r="M1294" s="14">
        <f t="shared" si="100"/>
        <v>42283.707638888889</v>
      </c>
      <c r="N1294" t="b">
        <v>0</v>
      </c>
      <c r="O1294">
        <v>52</v>
      </c>
      <c r="P1294" t="b">
        <v>1</v>
      </c>
      <c r="Q1294" t="s">
        <v>8271</v>
      </c>
      <c r="R1294" s="7">
        <f t="shared" si="101"/>
        <v>110.00000000000001</v>
      </c>
      <c r="S1294" s="7">
        <f t="shared" si="104"/>
        <v>35.96153846153846</v>
      </c>
      <c r="T1294" t="s">
        <v>8317</v>
      </c>
      <c r="U1294" t="s">
        <v>8318</v>
      </c>
    </row>
    <row r="1295" spans="1:21" ht="45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102"/>
        <v>42292.451053240744</v>
      </c>
      <c r="L1295" s="19">
        <f t="shared" si="103"/>
        <v>2015</v>
      </c>
      <c r="M1295" s="14">
        <f t="shared" si="100"/>
        <v>42322.492719907408</v>
      </c>
      <c r="N1295" t="b">
        <v>0</v>
      </c>
      <c r="O1295">
        <v>120</v>
      </c>
      <c r="P1295" t="b">
        <v>1</v>
      </c>
      <c r="Q1295" t="s">
        <v>8271</v>
      </c>
      <c r="R1295" s="7">
        <f t="shared" si="101"/>
        <v>102.23333333333333</v>
      </c>
      <c r="S1295" s="7">
        <f t="shared" si="104"/>
        <v>127.79166666666667</v>
      </c>
      <c r="T1295" t="s">
        <v>8317</v>
      </c>
      <c r="U1295" t="s">
        <v>8318</v>
      </c>
    </row>
    <row r="1296" spans="1:21" ht="4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102"/>
        <v>42278.203668981485</v>
      </c>
      <c r="L1296" s="19">
        <f t="shared" si="103"/>
        <v>2015</v>
      </c>
      <c r="M1296" s="14">
        <f t="shared" si="100"/>
        <v>42296.208333333328</v>
      </c>
      <c r="N1296" t="b">
        <v>0</v>
      </c>
      <c r="O1296">
        <v>22</v>
      </c>
      <c r="P1296" t="b">
        <v>1</v>
      </c>
      <c r="Q1296" t="s">
        <v>8271</v>
      </c>
      <c r="R1296" s="7">
        <f t="shared" si="101"/>
        <v>122</v>
      </c>
      <c r="S1296" s="7">
        <f t="shared" si="104"/>
        <v>27.727272727272727</v>
      </c>
      <c r="T1296" t="s">
        <v>8317</v>
      </c>
      <c r="U1296" t="s">
        <v>8318</v>
      </c>
    </row>
    <row r="1297" spans="1:21" ht="4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102"/>
        <v>42184.322881944448</v>
      </c>
      <c r="L1297" s="19">
        <f t="shared" si="103"/>
        <v>2015</v>
      </c>
      <c r="M1297" s="14">
        <f t="shared" si="100"/>
        <v>42214.458333333328</v>
      </c>
      <c r="N1297" t="b">
        <v>0</v>
      </c>
      <c r="O1297">
        <v>64</v>
      </c>
      <c r="P1297" t="b">
        <v>1</v>
      </c>
      <c r="Q1297" t="s">
        <v>8271</v>
      </c>
      <c r="R1297" s="7">
        <f t="shared" si="101"/>
        <v>101.96000000000001</v>
      </c>
      <c r="S1297" s="7">
        <f t="shared" si="104"/>
        <v>39.828125</v>
      </c>
      <c r="T1297" t="s">
        <v>8317</v>
      </c>
      <c r="U1297" t="s">
        <v>8318</v>
      </c>
    </row>
    <row r="1298" spans="1:21" ht="45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102"/>
        <v>42422.800613425927</v>
      </c>
      <c r="L1298" s="19">
        <f t="shared" si="103"/>
        <v>2016</v>
      </c>
      <c r="M1298" s="14">
        <f t="shared" si="100"/>
        <v>42442.758946759262</v>
      </c>
      <c r="N1298" t="b">
        <v>0</v>
      </c>
      <c r="O1298">
        <v>23</v>
      </c>
      <c r="P1298" t="b">
        <v>1</v>
      </c>
      <c r="Q1298" t="s">
        <v>8271</v>
      </c>
      <c r="R1298" s="7">
        <f t="shared" si="101"/>
        <v>141.1764705882353</v>
      </c>
      <c r="S1298" s="7">
        <f t="shared" si="104"/>
        <v>52.173913043478258</v>
      </c>
      <c r="T1298" t="s">
        <v>8317</v>
      </c>
      <c r="U1298" t="s">
        <v>8318</v>
      </c>
    </row>
    <row r="1299" spans="1:21" ht="4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102"/>
        <v>42461.497199074074</v>
      </c>
      <c r="L1299" s="19">
        <f t="shared" si="103"/>
        <v>2016</v>
      </c>
      <c r="M1299" s="14">
        <f t="shared" si="100"/>
        <v>42491.497199074074</v>
      </c>
      <c r="N1299" t="b">
        <v>0</v>
      </c>
      <c r="O1299">
        <v>238</v>
      </c>
      <c r="P1299" t="b">
        <v>1</v>
      </c>
      <c r="Q1299" t="s">
        <v>8271</v>
      </c>
      <c r="R1299" s="7">
        <f t="shared" si="101"/>
        <v>109.52500000000001</v>
      </c>
      <c r="S1299" s="7">
        <f t="shared" si="104"/>
        <v>92.037815126050418</v>
      </c>
      <c r="T1299" t="s">
        <v>8317</v>
      </c>
      <c r="U1299" t="s">
        <v>8318</v>
      </c>
    </row>
    <row r="1300" spans="1:21" ht="4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102"/>
        <v>42458.430925925924</v>
      </c>
      <c r="L1300" s="19">
        <f t="shared" si="103"/>
        <v>2016</v>
      </c>
      <c r="M1300" s="14">
        <f t="shared" si="100"/>
        <v>42488.430925925924</v>
      </c>
      <c r="N1300" t="b">
        <v>0</v>
      </c>
      <c r="O1300">
        <v>33</v>
      </c>
      <c r="P1300" t="b">
        <v>1</v>
      </c>
      <c r="Q1300" t="s">
        <v>8271</v>
      </c>
      <c r="R1300" s="7">
        <f t="shared" si="101"/>
        <v>104.65</v>
      </c>
      <c r="S1300" s="7">
        <f t="shared" si="104"/>
        <v>63.424242424242422</v>
      </c>
      <c r="T1300" t="s">
        <v>8317</v>
      </c>
      <c r="U1300" t="s">
        <v>8318</v>
      </c>
    </row>
    <row r="1301" spans="1:21" ht="4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102"/>
        <v>42169.564340277779</v>
      </c>
      <c r="L1301" s="19">
        <f t="shared" si="103"/>
        <v>2015</v>
      </c>
      <c r="M1301" s="14">
        <f t="shared" si="100"/>
        <v>42199.564340277779</v>
      </c>
      <c r="N1301" t="b">
        <v>0</v>
      </c>
      <c r="O1301">
        <v>32</v>
      </c>
      <c r="P1301" t="b">
        <v>1</v>
      </c>
      <c r="Q1301" t="s">
        <v>8271</v>
      </c>
      <c r="R1301" s="7">
        <f t="shared" si="101"/>
        <v>124</v>
      </c>
      <c r="S1301" s="7">
        <f t="shared" si="104"/>
        <v>135.625</v>
      </c>
      <c r="T1301" t="s">
        <v>8317</v>
      </c>
      <c r="U1301" t="s">
        <v>8318</v>
      </c>
    </row>
    <row r="1302" spans="1:21" ht="4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102"/>
        <v>42483.425208333334</v>
      </c>
      <c r="L1302" s="19">
        <f t="shared" si="103"/>
        <v>2016</v>
      </c>
      <c r="M1302" s="14">
        <f t="shared" si="100"/>
        <v>42522.539583333331</v>
      </c>
      <c r="N1302" t="b">
        <v>0</v>
      </c>
      <c r="O1302">
        <v>24</v>
      </c>
      <c r="P1302" t="b">
        <v>1</v>
      </c>
      <c r="Q1302" t="s">
        <v>8271</v>
      </c>
      <c r="R1302" s="7">
        <f t="shared" si="101"/>
        <v>135</v>
      </c>
      <c r="S1302" s="7">
        <f t="shared" si="104"/>
        <v>168.75</v>
      </c>
      <c r="T1302" t="s">
        <v>8317</v>
      </c>
      <c r="U1302" t="s">
        <v>8318</v>
      </c>
    </row>
    <row r="1303" spans="1:21" ht="4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102"/>
        <v>42195.499745370369</v>
      </c>
      <c r="L1303" s="19">
        <f t="shared" si="103"/>
        <v>2015</v>
      </c>
      <c r="M1303" s="14">
        <f t="shared" si="100"/>
        <v>42205.875</v>
      </c>
      <c r="N1303" t="b">
        <v>0</v>
      </c>
      <c r="O1303">
        <v>29</v>
      </c>
      <c r="P1303" t="b">
        <v>1</v>
      </c>
      <c r="Q1303" t="s">
        <v>8271</v>
      </c>
      <c r="R1303" s="7">
        <f t="shared" si="101"/>
        <v>102.75000000000001</v>
      </c>
      <c r="S1303" s="7">
        <f t="shared" si="104"/>
        <v>70.862068965517238</v>
      </c>
      <c r="T1303" t="s">
        <v>8317</v>
      </c>
      <c r="U1303" t="s">
        <v>8318</v>
      </c>
    </row>
    <row r="1304" spans="1:21" ht="30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102"/>
        <v>42674.807997685188</v>
      </c>
      <c r="L1304" s="19">
        <f t="shared" si="103"/>
        <v>2016</v>
      </c>
      <c r="M1304" s="14">
        <f t="shared" si="100"/>
        <v>42704.849664351852</v>
      </c>
      <c r="N1304" t="b">
        <v>0</v>
      </c>
      <c r="O1304">
        <v>50</v>
      </c>
      <c r="P1304" t="b">
        <v>1</v>
      </c>
      <c r="Q1304" t="s">
        <v>8271</v>
      </c>
      <c r="R1304" s="7">
        <f t="shared" si="101"/>
        <v>100</v>
      </c>
      <c r="S1304" s="7">
        <f t="shared" si="104"/>
        <v>50</v>
      </c>
      <c r="T1304" t="s">
        <v>8317</v>
      </c>
      <c r="U1304" t="s">
        <v>8318</v>
      </c>
    </row>
    <row r="1305" spans="1:21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102"/>
        <v>42566.191203703704</v>
      </c>
      <c r="L1305" s="19">
        <f t="shared" si="103"/>
        <v>2016</v>
      </c>
      <c r="M1305" s="14">
        <f t="shared" si="100"/>
        <v>42582.208333333328</v>
      </c>
      <c r="N1305" t="b">
        <v>0</v>
      </c>
      <c r="O1305">
        <v>108</v>
      </c>
      <c r="P1305" t="b">
        <v>1</v>
      </c>
      <c r="Q1305" t="s">
        <v>8271</v>
      </c>
      <c r="R1305" s="7">
        <f t="shared" si="101"/>
        <v>130.26085714285716</v>
      </c>
      <c r="S1305" s="7">
        <f t="shared" si="104"/>
        <v>42.214166666666671</v>
      </c>
      <c r="T1305" t="s">
        <v>8317</v>
      </c>
      <c r="U1305" t="s">
        <v>8318</v>
      </c>
    </row>
    <row r="1306" spans="1:21" ht="4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102"/>
        <v>42746.944502314815</v>
      </c>
      <c r="L1306" s="19">
        <f t="shared" si="103"/>
        <v>2017</v>
      </c>
      <c r="M1306" s="14">
        <f t="shared" si="100"/>
        <v>42806.902835648143</v>
      </c>
      <c r="N1306" t="b">
        <v>0</v>
      </c>
      <c r="O1306">
        <v>104</v>
      </c>
      <c r="P1306" t="b">
        <v>0</v>
      </c>
      <c r="Q1306" t="s">
        <v>8273</v>
      </c>
      <c r="R1306" s="7">
        <f t="shared" si="101"/>
        <v>39.627499999999998</v>
      </c>
      <c r="S1306" s="7">
        <f t="shared" si="104"/>
        <v>152.41346153846155</v>
      </c>
      <c r="T1306" t="s">
        <v>8319</v>
      </c>
      <c r="U1306" t="s">
        <v>8321</v>
      </c>
    </row>
    <row r="1307" spans="1:21" ht="4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102"/>
        <v>42543.415601851855</v>
      </c>
      <c r="L1307" s="19">
        <f t="shared" si="103"/>
        <v>2016</v>
      </c>
      <c r="M1307" s="14">
        <f t="shared" si="100"/>
        <v>42572.479166666672</v>
      </c>
      <c r="N1307" t="b">
        <v>0</v>
      </c>
      <c r="O1307">
        <v>86</v>
      </c>
      <c r="P1307" t="b">
        <v>0</v>
      </c>
      <c r="Q1307" t="s">
        <v>8273</v>
      </c>
      <c r="R1307" s="7">
        <f t="shared" si="101"/>
        <v>25.976666666666663</v>
      </c>
      <c r="S1307" s="7">
        <f t="shared" si="104"/>
        <v>90.616279069767444</v>
      </c>
      <c r="T1307" t="s">
        <v>8319</v>
      </c>
      <c r="U1307" t="s">
        <v>8321</v>
      </c>
    </row>
    <row r="1308" spans="1:21" ht="60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102"/>
        <v>41947.207569444443</v>
      </c>
      <c r="L1308" s="19">
        <f t="shared" si="103"/>
        <v>2014</v>
      </c>
      <c r="M1308" s="14">
        <f t="shared" si="100"/>
        <v>41977.207569444443</v>
      </c>
      <c r="N1308" t="b">
        <v>0</v>
      </c>
      <c r="O1308">
        <v>356</v>
      </c>
      <c r="P1308" t="b">
        <v>0</v>
      </c>
      <c r="Q1308" t="s">
        <v>8273</v>
      </c>
      <c r="R1308" s="7">
        <f t="shared" si="101"/>
        <v>65.24636363636364</v>
      </c>
      <c r="S1308" s="7">
        <f t="shared" si="104"/>
        <v>201.60393258426967</v>
      </c>
      <c r="T1308" t="s">
        <v>8319</v>
      </c>
      <c r="U1308" t="s">
        <v>8321</v>
      </c>
    </row>
    <row r="1309" spans="1:21" ht="30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102"/>
        <v>42387.253229166672</v>
      </c>
      <c r="L1309" s="19">
        <f t="shared" si="103"/>
        <v>2016</v>
      </c>
      <c r="M1309" s="14">
        <f t="shared" si="100"/>
        <v>42417.253229166672</v>
      </c>
      <c r="N1309" t="b">
        <v>0</v>
      </c>
      <c r="O1309">
        <v>45</v>
      </c>
      <c r="P1309" t="b">
        <v>0</v>
      </c>
      <c r="Q1309" t="s">
        <v>8273</v>
      </c>
      <c r="R1309" s="7">
        <f t="shared" si="101"/>
        <v>11.514000000000001</v>
      </c>
      <c r="S1309" s="7">
        <f t="shared" si="104"/>
        <v>127.93333333333334</v>
      </c>
      <c r="T1309" t="s">
        <v>8319</v>
      </c>
      <c r="U1309" t="s">
        <v>8321</v>
      </c>
    </row>
    <row r="1310" spans="1:21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102"/>
        <v>42611.363564814819</v>
      </c>
      <c r="L1310" s="19">
        <f t="shared" si="103"/>
        <v>2016</v>
      </c>
      <c r="M1310" s="14">
        <f t="shared" si="100"/>
        <v>42651.363564814819</v>
      </c>
      <c r="N1310" t="b">
        <v>0</v>
      </c>
      <c r="O1310">
        <v>38</v>
      </c>
      <c r="P1310" t="b">
        <v>0</v>
      </c>
      <c r="Q1310" t="s">
        <v>8273</v>
      </c>
      <c r="R1310" s="7">
        <f t="shared" si="101"/>
        <v>11.360000000000001</v>
      </c>
      <c r="S1310" s="7">
        <f t="shared" si="104"/>
        <v>29.894736842105264</v>
      </c>
      <c r="T1310" t="s">
        <v>8319</v>
      </c>
      <c r="U1310" t="s">
        <v>8321</v>
      </c>
    </row>
    <row r="1311" spans="1:21" ht="30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102"/>
        <v>42257.632731481484</v>
      </c>
      <c r="L1311" s="19">
        <f t="shared" si="103"/>
        <v>2015</v>
      </c>
      <c r="M1311" s="14">
        <f t="shared" si="100"/>
        <v>42292.632731481484</v>
      </c>
      <c r="N1311" t="b">
        <v>0</v>
      </c>
      <c r="O1311">
        <v>35</v>
      </c>
      <c r="P1311" t="b">
        <v>0</v>
      </c>
      <c r="Q1311" t="s">
        <v>8273</v>
      </c>
      <c r="R1311" s="7">
        <f t="shared" si="101"/>
        <v>111.99130434782609</v>
      </c>
      <c r="S1311" s="7">
        <f t="shared" si="104"/>
        <v>367.97142857142859</v>
      </c>
      <c r="T1311" t="s">
        <v>8319</v>
      </c>
      <c r="U1311" t="s">
        <v>8321</v>
      </c>
    </row>
    <row r="1312" spans="1:21" ht="30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102"/>
        <v>42556.417245370365</v>
      </c>
      <c r="L1312" s="19">
        <f t="shared" si="103"/>
        <v>2016</v>
      </c>
      <c r="M1312" s="14">
        <f t="shared" si="100"/>
        <v>42601.417245370365</v>
      </c>
      <c r="N1312" t="b">
        <v>0</v>
      </c>
      <c r="O1312">
        <v>24</v>
      </c>
      <c r="P1312" t="b">
        <v>0</v>
      </c>
      <c r="Q1312" t="s">
        <v>8273</v>
      </c>
      <c r="R1312" s="7">
        <f t="shared" si="101"/>
        <v>15.5</v>
      </c>
      <c r="S1312" s="7">
        <f t="shared" si="104"/>
        <v>129.16666666666666</v>
      </c>
      <c r="T1312" t="s">
        <v>8319</v>
      </c>
      <c r="U1312" t="s">
        <v>8321</v>
      </c>
    </row>
    <row r="1313" spans="1:21" ht="45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102"/>
        <v>42669.552303240736</v>
      </c>
      <c r="L1313" s="19">
        <f t="shared" si="103"/>
        <v>2016</v>
      </c>
      <c r="M1313" s="14">
        <f t="shared" si="100"/>
        <v>42704.593969907408</v>
      </c>
      <c r="N1313" t="b">
        <v>0</v>
      </c>
      <c r="O1313">
        <v>100</v>
      </c>
      <c r="P1313" t="b">
        <v>0</v>
      </c>
      <c r="Q1313" t="s">
        <v>8273</v>
      </c>
      <c r="R1313" s="7">
        <f t="shared" si="101"/>
        <v>32.027999999999999</v>
      </c>
      <c r="S1313" s="7">
        <f t="shared" si="104"/>
        <v>800.7</v>
      </c>
      <c r="T1313" t="s">
        <v>8319</v>
      </c>
      <c r="U1313" t="s">
        <v>8321</v>
      </c>
    </row>
    <row r="1314" spans="1:21" ht="4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102"/>
        <v>42082.452800925923</v>
      </c>
      <c r="L1314" s="19">
        <f t="shared" si="103"/>
        <v>2015</v>
      </c>
      <c r="M1314" s="14">
        <f t="shared" si="100"/>
        <v>42112.452800925923</v>
      </c>
      <c r="N1314" t="b">
        <v>0</v>
      </c>
      <c r="O1314">
        <v>1</v>
      </c>
      <c r="P1314" t="b">
        <v>0</v>
      </c>
      <c r="Q1314" t="s">
        <v>8273</v>
      </c>
      <c r="R1314" s="7">
        <f t="shared" si="101"/>
        <v>0.60869565217391308</v>
      </c>
      <c r="S1314" s="7">
        <f t="shared" si="104"/>
        <v>28</v>
      </c>
      <c r="T1314" t="s">
        <v>8319</v>
      </c>
      <c r="U1314" t="s">
        <v>8321</v>
      </c>
    </row>
    <row r="1315" spans="1:21" ht="4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102"/>
        <v>42402.459652777776</v>
      </c>
      <c r="L1315" s="19">
        <f t="shared" si="103"/>
        <v>2016</v>
      </c>
      <c r="M1315" s="14">
        <f t="shared" si="100"/>
        <v>42432.459652777776</v>
      </c>
      <c r="N1315" t="b">
        <v>0</v>
      </c>
      <c r="O1315">
        <v>122</v>
      </c>
      <c r="P1315" t="b">
        <v>0</v>
      </c>
      <c r="Q1315" t="s">
        <v>8273</v>
      </c>
      <c r="R1315" s="7">
        <f t="shared" si="101"/>
        <v>31.114999999999998</v>
      </c>
      <c r="S1315" s="7">
        <f t="shared" si="104"/>
        <v>102.01639344262296</v>
      </c>
      <c r="T1315" t="s">
        <v>8319</v>
      </c>
      <c r="U1315" t="s">
        <v>8321</v>
      </c>
    </row>
    <row r="1316" spans="1:21" ht="45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102"/>
        <v>42604.419675925921</v>
      </c>
      <c r="L1316" s="19">
        <f t="shared" si="103"/>
        <v>2016</v>
      </c>
      <c r="M1316" s="14">
        <f t="shared" si="100"/>
        <v>42664.419675925921</v>
      </c>
      <c r="N1316" t="b">
        <v>0</v>
      </c>
      <c r="O1316">
        <v>11</v>
      </c>
      <c r="P1316" t="b">
        <v>0</v>
      </c>
      <c r="Q1316" t="s">
        <v>8273</v>
      </c>
      <c r="R1316" s="7">
        <f t="shared" si="101"/>
        <v>1.1266666666666667</v>
      </c>
      <c r="S1316" s="7">
        <f t="shared" si="104"/>
        <v>184.36363636363637</v>
      </c>
      <c r="T1316" t="s">
        <v>8319</v>
      </c>
      <c r="U1316" t="s">
        <v>8321</v>
      </c>
    </row>
    <row r="1317" spans="1:21" ht="30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102"/>
        <v>42278.248240740737</v>
      </c>
      <c r="L1317" s="19">
        <f t="shared" si="103"/>
        <v>2015</v>
      </c>
      <c r="M1317" s="14">
        <f t="shared" si="100"/>
        <v>42313.791666666672</v>
      </c>
      <c r="N1317" t="b">
        <v>0</v>
      </c>
      <c r="O1317">
        <v>248</v>
      </c>
      <c r="P1317" t="b">
        <v>0</v>
      </c>
      <c r="Q1317" t="s">
        <v>8273</v>
      </c>
      <c r="R1317" s="7">
        <f t="shared" si="101"/>
        <v>40.404000000000003</v>
      </c>
      <c r="S1317" s="7">
        <f t="shared" si="104"/>
        <v>162.91935483870967</v>
      </c>
      <c r="T1317" t="s">
        <v>8319</v>
      </c>
      <c r="U1317" t="s">
        <v>8321</v>
      </c>
    </row>
    <row r="1318" spans="1:21" ht="4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102"/>
        <v>42393.711909722224</v>
      </c>
      <c r="L1318" s="19">
        <f t="shared" si="103"/>
        <v>2016</v>
      </c>
      <c r="M1318" s="14">
        <f t="shared" si="100"/>
        <v>42428.711909722224</v>
      </c>
      <c r="N1318" t="b">
        <v>0</v>
      </c>
      <c r="O1318">
        <v>1</v>
      </c>
      <c r="P1318" t="b">
        <v>0</v>
      </c>
      <c r="Q1318" t="s">
        <v>8273</v>
      </c>
      <c r="R1318" s="7">
        <f t="shared" si="101"/>
        <v>1.3333333333333333E-3</v>
      </c>
      <c r="S1318" s="7">
        <f t="shared" si="104"/>
        <v>1</v>
      </c>
      <c r="T1318" t="s">
        <v>8319</v>
      </c>
      <c r="U1318" t="s">
        <v>8321</v>
      </c>
    </row>
    <row r="1319" spans="1:21" ht="45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102"/>
        <v>42519.985486111109</v>
      </c>
      <c r="L1319" s="19">
        <f t="shared" si="103"/>
        <v>2016</v>
      </c>
      <c r="M1319" s="14">
        <f t="shared" si="100"/>
        <v>42572.333333333328</v>
      </c>
      <c r="N1319" t="b">
        <v>0</v>
      </c>
      <c r="O1319">
        <v>19</v>
      </c>
      <c r="P1319" t="b">
        <v>0</v>
      </c>
      <c r="Q1319" t="s">
        <v>8273</v>
      </c>
      <c r="R1319" s="7">
        <f t="shared" si="101"/>
        <v>5.7334999999999994</v>
      </c>
      <c r="S1319" s="7">
        <f t="shared" si="104"/>
        <v>603.52631578947364</v>
      </c>
      <c r="T1319" t="s">
        <v>8319</v>
      </c>
      <c r="U1319" t="s">
        <v>8321</v>
      </c>
    </row>
    <row r="1320" spans="1:21" ht="4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102"/>
        <v>41984.793657407412</v>
      </c>
      <c r="L1320" s="19">
        <f t="shared" si="103"/>
        <v>2014</v>
      </c>
      <c r="M1320" s="14">
        <f t="shared" si="100"/>
        <v>42014.793657407412</v>
      </c>
      <c r="N1320" t="b">
        <v>0</v>
      </c>
      <c r="O1320">
        <v>135</v>
      </c>
      <c r="P1320" t="b">
        <v>0</v>
      </c>
      <c r="Q1320" t="s">
        <v>8273</v>
      </c>
      <c r="R1320" s="7">
        <f t="shared" si="101"/>
        <v>15.324999999999999</v>
      </c>
      <c r="S1320" s="7">
        <f t="shared" si="104"/>
        <v>45.407407407407405</v>
      </c>
      <c r="T1320" t="s">
        <v>8319</v>
      </c>
      <c r="U1320" t="s">
        <v>8321</v>
      </c>
    </row>
    <row r="1321" spans="1:21" ht="4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102"/>
        <v>41816.562094907407</v>
      </c>
      <c r="L1321" s="19">
        <f t="shared" si="103"/>
        <v>2014</v>
      </c>
      <c r="M1321" s="14">
        <f t="shared" si="100"/>
        <v>41831.416666666664</v>
      </c>
      <c r="N1321" t="b">
        <v>0</v>
      </c>
      <c r="O1321">
        <v>9</v>
      </c>
      <c r="P1321" t="b">
        <v>0</v>
      </c>
      <c r="Q1321" t="s">
        <v>8273</v>
      </c>
      <c r="R1321" s="7">
        <f t="shared" si="101"/>
        <v>15.103448275862069</v>
      </c>
      <c r="S1321" s="7">
        <f t="shared" si="104"/>
        <v>97.333333333333329</v>
      </c>
      <c r="T1321" t="s">
        <v>8319</v>
      </c>
      <c r="U1321" t="s">
        <v>8321</v>
      </c>
    </row>
    <row r="1322" spans="1:21" ht="4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102"/>
        <v>42705.440347222218</v>
      </c>
      <c r="L1322" s="19">
        <f t="shared" si="103"/>
        <v>2016</v>
      </c>
      <c r="M1322" s="14">
        <f t="shared" si="100"/>
        <v>42734.708333333328</v>
      </c>
      <c r="N1322" t="b">
        <v>0</v>
      </c>
      <c r="O1322">
        <v>3</v>
      </c>
      <c r="P1322" t="b">
        <v>0</v>
      </c>
      <c r="Q1322" t="s">
        <v>8273</v>
      </c>
      <c r="R1322" s="7">
        <f t="shared" si="101"/>
        <v>0.503</v>
      </c>
      <c r="S1322" s="7">
        <f t="shared" si="104"/>
        <v>167.66666666666666</v>
      </c>
      <c r="T1322" t="s">
        <v>8319</v>
      </c>
      <c r="U1322" t="s">
        <v>8321</v>
      </c>
    </row>
    <row r="1323" spans="1:21" ht="45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102"/>
        <v>42697.49927083333</v>
      </c>
      <c r="L1323" s="19">
        <f t="shared" si="103"/>
        <v>2016</v>
      </c>
      <c r="M1323" s="14">
        <f t="shared" si="100"/>
        <v>42727.49927083333</v>
      </c>
      <c r="N1323" t="b">
        <v>0</v>
      </c>
      <c r="O1323">
        <v>7</v>
      </c>
      <c r="P1323" t="b">
        <v>0</v>
      </c>
      <c r="Q1323" t="s">
        <v>8273</v>
      </c>
      <c r="R1323" s="7">
        <f t="shared" si="101"/>
        <v>1.3028138528138529</v>
      </c>
      <c r="S1323" s="7">
        <f t="shared" si="104"/>
        <v>859.85714285714289</v>
      </c>
      <c r="T1323" t="s">
        <v>8319</v>
      </c>
      <c r="U1323" t="s">
        <v>8321</v>
      </c>
    </row>
    <row r="1324" spans="1:21" ht="4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102"/>
        <v>42115.406539351854</v>
      </c>
      <c r="L1324" s="19">
        <f t="shared" si="103"/>
        <v>2015</v>
      </c>
      <c r="M1324" s="14">
        <f t="shared" si="100"/>
        <v>42145.406539351854</v>
      </c>
      <c r="N1324" t="b">
        <v>0</v>
      </c>
      <c r="O1324">
        <v>4</v>
      </c>
      <c r="P1324" t="b">
        <v>0</v>
      </c>
      <c r="Q1324" t="s">
        <v>8273</v>
      </c>
      <c r="R1324" s="7">
        <f t="shared" si="101"/>
        <v>0.30285714285714288</v>
      </c>
      <c r="S1324" s="7">
        <f t="shared" si="104"/>
        <v>26.5</v>
      </c>
      <c r="T1324" t="s">
        <v>8319</v>
      </c>
      <c r="U1324" t="s">
        <v>8321</v>
      </c>
    </row>
    <row r="1325" spans="1:21" ht="4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102"/>
        <v>42451.448449074072</v>
      </c>
      <c r="L1325" s="19">
        <f t="shared" si="103"/>
        <v>2016</v>
      </c>
      <c r="M1325" s="14">
        <f t="shared" si="100"/>
        <v>42486.038194444445</v>
      </c>
      <c r="N1325" t="b">
        <v>0</v>
      </c>
      <c r="O1325">
        <v>44</v>
      </c>
      <c r="P1325" t="b">
        <v>0</v>
      </c>
      <c r="Q1325" t="s">
        <v>8273</v>
      </c>
      <c r="R1325" s="7">
        <f t="shared" si="101"/>
        <v>8.8800000000000008</v>
      </c>
      <c r="S1325" s="7">
        <f t="shared" si="104"/>
        <v>30.272727272727273</v>
      </c>
      <c r="T1325" t="s">
        <v>8319</v>
      </c>
      <c r="U1325" t="s">
        <v>8321</v>
      </c>
    </row>
    <row r="1326" spans="1:21" ht="4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102"/>
        <v>42626.383703703701</v>
      </c>
      <c r="L1326" s="19">
        <f t="shared" si="103"/>
        <v>2016</v>
      </c>
      <c r="M1326" s="14">
        <f t="shared" si="100"/>
        <v>42656.383703703701</v>
      </c>
      <c r="N1326" t="b">
        <v>0</v>
      </c>
      <c r="O1326">
        <v>90</v>
      </c>
      <c r="P1326" t="b">
        <v>0</v>
      </c>
      <c r="Q1326" t="s">
        <v>8273</v>
      </c>
      <c r="R1326" s="7">
        <f t="shared" si="101"/>
        <v>9.84</v>
      </c>
      <c r="S1326" s="7">
        <f t="shared" si="104"/>
        <v>54.666666666666664</v>
      </c>
      <c r="T1326" t="s">
        <v>8319</v>
      </c>
      <c r="U1326" t="s">
        <v>8321</v>
      </c>
    </row>
    <row r="1327" spans="1:21" ht="4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102"/>
        <v>42703.836053240739</v>
      </c>
      <c r="L1327" s="19">
        <f t="shared" si="103"/>
        <v>2016</v>
      </c>
      <c r="M1327" s="14">
        <f t="shared" si="100"/>
        <v>42733.836053240739</v>
      </c>
      <c r="N1327" t="b">
        <v>0</v>
      </c>
      <c r="O1327">
        <v>8</v>
      </c>
      <c r="P1327" t="b">
        <v>0</v>
      </c>
      <c r="Q1327" t="s">
        <v>8273</v>
      </c>
      <c r="R1327" s="7">
        <f t="shared" si="101"/>
        <v>2.4299999999999997</v>
      </c>
      <c r="S1327" s="7">
        <f t="shared" si="104"/>
        <v>60.75</v>
      </c>
      <c r="T1327" t="s">
        <v>8319</v>
      </c>
      <c r="U1327" t="s">
        <v>8321</v>
      </c>
    </row>
    <row r="1328" spans="1:21" ht="4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102"/>
        <v>41974.541990740741</v>
      </c>
      <c r="L1328" s="19">
        <f t="shared" si="103"/>
        <v>2014</v>
      </c>
      <c r="M1328" s="14">
        <f t="shared" si="100"/>
        <v>42019.541990740741</v>
      </c>
      <c r="N1328" t="b">
        <v>0</v>
      </c>
      <c r="O1328">
        <v>11</v>
      </c>
      <c r="P1328" t="b">
        <v>0</v>
      </c>
      <c r="Q1328" t="s">
        <v>8273</v>
      </c>
      <c r="R1328" s="7">
        <f t="shared" si="101"/>
        <v>1.1299999999999999</v>
      </c>
      <c r="S1328" s="7">
        <f t="shared" si="104"/>
        <v>102.72727272727273</v>
      </c>
      <c r="T1328" t="s">
        <v>8319</v>
      </c>
      <c r="U1328" t="s">
        <v>8321</v>
      </c>
    </row>
    <row r="1329" spans="1:21" ht="4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102"/>
        <v>42123.428645833337</v>
      </c>
      <c r="L1329" s="19">
        <f t="shared" si="103"/>
        <v>2015</v>
      </c>
      <c r="M1329" s="14">
        <f t="shared" si="100"/>
        <v>42153.428645833337</v>
      </c>
      <c r="N1329" t="b">
        <v>0</v>
      </c>
      <c r="O1329">
        <v>41</v>
      </c>
      <c r="P1329" t="b">
        <v>0</v>
      </c>
      <c r="Q1329" t="s">
        <v>8273</v>
      </c>
      <c r="R1329" s="7">
        <f t="shared" si="101"/>
        <v>3.5520833333333335</v>
      </c>
      <c r="S1329" s="7">
        <f t="shared" si="104"/>
        <v>41.585365853658537</v>
      </c>
      <c r="T1329" t="s">
        <v>8319</v>
      </c>
      <c r="U1329" t="s">
        <v>8321</v>
      </c>
    </row>
    <row r="1330" spans="1:21" ht="45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102"/>
        <v>42612.392754629633</v>
      </c>
      <c r="L1330" s="19">
        <f t="shared" si="103"/>
        <v>2016</v>
      </c>
      <c r="M1330" s="14">
        <f t="shared" si="100"/>
        <v>42657.392754629633</v>
      </c>
      <c r="N1330" t="b">
        <v>0</v>
      </c>
      <c r="O1330">
        <v>15</v>
      </c>
      <c r="P1330" t="b">
        <v>0</v>
      </c>
      <c r="Q1330" t="s">
        <v>8273</v>
      </c>
      <c r="R1330" s="7">
        <f t="shared" si="101"/>
        <v>2.3306666666666667</v>
      </c>
      <c r="S1330" s="7">
        <f t="shared" si="104"/>
        <v>116.53333333333333</v>
      </c>
      <c r="T1330" t="s">
        <v>8319</v>
      </c>
      <c r="U1330" t="s">
        <v>8321</v>
      </c>
    </row>
    <row r="1331" spans="1:21" ht="4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102"/>
        <v>41934.971585648149</v>
      </c>
      <c r="L1331" s="19">
        <f t="shared" si="103"/>
        <v>2014</v>
      </c>
      <c r="M1331" s="14">
        <f t="shared" si="100"/>
        <v>41975.013252314813</v>
      </c>
      <c r="N1331" t="b">
        <v>0</v>
      </c>
      <c r="O1331">
        <v>9</v>
      </c>
      <c r="P1331" t="b">
        <v>0</v>
      </c>
      <c r="Q1331" t="s">
        <v>8273</v>
      </c>
      <c r="R1331" s="7">
        <f t="shared" si="101"/>
        <v>0.81600000000000006</v>
      </c>
      <c r="S1331" s="7">
        <f t="shared" si="104"/>
        <v>45.333333333333336</v>
      </c>
      <c r="T1331" t="s">
        <v>8319</v>
      </c>
      <c r="U1331" t="s">
        <v>8321</v>
      </c>
    </row>
    <row r="1332" spans="1:21" ht="4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102"/>
        <v>42522.026724537034</v>
      </c>
      <c r="L1332" s="19">
        <f t="shared" si="103"/>
        <v>2016</v>
      </c>
      <c r="M1332" s="14">
        <f t="shared" si="100"/>
        <v>42552.916666666672</v>
      </c>
      <c r="N1332" t="b">
        <v>0</v>
      </c>
      <c r="O1332">
        <v>50</v>
      </c>
      <c r="P1332" t="b">
        <v>0</v>
      </c>
      <c r="Q1332" t="s">
        <v>8273</v>
      </c>
      <c r="R1332" s="7">
        <f t="shared" si="101"/>
        <v>22.494285714285713</v>
      </c>
      <c r="S1332" s="7">
        <f t="shared" si="104"/>
        <v>157.46</v>
      </c>
      <c r="T1332" t="s">
        <v>8319</v>
      </c>
      <c r="U1332" t="s">
        <v>8321</v>
      </c>
    </row>
    <row r="1333" spans="1:21" ht="4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102"/>
        <v>42569.25409722222</v>
      </c>
      <c r="L1333" s="19">
        <f t="shared" si="103"/>
        <v>2016</v>
      </c>
      <c r="M1333" s="14">
        <f t="shared" si="100"/>
        <v>42599.25409722222</v>
      </c>
      <c r="N1333" t="b">
        <v>0</v>
      </c>
      <c r="O1333">
        <v>34</v>
      </c>
      <c r="P1333" t="b">
        <v>0</v>
      </c>
      <c r="Q1333" t="s">
        <v>8273</v>
      </c>
      <c r="R1333" s="7">
        <f t="shared" si="101"/>
        <v>1.3668</v>
      </c>
      <c r="S1333" s="7">
        <f t="shared" si="104"/>
        <v>100.5</v>
      </c>
      <c r="T1333" t="s">
        <v>8319</v>
      </c>
      <c r="U1333" t="s">
        <v>8321</v>
      </c>
    </row>
    <row r="1334" spans="1:21" ht="4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102"/>
        <v>42731.810277777782</v>
      </c>
      <c r="L1334" s="19">
        <f t="shared" si="103"/>
        <v>2016</v>
      </c>
      <c r="M1334" s="14">
        <f t="shared" si="100"/>
        <v>42761.810277777782</v>
      </c>
      <c r="N1334" t="b">
        <v>0</v>
      </c>
      <c r="O1334">
        <v>0</v>
      </c>
      <c r="P1334" t="b">
        <v>0</v>
      </c>
      <c r="Q1334" t="s">
        <v>8273</v>
      </c>
      <c r="R1334" s="7">
        <f t="shared" si="101"/>
        <v>0</v>
      </c>
      <c r="S1334" s="7">
        <f t="shared" si="104"/>
        <v>0</v>
      </c>
      <c r="T1334" t="s">
        <v>8319</v>
      </c>
      <c r="U1334" t="s">
        <v>8321</v>
      </c>
    </row>
    <row r="1335" spans="1:21" ht="4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102"/>
        <v>41805.856770833336</v>
      </c>
      <c r="L1335" s="19">
        <f t="shared" si="103"/>
        <v>2014</v>
      </c>
      <c r="M1335" s="14">
        <f t="shared" si="100"/>
        <v>41835.856770833336</v>
      </c>
      <c r="N1335" t="b">
        <v>0</v>
      </c>
      <c r="O1335">
        <v>0</v>
      </c>
      <c r="P1335" t="b">
        <v>0</v>
      </c>
      <c r="Q1335" t="s">
        <v>8273</v>
      </c>
      <c r="R1335" s="7">
        <f t="shared" si="101"/>
        <v>0</v>
      </c>
      <c r="S1335" s="7">
        <f t="shared" si="104"/>
        <v>0</v>
      </c>
      <c r="T1335" t="s">
        <v>8319</v>
      </c>
      <c r="U1335" t="s">
        <v>8321</v>
      </c>
    </row>
    <row r="1336" spans="1:21" ht="4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102"/>
        <v>42410.524155092593</v>
      </c>
      <c r="L1336" s="19">
        <f t="shared" si="103"/>
        <v>2016</v>
      </c>
      <c r="M1336" s="14">
        <f t="shared" si="100"/>
        <v>42440.524155092593</v>
      </c>
      <c r="N1336" t="b">
        <v>0</v>
      </c>
      <c r="O1336">
        <v>276</v>
      </c>
      <c r="P1336" t="b">
        <v>0</v>
      </c>
      <c r="Q1336" t="s">
        <v>8273</v>
      </c>
      <c r="R1336" s="7">
        <f t="shared" si="101"/>
        <v>10.754135338345865</v>
      </c>
      <c r="S1336" s="7">
        <f t="shared" si="104"/>
        <v>51.822463768115945</v>
      </c>
      <c r="T1336" t="s">
        <v>8319</v>
      </c>
      <c r="U1336" t="s">
        <v>8321</v>
      </c>
    </row>
    <row r="1337" spans="1:21" ht="4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102"/>
        <v>42313.686365740738</v>
      </c>
      <c r="L1337" s="19">
        <f t="shared" si="103"/>
        <v>2015</v>
      </c>
      <c r="M1337" s="14">
        <f t="shared" si="100"/>
        <v>42343.686365740738</v>
      </c>
      <c r="N1337" t="b">
        <v>0</v>
      </c>
      <c r="O1337">
        <v>16</v>
      </c>
      <c r="P1337" t="b">
        <v>0</v>
      </c>
      <c r="Q1337" t="s">
        <v>8273</v>
      </c>
      <c r="R1337" s="7">
        <f t="shared" si="101"/>
        <v>19.759999999999998</v>
      </c>
      <c r="S1337" s="7">
        <f t="shared" si="104"/>
        <v>308.75</v>
      </c>
      <c r="T1337" t="s">
        <v>8319</v>
      </c>
      <c r="U1337" t="s">
        <v>8321</v>
      </c>
    </row>
    <row r="1338" spans="1:21" ht="4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102"/>
        <v>41955.613750000004</v>
      </c>
      <c r="L1338" s="19">
        <f t="shared" si="103"/>
        <v>2014</v>
      </c>
      <c r="M1338" s="14">
        <f t="shared" si="100"/>
        <v>41990.613750000004</v>
      </c>
      <c r="N1338" t="b">
        <v>0</v>
      </c>
      <c r="O1338">
        <v>224</v>
      </c>
      <c r="P1338" t="b">
        <v>0</v>
      </c>
      <c r="Q1338" t="s">
        <v>8273</v>
      </c>
      <c r="R1338" s="7">
        <f t="shared" si="101"/>
        <v>84.946999999999989</v>
      </c>
      <c r="S1338" s="7">
        <f t="shared" si="104"/>
        <v>379.22767857142856</v>
      </c>
      <c r="T1338" t="s">
        <v>8319</v>
      </c>
      <c r="U1338" t="s">
        <v>8321</v>
      </c>
    </row>
    <row r="1339" spans="1:21" ht="4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102"/>
        <v>42767.327303240745</v>
      </c>
      <c r="L1339" s="19">
        <f t="shared" si="103"/>
        <v>2017</v>
      </c>
      <c r="M1339" s="14">
        <f t="shared" si="100"/>
        <v>42797.327303240745</v>
      </c>
      <c r="N1339" t="b">
        <v>0</v>
      </c>
      <c r="O1339">
        <v>140</v>
      </c>
      <c r="P1339" t="b">
        <v>0</v>
      </c>
      <c r="Q1339" t="s">
        <v>8273</v>
      </c>
      <c r="R1339" s="7">
        <f t="shared" si="101"/>
        <v>49.381999999999998</v>
      </c>
      <c r="S1339" s="7">
        <f t="shared" si="104"/>
        <v>176.36428571428573</v>
      </c>
      <c r="T1339" t="s">
        <v>8319</v>
      </c>
      <c r="U1339" t="s">
        <v>8321</v>
      </c>
    </row>
    <row r="1340" spans="1:21" ht="45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102"/>
        <v>42188.553622685184</v>
      </c>
      <c r="L1340" s="19">
        <f t="shared" si="103"/>
        <v>2015</v>
      </c>
      <c r="M1340" s="14">
        <f t="shared" si="100"/>
        <v>42218.553622685184</v>
      </c>
      <c r="N1340" t="b">
        <v>0</v>
      </c>
      <c r="O1340">
        <v>15</v>
      </c>
      <c r="P1340" t="b">
        <v>0</v>
      </c>
      <c r="Q1340" t="s">
        <v>8273</v>
      </c>
      <c r="R1340" s="7">
        <f t="shared" si="101"/>
        <v>3.3033333333333332</v>
      </c>
      <c r="S1340" s="7">
        <f t="shared" si="104"/>
        <v>66.066666666666663</v>
      </c>
      <c r="T1340" t="s">
        <v>8319</v>
      </c>
      <c r="U1340" t="s">
        <v>8321</v>
      </c>
    </row>
    <row r="1341" spans="1:21" ht="30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102"/>
        <v>41936.397164351853</v>
      </c>
      <c r="L1341" s="19">
        <f t="shared" si="103"/>
        <v>2014</v>
      </c>
      <c r="M1341" s="14">
        <f t="shared" si="100"/>
        <v>41981.438831018517</v>
      </c>
      <c r="N1341" t="b">
        <v>0</v>
      </c>
      <c r="O1341">
        <v>37</v>
      </c>
      <c r="P1341" t="b">
        <v>0</v>
      </c>
      <c r="Q1341" t="s">
        <v>8273</v>
      </c>
      <c r="R1341" s="7">
        <f t="shared" si="101"/>
        <v>6.6339999999999995</v>
      </c>
      <c r="S1341" s="7">
        <f t="shared" si="104"/>
        <v>89.648648648648646</v>
      </c>
      <c r="T1341" t="s">
        <v>8319</v>
      </c>
      <c r="U1341" t="s">
        <v>8321</v>
      </c>
    </row>
    <row r="1342" spans="1:21" ht="30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102"/>
        <v>41836.345520833333</v>
      </c>
      <c r="L1342" s="19">
        <f t="shared" si="103"/>
        <v>2014</v>
      </c>
      <c r="M1342" s="14">
        <f t="shared" si="100"/>
        <v>41866.345520833333</v>
      </c>
      <c r="N1342" t="b">
        <v>0</v>
      </c>
      <c r="O1342">
        <v>0</v>
      </c>
      <c r="P1342" t="b">
        <v>0</v>
      </c>
      <c r="Q1342" t="s">
        <v>8273</v>
      </c>
      <c r="R1342" s="7">
        <f t="shared" si="101"/>
        <v>0</v>
      </c>
      <c r="S1342" s="7">
        <f t="shared" si="104"/>
        <v>0</v>
      </c>
      <c r="T1342" t="s">
        <v>8319</v>
      </c>
      <c r="U1342" t="s">
        <v>8321</v>
      </c>
    </row>
    <row r="1343" spans="1:21" ht="45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102"/>
        <v>42612.374039351853</v>
      </c>
      <c r="L1343" s="19">
        <f t="shared" si="103"/>
        <v>2016</v>
      </c>
      <c r="M1343" s="14">
        <f t="shared" si="100"/>
        <v>42644.374039351853</v>
      </c>
      <c r="N1343" t="b">
        <v>0</v>
      </c>
      <c r="O1343">
        <v>46</v>
      </c>
      <c r="P1343" t="b">
        <v>0</v>
      </c>
      <c r="Q1343" t="s">
        <v>8273</v>
      </c>
      <c r="R1343" s="7">
        <f t="shared" si="101"/>
        <v>70.36</v>
      </c>
      <c r="S1343" s="7">
        <f t="shared" si="104"/>
        <v>382.39130434782606</v>
      </c>
      <c r="T1343" t="s">
        <v>8319</v>
      </c>
      <c r="U1343" t="s">
        <v>8321</v>
      </c>
    </row>
    <row r="1344" spans="1:21" ht="4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102"/>
        <v>42172.566423611112</v>
      </c>
      <c r="L1344" s="19">
        <f t="shared" si="103"/>
        <v>2015</v>
      </c>
      <c r="M1344" s="14">
        <f t="shared" si="100"/>
        <v>42202.566423611112</v>
      </c>
      <c r="N1344" t="b">
        <v>0</v>
      </c>
      <c r="O1344">
        <v>1</v>
      </c>
      <c r="P1344" t="b">
        <v>0</v>
      </c>
      <c r="Q1344" t="s">
        <v>8273</v>
      </c>
      <c r="R1344" s="7">
        <f t="shared" si="101"/>
        <v>0.2</v>
      </c>
      <c r="S1344" s="7">
        <f t="shared" si="104"/>
        <v>100</v>
      </c>
      <c r="T1344" t="s">
        <v>8319</v>
      </c>
      <c r="U1344" t="s">
        <v>8321</v>
      </c>
    </row>
    <row r="1345" spans="1:21" ht="4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102"/>
        <v>42542.276423611111</v>
      </c>
      <c r="L1345" s="19">
        <f t="shared" si="103"/>
        <v>2016</v>
      </c>
      <c r="M1345" s="14">
        <f t="shared" si="100"/>
        <v>42600.915972222225</v>
      </c>
      <c r="N1345" t="b">
        <v>0</v>
      </c>
      <c r="O1345">
        <v>323</v>
      </c>
      <c r="P1345" t="b">
        <v>0</v>
      </c>
      <c r="Q1345" t="s">
        <v>8273</v>
      </c>
      <c r="R1345" s="7">
        <f t="shared" si="101"/>
        <v>102.298</v>
      </c>
      <c r="S1345" s="7">
        <f t="shared" si="104"/>
        <v>158.35603715170279</v>
      </c>
      <c r="T1345" t="s">
        <v>8319</v>
      </c>
      <c r="U1345" t="s">
        <v>8321</v>
      </c>
    </row>
    <row r="1346" spans="1:21" ht="4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si="102"/>
        <v>42522.539803240739</v>
      </c>
      <c r="L1346" s="19">
        <f t="shared" si="103"/>
        <v>2016</v>
      </c>
      <c r="M1346" s="14">
        <f t="shared" ref="M1346:M1409" si="105">(I1346/86400)+25569+(-6/24)</f>
        <v>42551.539803240739</v>
      </c>
      <c r="N1346" t="b">
        <v>0</v>
      </c>
      <c r="O1346">
        <v>139</v>
      </c>
      <c r="P1346" t="b">
        <v>1</v>
      </c>
      <c r="Q1346" t="s">
        <v>8274</v>
      </c>
      <c r="R1346" s="7">
        <f t="shared" ref="R1346:R1409" si="106">E1346/D1346*100</f>
        <v>377.73333333333335</v>
      </c>
      <c r="S1346" s="7">
        <f t="shared" si="104"/>
        <v>40.762589928057551</v>
      </c>
      <c r="T1346" t="s">
        <v>8322</v>
      </c>
      <c r="U1346" t="s">
        <v>8323</v>
      </c>
    </row>
    <row r="1347" spans="1:21" ht="4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ref="K1347:K1410" si="107">(J1347/86400)+25569+(-6/24)</f>
        <v>41799.564340277779</v>
      </c>
      <c r="L1347" s="19">
        <f t="shared" ref="L1347:L1410" si="108">YEAR(K1347)</f>
        <v>2014</v>
      </c>
      <c r="M1347" s="14">
        <f t="shared" si="105"/>
        <v>41834.564340277779</v>
      </c>
      <c r="N1347" t="b">
        <v>0</v>
      </c>
      <c r="O1347">
        <v>7</v>
      </c>
      <c r="P1347" t="b">
        <v>1</v>
      </c>
      <c r="Q1347" t="s">
        <v>8274</v>
      </c>
      <c r="R1347" s="7">
        <f t="shared" si="106"/>
        <v>125</v>
      </c>
      <c r="S1347" s="7">
        <f t="shared" ref="S1347:S1410" si="109">IFERROR(E1347/O1347,0)</f>
        <v>53.571428571428569</v>
      </c>
      <c r="T1347" t="s">
        <v>8322</v>
      </c>
      <c r="U1347" t="s">
        <v>8323</v>
      </c>
    </row>
    <row r="1348" spans="1:21" ht="4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107"/>
        <v>41421.825821759259</v>
      </c>
      <c r="L1348" s="19">
        <f t="shared" si="108"/>
        <v>2013</v>
      </c>
      <c r="M1348" s="14">
        <f t="shared" si="105"/>
        <v>41451.825821759259</v>
      </c>
      <c r="N1348" t="b">
        <v>0</v>
      </c>
      <c r="O1348">
        <v>149</v>
      </c>
      <c r="P1348" t="b">
        <v>1</v>
      </c>
      <c r="Q1348" t="s">
        <v>8274</v>
      </c>
      <c r="R1348" s="7">
        <f t="shared" si="106"/>
        <v>147.32653061224491</v>
      </c>
      <c r="S1348" s="7">
        <f t="shared" si="109"/>
        <v>48.449664429530202</v>
      </c>
      <c r="T1348" t="s">
        <v>8322</v>
      </c>
      <c r="U1348" t="s">
        <v>8323</v>
      </c>
    </row>
    <row r="1349" spans="1:21" ht="4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107"/>
        <v>42040.388020833328</v>
      </c>
      <c r="L1349" s="19">
        <f t="shared" si="108"/>
        <v>2015</v>
      </c>
      <c r="M1349" s="14">
        <f t="shared" si="105"/>
        <v>42070.388020833328</v>
      </c>
      <c r="N1349" t="b">
        <v>0</v>
      </c>
      <c r="O1349">
        <v>31</v>
      </c>
      <c r="P1349" t="b">
        <v>1</v>
      </c>
      <c r="Q1349" t="s">
        <v>8274</v>
      </c>
      <c r="R1349" s="7">
        <f t="shared" si="106"/>
        <v>102.2</v>
      </c>
      <c r="S1349" s="7">
        <f t="shared" si="109"/>
        <v>82.41935483870968</v>
      </c>
      <c r="T1349" t="s">
        <v>8322</v>
      </c>
      <c r="U1349" t="s">
        <v>8323</v>
      </c>
    </row>
    <row r="1350" spans="1:21" ht="4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107"/>
        <v>41963.256168981483</v>
      </c>
      <c r="L1350" s="19">
        <f t="shared" si="108"/>
        <v>2014</v>
      </c>
      <c r="M1350" s="14">
        <f t="shared" si="105"/>
        <v>41991.256168981483</v>
      </c>
      <c r="N1350" t="b">
        <v>0</v>
      </c>
      <c r="O1350">
        <v>26</v>
      </c>
      <c r="P1350" t="b">
        <v>1</v>
      </c>
      <c r="Q1350" t="s">
        <v>8274</v>
      </c>
      <c r="R1350" s="7">
        <f t="shared" si="106"/>
        <v>101.8723404255319</v>
      </c>
      <c r="S1350" s="7">
        <f t="shared" si="109"/>
        <v>230.19230769230768</v>
      </c>
      <c r="T1350" t="s">
        <v>8322</v>
      </c>
      <c r="U1350" t="s">
        <v>8323</v>
      </c>
    </row>
    <row r="1351" spans="1:21" ht="4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107"/>
        <v>42317.08258101852</v>
      </c>
      <c r="L1351" s="19">
        <f t="shared" si="108"/>
        <v>2015</v>
      </c>
      <c r="M1351" s="14">
        <f t="shared" si="105"/>
        <v>42354.040972222225</v>
      </c>
      <c r="N1351" t="b">
        <v>0</v>
      </c>
      <c r="O1351">
        <v>172</v>
      </c>
      <c r="P1351" t="b">
        <v>1</v>
      </c>
      <c r="Q1351" t="s">
        <v>8274</v>
      </c>
      <c r="R1351" s="7">
        <f t="shared" si="106"/>
        <v>204.2</v>
      </c>
      <c r="S1351" s="7">
        <f t="shared" si="109"/>
        <v>59.360465116279073</v>
      </c>
      <c r="T1351" t="s">
        <v>8322</v>
      </c>
      <c r="U1351" t="s">
        <v>8323</v>
      </c>
    </row>
    <row r="1352" spans="1:21" ht="4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107"/>
        <v>42333.763124999998</v>
      </c>
      <c r="L1352" s="19">
        <f t="shared" si="108"/>
        <v>2015</v>
      </c>
      <c r="M1352" s="14">
        <f t="shared" si="105"/>
        <v>42363.763124999998</v>
      </c>
      <c r="N1352" t="b">
        <v>0</v>
      </c>
      <c r="O1352">
        <v>78</v>
      </c>
      <c r="P1352" t="b">
        <v>1</v>
      </c>
      <c r="Q1352" t="s">
        <v>8274</v>
      </c>
      <c r="R1352" s="7">
        <f t="shared" si="106"/>
        <v>104.05</v>
      </c>
      <c r="S1352" s="7">
        <f t="shared" si="109"/>
        <v>66.698717948717942</v>
      </c>
      <c r="T1352" t="s">
        <v>8322</v>
      </c>
      <c r="U1352" t="s">
        <v>8323</v>
      </c>
    </row>
    <row r="1353" spans="1:21" ht="30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107"/>
        <v>42382.49009259259</v>
      </c>
      <c r="L1353" s="19">
        <f t="shared" si="108"/>
        <v>2016</v>
      </c>
      <c r="M1353" s="14">
        <f t="shared" si="105"/>
        <v>42412.49009259259</v>
      </c>
      <c r="N1353" t="b">
        <v>0</v>
      </c>
      <c r="O1353">
        <v>120</v>
      </c>
      <c r="P1353" t="b">
        <v>1</v>
      </c>
      <c r="Q1353" t="s">
        <v>8274</v>
      </c>
      <c r="R1353" s="7">
        <f t="shared" si="106"/>
        <v>101.265</v>
      </c>
      <c r="S1353" s="7">
        <f t="shared" si="109"/>
        <v>168.77500000000001</v>
      </c>
      <c r="T1353" t="s">
        <v>8322</v>
      </c>
      <c r="U1353" t="s">
        <v>8323</v>
      </c>
    </row>
    <row r="1354" spans="1:21" ht="4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107"/>
        <v>42200.328310185185</v>
      </c>
      <c r="L1354" s="19">
        <f t="shared" si="108"/>
        <v>2015</v>
      </c>
      <c r="M1354" s="14">
        <f t="shared" si="105"/>
        <v>42251.915972222225</v>
      </c>
      <c r="N1354" t="b">
        <v>0</v>
      </c>
      <c r="O1354">
        <v>227</v>
      </c>
      <c r="P1354" t="b">
        <v>1</v>
      </c>
      <c r="Q1354" t="s">
        <v>8274</v>
      </c>
      <c r="R1354" s="7">
        <f t="shared" si="106"/>
        <v>136.13999999999999</v>
      </c>
      <c r="S1354" s="7">
        <f t="shared" si="109"/>
        <v>59.973568281938327</v>
      </c>
      <c r="T1354" t="s">
        <v>8322</v>
      </c>
      <c r="U1354" t="s">
        <v>8323</v>
      </c>
    </row>
    <row r="1355" spans="1:21" ht="30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107"/>
        <v>41308.86791666667</v>
      </c>
      <c r="L1355" s="19">
        <f t="shared" si="108"/>
        <v>2013</v>
      </c>
      <c r="M1355" s="14">
        <f t="shared" si="105"/>
        <v>41343.75</v>
      </c>
      <c r="N1355" t="b">
        <v>0</v>
      </c>
      <c r="O1355">
        <v>42</v>
      </c>
      <c r="P1355" t="b">
        <v>1</v>
      </c>
      <c r="Q1355" t="s">
        <v>8274</v>
      </c>
      <c r="R1355" s="7">
        <f t="shared" si="106"/>
        <v>133.6</v>
      </c>
      <c r="S1355" s="7">
        <f t="shared" si="109"/>
        <v>31.80952380952381</v>
      </c>
      <c r="T1355" t="s">
        <v>8322</v>
      </c>
      <c r="U1355" t="s">
        <v>8323</v>
      </c>
    </row>
    <row r="1356" spans="1:21" ht="4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107"/>
        <v>42502.557627314818</v>
      </c>
      <c r="L1356" s="19">
        <f t="shared" si="108"/>
        <v>2016</v>
      </c>
      <c r="M1356" s="14">
        <f t="shared" si="105"/>
        <v>42532.557627314818</v>
      </c>
      <c r="N1356" t="b">
        <v>0</v>
      </c>
      <c r="O1356">
        <v>64</v>
      </c>
      <c r="P1356" t="b">
        <v>1</v>
      </c>
      <c r="Q1356" t="s">
        <v>8274</v>
      </c>
      <c r="R1356" s="7">
        <f t="shared" si="106"/>
        <v>130.25</v>
      </c>
      <c r="S1356" s="7">
        <f t="shared" si="109"/>
        <v>24.421875</v>
      </c>
      <c r="T1356" t="s">
        <v>8322</v>
      </c>
      <c r="U1356" t="s">
        <v>8323</v>
      </c>
    </row>
    <row r="1357" spans="1:21" ht="45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107"/>
        <v>41213.004687499997</v>
      </c>
      <c r="L1357" s="19">
        <f t="shared" si="108"/>
        <v>2012</v>
      </c>
      <c r="M1357" s="14">
        <f t="shared" si="105"/>
        <v>41243.166666666664</v>
      </c>
      <c r="N1357" t="b">
        <v>0</v>
      </c>
      <c r="O1357">
        <v>121</v>
      </c>
      <c r="P1357" t="b">
        <v>1</v>
      </c>
      <c r="Q1357" t="s">
        <v>8274</v>
      </c>
      <c r="R1357" s="7">
        <f t="shared" si="106"/>
        <v>122.67999999999999</v>
      </c>
      <c r="S1357" s="7">
        <f t="shared" si="109"/>
        <v>25.347107438016529</v>
      </c>
      <c r="T1357" t="s">
        <v>8322</v>
      </c>
      <c r="U1357" t="s">
        <v>8323</v>
      </c>
    </row>
    <row r="1358" spans="1:21" ht="4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107"/>
        <v>41429.788888888885</v>
      </c>
      <c r="L1358" s="19">
        <f t="shared" si="108"/>
        <v>2013</v>
      </c>
      <c r="M1358" s="14">
        <f t="shared" si="105"/>
        <v>41459.788888888885</v>
      </c>
      <c r="N1358" t="b">
        <v>0</v>
      </c>
      <c r="O1358">
        <v>87</v>
      </c>
      <c r="P1358" t="b">
        <v>1</v>
      </c>
      <c r="Q1358" t="s">
        <v>8274</v>
      </c>
      <c r="R1358" s="7">
        <f t="shared" si="106"/>
        <v>182.81058823529412</v>
      </c>
      <c r="S1358" s="7">
        <f t="shared" si="109"/>
        <v>71.443218390804603</v>
      </c>
      <c r="T1358" t="s">
        <v>8322</v>
      </c>
      <c r="U1358" t="s">
        <v>8323</v>
      </c>
    </row>
    <row r="1359" spans="1:21" ht="4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107"/>
        <v>41304.712233796294</v>
      </c>
      <c r="L1359" s="19">
        <f t="shared" si="108"/>
        <v>2013</v>
      </c>
      <c r="M1359" s="14">
        <f t="shared" si="105"/>
        <v>41333.999305555553</v>
      </c>
      <c r="N1359" t="b">
        <v>0</v>
      </c>
      <c r="O1359">
        <v>65</v>
      </c>
      <c r="P1359" t="b">
        <v>1</v>
      </c>
      <c r="Q1359" t="s">
        <v>8274</v>
      </c>
      <c r="R1359" s="7">
        <f t="shared" si="106"/>
        <v>125.29999999999998</v>
      </c>
      <c r="S1359" s="7">
        <f t="shared" si="109"/>
        <v>38.553846153846152</v>
      </c>
      <c r="T1359" t="s">
        <v>8322</v>
      </c>
      <c r="U1359" t="s">
        <v>8323</v>
      </c>
    </row>
    <row r="1360" spans="1:21" ht="4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107"/>
        <v>40689.320868055554</v>
      </c>
      <c r="L1360" s="19">
        <f t="shared" si="108"/>
        <v>2011</v>
      </c>
      <c r="M1360" s="14">
        <f t="shared" si="105"/>
        <v>40719.320868055554</v>
      </c>
      <c r="N1360" t="b">
        <v>0</v>
      </c>
      <c r="O1360">
        <v>49</v>
      </c>
      <c r="P1360" t="b">
        <v>1</v>
      </c>
      <c r="Q1360" t="s">
        <v>8274</v>
      </c>
      <c r="R1360" s="7">
        <f t="shared" si="106"/>
        <v>111.66666666666667</v>
      </c>
      <c r="S1360" s="7">
        <f t="shared" si="109"/>
        <v>68.367346938775512</v>
      </c>
      <c r="T1360" t="s">
        <v>8322</v>
      </c>
      <c r="U1360" t="s">
        <v>8323</v>
      </c>
    </row>
    <row r="1361" spans="1:21" ht="4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107"/>
        <v>40668.564699074072</v>
      </c>
      <c r="L1361" s="19">
        <f t="shared" si="108"/>
        <v>2011</v>
      </c>
      <c r="M1361" s="14">
        <f t="shared" si="105"/>
        <v>40730.564699074072</v>
      </c>
      <c r="N1361" t="b">
        <v>0</v>
      </c>
      <c r="O1361">
        <v>19</v>
      </c>
      <c r="P1361" t="b">
        <v>1</v>
      </c>
      <c r="Q1361" t="s">
        <v>8274</v>
      </c>
      <c r="R1361" s="7">
        <f t="shared" si="106"/>
        <v>115.75757575757575</v>
      </c>
      <c r="S1361" s="7">
        <f t="shared" si="109"/>
        <v>40.210526315789473</v>
      </c>
      <c r="T1361" t="s">
        <v>8322</v>
      </c>
      <c r="U1361" t="s">
        <v>8323</v>
      </c>
    </row>
    <row r="1362" spans="1:21" ht="30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107"/>
        <v>41095.650694444441</v>
      </c>
      <c r="L1362" s="19">
        <f t="shared" si="108"/>
        <v>2012</v>
      </c>
      <c r="M1362" s="14">
        <f t="shared" si="105"/>
        <v>41123.650694444441</v>
      </c>
      <c r="N1362" t="b">
        <v>0</v>
      </c>
      <c r="O1362">
        <v>81</v>
      </c>
      <c r="P1362" t="b">
        <v>1</v>
      </c>
      <c r="Q1362" t="s">
        <v>8274</v>
      </c>
      <c r="R1362" s="7">
        <f t="shared" si="106"/>
        <v>173.2</v>
      </c>
      <c r="S1362" s="7">
        <f t="shared" si="109"/>
        <v>32.074074074074076</v>
      </c>
      <c r="T1362" t="s">
        <v>8322</v>
      </c>
      <c r="U1362" t="s">
        <v>8323</v>
      </c>
    </row>
    <row r="1363" spans="1:21" ht="4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107"/>
        <v>41781.467268518521</v>
      </c>
      <c r="L1363" s="19">
        <f t="shared" si="108"/>
        <v>2014</v>
      </c>
      <c r="M1363" s="14">
        <f t="shared" si="105"/>
        <v>41811.467268518521</v>
      </c>
      <c r="N1363" t="b">
        <v>0</v>
      </c>
      <c r="O1363">
        <v>264</v>
      </c>
      <c r="P1363" t="b">
        <v>1</v>
      </c>
      <c r="Q1363" t="s">
        <v>8274</v>
      </c>
      <c r="R1363" s="7">
        <f t="shared" si="106"/>
        <v>125.98333333333333</v>
      </c>
      <c r="S1363" s="7">
        <f t="shared" si="109"/>
        <v>28.632575757575758</v>
      </c>
      <c r="T1363" t="s">
        <v>8322</v>
      </c>
      <c r="U1363" t="s">
        <v>8323</v>
      </c>
    </row>
    <row r="1364" spans="1:21" ht="30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107"/>
        <v>41464.684386574074</v>
      </c>
      <c r="L1364" s="19">
        <f t="shared" si="108"/>
        <v>2013</v>
      </c>
      <c r="M1364" s="14">
        <f t="shared" si="105"/>
        <v>41524.684386574074</v>
      </c>
      <c r="N1364" t="b">
        <v>0</v>
      </c>
      <c r="O1364">
        <v>25</v>
      </c>
      <c r="P1364" t="b">
        <v>1</v>
      </c>
      <c r="Q1364" t="s">
        <v>8274</v>
      </c>
      <c r="R1364" s="7">
        <f t="shared" si="106"/>
        <v>109.1</v>
      </c>
      <c r="S1364" s="7">
        <f t="shared" si="109"/>
        <v>43.64</v>
      </c>
      <c r="T1364" t="s">
        <v>8322</v>
      </c>
      <c r="U1364" t="s">
        <v>8323</v>
      </c>
    </row>
    <row r="1365" spans="1:21" ht="4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107"/>
        <v>42396.5940625</v>
      </c>
      <c r="L1365" s="19">
        <f t="shared" si="108"/>
        <v>2016</v>
      </c>
      <c r="M1365" s="14">
        <f t="shared" si="105"/>
        <v>42415.082638888889</v>
      </c>
      <c r="N1365" t="b">
        <v>0</v>
      </c>
      <c r="O1365">
        <v>5</v>
      </c>
      <c r="P1365" t="b">
        <v>1</v>
      </c>
      <c r="Q1365" t="s">
        <v>8274</v>
      </c>
      <c r="R1365" s="7">
        <f t="shared" si="106"/>
        <v>100</v>
      </c>
      <c r="S1365" s="7">
        <f t="shared" si="109"/>
        <v>40</v>
      </c>
      <c r="T1365" t="s">
        <v>8322</v>
      </c>
      <c r="U1365" t="s">
        <v>8323</v>
      </c>
    </row>
    <row r="1366" spans="1:21" ht="45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107"/>
        <v>41951.4456712963</v>
      </c>
      <c r="L1366" s="19">
        <f t="shared" si="108"/>
        <v>2014</v>
      </c>
      <c r="M1366" s="14">
        <f t="shared" si="105"/>
        <v>42011.4456712963</v>
      </c>
      <c r="N1366" t="b">
        <v>0</v>
      </c>
      <c r="O1366">
        <v>144</v>
      </c>
      <c r="P1366" t="b">
        <v>1</v>
      </c>
      <c r="Q1366" t="s">
        <v>8276</v>
      </c>
      <c r="R1366" s="7">
        <f t="shared" si="106"/>
        <v>118.64285714285714</v>
      </c>
      <c r="S1366" s="7">
        <f t="shared" si="109"/>
        <v>346.04166666666669</v>
      </c>
      <c r="T1366" t="s">
        <v>8325</v>
      </c>
      <c r="U1366" t="s">
        <v>8326</v>
      </c>
    </row>
    <row r="1367" spans="1:21" ht="4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107"/>
        <v>42049.483240740738</v>
      </c>
      <c r="L1367" s="19">
        <f t="shared" si="108"/>
        <v>2015</v>
      </c>
      <c r="M1367" s="14">
        <f t="shared" si="105"/>
        <v>42079.441574074073</v>
      </c>
      <c r="N1367" t="b">
        <v>0</v>
      </c>
      <c r="O1367">
        <v>92</v>
      </c>
      <c r="P1367" t="b">
        <v>1</v>
      </c>
      <c r="Q1367" t="s">
        <v>8276</v>
      </c>
      <c r="R1367" s="7">
        <f t="shared" si="106"/>
        <v>100.26666666666667</v>
      </c>
      <c r="S1367" s="7">
        <f t="shared" si="109"/>
        <v>81.739130434782609</v>
      </c>
      <c r="T1367" t="s">
        <v>8325</v>
      </c>
      <c r="U1367" t="s">
        <v>8326</v>
      </c>
    </row>
    <row r="1368" spans="1:21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107"/>
        <v>41924.746099537035</v>
      </c>
      <c r="L1368" s="19">
        <f t="shared" si="108"/>
        <v>2014</v>
      </c>
      <c r="M1368" s="14">
        <f t="shared" si="105"/>
        <v>41969.787766203706</v>
      </c>
      <c r="N1368" t="b">
        <v>0</v>
      </c>
      <c r="O1368">
        <v>147</v>
      </c>
      <c r="P1368" t="b">
        <v>1</v>
      </c>
      <c r="Q1368" t="s">
        <v>8276</v>
      </c>
      <c r="R1368" s="7">
        <f t="shared" si="106"/>
        <v>126.48920000000001</v>
      </c>
      <c r="S1368" s="7">
        <f t="shared" si="109"/>
        <v>64.535306122448986</v>
      </c>
      <c r="T1368" t="s">
        <v>8325</v>
      </c>
      <c r="U1368" t="s">
        <v>8326</v>
      </c>
    </row>
    <row r="1369" spans="1:21" ht="4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107"/>
        <v>42291.752893518518</v>
      </c>
      <c r="L1369" s="19">
        <f t="shared" si="108"/>
        <v>2015</v>
      </c>
      <c r="M1369" s="14">
        <f t="shared" si="105"/>
        <v>42321.794560185182</v>
      </c>
      <c r="N1369" t="b">
        <v>0</v>
      </c>
      <c r="O1369">
        <v>90</v>
      </c>
      <c r="P1369" t="b">
        <v>1</v>
      </c>
      <c r="Q1369" t="s">
        <v>8276</v>
      </c>
      <c r="R1369" s="7">
        <f t="shared" si="106"/>
        <v>114.26</v>
      </c>
      <c r="S1369" s="7">
        <f t="shared" si="109"/>
        <v>63.477777777777774</v>
      </c>
      <c r="T1369" t="s">
        <v>8325</v>
      </c>
      <c r="U1369" t="s">
        <v>8326</v>
      </c>
    </row>
    <row r="1370" spans="1:21" ht="4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107"/>
        <v>42145.940902777773</v>
      </c>
      <c r="L1370" s="19">
        <f t="shared" si="108"/>
        <v>2015</v>
      </c>
      <c r="M1370" s="14">
        <f t="shared" si="105"/>
        <v>42169.940902777773</v>
      </c>
      <c r="N1370" t="b">
        <v>0</v>
      </c>
      <c r="O1370">
        <v>87</v>
      </c>
      <c r="P1370" t="b">
        <v>1</v>
      </c>
      <c r="Q1370" t="s">
        <v>8276</v>
      </c>
      <c r="R1370" s="7">
        <f t="shared" si="106"/>
        <v>110.7</v>
      </c>
      <c r="S1370" s="7">
        <f t="shared" si="109"/>
        <v>63.620689655172413</v>
      </c>
      <c r="T1370" t="s">
        <v>8325</v>
      </c>
      <c r="U1370" t="s">
        <v>8326</v>
      </c>
    </row>
    <row r="1371" spans="1:21" ht="4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107"/>
        <v>41710.344282407408</v>
      </c>
      <c r="L1371" s="19">
        <f t="shared" si="108"/>
        <v>2014</v>
      </c>
      <c r="M1371" s="14">
        <f t="shared" si="105"/>
        <v>41740.344282407408</v>
      </c>
      <c r="N1371" t="b">
        <v>0</v>
      </c>
      <c r="O1371">
        <v>406</v>
      </c>
      <c r="P1371" t="b">
        <v>1</v>
      </c>
      <c r="Q1371" t="s">
        <v>8276</v>
      </c>
      <c r="R1371" s="7">
        <f t="shared" si="106"/>
        <v>105.34805315203954</v>
      </c>
      <c r="S1371" s="7">
        <f t="shared" si="109"/>
        <v>83.967068965517228</v>
      </c>
      <c r="T1371" t="s">
        <v>8325</v>
      </c>
      <c r="U1371" t="s">
        <v>8326</v>
      </c>
    </row>
    <row r="1372" spans="1:21" ht="30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107"/>
        <v>41547.75335648148</v>
      </c>
      <c r="L1372" s="19">
        <f t="shared" si="108"/>
        <v>2013</v>
      </c>
      <c r="M1372" s="14">
        <f t="shared" si="105"/>
        <v>41562.75335648148</v>
      </c>
      <c r="N1372" t="b">
        <v>0</v>
      </c>
      <c r="O1372">
        <v>20</v>
      </c>
      <c r="P1372" t="b">
        <v>1</v>
      </c>
      <c r="Q1372" t="s">
        <v>8276</v>
      </c>
      <c r="R1372" s="7">
        <f t="shared" si="106"/>
        <v>103.66666666666666</v>
      </c>
      <c r="S1372" s="7">
        <f t="shared" si="109"/>
        <v>77.75</v>
      </c>
      <c r="T1372" t="s">
        <v>8325</v>
      </c>
      <c r="U1372" t="s">
        <v>8326</v>
      </c>
    </row>
    <row r="1373" spans="1:21" ht="4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107"/>
        <v>42101.508587962962</v>
      </c>
      <c r="L1373" s="19">
        <f t="shared" si="108"/>
        <v>2015</v>
      </c>
      <c r="M1373" s="14">
        <f t="shared" si="105"/>
        <v>42131.508587962962</v>
      </c>
      <c r="N1373" t="b">
        <v>0</v>
      </c>
      <c r="O1373">
        <v>70</v>
      </c>
      <c r="P1373" t="b">
        <v>1</v>
      </c>
      <c r="Q1373" t="s">
        <v>8276</v>
      </c>
      <c r="R1373" s="7">
        <f t="shared" si="106"/>
        <v>107.08672667523933</v>
      </c>
      <c r="S1373" s="7">
        <f t="shared" si="109"/>
        <v>107.07142857142857</v>
      </c>
      <c r="T1373" t="s">
        <v>8325</v>
      </c>
      <c r="U1373" t="s">
        <v>8326</v>
      </c>
    </row>
    <row r="1374" spans="1:21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107"/>
        <v>41072.489953703705</v>
      </c>
      <c r="L1374" s="19">
        <f t="shared" si="108"/>
        <v>2012</v>
      </c>
      <c r="M1374" s="14">
        <f t="shared" si="105"/>
        <v>41102.489953703705</v>
      </c>
      <c r="N1374" t="b">
        <v>0</v>
      </c>
      <c r="O1374">
        <v>16</v>
      </c>
      <c r="P1374" t="b">
        <v>1</v>
      </c>
      <c r="Q1374" t="s">
        <v>8276</v>
      </c>
      <c r="R1374" s="7">
        <f t="shared" si="106"/>
        <v>124</v>
      </c>
      <c r="S1374" s="7">
        <f t="shared" si="109"/>
        <v>38.75</v>
      </c>
      <c r="T1374" t="s">
        <v>8325</v>
      </c>
      <c r="U1374" t="s">
        <v>8326</v>
      </c>
    </row>
    <row r="1375" spans="1:21" ht="30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107"/>
        <v>42704.70177083333</v>
      </c>
      <c r="L1375" s="19">
        <f t="shared" si="108"/>
        <v>2016</v>
      </c>
      <c r="M1375" s="14">
        <f t="shared" si="105"/>
        <v>42734.70177083333</v>
      </c>
      <c r="N1375" t="b">
        <v>0</v>
      </c>
      <c r="O1375">
        <v>52</v>
      </c>
      <c r="P1375" t="b">
        <v>1</v>
      </c>
      <c r="Q1375" t="s">
        <v>8276</v>
      </c>
      <c r="R1375" s="7">
        <f t="shared" si="106"/>
        <v>105.01</v>
      </c>
      <c r="S1375" s="7">
        <f t="shared" si="109"/>
        <v>201.94230769230768</v>
      </c>
      <c r="T1375" t="s">
        <v>8325</v>
      </c>
      <c r="U1375" t="s">
        <v>8326</v>
      </c>
    </row>
    <row r="1376" spans="1:21" ht="4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107"/>
        <v>42423.911898148144</v>
      </c>
      <c r="L1376" s="19">
        <f t="shared" si="108"/>
        <v>2016</v>
      </c>
      <c r="M1376" s="14">
        <f t="shared" si="105"/>
        <v>42453.87023148148</v>
      </c>
      <c r="N1376" t="b">
        <v>0</v>
      </c>
      <c r="O1376">
        <v>66</v>
      </c>
      <c r="P1376" t="b">
        <v>1</v>
      </c>
      <c r="Q1376" t="s">
        <v>8276</v>
      </c>
      <c r="R1376" s="7">
        <f t="shared" si="106"/>
        <v>189.46666666666667</v>
      </c>
      <c r="S1376" s="7">
        <f t="shared" si="109"/>
        <v>43.060606060606062</v>
      </c>
      <c r="T1376" t="s">
        <v>8325</v>
      </c>
      <c r="U1376" t="s">
        <v>8326</v>
      </c>
    </row>
    <row r="1377" spans="1:21" ht="45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107"/>
        <v>42719.816192129627</v>
      </c>
      <c r="L1377" s="19">
        <f t="shared" si="108"/>
        <v>2016</v>
      </c>
      <c r="M1377" s="14">
        <f t="shared" si="105"/>
        <v>42749.816192129627</v>
      </c>
      <c r="N1377" t="b">
        <v>0</v>
      </c>
      <c r="O1377">
        <v>109</v>
      </c>
      <c r="P1377" t="b">
        <v>1</v>
      </c>
      <c r="Q1377" t="s">
        <v>8276</v>
      </c>
      <c r="R1377" s="7">
        <f t="shared" si="106"/>
        <v>171.32499999999999</v>
      </c>
      <c r="S1377" s="7">
        <f t="shared" si="109"/>
        <v>62.871559633027523</v>
      </c>
      <c r="T1377" t="s">
        <v>8325</v>
      </c>
      <c r="U1377" t="s">
        <v>8326</v>
      </c>
    </row>
    <row r="1378" spans="1:21" ht="30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107"/>
        <v>42677.419050925921</v>
      </c>
      <c r="L1378" s="19">
        <f t="shared" si="108"/>
        <v>2016</v>
      </c>
      <c r="M1378" s="14">
        <f t="shared" si="105"/>
        <v>42707.460717592592</v>
      </c>
      <c r="N1378" t="b">
        <v>0</v>
      </c>
      <c r="O1378">
        <v>168</v>
      </c>
      <c r="P1378" t="b">
        <v>1</v>
      </c>
      <c r="Q1378" t="s">
        <v>8276</v>
      </c>
      <c r="R1378" s="7">
        <f t="shared" si="106"/>
        <v>252.48648648648651</v>
      </c>
      <c r="S1378" s="7">
        <f t="shared" si="109"/>
        <v>55.607142857142854</v>
      </c>
      <c r="T1378" t="s">
        <v>8325</v>
      </c>
      <c r="U1378" t="s">
        <v>8326</v>
      </c>
    </row>
    <row r="1379" spans="1:21" ht="4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107"/>
        <v>42746.969560185185</v>
      </c>
      <c r="L1379" s="19">
        <f t="shared" si="108"/>
        <v>2017</v>
      </c>
      <c r="M1379" s="14">
        <f t="shared" si="105"/>
        <v>42768.924305555556</v>
      </c>
      <c r="N1379" t="b">
        <v>0</v>
      </c>
      <c r="O1379">
        <v>31</v>
      </c>
      <c r="P1379" t="b">
        <v>1</v>
      </c>
      <c r="Q1379" t="s">
        <v>8276</v>
      </c>
      <c r="R1379" s="7">
        <f t="shared" si="106"/>
        <v>116.15384615384616</v>
      </c>
      <c r="S1379" s="7">
        <f t="shared" si="109"/>
        <v>48.70967741935484</v>
      </c>
      <c r="T1379" t="s">
        <v>8325</v>
      </c>
      <c r="U1379" t="s">
        <v>8326</v>
      </c>
    </row>
    <row r="1380" spans="1:21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107"/>
        <v>42568.509375000001</v>
      </c>
      <c r="L1380" s="19">
        <f t="shared" si="108"/>
        <v>2016</v>
      </c>
      <c r="M1380" s="14">
        <f t="shared" si="105"/>
        <v>42583.509375000001</v>
      </c>
      <c r="N1380" t="b">
        <v>0</v>
      </c>
      <c r="O1380">
        <v>133</v>
      </c>
      <c r="P1380" t="b">
        <v>1</v>
      </c>
      <c r="Q1380" t="s">
        <v>8276</v>
      </c>
      <c r="R1380" s="7">
        <f t="shared" si="106"/>
        <v>203.35000000000002</v>
      </c>
      <c r="S1380" s="7">
        <f t="shared" si="109"/>
        <v>30.578947368421051</v>
      </c>
      <c r="T1380" t="s">
        <v>8325</v>
      </c>
      <c r="U1380" t="s">
        <v>8326</v>
      </c>
    </row>
    <row r="1381" spans="1:21" ht="30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107"/>
        <v>42130.241620370369</v>
      </c>
      <c r="L1381" s="19">
        <f t="shared" si="108"/>
        <v>2015</v>
      </c>
      <c r="M1381" s="14">
        <f t="shared" si="105"/>
        <v>42160.241620370369</v>
      </c>
      <c r="N1381" t="b">
        <v>0</v>
      </c>
      <c r="O1381">
        <v>151</v>
      </c>
      <c r="P1381" t="b">
        <v>1</v>
      </c>
      <c r="Q1381" t="s">
        <v>8276</v>
      </c>
      <c r="R1381" s="7">
        <f t="shared" si="106"/>
        <v>111.60000000000001</v>
      </c>
      <c r="S1381" s="7">
        <f t="shared" si="109"/>
        <v>73.907284768211923</v>
      </c>
      <c r="T1381" t="s">
        <v>8325</v>
      </c>
      <c r="U1381" t="s">
        <v>8326</v>
      </c>
    </row>
    <row r="1382" spans="1:21" ht="30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107"/>
        <v>42141.512800925921</v>
      </c>
      <c r="L1382" s="19">
        <f t="shared" si="108"/>
        <v>2015</v>
      </c>
      <c r="M1382" s="14">
        <f t="shared" si="105"/>
        <v>42163.833333333328</v>
      </c>
      <c r="N1382" t="b">
        <v>0</v>
      </c>
      <c r="O1382">
        <v>5</v>
      </c>
      <c r="P1382" t="b">
        <v>1</v>
      </c>
      <c r="Q1382" t="s">
        <v>8276</v>
      </c>
      <c r="R1382" s="7">
        <f t="shared" si="106"/>
        <v>424</v>
      </c>
      <c r="S1382" s="7">
        <f t="shared" si="109"/>
        <v>21.2</v>
      </c>
      <c r="T1382" t="s">
        <v>8325</v>
      </c>
      <c r="U1382" t="s">
        <v>8326</v>
      </c>
    </row>
    <row r="1383" spans="1:21" ht="45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107"/>
        <v>42702.964409722219</v>
      </c>
      <c r="L1383" s="19">
        <f t="shared" si="108"/>
        <v>2016</v>
      </c>
      <c r="M1383" s="14">
        <f t="shared" si="105"/>
        <v>42732.964409722219</v>
      </c>
      <c r="N1383" t="b">
        <v>0</v>
      </c>
      <c r="O1383">
        <v>73</v>
      </c>
      <c r="P1383" t="b">
        <v>1</v>
      </c>
      <c r="Q1383" t="s">
        <v>8276</v>
      </c>
      <c r="R1383" s="7">
        <f t="shared" si="106"/>
        <v>107.1</v>
      </c>
      <c r="S1383" s="7">
        <f t="shared" si="109"/>
        <v>73.356164383561648</v>
      </c>
      <c r="T1383" t="s">
        <v>8325</v>
      </c>
      <c r="U1383" t="s">
        <v>8326</v>
      </c>
    </row>
    <row r="1384" spans="1:21" ht="4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107"/>
        <v>41370.550185185188</v>
      </c>
      <c r="L1384" s="19">
        <f t="shared" si="108"/>
        <v>2013</v>
      </c>
      <c r="M1384" s="14">
        <f t="shared" si="105"/>
        <v>41400.550185185188</v>
      </c>
      <c r="N1384" t="b">
        <v>0</v>
      </c>
      <c r="O1384">
        <v>148</v>
      </c>
      <c r="P1384" t="b">
        <v>1</v>
      </c>
      <c r="Q1384" t="s">
        <v>8276</v>
      </c>
      <c r="R1384" s="7">
        <f t="shared" si="106"/>
        <v>104.3625</v>
      </c>
      <c r="S1384" s="7">
        <f t="shared" si="109"/>
        <v>56.412162162162161</v>
      </c>
      <c r="T1384" t="s">
        <v>8325</v>
      </c>
      <c r="U1384" t="s">
        <v>8326</v>
      </c>
    </row>
    <row r="1385" spans="1:21" ht="4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107"/>
        <v>42706.824976851851</v>
      </c>
      <c r="L1385" s="19">
        <f t="shared" si="108"/>
        <v>2016</v>
      </c>
      <c r="M1385" s="14">
        <f t="shared" si="105"/>
        <v>42726.824976851851</v>
      </c>
      <c r="N1385" t="b">
        <v>0</v>
      </c>
      <c r="O1385">
        <v>93</v>
      </c>
      <c r="P1385" t="b">
        <v>1</v>
      </c>
      <c r="Q1385" t="s">
        <v>8276</v>
      </c>
      <c r="R1385" s="7">
        <f t="shared" si="106"/>
        <v>212.40909090909091</v>
      </c>
      <c r="S1385" s="7">
        <f t="shared" si="109"/>
        <v>50.247311827956992</v>
      </c>
      <c r="T1385" t="s">
        <v>8325</v>
      </c>
      <c r="U1385" t="s">
        <v>8326</v>
      </c>
    </row>
    <row r="1386" spans="1:21" ht="4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107"/>
        <v>42160.485208333332</v>
      </c>
      <c r="L1386" s="19">
        <f t="shared" si="108"/>
        <v>2015</v>
      </c>
      <c r="M1386" s="14">
        <f t="shared" si="105"/>
        <v>42190.485208333332</v>
      </c>
      <c r="N1386" t="b">
        <v>0</v>
      </c>
      <c r="O1386">
        <v>63</v>
      </c>
      <c r="P1386" t="b">
        <v>1</v>
      </c>
      <c r="Q1386" t="s">
        <v>8276</v>
      </c>
      <c r="R1386" s="7">
        <f t="shared" si="106"/>
        <v>124.08571428571429</v>
      </c>
      <c r="S1386" s="7">
        <f t="shared" si="109"/>
        <v>68.936507936507937</v>
      </c>
      <c r="T1386" t="s">
        <v>8325</v>
      </c>
      <c r="U1386" t="s">
        <v>8326</v>
      </c>
    </row>
    <row r="1387" spans="1:21" ht="4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107"/>
        <v>42433.438900462963</v>
      </c>
      <c r="L1387" s="19">
        <f t="shared" si="108"/>
        <v>2016</v>
      </c>
      <c r="M1387" s="14">
        <f t="shared" si="105"/>
        <v>42489.257638888885</v>
      </c>
      <c r="N1387" t="b">
        <v>0</v>
      </c>
      <c r="O1387">
        <v>134</v>
      </c>
      <c r="P1387" t="b">
        <v>1</v>
      </c>
      <c r="Q1387" t="s">
        <v>8276</v>
      </c>
      <c r="R1387" s="7">
        <f t="shared" si="106"/>
        <v>110.406125</v>
      </c>
      <c r="S1387" s="7">
        <f t="shared" si="109"/>
        <v>65.914104477611943</v>
      </c>
      <c r="T1387" t="s">
        <v>8325</v>
      </c>
      <c r="U1387" t="s">
        <v>8326</v>
      </c>
    </row>
    <row r="1388" spans="1:21" ht="30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107"/>
        <v>42184.396863425922</v>
      </c>
      <c r="L1388" s="19">
        <f t="shared" si="108"/>
        <v>2015</v>
      </c>
      <c r="M1388" s="14">
        <f t="shared" si="105"/>
        <v>42214.396863425922</v>
      </c>
      <c r="N1388" t="b">
        <v>0</v>
      </c>
      <c r="O1388">
        <v>14</v>
      </c>
      <c r="P1388" t="b">
        <v>1</v>
      </c>
      <c r="Q1388" t="s">
        <v>8276</v>
      </c>
      <c r="R1388" s="7">
        <f t="shared" si="106"/>
        <v>218.75</v>
      </c>
      <c r="S1388" s="7">
        <f t="shared" si="109"/>
        <v>62.5</v>
      </c>
      <c r="T1388" t="s">
        <v>8325</v>
      </c>
      <c r="U1388" t="s">
        <v>8326</v>
      </c>
    </row>
    <row r="1389" spans="1:21" ht="4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107"/>
        <v>42126.67123842593</v>
      </c>
      <c r="L1389" s="19">
        <f t="shared" si="108"/>
        <v>2015</v>
      </c>
      <c r="M1389" s="14">
        <f t="shared" si="105"/>
        <v>42157.9375</v>
      </c>
      <c r="N1389" t="b">
        <v>0</v>
      </c>
      <c r="O1389">
        <v>78</v>
      </c>
      <c r="P1389" t="b">
        <v>1</v>
      </c>
      <c r="Q1389" t="s">
        <v>8276</v>
      </c>
      <c r="R1389" s="7">
        <f t="shared" si="106"/>
        <v>136.625</v>
      </c>
      <c r="S1389" s="7">
        <f t="shared" si="109"/>
        <v>70.064102564102569</v>
      </c>
      <c r="T1389" t="s">
        <v>8325</v>
      </c>
      <c r="U1389" t="s">
        <v>8326</v>
      </c>
    </row>
    <row r="1390" spans="1:21" ht="4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107"/>
        <v>42634.364780092597</v>
      </c>
      <c r="L1390" s="19">
        <f t="shared" si="108"/>
        <v>2016</v>
      </c>
      <c r="M1390" s="14">
        <f t="shared" si="105"/>
        <v>42660.426388888889</v>
      </c>
      <c r="N1390" t="b">
        <v>0</v>
      </c>
      <c r="O1390">
        <v>112</v>
      </c>
      <c r="P1390" t="b">
        <v>1</v>
      </c>
      <c r="Q1390" t="s">
        <v>8276</v>
      </c>
      <c r="R1390" s="7">
        <f t="shared" si="106"/>
        <v>134.8074</v>
      </c>
      <c r="S1390" s="7">
        <f t="shared" si="109"/>
        <v>60.181874999999998</v>
      </c>
      <c r="T1390" t="s">
        <v>8325</v>
      </c>
      <c r="U1390" t="s">
        <v>8326</v>
      </c>
    </row>
    <row r="1391" spans="1:21" ht="30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107"/>
        <v>42565.230983796297</v>
      </c>
      <c r="L1391" s="19">
        <f t="shared" si="108"/>
        <v>2016</v>
      </c>
      <c r="M1391" s="14">
        <f t="shared" si="105"/>
        <v>42595.230983796297</v>
      </c>
      <c r="N1391" t="b">
        <v>0</v>
      </c>
      <c r="O1391">
        <v>34</v>
      </c>
      <c r="P1391" t="b">
        <v>1</v>
      </c>
      <c r="Q1391" t="s">
        <v>8276</v>
      </c>
      <c r="R1391" s="7">
        <f t="shared" si="106"/>
        <v>145.4</v>
      </c>
      <c r="S1391" s="7">
        <f t="shared" si="109"/>
        <v>21.382352941176471</v>
      </c>
      <c r="T1391" t="s">
        <v>8325</v>
      </c>
      <c r="U1391" t="s">
        <v>8326</v>
      </c>
    </row>
    <row r="1392" spans="1:21" ht="30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107"/>
        <v>42087.553310185191</v>
      </c>
      <c r="L1392" s="19">
        <f t="shared" si="108"/>
        <v>2015</v>
      </c>
      <c r="M1392" s="14">
        <f t="shared" si="105"/>
        <v>42121.466666666667</v>
      </c>
      <c r="N1392" t="b">
        <v>0</v>
      </c>
      <c r="O1392">
        <v>19</v>
      </c>
      <c r="P1392" t="b">
        <v>1</v>
      </c>
      <c r="Q1392" t="s">
        <v>8276</v>
      </c>
      <c r="R1392" s="7">
        <f t="shared" si="106"/>
        <v>109.10714285714285</v>
      </c>
      <c r="S1392" s="7">
        <f t="shared" si="109"/>
        <v>160.78947368421052</v>
      </c>
      <c r="T1392" t="s">
        <v>8325</v>
      </c>
      <c r="U1392" t="s">
        <v>8326</v>
      </c>
    </row>
    <row r="1393" spans="1:21" ht="30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107"/>
        <v>42193.400671296295</v>
      </c>
      <c r="L1393" s="19">
        <f t="shared" si="108"/>
        <v>2015</v>
      </c>
      <c r="M1393" s="14">
        <f t="shared" si="105"/>
        <v>42237.957638888889</v>
      </c>
      <c r="N1393" t="b">
        <v>0</v>
      </c>
      <c r="O1393">
        <v>13</v>
      </c>
      <c r="P1393" t="b">
        <v>1</v>
      </c>
      <c r="Q1393" t="s">
        <v>8276</v>
      </c>
      <c r="R1393" s="7">
        <f t="shared" si="106"/>
        <v>110.2</v>
      </c>
      <c r="S1393" s="7">
        <f t="shared" si="109"/>
        <v>42.384615384615387</v>
      </c>
      <c r="T1393" t="s">
        <v>8325</v>
      </c>
      <c r="U1393" t="s">
        <v>8326</v>
      </c>
    </row>
    <row r="1394" spans="1:21" ht="30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107"/>
        <v>42400.904930555553</v>
      </c>
      <c r="L1394" s="19">
        <f t="shared" si="108"/>
        <v>2016</v>
      </c>
      <c r="M1394" s="14">
        <f t="shared" si="105"/>
        <v>42431.904930555553</v>
      </c>
      <c r="N1394" t="b">
        <v>0</v>
      </c>
      <c r="O1394">
        <v>104</v>
      </c>
      <c r="P1394" t="b">
        <v>1</v>
      </c>
      <c r="Q1394" t="s">
        <v>8276</v>
      </c>
      <c r="R1394" s="7">
        <f t="shared" si="106"/>
        <v>113.64000000000001</v>
      </c>
      <c r="S1394" s="7">
        <f t="shared" si="109"/>
        <v>27.317307692307693</v>
      </c>
      <c r="T1394" t="s">
        <v>8325</v>
      </c>
      <c r="U1394" t="s">
        <v>8326</v>
      </c>
    </row>
    <row r="1395" spans="1:21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107"/>
        <v>42553.431979166664</v>
      </c>
      <c r="L1395" s="19">
        <f t="shared" si="108"/>
        <v>2016</v>
      </c>
      <c r="M1395" s="14">
        <f t="shared" si="105"/>
        <v>42583.431979166664</v>
      </c>
      <c r="N1395" t="b">
        <v>0</v>
      </c>
      <c r="O1395">
        <v>52</v>
      </c>
      <c r="P1395" t="b">
        <v>1</v>
      </c>
      <c r="Q1395" t="s">
        <v>8276</v>
      </c>
      <c r="R1395" s="7">
        <f t="shared" si="106"/>
        <v>102.35000000000001</v>
      </c>
      <c r="S1395" s="7">
        <f t="shared" si="109"/>
        <v>196.82692307692307</v>
      </c>
      <c r="T1395" t="s">
        <v>8325</v>
      </c>
      <c r="U1395" t="s">
        <v>8326</v>
      </c>
    </row>
    <row r="1396" spans="1:21" ht="4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107"/>
        <v>42751.894976851851</v>
      </c>
      <c r="L1396" s="19">
        <f t="shared" si="108"/>
        <v>2017</v>
      </c>
      <c r="M1396" s="14">
        <f t="shared" si="105"/>
        <v>42794.875</v>
      </c>
      <c r="N1396" t="b">
        <v>0</v>
      </c>
      <c r="O1396">
        <v>17</v>
      </c>
      <c r="P1396" t="b">
        <v>1</v>
      </c>
      <c r="Q1396" t="s">
        <v>8276</v>
      </c>
      <c r="R1396" s="7">
        <f t="shared" si="106"/>
        <v>122.13333333333334</v>
      </c>
      <c r="S1396" s="7">
        <f t="shared" si="109"/>
        <v>53.882352941176471</v>
      </c>
      <c r="T1396" t="s">
        <v>8325</v>
      </c>
      <c r="U1396" t="s">
        <v>8326</v>
      </c>
    </row>
    <row r="1397" spans="1:21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107"/>
        <v>42719.65834490741</v>
      </c>
      <c r="L1397" s="19">
        <f t="shared" si="108"/>
        <v>2016</v>
      </c>
      <c r="M1397" s="14">
        <f t="shared" si="105"/>
        <v>42749.65834490741</v>
      </c>
      <c r="N1397" t="b">
        <v>0</v>
      </c>
      <c r="O1397">
        <v>82</v>
      </c>
      <c r="P1397" t="b">
        <v>1</v>
      </c>
      <c r="Q1397" t="s">
        <v>8276</v>
      </c>
      <c r="R1397" s="7">
        <f t="shared" si="106"/>
        <v>111.88571428571427</v>
      </c>
      <c r="S1397" s="7">
        <f t="shared" si="109"/>
        <v>47.756097560975611</v>
      </c>
      <c r="T1397" t="s">
        <v>8325</v>
      </c>
      <c r="U1397" t="s">
        <v>8326</v>
      </c>
    </row>
    <row r="1398" spans="1:21" ht="4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107"/>
        <v>42018.74863425926</v>
      </c>
      <c r="L1398" s="19">
        <f t="shared" si="108"/>
        <v>2015</v>
      </c>
      <c r="M1398" s="14">
        <f t="shared" si="105"/>
        <v>42048.74863425926</v>
      </c>
      <c r="N1398" t="b">
        <v>0</v>
      </c>
      <c r="O1398">
        <v>73</v>
      </c>
      <c r="P1398" t="b">
        <v>1</v>
      </c>
      <c r="Q1398" t="s">
        <v>8276</v>
      </c>
      <c r="R1398" s="7">
        <f t="shared" si="106"/>
        <v>107.3</v>
      </c>
      <c r="S1398" s="7">
        <f t="shared" si="109"/>
        <v>88.191780821917803</v>
      </c>
      <c r="T1398" t="s">
        <v>8325</v>
      </c>
      <c r="U1398" t="s">
        <v>8326</v>
      </c>
    </row>
    <row r="1399" spans="1:21" ht="4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107"/>
        <v>42640.667939814812</v>
      </c>
      <c r="L1399" s="19">
        <f t="shared" si="108"/>
        <v>2016</v>
      </c>
      <c r="M1399" s="14">
        <f t="shared" si="105"/>
        <v>42670.638194444444</v>
      </c>
      <c r="N1399" t="b">
        <v>0</v>
      </c>
      <c r="O1399">
        <v>158</v>
      </c>
      <c r="P1399" t="b">
        <v>1</v>
      </c>
      <c r="Q1399" t="s">
        <v>8276</v>
      </c>
      <c r="R1399" s="7">
        <f t="shared" si="106"/>
        <v>113.85000000000001</v>
      </c>
      <c r="S1399" s="7">
        <f t="shared" si="109"/>
        <v>72.056962025316452</v>
      </c>
      <c r="T1399" t="s">
        <v>8325</v>
      </c>
      <c r="U1399" t="s">
        <v>8326</v>
      </c>
    </row>
    <row r="1400" spans="1:21" ht="4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107"/>
        <v>42526.624236111107</v>
      </c>
      <c r="L1400" s="19">
        <f t="shared" si="108"/>
        <v>2016</v>
      </c>
      <c r="M1400" s="14">
        <f t="shared" si="105"/>
        <v>42556.624236111107</v>
      </c>
      <c r="N1400" t="b">
        <v>0</v>
      </c>
      <c r="O1400">
        <v>65</v>
      </c>
      <c r="P1400" t="b">
        <v>1</v>
      </c>
      <c r="Q1400" t="s">
        <v>8276</v>
      </c>
      <c r="R1400" s="7">
        <f t="shared" si="106"/>
        <v>109.68181818181819</v>
      </c>
      <c r="S1400" s="7">
        <f t="shared" si="109"/>
        <v>74.246153846153845</v>
      </c>
      <c r="T1400" t="s">
        <v>8325</v>
      </c>
      <c r="U1400" t="s">
        <v>8326</v>
      </c>
    </row>
    <row r="1401" spans="1:21" ht="4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107"/>
        <v>41888.754317129627</v>
      </c>
      <c r="L1401" s="19">
        <f t="shared" si="108"/>
        <v>2014</v>
      </c>
      <c r="M1401" s="14">
        <f t="shared" si="105"/>
        <v>41918.754317129627</v>
      </c>
      <c r="N1401" t="b">
        <v>0</v>
      </c>
      <c r="O1401">
        <v>184</v>
      </c>
      <c r="P1401" t="b">
        <v>1</v>
      </c>
      <c r="Q1401" t="s">
        <v>8276</v>
      </c>
      <c r="R1401" s="7">
        <f t="shared" si="106"/>
        <v>126.14444444444443</v>
      </c>
      <c r="S1401" s="7">
        <f t="shared" si="109"/>
        <v>61.701086956521742</v>
      </c>
      <c r="T1401" t="s">
        <v>8325</v>
      </c>
      <c r="U1401" t="s">
        <v>8326</v>
      </c>
    </row>
    <row r="1402" spans="1:21" ht="4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107"/>
        <v>42498.091122685189</v>
      </c>
      <c r="L1402" s="19">
        <f t="shared" si="108"/>
        <v>2016</v>
      </c>
      <c r="M1402" s="14">
        <f t="shared" si="105"/>
        <v>42532.979166666672</v>
      </c>
      <c r="N1402" t="b">
        <v>0</v>
      </c>
      <c r="O1402">
        <v>34</v>
      </c>
      <c r="P1402" t="b">
        <v>1</v>
      </c>
      <c r="Q1402" t="s">
        <v>8276</v>
      </c>
      <c r="R1402" s="7">
        <f t="shared" si="106"/>
        <v>167.42857142857144</v>
      </c>
      <c r="S1402" s="7">
        <f t="shared" si="109"/>
        <v>17.235294117647058</v>
      </c>
      <c r="T1402" t="s">
        <v>8325</v>
      </c>
      <c r="U1402" t="s">
        <v>8326</v>
      </c>
    </row>
    <row r="1403" spans="1:21" ht="45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107"/>
        <v>41399.74622685185</v>
      </c>
      <c r="L1403" s="19">
        <f t="shared" si="108"/>
        <v>2013</v>
      </c>
      <c r="M1403" s="14">
        <f t="shared" si="105"/>
        <v>41420.74622685185</v>
      </c>
      <c r="N1403" t="b">
        <v>0</v>
      </c>
      <c r="O1403">
        <v>240</v>
      </c>
      <c r="P1403" t="b">
        <v>1</v>
      </c>
      <c r="Q1403" t="s">
        <v>8276</v>
      </c>
      <c r="R1403" s="7">
        <f t="shared" si="106"/>
        <v>496.52000000000004</v>
      </c>
      <c r="S1403" s="7">
        <f t="shared" si="109"/>
        <v>51.720833333333331</v>
      </c>
      <c r="T1403" t="s">
        <v>8325</v>
      </c>
      <c r="U1403" t="s">
        <v>8326</v>
      </c>
    </row>
    <row r="1404" spans="1:21" ht="4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107"/>
        <v>42064.803368055553</v>
      </c>
      <c r="L1404" s="19">
        <f t="shared" si="108"/>
        <v>2015</v>
      </c>
      <c r="M1404" s="14">
        <f t="shared" si="105"/>
        <v>42124.761701388888</v>
      </c>
      <c r="N1404" t="b">
        <v>0</v>
      </c>
      <c r="O1404">
        <v>113</v>
      </c>
      <c r="P1404" t="b">
        <v>1</v>
      </c>
      <c r="Q1404" t="s">
        <v>8276</v>
      </c>
      <c r="R1404" s="7">
        <f t="shared" si="106"/>
        <v>109.16</v>
      </c>
      <c r="S1404" s="7">
        <f t="shared" si="109"/>
        <v>24.150442477876105</v>
      </c>
      <c r="T1404" t="s">
        <v>8325</v>
      </c>
      <c r="U1404" t="s">
        <v>8326</v>
      </c>
    </row>
    <row r="1405" spans="1:21" ht="4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107"/>
        <v>41450.812905092593</v>
      </c>
      <c r="L1405" s="19">
        <f t="shared" si="108"/>
        <v>2013</v>
      </c>
      <c r="M1405" s="14">
        <f t="shared" si="105"/>
        <v>41480.812905092593</v>
      </c>
      <c r="N1405" t="b">
        <v>0</v>
      </c>
      <c r="O1405">
        <v>66</v>
      </c>
      <c r="P1405" t="b">
        <v>1</v>
      </c>
      <c r="Q1405" t="s">
        <v>8276</v>
      </c>
      <c r="R1405" s="7">
        <f t="shared" si="106"/>
        <v>102.57499999999999</v>
      </c>
      <c r="S1405" s="7">
        <f t="shared" si="109"/>
        <v>62.166666666666664</v>
      </c>
      <c r="T1405" t="s">
        <v>8325</v>
      </c>
      <c r="U1405" t="s">
        <v>8326</v>
      </c>
    </row>
    <row r="1406" spans="1:21" ht="4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107"/>
        <v>42032.260243055556</v>
      </c>
      <c r="L1406" s="19">
        <f t="shared" si="108"/>
        <v>2015</v>
      </c>
      <c r="M1406" s="14">
        <f t="shared" si="105"/>
        <v>42057.260243055556</v>
      </c>
      <c r="N1406" t="b">
        <v>1</v>
      </c>
      <c r="O1406">
        <v>5</v>
      </c>
      <c r="P1406" t="b">
        <v>0</v>
      </c>
      <c r="Q1406" t="s">
        <v>8287</v>
      </c>
      <c r="R1406" s="7">
        <f t="shared" si="106"/>
        <v>1.6620689655172414</v>
      </c>
      <c r="S1406" s="7">
        <f t="shared" si="109"/>
        <v>48.2</v>
      </c>
      <c r="T1406" t="s">
        <v>8322</v>
      </c>
      <c r="U1406" t="s">
        <v>8341</v>
      </c>
    </row>
    <row r="1407" spans="1:21" ht="30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107"/>
        <v>41941.430567129632</v>
      </c>
      <c r="L1407" s="19">
        <f t="shared" si="108"/>
        <v>2014</v>
      </c>
      <c r="M1407" s="14">
        <f t="shared" si="105"/>
        <v>41971.472233796296</v>
      </c>
      <c r="N1407" t="b">
        <v>1</v>
      </c>
      <c r="O1407">
        <v>17</v>
      </c>
      <c r="P1407" t="b">
        <v>0</v>
      </c>
      <c r="Q1407" t="s">
        <v>8287</v>
      </c>
      <c r="R1407" s="7">
        <f t="shared" si="106"/>
        <v>0.42</v>
      </c>
      <c r="S1407" s="7">
        <f t="shared" si="109"/>
        <v>6.1764705882352944</v>
      </c>
      <c r="T1407" t="s">
        <v>8322</v>
      </c>
      <c r="U1407" t="s">
        <v>8341</v>
      </c>
    </row>
    <row r="1408" spans="1:21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107"/>
        <v>42297.182951388888</v>
      </c>
      <c r="L1408" s="19">
        <f t="shared" si="108"/>
        <v>2015</v>
      </c>
      <c r="M1408" s="14">
        <f t="shared" si="105"/>
        <v>42350.166666666672</v>
      </c>
      <c r="N1408" t="b">
        <v>0</v>
      </c>
      <c r="O1408">
        <v>3</v>
      </c>
      <c r="P1408" t="b">
        <v>0</v>
      </c>
      <c r="Q1408" t="s">
        <v>8287</v>
      </c>
      <c r="R1408" s="7">
        <f t="shared" si="106"/>
        <v>0.125</v>
      </c>
      <c r="S1408" s="7">
        <f t="shared" si="109"/>
        <v>5</v>
      </c>
      <c r="T1408" t="s">
        <v>8322</v>
      </c>
      <c r="U1408" t="s">
        <v>8341</v>
      </c>
    </row>
    <row r="1409" spans="1:21" ht="4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107"/>
        <v>41838.286782407406</v>
      </c>
      <c r="L1409" s="19">
        <f t="shared" si="108"/>
        <v>2014</v>
      </c>
      <c r="M1409" s="14">
        <f t="shared" si="105"/>
        <v>41863.286782407406</v>
      </c>
      <c r="N1409" t="b">
        <v>0</v>
      </c>
      <c r="O1409">
        <v>2</v>
      </c>
      <c r="P1409" t="b">
        <v>0</v>
      </c>
      <c r="Q1409" t="s">
        <v>8287</v>
      </c>
      <c r="R1409" s="7">
        <f t="shared" si="106"/>
        <v>0.5</v>
      </c>
      <c r="S1409" s="7">
        <f t="shared" si="109"/>
        <v>7.5</v>
      </c>
      <c r="T1409" t="s">
        <v>8322</v>
      </c>
      <c r="U1409" t="s">
        <v>8341</v>
      </c>
    </row>
    <row r="1410" spans="1:21" ht="4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si="107"/>
        <v>42291.622175925921</v>
      </c>
      <c r="L1410" s="19">
        <f t="shared" si="108"/>
        <v>2015</v>
      </c>
      <c r="M1410" s="14">
        <f t="shared" ref="M1410:M1473" si="110">(I1410/86400)+25569+(-6/24)</f>
        <v>42321.663842592592</v>
      </c>
      <c r="N1410" t="b">
        <v>0</v>
      </c>
      <c r="O1410">
        <v>6</v>
      </c>
      <c r="P1410" t="b">
        <v>0</v>
      </c>
      <c r="Q1410" t="s">
        <v>8287</v>
      </c>
      <c r="R1410" s="7">
        <f t="shared" ref="R1410:R1473" si="111">E1410/D1410*100</f>
        <v>7.1999999999999993</v>
      </c>
      <c r="S1410" s="7">
        <f t="shared" si="109"/>
        <v>12</v>
      </c>
      <c r="T1410" t="s">
        <v>8322</v>
      </c>
      <c r="U1410" t="s">
        <v>8341</v>
      </c>
    </row>
    <row r="1411" spans="1:21" ht="4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ref="K1411:K1474" si="112">(J1411/86400)+25569+(-6/24)</f>
        <v>41944.883506944447</v>
      </c>
      <c r="L1411" s="19">
        <f t="shared" ref="L1411:L1474" si="113">YEAR(K1411)</f>
        <v>2014</v>
      </c>
      <c r="M1411" s="14">
        <f t="shared" si="110"/>
        <v>42004.925173611111</v>
      </c>
      <c r="N1411" t="b">
        <v>0</v>
      </c>
      <c r="O1411">
        <v>0</v>
      </c>
      <c r="P1411" t="b">
        <v>0</v>
      </c>
      <c r="Q1411" t="s">
        <v>8287</v>
      </c>
      <c r="R1411" s="7">
        <f t="shared" si="111"/>
        <v>0</v>
      </c>
      <c r="S1411" s="7">
        <f t="shared" ref="S1411:S1474" si="114">IFERROR(E1411/O1411,0)</f>
        <v>0</v>
      </c>
      <c r="T1411" t="s">
        <v>8322</v>
      </c>
      <c r="U1411" t="s">
        <v>8341</v>
      </c>
    </row>
    <row r="1412" spans="1:21" ht="4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112"/>
        <v>42479.068518518514</v>
      </c>
      <c r="L1412" s="19">
        <f t="shared" si="113"/>
        <v>2016</v>
      </c>
      <c r="M1412" s="14">
        <f t="shared" si="110"/>
        <v>42524.068518518514</v>
      </c>
      <c r="N1412" t="b">
        <v>0</v>
      </c>
      <c r="O1412">
        <v>1</v>
      </c>
      <c r="P1412" t="b">
        <v>0</v>
      </c>
      <c r="Q1412" t="s">
        <v>8287</v>
      </c>
      <c r="R1412" s="7">
        <f t="shared" si="111"/>
        <v>1.6666666666666666E-2</v>
      </c>
      <c r="S1412" s="7">
        <f t="shared" si="114"/>
        <v>1</v>
      </c>
      <c r="T1412" t="s">
        <v>8322</v>
      </c>
      <c r="U1412" t="s">
        <v>8341</v>
      </c>
    </row>
    <row r="1413" spans="1:21" ht="45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112"/>
        <v>42012.809027777781</v>
      </c>
      <c r="L1413" s="19">
        <f t="shared" si="113"/>
        <v>2015</v>
      </c>
      <c r="M1413" s="14">
        <f t="shared" si="110"/>
        <v>42040.809027777781</v>
      </c>
      <c r="N1413" t="b">
        <v>0</v>
      </c>
      <c r="O1413">
        <v>3</v>
      </c>
      <c r="P1413" t="b">
        <v>0</v>
      </c>
      <c r="Q1413" t="s">
        <v>8287</v>
      </c>
      <c r="R1413" s="7">
        <f t="shared" si="111"/>
        <v>0.23333333333333336</v>
      </c>
      <c r="S1413" s="7">
        <f t="shared" si="114"/>
        <v>2.3333333333333335</v>
      </c>
      <c r="T1413" t="s">
        <v>8322</v>
      </c>
      <c r="U1413" t="s">
        <v>8341</v>
      </c>
    </row>
    <row r="1414" spans="1:21" ht="30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112"/>
        <v>41946.813645833332</v>
      </c>
      <c r="L1414" s="19">
        <f t="shared" si="113"/>
        <v>2014</v>
      </c>
      <c r="M1414" s="14">
        <f t="shared" si="110"/>
        <v>41976.813645833332</v>
      </c>
      <c r="N1414" t="b">
        <v>0</v>
      </c>
      <c r="O1414">
        <v>13</v>
      </c>
      <c r="P1414" t="b">
        <v>0</v>
      </c>
      <c r="Q1414" t="s">
        <v>8287</v>
      </c>
      <c r="R1414" s="7">
        <f t="shared" si="111"/>
        <v>4.5714285714285712</v>
      </c>
      <c r="S1414" s="7">
        <f t="shared" si="114"/>
        <v>24.615384615384617</v>
      </c>
      <c r="T1414" t="s">
        <v>8322</v>
      </c>
      <c r="U1414" t="s">
        <v>8341</v>
      </c>
    </row>
    <row r="1415" spans="1:21" ht="45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112"/>
        <v>42360.187152777777</v>
      </c>
      <c r="L1415" s="19">
        <f t="shared" si="113"/>
        <v>2015</v>
      </c>
      <c r="M1415" s="14">
        <f t="shared" si="110"/>
        <v>42420.187152777777</v>
      </c>
      <c r="N1415" t="b">
        <v>0</v>
      </c>
      <c r="O1415">
        <v>1</v>
      </c>
      <c r="P1415" t="b">
        <v>0</v>
      </c>
      <c r="Q1415" t="s">
        <v>8287</v>
      </c>
      <c r="R1415" s="7">
        <f t="shared" si="111"/>
        <v>5</v>
      </c>
      <c r="S1415" s="7">
        <f t="shared" si="114"/>
        <v>100</v>
      </c>
      <c r="T1415" t="s">
        <v>8322</v>
      </c>
      <c r="U1415" t="s">
        <v>8341</v>
      </c>
    </row>
    <row r="1416" spans="1:21" ht="4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112"/>
        <v>42708.00309027778</v>
      </c>
      <c r="L1416" s="19">
        <f t="shared" si="113"/>
        <v>2016</v>
      </c>
      <c r="M1416" s="14">
        <f t="shared" si="110"/>
        <v>42738.00309027778</v>
      </c>
      <c r="N1416" t="b">
        <v>0</v>
      </c>
      <c r="O1416">
        <v>1</v>
      </c>
      <c r="P1416" t="b">
        <v>0</v>
      </c>
      <c r="Q1416" t="s">
        <v>8287</v>
      </c>
      <c r="R1416" s="7">
        <f t="shared" si="111"/>
        <v>0.2</v>
      </c>
      <c r="S1416" s="7">
        <f t="shared" si="114"/>
        <v>1</v>
      </c>
      <c r="T1416" t="s">
        <v>8322</v>
      </c>
      <c r="U1416" t="s">
        <v>8341</v>
      </c>
    </row>
    <row r="1417" spans="1:21" ht="4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112"/>
        <v>42192.425821759258</v>
      </c>
      <c r="L1417" s="19">
        <f t="shared" si="113"/>
        <v>2015</v>
      </c>
      <c r="M1417" s="14">
        <f t="shared" si="110"/>
        <v>42232.425821759258</v>
      </c>
      <c r="N1417" t="b">
        <v>0</v>
      </c>
      <c r="O1417">
        <v>9</v>
      </c>
      <c r="P1417" t="b">
        <v>0</v>
      </c>
      <c r="Q1417" t="s">
        <v>8287</v>
      </c>
      <c r="R1417" s="7">
        <f t="shared" si="111"/>
        <v>18.181818181818183</v>
      </c>
      <c r="S1417" s="7">
        <f t="shared" si="114"/>
        <v>88.888888888888886</v>
      </c>
      <c r="T1417" t="s">
        <v>8322</v>
      </c>
      <c r="U1417" t="s">
        <v>8341</v>
      </c>
    </row>
    <row r="1418" spans="1:21" ht="4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112"/>
        <v>42299.676145833335</v>
      </c>
      <c r="L1418" s="19">
        <f t="shared" si="113"/>
        <v>2015</v>
      </c>
      <c r="M1418" s="14">
        <f t="shared" si="110"/>
        <v>42329.717812499999</v>
      </c>
      <c r="N1418" t="b">
        <v>0</v>
      </c>
      <c r="O1418">
        <v>0</v>
      </c>
      <c r="P1418" t="b">
        <v>0</v>
      </c>
      <c r="Q1418" t="s">
        <v>8287</v>
      </c>
      <c r="R1418" s="7">
        <f t="shared" si="111"/>
        <v>0</v>
      </c>
      <c r="S1418" s="7">
        <f t="shared" si="114"/>
        <v>0</v>
      </c>
      <c r="T1418" t="s">
        <v>8322</v>
      </c>
      <c r="U1418" t="s">
        <v>8341</v>
      </c>
    </row>
    <row r="1419" spans="1:21" ht="4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112"/>
        <v>42231.90016203704</v>
      </c>
      <c r="L1419" s="19">
        <f t="shared" si="113"/>
        <v>2015</v>
      </c>
      <c r="M1419" s="14">
        <f t="shared" si="110"/>
        <v>42262.21597222222</v>
      </c>
      <c r="N1419" t="b">
        <v>0</v>
      </c>
      <c r="O1419">
        <v>2</v>
      </c>
      <c r="P1419" t="b">
        <v>0</v>
      </c>
      <c r="Q1419" t="s">
        <v>8287</v>
      </c>
      <c r="R1419" s="7">
        <f t="shared" si="111"/>
        <v>1.2222222222222223</v>
      </c>
      <c r="S1419" s="7">
        <f t="shared" si="114"/>
        <v>27.5</v>
      </c>
      <c r="T1419" t="s">
        <v>8322</v>
      </c>
      <c r="U1419" t="s">
        <v>8341</v>
      </c>
    </row>
    <row r="1420" spans="1:21" ht="60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112"/>
        <v>42395.206412037034</v>
      </c>
      <c r="L1420" s="19">
        <f t="shared" si="113"/>
        <v>2016</v>
      </c>
      <c r="M1420" s="14">
        <f t="shared" si="110"/>
        <v>42425.206412037034</v>
      </c>
      <c r="N1420" t="b">
        <v>0</v>
      </c>
      <c r="O1420">
        <v>1</v>
      </c>
      <c r="P1420" t="b">
        <v>0</v>
      </c>
      <c r="Q1420" t="s">
        <v>8287</v>
      </c>
      <c r="R1420" s="7">
        <f t="shared" si="111"/>
        <v>0.2</v>
      </c>
      <c r="S1420" s="7">
        <f t="shared" si="114"/>
        <v>6</v>
      </c>
      <c r="T1420" t="s">
        <v>8322</v>
      </c>
      <c r="U1420" t="s">
        <v>8341</v>
      </c>
    </row>
    <row r="1421" spans="1:21" ht="45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112"/>
        <v>42622.206238425926</v>
      </c>
      <c r="L1421" s="19">
        <f t="shared" si="113"/>
        <v>2016</v>
      </c>
      <c r="M1421" s="14">
        <f t="shared" si="110"/>
        <v>42652.206238425926</v>
      </c>
      <c r="N1421" t="b">
        <v>0</v>
      </c>
      <c r="O1421">
        <v>10</v>
      </c>
      <c r="P1421" t="b">
        <v>0</v>
      </c>
      <c r="Q1421" t="s">
        <v>8287</v>
      </c>
      <c r="R1421" s="7">
        <f t="shared" si="111"/>
        <v>7.0634920634920633</v>
      </c>
      <c r="S1421" s="7">
        <f t="shared" si="114"/>
        <v>44.5</v>
      </c>
      <c r="T1421" t="s">
        <v>8322</v>
      </c>
      <c r="U1421" t="s">
        <v>8341</v>
      </c>
    </row>
    <row r="1422" spans="1:21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112"/>
        <v>42524.417662037042</v>
      </c>
      <c r="L1422" s="19">
        <f t="shared" si="113"/>
        <v>2016</v>
      </c>
      <c r="M1422" s="14">
        <f t="shared" si="110"/>
        <v>42549.417662037042</v>
      </c>
      <c r="N1422" t="b">
        <v>0</v>
      </c>
      <c r="O1422">
        <v>3</v>
      </c>
      <c r="P1422" t="b">
        <v>0</v>
      </c>
      <c r="Q1422" t="s">
        <v>8287</v>
      </c>
      <c r="R1422" s="7">
        <f t="shared" si="111"/>
        <v>2.7272727272727271</v>
      </c>
      <c r="S1422" s="7">
        <f t="shared" si="114"/>
        <v>1</v>
      </c>
      <c r="T1422" t="s">
        <v>8322</v>
      </c>
      <c r="U1422" t="s">
        <v>8341</v>
      </c>
    </row>
    <row r="1423" spans="1:21" ht="45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112"/>
        <v>42013.665613425925</v>
      </c>
      <c r="L1423" s="19">
        <f t="shared" si="113"/>
        <v>2015</v>
      </c>
      <c r="M1423" s="14">
        <f t="shared" si="110"/>
        <v>42043.665613425925</v>
      </c>
      <c r="N1423" t="b">
        <v>0</v>
      </c>
      <c r="O1423">
        <v>2</v>
      </c>
      <c r="P1423" t="b">
        <v>0</v>
      </c>
      <c r="Q1423" t="s">
        <v>8287</v>
      </c>
      <c r="R1423" s="7">
        <f t="shared" si="111"/>
        <v>0.1</v>
      </c>
      <c r="S1423" s="7">
        <f t="shared" si="114"/>
        <v>100</v>
      </c>
      <c r="T1423" t="s">
        <v>8322</v>
      </c>
      <c r="U1423" t="s">
        <v>8341</v>
      </c>
    </row>
    <row r="1424" spans="1:21" ht="4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112"/>
        <v>42603.989629629628</v>
      </c>
      <c r="L1424" s="19">
        <f t="shared" si="113"/>
        <v>2016</v>
      </c>
      <c r="M1424" s="14">
        <f t="shared" si="110"/>
        <v>42633.989629629628</v>
      </c>
      <c r="N1424" t="b">
        <v>0</v>
      </c>
      <c r="O1424">
        <v>2</v>
      </c>
      <c r="P1424" t="b">
        <v>0</v>
      </c>
      <c r="Q1424" t="s">
        <v>8287</v>
      </c>
      <c r="R1424" s="7">
        <f t="shared" si="111"/>
        <v>0.104</v>
      </c>
      <c r="S1424" s="7">
        <f t="shared" si="114"/>
        <v>13</v>
      </c>
      <c r="T1424" t="s">
        <v>8322</v>
      </c>
      <c r="U1424" t="s">
        <v>8341</v>
      </c>
    </row>
    <row r="1425" spans="1:21" ht="4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112"/>
        <v>42340.110312500001</v>
      </c>
      <c r="L1425" s="19">
        <f t="shared" si="113"/>
        <v>2015</v>
      </c>
      <c r="M1425" s="14">
        <f t="shared" si="110"/>
        <v>42370.110312500001</v>
      </c>
      <c r="N1425" t="b">
        <v>0</v>
      </c>
      <c r="O1425">
        <v>1</v>
      </c>
      <c r="P1425" t="b">
        <v>0</v>
      </c>
      <c r="Q1425" t="s">
        <v>8287</v>
      </c>
      <c r="R1425" s="7">
        <f t="shared" si="111"/>
        <v>0.33333333333333337</v>
      </c>
      <c r="S1425" s="7">
        <f t="shared" si="114"/>
        <v>100</v>
      </c>
      <c r="T1425" t="s">
        <v>8322</v>
      </c>
      <c r="U1425" t="s">
        <v>8341</v>
      </c>
    </row>
    <row r="1426" spans="1:21" ht="4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112"/>
        <v>42676.467615740738</v>
      </c>
      <c r="L1426" s="19">
        <f t="shared" si="113"/>
        <v>2016</v>
      </c>
      <c r="M1426" s="14">
        <f t="shared" si="110"/>
        <v>42689.509282407409</v>
      </c>
      <c r="N1426" t="b">
        <v>0</v>
      </c>
      <c r="O1426">
        <v>14</v>
      </c>
      <c r="P1426" t="b">
        <v>0</v>
      </c>
      <c r="Q1426" t="s">
        <v>8287</v>
      </c>
      <c r="R1426" s="7">
        <f t="shared" si="111"/>
        <v>20.36</v>
      </c>
      <c r="S1426" s="7">
        <f t="shared" si="114"/>
        <v>109.07142857142857</v>
      </c>
      <c r="T1426" t="s">
        <v>8322</v>
      </c>
      <c r="U1426" t="s">
        <v>8341</v>
      </c>
    </row>
    <row r="1427" spans="1:21" ht="4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112"/>
        <v>42092.881469907406</v>
      </c>
      <c r="L1427" s="19">
        <f t="shared" si="113"/>
        <v>2015</v>
      </c>
      <c r="M1427" s="14">
        <f t="shared" si="110"/>
        <v>42122.881469907406</v>
      </c>
      <c r="N1427" t="b">
        <v>0</v>
      </c>
      <c r="O1427">
        <v>0</v>
      </c>
      <c r="P1427" t="b">
        <v>0</v>
      </c>
      <c r="Q1427" t="s">
        <v>8287</v>
      </c>
      <c r="R1427" s="7">
        <f t="shared" si="111"/>
        <v>0</v>
      </c>
      <c r="S1427" s="7">
        <f t="shared" si="114"/>
        <v>0</v>
      </c>
      <c r="T1427" t="s">
        <v>8322</v>
      </c>
      <c r="U1427" t="s">
        <v>8341</v>
      </c>
    </row>
    <row r="1428" spans="1:21" ht="4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112"/>
        <v>42180.140277777777</v>
      </c>
      <c r="L1428" s="19">
        <f t="shared" si="113"/>
        <v>2015</v>
      </c>
      <c r="M1428" s="14">
        <f t="shared" si="110"/>
        <v>42240.140277777777</v>
      </c>
      <c r="N1428" t="b">
        <v>0</v>
      </c>
      <c r="O1428">
        <v>0</v>
      </c>
      <c r="P1428" t="b">
        <v>0</v>
      </c>
      <c r="Q1428" t="s">
        <v>8287</v>
      </c>
      <c r="R1428" s="7">
        <f t="shared" si="111"/>
        <v>0</v>
      </c>
      <c r="S1428" s="7">
        <f t="shared" si="114"/>
        <v>0</v>
      </c>
      <c r="T1428" t="s">
        <v>8322</v>
      </c>
      <c r="U1428" t="s">
        <v>8341</v>
      </c>
    </row>
    <row r="1429" spans="1:21" ht="45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112"/>
        <v>42601.601678240739</v>
      </c>
      <c r="L1429" s="19">
        <f t="shared" si="113"/>
        <v>2016</v>
      </c>
      <c r="M1429" s="14">
        <f t="shared" si="110"/>
        <v>42631.601678240739</v>
      </c>
      <c r="N1429" t="b">
        <v>0</v>
      </c>
      <c r="O1429">
        <v>4</v>
      </c>
      <c r="P1429" t="b">
        <v>0</v>
      </c>
      <c r="Q1429" t="s">
        <v>8287</v>
      </c>
      <c r="R1429" s="7">
        <f t="shared" si="111"/>
        <v>8.3800000000000008</v>
      </c>
      <c r="S1429" s="7">
        <f t="shared" si="114"/>
        <v>104.75</v>
      </c>
      <c r="T1429" t="s">
        <v>8322</v>
      </c>
      <c r="U1429" t="s">
        <v>8341</v>
      </c>
    </row>
    <row r="1430" spans="1:21" ht="4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112"/>
        <v>42432.129826388889</v>
      </c>
      <c r="L1430" s="19">
        <f t="shared" si="113"/>
        <v>2016</v>
      </c>
      <c r="M1430" s="14">
        <f t="shared" si="110"/>
        <v>42462.088159722218</v>
      </c>
      <c r="N1430" t="b">
        <v>0</v>
      </c>
      <c r="O1430">
        <v>3</v>
      </c>
      <c r="P1430" t="b">
        <v>0</v>
      </c>
      <c r="Q1430" t="s">
        <v>8287</v>
      </c>
      <c r="R1430" s="7">
        <f t="shared" si="111"/>
        <v>4.5</v>
      </c>
      <c r="S1430" s="7">
        <f t="shared" si="114"/>
        <v>15</v>
      </c>
      <c r="T1430" t="s">
        <v>8322</v>
      </c>
      <c r="U1430" t="s">
        <v>8341</v>
      </c>
    </row>
    <row r="1431" spans="1:21" ht="30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112"/>
        <v>42073.810671296298</v>
      </c>
      <c r="L1431" s="19">
        <f t="shared" si="113"/>
        <v>2015</v>
      </c>
      <c r="M1431" s="14">
        <f t="shared" si="110"/>
        <v>42103.810671296298</v>
      </c>
      <c r="N1431" t="b">
        <v>0</v>
      </c>
      <c r="O1431">
        <v>0</v>
      </c>
      <c r="P1431" t="b">
        <v>0</v>
      </c>
      <c r="Q1431" t="s">
        <v>8287</v>
      </c>
      <c r="R1431" s="7">
        <f t="shared" si="111"/>
        <v>0</v>
      </c>
      <c r="S1431" s="7">
        <f t="shared" si="114"/>
        <v>0</v>
      </c>
      <c r="T1431" t="s">
        <v>8322</v>
      </c>
      <c r="U1431" t="s">
        <v>8341</v>
      </c>
    </row>
    <row r="1432" spans="1:21" ht="4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112"/>
        <v>41961.563518518524</v>
      </c>
      <c r="L1432" s="19">
        <f t="shared" si="113"/>
        <v>2014</v>
      </c>
      <c r="M1432" s="14">
        <f t="shared" si="110"/>
        <v>41992.563518518524</v>
      </c>
      <c r="N1432" t="b">
        <v>0</v>
      </c>
      <c r="O1432">
        <v>5</v>
      </c>
      <c r="P1432" t="b">
        <v>0</v>
      </c>
      <c r="Q1432" t="s">
        <v>8287</v>
      </c>
      <c r="R1432" s="7">
        <f t="shared" si="111"/>
        <v>8.06</v>
      </c>
      <c r="S1432" s="7">
        <f t="shared" si="114"/>
        <v>80.599999999999994</v>
      </c>
      <c r="T1432" t="s">
        <v>8322</v>
      </c>
      <c r="U1432" t="s">
        <v>8341</v>
      </c>
    </row>
    <row r="1433" spans="1:21" ht="45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112"/>
        <v>42303.960833333331</v>
      </c>
      <c r="L1433" s="19">
        <f t="shared" si="113"/>
        <v>2015</v>
      </c>
      <c r="M1433" s="14">
        <f t="shared" si="110"/>
        <v>42334.002500000002</v>
      </c>
      <c r="N1433" t="b">
        <v>0</v>
      </c>
      <c r="O1433">
        <v>47</v>
      </c>
      <c r="P1433" t="b">
        <v>0</v>
      </c>
      <c r="Q1433" t="s">
        <v>8287</v>
      </c>
      <c r="R1433" s="7">
        <f t="shared" si="111"/>
        <v>31.94705882352941</v>
      </c>
      <c r="S1433" s="7">
        <f t="shared" si="114"/>
        <v>115.55319148936171</v>
      </c>
      <c r="T1433" t="s">
        <v>8322</v>
      </c>
      <c r="U1433" t="s">
        <v>8341</v>
      </c>
    </row>
    <row r="1434" spans="1:21" ht="4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112"/>
        <v>42175.530416666668</v>
      </c>
      <c r="L1434" s="19">
        <f t="shared" si="113"/>
        <v>2015</v>
      </c>
      <c r="M1434" s="14">
        <f t="shared" si="110"/>
        <v>42205.530416666668</v>
      </c>
      <c r="N1434" t="b">
        <v>0</v>
      </c>
      <c r="O1434">
        <v>0</v>
      </c>
      <c r="P1434" t="b">
        <v>0</v>
      </c>
      <c r="Q1434" t="s">
        <v>8287</v>
      </c>
      <c r="R1434" s="7">
        <f t="shared" si="111"/>
        <v>0</v>
      </c>
      <c r="S1434" s="7">
        <f t="shared" si="114"/>
        <v>0</v>
      </c>
      <c r="T1434" t="s">
        <v>8322</v>
      </c>
      <c r="U1434" t="s">
        <v>8341</v>
      </c>
    </row>
    <row r="1435" spans="1:21" ht="4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112"/>
        <v>42673.375868055555</v>
      </c>
      <c r="L1435" s="19">
        <f t="shared" si="113"/>
        <v>2016</v>
      </c>
      <c r="M1435" s="14">
        <f t="shared" si="110"/>
        <v>42714.208333333328</v>
      </c>
      <c r="N1435" t="b">
        <v>0</v>
      </c>
      <c r="O1435">
        <v>10</v>
      </c>
      <c r="P1435" t="b">
        <v>0</v>
      </c>
      <c r="Q1435" t="s">
        <v>8287</v>
      </c>
      <c r="R1435" s="7">
        <f t="shared" si="111"/>
        <v>6.708333333333333</v>
      </c>
      <c r="S1435" s="7">
        <f t="shared" si="114"/>
        <v>80.5</v>
      </c>
      <c r="T1435" t="s">
        <v>8322</v>
      </c>
      <c r="U1435" t="s">
        <v>8341</v>
      </c>
    </row>
    <row r="1436" spans="1:21" ht="4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112"/>
        <v>42142.517106481479</v>
      </c>
      <c r="L1436" s="19">
        <f t="shared" si="113"/>
        <v>2015</v>
      </c>
      <c r="M1436" s="14">
        <f t="shared" si="110"/>
        <v>42163.375</v>
      </c>
      <c r="N1436" t="b">
        <v>0</v>
      </c>
      <c r="O1436">
        <v>11</v>
      </c>
      <c r="P1436" t="b">
        <v>0</v>
      </c>
      <c r="Q1436" t="s">
        <v>8287</v>
      </c>
      <c r="R1436" s="7">
        <f t="shared" si="111"/>
        <v>9.9878048780487809</v>
      </c>
      <c r="S1436" s="7">
        <f t="shared" si="114"/>
        <v>744.5454545454545</v>
      </c>
      <c r="T1436" t="s">
        <v>8322</v>
      </c>
      <c r="U1436" t="s">
        <v>8341</v>
      </c>
    </row>
    <row r="1437" spans="1:21" ht="30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112"/>
        <v>42258.530324074076</v>
      </c>
      <c r="L1437" s="19">
        <f t="shared" si="113"/>
        <v>2015</v>
      </c>
      <c r="M1437" s="14">
        <f t="shared" si="110"/>
        <v>42288.530324074076</v>
      </c>
      <c r="N1437" t="b">
        <v>0</v>
      </c>
      <c r="O1437">
        <v>2</v>
      </c>
      <c r="P1437" t="b">
        <v>0</v>
      </c>
      <c r="Q1437" t="s">
        <v>8287</v>
      </c>
      <c r="R1437" s="7">
        <f t="shared" si="111"/>
        <v>0.1</v>
      </c>
      <c r="S1437" s="7">
        <f t="shared" si="114"/>
        <v>7.5</v>
      </c>
      <c r="T1437" t="s">
        <v>8322</v>
      </c>
      <c r="U1437" t="s">
        <v>8341</v>
      </c>
    </row>
    <row r="1438" spans="1:21" ht="4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112"/>
        <v>42391.10019675926</v>
      </c>
      <c r="L1438" s="19">
        <f t="shared" si="113"/>
        <v>2016</v>
      </c>
      <c r="M1438" s="14">
        <f t="shared" si="110"/>
        <v>42421.10019675926</v>
      </c>
      <c r="N1438" t="b">
        <v>0</v>
      </c>
      <c r="O1438">
        <v>2</v>
      </c>
      <c r="P1438" t="b">
        <v>0</v>
      </c>
      <c r="Q1438" t="s">
        <v>8287</v>
      </c>
      <c r="R1438" s="7">
        <f t="shared" si="111"/>
        <v>0.77</v>
      </c>
      <c r="S1438" s="7">
        <f t="shared" si="114"/>
        <v>38.5</v>
      </c>
      <c r="T1438" t="s">
        <v>8322</v>
      </c>
      <c r="U1438" t="s">
        <v>8341</v>
      </c>
    </row>
    <row r="1439" spans="1:21" ht="45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112"/>
        <v>41796.281701388885</v>
      </c>
      <c r="L1439" s="19">
        <f t="shared" si="113"/>
        <v>2014</v>
      </c>
      <c r="M1439" s="14">
        <f t="shared" si="110"/>
        <v>41832.957638888889</v>
      </c>
      <c r="N1439" t="b">
        <v>0</v>
      </c>
      <c r="O1439">
        <v>22</v>
      </c>
      <c r="P1439" t="b">
        <v>0</v>
      </c>
      <c r="Q1439" t="s">
        <v>8287</v>
      </c>
      <c r="R1439" s="7">
        <f t="shared" si="111"/>
        <v>26.900000000000002</v>
      </c>
      <c r="S1439" s="7">
        <f t="shared" si="114"/>
        <v>36.68181818181818</v>
      </c>
      <c r="T1439" t="s">
        <v>8322</v>
      </c>
      <c r="U1439" t="s">
        <v>8341</v>
      </c>
    </row>
    <row r="1440" spans="1:21" ht="4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112"/>
        <v>42457.621516203704</v>
      </c>
      <c r="L1440" s="19">
        <f t="shared" si="113"/>
        <v>2016</v>
      </c>
      <c r="M1440" s="14">
        <f t="shared" si="110"/>
        <v>42487.329861111109</v>
      </c>
      <c r="N1440" t="b">
        <v>0</v>
      </c>
      <c r="O1440">
        <v>8</v>
      </c>
      <c r="P1440" t="b">
        <v>0</v>
      </c>
      <c r="Q1440" t="s">
        <v>8287</v>
      </c>
      <c r="R1440" s="7">
        <f t="shared" si="111"/>
        <v>3</v>
      </c>
      <c r="S1440" s="7">
        <f t="shared" si="114"/>
        <v>75</v>
      </c>
      <c r="T1440" t="s">
        <v>8322</v>
      </c>
      <c r="U1440" t="s">
        <v>8341</v>
      </c>
    </row>
    <row r="1441" spans="1:21" ht="4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112"/>
        <v>42040.579872685186</v>
      </c>
      <c r="L1441" s="19">
        <f t="shared" si="113"/>
        <v>2015</v>
      </c>
      <c r="M1441" s="14">
        <f t="shared" si="110"/>
        <v>42070.579872685186</v>
      </c>
      <c r="N1441" t="b">
        <v>0</v>
      </c>
      <c r="O1441">
        <v>6</v>
      </c>
      <c r="P1441" t="b">
        <v>0</v>
      </c>
      <c r="Q1441" t="s">
        <v>8287</v>
      </c>
      <c r="R1441" s="7">
        <f t="shared" si="111"/>
        <v>6.6055045871559637</v>
      </c>
      <c r="S1441" s="7">
        <f t="shared" si="114"/>
        <v>30</v>
      </c>
      <c r="T1441" t="s">
        <v>8322</v>
      </c>
      <c r="U1441" t="s">
        <v>8341</v>
      </c>
    </row>
    <row r="1442" spans="1:21" ht="4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112"/>
        <v>42486.498414351852</v>
      </c>
      <c r="L1442" s="19">
        <f t="shared" si="113"/>
        <v>2016</v>
      </c>
      <c r="M1442" s="14">
        <f t="shared" si="110"/>
        <v>42516.498414351852</v>
      </c>
      <c r="N1442" t="b">
        <v>0</v>
      </c>
      <c r="O1442">
        <v>1</v>
      </c>
      <c r="P1442" t="b">
        <v>0</v>
      </c>
      <c r="Q1442" t="s">
        <v>8287</v>
      </c>
      <c r="R1442" s="7">
        <f t="shared" si="111"/>
        <v>7.6923076923076927E-3</v>
      </c>
      <c r="S1442" s="7">
        <f t="shared" si="114"/>
        <v>1</v>
      </c>
      <c r="T1442" t="s">
        <v>8322</v>
      </c>
      <c r="U1442" t="s">
        <v>8341</v>
      </c>
    </row>
    <row r="1443" spans="1:21" ht="4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112"/>
        <v>42198.515844907408</v>
      </c>
      <c r="L1443" s="19">
        <f t="shared" si="113"/>
        <v>2015</v>
      </c>
      <c r="M1443" s="14">
        <f t="shared" si="110"/>
        <v>42258.515844907408</v>
      </c>
      <c r="N1443" t="b">
        <v>0</v>
      </c>
      <c r="O1443">
        <v>3</v>
      </c>
      <c r="P1443" t="b">
        <v>0</v>
      </c>
      <c r="Q1443" t="s">
        <v>8287</v>
      </c>
      <c r="R1443" s="7">
        <f t="shared" si="111"/>
        <v>1.1222222222222222</v>
      </c>
      <c r="S1443" s="7">
        <f t="shared" si="114"/>
        <v>673.33333333333337</v>
      </c>
      <c r="T1443" t="s">
        <v>8322</v>
      </c>
      <c r="U1443" t="s">
        <v>8341</v>
      </c>
    </row>
    <row r="1444" spans="1:21" ht="4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112"/>
        <v>42485.39534722222</v>
      </c>
      <c r="L1444" s="19">
        <f t="shared" si="113"/>
        <v>2016</v>
      </c>
      <c r="M1444" s="14">
        <f t="shared" si="110"/>
        <v>42515.39534722222</v>
      </c>
      <c r="N1444" t="b">
        <v>0</v>
      </c>
      <c r="O1444">
        <v>0</v>
      </c>
      <c r="P1444" t="b">
        <v>0</v>
      </c>
      <c r="Q1444" t="s">
        <v>8287</v>
      </c>
      <c r="R1444" s="7">
        <f t="shared" si="111"/>
        <v>0</v>
      </c>
      <c r="S1444" s="7">
        <f t="shared" si="114"/>
        <v>0</v>
      </c>
      <c r="T1444" t="s">
        <v>8322</v>
      </c>
      <c r="U1444" t="s">
        <v>8341</v>
      </c>
    </row>
    <row r="1445" spans="1:21" ht="4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112"/>
        <v>42707.676030092596</v>
      </c>
      <c r="L1445" s="19">
        <f t="shared" si="113"/>
        <v>2016</v>
      </c>
      <c r="M1445" s="14">
        <f t="shared" si="110"/>
        <v>42737.676030092596</v>
      </c>
      <c r="N1445" t="b">
        <v>0</v>
      </c>
      <c r="O1445">
        <v>0</v>
      </c>
      <c r="P1445" t="b">
        <v>0</v>
      </c>
      <c r="Q1445" t="s">
        <v>8287</v>
      </c>
      <c r="R1445" s="7">
        <f t="shared" si="111"/>
        <v>0</v>
      </c>
      <c r="S1445" s="7">
        <f t="shared" si="114"/>
        <v>0</v>
      </c>
      <c r="T1445" t="s">
        <v>8322</v>
      </c>
      <c r="U1445" t="s">
        <v>8341</v>
      </c>
    </row>
    <row r="1446" spans="1:21" ht="30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112"/>
        <v>42199.623402777783</v>
      </c>
      <c r="L1446" s="19">
        <f t="shared" si="113"/>
        <v>2015</v>
      </c>
      <c r="M1446" s="14">
        <f t="shared" si="110"/>
        <v>42259.623402777783</v>
      </c>
      <c r="N1446" t="b">
        <v>0</v>
      </c>
      <c r="O1446">
        <v>0</v>
      </c>
      <c r="P1446" t="b">
        <v>0</v>
      </c>
      <c r="Q1446" t="s">
        <v>8287</v>
      </c>
      <c r="R1446" s="7">
        <f t="shared" si="111"/>
        <v>0</v>
      </c>
      <c r="S1446" s="7">
        <f t="shared" si="114"/>
        <v>0</v>
      </c>
      <c r="T1446" t="s">
        <v>8322</v>
      </c>
      <c r="U1446" t="s">
        <v>8341</v>
      </c>
    </row>
    <row r="1447" spans="1:21" ht="4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112"/>
        <v>42139.292303240742</v>
      </c>
      <c r="L1447" s="19">
        <f t="shared" si="113"/>
        <v>2015</v>
      </c>
      <c r="M1447" s="14">
        <f t="shared" si="110"/>
        <v>42169.292303240742</v>
      </c>
      <c r="N1447" t="b">
        <v>0</v>
      </c>
      <c r="O1447">
        <v>0</v>
      </c>
      <c r="P1447" t="b">
        <v>0</v>
      </c>
      <c r="Q1447" t="s">
        <v>8287</v>
      </c>
      <c r="R1447" s="7">
        <f t="shared" si="111"/>
        <v>0</v>
      </c>
      <c r="S1447" s="7">
        <f t="shared" si="114"/>
        <v>0</v>
      </c>
      <c r="T1447" t="s">
        <v>8322</v>
      </c>
      <c r="U1447" t="s">
        <v>8341</v>
      </c>
    </row>
    <row r="1448" spans="1:21" ht="4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112"/>
        <v>42461.197662037041</v>
      </c>
      <c r="L1448" s="19">
        <f t="shared" si="113"/>
        <v>2016</v>
      </c>
      <c r="M1448" s="14">
        <f t="shared" si="110"/>
        <v>42481.197662037041</v>
      </c>
      <c r="N1448" t="b">
        <v>0</v>
      </c>
      <c r="O1448">
        <v>0</v>
      </c>
      <c r="P1448" t="b">
        <v>0</v>
      </c>
      <c r="Q1448" t="s">
        <v>8287</v>
      </c>
      <c r="R1448" s="7">
        <f t="shared" si="111"/>
        <v>0</v>
      </c>
      <c r="S1448" s="7">
        <f t="shared" si="114"/>
        <v>0</v>
      </c>
      <c r="T1448" t="s">
        <v>8322</v>
      </c>
      <c r="U1448" t="s">
        <v>8341</v>
      </c>
    </row>
    <row r="1449" spans="1:21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112"/>
        <v>42529.480717592596</v>
      </c>
      <c r="L1449" s="19">
        <f t="shared" si="113"/>
        <v>2016</v>
      </c>
      <c r="M1449" s="14">
        <f t="shared" si="110"/>
        <v>42559.480717592596</v>
      </c>
      <c r="N1449" t="b">
        <v>0</v>
      </c>
      <c r="O1449">
        <v>3</v>
      </c>
      <c r="P1449" t="b">
        <v>0</v>
      </c>
      <c r="Q1449" t="s">
        <v>8287</v>
      </c>
      <c r="R1449" s="7">
        <f t="shared" si="111"/>
        <v>1.4999999999999999E-2</v>
      </c>
      <c r="S1449" s="7">
        <f t="shared" si="114"/>
        <v>25</v>
      </c>
      <c r="T1449" t="s">
        <v>8322</v>
      </c>
      <c r="U1449" t="s">
        <v>8341</v>
      </c>
    </row>
    <row r="1450" spans="1:21" ht="45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112"/>
        <v>42115.686550925922</v>
      </c>
      <c r="L1450" s="19">
        <f t="shared" si="113"/>
        <v>2015</v>
      </c>
      <c r="M1450" s="14">
        <f t="shared" si="110"/>
        <v>42145.975694444445</v>
      </c>
      <c r="N1450" t="b">
        <v>0</v>
      </c>
      <c r="O1450">
        <v>0</v>
      </c>
      <c r="P1450" t="b">
        <v>0</v>
      </c>
      <c r="Q1450" t="s">
        <v>8287</v>
      </c>
      <c r="R1450" s="7">
        <f t="shared" si="111"/>
        <v>0</v>
      </c>
      <c r="S1450" s="7">
        <f t="shared" si="114"/>
        <v>0</v>
      </c>
      <c r="T1450" t="s">
        <v>8322</v>
      </c>
      <c r="U1450" t="s">
        <v>8341</v>
      </c>
    </row>
    <row r="1451" spans="1:21" ht="4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112"/>
        <v>42086.561400462961</v>
      </c>
      <c r="L1451" s="19">
        <f t="shared" si="113"/>
        <v>2015</v>
      </c>
      <c r="M1451" s="14">
        <f t="shared" si="110"/>
        <v>42134.561400462961</v>
      </c>
      <c r="N1451" t="b">
        <v>0</v>
      </c>
      <c r="O1451">
        <v>0</v>
      </c>
      <c r="P1451" t="b">
        <v>0</v>
      </c>
      <c r="Q1451" t="s">
        <v>8287</v>
      </c>
      <c r="R1451" s="7">
        <f t="shared" si="111"/>
        <v>0</v>
      </c>
      <c r="S1451" s="7">
        <f t="shared" si="114"/>
        <v>0</v>
      </c>
      <c r="T1451" t="s">
        <v>8322</v>
      </c>
      <c r="U1451" t="s">
        <v>8341</v>
      </c>
    </row>
    <row r="1452" spans="1:21" ht="45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112"/>
        <v>42389.921261574069</v>
      </c>
      <c r="L1452" s="19">
        <f t="shared" si="113"/>
        <v>2016</v>
      </c>
      <c r="M1452" s="14">
        <f t="shared" si="110"/>
        <v>42419.921261574069</v>
      </c>
      <c r="N1452" t="b">
        <v>0</v>
      </c>
      <c r="O1452">
        <v>1</v>
      </c>
      <c r="P1452" t="b">
        <v>0</v>
      </c>
      <c r="Q1452" t="s">
        <v>8287</v>
      </c>
      <c r="R1452" s="7">
        <f t="shared" si="111"/>
        <v>1E-3</v>
      </c>
      <c r="S1452" s="7">
        <f t="shared" si="114"/>
        <v>1</v>
      </c>
      <c r="T1452" t="s">
        <v>8322</v>
      </c>
      <c r="U1452" t="s">
        <v>8341</v>
      </c>
    </row>
    <row r="1453" spans="1:21" ht="30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112"/>
        <v>41931.709016203706</v>
      </c>
      <c r="L1453" s="19">
        <f t="shared" si="113"/>
        <v>2014</v>
      </c>
      <c r="M1453" s="14">
        <f t="shared" si="110"/>
        <v>41961.75068287037</v>
      </c>
      <c r="N1453" t="b">
        <v>0</v>
      </c>
      <c r="O1453">
        <v>2</v>
      </c>
      <c r="P1453" t="b">
        <v>0</v>
      </c>
      <c r="Q1453" t="s">
        <v>8287</v>
      </c>
      <c r="R1453" s="7">
        <f t="shared" si="111"/>
        <v>1.0554089709762533E-2</v>
      </c>
      <c r="S1453" s="7">
        <f t="shared" si="114"/>
        <v>1</v>
      </c>
      <c r="T1453" t="s">
        <v>8322</v>
      </c>
      <c r="U1453" t="s">
        <v>8341</v>
      </c>
    </row>
    <row r="1454" spans="1:21" ht="30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112"/>
        <v>41818.453275462962</v>
      </c>
      <c r="L1454" s="19">
        <f t="shared" si="113"/>
        <v>2014</v>
      </c>
      <c r="M1454" s="14">
        <f t="shared" si="110"/>
        <v>41848.453275462962</v>
      </c>
      <c r="N1454" t="b">
        <v>0</v>
      </c>
      <c r="O1454">
        <v>0</v>
      </c>
      <c r="P1454" t="b">
        <v>0</v>
      </c>
      <c r="Q1454" t="s">
        <v>8287</v>
      </c>
      <c r="R1454" s="7">
        <f t="shared" si="111"/>
        <v>0</v>
      </c>
      <c r="S1454" s="7">
        <f t="shared" si="114"/>
        <v>0</v>
      </c>
      <c r="T1454" t="s">
        <v>8322</v>
      </c>
      <c r="U1454" t="s">
        <v>8341</v>
      </c>
    </row>
    <row r="1455" spans="1:21" ht="4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112"/>
        <v>42795.446145833332</v>
      </c>
      <c r="L1455" s="19">
        <f t="shared" si="113"/>
        <v>2017</v>
      </c>
      <c r="M1455" s="14">
        <f t="shared" si="110"/>
        <v>42840.404479166667</v>
      </c>
      <c r="N1455" t="b">
        <v>0</v>
      </c>
      <c r="O1455">
        <v>0</v>
      </c>
      <c r="P1455" t="b">
        <v>0</v>
      </c>
      <c r="Q1455" t="s">
        <v>8287</v>
      </c>
      <c r="R1455" s="7">
        <f t="shared" si="111"/>
        <v>0</v>
      </c>
      <c r="S1455" s="7">
        <f t="shared" si="114"/>
        <v>0</v>
      </c>
      <c r="T1455" t="s">
        <v>8322</v>
      </c>
      <c r="U1455" t="s">
        <v>8341</v>
      </c>
    </row>
    <row r="1456" spans="1:21" ht="4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112"/>
        <v>42463.616666666669</v>
      </c>
      <c r="L1456" s="19">
        <f t="shared" si="113"/>
        <v>2016</v>
      </c>
      <c r="M1456" s="14">
        <f t="shared" si="110"/>
        <v>42484.665972222225</v>
      </c>
      <c r="N1456" t="b">
        <v>0</v>
      </c>
      <c r="O1456">
        <v>1</v>
      </c>
      <c r="P1456" t="b">
        <v>0</v>
      </c>
      <c r="Q1456" t="s">
        <v>8287</v>
      </c>
      <c r="R1456" s="7">
        <f t="shared" si="111"/>
        <v>0.85714285714285721</v>
      </c>
      <c r="S1456" s="7">
        <f t="shared" si="114"/>
        <v>15</v>
      </c>
      <c r="T1456" t="s">
        <v>8322</v>
      </c>
      <c r="U1456" t="s">
        <v>8341</v>
      </c>
    </row>
    <row r="1457" spans="1:21" ht="45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112"/>
        <v>41832.422685185185</v>
      </c>
      <c r="L1457" s="19">
        <f t="shared" si="113"/>
        <v>2014</v>
      </c>
      <c r="M1457" s="14">
        <f t="shared" si="110"/>
        <v>41887.318749999999</v>
      </c>
      <c r="N1457" t="b">
        <v>0</v>
      </c>
      <c r="O1457">
        <v>7</v>
      </c>
      <c r="P1457" t="b">
        <v>0</v>
      </c>
      <c r="Q1457" t="s">
        <v>8287</v>
      </c>
      <c r="R1457" s="7">
        <f t="shared" si="111"/>
        <v>10.5</v>
      </c>
      <c r="S1457" s="7">
        <f t="shared" si="114"/>
        <v>225</v>
      </c>
      <c r="T1457" t="s">
        <v>8322</v>
      </c>
      <c r="U1457" t="s">
        <v>8341</v>
      </c>
    </row>
    <row r="1458" spans="1:21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112"/>
        <v>42708.418576388889</v>
      </c>
      <c r="L1458" s="19">
        <f t="shared" si="113"/>
        <v>2016</v>
      </c>
      <c r="M1458" s="14">
        <f t="shared" si="110"/>
        <v>42738.418576388889</v>
      </c>
      <c r="N1458" t="b">
        <v>0</v>
      </c>
      <c r="O1458">
        <v>3</v>
      </c>
      <c r="P1458" t="b">
        <v>0</v>
      </c>
      <c r="Q1458" t="s">
        <v>8287</v>
      </c>
      <c r="R1458" s="7">
        <f t="shared" si="111"/>
        <v>2.9000000000000004</v>
      </c>
      <c r="S1458" s="7">
        <f t="shared" si="114"/>
        <v>48.333333333333336</v>
      </c>
      <c r="T1458" t="s">
        <v>8322</v>
      </c>
      <c r="U1458" t="s">
        <v>8341</v>
      </c>
    </row>
    <row r="1459" spans="1:21" ht="30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112"/>
        <v>42289.64634259259</v>
      </c>
      <c r="L1459" s="19">
        <f t="shared" si="113"/>
        <v>2015</v>
      </c>
      <c r="M1459" s="14">
        <f t="shared" si="110"/>
        <v>42319.688009259262</v>
      </c>
      <c r="N1459" t="b">
        <v>0</v>
      </c>
      <c r="O1459">
        <v>0</v>
      </c>
      <c r="P1459" t="b">
        <v>0</v>
      </c>
      <c r="Q1459" t="s">
        <v>8287</v>
      </c>
      <c r="R1459" s="7">
        <f t="shared" si="111"/>
        <v>0</v>
      </c>
      <c r="S1459" s="7">
        <f t="shared" si="114"/>
        <v>0</v>
      </c>
      <c r="T1459" t="s">
        <v>8322</v>
      </c>
      <c r="U1459" t="s">
        <v>8341</v>
      </c>
    </row>
    <row r="1460" spans="1:21" ht="45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112"/>
        <v>41831.455555555556</v>
      </c>
      <c r="L1460" s="19">
        <f t="shared" si="113"/>
        <v>2014</v>
      </c>
      <c r="M1460" s="14">
        <f t="shared" si="110"/>
        <v>41861.916666666664</v>
      </c>
      <c r="N1460" t="b">
        <v>0</v>
      </c>
      <c r="O1460">
        <v>0</v>
      </c>
      <c r="P1460" t="b">
        <v>0</v>
      </c>
      <c r="Q1460" t="s">
        <v>8287</v>
      </c>
      <c r="R1460" s="7">
        <f t="shared" si="111"/>
        <v>0</v>
      </c>
      <c r="S1460" s="7">
        <f t="shared" si="114"/>
        <v>0</v>
      </c>
      <c r="T1460" t="s">
        <v>8322</v>
      </c>
      <c r="U1460" t="s">
        <v>8341</v>
      </c>
    </row>
    <row r="1461" spans="1:21" ht="4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112"/>
        <v>42311.954814814817</v>
      </c>
      <c r="L1461" s="19">
        <f t="shared" si="113"/>
        <v>2015</v>
      </c>
      <c r="M1461" s="14">
        <f t="shared" si="110"/>
        <v>42340.475694444445</v>
      </c>
      <c r="N1461" t="b">
        <v>0</v>
      </c>
      <c r="O1461">
        <v>0</v>
      </c>
      <c r="P1461" t="b">
        <v>0</v>
      </c>
      <c r="Q1461" t="s">
        <v>8287</v>
      </c>
      <c r="R1461" s="7">
        <f t="shared" si="111"/>
        <v>0</v>
      </c>
      <c r="S1461" s="7">
        <f t="shared" si="114"/>
        <v>0</v>
      </c>
      <c r="T1461" t="s">
        <v>8322</v>
      </c>
      <c r="U1461" t="s">
        <v>8341</v>
      </c>
    </row>
    <row r="1462" spans="1:21" ht="4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112"/>
        <v>41915.646967592591</v>
      </c>
      <c r="L1462" s="19">
        <f t="shared" si="113"/>
        <v>2014</v>
      </c>
      <c r="M1462" s="14">
        <f t="shared" si="110"/>
        <v>41973.739583333328</v>
      </c>
      <c r="N1462" t="b">
        <v>0</v>
      </c>
      <c r="O1462">
        <v>0</v>
      </c>
      <c r="P1462" t="b">
        <v>0</v>
      </c>
      <c r="Q1462" t="s">
        <v>8287</v>
      </c>
      <c r="R1462" s="7">
        <f t="shared" si="111"/>
        <v>0</v>
      </c>
      <c r="S1462" s="7">
        <f t="shared" si="114"/>
        <v>0</v>
      </c>
      <c r="T1462" t="s">
        <v>8322</v>
      </c>
      <c r="U1462" t="s">
        <v>8341</v>
      </c>
    </row>
    <row r="1463" spans="1:21" ht="30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112"/>
        <v>41899.395300925928</v>
      </c>
      <c r="L1463" s="19">
        <f t="shared" si="113"/>
        <v>2014</v>
      </c>
      <c r="M1463" s="14">
        <f t="shared" si="110"/>
        <v>41932.75</v>
      </c>
      <c r="N1463" t="b">
        <v>1</v>
      </c>
      <c r="O1463">
        <v>340</v>
      </c>
      <c r="P1463" t="b">
        <v>1</v>
      </c>
      <c r="Q1463" t="s">
        <v>8288</v>
      </c>
      <c r="R1463" s="7">
        <f t="shared" si="111"/>
        <v>101.24459999999999</v>
      </c>
      <c r="S1463" s="7">
        <f t="shared" si="114"/>
        <v>44.66673529411765</v>
      </c>
      <c r="T1463" t="s">
        <v>8322</v>
      </c>
      <c r="U1463" t="s">
        <v>8342</v>
      </c>
    </row>
    <row r="1464" spans="1:21" ht="30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112"/>
        <v>41344.412858796299</v>
      </c>
      <c r="L1464" s="19">
        <f t="shared" si="113"/>
        <v>2013</v>
      </c>
      <c r="M1464" s="14">
        <f t="shared" si="110"/>
        <v>41374.412858796299</v>
      </c>
      <c r="N1464" t="b">
        <v>1</v>
      </c>
      <c r="O1464">
        <v>150</v>
      </c>
      <c r="P1464" t="b">
        <v>1</v>
      </c>
      <c r="Q1464" t="s">
        <v>8288</v>
      </c>
      <c r="R1464" s="7">
        <f t="shared" si="111"/>
        <v>108.5175</v>
      </c>
      <c r="S1464" s="7">
        <f t="shared" si="114"/>
        <v>28.937999999999999</v>
      </c>
      <c r="T1464" t="s">
        <v>8322</v>
      </c>
      <c r="U1464" t="s">
        <v>8342</v>
      </c>
    </row>
    <row r="1465" spans="1:21" ht="4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112"/>
        <v>41326.661319444444</v>
      </c>
      <c r="L1465" s="19">
        <f t="shared" si="113"/>
        <v>2013</v>
      </c>
      <c r="M1465" s="14">
        <f t="shared" si="110"/>
        <v>41371.619652777779</v>
      </c>
      <c r="N1465" t="b">
        <v>1</v>
      </c>
      <c r="O1465">
        <v>25</v>
      </c>
      <c r="P1465" t="b">
        <v>1</v>
      </c>
      <c r="Q1465" t="s">
        <v>8288</v>
      </c>
      <c r="R1465" s="7">
        <f t="shared" si="111"/>
        <v>147.66666666666666</v>
      </c>
      <c r="S1465" s="7">
        <f t="shared" si="114"/>
        <v>35.44</v>
      </c>
      <c r="T1465" t="s">
        <v>8322</v>
      </c>
      <c r="U1465" t="s">
        <v>8342</v>
      </c>
    </row>
    <row r="1466" spans="1:21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112"/>
        <v>41291.411550925928</v>
      </c>
      <c r="L1466" s="19">
        <f t="shared" si="113"/>
        <v>2013</v>
      </c>
      <c r="M1466" s="14">
        <f t="shared" si="110"/>
        <v>41321.411550925928</v>
      </c>
      <c r="N1466" t="b">
        <v>1</v>
      </c>
      <c r="O1466">
        <v>234</v>
      </c>
      <c r="P1466" t="b">
        <v>1</v>
      </c>
      <c r="Q1466" t="s">
        <v>8288</v>
      </c>
      <c r="R1466" s="7">
        <f t="shared" si="111"/>
        <v>163.19999999999999</v>
      </c>
      <c r="S1466" s="7">
        <f t="shared" si="114"/>
        <v>34.871794871794869</v>
      </c>
      <c r="T1466" t="s">
        <v>8322</v>
      </c>
      <c r="U1466" t="s">
        <v>8342</v>
      </c>
    </row>
    <row r="1467" spans="1:21" ht="4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112"/>
        <v>40959.484398148146</v>
      </c>
      <c r="L1467" s="19">
        <f t="shared" si="113"/>
        <v>2012</v>
      </c>
      <c r="M1467" s="14">
        <f t="shared" si="110"/>
        <v>40989.875</v>
      </c>
      <c r="N1467" t="b">
        <v>1</v>
      </c>
      <c r="O1467">
        <v>2602</v>
      </c>
      <c r="P1467" t="b">
        <v>1</v>
      </c>
      <c r="Q1467" t="s">
        <v>8288</v>
      </c>
      <c r="R1467" s="7">
        <f t="shared" si="111"/>
        <v>456.41449999999998</v>
      </c>
      <c r="S1467" s="7">
        <f t="shared" si="114"/>
        <v>52.622732513451197</v>
      </c>
      <c r="T1467" t="s">
        <v>8322</v>
      </c>
      <c r="U1467" t="s">
        <v>8342</v>
      </c>
    </row>
    <row r="1468" spans="1:21" ht="4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112"/>
        <v>42339.922060185185</v>
      </c>
      <c r="L1468" s="19">
        <f t="shared" si="113"/>
        <v>2015</v>
      </c>
      <c r="M1468" s="14">
        <f t="shared" si="110"/>
        <v>42380.958333333328</v>
      </c>
      <c r="N1468" t="b">
        <v>1</v>
      </c>
      <c r="O1468">
        <v>248</v>
      </c>
      <c r="P1468" t="b">
        <v>1</v>
      </c>
      <c r="Q1468" t="s">
        <v>8288</v>
      </c>
      <c r="R1468" s="7">
        <f t="shared" si="111"/>
        <v>107.87731249999999</v>
      </c>
      <c r="S1468" s="7">
        <f t="shared" si="114"/>
        <v>69.598266129032254</v>
      </c>
      <c r="T1468" t="s">
        <v>8322</v>
      </c>
      <c r="U1468" t="s">
        <v>8342</v>
      </c>
    </row>
    <row r="1469" spans="1:21" ht="30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112"/>
        <v>40933.55190972222</v>
      </c>
      <c r="L1469" s="19">
        <f t="shared" si="113"/>
        <v>2012</v>
      </c>
      <c r="M1469" s="14">
        <f t="shared" si="110"/>
        <v>40993.510243055556</v>
      </c>
      <c r="N1469" t="b">
        <v>1</v>
      </c>
      <c r="O1469">
        <v>600</v>
      </c>
      <c r="P1469" t="b">
        <v>1</v>
      </c>
      <c r="Q1469" t="s">
        <v>8288</v>
      </c>
      <c r="R1469" s="7">
        <f t="shared" si="111"/>
        <v>115.08</v>
      </c>
      <c r="S1469" s="7">
        <f t="shared" si="114"/>
        <v>76.72</v>
      </c>
      <c r="T1469" t="s">
        <v>8322</v>
      </c>
      <c r="U1469" t="s">
        <v>8342</v>
      </c>
    </row>
    <row r="1470" spans="1:21" ht="4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112"/>
        <v>40645.764456018514</v>
      </c>
      <c r="L1470" s="19">
        <f t="shared" si="113"/>
        <v>2011</v>
      </c>
      <c r="M1470" s="14">
        <f t="shared" si="110"/>
        <v>40705.764456018514</v>
      </c>
      <c r="N1470" t="b">
        <v>1</v>
      </c>
      <c r="O1470">
        <v>293</v>
      </c>
      <c r="P1470" t="b">
        <v>1</v>
      </c>
      <c r="Q1470" t="s">
        <v>8288</v>
      </c>
      <c r="R1470" s="7">
        <f t="shared" si="111"/>
        <v>102.36842105263158</v>
      </c>
      <c r="S1470" s="7">
        <f t="shared" si="114"/>
        <v>33.191126279863482</v>
      </c>
      <c r="T1470" t="s">
        <v>8322</v>
      </c>
      <c r="U1470" t="s">
        <v>8342</v>
      </c>
    </row>
    <row r="1471" spans="1:21" ht="30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112"/>
        <v>41290.348483796297</v>
      </c>
      <c r="L1471" s="19">
        <f t="shared" si="113"/>
        <v>2013</v>
      </c>
      <c r="M1471" s="14">
        <f t="shared" si="110"/>
        <v>41320.348483796297</v>
      </c>
      <c r="N1471" t="b">
        <v>1</v>
      </c>
      <c r="O1471">
        <v>321</v>
      </c>
      <c r="P1471" t="b">
        <v>1</v>
      </c>
      <c r="Q1471" t="s">
        <v>8288</v>
      </c>
      <c r="R1471" s="7">
        <f t="shared" si="111"/>
        <v>108.42485875706214</v>
      </c>
      <c r="S1471" s="7">
        <f t="shared" si="114"/>
        <v>149.46417445482865</v>
      </c>
      <c r="T1471" t="s">
        <v>8322</v>
      </c>
      <c r="U1471" t="s">
        <v>8342</v>
      </c>
    </row>
    <row r="1472" spans="1:21" ht="45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112"/>
        <v>41250.577118055553</v>
      </c>
      <c r="L1472" s="19">
        <f t="shared" si="113"/>
        <v>2012</v>
      </c>
      <c r="M1472" s="14">
        <f t="shared" si="110"/>
        <v>41271.577118055553</v>
      </c>
      <c r="N1472" t="b">
        <v>1</v>
      </c>
      <c r="O1472">
        <v>81</v>
      </c>
      <c r="P1472" t="b">
        <v>1</v>
      </c>
      <c r="Q1472" t="s">
        <v>8288</v>
      </c>
      <c r="R1472" s="7">
        <f t="shared" si="111"/>
        <v>125.13333333333334</v>
      </c>
      <c r="S1472" s="7">
        <f t="shared" si="114"/>
        <v>23.172839506172838</v>
      </c>
      <c r="T1472" t="s">
        <v>8322</v>
      </c>
      <c r="U1472" t="s">
        <v>8342</v>
      </c>
    </row>
    <row r="1473" spans="1:21" ht="4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112"/>
        <v>42073.707569444443</v>
      </c>
      <c r="L1473" s="19">
        <f t="shared" si="113"/>
        <v>2015</v>
      </c>
      <c r="M1473" s="14">
        <f t="shared" si="110"/>
        <v>42103.707569444443</v>
      </c>
      <c r="N1473" t="b">
        <v>1</v>
      </c>
      <c r="O1473">
        <v>343</v>
      </c>
      <c r="P1473" t="b">
        <v>1</v>
      </c>
      <c r="Q1473" t="s">
        <v>8288</v>
      </c>
      <c r="R1473" s="7">
        <f t="shared" si="111"/>
        <v>103.840625</v>
      </c>
      <c r="S1473" s="7">
        <f t="shared" si="114"/>
        <v>96.877551020408163</v>
      </c>
      <c r="T1473" t="s">
        <v>8322</v>
      </c>
      <c r="U1473" t="s">
        <v>8342</v>
      </c>
    </row>
    <row r="1474" spans="1:21" ht="45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si="112"/>
        <v>41533.292858796296</v>
      </c>
      <c r="L1474" s="19">
        <f t="shared" si="113"/>
        <v>2013</v>
      </c>
      <c r="M1474" s="14">
        <f t="shared" ref="M1474:M1537" si="115">(I1474/86400)+25569+(-6/24)</f>
        <v>41563.292858796296</v>
      </c>
      <c r="N1474" t="b">
        <v>1</v>
      </c>
      <c r="O1474">
        <v>336</v>
      </c>
      <c r="P1474" t="b">
        <v>1</v>
      </c>
      <c r="Q1474" t="s">
        <v>8288</v>
      </c>
      <c r="R1474" s="7">
        <f t="shared" ref="R1474:R1537" si="116">E1474/D1474*100</f>
        <v>138.70400000000001</v>
      </c>
      <c r="S1474" s="7">
        <f t="shared" si="114"/>
        <v>103.20238095238095</v>
      </c>
      <c r="T1474" t="s">
        <v>8322</v>
      </c>
      <c r="U1474" t="s">
        <v>8342</v>
      </c>
    </row>
    <row r="1475" spans="1:21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ref="K1475:K1538" si="117">(J1475/86400)+25569+(-6/24)</f>
        <v>40939.729618055557</v>
      </c>
      <c r="L1475" s="19">
        <f t="shared" ref="L1475:L1538" si="118">YEAR(K1475)</f>
        <v>2012</v>
      </c>
      <c r="M1475" s="14">
        <f t="shared" si="115"/>
        <v>40969.729618055557</v>
      </c>
      <c r="N1475" t="b">
        <v>1</v>
      </c>
      <c r="O1475">
        <v>47</v>
      </c>
      <c r="P1475" t="b">
        <v>1</v>
      </c>
      <c r="Q1475" t="s">
        <v>8288</v>
      </c>
      <c r="R1475" s="7">
        <f t="shared" si="116"/>
        <v>120.51600000000001</v>
      </c>
      <c r="S1475" s="7">
        <f t="shared" ref="S1475:S1538" si="119">IFERROR(E1475/O1475,0)</f>
        <v>38.462553191489363</v>
      </c>
      <c r="T1475" t="s">
        <v>8322</v>
      </c>
      <c r="U1475" t="s">
        <v>8342</v>
      </c>
    </row>
    <row r="1476" spans="1:21" ht="4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117"/>
        <v>41500.47791666667</v>
      </c>
      <c r="L1476" s="19">
        <f t="shared" si="118"/>
        <v>2013</v>
      </c>
      <c r="M1476" s="14">
        <f t="shared" si="115"/>
        <v>41530.47791666667</v>
      </c>
      <c r="N1476" t="b">
        <v>1</v>
      </c>
      <c r="O1476">
        <v>76</v>
      </c>
      <c r="P1476" t="b">
        <v>1</v>
      </c>
      <c r="Q1476" t="s">
        <v>8288</v>
      </c>
      <c r="R1476" s="7">
        <f t="shared" si="116"/>
        <v>112.26666666666667</v>
      </c>
      <c r="S1476" s="7">
        <f t="shared" si="119"/>
        <v>44.315789473684212</v>
      </c>
      <c r="T1476" t="s">
        <v>8322</v>
      </c>
      <c r="U1476" t="s">
        <v>8342</v>
      </c>
    </row>
    <row r="1477" spans="1:21" ht="4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117"/>
        <v>41960.472951388889</v>
      </c>
      <c r="L1477" s="19">
        <f t="shared" si="118"/>
        <v>2014</v>
      </c>
      <c r="M1477" s="14">
        <f t="shared" si="115"/>
        <v>41992.957638888889</v>
      </c>
      <c r="N1477" t="b">
        <v>1</v>
      </c>
      <c r="O1477">
        <v>441</v>
      </c>
      <c r="P1477" t="b">
        <v>1</v>
      </c>
      <c r="Q1477" t="s">
        <v>8288</v>
      </c>
      <c r="R1477" s="7">
        <f t="shared" si="116"/>
        <v>188.66966666666667</v>
      </c>
      <c r="S1477" s="7">
        <f t="shared" si="119"/>
        <v>64.173356009070289</v>
      </c>
      <c r="T1477" t="s">
        <v>8322</v>
      </c>
      <c r="U1477" t="s">
        <v>8342</v>
      </c>
    </row>
    <row r="1478" spans="1:21" ht="30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117"/>
        <v>40765.791921296295</v>
      </c>
      <c r="L1478" s="19">
        <f t="shared" si="118"/>
        <v>2011</v>
      </c>
      <c r="M1478" s="14">
        <f t="shared" si="115"/>
        <v>40795.791921296295</v>
      </c>
      <c r="N1478" t="b">
        <v>1</v>
      </c>
      <c r="O1478">
        <v>916</v>
      </c>
      <c r="P1478" t="b">
        <v>1</v>
      </c>
      <c r="Q1478" t="s">
        <v>8288</v>
      </c>
      <c r="R1478" s="7">
        <f t="shared" si="116"/>
        <v>661.55466666666666</v>
      </c>
      <c r="S1478" s="7">
        <f t="shared" si="119"/>
        <v>43.333275109170302</v>
      </c>
      <c r="T1478" t="s">
        <v>8322</v>
      </c>
      <c r="U1478" t="s">
        <v>8342</v>
      </c>
    </row>
    <row r="1479" spans="1:21" ht="4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117"/>
        <v>40840.365787037037</v>
      </c>
      <c r="L1479" s="19">
        <f t="shared" si="118"/>
        <v>2011</v>
      </c>
      <c r="M1479" s="14">
        <f t="shared" si="115"/>
        <v>40899.875</v>
      </c>
      <c r="N1479" t="b">
        <v>1</v>
      </c>
      <c r="O1479">
        <v>369</v>
      </c>
      <c r="P1479" t="b">
        <v>1</v>
      </c>
      <c r="Q1479" t="s">
        <v>8288</v>
      </c>
      <c r="R1479" s="7">
        <f t="shared" si="116"/>
        <v>111.31</v>
      </c>
      <c r="S1479" s="7">
        <f t="shared" si="119"/>
        <v>90.495934959349597</v>
      </c>
      <c r="T1479" t="s">
        <v>8322</v>
      </c>
      <c r="U1479" t="s">
        <v>8342</v>
      </c>
    </row>
    <row r="1480" spans="1:21" ht="4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117"/>
        <v>41394.621678240743</v>
      </c>
      <c r="L1480" s="19">
        <f t="shared" si="118"/>
        <v>2013</v>
      </c>
      <c r="M1480" s="14">
        <f t="shared" si="115"/>
        <v>41408.621678240743</v>
      </c>
      <c r="N1480" t="b">
        <v>1</v>
      </c>
      <c r="O1480">
        <v>20242</v>
      </c>
      <c r="P1480" t="b">
        <v>1</v>
      </c>
      <c r="Q1480" t="s">
        <v>8288</v>
      </c>
      <c r="R1480" s="7">
        <f t="shared" si="116"/>
        <v>1181.6142199999999</v>
      </c>
      <c r="S1480" s="7">
        <f t="shared" si="119"/>
        <v>29.187190495010373</v>
      </c>
      <c r="T1480" t="s">
        <v>8322</v>
      </c>
      <c r="U1480" t="s">
        <v>8342</v>
      </c>
    </row>
    <row r="1481" spans="1:21" ht="4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117"/>
        <v>41754.495243055557</v>
      </c>
      <c r="L1481" s="19">
        <f t="shared" si="118"/>
        <v>2014</v>
      </c>
      <c r="M1481" s="14">
        <f t="shared" si="115"/>
        <v>41768.915972222225</v>
      </c>
      <c r="N1481" t="b">
        <v>1</v>
      </c>
      <c r="O1481">
        <v>71</v>
      </c>
      <c r="P1481" t="b">
        <v>1</v>
      </c>
      <c r="Q1481" t="s">
        <v>8288</v>
      </c>
      <c r="R1481" s="7">
        <f t="shared" si="116"/>
        <v>137.375</v>
      </c>
      <c r="S1481" s="7">
        <f t="shared" si="119"/>
        <v>30.95774647887324</v>
      </c>
      <c r="T1481" t="s">
        <v>8322</v>
      </c>
      <c r="U1481" t="s">
        <v>8342</v>
      </c>
    </row>
    <row r="1482" spans="1:21" ht="4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117"/>
        <v>41464.684016203704</v>
      </c>
      <c r="L1482" s="19">
        <f t="shared" si="118"/>
        <v>2013</v>
      </c>
      <c r="M1482" s="14">
        <f t="shared" si="115"/>
        <v>41481.458333333336</v>
      </c>
      <c r="N1482" t="b">
        <v>1</v>
      </c>
      <c r="O1482">
        <v>635</v>
      </c>
      <c r="P1482" t="b">
        <v>1</v>
      </c>
      <c r="Q1482" t="s">
        <v>8288</v>
      </c>
      <c r="R1482" s="7">
        <f t="shared" si="116"/>
        <v>117.04040000000001</v>
      </c>
      <c r="S1482" s="7">
        <f t="shared" si="119"/>
        <v>92.157795275590544</v>
      </c>
      <c r="T1482" t="s">
        <v>8322</v>
      </c>
      <c r="U1482" t="s">
        <v>8342</v>
      </c>
    </row>
    <row r="1483" spans="1:21" ht="4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117"/>
        <v>41550.672974537039</v>
      </c>
      <c r="L1483" s="19">
        <f t="shared" si="118"/>
        <v>2013</v>
      </c>
      <c r="M1483" s="14">
        <f t="shared" si="115"/>
        <v>41580.672974537039</v>
      </c>
      <c r="N1483" t="b">
        <v>0</v>
      </c>
      <c r="O1483">
        <v>6</v>
      </c>
      <c r="P1483" t="b">
        <v>0</v>
      </c>
      <c r="Q1483" t="s">
        <v>8275</v>
      </c>
      <c r="R1483" s="7">
        <f t="shared" si="116"/>
        <v>2.1</v>
      </c>
      <c r="S1483" s="7">
        <f t="shared" si="119"/>
        <v>17.5</v>
      </c>
      <c r="T1483" t="s">
        <v>8322</v>
      </c>
      <c r="U1483" t="s">
        <v>8324</v>
      </c>
    </row>
    <row r="1484" spans="1:21" ht="4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117"/>
        <v>41136.608055555553</v>
      </c>
      <c r="L1484" s="19">
        <f t="shared" si="118"/>
        <v>2012</v>
      </c>
      <c r="M1484" s="14">
        <f t="shared" si="115"/>
        <v>41159.077083333337</v>
      </c>
      <c r="N1484" t="b">
        <v>0</v>
      </c>
      <c r="O1484">
        <v>1</v>
      </c>
      <c r="P1484" t="b">
        <v>0</v>
      </c>
      <c r="Q1484" t="s">
        <v>8275</v>
      </c>
      <c r="R1484" s="7">
        <f t="shared" si="116"/>
        <v>0.1</v>
      </c>
      <c r="S1484" s="7">
        <f t="shared" si="119"/>
        <v>5</v>
      </c>
      <c r="T1484" t="s">
        <v>8322</v>
      </c>
      <c r="U1484" t="s">
        <v>8324</v>
      </c>
    </row>
    <row r="1485" spans="1:21" ht="4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117"/>
        <v>42547.942997685182</v>
      </c>
      <c r="L1485" s="19">
        <f t="shared" si="118"/>
        <v>2016</v>
      </c>
      <c r="M1485" s="14">
        <f t="shared" si="115"/>
        <v>42572.942997685182</v>
      </c>
      <c r="N1485" t="b">
        <v>0</v>
      </c>
      <c r="O1485">
        <v>2</v>
      </c>
      <c r="P1485" t="b">
        <v>0</v>
      </c>
      <c r="Q1485" t="s">
        <v>8275</v>
      </c>
      <c r="R1485" s="7">
        <f t="shared" si="116"/>
        <v>0.7142857142857143</v>
      </c>
      <c r="S1485" s="7">
        <f t="shared" si="119"/>
        <v>25</v>
      </c>
      <c r="T1485" t="s">
        <v>8322</v>
      </c>
      <c r="U1485" t="s">
        <v>8324</v>
      </c>
    </row>
    <row r="1486" spans="1:21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117"/>
        <v>41052.950960648144</v>
      </c>
      <c r="L1486" s="19">
        <f t="shared" si="118"/>
        <v>2012</v>
      </c>
      <c r="M1486" s="14">
        <f t="shared" si="115"/>
        <v>41111.368750000001</v>
      </c>
      <c r="N1486" t="b">
        <v>0</v>
      </c>
      <c r="O1486">
        <v>0</v>
      </c>
      <c r="P1486" t="b">
        <v>0</v>
      </c>
      <c r="Q1486" t="s">
        <v>8275</v>
      </c>
      <c r="R1486" s="7">
        <f t="shared" si="116"/>
        <v>0</v>
      </c>
      <c r="S1486" s="7">
        <f t="shared" si="119"/>
        <v>0</v>
      </c>
      <c r="T1486" t="s">
        <v>8322</v>
      </c>
      <c r="U1486" t="s">
        <v>8324</v>
      </c>
    </row>
    <row r="1487" spans="1:21" ht="4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117"/>
        <v>42130.545983796299</v>
      </c>
      <c r="L1487" s="19">
        <f t="shared" si="118"/>
        <v>2015</v>
      </c>
      <c r="M1487" s="14">
        <f t="shared" si="115"/>
        <v>42175.545983796299</v>
      </c>
      <c r="N1487" t="b">
        <v>0</v>
      </c>
      <c r="O1487">
        <v>3</v>
      </c>
      <c r="P1487" t="b">
        <v>0</v>
      </c>
      <c r="Q1487" t="s">
        <v>8275</v>
      </c>
      <c r="R1487" s="7">
        <f t="shared" si="116"/>
        <v>2.2388059701492535</v>
      </c>
      <c r="S1487" s="7">
        <f t="shared" si="119"/>
        <v>50</v>
      </c>
      <c r="T1487" t="s">
        <v>8322</v>
      </c>
      <c r="U1487" t="s">
        <v>8324</v>
      </c>
    </row>
    <row r="1488" spans="1:21" ht="45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117"/>
        <v>42031.918530092589</v>
      </c>
      <c r="L1488" s="19">
        <f t="shared" si="118"/>
        <v>2015</v>
      </c>
      <c r="M1488" s="14">
        <f t="shared" si="115"/>
        <v>42061.918530092589</v>
      </c>
      <c r="N1488" t="b">
        <v>0</v>
      </c>
      <c r="O1488">
        <v>3</v>
      </c>
      <c r="P1488" t="b">
        <v>0</v>
      </c>
      <c r="Q1488" t="s">
        <v>8275</v>
      </c>
      <c r="R1488" s="7">
        <f t="shared" si="116"/>
        <v>0.24</v>
      </c>
      <c r="S1488" s="7">
        <f t="shared" si="119"/>
        <v>16</v>
      </c>
      <c r="T1488" t="s">
        <v>8322</v>
      </c>
      <c r="U1488" t="s">
        <v>8324</v>
      </c>
    </row>
    <row r="1489" spans="1:21" ht="4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117"/>
        <v>42554.667488425926</v>
      </c>
      <c r="L1489" s="19">
        <f t="shared" si="118"/>
        <v>2016</v>
      </c>
      <c r="M1489" s="14">
        <f t="shared" si="115"/>
        <v>42584.667488425926</v>
      </c>
      <c r="N1489" t="b">
        <v>0</v>
      </c>
      <c r="O1489">
        <v>0</v>
      </c>
      <c r="P1489" t="b">
        <v>0</v>
      </c>
      <c r="Q1489" t="s">
        <v>8275</v>
      </c>
      <c r="R1489" s="7">
        <f t="shared" si="116"/>
        <v>0</v>
      </c>
      <c r="S1489" s="7">
        <f t="shared" si="119"/>
        <v>0</v>
      </c>
      <c r="T1489" t="s">
        <v>8322</v>
      </c>
      <c r="U1489" t="s">
        <v>8324</v>
      </c>
    </row>
    <row r="1490" spans="1:21" ht="30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117"/>
        <v>41614.313194444447</v>
      </c>
      <c r="L1490" s="19">
        <f t="shared" si="118"/>
        <v>2013</v>
      </c>
      <c r="M1490" s="14">
        <f t="shared" si="115"/>
        <v>41644.313194444447</v>
      </c>
      <c r="N1490" t="b">
        <v>0</v>
      </c>
      <c r="O1490">
        <v>6</v>
      </c>
      <c r="P1490" t="b">
        <v>0</v>
      </c>
      <c r="Q1490" t="s">
        <v>8275</v>
      </c>
      <c r="R1490" s="7">
        <f t="shared" si="116"/>
        <v>2.4</v>
      </c>
      <c r="S1490" s="7">
        <f t="shared" si="119"/>
        <v>60</v>
      </c>
      <c r="T1490" t="s">
        <v>8322</v>
      </c>
      <c r="U1490" t="s">
        <v>8324</v>
      </c>
    </row>
    <row r="1491" spans="1:21" ht="4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117"/>
        <v>41198.361712962964</v>
      </c>
      <c r="L1491" s="19">
        <f t="shared" si="118"/>
        <v>2012</v>
      </c>
      <c r="M1491" s="14">
        <f t="shared" si="115"/>
        <v>41228.403379629628</v>
      </c>
      <c r="N1491" t="b">
        <v>0</v>
      </c>
      <c r="O1491">
        <v>0</v>
      </c>
      <c r="P1491" t="b">
        <v>0</v>
      </c>
      <c r="Q1491" t="s">
        <v>8275</v>
      </c>
      <c r="R1491" s="7">
        <f t="shared" si="116"/>
        <v>0</v>
      </c>
      <c r="S1491" s="7">
        <f t="shared" si="119"/>
        <v>0</v>
      </c>
      <c r="T1491" t="s">
        <v>8322</v>
      </c>
      <c r="U1491" t="s">
        <v>8324</v>
      </c>
    </row>
    <row r="1492" spans="1:21" ht="4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117"/>
        <v>41520.311041666668</v>
      </c>
      <c r="L1492" s="19">
        <f t="shared" si="118"/>
        <v>2013</v>
      </c>
      <c r="M1492" s="14">
        <f t="shared" si="115"/>
        <v>41549.311041666668</v>
      </c>
      <c r="N1492" t="b">
        <v>0</v>
      </c>
      <c r="O1492">
        <v>19</v>
      </c>
      <c r="P1492" t="b">
        <v>0</v>
      </c>
      <c r="Q1492" t="s">
        <v>8275</v>
      </c>
      <c r="R1492" s="7">
        <f t="shared" si="116"/>
        <v>30.862068965517242</v>
      </c>
      <c r="S1492" s="7">
        <f t="shared" si="119"/>
        <v>47.10526315789474</v>
      </c>
      <c r="T1492" t="s">
        <v>8322</v>
      </c>
      <c r="U1492" t="s">
        <v>8324</v>
      </c>
    </row>
    <row r="1493" spans="1:21" ht="30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117"/>
        <v>41991.463460648149</v>
      </c>
      <c r="L1493" s="19">
        <f t="shared" si="118"/>
        <v>2014</v>
      </c>
      <c r="M1493" s="14">
        <f t="shared" si="115"/>
        <v>42050.401388888888</v>
      </c>
      <c r="N1493" t="b">
        <v>0</v>
      </c>
      <c r="O1493">
        <v>1</v>
      </c>
      <c r="P1493" t="b">
        <v>0</v>
      </c>
      <c r="Q1493" t="s">
        <v>8275</v>
      </c>
      <c r="R1493" s="7">
        <f t="shared" si="116"/>
        <v>8.3333333333333321</v>
      </c>
      <c r="S1493" s="7">
        <f t="shared" si="119"/>
        <v>100</v>
      </c>
      <c r="T1493" t="s">
        <v>8322</v>
      </c>
      <c r="U1493" t="s">
        <v>8324</v>
      </c>
    </row>
    <row r="1494" spans="1:21" ht="45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117"/>
        <v>40682.634791666671</v>
      </c>
      <c r="L1494" s="19">
        <f t="shared" si="118"/>
        <v>2011</v>
      </c>
      <c r="M1494" s="14">
        <f t="shared" si="115"/>
        <v>40712.634791666671</v>
      </c>
      <c r="N1494" t="b">
        <v>0</v>
      </c>
      <c r="O1494">
        <v>2</v>
      </c>
      <c r="P1494" t="b">
        <v>0</v>
      </c>
      <c r="Q1494" t="s">
        <v>8275</v>
      </c>
      <c r="R1494" s="7">
        <f t="shared" si="116"/>
        <v>0.75</v>
      </c>
      <c r="S1494" s="7">
        <f t="shared" si="119"/>
        <v>15</v>
      </c>
      <c r="T1494" t="s">
        <v>8322</v>
      </c>
      <c r="U1494" t="s">
        <v>8324</v>
      </c>
    </row>
    <row r="1495" spans="1:21" ht="30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117"/>
        <v>41411.616608796292</v>
      </c>
      <c r="L1495" s="19">
        <f t="shared" si="118"/>
        <v>2013</v>
      </c>
      <c r="M1495" s="14">
        <f t="shared" si="115"/>
        <v>41441.616608796292</v>
      </c>
      <c r="N1495" t="b">
        <v>0</v>
      </c>
      <c r="O1495">
        <v>0</v>
      </c>
      <c r="P1495" t="b">
        <v>0</v>
      </c>
      <c r="Q1495" t="s">
        <v>8275</v>
      </c>
      <c r="R1495" s="7">
        <f t="shared" si="116"/>
        <v>0</v>
      </c>
      <c r="S1495" s="7">
        <f t="shared" si="119"/>
        <v>0</v>
      </c>
      <c r="T1495" t="s">
        <v>8322</v>
      </c>
      <c r="U1495" t="s">
        <v>8324</v>
      </c>
    </row>
    <row r="1496" spans="1:21" ht="45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117"/>
        <v>42067.472372685181</v>
      </c>
      <c r="L1496" s="19">
        <f t="shared" si="118"/>
        <v>2015</v>
      </c>
      <c r="M1496" s="14">
        <f t="shared" si="115"/>
        <v>42097.401388888888</v>
      </c>
      <c r="N1496" t="b">
        <v>0</v>
      </c>
      <c r="O1496">
        <v>11</v>
      </c>
      <c r="P1496" t="b">
        <v>0</v>
      </c>
      <c r="Q1496" t="s">
        <v>8275</v>
      </c>
      <c r="R1496" s="7">
        <f t="shared" si="116"/>
        <v>8.9</v>
      </c>
      <c r="S1496" s="7">
        <f t="shared" si="119"/>
        <v>40.454545454545453</v>
      </c>
      <c r="T1496" t="s">
        <v>8322</v>
      </c>
      <c r="U1496" t="s">
        <v>8324</v>
      </c>
    </row>
    <row r="1497" spans="1:21" ht="30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117"/>
        <v>40752.539710648147</v>
      </c>
      <c r="L1497" s="19">
        <f t="shared" si="118"/>
        <v>2011</v>
      </c>
      <c r="M1497" s="14">
        <f t="shared" si="115"/>
        <v>40782.539710648147</v>
      </c>
      <c r="N1497" t="b">
        <v>0</v>
      </c>
      <c r="O1497">
        <v>0</v>
      </c>
      <c r="P1497" t="b">
        <v>0</v>
      </c>
      <c r="Q1497" t="s">
        <v>8275</v>
      </c>
      <c r="R1497" s="7">
        <f t="shared" si="116"/>
        <v>0</v>
      </c>
      <c r="S1497" s="7">
        <f t="shared" si="119"/>
        <v>0</v>
      </c>
      <c r="T1497" t="s">
        <v>8322</v>
      </c>
      <c r="U1497" t="s">
        <v>8324</v>
      </c>
    </row>
    <row r="1498" spans="1:21" ht="4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117"/>
        <v>41838.225219907406</v>
      </c>
      <c r="L1498" s="19">
        <f t="shared" si="118"/>
        <v>2014</v>
      </c>
      <c r="M1498" s="14">
        <f t="shared" si="115"/>
        <v>41898.225219907406</v>
      </c>
      <c r="N1498" t="b">
        <v>0</v>
      </c>
      <c r="O1498">
        <v>0</v>
      </c>
      <c r="P1498" t="b">
        <v>0</v>
      </c>
      <c r="Q1498" t="s">
        <v>8275</v>
      </c>
      <c r="R1498" s="7">
        <f t="shared" si="116"/>
        <v>0</v>
      </c>
      <c r="S1498" s="7">
        <f t="shared" si="119"/>
        <v>0</v>
      </c>
      <c r="T1498" t="s">
        <v>8322</v>
      </c>
      <c r="U1498" t="s">
        <v>8324</v>
      </c>
    </row>
    <row r="1499" spans="1:21" ht="4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117"/>
        <v>41444.39261574074</v>
      </c>
      <c r="L1499" s="19">
        <f t="shared" si="118"/>
        <v>2013</v>
      </c>
      <c r="M1499" s="14">
        <f t="shared" si="115"/>
        <v>41486.571527777778</v>
      </c>
      <c r="N1499" t="b">
        <v>0</v>
      </c>
      <c r="O1499">
        <v>1</v>
      </c>
      <c r="P1499" t="b">
        <v>0</v>
      </c>
      <c r="Q1499" t="s">
        <v>8275</v>
      </c>
      <c r="R1499" s="7">
        <f t="shared" si="116"/>
        <v>6.6666666666666671E-3</v>
      </c>
      <c r="S1499" s="7">
        <f t="shared" si="119"/>
        <v>1</v>
      </c>
      <c r="T1499" t="s">
        <v>8322</v>
      </c>
      <c r="U1499" t="s">
        <v>8324</v>
      </c>
    </row>
    <row r="1500" spans="1:21" ht="4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117"/>
        <v>41840.733541666668</v>
      </c>
      <c r="L1500" s="19">
        <f t="shared" si="118"/>
        <v>2014</v>
      </c>
      <c r="M1500" s="14">
        <f t="shared" si="115"/>
        <v>41885.733541666668</v>
      </c>
      <c r="N1500" t="b">
        <v>0</v>
      </c>
      <c r="O1500">
        <v>3</v>
      </c>
      <c r="P1500" t="b">
        <v>0</v>
      </c>
      <c r="Q1500" t="s">
        <v>8275</v>
      </c>
      <c r="R1500" s="7">
        <f t="shared" si="116"/>
        <v>1.9</v>
      </c>
      <c r="S1500" s="7">
        <f t="shared" si="119"/>
        <v>19</v>
      </c>
      <c r="T1500" t="s">
        <v>8322</v>
      </c>
      <c r="U1500" t="s">
        <v>8324</v>
      </c>
    </row>
    <row r="1501" spans="1:21" ht="45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117"/>
        <v>42526.757326388892</v>
      </c>
      <c r="L1501" s="19">
        <f t="shared" si="118"/>
        <v>2016</v>
      </c>
      <c r="M1501" s="14">
        <f t="shared" si="115"/>
        <v>42586.757326388892</v>
      </c>
      <c r="N1501" t="b">
        <v>0</v>
      </c>
      <c r="O1501">
        <v>1</v>
      </c>
      <c r="P1501" t="b">
        <v>0</v>
      </c>
      <c r="Q1501" t="s">
        <v>8275</v>
      </c>
      <c r="R1501" s="7">
        <f t="shared" si="116"/>
        <v>0.25</v>
      </c>
      <c r="S1501" s="7">
        <f t="shared" si="119"/>
        <v>5</v>
      </c>
      <c r="T1501" t="s">
        <v>8322</v>
      </c>
      <c r="U1501" t="s">
        <v>8324</v>
      </c>
    </row>
    <row r="1502" spans="1:21" ht="4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117"/>
        <v>41365.654594907406</v>
      </c>
      <c r="L1502" s="19">
        <f t="shared" si="118"/>
        <v>2013</v>
      </c>
      <c r="M1502" s="14">
        <f t="shared" si="115"/>
        <v>41395.654594907406</v>
      </c>
      <c r="N1502" t="b">
        <v>0</v>
      </c>
      <c r="O1502">
        <v>15</v>
      </c>
      <c r="P1502" t="b">
        <v>0</v>
      </c>
      <c r="Q1502" t="s">
        <v>8275</v>
      </c>
      <c r="R1502" s="7">
        <f t="shared" si="116"/>
        <v>25.035714285714285</v>
      </c>
      <c r="S1502" s="7">
        <f t="shared" si="119"/>
        <v>46.733333333333334</v>
      </c>
      <c r="T1502" t="s">
        <v>8322</v>
      </c>
      <c r="U1502" t="s">
        <v>8324</v>
      </c>
    </row>
    <row r="1503" spans="1:21" ht="30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117"/>
        <v>42163.333599537036</v>
      </c>
      <c r="L1503" s="19">
        <f t="shared" si="118"/>
        <v>2015</v>
      </c>
      <c r="M1503" s="14">
        <f t="shared" si="115"/>
        <v>42193.333599537036</v>
      </c>
      <c r="N1503" t="b">
        <v>1</v>
      </c>
      <c r="O1503">
        <v>885</v>
      </c>
      <c r="P1503" t="b">
        <v>1</v>
      </c>
      <c r="Q1503" t="s">
        <v>8285</v>
      </c>
      <c r="R1503" s="7">
        <f t="shared" si="116"/>
        <v>166.33076923076925</v>
      </c>
      <c r="S1503" s="7">
        <f t="shared" si="119"/>
        <v>97.731073446327684</v>
      </c>
      <c r="T1503" t="s">
        <v>8338</v>
      </c>
      <c r="U1503" t="s">
        <v>8339</v>
      </c>
    </row>
    <row r="1504" spans="1:21" ht="4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117"/>
        <v>42426.292592592596</v>
      </c>
      <c r="L1504" s="19">
        <f t="shared" si="118"/>
        <v>2016</v>
      </c>
      <c r="M1504" s="14">
        <f t="shared" si="115"/>
        <v>42454.666666666672</v>
      </c>
      <c r="N1504" t="b">
        <v>1</v>
      </c>
      <c r="O1504">
        <v>329</v>
      </c>
      <c r="P1504" t="b">
        <v>1</v>
      </c>
      <c r="Q1504" t="s">
        <v>8285</v>
      </c>
      <c r="R1504" s="7">
        <f t="shared" si="116"/>
        <v>101.44545454545455</v>
      </c>
      <c r="S1504" s="7">
        <f t="shared" si="119"/>
        <v>67.835866261398181</v>
      </c>
      <c r="T1504" t="s">
        <v>8338</v>
      </c>
      <c r="U1504" t="s">
        <v>8339</v>
      </c>
    </row>
    <row r="1505" spans="1:21" ht="4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117"/>
        <v>42606.097233796296</v>
      </c>
      <c r="L1505" s="19">
        <f t="shared" si="118"/>
        <v>2016</v>
      </c>
      <c r="M1505" s="14">
        <f t="shared" si="115"/>
        <v>42666.097233796296</v>
      </c>
      <c r="N1505" t="b">
        <v>1</v>
      </c>
      <c r="O1505">
        <v>71</v>
      </c>
      <c r="P1505" t="b">
        <v>1</v>
      </c>
      <c r="Q1505" t="s">
        <v>8285</v>
      </c>
      <c r="R1505" s="7">
        <f t="shared" si="116"/>
        <v>107.89146666666667</v>
      </c>
      <c r="S1505" s="7">
        <f t="shared" si="119"/>
        <v>56.98492957746479</v>
      </c>
      <c r="T1505" t="s">
        <v>8338</v>
      </c>
      <c r="U1505" t="s">
        <v>8339</v>
      </c>
    </row>
    <row r="1506" spans="1:21" ht="30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117"/>
        <v>41772.407685185186</v>
      </c>
      <c r="L1506" s="19">
        <f t="shared" si="118"/>
        <v>2014</v>
      </c>
      <c r="M1506" s="14">
        <f t="shared" si="115"/>
        <v>41800.106249999997</v>
      </c>
      <c r="N1506" t="b">
        <v>1</v>
      </c>
      <c r="O1506">
        <v>269</v>
      </c>
      <c r="P1506" t="b">
        <v>1</v>
      </c>
      <c r="Q1506" t="s">
        <v>8285</v>
      </c>
      <c r="R1506" s="7">
        <f t="shared" si="116"/>
        <v>277.93846153846158</v>
      </c>
      <c r="S1506" s="7">
        <f t="shared" si="119"/>
        <v>67.159851301115239</v>
      </c>
      <c r="T1506" t="s">
        <v>8338</v>
      </c>
      <c r="U1506" t="s">
        <v>8339</v>
      </c>
    </row>
    <row r="1507" spans="1:21" ht="45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117"/>
        <v>42414.19332175926</v>
      </c>
      <c r="L1507" s="19">
        <f t="shared" si="118"/>
        <v>2016</v>
      </c>
      <c r="M1507" s="14">
        <f t="shared" si="115"/>
        <v>42451.584027777775</v>
      </c>
      <c r="N1507" t="b">
        <v>1</v>
      </c>
      <c r="O1507">
        <v>345</v>
      </c>
      <c r="P1507" t="b">
        <v>1</v>
      </c>
      <c r="Q1507" t="s">
        <v>8285</v>
      </c>
      <c r="R1507" s="7">
        <f t="shared" si="116"/>
        <v>103.58125</v>
      </c>
      <c r="S1507" s="7">
        <f t="shared" si="119"/>
        <v>48.037681159420288</v>
      </c>
      <c r="T1507" t="s">
        <v>8338</v>
      </c>
      <c r="U1507" t="s">
        <v>8339</v>
      </c>
    </row>
    <row r="1508" spans="1:21" ht="4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117"/>
        <v>41814.535925925928</v>
      </c>
      <c r="L1508" s="19">
        <f t="shared" si="118"/>
        <v>2014</v>
      </c>
      <c r="M1508" s="14">
        <f t="shared" si="115"/>
        <v>41844.535925925928</v>
      </c>
      <c r="N1508" t="b">
        <v>1</v>
      </c>
      <c r="O1508">
        <v>43</v>
      </c>
      <c r="P1508" t="b">
        <v>1</v>
      </c>
      <c r="Q1508" t="s">
        <v>8285</v>
      </c>
      <c r="R1508" s="7">
        <f t="shared" si="116"/>
        <v>111.4</v>
      </c>
      <c r="S1508" s="7">
        <f t="shared" si="119"/>
        <v>38.860465116279073</v>
      </c>
      <c r="T1508" t="s">
        <v>8338</v>
      </c>
      <c r="U1508" t="s">
        <v>8339</v>
      </c>
    </row>
    <row r="1509" spans="1:21" ht="45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117"/>
        <v>40254.200335648144</v>
      </c>
      <c r="L1509" s="19">
        <f t="shared" si="118"/>
        <v>2010</v>
      </c>
      <c r="M1509" s="14">
        <f t="shared" si="115"/>
        <v>40313.090277777781</v>
      </c>
      <c r="N1509" t="b">
        <v>1</v>
      </c>
      <c r="O1509">
        <v>33</v>
      </c>
      <c r="P1509" t="b">
        <v>1</v>
      </c>
      <c r="Q1509" t="s">
        <v>8285</v>
      </c>
      <c r="R1509" s="7">
        <f t="shared" si="116"/>
        <v>215</v>
      </c>
      <c r="S1509" s="7">
        <f t="shared" si="119"/>
        <v>78.181818181818187</v>
      </c>
      <c r="T1509" t="s">
        <v>8338</v>
      </c>
      <c r="U1509" t="s">
        <v>8339</v>
      </c>
    </row>
    <row r="1510" spans="1:21" ht="4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117"/>
        <v>41786.364363425928</v>
      </c>
      <c r="L1510" s="19">
        <f t="shared" si="118"/>
        <v>2014</v>
      </c>
      <c r="M1510" s="14">
        <f t="shared" si="115"/>
        <v>41817.364363425928</v>
      </c>
      <c r="N1510" t="b">
        <v>1</v>
      </c>
      <c r="O1510">
        <v>211</v>
      </c>
      <c r="P1510" t="b">
        <v>1</v>
      </c>
      <c r="Q1510" t="s">
        <v>8285</v>
      </c>
      <c r="R1510" s="7">
        <f t="shared" si="116"/>
        <v>110.76216216216217</v>
      </c>
      <c r="S1510" s="7">
        <f t="shared" si="119"/>
        <v>97.113744075829388</v>
      </c>
      <c r="T1510" t="s">
        <v>8338</v>
      </c>
      <c r="U1510" t="s">
        <v>8339</v>
      </c>
    </row>
    <row r="1511" spans="1:21" ht="4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117"/>
        <v>42751.283391203702</v>
      </c>
      <c r="L1511" s="19">
        <f t="shared" si="118"/>
        <v>2017</v>
      </c>
      <c r="M1511" s="14">
        <f t="shared" si="115"/>
        <v>42780.707638888889</v>
      </c>
      <c r="N1511" t="b">
        <v>1</v>
      </c>
      <c r="O1511">
        <v>196</v>
      </c>
      <c r="P1511" t="b">
        <v>1</v>
      </c>
      <c r="Q1511" t="s">
        <v>8285</v>
      </c>
      <c r="R1511" s="7">
        <f t="shared" si="116"/>
        <v>123.64125714285714</v>
      </c>
      <c r="S1511" s="7">
        <f t="shared" si="119"/>
        <v>110.39397959183674</v>
      </c>
      <c r="T1511" t="s">
        <v>8338</v>
      </c>
      <c r="U1511" t="s">
        <v>8339</v>
      </c>
    </row>
    <row r="1512" spans="1:21" ht="4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117"/>
        <v>41809.135162037041</v>
      </c>
      <c r="L1512" s="19">
        <f t="shared" si="118"/>
        <v>2014</v>
      </c>
      <c r="M1512" s="14">
        <f t="shared" si="115"/>
        <v>41839.135162037041</v>
      </c>
      <c r="N1512" t="b">
        <v>1</v>
      </c>
      <c r="O1512">
        <v>405</v>
      </c>
      <c r="P1512" t="b">
        <v>1</v>
      </c>
      <c r="Q1512" t="s">
        <v>8285</v>
      </c>
      <c r="R1512" s="7">
        <f t="shared" si="116"/>
        <v>101.03500000000001</v>
      </c>
      <c r="S1512" s="7">
        <f t="shared" si="119"/>
        <v>39.91506172839506</v>
      </c>
      <c r="T1512" t="s">
        <v>8338</v>
      </c>
      <c r="U1512" t="s">
        <v>8339</v>
      </c>
    </row>
    <row r="1513" spans="1:21" ht="45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117"/>
        <v>42296.333379629628</v>
      </c>
      <c r="L1513" s="19">
        <f t="shared" si="118"/>
        <v>2015</v>
      </c>
      <c r="M1513" s="14">
        <f t="shared" si="115"/>
        <v>42326.375046296293</v>
      </c>
      <c r="N1513" t="b">
        <v>1</v>
      </c>
      <c r="O1513">
        <v>206</v>
      </c>
      <c r="P1513" t="b">
        <v>1</v>
      </c>
      <c r="Q1513" t="s">
        <v>8285</v>
      </c>
      <c r="R1513" s="7">
        <f t="shared" si="116"/>
        <v>111.79285714285714</v>
      </c>
      <c r="S1513" s="7">
        <f t="shared" si="119"/>
        <v>75.975728155339809</v>
      </c>
      <c r="T1513" t="s">
        <v>8338</v>
      </c>
      <c r="U1513" t="s">
        <v>8339</v>
      </c>
    </row>
    <row r="1514" spans="1:21" ht="4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117"/>
        <v>42741.434479166666</v>
      </c>
      <c r="L1514" s="19">
        <f t="shared" si="118"/>
        <v>2017</v>
      </c>
      <c r="M1514" s="14">
        <f t="shared" si="115"/>
        <v>42771.434479166666</v>
      </c>
      <c r="N1514" t="b">
        <v>1</v>
      </c>
      <c r="O1514">
        <v>335</v>
      </c>
      <c r="P1514" t="b">
        <v>1</v>
      </c>
      <c r="Q1514" t="s">
        <v>8285</v>
      </c>
      <c r="R1514" s="7">
        <f t="shared" si="116"/>
        <v>558.7714285714286</v>
      </c>
      <c r="S1514" s="7">
        <f t="shared" si="119"/>
        <v>58.379104477611939</v>
      </c>
      <c r="T1514" t="s">
        <v>8338</v>
      </c>
      <c r="U1514" t="s">
        <v>8339</v>
      </c>
    </row>
    <row r="1515" spans="1:21" ht="4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117"/>
        <v>41806.387337962966</v>
      </c>
      <c r="L1515" s="19">
        <f t="shared" si="118"/>
        <v>2014</v>
      </c>
      <c r="M1515" s="14">
        <f t="shared" si="115"/>
        <v>41836.387337962966</v>
      </c>
      <c r="N1515" t="b">
        <v>1</v>
      </c>
      <c r="O1515">
        <v>215</v>
      </c>
      <c r="P1515" t="b">
        <v>1</v>
      </c>
      <c r="Q1515" t="s">
        <v>8285</v>
      </c>
      <c r="R1515" s="7">
        <f t="shared" si="116"/>
        <v>150.01875000000001</v>
      </c>
      <c r="S1515" s="7">
        <f t="shared" si="119"/>
        <v>55.82093023255814</v>
      </c>
      <c r="T1515" t="s">
        <v>8338</v>
      </c>
      <c r="U1515" t="s">
        <v>8339</v>
      </c>
    </row>
    <row r="1516" spans="1:21" ht="4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117"/>
        <v>42234.347685185188</v>
      </c>
      <c r="L1516" s="19">
        <f t="shared" si="118"/>
        <v>2015</v>
      </c>
      <c r="M1516" s="14">
        <f t="shared" si="115"/>
        <v>42274.347685185188</v>
      </c>
      <c r="N1516" t="b">
        <v>1</v>
      </c>
      <c r="O1516">
        <v>176</v>
      </c>
      <c r="P1516" t="b">
        <v>1</v>
      </c>
      <c r="Q1516" t="s">
        <v>8285</v>
      </c>
      <c r="R1516" s="7">
        <f t="shared" si="116"/>
        <v>106.476</v>
      </c>
      <c r="S1516" s="7">
        <f t="shared" si="119"/>
        <v>151.24431818181819</v>
      </c>
      <c r="T1516" t="s">
        <v>8338</v>
      </c>
      <c r="U1516" t="s">
        <v>8339</v>
      </c>
    </row>
    <row r="1517" spans="1:21" ht="4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117"/>
        <v>42415.003437499996</v>
      </c>
      <c r="L1517" s="19">
        <f t="shared" si="118"/>
        <v>2016</v>
      </c>
      <c r="M1517" s="14">
        <f t="shared" si="115"/>
        <v>42444.961770833332</v>
      </c>
      <c r="N1517" t="b">
        <v>1</v>
      </c>
      <c r="O1517">
        <v>555</v>
      </c>
      <c r="P1517" t="b">
        <v>1</v>
      </c>
      <c r="Q1517" t="s">
        <v>8285</v>
      </c>
      <c r="R1517" s="7">
        <f t="shared" si="116"/>
        <v>157.18899999999999</v>
      </c>
      <c r="S1517" s="7">
        <f t="shared" si="119"/>
        <v>849.67027027027029</v>
      </c>
      <c r="T1517" t="s">
        <v>8338</v>
      </c>
      <c r="U1517" t="s">
        <v>8339</v>
      </c>
    </row>
    <row r="1518" spans="1:21" ht="4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117"/>
        <v>42619.216342592597</v>
      </c>
      <c r="L1518" s="19">
        <f t="shared" si="118"/>
        <v>2016</v>
      </c>
      <c r="M1518" s="14">
        <f t="shared" si="115"/>
        <v>42649.333333333328</v>
      </c>
      <c r="N1518" t="b">
        <v>1</v>
      </c>
      <c r="O1518">
        <v>116</v>
      </c>
      <c r="P1518" t="b">
        <v>1</v>
      </c>
      <c r="Q1518" t="s">
        <v>8285</v>
      </c>
      <c r="R1518" s="7">
        <f t="shared" si="116"/>
        <v>108.65882352941176</v>
      </c>
      <c r="S1518" s="7">
        <f t="shared" si="119"/>
        <v>159.24137931034483</v>
      </c>
      <c r="T1518" t="s">
        <v>8338</v>
      </c>
      <c r="U1518" t="s">
        <v>8339</v>
      </c>
    </row>
    <row r="1519" spans="1:21" ht="4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117"/>
        <v>41948.31658564815</v>
      </c>
      <c r="L1519" s="19">
        <f t="shared" si="118"/>
        <v>2014</v>
      </c>
      <c r="M1519" s="14">
        <f t="shared" si="115"/>
        <v>41979</v>
      </c>
      <c r="N1519" t="b">
        <v>1</v>
      </c>
      <c r="O1519">
        <v>615</v>
      </c>
      <c r="P1519" t="b">
        <v>1</v>
      </c>
      <c r="Q1519" t="s">
        <v>8285</v>
      </c>
      <c r="R1519" s="7">
        <f t="shared" si="116"/>
        <v>161.97999999999999</v>
      </c>
      <c r="S1519" s="7">
        <f t="shared" si="119"/>
        <v>39.507317073170732</v>
      </c>
      <c r="T1519" t="s">
        <v>8338</v>
      </c>
      <c r="U1519" t="s">
        <v>8339</v>
      </c>
    </row>
    <row r="1520" spans="1:21" ht="30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117"/>
        <v>41760.5700462963</v>
      </c>
      <c r="L1520" s="19">
        <f t="shared" si="118"/>
        <v>2014</v>
      </c>
      <c r="M1520" s="14">
        <f t="shared" si="115"/>
        <v>41790.5700462963</v>
      </c>
      <c r="N1520" t="b">
        <v>1</v>
      </c>
      <c r="O1520">
        <v>236</v>
      </c>
      <c r="P1520" t="b">
        <v>1</v>
      </c>
      <c r="Q1520" t="s">
        <v>8285</v>
      </c>
      <c r="R1520" s="7">
        <f t="shared" si="116"/>
        <v>205.36666666666665</v>
      </c>
      <c r="S1520" s="7">
        <f t="shared" si="119"/>
        <v>130.52966101694915</v>
      </c>
      <c r="T1520" t="s">
        <v>8338</v>
      </c>
      <c r="U1520" t="s">
        <v>8339</v>
      </c>
    </row>
    <row r="1521" spans="1:21" ht="4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117"/>
        <v>41782.491701388892</v>
      </c>
      <c r="L1521" s="19">
        <f t="shared" si="118"/>
        <v>2014</v>
      </c>
      <c r="M1521" s="14">
        <f t="shared" si="115"/>
        <v>41810.665972222225</v>
      </c>
      <c r="N1521" t="b">
        <v>1</v>
      </c>
      <c r="O1521">
        <v>145</v>
      </c>
      <c r="P1521" t="b">
        <v>1</v>
      </c>
      <c r="Q1521" t="s">
        <v>8285</v>
      </c>
      <c r="R1521" s="7">
        <f t="shared" si="116"/>
        <v>103.36388888888889</v>
      </c>
      <c r="S1521" s="7">
        <f t="shared" si="119"/>
        <v>64.156896551724131</v>
      </c>
      <c r="T1521" t="s">
        <v>8338</v>
      </c>
      <c r="U1521" t="s">
        <v>8339</v>
      </c>
    </row>
    <row r="1522" spans="1:21" ht="30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117"/>
        <v>41955.607789351852</v>
      </c>
      <c r="L1522" s="19">
        <f t="shared" si="118"/>
        <v>2014</v>
      </c>
      <c r="M1522" s="14">
        <f t="shared" si="115"/>
        <v>41991.916666666672</v>
      </c>
      <c r="N1522" t="b">
        <v>1</v>
      </c>
      <c r="O1522">
        <v>167</v>
      </c>
      <c r="P1522" t="b">
        <v>1</v>
      </c>
      <c r="Q1522" t="s">
        <v>8285</v>
      </c>
      <c r="R1522" s="7">
        <f t="shared" si="116"/>
        <v>103.47222222222223</v>
      </c>
      <c r="S1522" s="7">
        <f t="shared" si="119"/>
        <v>111.52694610778443</v>
      </c>
      <c r="T1522" t="s">
        <v>8338</v>
      </c>
      <c r="U1522" t="s">
        <v>8339</v>
      </c>
    </row>
    <row r="1523" spans="1:21" ht="4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117"/>
        <v>42492.917719907404</v>
      </c>
      <c r="L1523" s="19">
        <f t="shared" si="118"/>
        <v>2016</v>
      </c>
      <c r="M1523" s="14">
        <f t="shared" si="115"/>
        <v>42527.917719907404</v>
      </c>
      <c r="N1523" t="b">
        <v>1</v>
      </c>
      <c r="O1523">
        <v>235</v>
      </c>
      <c r="P1523" t="b">
        <v>1</v>
      </c>
      <c r="Q1523" t="s">
        <v>8285</v>
      </c>
      <c r="R1523" s="7">
        <f t="shared" si="116"/>
        <v>106.81333333333333</v>
      </c>
      <c r="S1523" s="7">
        <f t="shared" si="119"/>
        <v>170.44680851063831</v>
      </c>
      <c r="T1523" t="s">
        <v>8338</v>
      </c>
      <c r="U1523" t="s">
        <v>8339</v>
      </c>
    </row>
    <row r="1524" spans="1:21" ht="45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117"/>
        <v>41899.580312500002</v>
      </c>
      <c r="L1524" s="19">
        <f t="shared" si="118"/>
        <v>2014</v>
      </c>
      <c r="M1524" s="14">
        <f t="shared" si="115"/>
        <v>41929.580312500002</v>
      </c>
      <c r="N1524" t="b">
        <v>1</v>
      </c>
      <c r="O1524">
        <v>452</v>
      </c>
      <c r="P1524" t="b">
        <v>1</v>
      </c>
      <c r="Q1524" t="s">
        <v>8285</v>
      </c>
      <c r="R1524" s="7">
        <f t="shared" si="116"/>
        <v>138.96574712643678</v>
      </c>
      <c r="S1524" s="7">
        <f t="shared" si="119"/>
        <v>133.7391592920354</v>
      </c>
      <c r="T1524" t="s">
        <v>8338</v>
      </c>
      <c r="U1524" t="s">
        <v>8339</v>
      </c>
    </row>
    <row r="1525" spans="1:21" ht="4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117"/>
        <v>41964.501342592594</v>
      </c>
      <c r="L1525" s="19">
        <f t="shared" si="118"/>
        <v>2014</v>
      </c>
      <c r="M1525" s="14">
        <f t="shared" si="115"/>
        <v>41995.75</v>
      </c>
      <c r="N1525" t="b">
        <v>1</v>
      </c>
      <c r="O1525">
        <v>241</v>
      </c>
      <c r="P1525" t="b">
        <v>1</v>
      </c>
      <c r="Q1525" t="s">
        <v>8285</v>
      </c>
      <c r="R1525" s="7">
        <f t="shared" si="116"/>
        <v>124.84324324324325</v>
      </c>
      <c r="S1525" s="7">
        <f t="shared" si="119"/>
        <v>95.834024896265561</v>
      </c>
      <c r="T1525" t="s">
        <v>8338</v>
      </c>
      <c r="U1525" t="s">
        <v>8339</v>
      </c>
    </row>
    <row r="1526" spans="1:21" ht="30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117"/>
        <v>42756.251041666663</v>
      </c>
      <c r="L1526" s="19">
        <f t="shared" si="118"/>
        <v>2017</v>
      </c>
      <c r="M1526" s="14">
        <f t="shared" si="115"/>
        <v>42786.251041666663</v>
      </c>
      <c r="N1526" t="b">
        <v>1</v>
      </c>
      <c r="O1526">
        <v>28</v>
      </c>
      <c r="P1526" t="b">
        <v>1</v>
      </c>
      <c r="Q1526" t="s">
        <v>8285</v>
      </c>
      <c r="R1526" s="7">
        <f t="shared" si="116"/>
        <v>206.99999999999997</v>
      </c>
      <c r="S1526" s="7">
        <f t="shared" si="119"/>
        <v>221.78571428571428</v>
      </c>
      <c r="T1526" t="s">
        <v>8338</v>
      </c>
      <c r="U1526" t="s">
        <v>8339</v>
      </c>
    </row>
    <row r="1527" spans="1:21" ht="4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117"/>
        <v>42570.452986111108</v>
      </c>
      <c r="L1527" s="19">
        <f t="shared" si="118"/>
        <v>2016</v>
      </c>
      <c r="M1527" s="14">
        <f t="shared" si="115"/>
        <v>42600.452986111108</v>
      </c>
      <c r="N1527" t="b">
        <v>1</v>
      </c>
      <c r="O1527">
        <v>140</v>
      </c>
      <c r="P1527" t="b">
        <v>1</v>
      </c>
      <c r="Q1527" t="s">
        <v>8285</v>
      </c>
      <c r="R1527" s="7">
        <f t="shared" si="116"/>
        <v>174.00576923076923</v>
      </c>
      <c r="S1527" s="7">
        <f t="shared" si="119"/>
        <v>32.315357142857138</v>
      </c>
      <c r="T1527" t="s">
        <v>8338</v>
      </c>
      <c r="U1527" t="s">
        <v>8339</v>
      </c>
    </row>
    <row r="1528" spans="1:21" ht="4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117"/>
        <v>42339.026006944448</v>
      </c>
      <c r="L1528" s="19">
        <f t="shared" si="118"/>
        <v>2015</v>
      </c>
      <c r="M1528" s="14">
        <f t="shared" si="115"/>
        <v>42388.026006944448</v>
      </c>
      <c r="N1528" t="b">
        <v>1</v>
      </c>
      <c r="O1528">
        <v>280</v>
      </c>
      <c r="P1528" t="b">
        <v>1</v>
      </c>
      <c r="Q1528" t="s">
        <v>8285</v>
      </c>
      <c r="R1528" s="7">
        <f t="shared" si="116"/>
        <v>120.32608695652173</v>
      </c>
      <c r="S1528" s="7">
        <f t="shared" si="119"/>
        <v>98.839285714285708</v>
      </c>
      <c r="T1528" t="s">
        <v>8338</v>
      </c>
      <c r="U1528" t="s">
        <v>8339</v>
      </c>
    </row>
    <row r="1529" spans="1:21" ht="30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117"/>
        <v>42780.350532407407</v>
      </c>
      <c r="L1529" s="19">
        <f t="shared" si="118"/>
        <v>2017</v>
      </c>
      <c r="M1529" s="14">
        <f t="shared" si="115"/>
        <v>42808.308865740742</v>
      </c>
      <c r="N1529" t="b">
        <v>1</v>
      </c>
      <c r="O1529">
        <v>70</v>
      </c>
      <c r="P1529" t="b">
        <v>1</v>
      </c>
      <c r="Q1529" t="s">
        <v>8285</v>
      </c>
      <c r="R1529" s="7">
        <f t="shared" si="116"/>
        <v>110.44428571428573</v>
      </c>
      <c r="S1529" s="7">
        <f t="shared" si="119"/>
        <v>55.222142857142863</v>
      </c>
      <c r="T1529" t="s">
        <v>8338</v>
      </c>
      <c r="U1529" t="s">
        <v>8339</v>
      </c>
    </row>
    <row r="1530" spans="1:21" ht="30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117"/>
        <v>42736.482893518521</v>
      </c>
      <c r="L1530" s="19">
        <f t="shared" si="118"/>
        <v>2017</v>
      </c>
      <c r="M1530" s="14">
        <f t="shared" si="115"/>
        <v>42766.75</v>
      </c>
      <c r="N1530" t="b">
        <v>1</v>
      </c>
      <c r="O1530">
        <v>160</v>
      </c>
      <c r="P1530" t="b">
        <v>1</v>
      </c>
      <c r="Q1530" t="s">
        <v>8285</v>
      </c>
      <c r="R1530" s="7">
        <f t="shared" si="116"/>
        <v>281.56666666666666</v>
      </c>
      <c r="S1530" s="7">
        <f t="shared" si="119"/>
        <v>52.793750000000003</v>
      </c>
      <c r="T1530" t="s">
        <v>8338</v>
      </c>
      <c r="U1530" t="s">
        <v>8339</v>
      </c>
    </row>
    <row r="1531" spans="1:21" ht="30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117"/>
        <v>42052.378703703704</v>
      </c>
      <c r="L1531" s="19">
        <f t="shared" si="118"/>
        <v>2015</v>
      </c>
      <c r="M1531" s="14">
        <f t="shared" si="115"/>
        <v>42082.337037037039</v>
      </c>
      <c r="N1531" t="b">
        <v>1</v>
      </c>
      <c r="O1531">
        <v>141</v>
      </c>
      <c r="P1531" t="b">
        <v>1</v>
      </c>
      <c r="Q1531" t="s">
        <v>8285</v>
      </c>
      <c r="R1531" s="7">
        <f t="shared" si="116"/>
        <v>100.67894736842105</v>
      </c>
      <c r="S1531" s="7">
        <f t="shared" si="119"/>
        <v>135.66666666666666</v>
      </c>
      <c r="T1531" t="s">
        <v>8338</v>
      </c>
      <c r="U1531" t="s">
        <v>8339</v>
      </c>
    </row>
    <row r="1532" spans="1:21" ht="45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117"/>
        <v>42275.51730324074</v>
      </c>
      <c r="L1532" s="19">
        <f t="shared" si="118"/>
        <v>2015</v>
      </c>
      <c r="M1532" s="14">
        <f t="shared" si="115"/>
        <v>42300.51730324074</v>
      </c>
      <c r="N1532" t="b">
        <v>1</v>
      </c>
      <c r="O1532">
        <v>874</v>
      </c>
      <c r="P1532" t="b">
        <v>1</v>
      </c>
      <c r="Q1532" t="s">
        <v>8285</v>
      </c>
      <c r="R1532" s="7">
        <f t="shared" si="116"/>
        <v>134.82571428571427</v>
      </c>
      <c r="S1532" s="7">
        <f t="shared" si="119"/>
        <v>53.991990846681922</v>
      </c>
      <c r="T1532" t="s">
        <v>8338</v>
      </c>
      <c r="U1532" t="s">
        <v>8339</v>
      </c>
    </row>
    <row r="1533" spans="1:21" ht="45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117"/>
        <v>41941.552384259259</v>
      </c>
      <c r="L1533" s="19">
        <f t="shared" si="118"/>
        <v>2014</v>
      </c>
      <c r="M1533" s="14">
        <f t="shared" si="115"/>
        <v>41973.875</v>
      </c>
      <c r="N1533" t="b">
        <v>1</v>
      </c>
      <c r="O1533">
        <v>73</v>
      </c>
      <c r="P1533" t="b">
        <v>1</v>
      </c>
      <c r="Q1533" t="s">
        <v>8285</v>
      </c>
      <c r="R1533" s="7">
        <f t="shared" si="116"/>
        <v>175.95744680851064</v>
      </c>
      <c r="S1533" s="7">
        <f t="shared" si="119"/>
        <v>56.643835616438359</v>
      </c>
      <c r="T1533" t="s">
        <v>8338</v>
      </c>
      <c r="U1533" t="s">
        <v>8339</v>
      </c>
    </row>
    <row r="1534" spans="1:21" ht="4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117"/>
        <v>42391.225289351853</v>
      </c>
      <c r="L1534" s="19">
        <f t="shared" si="118"/>
        <v>2016</v>
      </c>
      <c r="M1534" s="14">
        <f t="shared" si="115"/>
        <v>42415.375</v>
      </c>
      <c r="N1534" t="b">
        <v>1</v>
      </c>
      <c r="O1534">
        <v>294</v>
      </c>
      <c r="P1534" t="b">
        <v>1</v>
      </c>
      <c r="Q1534" t="s">
        <v>8285</v>
      </c>
      <c r="R1534" s="7">
        <f t="shared" si="116"/>
        <v>484.02000000000004</v>
      </c>
      <c r="S1534" s="7">
        <f t="shared" si="119"/>
        <v>82.316326530612244</v>
      </c>
      <c r="T1534" t="s">
        <v>8338</v>
      </c>
      <c r="U1534" t="s">
        <v>8339</v>
      </c>
    </row>
    <row r="1535" spans="1:21" ht="30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117"/>
        <v>42442.75204861111</v>
      </c>
      <c r="L1535" s="19">
        <f t="shared" si="118"/>
        <v>2016</v>
      </c>
      <c r="M1535" s="14">
        <f t="shared" si="115"/>
        <v>42491.915972222225</v>
      </c>
      <c r="N1535" t="b">
        <v>1</v>
      </c>
      <c r="O1535">
        <v>740</v>
      </c>
      <c r="P1535" t="b">
        <v>1</v>
      </c>
      <c r="Q1535" t="s">
        <v>8285</v>
      </c>
      <c r="R1535" s="7">
        <f t="shared" si="116"/>
        <v>145.14000000000001</v>
      </c>
      <c r="S1535" s="7">
        <f t="shared" si="119"/>
        <v>88.26081081081081</v>
      </c>
      <c r="T1535" t="s">
        <v>8338</v>
      </c>
      <c r="U1535" t="s">
        <v>8339</v>
      </c>
    </row>
    <row r="1536" spans="1:21" ht="4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117"/>
        <v>42221.424328703702</v>
      </c>
      <c r="L1536" s="19">
        <f t="shared" si="118"/>
        <v>2015</v>
      </c>
      <c r="M1536" s="14">
        <f t="shared" si="115"/>
        <v>42251.424328703702</v>
      </c>
      <c r="N1536" t="b">
        <v>1</v>
      </c>
      <c r="O1536">
        <v>369</v>
      </c>
      <c r="P1536" t="b">
        <v>1</v>
      </c>
      <c r="Q1536" t="s">
        <v>8285</v>
      </c>
      <c r="R1536" s="7">
        <f t="shared" si="116"/>
        <v>417.73333333333335</v>
      </c>
      <c r="S1536" s="7">
        <f t="shared" si="119"/>
        <v>84.905149051490511</v>
      </c>
      <c r="T1536" t="s">
        <v>8338</v>
      </c>
      <c r="U1536" t="s">
        <v>8339</v>
      </c>
    </row>
    <row r="1537" spans="1:21" ht="4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117"/>
        <v>42484.579062500001</v>
      </c>
      <c r="L1537" s="19">
        <f t="shared" si="118"/>
        <v>2016</v>
      </c>
      <c r="M1537" s="14">
        <f t="shared" si="115"/>
        <v>42513.666666666672</v>
      </c>
      <c r="N1537" t="b">
        <v>1</v>
      </c>
      <c r="O1537">
        <v>110</v>
      </c>
      <c r="P1537" t="b">
        <v>1</v>
      </c>
      <c r="Q1537" t="s">
        <v>8285</v>
      </c>
      <c r="R1537" s="7">
        <f t="shared" si="116"/>
        <v>132.42499999999998</v>
      </c>
      <c r="S1537" s="7">
        <f t="shared" si="119"/>
        <v>48.154545454545456</v>
      </c>
      <c r="T1537" t="s">
        <v>8338</v>
      </c>
      <c r="U1537" t="s">
        <v>8339</v>
      </c>
    </row>
    <row r="1538" spans="1:21" ht="45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si="117"/>
        <v>42213.552199074074</v>
      </c>
      <c r="L1538" s="19">
        <f t="shared" si="118"/>
        <v>2015</v>
      </c>
      <c r="M1538" s="14">
        <f t="shared" ref="M1538:M1601" si="120">(I1538/86400)+25569+(-6/24)</f>
        <v>42243.552199074074</v>
      </c>
      <c r="N1538" t="b">
        <v>1</v>
      </c>
      <c r="O1538">
        <v>455</v>
      </c>
      <c r="P1538" t="b">
        <v>1</v>
      </c>
      <c r="Q1538" t="s">
        <v>8285</v>
      </c>
      <c r="R1538" s="7">
        <f t="shared" ref="R1538:R1601" si="121">E1538/D1538*100</f>
        <v>250.30841666666666</v>
      </c>
      <c r="S1538" s="7">
        <f t="shared" si="119"/>
        <v>66.015406593406595</v>
      </c>
      <c r="T1538" t="s">
        <v>8338</v>
      </c>
      <c r="U1538" t="s">
        <v>8339</v>
      </c>
    </row>
    <row r="1539" spans="1:21" ht="30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ref="K1539:K1602" si="122">(J1539/86400)+25569+(-6/24)</f>
        <v>42552.065127314811</v>
      </c>
      <c r="L1539" s="19">
        <f t="shared" ref="L1539:L1602" si="123">YEAR(K1539)</f>
        <v>2016</v>
      </c>
      <c r="M1539" s="14">
        <f t="shared" si="120"/>
        <v>42588.5</v>
      </c>
      <c r="N1539" t="b">
        <v>1</v>
      </c>
      <c r="O1539">
        <v>224</v>
      </c>
      <c r="P1539" t="b">
        <v>1</v>
      </c>
      <c r="Q1539" t="s">
        <v>8285</v>
      </c>
      <c r="R1539" s="7">
        <f t="shared" si="121"/>
        <v>179.9</v>
      </c>
      <c r="S1539" s="7">
        <f t="shared" ref="S1539:S1602" si="124">IFERROR(E1539/O1539,0)</f>
        <v>96.375</v>
      </c>
      <c r="T1539" t="s">
        <v>8338</v>
      </c>
      <c r="U1539" t="s">
        <v>8339</v>
      </c>
    </row>
    <row r="1540" spans="1:21" ht="4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122"/>
        <v>41981.532060185185</v>
      </c>
      <c r="L1540" s="19">
        <f t="shared" si="123"/>
        <v>2014</v>
      </c>
      <c r="M1540" s="14">
        <f t="shared" si="120"/>
        <v>42026.532060185185</v>
      </c>
      <c r="N1540" t="b">
        <v>1</v>
      </c>
      <c r="O1540">
        <v>46</v>
      </c>
      <c r="P1540" t="b">
        <v>1</v>
      </c>
      <c r="Q1540" t="s">
        <v>8285</v>
      </c>
      <c r="R1540" s="7">
        <f t="shared" si="121"/>
        <v>102.62857142857142</v>
      </c>
      <c r="S1540" s="7">
        <f t="shared" si="124"/>
        <v>156.17391304347825</v>
      </c>
      <c r="T1540" t="s">
        <v>8338</v>
      </c>
      <c r="U1540" t="s">
        <v>8339</v>
      </c>
    </row>
    <row r="1541" spans="1:21" ht="4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122"/>
        <v>42705.66920138889</v>
      </c>
      <c r="L1541" s="19">
        <f t="shared" si="123"/>
        <v>2016</v>
      </c>
      <c r="M1541" s="14">
        <f t="shared" si="120"/>
        <v>42738.66920138889</v>
      </c>
      <c r="N1541" t="b">
        <v>0</v>
      </c>
      <c r="O1541">
        <v>284</v>
      </c>
      <c r="P1541" t="b">
        <v>1</v>
      </c>
      <c r="Q1541" t="s">
        <v>8285</v>
      </c>
      <c r="R1541" s="7">
        <f t="shared" si="121"/>
        <v>135.98609999999999</v>
      </c>
      <c r="S1541" s="7">
        <f t="shared" si="124"/>
        <v>95.764859154929582</v>
      </c>
      <c r="T1541" t="s">
        <v>8338</v>
      </c>
      <c r="U1541" t="s">
        <v>8339</v>
      </c>
    </row>
    <row r="1542" spans="1:21" ht="4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122"/>
        <v>41938.75712962963</v>
      </c>
      <c r="L1542" s="19">
        <f t="shared" si="123"/>
        <v>2014</v>
      </c>
      <c r="M1542" s="14">
        <f t="shared" si="120"/>
        <v>41968.802083333328</v>
      </c>
      <c r="N1542" t="b">
        <v>1</v>
      </c>
      <c r="O1542">
        <v>98</v>
      </c>
      <c r="P1542" t="b">
        <v>1</v>
      </c>
      <c r="Q1542" t="s">
        <v>8285</v>
      </c>
      <c r="R1542" s="7">
        <f t="shared" si="121"/>
        <v>117.86666666666667</v>
      </c>
      <c r="S1542" s="7">
        <f t="shared" si="124"/>
        <v>180.40816326530611</v>
      </c>
      <c r="T1542" t="s">
        <v>8338</v>
      </c>
      <c r="U1542" t="s">
        <v>8339</v>
      </c>
    </row>
    <row r="1543" spans="1:21" ht="30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122"/>
        <v>41974.462245370371</v>
      </c>
      <c r="L1543" s="19">
        <f t="shared" si="123"/>
        <v>2014</v>
      </c>
      <c r="M1543" s="14">
        <f t="shared" si="120"/>
        <v>42004.462245370371</v>
      </c>
      <c r="N1543" t="b">
        <v>0</v>
      </c>
      <c r="O1543">
        <v>2</v>
      </c>
      <c r="P1543" t="b">
        <v>0</v>
      </c>
      <c r="Q1543" t="s">
        <v>8289</v>
      </c>
      <c r="R1543" s="7">
        <f t="shared" si="121"/>
        <v>3.3333333333333333E-2</v>
      </c>
      <c r="S1543" s="7">
        <f t="shared" si="124"/>
        <v>3</v>
      </c>
      <c r="T1543" t="s">
        <v>8338</v>
      </c>
      <c r="U1543" t="s">
        <v>8343</v>
      </c>
    </row>
    <row r="1544" spans="1:21" ht="45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122"/>
        <v>42170.746527777781</v>
      </c>
      <c r="L1544" s="19">
        <f t="shared" si="123"/>
        <v>2015</v>
      </c>
      <c r="M1544" s="14">
        <f t="shared" si="120"/>
        <v>42185.746527777781</v>
      </c>
      <c r="N1544" t="b">
        <v>0</v>
      </c>
      <c r="O1544">
        <v>1</v>
      </c>
      <c r="P1544" t="b">
        <v>0</v>
      </c>
      <c r="Q1544" t="s">
        <v>8289</v>
      </c>
      <c r="R1544" s="7">
        <f t="shared" si="121"/>
        <v>4</v>
      </c>
      <c r="S1544" s="7">
        <f t="shared" si="124"/>
        <v>20</v>
      </c>
      <c r="T1544" t="s">
        <v>8338</v>
      </c>
      <c r="U1544" t="s">
        <v>8343</v>
      </c>
    </row>
    <row r="1545" spans="1:21" ht="4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122"/>
        <v>41935.259652777779</v>
      </c>
      <c r="L1545" s="19">
        <f t="shared" si="123"/>
        <v>2014</v>
      </c>
      <c r="M1545" s="14">
        <f t="shared" si="120"/>
        <v>41965.301319444443</v>
      </c>
      <c r="N1545" t="b">
        <v>0</v>
      </c>
      <c r="O1545">
        <v>1</v>
      </c>
      <c r="P1545" t="b">
        <v>0</v>
      </c>
      <c r="Q1545" t="s">
        <v>8289</v>
      </c>
      <c r="R1545" s="7">
        <f t="shared" si="121"/>
        <v>0.44444444444444442</v>
      </c>
      <c r="S1545" s="7">
        <f t="shared" si="124"/>
        <v>10</v>
      </c>
      <c r="T1545" t="s">
        <v>8338</v>
      </c>
      <c r="U1545" t="s">
        <v>8343</v>
      </c>
    </row>
    <row r="1546" spans="1:21" ht="4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122"/>
        <v>42052.801203703704</v>
      </c>
      <c r="L1546" s="19">
        <f t="shared" si="123"/>
        <v>2015</v>
      </c>
      <c r="M1546" s="14">
        <f t="shared" si="120"/>
        <v>42094.762499999997</v>
      </c>
      <c r="N1546" t="b">
        <v>0</v>
      </c>
      <c r="O1546">
        <v>0</v>
      </c>
      <c r="P1546" t="b">
        <v>0</v>
      </c>
      <c r="Q1546" t="s">
        <v>8289</v>
      </c>
      <c r="R1546" s="7">
        <f t="shared" si="121"/>
        <v>0</v>
      </c>
      <c r="S1546" s="7">
        <f t="shared" si="124"/>
        <v>0</v>
      </c>
      <c r="T1546" t="s">
        <v>8338</v>
      </c>
      <c r="U1546" t="s">
        <v>8343</v>
      </c>
    </row>
    <row r="1547" spans="1:21" ht="4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122"/>
        <v>42031.634652777779</v>
      </c>
      <c r="L1547" s="19">
        <f t="shared" si="123"/>
        <v>2015</v>
      </c>
      <c r="M1547" s="14">
        <f t="shared" si="120"/>
        <v>42065.636111111111</v>
      </c>
      <c r="N1547" t="b">
        <v>0</v>
      </c>
      <c r="O1547">
        <v>1</v>
      </c>
      <c r="P1547" t="b">
        <v>0</v>
      </c>
      <c r="Q1547" t="s">
        <v>8289</v>
      </c>
      <c r="R1547" s="7">
        <f t="shared" si="121"/>
        <v>3.3333333333333333E-2</v>
      </c>
      <c r="S1547" s="7">
        <f t="shared" si="124"/>
        <v>1</v>
      </c>
      <c r="T1547" t="s">
        <v>8338</v>
      </c>
      <c r="U1547" t="s">
        <v>8343</v>
      </c>
    </row>
    <row r="1548" spans="1:21" ht="4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122"/>
        <v>41838.962951388887</v>
      </c>
      <c r="L1548" s="19">
        <f t="shared" si="123"/>
        <v>2014</v>
      </c>
      <c r="M1548" s="14">
        <f t="shared" si="120"/>
        <v>41898.962951388887</v>
      </c>
      <c r="N1548" t="b">
        <v>0</v>
      </c>
      <c r="O1548">
        <v>11</v>
      </c>
      <c r="P1548" t="b">
        <v>0</v>
      </c>
      <c r="Q1548" t="s">
        <v>8289</v>
      </c>
      <c r="R1548" s="7">
        <f t="shared" si="121"/>
        <v>28.9</v>
      </c>
      <c r="S1548" s="7">
        <f t="shared" si="124"/>
        <v>26.272727272727273</v>
      </c>
      <c r="T1548" t="s">
        <v>8338</v>
      </c>
      <c r="U1548" t="s">
        <v>8343</v>
      </c>
    </row>
    <row r="1549" spans="1:21" ht="4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122"/>
        <v>42782.176875000005</v>
      </c>
      <c r="L1549" s="19">
        <f t="shared" si="123"/>
        <v>2017</v>
      </c>
      <c r="M1549" s="14">
        <f t="shared" si="120"/>
        <v>42789.176875000005</v>
      </c>
      <c r="N1549" t="b">
        <v>0</v>
      </c>
      <c r="O1549">
        <v>0</v>
      </c>
      <c r="P1549" t="b">
        <v>0</v>
      </c>
      <c r="Q1549" t="s">
        <v>8289</v>
      </c>
      <c r="R1549" s="7">
        <f t="shared" si="121"/>
        <v>0</v>
      </c>
      <c r="S1549" s="7">
        <f t="shared" si="124"/>
        <v>0</v>
      </c>
      <c r="T1549" t="s">
        <v>8338</v>
      </c>
      <c r="U1549" t="s">
        <v>8343</v>
      </c>
    </row>
    <row r="1550" spans="1:21" ht="30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122"/>
        <v>42286.63217592593</v>
      </c>
      <c r="L1550" s="19">
        <f t="shared" si="123"/>
        <v>2015</v>
      </c>
      <c r="M1550" s="14">
        <f t="shared" si="120"/>
        <v>42316.673842592594</v>
      </c>
      <c r="N1550" t="b">
        <v>0</v>
      </c>
      <c r="O1550">
        <v>1</v>
      </c>
      <c r="P1550" t="b">
        <v>0</v>
      </c>
      <c r="Q1550" t="s">
        <v>8289</v>
      </c>
      <c r="R1550" s="7">
        <f t="shared" si="121"/>
        <v>8.5714285714285712</v>
      </c>
      <c r="S1550" s="7">
        <f t="shared" si="124"/>
        <v>60</v>
      </c>
      <c r="T1550" t="s">
        <v>8338</v>
      </c>
      <c r="U1550" t="s">
        <v>8343</v>
      </c>
    </row>
    <row r="1551" spans="1:21" ht="4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122"/>
        <v>42280.886099537034</v>
      </c>
      <c r="L1551" s="19">
        <f t="shared" si="123"/>
        <v>2015</v>
      </c>
      <c r="M1551" s="14">
        <f t="shared" si="120"/>
        <v>42310.927766203706</v>
      </c>
      <c r="N1551" t="b">
        <v>0</v>
      </c>
      <c r="O1551">
        <v>6</v>
      </c>
      <c r="P1551" t="b">
        <v>0</v>
      </c>
      <c r="Q1551" t="s">
        <v>8289</v>
      </c>
      <c r="R1551" s="7">
        <f t="shared" si="121"/>
        <v>34</v>
      </c>
      <c r="S1551" s="7">
        <f t="shared" si="124"/>
        <v>28.333333333333332</v>
      </c>
      <c r="T1551" t="s">
        <v>8338</v>
      </c>
      <c r="U1551" t="s">
        <v>8343</v>
      </c>
    </row>
    <row r="1552" spans="1:21" ht="45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122"/>
        <v>42472.199467592596</v>
      </c>
      <c r="L1552" s="19">
        <f t="shared" si="123"/>
        <v>2016</v>
      </c>
      <c r="M1552" s="14">
        <f t="shared" si="120"/>
        <v>42502.199467592596</v>
      </c>
      <c r="N1552" t="b">
        <v>0</v>
      </c>
      <c r="O1552">
        <v>7</v>
      </c>
      <c r="P1552" t="b">
        <v>0</v>
      </c>
      <c r="Q1552" t="s">
        <v>8289</v>
      </c>
      <c r="R1552" s="7">
        <f t="shared" si="121"/>
        <v>13.466666666666665</v>
      </c>
      <c r="S1552" s="7">
        <f t="shared" si="124"/>
        <v>14.428571428571429</v>
      </c>
      <c r="T1552" t="s">
        <v>8338</v>
      </c>
      <c r="U1552" t="s">
        <v>8343</v>
      </c>
    </row>
    <row r="1553" spans="1:21" ht="4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122"/>
        <v>42121.574525462958</v>
      </c>
      <c r="L1553" s="19">
        <f t="shared" si="123"/>
        <v>2015</v>
      </c>
      <c r="M1553" s="14">
        <f t="shared" si="120"/>
        <v>42151.574525462958</v>
      </c>
      <c r="N1553" t="b">
        <v>0</v>
      </c>
      <c r="O1553">
        <v>0</v>
      </c>
      <c r="P1553" t="b">
        <v>0</v>
      </c>
      <c r="Q1553" t="s">
        <v>8289</v>
      </c>
      <c r="R1553" s="7">
        <f t="shared" si="121"/>
        <v>0</v>
      </c>
      <c r="S1553" s="7">
        <f t="shared" si="124"/>
        <v>0</v>
      </c>
      <c r="T1553" t="s">
        <v>8338</v>
      </c>
      <c r="U1553" t="s">
        <v>8343</v>
      </c>
    </row>
    <row r="1554" spans="1:21" ht="4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122"/>
        <v>41892.438750000001</v>
      </c>
      <c r="L1554" s="19">
        <f t="shared" si="123"/>
        <v>2014</v>
      </c>
      <c r="M1554" s="14">
        <f t="shared" si="120"/>
        <v>41912.915972222225</v>
      </c>
      <c r="N1554" t="b">
        <v>0</v>
      </c>
      <c r="O1554">
        <v>16</v>
      </c>
      <c r="P1554" t="b">
        <v>0</v>
      </c>
      <c r="Q1554" t="s">
        <v>8289</v>
      </c>
      <c r="R1554" s="7">
        <f t="shared" si="121"/>
        <v>49.186046511627907</v>
      </c>
      <c r="S1554" s="7">
        <f t="shared" si="124"/>
        <v>132.1875</v>
      </c>
      <c r="T1554" t="s">
        <v>8338</v>
      </c>
      <c r="U1554" t="s">
        <v>8343</v>
      </c>
    </row>
    <row r="1555" spans="1:21" ht="4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122"/>
        <v>42219.032951388886</v>
      </c>
      <c r="L1555" s="19">
        <f t="shared" si="123"/>
        <v>2015</v>
      </c>
      <c r="M1555" s="14">
        <f t="shared" si="120"/>
        <v>42249.032951388886</v>
      </c>
      <c r="N1555" t="b">
        <v>0</v>
      </c>
      <c r="O1555">
        <v>0</v>
      </c>
      <c r="P1555" t="b">
        <v>0</v>
      </c>
      <c r="Q1555" t="s">
        <v>8289</v>
      </c>
      <c r="R1555" s="7">
        <f t="shared" si="121"/>
        <v>0</v>
      </c>
      <c r="S1555" s="7">
        <f t="shared" si="124"/>
        <v>0</v>
      </c>
      <c r="T1555" t="s">
        <v>8338</v>
      </c>
      <c r="U1555" t="s">
        <v>8343</v>
      </c>
    </row>
    <row r="1556" spans="1:21" ht="45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122"/>
        <v>42188.002199074079</v>
      </c>
      <c r="L1556" s="19">
        <f t="shared" si="123"/>
        <v>2015</v>
      </c>
      <c r="M1556" s="14">
        <f t="shared" si="120"/>
        <v>42218.002199074079</v>
      </c>
      <c r="N1556" t="b">
        <v>0</v>
      </c>
      <c r="O1556">
        <v>0</v>
      </c>
      <c r="P1556" t="b">
        <v>0</v>
      </c>
      <c r="Q1556" t="s">
        <v>8289</v>
      </c>
      <c r="R1556" s="7">
        <f t="shared" si="121"/>
        <v>0</v>
      </c>
      <c r="S1556" s="7">
        <f t="shared" si="124"/>
        <v>0</v>
      </c>
      <c r="T1556" t="s">
        <v>8338</v>
      </c>
      <c r="U1556" t="s">
        <v>8343</v>
      </c>
    </row>
    <row r="1557" spans="1:21" ht="4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122"/>
        <v>42241.363796296297</v>
      </c>
      <c r="L1557" s="19">
        <f t="shared" si="123"/>
        <v>2015</v>
      </c>
      <c r="M1557" s="14">
        <f t="shared" si="120"/>
        <v>42264.458333333328</v>
      </c>
      <c r="N1557" t="b">
        <v>0</v>
      </c>
      <c r="O1557">
        <v>0</v>
      </c>
      <c r="P1557" t="b">
        <v>0</v>
      </c>
      <c r="Q1557" t="s">
        <v>8289</v>
      </c>
      <c r="R1557" s="7">
        <f t="shared" si="121"/>
        <v>0</v>
      </c>
      <c r="S1557" s="7">
        <f t="shared" si="124"/>
        <v>0</v>
      </c>
      <c r="T1557" t="s">
        <v>8338</v>
      </c>
      <c r="U1557" t="s">
        <v>8343</v>
      </c>
    </row>
    <row r="1558" spans="1:21" ht="30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122"/>
        <v>42524.903055555551</v>
      </c>
      <c r="L1558" s="19">
        <f t="shared" si="123"/>
        <v>2016</v>
      </c>
      <c r="M1558" s="14">
        <f t="shared" si="120"/>
        <v>42554.903055555551</v>
      </c>
      <c r="N1558" t="b">
        <v>0</v>
      </c>
      <c r="O1558">
        <v>12</v>
      </c>
      <c r="P1558" t="b">
        <v>0</v>
      </c>
      <c r="Q1558" t="s">
        <v>8289</v>
      </c>
      <c r="R1558" s="7">
        <f t="shared" si="121"/>
        <v>45.133333333333333</v>
      </c>
      <c r="S1558" s="7">
        <f t="shared" si="124"/>
        <v>56.416666666666664</v>
      </c>
      <c r="T1558" t="s">
        <v>8338</v>
      </c>
      <c r="U1558" t="s">
        <v>8343</v>
      </c>
    </row>
    <row r="1559" spans="1:21" ht="4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122"/>
        <v>41871.40315972222</v>
      </c>
      <c r="L1559" s="19">
        <f t="shared" si="123"/>
        <v>2014</v>
      </c>
      <c r="M1559" s="14">
        <f t="shared" si="120"/>
        <v>41902.40315972222</v>
      </c>
      <c r="N1559" t="b">
        <v>0</v>
      </c>
      <c r="O1559">
        <v>1</v>
      </c>
      <c r="P1559" t="b">
        <v>0</v>
      </c>
      <c r="Q1559" t="s">
        <v>8289</v>
      </c>
      <c r="R1559" s="7">
        <f t="shared" si="121"/>
        <v>4</v>
      </c>
      <c r="S1559" s="7">
        <f t="shared" si="124"/>
        <v>100</v>
      </c>
      <c r="T1559" t="s">
        <v>8338</v>
      </c>
      <c r="U1559" t="s">
        <v>8343</v>
      </c>
    </row>
    <row r="1560" spans="1:21" ht="30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122"/>
        <v>42185.147673611107</v>
      </c>
      <c r="L1560" s="19">
        <f t="shared" si="123"/>
        <v>2015</v>
      </c>
      <c r="M1560" s="14">
        <f t="shared" si="120"/>
        <v>42244.258333333331</v>
      </c>
      <c r="N1560" t="b">
        <v>0</v>
      </c>
      <c r="O1560">
        <v>3</v>
      </c>
      <c r="P1560" t="b">
        <v>0</v>
      </c>
      <c r="Q1560" t="s">
        <v>8289</v>
      </c>
      <c r="R1560" s="7">
        <f t="shared" si="121"/>
        <v>4.666666666666667</v>
      </c>
      <c r="S1560" s="7">
        <f t="shared" si="124"/>
        <v>11.666666666666666</v>
      </c>
      <c r="T1560" t="s">
        <v>8338</v>
      </c>
      <c r="U1560" t="s">
        <v>8343</v>
      </c>
    </row>
    <row r="1561" spans="1:21" ht="30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122"/>
        <v>42107.803229166668</v>
      </c>
      <c r="L1561" s="19">
        <f t="shared" si="123"/>
        <v>2015</v>
      </c>
      <c r="M1561" s="14">
        <f t="shared" si="120"/>
        <v>42122.803229166668</v>
      </c>
      <c r="N1561" t="b">
        <v>0</v>
      </c>
      <c r="O1561">
        <v>1</v>
      </c>
      <c r="P1561" t="b">
        <v>0</v>
      </c>
      <c r="Q1561" t="s">
        <v>8289</v>
      </c>
      <c r="R1561" s="7">
        <f t="shared" si="121"/>
        <v>0.33333333333333337</v>
      </c>
      <c r="S1561" s="7">
        <f t="shared" si="124"/>
        <v>50</v>
      </c>
      <c r="T1561" t="s">
        <v>8338</v>
      </c>
      <c r="U1561" t="s">
        <v>8343</v>
      </c>
    </row>
    <row r="1562" spans="1:21" ht="4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122"/>
        <v>41935.770752314813</v>
      </c>
      <c r="L1562" s="19">
        <f t="shared" si="123"/>
        <v>2014</v>
      </c>
      <c r="M1562" s="14">
        <f t="shared" si="120"/>
        <v>41955.812418981484</v>
      </c>
      <c r="N1562" t="b">
        <v>0</v>
      </c>
      <c r="O1562">
        <v>4</v>
      </c>
      <c r="P1562" t="b">
        <v>0</v>
      </c>
      <c r="Q1562" t="s">
        <v>8289</v>
      </c>
      <c r="R1562" s="7">
        <f t="shared" si="121"/>
        <v>3.7600000000000002</v>
      </c>
      <c r="S1562" s="7">
        <f t="shared" si="124"/>
        <v>23.5</v>
      </c>
      <c r="T1562" t="s">
        <v>8338</v>
      </c>
      <c r="U1562" t="s">
        <v>8343</v>
      </c>
    </row>
    <row r="1563" spans="1:21" ht="45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122"/>
        <v>41554.791701388887</v>
      </c>
      <c r="L1563" s="19">
        <f t="shared" si="123"/>
        <v>2013</v>
      </c>
      <c r="M1563" s="14">
        <f t="shared" si="120"/>
        <v>41584.833368055552</v>
      </c>
      <c r="N1563" t="b">
        <v>0</v>
      </c>
      <c r="O1563">
        <v>1</v>
      </c>
      <c r="P1563" t="b">
        <v>0</v>
      </c>
      <c r="Q1563" t="s">
        <v>8290</v>
      </c>
      <c r="R1563" s="7">
        <f t="shared" si="121"/>
        <v>0.67</v>
      </c>
      <c r="S1563" s="7">
        <f t="shared" si="124"/>
        <v>67</v>
      </c>
      <c r="T1563" t="s">
        <v>8322</v>
      </c>
      <c r="U1563" t="s">
        <v>8344</v>
      </c>
    </row>
    <row r="1564" spans="1:21" ht="45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122"/>
        <v>40079.316157407404</v>
      </c>
      <c r="L1564" s="19">
        <f t="shared" si="123"/>
        <v>2009</v>
      </c>
      <c r="M1564" s="14">
        <f t="shared" si="120"/>
        <v>40148.784722222219</v>
      </c>
      <c r="N1564" t="b">
        <v>0</v>
      </c>
      <c r="O1564">
        <v>0</v>
      </c>
      <c r="P1564" t="b">
        <v>0</v>
      </c>
      <c r="Q1564" t="s">
        <v>8290</v>
      </c>
      <c r="R1564" s="7">
        <f t="shared" si="121"/>
        <v>0</v>
      </c>
      <c r="S1564" s="7">
        <f t="shared" si="124"/>
        <v>0</v>
      </c>
      <c r="T1564" t="s">
        <v>8322</v>
      </c>
      <c r="U1564" t="s">
        <v>8344</v>
      </c>
    </row>
    <row r="1565" spans="1:21" ht="4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122"/>
        <v>41652.492488425924</v>
      </c>
      <c r="L1565" s="19">
        <f t="shared" si="123"/>
        <v>2014</v>
      </c>
      <c r="M1565" s="14">
        <f t="shared" si="120"/>
        <v>41712.450821759259</v>
      </c>
      <c r="N1565" t="b">
        <v>0</v>
      </c>
      <c r="O1565">
        <v>2</v>
      </c>
      <c r="P1565" t="b">
        <v>0</v>
      </c>
      <c r="Q1565" t="s">
        <v>8290</v>
      </c>
      <c r="R1565" s="7">
        <f t="shared" si="121"/>
        <v>1.4166666666666665</v>
      </c>
      <c r="S1565" s="7">
        <f t="shared" si="124"/>
        <v>42.5</v>
      </c>
      <c r="T1565" t="s">
        <v>8322</v>
      </c>
      <c r="U1565" t="s">
        <v>8344</v>
      </c>
    </row>
    <row r="1566" spans="1:21" ht="4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122"/>
        <v>42121.117002314815</v>
      </c>
      <c r="L1566" s="19">
        <f t="shared" si="123"/>
        <v>2015</v>
      </c>
      <c r="M1566" s="14">
        <f t="shared" si="120"/>
        <v>42152.586805555555</v>
      </c>
      <c r="N1566" t="b">
        <v>0</v>
      </c>
      <c r="O1566">
        <v>1</v>
      </c>
      <c r="P1566" t="b">
        <v>0</v>
      </c>
      <c r="Q1566" t="s">
        <v>8290</v>
      </c>
      <c r="R1566" s="7">
        <f t="shared" si="121"/>
        <v>0.1</v>
      </c>
      <c r="S1566" s="7">
        <f t="shared" si="124"/>
        <v>10</v>
      </c>
      <c r="T1566" t="s">
        <v>8322</v>
      </c>
      <c r="U1566" t="s">
        <v>8344</v>
      </c>
    </row>
    <row r="1567" spans="1:21" ht="4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122"/>
        <v>40672.479872685188</v>
      </c>
      <c r="L1567" s="19">
        <f t="shared" si="123"/>
        <v>2011</v>
      </c>
      <c r="M1567" s="14">
        <f t="shared" si="120"/>
        <v>40702.479872685188</v>
      </c>
      <c r="N1567" t="b">
        <v>0</v>
      </c>
      <c r="O1567">
        <v>1</v>
      </c>
      <c r="P1567" t="b">
        <v>0</v>
      </c>
      <c r="Q1567" t="s">
        <v>8290</v>
      </c>
      <c r="R1567" s="7">
        <f t="shared" si="121"/>
        <v>2.5</v>
      </c>
      <c r="S1567" s="7">
        <f t="shared" si="124"/>
        <v>100</v>
      </c>
      <c r="T1567" t="s">
        <v>8322</v>
      </c>
      <c r="U1567" t="s">
        <v>8344</v>
      </c>
    </row>
    <row r="1568" spans="1:21" ht="4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122"/>
        <v>42549.666712962964</v>
      </c>
      <c r="L1568" s="19">
        <f t="shared" si="123"/>
        <v>2016</v>
      </c>
      <c r="M1568" s="14">
        <f t="shared" si="120"/>
        <v>42578.666666666672</v>
      </c>
      <c r="N1568" t="b">
        <v>0</v>
      </c>
      <c r="O1568">
        <v>59</v>
      </c>
      <c r="P1568" t="b">
        <v>0</v>
      </c>
      <c r="Q1568" t="s">
        <v>8290</v>
      </c>
      <c r="R1568" s="7">
        <f t="shared" si="121"/>
        <v>21.25</v>
      </c>
      <c r="S1568" s="7">
        <f t="shared" si="124"/>
        <v>108.05084745762711</v>
      </c>
      <c r="T1568" t="s">
        <v>8322</v>
      </c>
      <c r="U1568" t="s">
        <v>8344</v>
      </c>
    </row>
    <row r="1569" spans="1:21" ht="4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122"/>
        <v>41671.68686342593</v>
      </c>
      <c r="L1569" s="19">
        <f t="shared" si="123"/>
        <v>2014</v>
      </c>
      <c r="M1569" s="14">
        <f t="shared" si="120"/>
        <v>41686.75</v>
      </c>
      <c r="N1569" t="b">
        <v>0</v>
      </c>
      <c r="O1569">
        <v>13</v>
      </c>
      <c r="P1569" t="b">
        <v>0</v>
      </c>
      <c r="Q1569" t="s">
        <v>8290</v>
      </c>
      <c r="R1569" s="7">
        <f t="shared" si="121"/>
        <v>4.117647058823529</v>
      </c>
      <c r="S1569" s="7">
        <f t="shared" si="124"/>
        <v>26.923076923076923</v>
      </c>
      <c r="T1569" t="s">
        <v>8322</v>
      </c>
      <c r="U1569" t="s">
        <v>8344</v>
      </c>
    </row>
    <row r="1570" spans="1:21" ht="4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122"/>
        <v>41961.812326388885</v>
      </c>
      <c r="L1570" s="19">
        <f t="shared" si="123"/>
        <v>2014</v>
      </c>
      <c r="M1570" s="14">
        <f t="shared" si="120"/>
        <v>41996.812326388885</v>
      </c>
      <c r="N1570" t="b">
        <v>0</v>
      </c>
      <c r="O1570">
        <v>22</v>
      </c>
      <c r="P1570" t="b">
        <v>0</v>
      </c>
      <c r="Q1570" t="s">
        <v>8290</v>
      </c>
      <c r="R1570" s="7">
        <f t="shared" si="121"/>
        <v>13.639999999999999</v>
      </c>
      <c r="S1570" s="7">
        <f t="shared" si="124"/>
        <v>155</v>
      </c>
      <c r="T1570" t="s">
        <v>8322</v>
      </c>
      <c r="U1570" t="s">
        <v>8344</v>
      </c>
    </row>
    <row r="1571" spans="1:21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122"/>
        <v>41389.429560185185</v>
      </c>
      <c r="L1571" s="19">
        <f t="shared" si="123"/>
        <v>2013</v>
      </c>
      <c r="M1571" s="14">
        <f t="shared" si="120"/>
        <v>41419.429560185185</v>
      </c>
      <c r="N1571" t="b">
        <v>0</v>
      </c>
      <c r="O1571">
        <v>0</v>
      </c>
      <c r="P1571" t="b">
        <v>0</v>
      </c>
      <c r="Q1571" t="s">
        <v>8290</v>
      </c>
      <c r="R1571" s="7">
        <f t="shared" si="121"/>
        <v>0</v>
      </c>
      <c r="S1571" s="7">
        <f t="shared" si="124"/>
        <v>0</v>
      </c>
      <c r="T1571" t="s">
        <v>8322</v>
      </c>
      <c r="U1571" t="s">
        <v>8344</v>
      </c>
    </row>
    <row r="1572" spans="1:21" ht="30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122"/>
        <v>42438.563449074078</v>
      </c>
      <c r="L1572" s="19">
        <f t="shared" si="123"/>
        <v>2016</v>
      </c>
      <c r="M1572" s="14">
        <f t="shared" si="120"/>
        <v>42468.521782407406</v>
      </c>
      <c r="N1572" t="b">
        <v>0</v>
      </c>
      <c r="O1572">
        <v>52</v>
      </c>
      <c r="P1572" t="b">
        <v>0</v>
      </c>
      <c r="Q1572" t="s">
        <v>8290</v>
      </c>
      <c r="R1572" s="7">
        <f t="shared" si="121"/>
        <v>41.4</v>
      </c>
      <c r="S1572" s="7">
        <f t="shared" si="124"/>
        <v>47.769230769230766</v>
      </c>
      <c r="T1572" t="s">
        <v>8322</v>
      </c>
      <c r="U1572" t="s">
        <v>8344</v>
      </c>
    </row>
    <row r="1573" spans="1:21" ht="45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122"/>
        <v>42144.519479166665</v>
      </c>
      <c r="L1573" s="19">
        <f t="shared" si="123"/>
        <v>2015</v>
      </c>
      <c r="M1573" s="14">
        <f t="shared" si="120"/>
        <v>42174.519479166665</v>
      </c>
      <c r="N1573" t="b">
        <v>0</v>
      </c>
      <c r="O1573">
        <v>4</v>
      </c>
      <c r="P1573" t="b">
        <v>0</v>
      </c>
      <c r="Q1573" t="s">
        <v>8290</v>
      </c>
      <c r="R1573" s="7">
        <f t="shared" si="121"/>
        <v>0.66115702479338845</v>
      </c>
      <c r="S1573" s="7">
        <f t="shared" si="124"/>
        <v>20</v>
      </c>
      <c r="T1573" t="s">
        <v>8322</v>
      </c>
      <c r="U1573" t="s">
        <v>8344</v>
      </c>
    </row>
    <row r="1574" spans="1:21" ht="4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122"/>
        <v>42403.783090277779</v>
      </c>
      <c r="L1574" s="19">
        <f t="shared" si="123"/>
        <v>2016</v>
      </c>
      <c r="M1574" s="14">
        <f t="shared" si="120"/>
        <v>42428.749305555553</v>
      </c>
      <c r="N1574" t="b">
        <v>0</v>
      </c>
      <c r="O1574">
        <v>3</v>
      </c>
      <c r="P1574" t="b">
        <v>0</v>
      </c>
      <c r="Q1574" t="s">
        <v>8290</v>
      </c>
      <c r="R1574" s="7">
        <f t="shared" si="121"/>
        <v>5</v>
      </c>
      <c r="S1574" s="7">
        <f t="shared" si="124"/>
        <v>41.666666666666664</v>
      </c>
      <c r="T1574" t="s">
        <v>8322</v>
      </c>
      <c r="U1574" t="s">
        <v>8344</v>
      </c>
    </row>
    <row r="1575" spans="1:21" ht="4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122"/>
        <v>42785.750023148154</v>
      </c>
      <c r="L1575" s="19">
        <f t="shared" si="123"/>
        <v>2017</v>
      </c>
      <c r="M1575" s="14">
        <f t="shared" si="120"/>
        <v>42825.915972222225</v>
      </c>
      <c r="N1575" t="b">
        <v>0</v>
      </c>
      <c r="O1575">
        <v>3</v>
      </c>
      <c r="P1575" t="b">
        <v>0</v>
      </c>
      <c r="Q1575" t="s">
        <v>8290</v>
      </c>
      <c r="R1575" s="7">
        <f t="shared" si="121"/>
        <v>2.4777777777777779</v>
      </c>
      <c r="S1575" s="7">
        <f t="shared" si="124"/>
        <v>74.333333333333329</v>
      </c>
      <c r="T1575" t="s">
        <v>8322</v>
      </c>
      <c r="U1575" t="s">
        <v>8344</v>
      </c>
    </row>
    <row r="1576" spans="1:21" ht="4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122"/>
        <v>42017.677418981482</v>
      </c>
      <c r="L1576" s="19">
        <f t="shared" si="123"/>
        <v>2015</v>
      </c>
      <c r="M1576" s="14">
        <f t="shared" si="120"/>
        <v>42052.677418981482</v>
      </c>
      <c r="N1576" t="b">
        <v>0</v>
      </c>
      <c r="O1576">
        <v>6</v>
      </c>
      <c r="P1576" t="b">
        <v>0</v>
      </c>
      <c r="Q1576" t="s">
        <v>8290</v>
      </c>
      <c r="R1576" s="7">
        <f t="shared" si="121"/>
        <v>5.0599999999999996</v>
      </c>
      <c r="S1576" s="7">
        <f t="shared" si="124"/>
        <v>84.333333333333329</v>
      </c>
      <c r="T1576" t="s">
        <v>8322</v>
      </c>
      <c r="U1576" t="s">
        <v>8344</v>
      </c>
    </row>
    <row r="1577" spans="1:21" ht="4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122"/>
        <v>41799.274259259255</v>
      </c>
      <c r="L1577" s="19">
        <f t="shared" si="123"/>
        <v>2014</v>
      </c>
      <c r="M1577" s="14">
        <f t="shared" si="120"/>
        <v>41829.274259259255</v>
      </c>
      <c r="N1577" t="b">
        <v>0</v>
      </c>
      <c r="O1577">
        <v>35</v>
      </c>
      <c r="P1577" t="b">
        <v>0</v>
      </c>
      <c r="Q1577" t="s">
        <v>8290</v>
      </c>
      <c r="R1577" s="7">
        <f t="shared" si="121"/>
        <v>22.91</v>
      </c>
      <c r="S1577" s="7">
        <f t="shared" si="124"/>
        <v>65.457142857142856</v>
      </c>
      <c r="T1577" t="s">
        <v>8322</v>
      </c>
      <c r="U1577" t="s">
        <v>8344</v>
      </c>
    </row>
    <row r="1578" spans="1:21" ht="30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122"/>
        <v>42140.629259259258</v>
      </c>
      <c r="L1578" s="19">
        <f t="shared" si="123"/>
        <v>2015</v>
      </c>
      <c r="M1578" s="14">
        <f t="shared" si="120"/>
        <v>42185.629259259258</v>
      </c>
      <c r="N1578" t="b">
        <v>0</v>
      </c>
      <c r="O1578">
        <v>10</v>
      </c>
      <c r="P1578" t="b">
        <v>0</v>
      </c>
      <c r="Q1578" t="s">
        <v>8290</v>
      </c>
      <c r="R1578" s="7">
        <f t="shared" si="121"/>
        <v>13</v>
      </c>
      <c r="S1578" s="7">
        <f t="shared" si="124"/>
        <v>65</v>
      </c>
      <c r="T1578" t="s">
        <v>8322</v>
      </c>
      <c r="U1578" t="s">
        <v>8344</v>
      </c>
    </row>
    <row r="1579" spans="1:21" ht="4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122"/>
        <v>41054.597777777773</v>
      </c>
      <c r="L1579" s="19">
        <f t="shared" si="123"/>
        <v>2012</v>
      </c>
      <c r="M1579" s="14">
        <f t="shared" si="120"/>
        <v>41114.597777777773</v>
      </c>
      <c r="N1579" t="b">
        <v>0</v>
      </c>
      <c r="O1579">
        <v>2</v>
      </c>
      <c r="P1579" t="b">
        <v>0</v>
      </c>
      <c r="Q1579" t="s">
        <v>8290</v>
      </c>
      <c r="R1579" s="7">
        <f t="shared" si="121"/>
        <v>0.54999999999999993</v>
      </c>
      <c r="S1579" s="7">
        <f t="shared" si="124"/>
        <v>27.5</v>
      </c>
      <c r="T1579" t="s">
        <v>8322</v>
      </c>
      <c r="U1579" t="s">
        <v>8344</v>
      </c>
    </row>
    <row r="1580" spans="1:21" ht="45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122"/>
        <v>40398.815868055557</v>
      </c>
      <c r="L1580" s="19">
        <f t="shared" si="123"/>
        <v>2010</v>
      </c>
      <c r="M1580" s="14">
        <f t="shared" si="120"/>
        <v>40422.833333333336</v>
      </c>
      <c r="N1580" t="b">
        <v>0</v>
      </c>
      <c r="O1580">
        <v>4</v>
      </c>
      <c r="P1580" t="b">
        <v>0</v>
      </c>
      <c r="Q1580" t="s">
        <v>8290</v>
      </c>
      <c r="R1580" s="7">
        <f t="shared" si="121"/>
        <v>10.806536636794938</v>
      </c>
      <c r="S1580" s="7">
        <f t="shared" si="124"/>
        <v>51.25</v>
      </c>
      <c r="T1580" t="s">
        <v>8322</v>
      </c>
      <c r="U1580" t="s">
        <v>8344</v>
      </c>
    </row>
    <row r="1581" spans="1:21" ht="30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122"/>
        <v>41481.746423611112</v>
      </c>
      <c r="L1581" s="19">
        <f t="shared" si="123"/>
        <v>2013</v>
      </c>
      <c r="M1581" s="14">
        <f t="shared" si="120"/>
        <v>41514.746423611112</v>
      </c>
      <c r="N1581" t="b">
        <v>0</v>
      </c>
      <c r="O1581">
        <v>2</v>
      </c>
      <c r="P1581" t="b">
        <v>0</v>
      </c>
      <c r="Q1581" t="s">
        <v>8290</v>
      </c>
      <c r="R1581" s="7">
        <f t="shared" si="121"/>
        <v>0.84008400840084008</v>
      </c>
      <c r="S1581" s="7">
        <f t="shared" si="124"/>
        <v>14</v>
      </c>
      <c r="T1581" t="s">
        <v>8322</v>
      </c>
      <c r="U1581" t="s">
        <v>8344</v>
      </c>
    </row>
    <row r="1582" spans="1:21" ht="4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122"/>
        <v>40989.800069444442</v>
      </c>
      <c r="L1582" s="19">
        <f t="shared" si="123"/>
        <v>2012</v>
      </c>
      <c r="M1582" s="14">
        <f t="shared" si="120"/>
        <v>41049.800069444442</v>
      </c>
      <c r="N1582" t="b">
        <v>0</v>
      </c>
      <c r="O1582">
        <v>0</v>
      </c>
      <c r="P1582" t="b">
        <v>0</v>
      </c>
      <c r="Q1582" t="s">
        <v>8290</v>
      </c>
      <c r="R1582" s="7">
        <f t="shared" si="121"/>
        <v>0</v>
      </c>
      <c r="S1582" s="7">
        <f t="shared" si="124"/>
        <v>0</v>
      </c>
      <c r="T1582" t="s">
        <v>8322</v>
      </c>
      <c r="U1582" t="s">
        <v>8344</v>
      </c>
    </row>
    <row r="1583" spans="1:21" ht="4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122"/>
        <v>42325.198958333334</v>
      </c>
      <c r="L1583" s="19">
        <f t="shared" si="123"/>
        <v>2015</v>
      </c>
      <c r="M1583" s="14">
        <f t="shared" si="120"/>
        <v>42357.198958333334</v>
      </c>
      <c r="N1583" t="b">
        <v>0</v>
      </c>
      <c r="O1583">
        <v>1</v>
      </c>
      <c r="P1583" t="b">
        <v>0</v>
      </c>
      <c r="Q1583" t="s">
        <v>8291</v>
      </c>
      <c r="R1583" s="7">
        <f t="shared" si="121"/>
        <v>0.5</v>
      </c>
      <c r="S1583" s="7">
        <f t="shared" si="124"/>
        <v>5</v>
      </c>
      <c r="T1583" t="s">
        <v>8338</v>
      </c>
      <c r="U1583" t="s">
        <v>8345</v>
      </c>
    </row>
    <row r="1584" spans="1:21" ht="30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122"/>
        <v>42246.539965277778</v>
      </c>
      <c r="L1584" s="19">
        <f t="shared" si="123"/>
        <v>2015</v>
      </c>
      <c r="M1584" s="14">
        <f t="shared" si="120"/>
        <v>42303.638888888891</v>
      </c>
      <c r="N1584" t="b">
        <v>0</v>
      </c>
      <c r="O1584">
        <v>3</v>
      </c>
      <c r="P1584" t="b">
        <v>0</v>
      </c>
      <c r="Q1584" t="s">
        <v>8291</v>
      </c>
      <c r="R1584" s="7">
        <f t="shared" si="121"/>
        <v>9.3000000000000007</v>
      </c>
      <c r="S1584" s="7">
        <f t="shared" si="124"/>
        <v>31</v>
      </c>
      <c r="T1584" t="s">
        <v>8338</v>
      </c>
      <c r="U1584" t="s">
        <v>8345</v>
      </c>
    </row>
    <row r="1585" spans="1:21" ht="45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122"/>
        <v>41877.654988425929</v>
      </c>
      <c r="L1585" s="19">
        <f t="shared" si="123"/>
        <v>2014</v>
      </c>
      <c r="M1585" s="14">
        <f t="shared" si="120"/>
        <v>41907.654988425929</v>
      </c>
      <c r="N1585" t="b">
        <v>0</v>
      </c>
      <c r="O1585">
        <v>1</v>
      </c>
      <c r="P1585" t="b">
        <v>0</v>
      </c>
      <c r="Q1585" t="s">
        <v>8291</v>
      </c>
      <c r="R1585" s="7">
        <f t="shared" si="121"/>
        <v>7.4999999999999997E-2</v>
      </c>
      <c r="S1585" s="7">
        <f t="shared" si="124"/>
        <v>15</v>
      </c>
      <c r="T1585" t="s">
        <v>8338</v>
      </c>
      <c r="U1585" t="s">
        <v>8345</v>
      </c>
    </row>
    <row r="1586" spans="1:21" ht="4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122"/>
        <v>41779.399317129632</v>
      </c>
      <c r="L1586" s="19">
        <f t="shared" si="123"/>
        <v>2014</v>
      </c>
      <c r="M1586" s="14">
        <f t="shared" si="120"/>
        <v>41789.399317129632</v>
      </c>
      <c r="N1586" t="b">
        <v>0</v>
      </c>
      <c r="O1586">
        <v>0</v>
      </c>
      <c r="P1586" t="b">
        <v>0</v>
      </c>
      <c r="Q1586" t="s">
        <v>8291</v>
      </c>
      <c r="R1586" s="7">
        <f t="shared" si="121"/>
        <v>0</v>
      </c>
      <c r="S1586" s="7">
        <f t="shared" si="124"/>
        <v>0</v>
      </c>
      <c r="T1586" t="s">
        <v>8338</v>
      </c>
      <c r="U1586" t="s">
        <v>8345</v>
      </c>
    </row>
    <row r="1587" spans="1:21" ht="45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122"/>
        <v>42707.645462962959</v>
      </c>
      <c r="L1587" s="19">
        <f t="shared" si="123"/>
        <v>2016</v>
      </c>
      <c r="M1587" s="14">
        <f t="shared" si="120"/>
        <v>42729.208333333328</v>
      </c>
      <c r="N1587" t="b">
        <v>0</v>
      </c>
      <c r="O1587">
        <v>12</v>
      </c>
      <c r="P1587" t="b">
        <v>0</v>
      </c>
      <c r="Q1587" t="s">
        <v>8291</v>
      </c>
      <c r="R1587" s="7">
        <f t="shared" si="121"/>
        <v>79</v>
      </c>
      <c r="S1587" s="7">
        <f t="shared" si="124"/>
        <v>131.66666666666666</v>
      </c>
      <c r="T1587" t="s">
        <v>8338</v>
      </c>
      <c r="U1587" t="s">
        <v>8345</v>
      </c>
    </row>
    <row r="1588" spans="1:21" ht="30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122"/>
        <v>42068.854421296295</v>
      </c>
      <c r="L1588" s="19">
        <f t="shared" si="123"/>
        <v>2015</v>
      </c>
      <c r="M1588" s="14">
        <f t="shared" si="120"/>
        <v>42098.812754629631</v>
      </c>
      <c r="N1588" t="b">
        <v>0</v>
      </c>
      <c r="O1588">
        <v>0</v>
      </c>
      <c r="P1588" t="b">
        <v>0</v>
      </c>
      <c r="Q1588" t="s">
        <v>8291</v>
      </c>
      <c r="R1588" s="7">
        <f t="shared" si="121"/>
        <v>0</v>
      </c>
      <c r="S1588" s="7">
        <f t="shared" si="124"/>
        <v>0</v>
      </c>
      <c r="T1588" t="s">
        <v>8338</v>
      </c>
      <c r="U1588" t="s">
        <v>8345</v>
      </c>
    </row>
    <row r="1589" spans="1:21" ht="45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122"/>
        <v>41956.700983796298</v>
      </c>
      <c r="L1589" s="19">
        <f t="shared" si="123"/>
        <v>2014</v>
      </c>
      <c r="M1589" s="14">
        <f t="shared" si="120"/>
        <v>41986.700983796298</v>
      </c>
      <c r="N1589" t="b">
        <v>0</v>
      </c>
      <c r="O1589">
        <v>1</v>
      </c>
      <c r="P1589" t="b">
        <v>0</v>
      </c>
      <c r="Q1589" t="s">
        <v>8291</v>
      </c>
      <c r="R1589" s="7">
        <f t="shared" si="121"/>
        <v>1.3333333333333334E-2</v>
      </c>
      <c r="S1589" s="7">
        <f t="shared" si="124"/>
        <v>1</v>
      </c>
      <c r="T1589" t="s">
        <v>8338</v>
      </c>
      <c r="U1589" t="s">
        <v>8345</v>
      </c>
    </row>
    <row r="1590" spans="1:21" ht="30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122"/>
        <v>42004.99998842593</v>
      </c>
      <c r="L1590" s="19">
        <f t="shared" si="123"/>
        <v>2014</v>
      </c>
      <c r="M1590" s="14">
        <f t="shared" si="120"/>
        <v>42035.591666666667</v>
      </c>
      <c r="N1590" t="b">
        <v>0</v>
      </c>
      <c r="O1590">
        <v>0</v>
      </c>
      <c r="P1590" t="b">
        <v>0</v>
      </c>
      <c r="Q1590" t="s">
        <v>8291</v>
      </c>
      <c r="R1590" s="7">
        <f t="shared" si="121"/>
        <v>0</v>
      </c>
      <c r="S1590" s="7">
        <f t="shared" si="124"/>
        <v>0</v>
      </c>
      <c r="T1590" t="s">
        <v>8338</v>
      </c>
      <c r="U1590" t="s">
        <v>8345</v>
      </c>
    </row>
    <row r="1591" spans="1:21" ht="30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122"/>
        <v>42256.734791666662</v>
      </c>
      <c r="L1591" s="19">
        <f t="shared" si="123"/>
        <v>2015</v>
      </c>
      <c r="M1591" s="14">
        <f t="shared" si="120"/>
        <v>42286.734791666662</v>
      </c>
      <c r="N1591" t="b">
        <v>0</v>
      </c>
      <c r="O1591">
        <v>0</v>
      </c>
      <c r="P1591" t="b">
        <v>0</v>
      </c>
      <c r="Q1591" t="s">
        <v>8291</v>
      </c>
      <c r="R1591" s="7">
        <f t="shared" si="121"/>
        <v>0</v>
      </c>
      <c r="S1591" s="7">
        <f t="shared" si="124"/>
        <v>0</v>
      </c>
      <c r="T1591" t="s">
        <v>8338</v>
      </c>
      <c r="U1591" t="s">
        <v>8345</v>
      </c>
    </row>
    <row r="1592" spans="1:21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122"/>
        <v>42240.607222222221</v>
      </c>
      <c r="L1592" s="19">
        <f t="shared" si="123"/>
        <v>2015</v>
      </c>
      <c r="M1592" s="14">
        <f t="shared" si="120"/>
        <v>42270.607222222221</v>
      </c>
      <c r="N1592" t="b">
        <v>0</v>
      </c>
      <c r="O1592">
        <v>2</v>
      </c>
      <c r="P1592" t="b">
        <v>0</v>
      </c>
      <c r="Q1592" t="s">
        <v>8291</v>
      </c>
      <c r="R1592" s="7">
        <f t="shared" si="121"/>
        <v>1.7000000000000002</v>
      </c>
      <c r="S1592" s="7">
        <f t="shared" si="124"/>
        <v>510</v>
      </c>
      <c r="T1592" t="s">
        <v>8338</v>
      </c>
      <c r="U1592" t="s">
        <v>8345</v>
      </c>
    </row>
    <row r="1593" spans="1:21" ht="45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122"/>
        <v>42433.476168981477</v>
      </c>
      <c r="L1593" s="19">
        <f t="shared" si="123"/>
        <v>2016</v>
      </c>
      <c r="M1593" s="14">
        <f t="shared" si="120"/>
        <v>42463.43450231482</v>
      </c>
      <c r="N1593" t="b">
        <v>0</v>
      </c>
      <c r="O1593">
        <v>92</v>
      </c>
      <c r="P1593" t="b">
        <v>0</v>
      </c>
      <c r="Q1593" t="s">
        <v>8291</v>
      </c>
      <c r="R1593" s="7">
        <f t="shared" si="121"/>
        <v>29.228571428571428</v>
      </c>
      <c r="S1593" s="7">
        <f t="shared" si="124"/>
        <v>44.478260869565219</v>
      </c>
      <c r="T1593" t="s">
        <v>8338</v>
      </c>
      <c r="U1593" t="s">
        <v>8345</v>
      </c>
    </row>
    <row r="1594" spans="1:21" ht="30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122"/>
        <v>42045.822743055556</v>
      </c>
      <c r="L1594" s="19">
        <f t="shared" si="123"/>
        <v>2015</v>
      </c>
      <c r="M1594" s="14">
        <f t="shared" si="120"/>
        <v>42090.781076388885</v>
      </c>
      <c r="N1594" t="b">
        <v>0</v>
      </c>
      <c r="O1594">
        <v>0</v>
      </c>
      <c r="P1594" t="b">
        <v>0</v>
      </c>
      <c r="Q1594" t="s">
        <v>8291</v>
      </c>
      <c r="R1594" s="7">
        <f t="shared" si="121"/>
        <v>0</v>
      </c>
      <c r="S1594" s="7">
        <f t="shared" si="124"/>
        <v>0</v>
      </c>
      <c r="T1594" t="s">
        <v>8338</v>
      </c>
      <c r="U1594" t="s">
        <v>8345</v>
      </c>
    </row>
    <row r="1595" spans="1:21" ht="30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122"/>
        <v>42033.595543981486</v>
      </c>
      <c r="L1595" s="19">
        <f t="shared" si="123"/>
        <v>2015</v>
      </c>
      <c r="M1595" s="14">
        <f t="shared" si="120"/>
        <v>42063.595543981486</v>
      </c>
      <c r="N1595" t="b">
        <v>0</v>
      </c>
      <c r="O1595">
        <v>3</v>
      </c>
      <c r="P1595" t="b">
        <v>0</v>
      </c>
      <c r="Q1595" t="s">
        <v>8291</v>
      </c>
      <c r="R1595" s="7">
        <f t="shared" si="121"/>
        <v>1.3636363636363637E-2</v>
      </c>
      <c r="S1595" s="7">
        <f t="shared" si="124"/>
        <v>1</v>
      </c>
      <c r="T1595" t="s">
        <v>8338</v>
      </c>
      <c r="U1595" t="s">
        <v>8345</v>
      </c>
    </row>
    <row r="1596" spans="1:21" ht="30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122"/>
        <v>42445.462754629625</v>
      </c>
      <c r="L1596" s="19">
        <f t="shared" si="123"/>
        <v>2016</v>
      </c>
      <c r="M1596" s="14">
        <f t="shared" si="120"/>
        <v>42505.431250000001</v>
      </c>
      <c r="N1596" t="b">
        <v>0</v>
      </c>
      <c r="O1596">
        <v>10</v>
      </c>
      <c r="P1596" t="b">
        <v>0</v>
      </c>
      <c r="Q1596" t="s">
        <v>8291</v>
      </c>
      <c r="R1596" s="7">
        <f t="shared" si="121"/>
        <v>20.5</v>
      </c>
      <c r="S1596" s="7">
        <f t="shared" si="124"/>
        <v>20.5</v>
      </c>
      <c r="T1596" t="s">
        <v>8338</v>
      </c>
      <c r="U1596" t="s">
        <v>8345</v>
      </c>
    </row>
    <row r="1597" spans="1:21" ht="4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122"/>
        <v>41779.800092592595</v>
      </c>
      <c r="L1597" s="19">
        <f t="shared" si="123"/>
        <v>2014</v>
      </c>
      <c r="M1597" s="14">
        <f t="shared" si="120"/>
        <v>41808.592361111107</v>
      </c>
      <c r="N1597" t="b">
        <v>0</v>
      </c>
      <c r="O1597">
        <v>7</v>
      </c>
      <c r="P1597" t="b">
        <v>0</v>
      </c>
      <c r="Q1597" t="s">
        <v>8291</v>
      </c>
      <c r="R1597" s="7">
        <f t="shared" si="121"/>
        <v>0.27999999999999997</v>
      </c>
      <c r="S1597" s="7">
        <f t="shared" si="124"/>
        <v>40</v>
      </c>
      <c r="T1597" t="s">
        <v>8338</v>
      </c>
      <c r="U1597" t="s">
        <v>8345</v>
      </c>
    </row>
    <row r="1598" spans="1:21" ht="30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122"/>
        <v>41941.180196759262</v>
      </c>
      <c r="L1598" s="19">
        <f t="shared" si="123"/>
        <v>2014</v>
      </c>
      <c r="M1598" s="14">
        <f t="shared" si="120"/>
        <v>41986.221863425926</v>
      </c>
      <c r="N1598" t="b">
        <v>0</v>
      </c>
      <c r="O1598">
        <v>3</v>
      </c>
      <c r="P1598" t="b">
        <v>0</v>
      </c>
      <c r="Q1598" t="s">
        <v>8291</v>
      </c>
      <c r="R1598" s="7">
        <f t="shared" si="121"/>
        <v>2.3076923076923079</v>
      </c>
      <c r="S1598" s="7">
        <f t="shared" si="124"/>
        <v>25</v>
      </c>
      <c r="T1598" t="s">
        <v>8338</v>
      </c>
      <c r="U1598" t="s">
        <v>8345</v>
      </c>
    </row>
    <row r="1599" spans="1:21" ht="4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122"/>
        <v>42603.104131944448</v>
      </c>
      <c r="L1599" s="19">
        <f t="shared" si="123"/>
        <v>2016</v>
      </c>
      <c r="M1599" s="14">
        <f t="shared" si="120"/>
        <v>42633.104131944448</v>
      </c>
      <c r="N1599" t="b">
        <v>0</v>
      </c>
      <c r="O1599">
        <v>0</v>
      </c>
      <c r="P1599" t="b">
        <v>0</v>
      </c>
      <c r="Q1599" t="s">
        <v>8291</v>
      </c>
      <c r="R1599" s="7">
        <f t="shared" si="121"/>
        <v>0</v>
      </c>
      <c r="S1599" s="7">
        <f t="shared" si="124"/>
        <v>0</v>
      </c>
      <c r="T1599" t="s">
        <v>8338</v>
      </c>
      <c r="U1599" t="s">
        <v>8345</v>
      </c>
    </row>
    <row r="1600" spans="1:21" ht="45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122"/>
        <v>42151.417337962965</v>
      </c>
      <c r="L1600" s="19">
        <f t="shared" si="123"/>
        <v>2015</v>
      </c>
      <c r="M1600" s="14">
        <f t="shared" si="120"/>
        <v>42211.417337962965</v>
      </c>
      <c r="N1600" t="b">
        <v>0</v>
      </c>
      <c r="O1600">
        <v>1</v>
      </c>
      <c r="P1600" t="b">
        <v>0</v>
      </c>
      <c r="Q1600" t="s">
        <v>8291</v>
      </c>
      <c r="R1600" s="7">
        <f t="shared" si="121"/>
        <v>0.125</v>
      </c>
      <c r="S1600" s="7">
        <f t="shared" si="124"/>
        <v>1</v>
      </c>
      <c r="T1600" t="s">
        <v>8338</v>
      </c>
      <c r="U1600" t="s">
        <v>8345</v>
      </c>
    </row>
    <row r="1601" spans="1:21" ht="30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122"/>
        <v>42438.28907407407</v>
      </c>
      <c r="L1601" s="19">
        <f t="shared" si="123"/>
        <v>2016</v>
      </c>
      <c r="M1601" s="14">
        <f t="shared" si="120"/>
        <v>42468.247407407413</v>
      </c>
      <c r="N1601" t="b">
        <v>0</v>
      </c>
      <c r="O1601">
        <v>0</v>
      </c>
      <c r="P1601" t="b">
        <v>0</v>
      </c>
      <c r="Q1601" t="s">
        <v>8291</v>
      </c>
      <c r="R1601" s="7">
        <f t="shared" si="121"/>
        <v>0</v>
      </c>
      <c r="S1601" s="7">
        <f t="shared" si="124"/>
        <v>0</v>
      </c>
      <c r="T1601" t="s">
        <v>8338</v>
      </c>
      <c r="U1601" t="s">
        <v>8345</v>
      </c>
    </row>
    <row r="1602" spans="1:21" ht="4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si="122"/>
        <v>41790.807314814811</v>
      </c>
      <c r="L1602" s="19">
        <f t="shared" si="123"/>
        <v>2014</v>
      </c>
      <c r="M1602" s="14">
        <f t="shared" ref="M1602:M1665" si="125">(I1602/86400)+25569+(-6/24)</f>
        <v>41834.96597222222</v>
      </c>
      <c r="N1602" t="b">
        <v>0</v>
      </c>
      <c r="O1602">
        <v>9</v>
      </c>
      <c r="P1602" t="b">
        <v>0</v>
      </c>
      <c r="Q1602" t="s">
        <v>8291</v>
      </c>
      <c r="R1602" s="7">
        <f t="shared" ref="R1602:R1665" si="126">E1602/D1602*100</f>
        <v>7.3400000000000007</v>
      </c>
      <c r="S1602" s="7">
        <f t="shared" si="124"/>
        <v>40.777777777777779</v>
      </c>
      <c r="T1602" t="s">
        <v>8338</v>
      </c>
      <c r="U1602" t="s">
        <v>8345</v>
      </c>
    </row>
    <row r="1603" spans="1:21" ht="30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ref="K1603:K1666" si="127">(J1603/86400)+25569+(-6/24)</f>
        <v>40637.842974537038</v>
      </c>
      <c r="L1603" s="19">
        <f t="shared" ref="L1603:L1666" si="128">YEAR(K1603)</f>
        <v>2011</v>
      </c>
      <c r="M1603" s="14">
        <f t="shared" si="125"/>
        <v>40667.842974537038</v>
      </c>
      <c r="N1603" t="b">
        <v>0</v>
      </c>
      <c r="O1603">
        <v>56</v>
      </c>
      <c r="P1603" t="b">
        <v>1</v>
      </c>
      <c r="Q1603" t="s">
        <v>8276</v>
      </c>
      <c r="R1603" s="7">
        <f t="shared" si="126"/>
        <v>108.2492</v>
      </c>
      <c r="S1603" s="7">
        <f t="shared" ref="S1603:S1666" si="129">IFERROR(E1603/O1603,0)</f>
        <v>48.325535714285714</v>
      </c>
      <c r="T1603" t="s">
        <v>8325</v>
      </c>
      <c r="U1603" t="s">
        <v>8326</v>
      </c>
    </row>
    <row r="1604" spans="1:21" ht="30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127"/>
        <v>40788.047650462962</v>
      </c>
      <c r="L1604" s="19">
        <f t="shared" si="128"/>
        <v>2011</v>
      </c>
      <c r="M1604" s="14">
        <f t="shared" si="125"/>
        <v>40830.708333333336</v>
      </c>
      <c r="N1604" t="b">
        <v>0</v>
      </c>
      <c r="O1604">
        <v>32</v>
      </c>
      <c r="P1604" t="b">
        <v>1</v>
      </c>
      <c r="Q1604" t="s">
        <v>8276</v>
      </c>
      <c r="R1604" s="7">
        <f t="shared" si="126"/>
        <v>100.16666666666667</v>
      </c>
      <c r="S1604" s="7">
        <f t="shared" si="129"/>
        <v>46.953125</v>
      </c>
      <c r="T1604" t="s">
        <v>8325</v>
      </c>
      <c r="U1604" t="s">
        <v>8326</v>
      </c>
    </row>
    <row r="1605" spans="1:21" ht="30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127"/>
        <v>40875.919664351852</v>
      </c>
      <c r="L1605" s="19">
        <f t="shared" si="128"/>
        <v>2011</v>
      </c>
      <c r="M1605" s="14">
        <f t="shared" si="125"/>
        <v>40935.919664351852</v>
      </c>
      <c r="N1605" t="b">
        <v>0</v>
      </c>
      <c r="O1605">
        <v>30</v>
      </c>
      <c r="P1605" t="b">
        <v>1</v>
      </c>
      <c r="Q1605" t="s">
        <v>8276</v>
      </c>
      <c r="R1605" s="7">
        <f t="shared" si="126"/>
        <v>100.03299999999999</v>
      </c>
      <c r="S1605" s="7">
        <f t="shared" si="129"/>
        <v>66.688666666666663</v>
      </c>
      <c r="T1605" t="s">
        <v>8325</v>
      </c>
      <c r="U1605" t="s">
        <v>8326</v>
      </c>
    </row>
    <row r="1606" spans="1:21" ht="4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127"/>
        <v>40945.595312500001</v>
      </c>
      <c r="L1606" s="19">
        <f t="shared" si="128"/>
        <v>2012</v>
      </c>
      <c r="M1606" s="14">
        <f t="shared" si="125"/>
        <v>40985.553645833337</v>
      </c>
      <c r="N1606" t="b">
        <v>0</v>
      </c>
      <c r="O1606">
        <v>70</v>
      </c>
      <c r="P1606" t="b">
        <v>1</v>
      </c>
      <c r="Q1606" t="s">
        <v>8276</v>
      </c>
      <c r="R1606" s="7">
        <f t="shared" si="126"/>
        <v>122.10714285714286</v>
      </c>
      <c r="S1606" s="7">
        <f t="shared" si="129"/>
        <v>48.842857142857142</v>
      </c>
      <c r="T1606" t="s">
        <v>8325</v>
      </c>
      <c r="U1606" t="s">
        <v>8326</v>
      </c>
    </row>
    <row r="1607" spans="1:21" ht="4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127"/>
        <v>40746.762881944444</v>
      </c>
      <c r="L1607" s="19">
        <f t="shared" si="128"/>
        <v>2011</v>
      </c>
      <c r="M1607" s="14">
        <f t="shared" si="125"/>
        <v>40756.041666666664</v>
      </c>
      <c r="N1607" t="b">
        <v>0</v>
      </c>
      <c r="O1607">
        <v>44</v>
      </c>
      <c r="P1607" t="b">
        <v>1</v>
      </c>
      <c r="Q1607" t="s">
        <v>8276</v>
      </c>
      <c r="R1607" s="7">
        <f t="shared" si="126"/>
        <v>100.69333333333334</v>
      </c>
      <c r="S1607" s="7">
        <f t="shared" si="129"/>
        <v>137.30909090909091</v>
      </c>
      <c r="T1607" t="s">
        <v>8325</v>
      </c>
      <c r="U1607" t="s">
        <v>8326</v>
      </c>
    </row>
    <row r="1608" spans="1:21" ht="4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127"/>
        <v>40535.861550925925</v>
      </c>
      <c r="L1608" s="19">
        <f t="shared" si="128"/>
        <v>2010</v>
      </c>
      <c r="M1608" s="14">
        <f t="shared" si="125"/>
        <v>40625.819884259261</v>
      </c>
      <c r="N1608" t="b">
        <v>0</v>
      </c>
      <c r="O1608">
        <v>92</v>
      </c>
      <c r="P1608" t="b">
        <v>1</v>
      </c>
      <c r="Q1608" t="s">
        <v>8276</v>
      </c>
      <c r="R1608" s="7">
        <f t="shared" si="126"/>
        <v>101.004125</v>
      </c>
      <c r="S1608" s="7">
        <f t="shared" si="129"/>
        <v>87.829673913043479</v>
      </c>
      <c r="T1608" t="s">
        <v>8325</v>
      </c>
      <c r="U1608" t="s">
        <v>8326</v>
      </c>
    </row>
    <row r="1609" spans="1:21" ht="4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127"/>
        <v>41053.55846064815</v>
      </c>
      <c r="L1609" s="19">
        <f t="shared" si="128"/>
        <v>2012</v>
      </c>
      <c r="M1609" s="14">
        <f t="shared" si="125"/>
        <v>41074.55846064815</v>
      </c>
      <c r="N1609" t="b">
        <v>0</v>
      </c>
      <c r="O1609">
        <v>205</v>
      </c>
      <c r="P1609" t="b">
        <v>1</v>
      </c>
      <c r="Q1609" t="s">
        <v>8276</v>
      </c>
      <c r="R1609" s="7">
        <f t="shared" si="126"/>
        <v>145.11000000000001</v>
      </c>
      <c r="S1609" s="7">
        <f t="shared" si="129"/>
        <v>70.785365853658533</v>
      </c>
      <c r="T1609" t="s">
        <v>8325</v>
      </c>
      <c r="U1609" t="s">
        <v>8326</v>
      </c>
    </row>
    <row r="1610" spans="1:21" ht="30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127"/>
        <v>41607.58085648148</v>
      </c>
      <c r="L1610" s="19">
        <f t="shared" si="128"/>
        <v>2013</v>
      </c>
      <c r="M1610" s="14">
        <f t="shared" si="125"/>
        <v>41639.976388888885</v>
      </c>
      <c r="N1610" t="b">
        <v>0</v>
      </c>
      <c r="O1610">
        <v>23</v>
      </c>
      <c r="P1610" t="b">
        <v>1</v>
      </c>
      <c r="Q1610" t="s">
        <v>8276</v>
      </c>
      <c r="R1610" s="7">
        <f t="shared" si="126"/>
        <v>101.25</v>
      </c>
      <c r="S1610" s="7">
        <f t="shared" si="129"/>
        <v>52.826086956521742</v>
      </c>
      <c r="T1610" t="s">
        <v>8325</v>
      </c>
      <c r="U1610" t="s">
        <v>8326</v>
      </c>
    </row>
    <row r="1611" spans="1:21" ht="4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127"/>
        <v>40795.751261574071</v>
      </c>
      <c r="L1611" s="19">
        <f t="shared" si="128"/>
        <v>2011</v>
      </c>
      <c r="M1611" s="14">
        <f t="shared" si="125"/>
        <v>40849.083333333336</v>
      </c>
      <c r="N1611" t="b">
        <v>0</v>
      </c>
      <c r="O1611">
        <v>4</v>
      </c>
      <c r="P1611" t="b">
        <v>1</v>
      </c>
      <c r="Q1611" t="s">
        <v>8276</v>
      </c>
      <c r="R1611" s="7">
        <f t="shared" si="126"/>
        <v>118.33333333333333</v>
      </c>
      <c r="S1611" s="7">
        <f t="shared" si="129"/>
        <v>443.75</v>
      </c>
      <c r="T1611" t="s">
        <v>8325</v>
      </c>
      <c r="U1611" t="s">
        <v>8326</v>
      </c>
    </row>
    <row r="1612" spans="1:21" ht="30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127"/>
        <v>41228.674884259257</v>
      </c>
      <c r="L1612" s="19">
        <f t="shared" si="128"/>
        <v>2012</v>
      </c>
      <c r="M1612" s="14">
        <f t="shared" si="125"/>
        <v>41258.674884259257</v>
      </c>
      <c r="N1612" t="b">
        <v>0</v>
      </c>
      <c r="O1612">
        <v>112</v>
      </c>
      <c r="P1612" t="b">
        <v>1</v>
      </c>
      <c r="Q1612" t="s">
        <v>8276</v>
      </c>
      <c r="R1612" s="7">
        <f t="shared" si="126"/>
        <v>271.85000000000002</v>
      </c>
      <c r="S1612" s="7">
        <f t="shared" si="129"/>
        <v>48.544642857142854</v>
      </c>
      <c r="T1612" t="s">
        <v>8325</v>
      </c>
      <c r="U1612" t="s">
        <v>8326</v>
      </c>
    </row>
    <row r="1613" spans="1:21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127"/>
        <v>41408.75037037037</v>
      </c>
      <c r="L1613" s="19">
        <f t="shared" si="128"/>
        <v>2013</v>
      </c>
      <c r="M1613" s="14">
        <f t="shared" si="125"/>
        <v>41429.75037037037</v>
      </c>
      <c r="N1613" t="b">
        <v>0</v>
      </c>
      <c r="O1613">
        <v>27</v>
      </c>
      <c r="P1613" t="b">
        <v>1</v>
      </c>
      <c r="Q1613" t="s">
        <v>8276</v>
      </c>
      <c r="R1613" s="7">
        <f t="shared" si="126"/>
        <v>125.125</v>
      </c>
      <c r="S1613" s="7">
        <f t="shared" si="129"/>
        <v>37.074074074074076</v>
      </c>
      <c r="T1613" t="s">
        <v>8325</v>
      </c>
      <c r="U1613" t="s">
        <v>8326</v>
      </c>
    </row>
    <row r="1614" spans="1:21" ht="30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127"/>
        <v>41246.624814814815</v>
      </c>
      <c r="L1614" s="19">
        <f t="shared" si="128"/>
        <v>2012</v>
      </c>
      <c r="M1614" s="14">
        <f t="shared" si="125"/>
        <v>41276.624814814815</v>
      </c>
      <c r="N1614" t="b">
        <v>0</v>
      </c>
      <c r="O1614">
        <v>11</v>
      </c>
      <c r="P1614" t="b">
        <v>1</v>
      </c>
      <c r="Q1614" t="s">
        <v>8276</v>
      </c>
      <c r="R1614" s="7">
        <f t="shared" si="126"/>
        <v>110.00000000000001</v>
      </c>
      <c r="S1614" s="7">
        <f t="shared" si="129"/>
        <v>50</v>
      </c>
      <c r="T1614" t="s">
        <v>8325</v>
      </c>
      <c r="U1614" t="s">
        <v>8326</v>
      </c>
    </row>
    <row r="1615" spans="1:21" ht="4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127"/>
        <v>41081.819467592592</v>
      </c>
      <c r="L1615" s="19">
        <f t="shared" si="128"/>
        <v>2012</v>
      </c>
      <c r="M1615" s="14">
        <f t="shared" si="125"/>
        <v>41111.819467592592</v>
      </c>
      <c r="N1615" t="b">
        <v>0</v>
      </c>
      <c r="O1615">
        <v>26</v>
      </c>
      <c r="P1615" t="b">
        <v>1</v>
      </c>
      <c r="Q1615" t="s">
        <v>8276</v>
      </c>
      <c r="R1615" s="7">
        <f t="shared" si="126"/>
        <v>101.49999999999999</v>
      </c>
      <c r="S1615" s="7">
        <f t="shared" si="129"/>
        <v>39.03846153846154</v>
      </c>
      <c r="T1615" t="s">
        <v>8325</v>
      </c>
      <c r="U1615" t="s">
        <v>8326</v>
      </c>
    </row>
    <row r="1616" spans="1:21" ht="4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127"/>
        <v>41794.731122685189</v>
      </c>
      <c r="L1616" s="19">
        <f t="shared" si="128"/>
        <v>2014</v>
      </c>
      <c r="M1616" s="14">
        <f t="shared" si="125"/>
        <v>41854.458333333336</v>
      </c>
      <c r="N1616" t="b">
        <v>0</v>
      </c>
      <c r="O1616">
        <v>77</v>
      </c>
      <c r="P1616" t="b">
        <v>1</v>
      </c>
      <c r="Q1616" t="s">
        <v>8276</v>
      </c>
      <c r="R1616" s="7">
        <f t="shared" si="126"/>
        <v>102.69999999999999</v>
      </c>
      <c r="S1616" s="7">
        <f t="shared" si="129"/>
        <v>66.688311688311686</v>
      </c>
      <c r="T1616" t="s">
        <v>8325</v>
      </c>
      <c r="U1616" t="s">
        <v>8326</v>
      </c>
    </row>
    <row r="1617" spans="1:21" ht="30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127"/>
        <v>40844.800879629627</v>
      </c>
      <c r="L1617" s="19">
        <f t="shared" si="128"/>
        <v>2011</v>
      </c>
      <c r="M1617" s="14">
        <f t="shared" si="125"/>
        <v>40889.842546296299</v>
      </c>
      <c r="N1617" t="b">
        <v>0</v>
      </c>
      <c r="O1617">
        <v>136</v>
      </c>
      <c r="P1617" t="b">
        <v>1</v>
      </c>
      <c r="Q1617" t="s">
        <v>8276</v>
      </c>
      <c r="R1617" s="7">
        <f t="shared" si="126"/>
        <v>114.12500000000001</v>
      </c>
      <c r="S1617" s="7">
        <f t="shared" si="129"/>
        <v>67.132352941176464</v>
      </c>
      <c r="T1617" t="s">
        <v>8325</v>
      </c>
      <c r="U1617" t="s">
        <v>8326</v>
      </c>
    </row>
    <row r="1618" spans="1:21" ht="30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127"/>
        <v>41194.465520833335</v>
      </c>
      <c r="L1618" s="19">
        <f t="shared" si="128"/>
        <v>2012</v>
      </c>
      <c r="M1618" s="14">
        <f t="shared" si="125"/>
        <v>41235.666666666664</v>
      </c>
      <c r="N1618" t="b">
        <v>0</v>
      </c>
      <c r="O1618">
        <v>157</v>
      </c>
      <c r="P1618" t="b">
        <v>1</v>
      </c>
      <c r="Q1618" t="s">
        <v>8276</v>
      </c>
      <c r="R1618" s="7">
        <f t="shared" si="126"/>
        <v>104.2</v>
      </c>
      <c r="S1618" s="7">
        <f t="shared" si="129"/>
        <v>66.369426751592357</v>
      </c>
      <c r="T1618" t="s">
        <v>8325</v>
      </c>
      <c r="U1618" t="s">
        <v>8326</v>
      </c>
    </row>
    <row r="1619" spans="1:21" ht="30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127"/>
        <v>41546.414212962962</v>
      </c>
      <c r="L1619" s="19">
        <f t="shared" si="128"/>
        <v>2013</v>
      </c>
      <c r="M1619" s="14">
        <f t="shared" si="125"/>
        <v>41579.541666666664</v>
      </c>
      <c r="N1619" t="b">
        <v>0</v>
      </c>
      <c r="O1619">
        <v>158</v>
      </c>
      <c r="P1619" t="b">
        <v>1</v>
      </c>
      <c r="Q1619" t="s">
        <v>8276</v>
      </c>
      <c r="R1619" s="7">
        <f t="shared" si="126"/>
        <v>145.85714285714286</v>
      </c>
      <c r="S1619" s="7">
        <f t="shared" si="129"/>
        <v>64.620253164556956</v>
      </c>
      <c r="T1619" t="s">
        <v>8325</v>
      </c>
      <c r="U1619" t="s">
        <v>8326</v>
      </c>
    </row>
    <row r="1620" spans="1:21" ht="30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127"/>
        <v>41301.404340277775</v>
      </c>
      <c r="L1620" s="19">
        <f t="shared" si="128"/>
        <v>2013</v>
      </c>
      <c r="M1620" s="14">
        <f t="shared" si="125"/>
        <v>41341.404340277775</v>
      </c>
      <c r="N1620" t="b">
        <v>0</v>
      </c>
      <c r="O1620">
        <v>27</v>
      </c>
      <c r="P1620" t="b">
        <v>1</v>
      </c>
      <c r="Q1620" t="s">
        <v>8276</v>
      </c>
      <c r="R1620" s="7">
        <f t="shared" si="126"/>
        <v>105.06666666666666</v>
      </c>
      <c r="S1620" s="7">
        <f t="shared" si="129"/>
        <v>58.370370370370374</v>
      </c>
      <c r="T1620" t="s">
        <v>8325</v>
      </c>
      <c r="U1620" t="s">
        <v>8326</v>
      </c>
    </row>
    <row r="1621" spans="1:21" ht="4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127"/>
        <v>41875.936180555553</v>
      </c>
      <c r="L1621" s="19">
        <f t="shared" si="128"/>
        <v>2014</v>
      </c>
      <c r="M1621" s="14">
        <f t="shared" si="125"/>
        <v>41896.936180555553</v>
      </c>
      <c r="N1621" t="b">
        <v>0</v>
      </c>
      <c r="O1621">
        <v>23</v>
      </c>
      <c r="P1621" t="b">
        <v>1</v>
      </c>
      <c r="Q1621" t="s">
        <v>8276</v>
      </c>
      <c r="R1621" s="7">
        <f t="shared" si="126"/>
        <v>133.33333333333331</v>
      </c>
      <c r="S1621" s="7">
        <f t="shared" si="129"/>
        <v>86.956521739130437</v>
      </c>
      <c r="T1621" t="s">
        <v>8325</v>
      </c>
      <c r="U1621" t="s">
        <v>8326</v>
      </c>
    </row>
    <row r="1622" spans="1:21" ht="30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127"/>
        <v>41321.089583333334</v>
      </c>
      <c r="L1622" s="19">
        <f t="shared" si="128"/>
        <v>2013</v>
      </c>
      <c r="M1622" s="14">
        <f t="shared" si="125"/>
        <v>41328.089583333334</v>
      </c>
      <c r="N1622" t="b">
        <v>0</v>
      </c>
      <c r="O1622">
        <v>17</v>
      </c>
      <c r="P1622" t="b">
        <v>1</v>
      </c>
      <c r="Q1622" t="s">
        <v>8276</v>
      </c>
      <c r="R1622" s="7">
        <f t="shared" si="126"/>
        <v>112.99999999999999</v>
      </c>
      <c r="S1622" s="7">
        <f t="shared" si="129"/>
        <v>66.470588235294116</v>
      </c>
      <c r="T1622" t="s">
        <v>8325</v>
      </c>
      <c r="U1622" t="s">
        <v>8326</v>
      </c>
    </row>
    <row r="1623" spans="1:21" ht="4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127"/>
        <v>41003.35665509259</v>
      </c>
      <c r="L1623" s="19">
        <f t="shared" si="128"/>
        <v>2012</v>
      </c>
      <c r="M1623" s="14">
        <f t="shared" si="125"/>
        <v>41056.915972222225</v>
      </c>
      <c r="N1623" t="b">
        <v>0</v>
      </c>
      <c r="O1623">
        <v>37</v>
      </c>
      <c r="P1623" t="b">
        <v>1</v>
      </c>
      <c r="Q1623" t="s">
        <v>8276</v>
      </c>
      <c r="R1623" s="7">
        <f t="shared" si="126"/>
        <v>121.2</v>
      </c>
      <c r="S1623" s="7">
        <f t="shared" si="129"/>
        <v>163.78378378378378</v>
      </c>
      <c r="T1623" t="s">
        <v>8325</v>
      </c>
      <c r="U1623" t="s">
        <v>8326</v>
      </c>
    </row>
    <row r="1624" spans="1:21" ht="4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127"/>
        <v>41950.044837962967</v>
      </c>
      <c r="L1624" s="19">
        <f t="shared" si="128"/>
        <v>2014</v>
      </c>
      <c r="M1624" s="14">
        <f t="shared" si="125"/>
        <v>41990.082638888889</v>
      </c>
      <c r="N1624" t="b">
        <v>0</v>
      </c>
      <c r="O1624">
        <v>65</v>
      </c>
      <c r="P1624" t="b">
        <v>1</v>
      </c>
      <c r="Q1624" t="s">
        <v>8276</v>
      </c>
      <c r="R1624" s="7">
        <f t="shared" si="126"/>
        <v>101.72463768115942</v>
      </c>
      <c r="S1624" s="7">
        <f t="shared" si="129"/>
        <v>107.98461538461538</v>
      </c>
      <c r="T1624" t="s">
        <v>8325</v>
      </c>
      <c r="U1624" t="s">
        <v>8326</v>
      </c>
    </row>
    <row r="1625" spans="1:21" ht="4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127"/>
        <v>41453.438530092593</v>
      </c>
      <c r="L1625" s="19">
        <f t="shared" si="128"/>
        <v>2013</v>
      </c>
      <c r="M1625" s="14">
        <f t="shared" si="125"/>
        <v>41513.438530092593</v>
      </c>
      <c r="N1625" t="b">
        <v>0</v>
      </c>
      <c r="O1625">
        <v>18</v>
      </c>
      <c r="P1625" t="b">
        <v>1</v>
      </c>
      <c r="Q1625" t="s">
        <v>8276</v>
      </c>
      <c r="R1625" s="7">
        <f t="shared" si="126"/>
        <v>101.06666666666666</v>
      </c>
      <c r="S1625" s="7">
        <f t="shared" si="129"/>
        <v>42.111111111111114</v>
      </c>
      <c r="T1625" t="s">
        <v>8325</v>
      </c>
      <c r="U1625" t="s">
        <v>8326</v>
      </c>
    </row>
    <row r="1626" spans="1:21" ht="30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127"/>
        <v>41243.117303240739</v>
      </c>
      <c r="L1626" s="19">
        <f t="shared" si="128"/>
        <v>2012</v>
      </c>
      <c r="M1626" s="14">
        <f t="shared" si="125"/>
        <v>41283.117303240739</v>
      </c>
      <c r="N1626" t="b">
        <v>0</v>
      </c>
      <c r="O1626">
        <v>25</v>
      </c>
      <c r="P1626" t="b">
        <v>1</v>
      </c>
      <c r="Q1626" t="s">
        <v>8276</v>
      </c>
      <c r="R1626" s="7">
        <f t="shared" si="126"/>
        <v>118</v>
      </c>
      <c r="S1626" s="7">
        <f t="shared" si="129"/>
        <v>47.2</v>
      </c>
      <c r="T1626" t="s">
        <v>8325</v>
      </c>
      <c r="U1626" t="s">
        <v>8326</v>
      </c>
    </row>
    <row r="1627" spans="1:21" ht="45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127"/>
        <v>41135.449687500004</v>
      </c>
      <c r="L1627" s="19">
        <f t="shared" si="128"/>
        <v>2012</v>
      </c>
      <c r="M1627" s="14">
        <f t="shared" si="125"/>
        <v>41163.449687500004</v>
      </c>
      <c r="N1627" t="b">
        <v>0</v>
      </c>
      <c r="O1627">
        <v>104</v>
      </c>
      <c r="P1627" t="b">
        <v>1</v>
      </c>
      <c r="Q1627" t="s">
        <v>8276</v>
      </c>
      <c r="R1627" s="7">
        <f t="shared" si="126"/>
        <v>155.33333333333331</v>
      </c>
      <c r="S1627" s="7">
        <f t="shared" si="129"/>
        <v>112.01923076923077</v>
      </c>
      <c r="T1627" t="s">
        <v>8325</v>
      </c>
      <c r="U1627" t="s">
        <v>8326</v>
      </c>
    </row>
    <row r="1628" spans="1:21" ht="4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127"/>
        <v>41579.597997685181</v>
      </c>
      <c r="L1628" s="19">
        <f t="shared" si="128"/>
        <v>2013</v>
      </c>
      <c r="M1628" s="14">
        <f t="shared" si="125"/>
        <v>41609.639664351853</v>
      </c>
      <c r="N1628" t="b">
        <v>0</v>
      </c>
      <c r="O1628">
        <v>108</v>
      </c>
      <c r="P1628" t="b">
        <v>1</v>
      </c>
      <c r="Q1628" t="s">
        <v>8276</v>
      </c>
      <c r="R1628" s="7">
        <f t="shared" si="126"/>
        <v>101.18750000000001</v>
      </c>
      <c r="S1628" s="7">
        <f t="shared" si="129"/>
        <v>74.953703703703709</v>
      </c>
      <c r="T1628" t="s">
        <v>8325</v>
      </c>
      <c r="U1628" t="s">
        <v>8326</v>
      </c>
    </row>
    <row r="1629" spans="1:21" ht="4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127"/>
        <v>41205.457048611112</v>
      </c>
      <c r="L1629" s="19">
        <f t="shared" si="128"/>
        <v>2012</v>
      </c>
      <c r="M1629" s="14">
        <f t="shared" si="125"/>
        <v>41238.957638888889</v>
      </c>
      <c r="N1629" t="b">
        <v>0</v>
      </c>
      <c r="O1629">
        <v>38</v>
      </c>
      <c r="P1629" t="b">
        <v>1</v>
      </c>
      <c r="Q1629" t="s">
        <v>8276</v>
      </c>
      <c r="R1629" s="7">
        <f t="shared" si="126"/>
        <v>117</v>
      </c>
      <c r="S1629" s="7">
        <f t="shared" si="129"/>
        <v>61.578947368421055</v>
      </c>
      <c r="T1629" t="s">
        <v>8325</v>
      </c>
      <c r="U1629" t="s">
        <v>8326</v>
      </c>
    </row>
    <row r="1630" spans="1:21" ht="30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127"/>
        <v>41774.487060185187</v>
      </c>
      <c r="L1630" s="19">
        <f t="shared" si="128"/>
        <v>2014</v>
      </c>
      <c r="M1630" s="14">
        <f t="shared" si="125"/>
        <v>41807.487060185187</v>
      </c>
      <c r="N1630" t="b">
        <v>0</v>
      </c>
      <c r="O1630">
        <v>88</v>
      </c>
      <c r="P1630" t="b">
        <v>1</v>
      </c>
      <c r="Q1630" t="s">
        <v>8276</v>
      </c>
      <c r="R1630" s="7">
        <f t="shared" si="126"/>
        <v>100.925</v>
      </c>
      <c r="S1630" s="7">
        <f t="shared" si="129"/>
        <v>45.875</v>
      </c>
      <c r="T1630" t="s">
        <v>8325</v>
      </c>
      <c r="U1630" t="s">
        <v>8326</v>
      </c>
    </row>
    <row r="1631" spans="1:21" ht="30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127"/>
        <v>41645.617280092592</v>
      </c>
      <c r="L1631" s="19">
        <f t="shared" si="128"/>
        <v>2014</v>
      </c>
      <c r="M1631" s="14">
        <f t="shared" si="125"/>
        <v>41690.617280092592</v>
      </c>
      <c r="N1631" t="b">
        <v>0</v>
      </c>
      <c r="O1631">
        <v>82</v>
      </c>
      <c r="P1631" t="b">
        <v>1</v>
      </c>
      <c r="Q1631" t="s">
        <v>8276</v>
      </c>
      <c r="R1631" s="7">
        <f t="shared" si="126"/>
        <v>103.66666666666666</v>
      </c>
      <c r="S1631" s="7">
        <f t="shared" si="129"/>
        <v>75.853658536585371</v>
      </c>
      <c r="T1631" t="s">
        <v>8325</v>
      </c>
      <c r="U1631" t="s">
        <v>8326</v>
      </c>
    </row>
    <row r="1632" spans="1:21" ht="4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127"/>
        <v>40939.587673611109</v>
      </c>
      <c r="L1632" s="19">
        <f t="shared" si="128"/>
        <v>2012</v>
      </c>
      <c r="M1632" s="14">
        <f t="shared" si="125"/>
        <v>40970.040972222225</v>
      </c>
      <c r="N1632" t="b">
        <v>0</v>
      </c>
      <c r="O1632">
        <v>126</v>
      </c>
      <c r="P1632" t="b">
        <v>1</v>
      </c>
      <c r="Q1632" t="s">
        <v>8276</v>
      </c>
      <c r="R1632" s="7">
        <f t="shared" si="126"/>
        <v>265.25</v>
      </c>
      <c r="S1632" s="7">
        <f t="shared" si="129"/>
        <v>84.206349206349202</v>
      </c>
      <c r="T1632" t="s">
        <v>8325</v>
      </c>
      <c r="U1632" t="s">
        <v>8326</v>
      </c>
    </row>
    <row r="1633" spans="1:21" ht="4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127"/>
        <v>41164.609502314815</v>
      </c>
      <c r="L1633" s="19">
        <f t="shared" si="128"/>
        <v>2012</v>
      </c>
      <c r="M1633" s="14">
        <f t="shared" si="125"/>
        <v>41194.609502314815</v>
      </c>
      <c r="N1633" t="b">
        <v>0</v>
      </c>
      <c r="O1633">
        <v>133</v>
      </c>
      <c r="P1633" t="b">
        <v>1</v>
      </c>
      <c r="Q1633" t="s">
        <v>8276</v>
      </c>
      <c r="R1633" s="7">
        <f t="shared" si="126"/>
        <v>155.91</v>
      </c>
      <c r="S1633" s="7">
        <f t="shared" si="129"/>
        <v>117.22556390977444</v>
      </c>
      <c r="T1633" t="s">
        <v>8325</v>
      </c>
      <c r="U1633" t="s">
        <v>8326</v>
      </c>
    </row>
    <row r="1634" spans="1:21" ht="4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127"/>
        <v>40750.090902777782</v>
      </c>
      <c r="L1634" s="19">
        <f t="shared" si="128"/>
        <v>2011</v>
      </c>
      <c r="M1634" s="14">
        <f t="shared" si="125"/>
        <v>40810.090902777782</v>
      </c>
      <c r="N1634" t="b">
        <v>0</v>
      </c>
      <c r="O1634">
        <v>47</v>
      </c>
      <c r="P1634" t="b">
        <v>1</v>
      </c>
      <c r="Q1634" t="s">
        <v>8276</v>
      </c>
      <c r="R1634" s="7">
        <f t="shared" si="126"/>
        <v>101.62500000000001</v>
      </c>
      <c r="S1634" s="7">
        <f t="shared" si="129"/>
        <v>86.489361702127653</v>
      </c>
      <c r="T1634" t="s">
        <v>8325</v>
      </c>
      <c r="U1634" t="s">
        <v>8326</v>
      </c>
    </row>
    <row r="1635" spans="1:21" ht="4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127"/>
        <v>40896.633750000001</v>
      </c>
      <c r="L1635" s="19">
        <f t="shared" si="128"/>
        <v>2011</v>
      </c>
      <c r="M1635" s="14">
        <f t="shared" si="125"/>
        <v>40923.958333333336</v>
      </c>
      <c r="N1635" t="b">
        <v>0</v>
      </c>
      <c r="O1635">
        <v>58</v>
      </c>
      <c r="P1635" t="b">
        <v>1</v>
      </c>
      <c r="Q1635" t="s">
        <v>8276</v>
      </c>
      <c r="R1635" s="7">
        <f t="shared" si="126"/>
        <v>100</v>
      </c>
      <c r="S1635" s="7">
        <f t="shared" si="129"/>
        <v>172.41379310344828</v>
      </c>
      <c r="T1635" t="s">
        <v>8325</v>
      </c>
      <c r="U1635" t="s">
        <v>8326</v>
      </c>
    </row>
    <row r="1636" spans="1:21" ht="30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127"/>
        <v>40657.939826388887</v>
      </c>
      <c r="L1636" s="19">
        <f t="shared" si="128"/>
        <v>2011</v>
      </c>
      <c r="M1636" s="14">
        <f t="shared" si="125"/>
        <v>40695.999305555553</v>
      </c>
      <c r="N1636" t="b">
        <v>0</v>
      </c>
      <c r="O1636">
        <v>32</v>
      </c>
      <c r="P1636" t="b">
        <v>1</v>
      </c>
      <c r="Q1636" t="s">
        <v>8276</v>
      </c>
      <c r="R1636" s="7">
        <f t="shared" si="126"/>
        <v>100.49999999999999</v>
      </c>
      <c r="S1636" s="7">
        <f t="shared" si="129"/>
        <v>62.8125</v>
      </c>
      <c r="T1636" t="s">
        <v>8325</v>
      </c>
      <c r="U1636" t="s">
        <v>8326</v>
      </c>
    </row>
    <row r="1637" spans="1:21" ht="45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127"/>
        <v>42502.618761574078</v>
      </c>
      <c r="L1637" s="19">
        <f t="shared" si="128"/>
        <v>2016</v>
      </c>
      <c r="M1637" s="14">
        <f t="shared" si="125"/>
        <v>42562.618761574078</v>
      </c>
      <c r="N1637" t="b">
        <v>0</v>
      </c>
      <c r="O1637">
        <v>37</v>
      </c>
      <c r="P1637" t="b">
        <v>1</v>
      </c>
      <c r="Q1637" t="s">
        <v>8276</v>
      </c>
      <c r="R1637" s="7">
        <f t="shared" si="126"/>
        <v>125.29999999999998</v>
      </c>
      <c r="S1637" s="7">
        <f t="shared" si="129"/>
        <v>67.729729729729726</v>
      </c>
      <c r="T1637" t="s">
        <v>8325</v>
      </c>
      <c r="U1637" t="s">
        <v>8326</v>
      </c>
    </row>
    <row r="1638" spans="1:21" ht="4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127"/>
        <v>40662.83666666667</v>
      </c>
      <c r="L1638" s="19">
        <f t="shared" si="128"/>
        <v>2011</v>
      </c>
      <c r="M1638" s="14">
        <f t="shared" si="125"/>
        <v>40705.916666666664</v>
      </c>
      <c r="N1638" t="b">
        <v>0</v>
      </c>
      <c r="O1638">
        <v>87</v>
      </c>
      <c r="P1638" t="b">
        <v>1</v>
      </c>
      <c r="Q1638" t="s">
        <v>8276</v>
      </c>
      <c r="R1638" s="7">
        <f t="shared" si="126"/>
        <v>103.55555555555556</v>
      </c>
      <c r="S1638" s="7">
        <f t="shared" si="129"/>
        <v>53.5632183908046</v>
      </c>
      <c r="T1638" t="s">
        <v>8325</v>
      </c>
      <c r="U1638" t="s">
        <v>8326</v>
      </c>
    </row>
    <row r="1639" spans="1:21" ht="4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127"/>
        <v>40122.501620370371</v>
      </c>
      <c r="L1639" s="19">
        <f t="shared" si="128"/>
        <v>2009</v>
      </c>
      <c r="M1639" s="14">
        <f t="shared" si="125"/>
        <v>40178.735416666663</v>
      </c>
      <c r="N1639" t="b">
        <v>0</v>
      </c>
      <c r="O1639">
        <v>15</v>
      </c>
      <c r="P1639" t="b">
        <v>1</v>
      </c>
      <c r="Q1639" t="s">
        <v>8276</v>
      </c>
      <c r="R1639" s="7">
        <f t="shared" si="126"/>
        <v>103.8</v>
      </c>
      <c r="S1639" s="7">
        <f t="shared" si="129"/>
        <v>34.6</v>
      </c>
      <c r="T1639" t="s">
        <v>8325</v>
      </c>
      <c r="U1639" t="s">
        <v>8326</v>
      </c>
    </row>
    <row r="1640" spans="1:21" ht="30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127"/>
        <v>41288.43712962963</v>
      </c>
      <c r="L1640" s="19">
        <f t="shared" si="128"/>
        <v>2013</v>
      </c>
      <c r="M1640" s="14">
        <f t="shared" si="125"/>
        <v>41333.642361111109</v>
      </c>
      <c r="N1640" t="b">
        <v>0</v>
      </c>
      <c r="O1640">
        <v>27</v>
      </c>
      <c r="P1640" t="b">
        <v>1</v>
      </c>
      <c r="Q1640" t="s">
        <v>8276</v>
      </c>
      <c r="R1640" s="7">
        <f t="shared" si="126"/>
        <v>105</v>
      </c>
      <c r="S1640" s="7">
        <f t="shared" si="129"/>
        <v>38.888888888888886</v>
      </c>
      <c r="T1640" t="s">
        <v>8325</v>
      </c>
      <c r="U1640" t="s">
        <v>8326</v>
      </c>
    </row>
    <row r="1641" spans="1:21" ht="4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127"/>
        <v>40941.402372685188</v>
      </c>
      <c r="L1641" s="19">
        <f t="shared" si="128"/>
        <v>2012</v>
      </c>
      <c r="M1641" s="14">
        <f t="shared" si="125"/>
        <v>40971.402372685188</v>
      </c>
      <c r="N1641" t="b">
        <v>0</v>
      </c>
      <c r="O1641">
        <v>19</v>
      </c>
      <c r="P1641" t="b">
        <v>1</v>
      </c>
      <c r="Q1641" t="s">
        <v>8276</v>
      </c>
      <c r="R1641" s="7">
        <f t="shared" si="126"/>
        <v>100</v>
      </c>
      <c r="S1641" s="7">
        <f t="shared" si="129"/>
        <v>94.736842105263165</v>
      </c>
      <c r="T1641" t="s">
        <v>8325</v>
      </c>
      <c r="U1641" t="s">
        <v>8326</v>
      </c>
    </row>
    <row r="1642" spans="1:21" ht="4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127"/>
        <v>40378.98096064815</v>
      </c>
      <c r="L1642" s="19">
        <f t="shared" si="128"/>
        <v>2010</v>
      </c>
      <c r="M1642" s="14">
        <f t="shared" si="125"/>
        <v>40392.832638888889</v>
      </c>
      <c r="N1642" t="b">
        <v>0</v>
      </c>
      <c r="O1642">
        <v>17</v>
      </c>
      <c r="P1642" t="b">
        <v>1</v>
      </c>
      <c r="Q1642" t="s">
        <v>8276</v>
      </c>
      <c r="R1642" s="7">
        <f t="shared" si="126"/>
        <v>169.86</v>
      </c>
      <c r="S1642" s="7">
        <f t="shared" si="129"/>
        <v>39.967058823529413</v>
      </c>
      <c r="T1642" t="s">
        <v>8325</v>
      </c>
      <c r="U1642" t="s">
        <v>8326</v>
      </c>
    </row>
    <row r="1643" spans="1:21" ht="30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127"/>
        <v>41962.346574074079</v>
      </c>
      <c r="L1643" s="19">
        <f t="shared" si="128"/>
        <v>2014</v>
      </c>
      <c r="M1643" s="14">
        <f t="shared" si="125"/>
        <v>41992.346574074079</v>
      </c>
      <c r="N1643" t="b">
        <v>0</v>
      </c>
      <c r="O1643">
        <v>26</v>
      </c>
      <c r="P1643" t="b">
        <v>1</v>
      </c>
      <c r="Q1643" t="s">
        <v>8292</v>
      </c>
      <c r="R1643" s="7">
        <f t="shared" si="126"/>
        <v>101.4</v>
      </c>
      <c r="S1643" s="7">
        <f t="shared" si="129"/>
        <v>97.5</v>
      </c>
      <c r="T1643" t="s">
        <v>8325</v>
      </c>
      <c r="U1643" t="s">
        <v>8346</v>
      </c>
    </row>
    <row r="1644" spans="1:21" ht="4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127"/>
        <v>40687.774618055555</v>
      </c>
      <c r="L1644" s="19">
        <f t="shared" si="128"/>
        <v>2011</v>
      </c>
      <c r="M1644" s="14">
        <f t="shared" si="125"/>
        <v>40707.774618055555</v>
      </c>
      <c r="N1644" t="b">
        <v>0</v>
      </c>
      <c r="O1644">
        <v>28</v>
      </c>
      <c r="P1644" t="b">
        <v>1</v>
      </c>
      <c r="Q1644" t="s">
        <v>8292</v>
      </c>
      <c r="R1644" s="7">
        <f t="shared" si="126"/>
        <v>100</v>
      </c>
      <c r="S1644" s="7">
        <f t="shared" si="129"/>
        <v>42.857142857142854</v>
      </c>
      <c r="T1644" t="s">
        <v>8325</v>
      </c>
      <c r="U1644" t="s">
        <v>8346</v>
      </c>
    </row>
    <row r="1645" spans="1:21" ht="30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127"/>
        <v>41146.574212962965</v>
      </c>
      <c r="L1645" s="19">
        <f t="shared" si="128"/>
        <v>2012</v>
      </c>
      <c r="M1645" s="14">
        <f t="shared" si="125"/>
        <v>41176.574212962965</v>
      </c>
      <c r="N1645" t="b">
        <v>0</v>
      </c>
      <c r="O1645">
        <v>37</v>
      </c>
      <c r="P1645" t="b">
        <v>1</v>
      </c>
      <c r="Q1645" t="s">
        <v>8292</v>
      </c>
      <c r="R1645" s="7">
        <f t="shared" si="126"/>
        <v>124.70000000000002</v>
      </c>
      <c r="S1645" s="7">
        <f t="shared" si="129"/>
        <v>168.51351351351352</v>
      </c>
      <c r="T1645" t="s">
        <v>8325</v>
      </c>
      <c r="U1645" t="s">
        <v>8346</v>
      </c>
    </row>
    <row r="1646" spans="1:21" ht="4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127"/>
        <v>41174.80972222222</v>
      </c>
      <c r="L1646" s="19">
        <f t="shared" si="128"/>
        <v>2012</v>
      </c>
      <c r="M1646" s="14">
        <f t="shared" si="125"/>
        <v>41234.851388888885</v>
      </c>
      <c r="N1646" t="b">
        <v>0</v>
      </c>
      <c r="O1646">
        <v>128</v>
      </c>
      <c r="P1646" t="b">
        <v>1</v>
      </c>
      <c r="Q1646" t="s">
        <v>8292</v>
      </c>
      <c r="R1646" s="7">
        <f t="shared" si="126"/>
        <v>109.5</v>
      </c>
      <c r="S1646" s="7">
        <f t="shared" si="129"/>
        <v>85.546875</v>
      </c>
      <c r="T1646" t="s">
        <v>8325</v>
      </c>
      <c r="U1646" t="s">
        <v>8346</v>
      </c>
    </row>
    <row r="1647" spans="1:21" ht="4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127"/>
        <v>41521.367361111115</v>
      </c>
      <c r="L1647" s="19">
        <f t="shared" si="128"/>
        <v>2013</v>
      </c>
      <c r="M1647" s="14">
        <f t="shared" si="125"/>
        <v>41535.367361111115</v>
      </c>
      <c r="N1647" t="b">
        <v>0</v>
      </c>
      <c r="O1647">
        <v>10</v>
      </c>
      <c r="P1647" t="b">
        <v>1</v>
      </c>
      <c r="Q1647" t="s">
        <v>8292</v>
      </c>
      <c r="R1647" s="7">
        <f t="shared" si="126"/>
        <v>110.80000000000001</v>
      </c>
      <c r="S1647" s="7">
        <f t="shared" si="129"/>
        <v>554</v>
      </c>
      <c r="T1647" t="s">
        <v>8325</v>
      </c>
      <c r="U1647" t="s">
        <v>8346</v>
      </c>
    </row>
    <row r="1648" spans="1:21" ht="45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127"/>
        <v>41833.200266203705</v>
      </c>
      <c r="L1648" s="19">
        <f t="shared" si="128"/>
        <v>2014</v>
      </c>
      <c r="M1648" s="14">
        <f t="shared" si="125"/>
        <v>41865.507638888885</v>
      </c>
      <c r="N1648" t="b">
        <v>0</v>
      </c>
      <c r="O1648">
        <v>83</v>
      </c>
      <c r="P1648" t="b">
        <v>1</v>
      </c>
      <c r="Q1648" t="s">
        <v>8292</v>
      </c>
      <c r="R1648" s="7">
        <f t="shared" si="126"/>
        <v>110.2</v>
      </c>
      <c r="S1648" s="7">
        <f t="shared" si="129"/>
        <v>26.554216867469879</v>
      </c>
      <c r="T1648" t="s">
        <v>8325</v>
      </c>
      <c r="U1648" t="s">
        <v>8346</v>
      </c>
    </row>
    <row r="1649" spans="1:21" ht="4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127"/>
        <v>41039.159456018519</v>
      </c>
      <c r="L1649" s="19">
        <f t="shared" si="128"/>
        <v>2012</v>
      </c>
      <c r="M1649" s="14">
        <f t="shared" si="125"/>
        <v>41069.159456018519</v>
      </c>
      <c r="N1649" t="b">
        <v>0</v>
      </c>
      <c r="O1649">
        <v>46</v>
      </c>
      <c r="P1649" t="b">
        <v>1</v>
      </c>
      <c r="Q1649" t="s">
        <v>8292</v>
      </c>
      <c r="R1649" s="7">
        <f t="shared" si="126"/>
        <v>104.71999999999998</v>
      </c>
      <c r="S1649" s="7">
        <f t="shared" si="129"/>
        <v>113.82608695652173</v>
      </c>
      <c r="T1649" t="s">
        <v>8325</v>
      </c>
      <c r="U1649" t="s">
        <v>8346</v>
      </c>
    </row>
    <row r="1650" spans="1:21" ht="4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127"/>
        <v>40592.454652777778</v>
      </c>
      <c r="L1650" s="19">
        <f t="shared" si="128"/>
        <v>2011</v>
      </c>
      <c r="M1650" s="14">
        <f t="shared" si="125"/>
        <v>40622.412986111114</v>
      </c>
      <c r="N1650" t="b">
        <v>0</v>
      </c>
      <c r="O1650">
        <v>90</v>
      </c>
      <c r="P1650" t="b">
        <v>1</v>
      </c>
      <c r="Q1650" t="s">
        <v>8292</v>
      </c>
      <c r="R1650" s="7">
        <f t="shared" si="126"/>
        <v>125.26086956521738</v>
      </c>
      <c r="S1650" s="7">
        <f t="shared" si="129"/>
        <v>32.011111111111113</v>
      </c>
      <c r="T1650" t="s">
        <v>8325</v>
      </c>
      <c r="U1650" t="s">
        <v>8346</v>
      </c>
    </row>
    <row r="1651" spans="1:21" ht="4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127"/>
        <v>41737.434664351851</v>
      </c>
      <c r="L1651" s="19">
        <f t="shared" si="128"/>
        <v>2014</v>
      </c>
      <c r="M1651" s="14">
        <f t="shared" si="125"/>
        <v>41782.434664351851</v>
      </c>
      <c r="N1651" t="b">
        <v>0</v>
      </c>
      <c r="O1651">
        <v>81</v>
      </c>
      <c r="P1651" t="b">
        <v>1</v>
      </c>
      <c r="Q1651" t="s">
        <v>8292</v>
      </c>
      <c r="R1651" s="7">
        <f t="shared" si="126"/>
        <v>100.58763157894737</v>
      </c>
      <c r="S1651" s="7">
        <f t="shared" si="129"/>
        <v>47.189259259259259</v>
      </c>
      <c r="T1651" t="s">
        <v>8325</v>
      </c>
      <c r="U1651" t="s">
        <v>8346</v>
      </c>
    </row>
    <row r="1652" spans="1:21" ht="30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127"/>
        <v>41526.185613425929</v>
      </c>
      <c r="L1652" s="19">
        <f t="shared" si="128"/>
        <v>2013</v>
      </c>
      <c r="M1652" s="14">
        <f t="shared" si="125"/>
        <v>41556.185613425929</v>
      </c>
      <c r="N1652" t="b">
        <v>0</v>
      </c>
      <c r="O1652">
        <v>32</v>
      </c>
      <c r="P1652" t="b">
        <v>1</v>
      </c>
      <c r="Q1652" t="s">
        <v>8292</v>
      </c>
      <c r="R1652" s="7">
        <f t="shared" si="126"/>
        <v>141.55000000000001</v>
      </c>
      <c r="S1652" s="7">
        <f t="shared" si="129"/>
        <v>88.46875</v>
      </c>
      <c r="T1652" t="s">
        <v>8325</v>
      </c>
      <c r="U1652" t="s">
        <v>8346</v>
      </c>
    </row>
    <row r="1653" spans="1:21" ht="4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127"/>
        <v>40625.650694444441</v>
      </c>
      <c r="L1653" s="19">
        <f t="shared" si="128"/>
        <v>2011</v>
      </c>
      <c r="M1653" s="14">
        <f t="shared" si="125"/>
        <v>40659.040972222225</v>
      </c>
      <c r="N1653" t="b">
        <v>0</v>
      </c>
      <c r="O1653">
        <v>20</v>
      </c>
      <c r="P1653" t="b">
        <v>1</v>
      </c>
      <c r="Q1653" t="s">
        <v>8292</v>
      </c>
      <c r="R1653" s="7">
        <f t="shared" si="126"/>
        <v>100.75</v>
      </c>
      <c r="S1653" s="7">
        <f t="shared" si="129"/>
        <v>100.75</v>
      </c>
      <c r="T1653" t="s">
        <v>8325</v>
      </c>
      <c r="U1653" t="s">
        <v>8346</v>
      </c>
    </row>
    <row r="1654" spans="1:21" ht="4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127"/>
        <v>41572.242974537039</v>
      </c>
      <c r="L1654" s="19">
        <f t="shared" si="128"/>
        <v>2013</v>
      </c>
      <c r="M1654" s="14">
        <f t="shared" si="125"/>
        <v>41602.284641203703</v>
      </c>
      <c r="N1654" t="b">
        <v>0</v>
      </c>
      <c r="O1654">
        <v>70</v>
      </c>
      <c r="P1654" t="b">
        <v>1</v>
      </c>
      <c r="Q1654" t="s">
        <v>8292</v>
      </c>
      <c r="R1654" s="7">
        <f t="shared" si="126"/>
        <v>100.66666666666666</v>
      </c>
      <c r="S1654" s="7">
        <f t="shared" si="129"/>
        <v>64.714285714285708</v>
      </c>
      <c r="T1654" t="s">
        <v>8325</v>
      </c>
      <c r="U1654" t="s">
        <v>8346</v>
      </c>
    </row>
    <row r="1655" spans="1:21" ht="4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127"/>
        <v>40626.584444444445</v>
      </c>
      <c r="L1655" s="19">
        <f t="shared" si="128"/>
        <v>2011</v>
      </c>
      <c r="M1655" s="14">
        <f t="shared" si="125"/>
        <v>40657.584444444445</v>
      </c>
      <c r="N1655" t="b">
        <v>0</v>
      </c>
      <c r="O1655">
        <v>168</v>
      </c>
      <c r="P1655" t="b">
        <v>1</v>
      </c>
      <c r="Q1655" t="s">
        <v>8292</v>
      </c>
      <c r="R1655" s="7">
        <f t="shared" si="126"/>
        <v>174.2304</v>
      </c>
      <c r="S1655" s="7">
        <f t="shared" si="129"/>
        <v>51.854285714285716</v>
      </c>
      <c r="T1655" t="s">
        <v>8325</v>
      </c>
      <c r="U1655" t="s">
        <v>8346</v>
      </c>
    </row>
    <row r="1656" spans="1:21" ht="4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127"/>
        <v>40987.640740740739</v>
      </c>
      <c r="L1656" s="19">
        <f t="shared" si="128"/>
        <v>2012</v>
      </c>
      <c r="M1656" s="14">
        <f t="shared" si="125"/>
        <v>41017.640740740739</v>
      </c>
      <c r="N1656" t="b">
        <v>0</v>
      </c>
      <c r="O1656">
        <v>34</v>
      </c>
      <c r="P1656" t="b">
        <v>1</v>
      </c>
      <c r="Q1656" t="s">
        <v>8292</v>
      </c>
      <c r="R1656" s="7">
        <f t="shared" si="126"/>
        <v>119.90909090909089</v>
      </c>
      <c r="S1656" s="7">
        <f t="shared" si="129"/>
        <v>38.794117647058826</v>
      </c>
      <c r="T1656" t="s">
        <v>8325</v>
      </c>
      <c r="U1656" t="s">
        <v>8346</v>
      </c>
    </row>
    <row r="1657" spans="1:21" ht="30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127"/>
        <v>40974.541898148149</v>
      </c>
      <c r="L1657" s="19">
        <f t="shared" si="128"/>
        <v>2012</v>
      </c>
      <c r="M1657" s="14">
        <f t="shared" si="125"/>
        <v>41004.500231481477</v>
      </c>
      <c r="N1657" t="b">
        <v>0</v>
      </c>
      <c r="O1657">
        <v>48</v>
      </c>
      <c r="P1657" t="b">
        <v>1</v>
      </c>
      <c r="Q1657" t="s">
        <v>8292</v>
      </c>
      <c r="R1657" s="7">
        <f t="shared" si="126"/>
        <v>142.86666666666667</v>
      </c>
      <c r="S1657" s="7">
        <f t="shared" si="129"/>
        <v>44.645833333333336</v>
      </c>
      <c r="T1657" t="s">
        <v>8325</v>
      </c>
      <c r="U1657" t="s">
        <v>8346</v>
      </c>
    </row>
    <row r="1658" spans="1:21" ht="45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127"/>
        <v>41226.678842592592</v>
      </c>
      <c r="L1658" s="19">
        <f t="shared" si="128"/>
        <v>2012</v>
      </c>
      <c r="M1658" s="14">
        <f t="shared" si="125"/>
        <v>41256.678842592592</v>
      </c>
      <c r="N1658" t="b">
        <v>0</v>
      </c>
      <c r="O1658">
        <v>48</v>
      </c>
      <c r="P1658" t="b">
        <v>1</v>
      </c>
      <c r="Q1658" t="s">
        <v>8292</v>
      </c>
      <c r="R1658" s="7">
        <f t="shared" si="126"/>
        <v>100.33493333333334</v>
      </c>
      <c r="S1658" s="7">
        <f t="shared" si="129"/>
        <v>156.77333333333334</v>
      </c>
      <c r="T1658" t="s">
        <v>8325</v>
      </c>
      <c r="U1658" t="s">
        <v>8346</v>
      </c>
    </row>
    <row r="1659" spans="1:21" ht="45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127"/>
        <v>41023.532037037039</v>
      </c>
      <c r="L1659" s="19">
        <f t="shared" si="128"/>
        <v>2012</v>
      </c>
      <c r="M1659" s="14">
        <f t="shared" si="125"/>
        <v>41053.532037037039</v>
      </c>
      <c r="N1659" t="b">
        <v>0</v>
      </c>
      <c r="O1659">
        <v>221</v>
      </c>
      <c r="P1659" t="b">
        <v>1</v>
      </c>
      <c r="Q1659" t="s">
        <v>8292</v>
      </c>
      <c r="R1659" s="7">
        <f t="shared" si="126"/>
        <v>104.93380000000001</v>
      </c>
      <c r="S1659" s="7">
        <f t="shared" si="129"/>
        <v>118.70339366515837</v>
      </c>
      <c r="T1659" t="s">
        <v>8325</v>
      </c>
      <c r="U1659" t="s">
        <v>8346</v>
      </c>
    </row>
    <row r="1660" spans="1:21" ht="4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127"/>
        <v>41222.97184027778</v>
      </c>
      <c r="L1660" s="19">
        <f t="shared" si="128"/>
        <v>2012</v>
      </c>
      <c r="M1660" s="14">
        <f t="shared" si="125"/>
        <v>41261.347222222219</v>
      </c>
      <c r="N1660" t="b">
        <v>0</v>
      </c>
      <c r="O1660">
        <v>107</v>
      </c>
      <c r="P1660" t="b">
        <v>1</v>
      </c>
      <c r="Q1660" t="s">
        <v>8292</v>
      </c>
      <c r="R1660" s="7">
        <f t="shared" si="126"/>
        <v>132.23333333333335</v>
      </c>
      <c r="S1660" s="7">
        <f t="shared" si="129"/>
        <v>74.149532710280369</v>
      </c>
      <c r="T1660" t="s">
        <v>8325</v>
      </c>
      <c r="U1660" t="s">
        <v>8346</v>
      </c>
    </row>
    <row r="1661" spans="1:21" ht="4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127"/>
        <v>41596.663437499999</v>
      </c>
      <c r="L1661" s="19">
        <f t="shared" si="128"/>
        <v>2013</v>
      </c>
      <c r="M1661" s="14">
        <f t="shared" si="125"/>
        <v>41625.25</v>
      </c>
      <c r="N1661" t="b">
        <v>0</v>
      </c>
      <c r="O1661">
        <v>45</v>
      </c>
      <c r="P1661" t="b">
        <v>1</v>
      </c>
      <c r="Q1661" t="s">
        <v>8292</v>
      </c>
      <c r="R1661" s="7">
        <f t="shared" si="126"/>
        <v>112.79999999999998</v>
      </c>
      <c r="S1661" s="7">
        <f t="shared" si="129"/>
        <v>12.533333333333333</v>
      </c>
      <c r="T1661" t="s">
        <v>8325</v>
      </c>
      <c r="U1661" t="s">
        <v>8346</v>
      </c>
    </row>
    <row r="1662" spans="1:21" ht="45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127"/>
        <v>42459.443865740745</v>
      </c>
      <c r="L1662" s="19">
        <f t="shared" si="128"/>
        <v>2016</v>
      </c>
      <c r="M1662" s="14">
        <f t="shared" si="125"/>
        <v>42490.665972222225</v>
      </c>
      <c r="N1662" t="b">
        <v>0</v>
      </c>
      <c r="O1662">
        <v>36</v>
      </c>
      <c r="P1662" t="b">
        <v>1</v>
      </c>
      <c r="Q1662" t="s">
        <v>8292</v>
      </c>
      <c r="R1662" s="7">
        <f t="shared" si="126"/>
        <v>1253.75</v>
      </c>
      <c r="S1662" s="7">
        <f t="shared" si="129"/>
        <v>27.861111111111111</v>
      </c>
      <c r="T1662" t="s">
        <v>8325</v>
      </c>
      <c r="U1662" t="s">
        <v>8346</v>
      </c>
    </row>
    <row r="1663" spans="1:21" ht="45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127"/>
        <v>42343.748043981483</v>
      </c>
      <c r="L1663" s="19">
        <f t="shared" si="128"/>
        <v>2015</v>
      </c>
      <c r="M1663" s="14">
        <f t="shared" si="125"/>
        <v>42386.625</v>
      </c>
      <c r="N1663" t="b">
        <v>0</v>
      </c>
      <c r="O1663">
        <v>101</v>
      </c>
      <c r="P1663" t="b">
        <v>1</v>
      </c>
      <c r="Q1663" t="s">
        <v>8292</v>
      </c>
      <c r="R1663" s="7">
        <f t="shared" si="126"/>
        <v>102.50632911392405</v>
      </c>
      <c r="S1663" s="7">
        <f t="shared" si="129"/>
        <v>80.178217821782184</v>
      </c>
      <c r="T1663" t="s">
        <v>8325</v>
      </c>
      <c r="U1663" t="s">
        <v>8346</v>
      </c>
    </row>
    <row r="1664" spans="1:21" ht="45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127"/>
        <v>40847.948333333334</v>
      </c>
      <c r="L1664" s="19">
        <f t="shared" si="128"/>
        <v>2011</v>
      </c>
      <c r="M1664" s="14">
        <f t="shared" si="125"/>
        <v>40907.99</v>
      </c>
      <c r="N1664" t="b">
        <v>0</v>
      </c>
      <c r="O1664">
        <v>62</v>
      </c>
      <c r="P1664" t="b">
        <v>1</v>
      </c>
      <c r="Q1664" t="s">
        <v>8292</v>
      </c>
      <c r="R1664" s="7">
        <f t="shared" si="126"/>
        <v>102.6375</v>
      </c>
      <c r="S1664" s="7">
        <f t="shared" si="129"/>
        <v>132.43548387096774</v>
      </c>
      <c r="T1664" t="s">
        <v>8325</v>
      </c>
      <c r="U1664" t="s">
        <v>8346</v>
      </c>
    </row>
    <row r="1665" spans="1:21" ht="30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127"/>
        <v>42005.77207175926</v>
      </c>
      <c r="L1665" s="19">
        <f t="shared" si="128"/>
        <v>2015</v>
      </c>
      <c r="M1665" s="14">
        <f t="shared" si="125"/>
        <v>42035.77207175926</v>
      </c>
      <c r="N1665" t="b">
        <v>0</v>
      </c>
      <c r="O1665">
        <v>32</v>
      </c>
      <c r="P1665" t="b">
        <v>1</v>
      </c>
      <c r="Q1665" t="s">
        <v>8292</v>
      </c>
      <c r="R1665" s="7">
        <f t="shared" si="126"/>
        <v>108</v>
      </c>
      <c r="S1665" s="7">
        <f t="shared" si="129"/>
        <v>33.75</v>
      </c>
      <c r="T1665" t="s">
        <v>8325</v>
      </c>
      <c r="U1665" t="s">
        <v>8346</v>
      </c>
    </row>
    <row r="1666" spans="1:21" ht="4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si="127"/>
        <v>40939.511782407411</v>
      </c>
      <c r="L1666" s="19">
        <f t="shared" si="128"/>
        <v>2012</v>
      </c>
      <c r="M1666" s="14">
        <f t="shared" ref="M1666:M1729" si="130">(I1666/86400)+25569+(-6/24)</f>
        <v>40983.915972222225</v>
      </c>
      <c r="N1666" t="b">
        <v>0</v>
      </c>
      <c r="O1666">
        <v>89</v>
      </c>
      <c r="P1666" t="b">
        <v>1</v>
      </c>
      <c r="Q1666" t="s">
        <v>8292</v>
      </c>
      <c r="R1666" s="7">
        <f t="shared" ref="R1666:R1729" si="131">E1666/D1666*100</f>
        <v>122.40879999999999</v>
      </c>
      <c r="S1666" s="7">
        <f t="shared" si="129"/>
        <v>34.384494382022467</v>
      </c>
      <c r="T1666" t="s">
        <v>8325</v>
      </c>
      <c r="U1666" t="s">
        <v>8346</v>
      </c>
    </row>
    <row r="1667" spans="1:21" ht="4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ref="K1667:K1730" si="132">(J1667/86400)+25569+(-6/24)</f>
        <v>40564.399456018517</v>
      </c>
      <c r="L1667" s="19">
        <f t="shared" ref="L1667:L1730" si="133">YEAR(K1667)</f>
        <v>2011</v>
      </c>
      <c r="M1667" s="14">
        <f t="shared" si="130"/>
        <v>40595.875</v>
      </c>
      <c r="N1667" t="b">
        <v>0</v>
      </c>
      <c r="O1667">
        <v>93</v>
      </c>
      <c r="P1667" t="b">
        <v>1</v>
      </c>
      <c r="Q1667" t="s">
        <v>8292</v>
      </c>
      <c r="R1667" s="7">
        <f t="shared" si="131"/>
        <v>119.45714285714286</v>
      </c>
      <c r="S1667" s="7">
        <f t="shared" ref="S1667:S1730" si="134">IFERROR(E1667/O1667,0)</f>
        <v>44.956989247311824</v>
      </c>
      <c r="T1667" t="s">
        <v>8325</v>
      </c>
      <c r="U1667" t="s">
        <v>8346</v>
      </c>
    </row>
    <row r="1668" spans="1:21" ht="4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132"/>
        <v>41331.003159722226</v>
      </c>
      <c r="L1668" s="19">
        <f t="shared" si="133"/>
        <v>2013</v>
      </c>
      <c r="M1668" s="14">
        <f t="shared" si="130"/>
        <v>41360.961493055554</v>
      </c>
      <c r="N1668" t="b">
        <v>0</v>
      </c>
      <c r="O1668">
        <v>98</v>
      </c>
      <c r="P1668" t="b">
        <v>1</v>
      </c>
      <c r="Q1668" t="s">
        <v>8292</v>
      </c>
      <c r="R1668" s="7">
        <f t="shared" si="131"/>
        <v>160.88</v>
      </c>
      <c r="S1668" s="7">
        <f t="shared" si="134"/>
        <v>41.04081632653061</v>
      </c>
      <c r="T1668" t="s">
        <v>8325</v>
      </c>
      <c r="U1668" t="s">
        <v>8346</v>
      </c>
    </row>
    <row r="1669" spans="1:21" ht="4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132"/>
        <v>41681.8205787037</v>
      </c>
      <c r="L1669" s="19">
        <f t="shared" si="133"/>
        <v>2014</v>
      </c>
      <c r="M1669" s="14">
        <f t="shared" si="130"/>
        <v>41709.040972222225</v>
      </c>
      <c r="N1669" t="b">
        <v>0</v>
      </c>
      <c r="O1669">
        <v>82</v>
      </c>
      <c r="P1669" t="b">
        <v>1</v>
      </c>
      <c r="Q1669" t="s">
        <v>8292</v>
      </c>
      <c r="R1669" s="7">
        <f t="shared" si="131"/>
        <v>126.85294117647059</v>
      </c>
      <c r="S1669" s="7">
        <f t="shared" si="134"/>
        <v>52.597560975609753</v>
      </c>
      <c r="T1669" t="s">
        <v>8325</v>
      </c>
      <c r="U1669" t="s">
        <v>8346</v>
      </c>
    </row>
    <row r="1670" spans="1:21" ht="4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132"/>
        <v>40844.899756944447</v>
      </c>
      <c r="L1670" s="19">
        <f t="shared" si="133"/>
        <v>2011</v>
      </c>
      <c r="M1670" s="14">
        <f t="shared" si="130"/>
        <v>40874.941423611112</v>
      </c>
      <c r="N1670" t="b">
        <v>0</v>
      </c>
      <c r="O1670">
        <v>116</v>
      </c>
      <c r="P1670" t="b">
        <v>1</v>
      </c>
      <c r="Q1670" t="s">
        <v>8292</v>
      </c>
      <c r="R1670" s="7">
        <f t="shared" si="131"/>
        <v>102.6375</v>
      </c>
      <c r="S1670" s="7">
        <f t="shared" si="134"/>
        <v>70.784482758620683</v>
      </c>
      <c r="T1670" t="s">
        <v>8325</v>
      </c>
      <c r="U1670" t="s">
        <v>8346</v>
      </c>
    </row>
    <row r="1671" spans="1:21" ht="45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132"/>
        <v>42461.635138888887</v>
      </c>
      <c r="L1671" s="19">
        <f t="shared" si="133"/>
        <v>2016</v>
      </c>
      <c r="M1671" s="14">
        <f t="shared" si="130"/>
        <v>42521.635138888887</v>
      </c>
      <c r="N1671" t="b">
        <v>0</v>
      </c>
      <c r="O1671">
        <v>52</v>
      </c>
      <c r="P1671" t="b">
        <v>1</v>
      </c>
      <c r="Q1671" t="s">
        <v>8292</v>
      </c>
      <c r="R1671" s="7">
        <f t="shared" si="131"/>
        <v>139.75</v>
      </c>
      <c r="S1671" s="7">
        <f t="shared" si="134"/>
        <v>53.75</v>
      </c>
      <c r="T1671" t="s">
        <v>8325</v>
      </c>
      <c r="U1671" t="s">
        <v>8346</v>
      </c>
    </row>
    <row r="1672" spans="1:21" ht="45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132"/>
        <v>40313.680543981478</v>
      </c>
      <c r="L1672" s="19">
        <f t="shared" si="133"/>
        <v>2010</v>
      </c>
      <c r="M1672" s="14">
        <f t="shared" si="130"/>
        <v>40363.916666666664</v>
      </c>
      <c r="N1672" t="b">
        <v>0</v>
      </c>
      <c r="O1672">
        <v>23</v>
      </c>
      <c r="P1672" t="b">
        <v>1</v>
      </c>
      <c r="Q1672" t="s">
        <v>8292</v>
      </c>
      <c r="R1672" s="7">
        <f t="shared" si="131"/>
        <v>102.60000000000001</v>
      </c>
      <c r="S1672" s="7">
        <f t="shared" si="134"/>
        <v>44.608695652173914</v>
      </c>
      <c r="T1672" t="s">
        <v>8325</v>
      </c>
      <c r="U1672" t="s">
        <v>8346</v>
      </c>
    </row>
    <row r="1673" spans="1:21" ht="30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132"/>
        <v>42553.29414351852</v>
      </c>
      <c r="L1673" s="19">
        <f t="shared" si="133"/>
        <v>2016</v>
      </c>
      <c r="M1673" s="14">
        <f t="shared" si="130"/>
        <v>42583.29414351852</v>
      </c>
      <c r="N1673" t="b">
        <v>0</v>
      </c>
      <c r="O1673">
        <v>77</v>
      </c>
      <c r="P1673" t="b">
        <v>1</v>
      </c>
      <c r="Q1673" t="s">
        <v>8292</v>
      </c>
      <c r="R1673" s="7">
        <f t="shared" si="131"/>
        <v>100.67349999999999</v>
      </c>
      <c r="S1673" s="7">
        <f t="shared" si="134"/>
        <v>26.148961038961041</v>
      </c>
      <c r="T1673" t="s">
        <v>8325</v>
      </c>
      <c r="U1673" t="s">
        <v>8346</v>
      </c>
    </row>
    <row r="1674" spans="1:21" ht="30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132"/>
        <v>41034.406597222223</v>
      </c>
      <c r="L1674" s="19">
        <f t="shared" si="133"/>
        <v>2012</v>
      </c>
      <c r="M1674" s="14">
        <f t="shared" si="130"/>
        <v>41064.406597222223</v>
      </c>
      <c r="N1674" t="b">
        <v>0</v>
      </c>
      <c r="O1674">
        <v>49</v>
      </c>
      <c r="P1674" t="b">
        <v>1</v>
      </c>
      <c r="Q1674" t="s">
        <v>8292</v>
      </c>
      <c r="R1674" s="7">
        <f t="shared" si="131"/>
        <v>112.94117647058823</v>
      </c>
      <c r="S1674" s="7">
        <f t="shared" si="134"/>
        <v>39.183673469387756</v>
      </c>
      <c r="T1674" t="s">
        <v>8325</v>
      </c>
      <c r="U1674" t="s">
        <v>8346</v>
      </c>
    </row>
    <row r="1675" spans="1:21" ht="4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132"/>
        <v>42039.628379629634</v>
      </c>
      <c r="L1675" s="19">
        <f t="shared" si="133"/>
        <v>2015</v>
      </c>
      <c r="M1675" s="14">
        <f t="shared" si="130"/>
        <v>42069.628379629634</v>
      </c>
      <c r="N1675" t="b">
        <v>0</v>
      </c>
      <c r="O1675">
        <v>59</v>
      </c>
      <c r="P1675" t="b">
        <v>1</v>
      </c>
      <c r="Q1675" t="s">
        <v>8292</v>
      </c>
      <c r="R1675" s="7">
        <f t="shared" si="131"/>
        <v>128.09523809523807</v>
      </c>
      <c r="S1675" s="7">
        <f t="shared" si="134"/>
        <v>45.593220338983052</v>
      </c>
      <c r="T1675" t="s">
        <v>8325</v>
      </c>
      <c r="U1675" t="s">
        <v>8346</v>
      </c>
    </row>
    <row r="1676" spans="1:21" ht="4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132"/>
        <v>42569.355393518519</v>
      </c>
      <c r="L1676" s="19">
        <f t="shared" si="133"/>
        <v>2016</v>
      </c>
      <c r="M1676" s="14">
        <f t="shared" si="130"/>
        <v>42600.040972222225</v>
      </c>
      <c r="N1676" t="b">
        <v>0</v>
      </c>
      <c r="O1676">
        <v>113</v>
      </c>
      <c r="P1676" t="b">
        <v>1</v>
      </c>
      <c r="Q1676" t="s">
        <v>8292</v>
      </c>
      <c r="R1676" s="7">
        <f t="shared" si="131"/>
        <v>201.7</v>
      </c>
      <c r="S1676" s="7">
        <f t="shared" si="134"/>
        <v>89.247787610619469</v>
      </c>
      <c r="T1676" t="s">
        <v>8325</v>
      </c>
      <c r="U1676" t="s">
        <v>8346</v>
      </c>
    </row>
    <row r="1677" spans="1:21" ht="30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132"/>
        <v>40802.483101851853</v>
      </c>
      <c r="L1677" s="19">
        <f t="shared" si="133"/>
        <v>2011</v>
      </c>
      <c r="M1677" s="14">
        <f t="shared" si="130"/>
        <v>40832.668749999997</v>
      </c>
      <c r="N1677" t="b">
        <v>0</v>
      </c>
      <c r="O1677">
        <v>34</v>
      </c>
      <c r="P1677" t="b">
        <v>1</v>
      </c>
      <c r="Q1677" t="s">
        <v>8292</v>
      </c>
      <c r="R1677" s="7">
        <f t="shared" si="131"/>
        <v>137.416</v>
      </c>
      <c r="S1677" s="7">
        <f t="shared" si="134"/>
        <v>40.416470588235299</v>
      </c>
      <c r="T1677" t="s">
        <v>8325</v>
      </c>
      <c r="U1677" t="s">
        <v>8346</v>
      </c>
    </row>
    <row r="1678" spans="1:21" ht="30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132"/>
        <v>40973.476238425923</v>
      </c>
      <c r="L1678" s="19">
        <f t="shared" si="133"/>
        <v>2012</v>
      </c>
      <c r="M1678" s="14">
        <f t="shared" si="130"/>
        <v>41019.915972222225</v>
      </c>
      <c r="N1678" t="b">
        <v>0</v>
      </c>
      <c r="O1678">
        <v>42</v>
      </c>
      <c r="P1678" t="b">
        <v>1</v>
      </c>
      <c r="Q1678" t="s">
        <v>8292</v>
      </c>
      <c r="R1678" s="7">
        <f t="shared" si="131"/>
        <v>115.33333333333333</v>
      </c>
      <c r="S1678" s="7">
        <f t="shared" si="134"/>
        <v>82.38095238095238</v>
      </c>
      <c r="T1678" t="s">
        <v>8325</v>
      </c>
      <c r="U1678" t="s">
        <v>8346</v>
      </c>
    </row>
    <row r="1679" spans="1:21" ht="4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132"/>
        <v>42416.157129629632</v>
      </c>
      <c r="L1679" s="19">
        <f t="shared" si="133"/>
        <v>2016</v>
      </c>
      <c r="M1679" s="14">
        <f t="shared" si="130"/>
        <v>42475.999305555553</v>
      </c>
      <c r="N1679" t="b">
        <v>0</v>
      </c>
      <c r="O1679">
        <v>42</v>
      </c>
      <c r="P1679" t="b">
        <v>1</v>
      </c>
      <c r="Q1679" t="s">
        <v>8292</v>
      </c>
      <c r="R1679" s="7">
        <f t="shared" si="131"/>
        <v>111.66666666666667</v>
      </c>
      <c r="S1679" s="7">
        <f t="shared" si="134"/>
        <v>159.52380952380952</v>
      </c>
      <c r="T1679" t="s">
        <v>8325</v>
      </c>
      <c r="U1679" t="s">
        <v>8346</v>
      </c>
    </row>
    <row r="1680" spans="1:21" ht="30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132"/>
        <v>41662.604988425926</v>
      </c>
      <c r="L1680" s="19">
        <f t="shared" si="133"/>
        <v>2014</v>
      </c>
      <c r="M1680" s="14">
        <f t="shared" si="130"/>
        <v>41676.604988425926</v>
      </c>
      <c r="N1680" t="b">
        <v>0</v>
      </c>
      <c r="O1680">
        <v>49</v>
      </c>
      <c r="P1680" t="b">
        <v>1</v>
      </c>
      <c r="Q1680" t="s">
        <v>8292</v>
      </c>
      <c r="R1680" s="7">
        <f t="shared" si="131"/>
        <v>118.39999999999999</v>
      </c>
      <c r="S1680" s="7">
        <f t="shared" si="134"/>
        <v>36.244897959183675</v>
      </c>
      <c r="T1680" t="s">
        <v>8325</v>
      </c>
      <c r="U1680" t="s">
        <v>8346</v>
      </c>
    </row>
    <row r="1681" spans="1:21" ht="60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132"/>
        <v>40722.818807870368</v>
      </c>
      <c r="L1681" s="19">
        <f t="shared" si="133"/>
        <v>2011</v>
      </c>
      <c r="M1681" s="14">
        <f t="shared" si="130"/>
        <v>40745.818807870368</v>
      </c>
      <c r="N1681" t="b">
        <v>0</v>
      </c>
      <c r="O1681">
        <v>56</v>
      </c>
      <c r="P1681" t="b">
        <v>1</v>
      </c>
      <c r="Q1681" t="s">
        <v>8292</v>
      </c>
      <c r="R1681" s="7">
        <f t="shared" si="131"/>
        <v>175</v>
      </c>
      <c r="S1681" s="7">
        <f t="shared" si="134"/>
        <v>62.5</v>
      </c>
      <c r="T1681" t="s">
        <v>8325</v>
      </c>
      <c r="U1681" t="s">
        <v>8346</v>
      </c>
    </row>
    <row r="1682" spans="1:21" ht="30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132"/>
        <v>41802.507719907408</v>
      </c>
      <c r="L1682" s="19">
        <f t="shared" si="133"/>
        <v>2014</v>
      </c>
      <c r="M1682" s="14">
        <f t="shared" si="130"/>
        <v>41832.507719907408</v>
      </c>
      <c r="N1682" t="b">
        <v>0</v>
      </c>
      <c r="O1682">
        <v>25</v>
      </c>
      <c r="P1682" t="b">
        <v>1</v>
      </c>
      <c r="Q1682" t="s">
        <v>8292</v>
      </c>
      <c r="R1682" s="7">
        <f t="shared" si="131"/>
        <v>117.5</v>
      </c>
      <c r="S1682" s="7">
        <f t="shared" si="134"/>
        <v>47</v>
      </c>
      <c r="T1682" t="s">
        <v>8325</v>
      </c>
      <c r="U1682" t="s">
        <v>8346</v>
      </c>
    </row>
    <row r="1683" spans="1:21" ht="45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132"/>
        <v>42773.871342592596</v>
      </c>
      <c r="L1683" s="19">
        <f t="shared" si="133"/>
        <v>2017</v>
      </c>
      <c r="M1683" s="14">
        <f t="shared" si="130"/>
        <v>42822.833333333328</v>
      </c>
      <c r="N1683" t="b">
        <v>0</v>
      </c>
      <c r="O1683">
        <v>884</v>
      </c>
      <c r="P1683" t="b">
        <v>0</v>
      </c>
      <c r="Q1683" t="s">
        <v>8293</v>
      </c>
      <c r="R1683" s="7">
        <f t="shared" si="131"/>
        <v>101.42212307692309</v>
      </c>
      <c r="S1683" s="7">
        <f t="shared" si="134"/>
        <v>74.575090497737563</v>
      </c>
      <c r="T1683" t="s">
        <v>8325</v>
      </c>
      <c r="U1683" t="s">
        <v>8347</v>
      </c>
    </row>
    <row r="1684" spans="1:21" ht="30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132"/>
        <v>42778.96365740741</v>
      </c>
      <c r="L1684" s="19">
        <f t="shared" si="133"/>
        <v>2017</v>
      </c>
      <c r="M1684" s="14">
        <f t="shared" si="130"/>
        <v>42838.921990740739</v>
      </c>
      <c r="N1684" t="b">
        <v>0</v>
      </c>
      <c r="O1684">
        <v>0</v>
      </c>
      <c r="P1684" t="b">
        <v>0</v>
      </c>
      <c r="Q1684" t="s">
        <v>8293</v>
      </c>
      <c r="R1684" s="7">
        <f t="shared" si="131"/>
        <v>0</v>
      </c>
      <c r="S1684" s="7">
        <f t="shared" si="134"/>
        <v>0</v>
      </c>
      <c r="T1684" t="s">
        <v>8325</v>
      </c>
      <c r="U1684" t="s">
        <v>8347</v>
      </c>
    </row>
    <row r="1685" spans="1:21" ht="30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132"/>
        <v>42808.531689814816</v>
      </c>
      <c r="L1685" s="19">
        <f t="shared" si="133"/>
        <v>2017</v>
      </c>
      <c r="M1685" s="14">
        <f t="shared" si="130"/>
        <v>42832.531689814816</v>
      </c>
      <c r="N1685" t="b">
        <v>0</v>
      </c>
      <c r="O1685">
        <v>10</v>
      </c>
      <c r="P1685" t="b">
        <v>0</v>
      </c>
      <c r="Q1685" t="s">
        <v>8293</v>
      </c>
      <c r="R1685" s="7">
        <f t="shared" si="131"/>
        <v>21.714285714285715</v>
      </c>
      <c r="S1685" s="7">
        <f t="shared" si="134"/>
        <v>76</v>
      </c>
      <c r="T1685" t="s">
        <v>8325</v>
      </c>
      <c r="U1685" t="s">
        <v>8347</v>
      </c>
    </row>
    <row r="1686" spans="1:21" ht="30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132"/>
        <v>42783.565289351856</v>
      </c>
      <c r="L1686" s="19">
        <f t="shared" si="133"/>
        <v>2017</v>
      </c>
      <c r="M1686" s="14">
        <f t="shared" si="130"/>
        <v>42811.523622685185</v>
      </c>
      <c r="N1686" t="b">
        <v>0</v>
      </c>
      <c r="O1686">
        <v>101</v>
      </c>
      <c r="P1686" t="b">
        <v>0</v>
      </c>
      <c r="Q1686" t="s">
        <v>8293</v>
      </c>
      <c r="R1686" s="7">
        <f t="shared" si="131"/>
        <v>109.125</v>
      </c>
      <c r="S1686" s="7">
        <f t="shared" si="134"/>
        <v>86.43564356435644</v>
      </c>
      <c r="T1686" t="s">
        <v>8325</v>
      </c>
      <c r="U1686" t="s">
        <v>8347</v>
      </c>
    </row>
    <row r="1687" spans="1:21" ht="4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132"/>
        <v>42788.0002662037</v>
      </c>
      <c r="L1687" s="19">
        <f t="shared" si="133"/>
        <v>2017</v>
      </c>
      <c r="M1687" s="14">
        <f t="shared" si="130"/>
        <v>42817.958599537036</v>
      </c>
      <c r="N1687" t="b">
        <v>0</v>
      </c>
      <c r="O1687">
        <v>15</v>
      </c>
      <c r="P1687" t="b">
        <v>0</v>
      </c>
      <c r="Q1687" t="s">
        <v>8293</v>
      </c>
      <c r="R1687" s="7">
        <f t="shared" si="131"/>
        <v>102.85714285714285</v>
      </c>
      <c r="S1687" s="7">
        <f t="shared" si="134"/>
        <v>24</v>
      </c>
      <c r="T1687" t="s">
        <v>8325</v>
      </c>
      <c r="U1687" t="s">
        <v>8347</v>
      </c>
    </row>
    <row r="1688" spans="1:21" ht="4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132"/>
        <v>42792.593969907408</v>
      </c>
      <c r="L1688" s="19">
        <f t="shared" si="133"/>
        <v>2017</v>
      </c>
      <c r="M1688" s="14">
        <f t="shared" si="130"/>
        <v>42852.552303240736</v>
      </c>
      <c r="N1688" t="b">
        <v>0</v>
      </c>
      <c r="O1688">
        <v>1</v>
      </c>
      <c r="P1688" t="b">
        <v>0</v>
      </c>
      <c r="Q1688" t="s">
        <v>8293</v>
      </c>
      <c r="R1688" s="7">
        <f t="shared" si="131"/>
        <v>0.36</v>
      </c>
      <c r="S1688" s="7">
        <f t="shared" si="134"/>
        <v>18</v>
      </c>
      <c r="T1688" t="s">
        <v>8325</v>
      </c>
      <c r="U1688" t="s">
        <v>8347</v>
      </c>
    </row>
    <row r="1689" spans="1:21" ht="4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132"/>
        <v>42801.796817129631</v>
      </c>
      <c r="L1689" s="19">
        <f t="shared" si="133"/>
        <v>2017</v>
      </c>
      <c r="M1689" s="14">
        <f t="shared" si="130"/>
        <v>42835.59375</v>
      </c>
      <c r="N1689" t="b">
        <v>0</v>
      </c>
      <c r="O1689">
        <v>39</v>
      </c>
      <c r="P1689" t="b">
        <v>0</v>
      </c>
      <c r="Q1689" t="s">
        <v>8293</v>
      </c>
      <c r="R1689" s="7">
        <f t="shared" si="131"/>
        <v>31.25</v>
      </c>
      <c r="S1689" s="7">
        <f t="shared" si="134"/>
        <v>80.128205128205124</v>
      </c>
      <c r="T1689" t="s">
        <v>8325</v>
      </c>
      <c r="U1689" t="s">
        <v>8347</v>
      </c>
    </row>
    <row r="1690" spans="1:21" ht="45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132"/>
        <v>42804.284652777773</v>
      </c>
      <c r="L1690" s="19">
        <f t="shared" si="133"/>
        <v>2017</v>
      </c>
      <c r="M1690" s="14">
        <f t="shared" si="130"/>
        <v>42834.242986111116</v>
      </c>
      <c r="N1690" t="b">
        <v>0</v>
      </c>
      <c r="O1690">
        <v>7</v>
      </c>
      <c r="P1690" t="b">
        <v>0</v>
      </c>
      <c r="Q1690" t="s">
        <v>8293</v>
      </c>
      <c r="R1690" s="7">
        <f t="shared" si="131"/>
        <v>44.3</v>
      </c>
      <c r="S1690" s="7">
        <f t="shared" si="134"/>
        <v>253.14285714285714</v>
      </c>
      <c r="T1690" t="s">
        <v>8325</v>
      </c>
      <c r="U1690" t="s">
        <v>8347</v>
      </c>
    </row>
    <row r="1691" spans="1:21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132"/>
        <v>42780.692476851851</v>
      </c>
      <c r="L1691" s="19">
        <f t="shared" si="133"/>
        <v>2017</v>
      </c>
      <c r="M1691" s="14">
        <f t="shared" si="130"/>
        <v>42810.650810185187</v>
      </c>
      <c r="N1691" t="b">
        <v>0</v>
      </c>
      <c r="O1691">
        <v>14</v>
      </c>
      <c r="P1691" t="b">
        <v>0</v>
      </c>
      <c r="Q1691" t="s">
        <v>8293</v>
      </c>
      <c r="R1691" s="7">
        <f t="shared" si="131"/>
        <v>100</v>
      </c>
      <c r="S1691" s="7">
        <f t="shared" si="134"/>
        <v>171.42857142857142</v>
      </c>
      <c r="T1691" t="s">
        <v>8325</v>
      </c>
      <c r="U1691" t="s">
        <v>8347</v>
      </c>
    </row>
    <row r="1692" spans="1:21" ht="4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132"/>
        <v>42801.18104166667</v>
      </c>
      <c r="L1692" s="19">
        <f t="shared" si="133"/>
        <v>2017</v>
      </c>
      <c r="M1692" s="14">
        <f t="shared" si="130"/>
        <v>42831.139374999999</v>
      </c>
      <c r="N1692" t="b">
        <v>0</v>
      </c>
      <c r="O1692">
        <v>11</v>
      </c>
      <c r="P1692" t="b">
        <v>0</v>
      </c>
      <c r="Q1692" t="s">
        <v>8293</v>
      </c>
      <c r="R1692" s="7">
        <f t="shared" si="131"/>
        <v>25.4</v>
      </c>
      <c r="S1692" s="7">
        <f t="shared" si="134"/>
        <v>57.727272727272727</v>
      </c>
      <c r="T1692" t="s">
        <v>8325</v>
      </c>
      <c r="U1692" t="s">
        <v>8347</v>
      </c>
    </row>
    <row r="1693" spans="1:21" ht="4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132"/>
        <v>42795.451481481483</v>
      </c>
      <c r="L1693" s="19">
        <f t="shared" si="133"/>
        <v>2017</v>
      </c>
      <c r="M1693" s="14">
        <f t="shared" si="130"/>
        <v>42827.791666666672</v>
      </c>
      <c r="N1693" t="b">
        <v>0</v>
      </c>
      <c r="O1693">
        <v>38</v>
      </c>
      <c r="P1693" t="b">
        <v>0</v>
      </c>
      <c r="Q1693" t="s">
        <v>8293</v>
      </c>
      <c r="R1693" s="7">
        <f t="shared" si="131"/>
        <v>33.473333333333329</v>
      </c>
      <c r="S1693" s="7">
        <f t="shared" si="134"/>
        <v>264.26315789473682</v>
      </c>
      <c r="T1693" t="s">
        <v>8325</v>
      </c>
      <c r="U1693" t="s">
        <v>8347</v>
      </c>
    </row>
    <row r="1694" spans="1:21" ht="4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132"/>
        <v>42787.901238425926</v>
      </c>
      <c r="L1694" s="19">
        <f t="shared" si="133"/>
        <v>2017</v>
      </c>
      <c r="M1694" s="14">
        <f t="shared" si="130"/>
        <v>42820.749305555553</v>
      </c>
      <c r="N1694" t="b">
        <v>0</v>
      </c>
      <c r="O1694">
        <v>15</v>
      </c>
      <c r="P1694" t="b">
        <v>0</v>
      </c>
      <c r="Q1694" t="s">
        <v>8293</v>
      </c>
      <c r="R1694" s="7">
        <f t="shared" si="131"/>
        <v>47.8</v>
      </c>
      <c r="S1694" s="7">
        <f t="shared" si="134"/>
        <v>159.33333333333334</v>
      </c>
      <c r="T1694" t="s">
        <v>8325</v>
      </c>
      <c r="U1694" t="s">
        <v>8347</v>
      </c>
    </row>
    <row r="1695" spans="1:21" ht="4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132"/>
        <v>42803.670277777783</v>
      </c>
      <c r="L1695" s="19">
        <f t="shared" si="133"/>
        <v>2017</v>
      </c>
      <c r="M1695" s="14">
        <f t="shared" si="130"/>
        <v>42834.583333333328</v>
      </c>
      <c r="N1695" t="b">
        <v>0</v>
      </c>
      <c r="O1695">
        <v>8</v>
      </c>
      <c r="P1695" t="b">
        <v>0</v>
      </c>
      <c r="Q1695" t="s">
        <v>8293</v>
      </c>
      <c r="R1695" s="7">
        <f t="shared" si="131"/>
        <v>9.3333333333333339</v>
      </c>
      <c r="S1695" s="7">
        <f t="shared" si="134"/>
        <v>35</v>
      </c>
      <c r="T1695" t="s">
        <v>8325</v>
      </c>
      <c r="U1695" t="s">
        <v>8347</v>
      </c>
    </row>
    <row r="1696" spans="1:21" ht="4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132"/>
        <v>42791.419837962967</v>
      </c>
      <c r="L1696" s="19">
        <f t="shared" si="133"/>
        <v>2017</v>
      </c>
      <c r="M1696" s="14">
        <f t="shared" si="130"/>
        <v>42820.941666666666</v>
      </c>
      <c r="N1696" t="b">
        <v>0</v>
      </c>
      <c r="O1696">
        <v>1</v>
      </c>
      <c r="P1696" t="b">
        <v>0</v>
      </c>
      <c r="Q1696" t="s">
        <v>8293</v>
      </c>
      <c r="R1696" s="7">
        <f t="shared" si="131"/>
        <v>0.05</v>
      </c>
      <c r="S1696" s="7">
        <f t="shared" si="134"/>
        <v>5</v>
      </c>
      <c r="T1696" t="s">
        <v>8325</v>
      </c>
      <c r="U1696" t="s">
        <v>8347</v>
      </c>
    </row>
    <row r="1697" spans="1:21" ht="45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132"/>
        <v>42800.781412037039</v>
      </c>
      <c r="L1697" s="19">
        <f t="shared" si="133"/>
        <v>2017</v>
      </c>
      <c r="M1697" s="14">
        <f t="shared" si="130"/>
        <v>42834.791666666672</v>
      </c>
      <c r="N1697" t="b">
        <v>0</v>
      </c>
      <c r="O1697">
        <v>23</v>
      </c>
      <c r="P1697" t="b">
        <v>0</v>
      </c>
      <c r="Q1697" t="s">
        <v>8293</v>
      </c>
      <c r="R1697" s="7">
        <f t="shared" si="131"/>
        <v>11.708333333333334</v>
      </c>
      <c r="S1697" s="7">
        <f t="shared" si="134"/>
        <v>61.086956521739133</v>
      </c>
      <c r="T1697" t="s">
        <v>8325</v>
      </c>
      <c r="U1697" t="s">
        <v>8347</v>
      </c>
    </row>
    <row r="1698" spans="1:21" ht="45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132"/>
        <v>42795.819571759261</v>
      </c>
      <c r="L1698" s="19">
        <f t="shared" si="133"/>
        <v>2017</v>
      </c>
      <c r="M1698" s="14">
        <f t="shared" si="130"/>
        <v>42825.777905092589</v>
      </c>
      <c r="N1698" t="b">
        <v>0</v>
      </c>
      <c r="O1698">
        <v>0</v>
      </c>
      <c r="P1698" t="b">
        <v>0</v>
      </c>
      <c r="Q1698" t="s">
        <v>8293</v>
      </c>
      <c r="R1698" s="7">
        <f t="shared" si="131"/>
        <v>0</v>
      </c>
      <c r="S1698" s="7">
        <f t="shared" si="134"/>
        <v>0</v>
      </c>
      <c r="T1698" t="s">
        <v>8325</v>
      </c>
      <c r="U1698" t="s">
        <v>8347</v>
      </c>
    </row>
    <row r="1699" spans="1:21" ht="4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132"/>
        <v>42804.782962962963</v>
      </c>
      <c r="L1699" s="19">
        <f t="shared" si="133"/>
        <v>2017</v>
      </c>
      <c r="M1699" s="14">
        <f t="shared" si="130"/>
        <v>42834.741296296299</v>
      </c>
      <c r="N1699" t="b">
        <v>0</v>
      </c>
      <c r="O1699">
        <v>22</v>
      </c>
      <c r="P1699" t="b">
        <v>0</v>
      </c>
      <c r="Q1699" t="s">
        <v>8293</v>
      </c>
      <c r="R1699" s="7">
        <f t="shared" si="131"/>
        <v>20.208000000000002</v>
      </c>
      <c r="S1699" s="7">
        <f t="shared" si="134"/>
        <v>114.81818181818181</v>
      </c>
      <c r="T1699" t="s">
        <v>8325</v>
      </c>
      <c r="U1699" t="s">
        <v>8347</v>
      </c>
    </row>
    <row r="1700" spans="1:21" ht="60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132"/>
        <v>42795.957870370374</v>
      </c>
      <c r="L1700" s="19">
        <f t="shared" si="133"/>
        <v>2017</v>
      </c>
      <c r="M1700" s="14">
        <f t="shared" si="130"/>
        <v>42819.897916666669</v>
      </c>
      <c r="N1700" t="b">
        <v>0</v>
      </c>
      <c r="O1700">
        <v>0</v>
      </c>
      <c r="P1700" t="b">
        <v>0</v>
      </c>
      <c r="Q1700" t="s">
        <v>8293</v>
      </c>
      <c r="R1700" s="7">
        <f t="shared" si="131"/>
        <v>0</v>
      </c>
      <c r="S1700" s="7">
        <f t="shared" si="134"/>
        <v>0</v>
      </c>
      <c r="T1700" t="s">
        <v>8325</v>
      </c>
      <c r="U1700" t="s">
        <v>8347</v>
      </c>
    </row>
    <row r="1701" spans="1:21" ht="45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132"/>
        <v>42806.613946759258</v>
      </c>
      <c r="L1701" s="19">
        <f t="shared" si="133"/>
        <v>2017</v>
      </c>
      <c r="M1701" s="14">
        <f t="shared" si="130"/>
        <v>42836.613946759258</v>
      </c>
      <c r="N1701" t="b">
        <v>0</v>
      </c>
      <c r="O1701">
        <v>4</v>
      </c>
      <c r="P1701" t="b">
        <v>0</v>
      </c>
      <c r="Q1701" t="s">
        <v>8293</v>
      </c>
      <c r="R1701" s="7">
        <f t="shared" si="131"/>
        <v>4.2311459353574925</v>
      </c>
      <c r="S1701" s="7">
        <f t="shared" si="134"/>
        <v>54</v>
      </c>
      <c r="T1701" t="s">
        <v>8325</v>
      </c>
      <c r="U1701" t="s">
        <v>8347</v>
      </c>
    </row>
    <row r="1702" spans="1:21" ht="4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132"/>
        <v>42795.821643518517</v>
      </c>
      <c r="L1702" s="19">
        <f t="shared" si="133"/>
        <v>2017</v>
      </c>
      <c r="M1702" s="14">
        <f t="shared" si="130"/>
        <v>42825.916666666672</v>
      </c>
      <c r="N1702" t="b">
        <v>0</v>
      </c>
      <c r="O1702">
        <v>79</v>
      </c>
      <c r="P1702" t="b">
        <v>0</v>
      </c>
      <c r="Q1702" t="s">
        <v>8293</v>
      </c>
      <c r="R1702" s="7">
        <f t="shared" si="131"/>
        <v>26.06</v>
      </c>
      <c r="S1702" s="7">
        <f t="shared" si="134"/>
        <v>65.974683544303801</v>
      </c>
      <c r="T1702" t="s">
        <v>8325</v>
      </c>
      <c r="U1702" t="s">
        <v>8347</v>
      </c>
    </row>
    <row r="1703" spans="1:21" ht="4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132"/>
        <v>41989.414409722223</v>
      </c>
      <c r="L1703" s="19">
        <f t="shared" si="133"/>
        <v>2014</v>
      </c>
      <c r="M1703" s="14">
        <f t="shared" si="130"/>
        <v>42019.414409722223</v>
      </c>
      <c r="N1703" t="b">
        <v>0</v>
      </c>
      <c r="O1703">
        <v>2</v>
      </c>
      <c r="P1703" t="b">
        <v>0</v>
      </c>
      <c r="Q1703" t="s">
        <v>8293</v>
      </c>
      <c r="R1703" s="7">
        <f t="shared" si="131"/>
        <v>0.19801980198019803</v>
      </c>
      <c r="S1703" s="7">
        <f t="shared" si="134"/>
        <v>5</v>
      </c>
      <c r="T1703" t="s">
        <v>8325</v>
      </c>
      <c r="U1703" t="s">
        <v>8347</v>
      </c>
    </row>
    <row r="1704" spans="1:21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132"/>
        <v>42063.619791666672</v>
      </c>
      <c r="L1704" s="19">
        <f t="shared" si="133"/>
        <v>2015</v>
      </c>
      <c r="M1704" s="14">
        <f t="shared" si="130"/>
        <v>42093.578125</v>
      </c>
      <c r="N1704" t="b">
        <v>0</v>
      </c>
      <c r="O1704">
        <v>1</v>
      </c>
      <c r="P1704" t="b">
        <v>0</v>
      </c>
      <c r="Q1704" t="s">
        <v>8293</v>
      </c>
      <c r="R1704" s="7">
        <f t="shared" si="131"/>
        <v>6.0606060606060606E-3</v>
      </c>
      <c r="S1704" s="7">
        <f t="shared" si="134"/>
        <v>1</v>
      </c>
      <c r="T1704" t="s">
        <v>8325</v>
      </c>
      <c r="U1704" t="s">
        <v>8347</v>
      </c>
    </row>
    <row r="1705" spans="1:21" ht="4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132"/>
        <v>42187.031678240739</v>
      </c>
      <c r="L1705" s="19">
        <f t="shared" si="133"/>
        <v>2015</v>
      </c>
      <c r="M1705" s="14">
        <f t="shared" si="130"/>
        <v>42247.031678240739</v>
      </c>
      <c r="N1705" t="b">
        <v>0</v>
      </c>
      <c r="O1705">
        <v>2</v>
      </c>
      <c r="P1705" t="b">
        <v>0</v>
      </c>
      <c r="Q1705" t="s">
        <v>8293</v>
      </c>
      <c r="R1705" s="7">
        <f t="shared" si="131"/>
        <v>1.02</v>
      </c>
      <c r="S1705" s="7">
        <f t="shared" si="134"/>
        <v>25.5</v>
      </c>
      <c r="T1705" t="s">
        <v>8325</v>
      </c>
      <c r="U1705" t="s">
        <v>8347</v>
      </c>
    </row>
    <row r="1706" spans="1:21" ht="30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132"/>
        <v>42020.889733796299</v>
      </c>
      <c r="L1706" s="19">
        <f t="shared" si="133"/>
        <v>2015</v>
      </c>
      <c r="M1706" s="14">
        <f t="shared" si="130"/>
        <v>42050.889733796299</v>
      </c>
      <c r="N1706" t="b">
        <v>0</v>
      </c>
      <c r="O1706">
        <v>11</v>
      </c>
      <c r="P1706" t="b">
        <v>0</v>
      </c>
      <c r="Q1706" t="s">
        <v>8293</v>
      </c>
      <c r="R1706" s="7">
        <f t="shared" si="131"/>
        <v>65.100000000000009</v>
      </c>
      <c r="S1706" s="7">
        <f t="shared" si="134"/>
        <v>118.36363636363636</v>
      </c>
      <c r="T1706" t="s">
        <v>8325</v>
      </c>
      <c r="U1706" t="s">
        <v>8347</v>
      </c>
    </row>
    <row r="1707" spans="1:21" ht="4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132"/>
        <v>42244.766736111109</v>
      </c>
      <c r="L1707" s="19">
        <f t="shared" si="133"/>
        <v>2015</v>
      </c>
      <c r="M1707" s="14">
        <f t="shared" si="130"/>
        <v>42256.416666666672</v>
      </c>
      <c r="N1707" t="b">
        <v>0</v>
      </c>
      <c r="O1707">
        <v>0</v>
      </c>
      <c r="P1707" t="b">
        <v>0</v>
      </c>
      <c r="Q1707" t="s">
        <v>8293</v>
      </c>
      <c r="R1707" s="7">
        <f t="shared" si="131"/>
        <v>0</v>
      </c>
      <c r="S1707" s="7">
        <f t="shared" si="134"/>
        <v>0</v>
      </c>
      <c r="T1707" t="s">
        <v>8325</v>
      </c>
      <c r="U1707" t="s">
        <v>8347</v>
      </c>
    </row>
    <row r="1708" spans="1:21" ht="4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132"/>
        <v>42179.056388888886</v>
      </c>
      <c r="L1708" s="19">
        <f t="shared" si="133"/>
        <v>2015</v>
      </c>
      <c r="M1708" s="14">
        <f t="shared" si="130"/>
        <v>42239.056388888886</v>
      </c>
      <c r="N1708" t="b">
        <v>0</v>
      </c>
      <c r="O1708">
        <v>0</v>
      </c>
      <c r="P1708" t="b">
        <v>0</v>
      </c>
      <c r="Q1708" t="s">
        <v>8293</v>
      </c>
      <c r="R1708" s="7">
        <f t="shared" si="131"/>
        <v>0</v>
      </c>
      <c r="S1708" s="7">
        <f t="shared" si="134"/>
        <v>0</v>
      </c>
      <c r="T1708" t="s">
        <v>8325</v>
      </c>
      <c r="U1708" t="s">
        <v>8347</v>
      </c>
    </row>
    <row r="1709" spans="1:21" ht="4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132"/>
        <v>42427.471006944441</v>
      </c>
      <c r="L1709" s="19">
        <f t="shared" si="133"/>
        <v>2016</v>
      </c>
      <c r="M1709" s="14">
        <f t="shared" si="130"/>
        <v>42457.429340277777</v>
      </c>
      <c r="N1709" t="b">
        <v>0</v>
      </c>
      <c r="O1709">
        <v>9</v>
      </c>
      <c r="P1709" t="b">
        <v>0</v>
      </c>
      <c r="Q1709" t="s">
        <v>8293</v>
      </c>
      <c r="R1709" s="7">
        <f t="shared" si="131"/>
        <v>9.74</v>
      </c>
      <c r="S1709" s="7">
        <f t="shared" si="134"/>
        <v>54.111111111111114</v>
      </c>
      <c r="T1709" t="s">
        <v>8325</v>
      </c>
      <c r="U1709" t="s">
        <v>8347</v>
      </c>
    </row>
    <row r="1710" spans="1:21" ht="45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132"/>
        <v>42451.616967592592</v>
      </c>
      <c r="L1710" s="19">
        <f t="shared" si="133"/>
        <v>2016</v>
      </c>
      <c r="M1710" s="14">
        <f t="shared" si="130"/>
        <v>42491.616967592592</v>
      </c>
      <c r="N1710" t="b">
        <v>0</v>
      </c>
      <c r="O1710">
        <v>0</v>
      </c>
      <c r="P1710" t="b">
        <v>0</v>
      </c>
      <c r="Q1710" t="s">
        <v>8293</v>
      </c>
      <c r="R1710" s="7">
        <f t="shared" si="131"/>
        <v>0</v>
      </c>
      <c r="S1710" s="7">
        <f t="shared" si="134"/>
        <v>0</v>
      </c>
      <c r="T1710" t="s">
        <v>8325</v>
      </c>
      <c r="U1710" t="s">
        <v>8347</v>
      </c>
    </row>
    <row r="1711" spans="1:21" ht="4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132"/>
        <v>41841.313819444447</v>
      </c>
      <c r="L1711" s="19">
        <f t="shared" si="133"/>
        <v>2014</v>
      </c>
      <c r="M1711" s="14">
        <f t="shared" si="130"/>
        <v>41882.568749999999</v>
      </c>
      <c r="N1711" t="b">
        <v>0</v>
      </c>
      <c r="O1711">
        <v>4</v>
      </c>
      <c r="P1711" t="b">
        <v>0</v>
      </c>
      <c r="Q1711" t="s">
        <v>8293</v>
      </c>
      <c r="R1711" s="7">
        <f t="shared" si="131"/>
        <v>4.8571428571428568</v>
      </c>
      <c r="S1711" s="7">
        <f t="shared" si="134"/>
        <v>21.25</v>
      </c>
      <c r="T1711" t="s">
        <v>8325</v>
      </c>
      <c r="U1711" t="s">
        <v>8347</v>
      </c>
    </row>
    <row r="1712" spans="1:21" ht="30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132"/>
        <v>42341.341296296298</v>
      </c>
      <c r="L1712" s="19">
        <f t="shared" si="133"/>
        <v>2015</v>
      </c>
      <c r="M1712" s="14">
        <f t="shared" si="130"/>
        <v>42387.291666666672</v>
      </c>
      <c r="N1712" t="b">
        <v>0</v>
      </c>
      <c r="O1712">
        <v>1</v>
      </c>
      <c r="P1712" t="b">
        <v>0</v>
      </c>
      <c r="Q1712" t="s">
        <v>8293</v>
      </c>
      <c r="R1712" s="7">
        <f t="shared" si="131"/>
        <v>0.67999999999999994</v>
      </c>
      <c r="S1712" s="7">
        <f t="shared" si="134"/>
        <v>34</v>
      </c>
      <c r="T1712" t="s">
        <v>8325</v>
      </c>
      <c r="U1712" t="s">
        <v>8347</v>
      </c>
    </row>
    <row r="1713" spans="1:21" ht="4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132"/>
        <v>41852.396226851852</v>
      </c>
      <c r="L1713" s="19">
        <f t="shared" si="133"/>
        <v>2014</v>
      </c>
      <c r="M1713" s="14">
        <f t="shared" si="130"/>
        <v>41883.396226851852</v>
      </c>
      <c r="N1713" t="b">
        <v>0</v>
      </c>
      <c r="O1713">
        <v>2</v>
      </c>
      <c r="P1713" t="b">
        <v>0</v>
      </c>
      <c r="Q1713" t="s">
        <v>8293</v>
      </c>
      <c r="R1713" s="7">
        <f t="shared" si="131"/>
        <v>10.5</v>
      </c>
      <c r="S1713" s="7">
        <f t="shared" si="134"/>
        <v>525</v>
      </c>
      <c r="T1713" t="s">
        <v>8325</v>
      </c>
      <c r="U1713" t="s">
        <v>8347</v>
      </c>
    </row>
    <row r="1714" spans="1:21" ht="45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132"/>
        <v>42125.663807870369</v>
      </c>
      <c r="L1714" s="19">
        <f t="shared" si="133"/>
        <v>2015</v>
      </c>
      <c r="M1714" s="14">
        <f t="shared" si="130"/>
        <v>42185.663807870369</v>
      </c>
      <c r="N1714" t="b">
        <v>0</v>
      </c>
      <c r="O1714">
        <v>0</v>
      </c>
      <c r="P1714" t="b">
        <v>0</v>
      </c>
      <c r="Q1714" t="s">
        <v>8293</v>
      </c>
      <c r="R1714" s="7">
        <f t="shared" si="131"/>
        <v>0</v>
      </c>
      <c r="S1714" s="7">
        <f t="shared" si="134"/>
        <v>0</v>
      </c>
      <c r="T1714" t="s">
        <v>8325</v>
      </c>
      <c r="U1714" t="s">
        <v>8347</v>
      </c>
    </row>
    <row r="1715" spans="1:21" ht="45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132"/>
        <v>41887.551064814819</v>
      </c>
      <c r="L1715" s="19">
        <f t="shared" si="133"/>
        <v>2014</v>
      </c>
      <c r="M1715" s="14">
        <f t="shared" si="130"/>
        <v>41917.551064814819</v>
      </c>
      <c r="N1715" t="b">
        <v>0</v>
      </c>
      <c r="O1715">
        <v>1</v>
      </c>
      <c r="P1715" t="b">
        <v>0</v>
      </c>
      <c r="Q1715" t="s">
        <v>8293</v>
      </c>
      <c r="R1715" s="7">
        <f t="shared" si="131"/>
        <v>1.6666666666666667</v>
      </c>
      <c r="S1715" s="7">
        <f t="shared" si="134"/>
        <v>50</v>
      </c>
      <c r="T1715" t="s">
        <v>8325</v>
      </c>
      <c r="U1715" t="s">
        <v>8347</v>
      </c>
    </row>
    <row r="1716" spans="1:21" ht="4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132"/>
        <v>42095.668530092589</v>
      </c>
      <c r="L1716" s="19">
        <f t="shared" si="133"/>
        <v>2015</v>
      </c>
      <c r="M1716" s="14">
        <f t="shared" si="130"/>
        <v>42125.668530092589</v>
      </c>
      <c r="N1716" t="b">
        <v>0</v>
      </c>
      <c r="O1716">
        <v>17</v>
      </c>
      <c r="P1716" t="b">
        <v>0</v>
      </c>
      <c r="Q1716" t="s">
        <v>8293</v>
      </c>
      <c r="R1716" s="7">
        <f t="shared" si="131"/>
        <v>7.8680000000000003</v>
      </c>
      <c r="S1716" s="7">
        <f t="shared" si="134"/>
        <v>115.70588235294117</v>
      </c>
      <c r="T1716" t="s">
        <v>8325</v>
      </c>
      <c r="U1716" t="s">
        <v>8347</v>
      </c>
    </row>
    <row r="1717" spans="1:21" ht="4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132"/>
        <v>42063.967418981483</v>
      </c>
      <c r="L1717" s="19">
        <f t="shared" si="133"/>
        <v>2015</v>
      </c>
      <c r="M1717" s="14">
        <f t="shared" si="130"/>
        <v>42093.890277777777</v>
      </c>
      <c r="N1717" t="b">
        <v>0</v>
      </c>
      <c r="O1717">
        <v>2</v>
      </c>
      <c r="P1717" t="b">
        <v>0</v>
      </c>
      <c r="Q1717" t="s">
        <v>8293</v>
      </c>
      <c r="R1717" s="7">
        <f t="shared" si="131"/>
        <v>0.22</v>
      </c>
      <c r="S1717" s="7">
        <f t="shared" si="134"/>
        <v>5.5</v>
      </c>
      <c r="T1717" t="s">
        <v>8325</v>
      </c>
      <c r="U1717" t="s">
        <v>8347</v>
      </c>
    </row>
    <row r="1718" spans="1:21" ht="4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132"/>
        <v>42673.327534722222</v>
      </c>
      <c r="L1718" s="19">
        <f t="shared" si="133"/>
        <v>2016</v>
      </c>
      <c r="M1718" s="14">
        <f t="shared" si="130"/>
        <v>42713.369201388894</v>
      </c>
      <c r="N1718" t="b">
        <v>0</v>
      </c>
      <c r="O1718">
        <v>3</v>
      </c>
      <c r="P1718" t="b">
        <v>0</v>
      </c>
      <c r="Q1718" t="s">
        <v>8293</v>
      </c>
      <c r="R1718" s="7">
        <f t="shared" si="131"/>
        <v>7.5</v>
      </c>
      <c r="S1718" s="7">
        <f t="shared" si="134"/>
        <v>50</v>
      </c>
      <c r="T1718" t="s">
        <v>8325</v>
      </c>
      <c r="U1718" t="s">
        <v>8347</v>
      </c>
    </row>
    <row r="1719" spans="1:21" ht="30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132"/>
        <v>42460.731921296298</v>
      </c>
      <c r="L1719" s="19">
        <f t="shared" si="133"/>
        <v>2016</v>
      </c>
      <c r="M1719" s="14">
        <f t="shared" si="130"/>
        <v>42480.916666666672</v>
      </c>
      <c r="N1719" t="b">
        <v>0</v>
      </c>
      <c r="O1719">
        <v>41</v>
      </c>
      <c r="P1719" t="b">
        <v>0</v>
      </c>
      <c r="Q1719" t="s">
        <v>8293</v>
      </c>
      <c r="R1719" s="7">
        <f t="shared" si="131"/>
        <v>42.725880551301685</v>
      </c>
      <c r="S1719" s="7">
        <f t="shared" si="134"/>
        <v>34.024390243902438</v>
      </c>
      <c r="T1719" t="s">
        <v>8325</v>
      </c>
      <c r="U1719" t="s">
        <v>8347</v>
      </c>
    </row>
    <row r="1720" spans="1:21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132"/>
        <v>42460.360520833332</v>
      </c>
      <c r="L1720" s="19">
        <f t="shared" si="133"/>
        <v>2016</v>
      </c>
      <c r="M1720" s="14">
        <f t="shared" si="130"/>
        <v>42503.957638888889</v>
      </c>
      <c r="N1720" t="b">
        <v>0</v>
      </c>
      <c r="O1720">
        <v>2</v>
      </c>
      <c r="P1720" t="b">
        <v>0</v>
      </c>
      <c r="Q1720" t="s">
        <v>8293</v>
      </c>
      <c r="R1720" s="7">
        <f t="shared" si="131"/>
        <v>0.2142857142857143</v>
      </c>
      <c r="S1720" s="7">
        <f t="shared" si="134"/>
        <v>37.5</v>
      </c>
      <c r="T1720" t="s">
        <v>8325</v>
      </c>
      <c r="U1720" t="s">
        <v>8347</v>
      </c>
    </row>
    <row r="1721" spans="1:21" ht="4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132"/>
        <v>41869.284618055557</v>
      </c>
      <c r="L1721" s="19">
        <f t="shared" si="133"/>
        <v>2014</v>
      </c>
      <c r="M1721" s="14">
        <f t="shared" si="130"/>
        <v>41899.284618055557</v>
      </c>
      <c r="N1721" t="b">
        <v>0</v>
      </c>
      <c r="O1721">
        <v>3</v>
      </c>
      <c r="P1721" t="b">
        <v>0</v>
      </c>
      <c r="Q1721" t="s">
        <v>8293</v>
      </c>
      <c r="R1721" s="7">
        <f t="shared" si="131"/>
        <v>0.87500000000000011</v>
      </c>
      <c r="S1721" s="7">
        <f t="shared" si="134"/>
        <v>11.666666666666666</v>
      </c>
      <c r="T1721" t="s">
        <v>8325</v>
      </c>
      <c r="U1721" t="s">
        <v>8347</v>
      </c>
    </row>
    <row r="1722" spans="1:21" ht="4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132"/>
        <v>41922.533229166671</v>
      </c>
      <c r="L1722" s="19">
        <f t="shared" si="133"/>
        <v>2014</v>
      </c>
      <c r="M1722" s="14">
        <f t="shared" si="130"/>
        <v>41952.574895833335</v>
      </c>
      <c r="N1722" t="b">
        <v>0</v>
      </c>
      <c r="O1722">
        <v>8</v>
      </c>
      <c r="P1722" t="b">
        <v>0</v>
      </c>
      <c r="Q1722" t="s">
        <v>8293</v>
      </c>
      <c r="R1722" s="7">
        <f t="shared" si="131"/>
        <v>5.625</v>
      </c>
      <c r="S1722" s="7">
        <f t="shared" si="134"/>
        <v>28.125</v>
      </c>
      <c r="T1722" t="s">
        <v>8325</v>
      </c>
      <c r="U1722" t="s">
        <v>8347</v>
      </c>
    </row>
    <row r="1723" spans="1:21" ht="4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132"/>
        <v>42319.211377314816</v>
      </c>
      <c r="L1723" s="19">
        <f t="shared" si="133"/>
        <v>2015</v>
      </c>
      <c r="M1723" s="14">
        <f t="shared" si="130"/>
        <v>42349.211377314816</v>
      </c>
      <c r="N1723" t="b">
        <v>0</v>
      </c>
      <c r="O1723">
        <v>0</v>
      </c>
      <c r="P1723" t="b">
        <v>0</v>
      </c>
      <c r="Q1723" t="s">
        <v>8293</v>
      </c>
      <c r="R1723" s="7">
        <f t="shared" si="131"/>
        <v>0</v>
      </c>
      <c r="S1723" s="7">
        <f t="shared" si="134"/>
        <v>0</v>
      </c>
      <c r="T1723" t="s">
        <v>8325</v>
      </c>
      <c r="U1723" t="s">
        <v>8347</v>
      </c>
    </row>
    <row r="1724" spans="1:21" ht="4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132"/>
        <v>42425.710983796293</v>
      </c>
      <c r="L1724" s="19">
        <f t="shared" si="133"/>
        <v>2016</v>
      </c>
      <c r="M1724" s="14">
        <f t="shared" si="130"/>
        <v>42462.756944444445</v>
      </c>
      <c r="N1724" t="b">
        <v>0</v>
      </c>
      <c r="O1724">
        <v>1</v>
      </c>
      <c r="P1724" t="b">
        <v>0</v>
      </c>
      <c r="Q1724" t="s">
        <v>8293</v>
      </c>
      <c r="R1724" s="7">
        <f t="shared" si="131"/>
        <v>3.4722222222222224E-2</v>
      </c>
      <c r="S1724" s="7">
        <f t="shared" si="134"/>
        <v>1</v>
      </c>
      <c r="T1724" t="s">
        <v>8325</v>
      </c>
      <c r="U1724" t="s">
        <v>8347</v>
      </c>
    </row>
    <row r="1725" spans="1:21" ht="45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132"/>
        <v>42129.57540509259</v>
      </c>
      <c r="L1725" s="19">
        <f t="shared" si="133"/>
        <v>2015</v>
      </c>
      <c r="M1725" s="14">
        <f t="shared" si="130"/>
        <v>42186</v>
      </c>
      <c r="N1725" t="b">
        <v>0</v>
      </c>
      <c r="O1725">
        <v>3</v>
      </c>
      <c r="P1725" t="b">
        <v>0</v>
      </c>
      <c r="Q1725" t="s">
        <v>8293</v>
      </c>
      <c r="R1725" s="7">
        <f t="shared" si="131"/>
        <v>6.5</v>
      </c>
      <c r="S1725" s="7">
        <f t="shared" si="134"/>
        <v>216.66666666666666</v>
      </c>
      <c r="T1725" t="s">
        <v>8325</v>
      </c>
      <c r="U1725" t="s">
        <v>8347</v>
      </c>
    </row>
    <row r="1726" spans="1:21" ht="4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132"/>
        <v>41912.682430555556</v>
      </c>
      <c r="L1726" s="19">
        <f t="shared" si="133"/>
        <v>2014</v>
      </c>
      <c r="M1726" s="14">
        <f t="shared" si="130"/>
        <v>41942.682430555556</v>
      </c>
      <c r="N1726" t="b">
        <v>0</v>
      </c>
      <c r="O1726">
        <v>4</v>
      </c>
      <c r="P1726" t="b">
        <v>0</v>
      </c>
      <c r="Q1726" t="s">
        <v>8293</v>
      </c>
      <c r="R1726" s="7">
        <f t="shared" si="131"/>
        <v>0.58333333333333337</v>
      </c>
      <c r="S1726" s="7">
        <f t="shared" si="134"/>
        <v>8.75</v>
      </c>
      <c r="T1726" t="s">
        <v>8325</v>
      </c>
      <c r="U1726" t="s">
        <v>8347</v>
      </c>
    </row>
    <row r="1727" spans="1:21" ht="4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132"/>
        <v>41845.718159722222</v>
      </c>
      <c r="L1727" s="19">
        <f t="shared" si="133"/>
        <v>2014</v>
      </c>
      <c r="M1727" s="14">
        <f t="shared" si="130"/>
        <v>41875.718159722222</v>
      </c>
      <c r="N1727" t="b">
        <v>0</v>
      </c>
      <c r="O1727">
        <v>9</v>
      </c>
      <c r="P1727" t="b">
        <v>0</v>
      </c>
      <c r="Q1727" t="s">
        <v>8293</v>
      </c>
      <c r="R1727" s="7">
        <f t="shared" si="131"/>
        <v>10.181818181818182</v>
      </c>
      <c r="S1727" s="7">
        <f t="shared" si="134"/>
        <v>62.222222222222221</v>
      </c>
      <c r="T1727" t="s">
        <v>8325</v>
      </c>
      <c r="U1727" t="s">
        <v>8347</v>
      </c>
    </row>
    <row r="1728" spans="1:21" ht="30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132"/>
        <v>41788.669722222221</v>
      </c>
      <c r="L1728" s="19">
        <f t="shared" si="133"/>
        <v>2014</v>
      </c>
      <c r="M1728" s="14">
        <f t="shared" si="130"/>
        <v>41817.669722222221</v>
      </c>
      <c r="N1728" t="b">
        <v>0</v>
      </c>
      <c r="O1728">
        <v>16</v>
      </c>
      <c r="P1728" t="b">
        <v>0</v>
      </c>
      <c r="Q1728" t="s">
        <v>8293</v>
      </c>
      <c r="R1728" s="7">
        <f t="shared" si="131"/>
        <v>33.784615384615385</v>
      </c>
      <c r="S1728" s="7">
        <f t="shared" si="134"/>
        <v>137.25</v>
      </c>
      <c r="T1728" t="s">
        <v>8325</v>
      </c>
      <c r="U1728" t="s">
        <v>8347</v>
      </c>
    </row>
    <row r="1729" spans="1:21" ht="4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132"/>
        <v>42044.677974537037</v>
      </c>
      <c r="L1729" s="19">
        <f t="shared" si="133"/>
        <v>2015</v>
      </c>
      <c r="M1729" s="14">
        <f t="shared" si="130"/>
        <v>42099.208333333328</v>
      </c>
      <c r="N1729" t="b">
        <v>0</v>
      </c>
      <c r="O1729">
        <v>1</v>
      </c>
      <c r="P1729" t="b">
        <v>0</v>
      </c>
      <c r="Q1729" t="s">
        <v>8293</v>
      </c>
      <c r="R1729" s="7">
        <f t="shared" si="131"/>
        <v>3.3333333333333333E-2</v>
      </c>
      <c r="S1729" s="7">
        <f t="shared" si="134"/>
        <v>1</v>
      </c>
      <c r="T1729" t="s">
        <v>8325</v>
      </c>
      <c r="U1729" t="s">
        <v>8347</v>
      </c>
    </row>
    <row r="1730" spans="1:21" ht="4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si="132"/>
        <v>42268.375856481478</v>
      </c>
      <c r="L1730" s="19">
        <f t="shared" si="133"/>
        <v>2015</v>
      </c>
      <c r="M1730" s="14">
        <f t="shared" ref="M1730:M1793" si="135">(I1730/86400)+25569+(-6/24)</f>
        <v>42298.375856481478</v>
      </c>
      <c r="N1730" t="b">
        <v>0</v>
      </c>
      <c r="O1730">
        <v>7</v>
      </c>
      <c r="P1730" t="b">
        <v>0</v>
      </c>
      <c r="Q1730" t="s">
        <v>8293</v>
      </c>
      <c r="R1730" s="7">
        <f t="shared" ref="R1730:R1793" si="136">E1730/D1730*100</f>
        <v>68.400000000000006</v>
      </c>
      <c r="S1730" s="7">
        <f t="shared" si="134"/>
        <v>122.14285714285714</v>
      </c>
      <c r="T1730" t="s">
        <v>8325</v>
      </c>
      <c r="U1730" t="s">
        <v>8347</v>
      </c>
    </row>
    <row r="1731" spans="1:21" ht="4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ref="K1731:K1794" si="137">(J1731/86400)+25569+(-6/24)</f>
        <v>42470.802152777775</v>
      </c>
      <c r="L1731" s="19">
        <f t="shared" ref="L1731:L1794" si="138">YEAR(K1731)</f>
        <v>2016</v>
      </c>
      <c r="M1731" s="14">
        <f t="shared" si="135"/>
        <v>42530.802152777775</v>
      </c>
      <c r="N1731" t="b">
        <v>0</v>
      </c>
      <c r="O1731">
        <v>0</v>
      </c>
      <c r="P1731" t="b">
        <v>0</v>
      </c>
      <c r="Q1731" t="s">
        <v>8293</v>
      </c>
      <c r="R1731" s="7">
        <f t="shared" si="136"/>
        <v>0</v>
      </c>
      <c r="S1731" s="7">
        <f t="shared" ref="S1731:S1794" si="139">IFERROR(E1731/O1731,0)</f>
        <v>0</v>
      </c>
      <c r="T1731" t="s">
        <v>8325</v>
      </c>
      <c r="U1731" t="s">
        <v>8347</v>
      </c>
    </row>
    <row r="1732" spans="1:21" ht="4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137"/>
        <v>42271.837766203702</v>
      </c>
      <c r="L1732" s="19">
        <f t="shared" si="138"/>
        <v>2015</v>
      </c>
      <c r="M1732" s="14">
        <f t="shared" si="135"/>
        <v>42301.837766203702</v>
      </c>
      <c r="N1732" t="b">
        <v>0</v>
      </c>
      <c r="O1732">
        <v>0</v>
      </c>
      <c r="P1732" t="b">
        <v>0</v>
      </c>
      <c r="Q1732" t="s">
        <v>8293</v>
      </c>
      <c r="R1732" s="7">
        <f t="shared" si="136"/>
        <v>0</v>
      </c>
      <c r="S1732" s="7">
        <f t="shared" si="139"/>
        <v>0</v>
      </c>
      <c r="T1732" t="s">
        <v>8325</v>
      </c>
      <c r="U1732" t="s">
        <v>8347</v>
      </c>
    </row>
    <row r="1733" spans="1:21" ht="30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137"/>
        <v>42152.656851851847</v>
      </c>
      <c r="L1733" s="19">
        <f t="shared" si="138"/>
        <v>2015</v>
      </c>
      <c r="M1733" s="14">
        <f t="shared" si="135"/>
        <v>42166.375</v>
      </c>
      <c r="N1733" t="b">
        <v>0</v>
      </c>
      <c r="O1733">
        <v>0</v>
      </c>
      <c r="P1733" t="b">
        <v>0</v>
      </c>
      <c r="Q1733" t="s">
        <v>8293</v>
      </c>
      <c r="R1733" s="7">
        <f t="shared" si="136"/>
        <v>0</v>
      </c>
      <c r="S1733" s="7">
        <f t="shared" si="139"/>
        <v>0</v>
      </c>
      <c r="T1733" t="s">
        <v>8325</v>
      </c>
      <c r="U1733" t="s">
        <v>8347</v>
      </c>
    </row>
    <row r="1734" spans="1:21" ht="4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137"/>
        <v>42325.433807870373</v>
      </c>
      <c r="L1734" s="19">
        <f t="shared" si="138"/>
        <v>2015</v>
      </c>
      <c r="M1734" s="14">
        <f t="shared" si="135"/>
        <v>42384.958333333328</v>
      </c>
      <c r="N1734" t="b">
        <v>0</v>
      </c>
      <c r="O1734">
        <v>0</v>
      </c>
      <c r="P1734" t="b">
        <v>0</v>
      </c>
      <c r="Q1734" t="s">
        <v>8293</v>
      </c>
      <c r="R1734" s="7">
        <f t="shared" si="136"/>
        <v>0</v>
      </c>
      <c r="S1734" s="7">
        <f t="shared" si="139"/>
        <v>0</v>
      </c>
      <c r="T1734" t="s">
        <v>8325</v>
      </c>
      <c r="U1734" t="s">
        <v>8347</v>
      </c>
    </row>
    <row r="1735" spans="1:21" ht="4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137"/>
        <v>42614.425625000003</v>
      </c>
      <c r="L1735" s="19">
        <f t="shared" si="138"/>
        <v>2016</v>
      </c>
      <c r="M1735" s="14">
        <f t="shared" si="135"/>
        <v>42626.645833333328</v>
      </c>
      <c r="N1735" t="b">
        <v>0</v>
      </c>
      <c r="O1735">
        <v>0</v>
      </c>
      <c r="P1735" t="b">
        <v>0</v>
      </c>
      <c r="Q1735" t="s">
        <v>8293</v>
      </c>
      <c r="R1735" s="7">
        <f t="shared" si="136"/>
        <v>0</v>
      </c>
      <c r="S1735" s="7">
        <f t="shared" si="139"/>
        <v>0</v>
      </c>
      <c r="T1735" t="s">
        <v>8325</v>
      </c>
      <c r="U1735" t="s">
        <v>8347</v>
      </c>
    </row>
    <row r="1736" spans="1:21" ht="4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137"/>
        <v>42101.786527777775</v>
      </c>
      <c r="L1736" s="19">
        <f t="shared" si="138"/>
        <v>2015</v>
      </c>
      <c r="M1736" s="14">
        <f t="shared" si="135"/>
        <v>42131.786527777775</v>
      </c>
      <c r="N1736" t="b">
        <v>0</v>
      </c>
      <c r="O1736">
        <v>1</v>
      </c>
      <c r="P1736" t="b">
        <v>0</v>
      </c>
      <c r="Q1736" t="s">
        <v>8293</v>
      </c>
      <c r="R1736" s="7">
        <f t="shared" si="136"/>
        <v>2.2222222222222223E-2</v>
      </c>
      <c r="S1736" s="7">
        <f t="shared" si="139"/>
        <v>1</v>
      </c>
      <c r="T1736" t="s">
        <v>8325</v>
      </c>
      <c r="U1736" t="s">
        <v>8347</v>
      </c>
    </row>
    <row r="1737" spans="1:21" ht="4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137"/>
        <v>42559.56417824074</v>
      </c>
      <c r="L1737" s="19">
        <f t="shared" si="138"/>
        <v>2016</v>
      </c>
      <c r="M1737" s="14">
        <f t="shared" si="135"/>
        <v>42589.56417824074</v>
      </c>
      <c r="N1737" t="b">
        <v>0</v>
      </c>
      <c r="O1737">
        <v>2</v>
      </c>
      <c r="P1737" t="b">
        <v>0</v>
      </c>
      <c r="Q1737" t="s">
        <v>8293</v>
      </c>
      <c r="R1737" s="7">
        <f t="shared" si="136"/>
        <v>11</v>
      </c>
      <c r="S1737" s="7">
        <f t="shared" si="139"/>
        <v>55</v>
      </c>
      <c r="T1737" t="s">
        <v>8325</v>
      </c>
      <c r="U1737" t="s">
        <v>8347</v>
      </c>
    </row>
    <row r="1738" spans="1:21" ht="30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137"/>
        <v>42286.611493055556</v>
      </c>
      <c r="L1738" s="19">
        <f t="shared" si="138"/>
        <v>2015</v>
      </c>
      <c r="M1738" s="14">
        <f t="shared" si="135"/>
        <v>42316.65315972222</v>
      </c>
      <c r="N1738" t="b">
        <v>0</v>
      </c>
      <c r="O1738">
        <v>1</v>
      </c>
      <c r="P1738" t="b">
        <v>0</v>
      </c>
      <c r="Q1738" t="s">
        <v>8293</v>
      </c>
      <c r="R1738" s="7">
        <f t="shared" si="136"/>
        <v>0.73333333333333328</v>
      </c>
      <c r="S1738" s="7">
        <f t="shared" si="139"/>
        <v>22</v>
      </c>
      <c r="T1738" t="s">
        <v>8325</v>
      </c>
      <c r="U1738" t="s">
        <v>8347</v>
      </c>
    </row>
    <row r="1739" spans="1:21" ht="4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137"/>
        <v>42175.698981481481</v>
      </c>
      <c r="L1739" s="19">
        <f t="shared" si="138"/>
        <v>2015</v>
      </c>
      <c r="M1739" s="14">
        <f t="shared" si="135"/>
        <v>42205.698981481481</v>
      </c>
      <c r="N1739" t="b">
        <v>0</v>
      </c>
      <c r="O1739">
        <v>15</v>
      </c>
      <c r="P1739" t="b">
        <v>0</v>
      </c>
      <c r="Q1739" t="s">
        <v>8293</v>
      </c>
      <c r="R1739" s="7">
        <f t="shared" si="136"/>
        <v>21.25</v>
      </c>
      <c r="S1739" s="7">
        <f t="shared" si="139"/>
        <v>56.666666666666664</v>
      </c>
      <c r="T1739" t="s">
        <v>8325</v>
      </c>
      <c r="U1739" t="s">
        <v>8347</v>
      </c>
    </row>
    <row r="1740" spans="1:21" ht="30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137"/>
        <v>41884.624328703707</v>
      </c>
      <c r="L1740" s="19">
        <f t="shared" si="138"/>
        <v>2014</v>
      </c>
      <c r="M1740" s="14">
        <f t="shared" si="135"/>
        <v>41914.624328703707</v>
      </c>
      <c r="N1740" t="b">
        <v>0</v>
      </c>
      <c r="O1740">
        <v>1</v>
      </c>
      <c r="P1740" t="b">
        <v>0</v>
      </c>
      <c r="Q1740" t="s">
        <v>8293</v>
      </c>
      <c r="R1740" s="7">
        <f t="shared" si="136"/>
        <v>0.4</v>
      </c>
      <c r="S1740" s="7">
        <f t="shared" si="139"/>
        <v>20</v>
      </c>
      <c r="T1740" t="s">
        <v>8325</v>
      </c>
      <c r="U1740" t="s">
        <v>8347</v>
      </c>
    </row>
    <row r="1741" spans="1:21" ht="4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137"/>
        <v>42435.624212962968</v>
      </c>
      <c r="L1741" s="19">
        <f t="shared" si="138"/>
        <v>2016</v>
      </c>
      <c r="M1741" s="14">
        <f t="shared" si="135"/>
        <v>42494.582546296297</v>
      </c>
      <c r="N1741" t="b">
        <v>0</v>
      </c>
      <c r="O1741">
        <v>1</v>
      </c>
      <c r="P1741" t="b">
        <v>0</v>
      </c>
      <c r="Q1741" t="s">
        <v>8293</v>
      </c>
      <c r="R1741" s="7">
        <f t="shared" si="136"/>
        <v>0.1</v>
      </c>
      <c r="S1741" s="7">
        <f t="shared" si="139"/>
        <v>1</v>
      </c>
      <c r="T1741" t="s">
        <v>8325</v>
      </c>
      <c r="U1741" t="s">
        <v>8347</v>
      </c>
    </row>
    <row r="1742" spans="1:21" ht="4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137"/>
        <v>42171.567384259259</v>
      </c>
      <c r="L1742" s="19">
        <f t="shared" si="138"/>
        <v>2015</v>
      </c>
      <c r="M1742" s="14">
        <f t="shared" si="135"/>
        <v>42201.567384259259</v>
      </c>
      <c r="N1742" t="b">
        <v>0</v>
      </c>
      <c r="O1742">
        <v>0</v>
      </c>
      <c r="P1742" t="b">
        <v>0</v>
      </c>
      <c r="Q1742" t="s">
        <v>8293</v>
      </c>
      <c r="R1742" s="7">
        <f t="shared" si="136"/>
        <v>0</v>
      </c>
      <c r="S1742" s="7">
        <f t="shared" si="139"/>
        <v>0</v>
      </c>
      <c r="T1742" t="s">
        <v>8325</v>
      </c>
      <c r="U1742" t="s">
        <v>8347</v>
      </c>
    </row>
    <row r="1743" spans="1:21" ht="30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137"/>
        <v>42120.378136574072</v>
      </c>
      <c r="L1743" s="19">
        <f t="shared" si="138"/>
        <v>2015</v>
      </c>
      <c r="M1743" s="14">
        <f t="shared" si="135"/>
        <v>42165.378136574072</v>
      </c>
      <c r="N1743" t="b">
        <v>0</v>
      </c>
      <c r="O1743">
        <v>52</v>
      </c>
      <c r="P1743" t="b">
        <v>1</v>
      </c>
      <c r="Q1743" t="s">
        <v>8285</v>
      </c>
      <c r="R1743" s="7">
        <f t="shared" si="136"/>
        <v>110.83333333333334</v>
      </c>
      <c r="S1743" s="7">
        <f t="shared" si="139"/>
        <v>25.576923076923077</v>
      </c>
      <c r="T1743" t="s">
        <v>8338</v>
      </c>
      <c r="U1743" t="s">
        <v>8339</v>
      </c>
    </row>
    <row r="1744" spans="1:21" ht="4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137"/>
        <v>42710.626967592594</v>
      </c>
      <c r="L1744" s="19">
        <f t="shared" si="138"/>
        <v>2016</v>
      </c>
      <c r="M1744" s="14">
        <f t="shared" si="135"/>
        <v>42742.625</v>
      </c>
      <c r="N1744" t="b">
        <v>0</v>
      </c>
      <c r="O1744">
        <v>34</v>
      </c>
      <c r="P1744" t="b">
        <v>1</v>
      </c>
      <c r="Q1744" t="s">
        <v>8285</v>
      </c>
      <c r="R1744" s="7">
        <f t="shared" si="136"/>
        <v>108.74999999999999</v>
      </c>
      <c r="S1744" s="7">
        <f t="shared" si="139"/>
        <v>63.970588235294116</v>
      </c>
      <c r="T1744" t="s">
        <v>8338</v>
      </c>
      <c r="U1744" t="s">
        <v>8339</v>
      </c>
    </row>
    <row r="1745" spans="1:21" ht="4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137"/>
        <v>42586.675636574073</v>
      </c>
      <c r="L1745" s="19">
        <f t="shared" si="138"/>
        <v>2016</v>
      </c>
      <c r="M1745" s="14">
        <f t="shared" si="135"/>
        <v>42608.915972222225</v>
      </c>
      <c r="N1745" t="b">
        <v>0</v>
      </c>
      <c r="O1745">
        <v>67</v>
      </c>
      <c r="P1745" t="b">
        <v>1</v>
      </c>
      <c r="Q1745" t="s">
        <v>8285</v>
      </c>
      <c r="R1745" s="7">
        <f t="shared" si="136"/>
        <v>100.41666666666667</v>
      </c>
      <c r="S1745" s="7">
        <f t="shared" si="139"/>
        <v>89.925373134328353</v>
      </c>
      <c r="T1745" t="s">
        <v>8338</v>
      </c>
      <c r="U1745" t="s">
        <v>8339</v>
      </c>
    </row>
    <row r="1746" spans="1:21" ht="4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137"/>
        <v>42026.355057870373</v>
      </c>
      <c r="L1746" s="19">
        <f t="shared" si="138"/>
        <v>2015</v>
      </c>
      <c r="M1746" s="14">
        <f t="shared" si="135"/>
        <v>42071.313391203701</v>
      </c>
      <c r="N1746" t="b">
        <v>0</v>
      </c>
      <c r="O1746">
        <v>70</v>
      </c>
      <c r="P1746" t="b">
        <v>1</v>
      </c>
      <c r="Q1746" t="s">
        <v>8285</v>
      </c>
      <c r="R1746" s="7">
        <f t="shared" si="136"/>
        <v>118.45454545454545</v>
      </c>
      <c r="S1746" s="7">
        <f t="shared" si="139"/>
        <v>93.071428571428569</v>
      </c>
      <c r="T1746" t="s">
        <v>8338</v>
      </c>
      <c r="U1746" t="s">
        <v>8339</v>
      </c>
    </row>
    <row r="1747" spans="1:21" ht="4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137"/>
        <v>42690.009699074071</v>
      </c>
      <c r="L1747" s="19">
        <f t="shared" si="138"/>
        <v>2016</v>
      </c>
      <c r="M1747" s="14">
        <f t="shared" si="135"/>
        <v>42725.833333333328</v>
      </c>
      <c r="N1747" t="b">
        <v>0</v>
      </c>
      <c r="O1747">
        <v>89</v>
      </c>
      <c r="P1747" t="b">
        <v>1</v>
      </c>
      <c r="Q1747" t="s">
        <v>8285</v>
      </c>
      <c r="R1747" s="7">
        <f t="shared" si="136"/>
        <v>114.01428571428571</v>
      </c>
      <c r="S1747" s="7">
        <f t="shared" si="139"/>
        <v>89.674157303370791</v>
      </c>
      <c r="T1747" t="s">
        <v>8338</v>
      </c>
      <c r="U1747" t="s">
        <v>8339</v>
      </c>
    </row>
    <row r="1748" spans="1:21" ht="45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137"/>
        <v>42667.926701388889</v>
      </c>
      <c r="L1748" s="19">
        <f t="shared" si="138"/>
        <v>2016</v>
      </c>
      <c r="M1748" s="14">
        <f t="shared" si="135"/>
        <v>42697.833333333328</v>
      </c>
      <c r="N1748" t="b">
        <v>0</v>
      </c>
      <c r="O1748">
        <v>107</v>
      </c>
      <c r="P1748" t="b">
        <v>1</v>
      </c>
      <c r="Q1748" t="s">
        <v>8285</v>
      </c>
      <c r="R1748" s="7">
        <f t="shared" si="136"/>
        <v>148.10000000000002</v>
      </c>
      <c r="S1748" s="7">
        <f t="shared" si="139"/>
        <v>207.61682242990653</v>
      </c>
      <c r="T1748" t="s">
        <v>8338</v>
      </c>
      <c r="U1748" t="s">
        <v>8339</v>
      </c>
    </row>
    <row r="1749" spans="1:21" ht="4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137"/>
        <v>42292.185532407406</v>
      </c>
      <c r="L1749" s="19">
        <f t="shared" si="138"/>
        <v>2015</v>
      </c>
      <c r="M1749" s="14">
        <f t="shared" si="135"/>
        <v>42321.375</v>
      </c>
      <c r="N1749" t="b">
        <v>0</v>
      </c>
      <c r="O1749">
        <v>159</v>
      </c>
      <c r="P1749" t="b">
        <v>1</v>
      </c>
      <c r="Q1749" t="s">
        <v>8285</v>
      </c>
      <c r="R1749" s="7">
        <f t="shared" si="136"/>
        <v>104.95555555555556</v>
      </c>
      <c r="S1749" s="7">
        <f t="shared" si="139"/>
        <v>59.408805031446541</v>
      </c>
      <c r="T1749" t="s">
        <v>8338</v>
      </c>
      <c r="U1749" t="s">
        <v>8339</v>
      </c>
    </row>
    <row r="1750" spans="1:21" ht="30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137"/>
        <v>42219.700729166667</v>
      </c>
      <c r="L1750" s="19">
        <f t="shared" si="138"/>
        <v>2015</v>
      </c>
      <c r="M1750" s="14">
        <f t="shared" si="135"/>
        <v>42249.700729166667</v>
      </c>
      <c r="N1750" t="b">
        <v>0</v>
      </c>
      <c r="O1750">
        <v>181</v>
      </c>
      <c r="P1750" t="b">
        <v>1</v>
      </c>
      <c r="Q1750" t="s">
        <v>8285</v>
      </c>
      <c r="R1750" s="7">
        <f t="shared" si="136"/>
        <v>129.94800000000001</v>
      </c>
      <c r="S1750" s="7">
        <f t="shared" si="139"/>
        <v>358.97237569060775</v>
      </c>
      <c r="T1750" t="s">
        <v>8338</v>
      </c>
      <c r="U1750" t="s">
        <v>8339</v>
      </c>
    </row>
    <row r="1751" spans="1:21" ht="30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137"/>
        <v>42758.725937499999</v>
      </c>
      <c r="L1751" s="19">
        <f t="shared" si="138"/>
        <v>2017</v>
      </c>
      <c r="M1751" s="14">
        <f t="shared" si="135"/>
        <v>42795.541666666672</v>
      </c>
      <c r="N1751" t="b">
        <v>0</v>
      </c>
      <c r="O1751">
        <v>131</v>
      </c>
      <c r="P1751" t="b">
        <v>1</v>
      </c>
      <c r="Q1751" t="s">
        <v>8285</v>
      </c>
      <c r="R1751" s="7">
        <f t="shared" si="136"/>
        <v>123.48756218905473</v>
      </c>
      <c r="S1751" s="7">
        <f t="shared" si="139"/>
        <v>94.736641221374043</v>
      </c>
      <c r="T1751" t="s">
        <v>8338</v>
      </c>
      <c r="U1751" t="s">
        <v>8339</v>
      </c>
    </row>
    <row r="1752" spans="1:21" ht="4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137"/>
        <v>42454.586851851855</v>
      </c>
      <c r="L1752" s="19">
        <f t="shared" si="138"/>
        <v>2016</v>
      </c>
      <c r="M1752" s="14">
        <f t="shared" si="135"/>
        <v>42479.586851851855</v>
      </c>
      <c r="N1752" t="b">
        <v>0</v>
      </c>
      <c r="O1752">
        <v>125</v>
      </c>
      <c r="P1752" t="b">
        <v>1</v>
      </c>
      <c r="Q1752" t="s">
        <v>8285</v>
      </c>
      <c r="R1752" s="7">
        <f t="shared" si="136"/>
        <v>201.62</v>
      </c>
      <c r="S1752" s="7">
        <f t="shared" si="139"/>
        <v>80.647999999999996</v>
      </c>
      <c r="T1752" t="s">
        <v>8338</v>
      </c>
      <c r="U1752" t="s">
        <v>8339</v>
      </c>
    </row>
    <row r="1753" spans="1:21" ht="30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137"/>
        <v>42052.5315162037</v>
      </c>
      <c r="L1753" s="19">
        <f t="shared" si="138"/>
        <v>2015</v>
      </c>
      <c r="M1753" s="14">
        <f t="shared" si="135"/>
        <v>42082.489849537036</v>
      </c>
      <c r="N1753" t="b">
        <v>0</v>
      </c>
      <c r="O1753">
        <v>61</v>
      </c>
      <c r="P1753" t="b">
        <v>1</v>
      </c>
      <c r="Q1753" t="s">
        <v>8285</v>
      </c>
      <c r="R1753" s="7">
        <f t="shared" si="136"/>
        <v>102.89999999999999</v>
      </c>
      <c r="S1753" s="7">
        <f t="shared" si="139"/>
        <v>168.68852459016392</v>
      </c>
      <c r="T1753" t="s">
        <v>8338</v>
      </c>
      <c r="U1753" t="s">
        <v>8339</v>
      </c>
    </row>
    <row r="1754" spans="1:21" ht="30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137"/>
        <v>42627.003263888888</v>
      </c>
      <c r="L1754" s="19">
        <f t="shared" si="138"/>
        <v>2016</v>
      </c>
      <c r="M1754" s="14">
        <f t="shared" si="135"/>
        <v>42657.003263888888</v>
      </c>
      <c r="N1754" t="b">
        <v>0</v>
      </c>
      <c r="O1754">
        <v>90</v>
      </c>
      <c r="P1754" t="b">
        <v>1</v>
      </c>
      <c r="Q1754" t="s">
        <v>8285</v>
      </c>
      <c r="R1754" s="7">
        <f t="shared" si="136"/>
        <v>260.16666666666663</v>
      </c>
      <c r="S1754" s="7">
        <f t="shared" si="139"/>
        <v>34.68888888888889</v>
      </c>
      <c r="T1754" t="s">
        <v>8338</v>
      </c>
      <c r="U1754" t="s">
        <v>8339</v>
      </c>
    </row>
    <row r="1755" spans="1:21" ht="4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137"/>
        <v>42420.49962962963</v>
      </c>
      <c r="L1755" s="19">
        <f t="shared" si="138"/>
        <v>2016</v>
      </c>
      <c r="M1755" s="14">
        <f t="shared" si="135"/>
        <v>42450.457962962959</v>
      </c>
      <c r="N1755" t="b">
        <v>0</v>
      </c>
      <c r="O1755">
        <v>35</v>
      </c>
      <c r="P1755" t="b">
        <v>1</v>
      </c>
      <c r="Q1755" t="s">
        <v>8285</v>
      </c>
      <c r="R1755" s="7">
        <f t="shared" si="136"/>
        <v>108</v>
      </c>
      <c r="S1755" s="7">
        <f t="shared" si="139"/>
        <v>462.85714285714283</v>
      </c>
      <c r="T1755" t="s">
        <v>8338</v>
      </c>
      <c r="U1755" t="s">
        <v>8339</v>
      </c>
    </row>
    <row r="1756" spans="1:21" ht="4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137"/>
        <v>42067.626770833333</v>
      </c>
      <c r="L1756" s="19">
        <f t="shared" si="138"/>
        <v>2015</v>
      </c>
      <c r="M1756" s="14">
        <f t="shared" si="135"/>
        <v>42097.585104166668</v>
      </c>
      <c r="N1756" t="b">
        <v>0</v>
      </c>
      <c r="O1756">
        <v>90</v>
      </c>
      <c r="P1756" t="b">
        <v>1</v>
      </c>
      <c r="Q1756" t="s">
        <v>8285</v>
      </c>
      <c r="R1756" s="7">
        <f t="shared" si="136"/>
        <v>110.52941176470587</v>
      </c>
      <c r="S1756" s="7">
        <f t="shared" si="139"/>
        <v>104.38888888888889</v>
      </c>
      <c r="T1756" t="s">
        <v>8338</v>
      </c>
      <c r="U1756" t="s">
        <v>8339</v>
      </c>
    </row>
    <row r="1757" spans="1:21" ht="4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137"/>
        <v>42252.538900462961</v>
      </c>
      <c r="L1757" s="19">
        <f t="shared" si="138"/>
        <v>2015</v>
      </c>
      <c r="M1757" s="14">
        <f t="shared" si="135"/>
        <v>42282.538900462961</v>
      </c>
      <c r="N1757" t="b">
        <v>0</v>
      </c>
      <c r="O1757">
        <v>4</v>
      </c>
      <c r="P1757" t="b">
        <v>1</v>
      </c>
      <c r="Q1757" t="s">
        <v>8285</v>
      </c>
      <c r="R1757" s="7">
        <f t="shared" si="136"/>
        <v>120</v>
      </c>
      <c r="S1757" s="7">
        <f t="shared" si="139"/>
        <v>7.5</v>
      </c>
      <c r="T1757" t="s">
        <v>8338</v>
      </c>
      <c r="U1757" t="s">
        <v>8339</v>
      </c>
    </row>
    <row r="1758" spans="1:21" ht="4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137"/>
        <v>42570.917465277773</v>
      </c>
      <c r="L1758" s="19">
        <f t="shared" si="138"/>
        <v>2016</v>
      </c>
      <c r="M1758" s="14">
        <f t="shared" si="135"/>
        <v>42610.917465277773</v>
      </c>
      <c r="N1758" t="b">
        <v>0</v>
      </c>
      <c r="O1758">
        <v>120</v>
      </c>
      <c r="P1758" t="b">
        <v>1</v>
      </c>
      <c r="Q1758" t="s">
        <v>8285</v>
      </c>
      <c r="R1758" s="7">
        <f t="shared" si="136"/>
        <v>102.82909090909091</v>
      </c>
      <c r="S1758" s="7">
        <f t="shared" si="139"/>
        <v>47.13</v>
      </c>
      <c r="T1758" t="s">
        <v>8338</v>
      </c>
      <c r="U1758" t="s">
        <v>8339</v>
      </c>
    </row>
    <row r="1759" spans="1:21" ht="30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137"/>
        <v>42733.577349537038</v>
      </c>
      <c r="L1759" s="19">
        <f t="shared" si="138"/>
        <v>2016</v>
      </c>
      <c r="M1759" s="14">
        <f t="shared" si="135"/>
        <v>42763.561805555553</v>
      </c>
      <c r="N1759" t="b">
        <v>0</v>
      </c>
      <c r="O1759">
        <v>14</v>
      </c>
      <c r="P1759" t="b">
        <v>1</v>
      </c>
      <c r="Q1759" t="s">
        <v>8285</v>
      </c>
      <c r="R1759" s="7">
        <f t="shared" si="136"/>
        <v>115.99999999999999</v>
      </c>
      <c r="S1759" s="7">
        <f t="shared" si="139"/>
        <v>414.28571428571428</v>
      </c>
      <c r="T1759" t="s">
        <v>8338</v>
      </c>
      <c r="U1759" t="s">
        <v>8339</v>
      </c>
    </row>
    <row r="1760" spans="1:21" ht="45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137"/>
        <v>42505.705925925926</v>
      </c>
      <c r="L1760" s="19">
        <f t="shared" si="138"/>
        <v>2016</v>
      </c>
      <c r="M1760" s="14">
        <f t="shared" si="135"/>
        <v>42565.705925925926</v>
      </c>
      <c r="N1760" t="b">
        <v>0</v>
      </c>
      <c r="O1760">
        <v>27</v>
      </c>
      <c r="P1760" t="b">
        <v>1</v>
      </c>
      <c r="Q1760" t="s">
        <v>8285</v>
      </c>
      <c r="R1760" s="7">
        <f t="shared" si="136"/>
        <v>114.7</v>
      </c>
      <c r="S1760" s="7">
        <f t="shared" si="139"/>
        <v>42.481481481481481</v>
      </c>
      <c r="T1760" t="s">
        <v>8338</v>
      </c>
      <c r="U1760" t="s">
        <v>8339</v>
      </c>
    </row>
    <row r="1761" spans="1:21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137"/>
        <v>42068.579039351855</v>
      </c>
      <c r="L1761" s="19">
        <f t="shared" si="138"/>
        <v>2015</v>
      </c>
      <c r="M1761" s="14">
        <f t="shared" si="135"/>
        <v>42088.537372685183</v>
      </c>
      <c r="N1761" t="b">
        <v>0</v>
      </c>
      <c r="O1761">
        <v>49</v>
      </c>
      <c r="P1761" t="b">
        <v>1</v>
      </c>
      <c r="Q1761" t="s">
        <v>8285</v>
      </c>
      <c r="R1761" s="7">
        <f t="shared" si="136"/>
        <v>106.60000000000001</v>
      </c>
      <c r="S1761" s="7">
        <f t="shared" si="139"/>
        <v>108.77551020408163</v>
      </c>
      <c r="T1761" t="s">
        <v>8338</v>
      </c>
      <c r="U1761" t="s">
        <v>8339</v>
      </c>
    </row>
    <row r="1762" spans="1:21" ht="4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137"/>
        <v>42405.42260416667</v>
      </c>
      <c r="L1762" s="19">
        <f t="shared" si="138"/>
        <v>2016</v>
      </c>
      <c r="M1762" s="14">
        <f t="shared" si="135"/>
        <v>42425.42260416667</v>
      </c>
      <c r="N1762" t="b">
        <v>0</v>
      </c>
      <c r="O1762">
        <v>102</v>
      </c>
      <c r="P1762" t="b">
        <v>1</v>
      </c>
      <c r="Q1762" t="s">
        <v>8285</v>
      </c>
      <c r="R1762" s="7">
        <f t="shared" si="136"/>
        <v>165.44</v>
      </c>
      <c r="S1762" s="7">
        <f t="shared" si="139"/>
        <v>81.098039215686271</v>
      </c>
      <c r="T1762" t="s">
        <v>8338</v>
      </c>
      <c r="U1762" t="s">
        <v>8339</v>
      </c>
    </row>
    <row r="1763" spans="1:21" ht="30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137"/>
        <v>42209.317824074074</v>
      </c>
      <c r="L1763" s="19">
        <f t="shared" si="138"/>
        <v>2015</v>
      </c>
      <c r="M1763" s="14">
        <f t="shared" si="135"/>
        <v>42259.317824074074</v>
      </c>
      <c r="N1763" t="b">
        <v>0</v>
      </c>
      <c r="O1763">
        <v>3</v>
      </c>
      <c r="P1763" t="b">
        <v>1</v>
      </c>
      <c r="Q1763" t="s">
        <v>8285</v>
      </c>
      <c r="R1763" s="7">
        <f t="shared" si="136"/>
        <v>155</v>
      </c>
      <c r="S1763" s="7">
        <f t="shared" si="139"/>
        <v>51.666666666666664</v>
      </c>
      <c r="T1763" t="s">
        <v>8338</v>
      </c>
      <c r="U1763" t="s">
        <v>8339</v>
      </c>
    </row>
    <row r="1764" spans="1:21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137"/>
        <v>42410.732002314813</v>
      </c>
      <c r="L1764" s="19">
        <f t="shared" si="138"/>
        <v>2016</v>
      </c>
      <c r="M1764" s="14">
        <f t="shared" si="135"/>
        <v>42440.732002314813</v>
      </c>
      <c r="N1764" t="b">
        <v>0</v>
      </c>
      <c r="O1764">
        <v>25</v>
      </c>
      <c r="P1764" t="b">
        <v>1</v>
      </c>
      <c r="Q1764" t="s">
        <v>8285</v>
      </c>
      <c r="R1764" s="7">
        <f t="shared" si="136"/>
        <v>885</v>
      </c>
      <c r="S1764" s="7">
        <f t="shared" si="139"/>
        <v>35.4</v>
      </c>
      <c r="T1764" t="s">
        <v>8338</v>
      </c>
      <c r="U1764" t="s">
        <v>8339</v>
      </c>
    </row>
    <row r="1765" spans="1:21" ht="45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137"/>
        <v>42636.618518518517</v>
      </c>
      <c r="L1765" s="19">
        <f t="shared" si="138"/>
        <v>2016</v>
      </c>
      <c r="M1765" s="14">
        <f t="shared" si="135"/>
        <v>42666.618518518517</v>
      </c>
      <c r="N1765" t="b">
        <v>0</v>
      </c>
      <c r="O1765">
        <v>118</v>
      </c>
      <c r="P1765" t="b">
        <v>1</v>
      </c>
      <c r="Q1765" t="s">
        <v>8285</v>
      </c>
      <c r="R1765" s="7">
        <f t="shared" si="136"/>
        <v>101.90833333333333</v>
      </c>
      <c r="S1765" s="7">
        <f t="shared" si="139"/>
        <v>103.63559322033899</v>
      </c>
      <c r="T1765" t="s">
        <v>8338</v>
      </c>
      <c r="U1765" t="s">
        <v>8339</v>
      </c>
    </row>
    <row r="1766" spans="1:21" ht="4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137"/>
        <v>41825.235868055555</v>
      </c>
      <c r="L1766" s="19">
        <f t="shared" si="138"/>
        <v>2014</v>
      </c>
      <c r="M1766" s="14">
        <f t="shared" si="135"/>
        <v>41854.235868055555</v>
      </c>
      <c r="N1766" t="b">
        <v>1</v>
      </c>
      <c r="O1766">
        <v>39</v>
      </c>
      <c r="P1766" t="b">
        <v>0</v>
      </c>
      <c r="Q1766" t="s">
        <v>8285</v>
      </c>
      <c r="R1766" s="7">
        <f t="shared" si="136"/>
        <v>19.600000000000001</v>
      </c>
      <c r="S1766" s="7">
        <f t="shared" si="139"/>
        <v>55.282051282051285</v>
      </c>
      <c r="T1766" t="s">
        <v>8338</v>
      </c>
      <c r="U1766" t="s">
        <v>8339</v>
      </c>
    </row>
    <row r="1767" spans="1:21" ht="4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137"/>
        <v>41834.730462962965</v>
      </c>
      <c r="L1767" s="19">
        <f t="shared" si="138"/>
        <v>2014</v>
      </c>
      <c r="M1767" s="14">
        <f t="shared" si="135"/>
        <v>41864.730462962965</v>
      </c>
      <c r="N1767" t="b">
        <v>1</v>
      </c>
      <c r="O1767">
        <v>103</v>
      </c>
      <c r="P1767" t="b">
        <v>0</v>
      </c>
      <c r="Q1767" t="s">
        <v>8285</v>
      </c>
      <c r="R1767" s="7">
        <f t="shared" si="136"/>
        <v>59.467839999999995</v>
      </c>
      <c r="S1767" s="7">
        <f t="shared" si="139"/>
        <v>72.16970873786407</v>
      </c>
      <c r="T1767" t="s">
        <v>8338</v>
      </c>
      <c r="U1767" t="s">
        <v>8339</v>
      </c>
    </row>
    <row r="1768" spans="1:21" ht="30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137"/>
        <v>41855.609814814816</v>
      </c>
      <c r="L1768" s="19">
        <f t="shared" si="138"/>
        <v>2014</v>
      </c>
      <c r="M1768" s="14">
        <f t="shared" si="135"/>
        <v>41876.609814814816</v>
      </c>
      <c r="N1768" t="b">
        <v>1</v>
      </c>
      <c r="O1768">
        <v>0</v>
      </c>
      <c r="P1768" t="b">
        <v>0</v>
      </c>
      <c r="Q1768" t="s">
        <v>8285</v>
      </c>
      <c r="R1768" s="7">
        <f t="shared" si="136"/>
        <v>0</v>
      </c>
      <c r="S1768" s="7">
        <f t="shared" si="139"/>
        <v>0</v>
      </c>
      <c r="T1768" t="s">
        <v>8338</v>
      </c>
      <c r="U1768" t="s">
        <v>8339</v>
      </c>
    </row>
    <row r="1769" spans="1:21" ht="30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137"/>
        <v>41824.408379629633</v>
      </c>
      <c r="L1769" s="19">
        <f t="shared" si="138"/>
        <v>2014</v>
      </c>
      <c r="M1769" s="14">
        <f t="shared" si="135"/>
        <v>41854.408379629633</v>
      </c>
      <c r="N1769" t="b">
        <v>1</v>
      </c>
      <c r="O1769">
        <v>39</v>
      </c>
      <c r="P1769" t="b">
        <v>0</v>
      </c>
      <c r="Q1769" t="s">
        <v>8285</v>
      </c>
      <c r="R1769" s="7">
        <f t="shared" si="136"/>
        <v>45.72</v>
      </c>
      <c r="S1769" s="7">
        <f t="shared" si="139"/>
        <v>58.615384615384613</v>
      </c>
      <c r="T1769" t="s">
        <v>8338</v>
      </c>
      <c r="U1769" t="s">
        <v>8339</v>
      </c>
    </row>
    <row r="1770" spans="1:21" ht="4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137"/>
        <v>41849.310694444444</v>
      </c>
      <c r="L1770" s="19">
        <f t="shared" si="138"/>
        <v>2014</v>
      </c>
      <c r="M1770" s="14">
        <f t="shared" si="135"/>
        <v>41909.310694444444</v>
      </c>
      <c r="N1770" t="b">
        <v>1</v>
      </c>
      <c r="O1770">
        <v>15</v>
      </c>
      <c r="P1770" t="b">
        <v>0</v>
      </c>
      <c r="Q1770" t="s">
        <v>8285</v>
      </c>
      <c r="R1770" s="7">
        <f t="shared" si="136"/>
        <v>3.74</v>
      </c>
      <c r="S1770" s="7">
        <f t="shared" si="139"/>
        <v>12.466666666666667</v>
      </c>
      <c r="T1770" t="s">
        <v>8338</v>
      </c>
      <c r="U1770" t="s">
        <v>8339</v>
      </c>
    </row>
    <row r="1771" spans="1:21" ht="4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137"/>
        <v>41987.568969907406</v>
      </c>
      <c r="L1771" s="19">
        <f t="shared" si="138"/>
        <v>2014</v>
      </c>
      <c r="M1771" s="14">
        <f t="shared" si="135"/>
        <v>42017.568969907406</v>
      </c>
      <c r="N1771" t="b">
        <v>1</v>
      </c>
      <c r="O1771">
        <v>22</v>
      </c>
      <c r="P1771" t="b">
        <v>0</v>
      </c>
      <c r="Q1771" t="s">
        <v>8285</v>
      </c>
      <c r="R1771" s="7">
        <f t="shared" si="136"/>
        <v>2.7025000000000001</v>
      </c>
      <c r="S1771" s="7">
        <f t="shared" si="139"/>
        <v>49.136363636363633</v>
      </c>
      <c r="T1771" t="s">
        <v>8338</v>
      </c>
      <c r="U1771" t="s">
        <v>8339</v>
      </c>
    </row>
    <row r="1772" spans="1:21" ht="4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137"/>
        <v>41891.530023148152</v>
      </c>
      <c r="L1772" s="19">
        <f t="shared" si="138"/>
        <v>2014</v>
      </c>
      <c r="M1772" s="14">
        <f t="shared" si="135"/>
        <v>41926.530023148152</v>
      </c>
      <c r="N1772" t="b">
        <v>1</v>
      </c>
      <c r="O1772">
        <v>92</v>
      </c>
      <c r="P1772" t="b">
        <v>0</v>
      </c>
      <c r="Q1772" t="s">
        <v>8285</v>
      </c>
      <c r="R1772" s="7">
        <f t="shared" si="136"/>
        <v>56.51428571428572</v>
      </c>
      <c r="S1772" s="7">
        <f t="shared" si="139"/>
        <v>150.5</v>
      </c>
      <c r="T1772" t="s">
        <v>8338</v>
      </c>
      <c r="U1772" t="s">
        <v>8339</v>
      </c>
    </row>
    <row r="1773" spans="1:21" ht="4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137"/>
        <v>41905.729629629626</v>
      </c>
      <c r="L1773" s="19">
        <f t="shared" si="138"/>
        <v>2014</v>
      </c>
      <c r="M1773" s="14">
        <f t="shared" si="135"/>
        <v>41935.729629629626</v>
      </c>
      <c r="N1773" t="b">
        <v>1</v>
      </c>
      <c r="O1773">
        <v>25</v>
      </c>
      <c r="P1773" t="b">
        <v>0</v>
      </c>
      <c r="Q1773" t="s">
        <v>8285</v>
      </c>
      <c r="R1773" s="7">
        <f t="shared" si="136"/>
        <v>21.30952380952381</v>
      </c>
      <c r="S1773" s="7">
        <f t="shared" si="139"/>
        <v>35.799999999999997</v>
      </c>
      <c r="T1773" t="s">
        <v>8338</v>
      </c>
      <c r="U1773" t="s">
        <v>8339</v>
      </c>
    </row>
    <row r="1774" spans="1:21" ht="30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137"/>
        <v>41766.468009259261</v>
      </c>
      <c r="L1774" s="19">
        <f t="shared" si="138"/>
        <v>2014</v>
      </c>
      <c r="M1774" s="14">
        <f t="shared" si="135"/>
        <v>41826.468009259261</v>
      </c>
      <c r="N1774" t="b">
        <v>1</v>
      </c>
      <c r="O1774">
        <v>19</v>
      </c>
      <c r="P1774" t="b">
        <v>0</v>
      </c>
      <c r="Q1774" t="s">
        <v>8285</v>
      </c>
      <c r="R1774" s="7">
        <f t="shared" si="136"/>
        <v>15.6</v>
      </c>
      <c r="S1774" s="7">
        <f t="shared" si="139"/>
        <v>45.157894736842103</v>
      </c>
      <c r="T1774" t="s">
        <v>8338</v>
      </c>
      <c r="U1774" t="s">
        <v>8339</v>
      </c>
    </row>
    <row r="1775" spans="1:21" ht="4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137"/>
        <v>41978.510393518518</v>
      </c>
      <c r="L1775" s="19">
        <f t="shared" si="138"/>
        <v>2014</v>
      </c>
      <c r="M1775" s="14">
        <f t="shared" si="135"/>
        <v>42023.510393518518</v>
      </c>
      <c r="N1775" t="b">
        <v>1</v>
      </c>
      <c r="O1775">
        <v>19</v>
      </c>
      <c r="P1775" t="b">
        <v>0</v>
      </c>
      <c r="Q1775" t="s">
        <v>8285</v>
      </c>
      <c r="R1775" s="7">
        <f t="shared" si="136"/>
        <v>6.2566666666666677</v>
      </c>
      <c r="S1775" s="7">
        <f t="shared" si="139"/>
        <v>98.78947368421052</v>
      </c>
      <c r="T1775" t="s">
        <v>8338</v>
      </c>
      <c r="U1775" t="s">
        <v>8339</v>
      </c>
    </row>
    <row r="1776" spans="1:21" ht="4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137"/>
        <v>41929.968657407408</v>
      </c>
      <c r="L1776" s="19">
        <f t="shared" si="138"/>
        <v>2014</v>
      </c>
      <c r="M1776" s="14">
        <f t="shared" si="135"/>
        <v>41972.374305555553</v>
      </c>
      <c r="N1776" t="b">
        <v>1</v>
      </c>
      <c r="O1776">
        <v>13</v>
      </c>
      <c r="P1776" t="b">
        <v>0</v>
      </c>
      <c r="Q1776" t="s">
        <v>8285</v>
      </c>
      <c r="R1776" s="7">
        <f t="shared" si="136"/>
        <v>45.92</v>
      </c>
      <c r="S1776" s="7">
        <f t="shared" si="139"/>
        <v>88.307692307692307</v>
      </c>
      <c r="T1776" t="s">
        <v>8338</v>
      </c>
      <c r="U1776" t="s">
        <v>8339</v>
      </c>
    </row>
    <row r="1777" spans="1:21" ht="4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137"/>
        <v>41891.726388888885</v>
      </c>
      <c r="L1777" s="19">
        <f t="shared" si="138"/>
        <v>2014</v>
      </c>
      <c r="M1777" s="14">
        <f t="shared" si="135"/>
        <v>41936.726388888885</v>
      </c>
      <c r="N1777" t="b">
        <v>1</v>
      </c>
      <c r="O1777">
        <v>124</v>
      </c>
      <c r="P1777" t="b">
        <v>0</v>
      </c>
      <c r="Q1777" t="s">
        <v>8285</v>
      </c>
      <c r="R1777" s="7">
        <f t="shared" si="136"/>
        <v>65.101538461538468</v>
      </c>
      <c r="S1777" s="7">
        <f t="shared" si="139"/>
        <v>170.62903225806451</v>
      </c>
      <c r="T1777" t="s">
        <v>8338</v>
      </c>
      <c r="U1777" t="s">
        <v>8339</v>
      </c>
    </row>
    <row r="1778" spans="1:21" ht="4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137"/>
        <v>41905.70684027778</v>
      </c>
      <c r="L1778" s="19">
        <f t="shared" si="138"/>
        <v>2014</v>
      </c>
      <c r="M1778" s="14">
        <f t="shared" si="135"/>
        <v>41941.70684027778</v>
      </c>
      <c r="N1778" t="b">
        <v>1</v>
      </c>
      <c r="O1778">
        <v>4</v>
      </c>
      <c r="P1778" t="b">
        <v>0</v>
      </c>
      <c r="Q1778" t="s">
        <v>8285</v>
      </c>
      <c r="R1778" s="7">
        <f t="shared" si="136"/>
        <v>6.7</v>
      </c>
      <c r="S1778" s="7">
        <f t="shared" si="139"/>
        <v>83.75</v>
      </c>
      <c r="T1778" t="s">
        <v>8338</v>
      </c>
      <c r="U1778" t="s">
        <v>8339</v>
      </c>
    </row>
    <row r="1779" spans="1:21" ht="4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137"/>
        <v>42025.107094907406</v>
      </c>
      <c r="L1779" s="19">
        <f t="shared" si="138"/>
        <v>2015</v>
      </c>
      <c r="M1779" s="14">
        <f t="shared" si="135"/>
        <v>42055.107094907406</v>
      </c>
      <c r="N1779" t="b">
        <v>1</v>
      </c>
      <c r="O1779">
        <v>10</v>
      </c>
      <c r="P1779" t="b">
        <v>0</v>
      </c>
      <c r="Q1779" t="s">
        <v>8285</v>
      </c>
      <c r="R1779" s="7">
        <f t="shared" si="136"/>
        <v>13.5625</v>
      </c>
      <c r="S1779" s="7">
        <f t="shared" si="139"/>
        <v>65.099999999999994</v>
      </c>
      <c r="T1779" t="s">
        <v>8338</v>
      </c>
      <c r="U1779" t="s">
        <v>8339</v>
      </c>
    </row>
    <row r="1780" spans="1:21" ht="4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137"/>
        <v>42045.61336805555</v>
      </c>
      <c r="L1780" s="19">
        <f t="shared" si="138"/>
        <v>2015</v>
      </c>
      <c r="M1780" s="14">
        <f t="shared" si="135"/>
        <v>42090.571701388893</v>
      </c>
      <c r="N1780" t="b">
        <v>1</v>
      </c>
      <c r="O1780">
        <v>15</v>
      </c>
      <c r="P1780" t="b">
        <v>0</v>
      </c>
      <c r="Q1780" t="s">
        <v>8285</v>
      </c>
      <c r="R1780" s="7">
        <f t="shared" si="136"/>
        <v>1.9900000000000002</v>
      </c>
      <c r="S1780" s="7">
        <f t="shared" si="139"/>
        <v>66.333333333333329</v>
      </c>
      <c r="T1780" t="s">
        <v>8338</v>
      </c>
      <c r="U1780" t="s">
        <v>8339</v>
      </c>
    </row>
    <row r="1781" spans="1:21" ht="4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137"/>
        <v>42585.441898148143</v>
      </c>
      <c r="L1781" s="19">
        <f t="shared" si="138"/>
        <v>2016</v>
      </c>
      <c r="M1781" s="14">
        <f t="shared" si="135"/>
        <v>42615.441898148143</v>
      </c>
      <c r="N1781" t="b">
        <v>1</v>
      </c>
      <c r="O1781">
        <v>38</v>
      </c>
      <c r="P1781" t="b">
        <v>0</v>
      </c>
      <c r="Q1781" t="s">
        <v>8285</v>
      </c>
      <c r="R1781" s="7">
        <f t="shared" si="136"/>
        <v>36.236363636363642</v>
      </c>
      <c r="S1781" s="7">
        <f t="shared" si="139"/>
        <v>104.89473684210526</v>
      </c>
      <c r="T1781" t="s">
        <v>8338</v>
      </c>
      <c r="U1781" t="s">
        <v>8339</v>
      </c>
    </row>
    <row r="1782" spans="1:21" ht="4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137"/>
        <v>42493.350810185184</v>
      </c>
      <c r="L1782" s="19">
        <f t="shared" si="138"/>
        <v>2016</v>
      </c>
      <c r="M1782" s="14">
        <f t="shared" si="135"/>
        <v>42553.350810185184</v>
      </c>
      <c r="N1782" t="b">
        <v>1</v>
      </c>
      <c r="O1782">
        <v>152</v>
      </c>
      <c r="P1782" t="b">
        <v>0</v>
      </c>
      <c r="Q1782" t="s">
        <v>8285</v>
      </c>
      <c r="R1782" s="7">
        <f t="shared" si="136"/>
        <v>39.743333333333339</v>
      </c>
      <c r="S1782" s="7">
        <f t="shared" si="139"/>
        <v>78.440789473684205</v>
      </c>
      <c r="T1782" t="s">
        <v>8338</v>
      </c>
      <c r="U1782" t="s">
        <v>8339</v>
      </c>
    </row>
    <row r="1783" spans="1:21" ht="4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137"/>
        <v>42597.367418981477</v>
      </c>
      <c r="L1783" s="19">
        <f t="shared" si="138"/>
        <v>2016</v>
      </c>
      <c r="M1783" s="14">
        <f t="shared" si="135"/>
        <v>42628.367418981477</v>
      </c>
      <c r="N1783" t="b">
        <v>1</v>
      </c>
      <c r="O1783">
        <v>24</v>
      </c>
      <c r="P1783" t="b">
        <v>0</v>
      </c>
      <c r="Q1783" t="s">
        <v>8285</v>
      </c>
      <c r="R1783" s="7">
        <f t="shared" si="136"/>
        <v>25.763636363636365</v>
      </c>
      <c r="S1783" s="7">
        <f t="shared" si="139"/>
        <v>59.041666666666664</v>
      </c>
      <c r="T1783" t="s">
        <v>8338</v>
      </c>
      <c r="U1783" t="s">
        <v>8339</v>
      </c>
    </row>
    <row r="1784" spans="1:21" ht="45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137"/>
        <v>42388.325104166666</v>
      </c>
      <c r="L1784" s="19">
        <f t="shared" si="138"/>
        <v>2016</v>
      </c>
      <c r="M1784" s="14">
        <f t="shared" si="135"/>
        <v>42421.325104166666</v>
      </c>
      <c r="N1784" t="b">
        <v>1</v>
      </c>
      <c r="O1784">
        <v>76</v>
      </c>
      <c r="P1784" t="b">
        <v>0</v>
      </c>
      <c r="Q1784" t="s">
        <v>8285</v>
      </c>
      <c r="R1784" s="7">
        <f t="shared" si="136"/>
        <v>15.491428571428573</v>
      </c>
      <c r="S1784" s="7">
        <f t="shared" si="139"/>
        <v>71.34210526315789</v>
      </c>
      <c r="T1784" t="s">
        <v>8338</v>
      </c>
      <c r="U1784" t="s">
        <v>8339</v>
      </c>
    </row>
    <row r="1785" spans="1:21" ht="4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137"/>
        <v>42115.699976851851</v>
      </c>
      <c r="L1785" s="19">
        <f t="shared" si="138"/>
        <v>2015</v>
      </c>
      <c r="M1785" s="14">
        <f t="shared" si="135"/>
        <v>42145.699976851851</v>
      </c>
      <c r="N1785" t="b">
        <v>1</v>
      </c>
      <c r="O1785">
        <v>185</v>
      </c>
      <c r="P1785" t="b">
        <v>0</v>
      </c>
      <c r="Q1785" t="s">
        <v>8285</v>
      </c>
      <c r="R1785" s="7">
        <f t="shared" si="136"/>
        <v>23.692499999999999</v>
      </c>
      <c r="S1785" s="7">
        <f t="shared" si="139"/>
        <v>51.227027027027027</v>
      </c>
      <c r="T1785" t="s">
        <v>8338</v>
      </c>
      <c r="U1785" t="s">
        <v>8339</v>
      </c>
    </row>
    <row r="1786" spans="1:21" ht="4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137"/>
        <v>42003.405555555553</v>
      </c>
      <c r="L1786" s="19">
        <f t="shared" si="138"/>
        <v>2014</v>
      </c>
      <c r="M1786" s="14">
        <f t="shared" si="135"/>
        <v>42034.892361111109</v>
      </c>
      <c r="N1786" t="b">
        <v>1</v>
      </c>
      <c r="O1786">
        <v>33</v>
      </c>
      <c r="P1786" t="b">
        <v>0</v>
      </c>
      <c r="Q1786" t="s">
        <v>8285</v>
      </c>
      <c r="R1786" s="7">
        <f t="shared" si="136"/>
        <v>39.76</v>
      </c>
      <c r="S1786" s="7">
        <f t="shared" si="139"/>
        <v>60.242424242424242</v>
      </c>
      <c r="T1786" t="s">
        <v>8338</v>
      </c>
      <c r="U1786" t="s">
        <v>8339</v>
      </c>
    </row>
    <row r="1787" spans="1:21" ht="4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137"/>
        <v>41896.884895833333</v>
      </c>
      <c r="L1787" s="19">
        <f t="shared" si="138"/>
        <v>2014</v>
      </c>
      <c r="M1787" s="14">
        <f t="shared" si="135"/>
        <v>41927.75</v>
      </c>
      <c r="N1787" t="b">
        <v>1</v>
      </c>
      <c r="O1787">
        <v>108</v>
      </c>
      <c r="P1787" t="b">
        <v>0</v>
      </c>
      <c r="Q1787" t="s">
        <v>8285</v>
      </c>
      <c r="R1787" s="7">
        <f t="shared" si="136"/>
        <v>20.220833333333331</v>
      </c>
      <c r="S1787" s="7">
        <f t="shared" si="139"/>
        <v>44.935185185185183</v>
      </c>
      <c r="T1787" t="s">
        <v>8338</v>
      </c>
      <c r="U1787" t="s">
        <v>8339</v>
      </c>
    </row>
    <row r="1788" spans="1:21" ht="4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137"/>
        <v>41958.300659722227</v>
      </c>
      <c r="L1788" s="19">
        <f t="shared" si="138"/>
        <v>2014</v>
      </c>
      <c r="M1788" s="14">
        <f t="shared" si="135"/>
        <v>41988.300659722227</v>
      </c>
      <c r="N1788" t="b">
        <v>1</v>
      </c>
      <c r="O1788">
        <v>29</v>
      </c>
      <c r="P1788" t="b">
        <v>0</v>
      </c>
      <c r="Q1788" t="s">
        <v>8285</v>
      </c>
      <c r="R1788" s="7">
        <f t="shared" si="136"/>
        <v>47.631578947368418</v>
      </c>
      <c r="S1788" s="7">
        <f t="shared" si="139"/>
        <v>31.206896551724139</v>
      </c>
      <c r="T1788" t="s">
        <v>8338</v>
      </c>
      <c r="U1788" t="s">
        <v>8339</v>
      </c>
    </row>
    <row r="1789" spans="1:21" ht="30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137"/>
        <v>42068.40552083333</v>
      </c>
      <c r="L1789" s="19">
        <f t="shared" si="138"/>
        <v>2015</v>
      </c>
      <c r="M1789" s="14">
        <f t="shared" si="135"/>
        <v>42098.363854166666</v>
      </c>
      <c r="N1789" t="b">
        <v>1</v>
      </c>
      <c r="O1789">
        <v>24</v>
      </c>
      <c r="P1789" t="b">
        <v>0</v>
      </c>
      <c r="Q1789" t="s">
        <v>8285</v>
      </c>
      <c r="R1789" s="7">
        <f t="shared" si="136"/>
        <v>15.329999999999998</v>
      </c>
      <c r="S1789" s="7">
        <f t="shared" si="139"/>
        <v>63.875</v>
      </c>
      <c r="T1789" t="s">
        <v>8338</v>
      </c>
      <c r="U1789" t="s">
        <v>8339</v>
      </c>
    </row>
    <row r="1790" spans="1:21" ht="30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137"/>
        <v>41913.69840277778</v>
      </c>
      <c r="L1790" s="19">
        <f t="shared" si="138"/>
        <v>2014</v>
      </c>
      <c r="M1790" s="14">
        <f t="shared" si="135"/>
        <v>41943.69840277778</v>
      </c>
      <c r="N1790" t="b">
        <v>1</v>
      </c>
      <c r="O1790">
        <v>4</v>
      </c>
      <c r="P1790" t="b">
        <v>0</v>
      </c>
      <c r="Q1790" t="s">
        <v>8285</v>
      </c>
      <c r="R1790" s="7">
        <f t="shared" si="136"/>
        <v>1.3818181818181818</v>
      </c>
      <c r="S1790" s="7">
        <f t="shared" si="139"/>
        <v>19</v>
      </c>
      <c r="T1790" t="s">
        <v>8338</v>
      </c>
      <c r="U1790" t="s">
        <v>8339</v>
      </c>
    </row>
    <row r="1791" spans="1:21" ht="4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137"/>
        <v>41956.000034722223</v>
      </c>
      <c r="L1791" s="19">
        <f t="shared" si="138"/>
        <v>2014</v>
      </c>
      <c r="M1791" s="14">
        <f t="shared" si="135"/>
        <v>42016.000034722223</v>
      </c>
      <c r="N1791" t="b">
        <v>1</v>
      </c>
      <c r="O1791">
        <v>4</v>
      </c>
      <c r="P1791" t="b">
        <v>0</v>
      </c>
      <c r="Q1791" t="s">
        <v>8285</v>
      </c>
      <c r="R1791" s="7">
        <f t="shared" si="136"/>
        <v>0.5</v>
      </c>
      <c r="S1791" s="7">
        <f t="shared" si="139"/>
        <v>10</v>
      </c>
      <c r="T1791" t="s">
        <v>8338</v>
      </c>
      <c r="U1791" t="s">
        <v>8339</v>
      </c>
    </row>
    <row r="1792" spans="1:21" ht="30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137"/>
        <v>42010.424513888887</v>
      </c>
      <c r="L1792" s="19">
        <f t="shared" si="138"/>
        <v>2015</v>
      </c>
      <c r="M1792" s="14">
        <f t="shared" si="135"/>
        <v>42040.424513888887</v>
      </c>
      <c r="N1792" t="b">
        <v>1</v>
      </c>
      <c r="O1792">
        <v>15</v>
      </c>
      <c r="P1792" t="b">
        <v>0</v>
      </c>
      <c r="Q1792" t="s">
        <v>8285</v>
      </c>
      <c r="R1792" s="7">
        <f t="shared" si="136"/>
        <v>4.957575757575758</v>
      </c>
      <c r="S1792" s="7">
        <f t="shared" si="139"/>
        <v>109.06666666666666</v>
      </c>
      <c r="T1792" t="s">
        <v>8338</v>
      </c>
      <c r="U1792" t="s">
        <v>8339</v>
      </c>
    </row>
    <row r="1793" spans="1:21" ht="30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137"/>
        <v>41973.490335648152</v>
      </c>
      <c r="L1793" s="19">
        <f t="shared" si="138"/>
        <v>2014</v>
      </c>
      <c r="M1793" s="14">
        <f t="shared" si="135"/>
        <v>42033.490335648152</v>
      </c>
      <c r="N1793" t="b">
        <v>1</v>
      </c>
      <c r="O1793">
        <v>4</v>
      </c>
      <c r="P1793" t="b">
        <v>0</v>
      </c>
      <c r="Q1793" t="s">
        <v>8285</v>
      </c>
      <c r="R1793" s="7">
        <f t="shared" si="136"/>
        <v>3.5666666666666664</v>
      </c>
      <c r="S1793" s="7">
        <f t="shared" si="139"/>
        <v>26.75</v>
      </c>
      <c r="T1793" t="s">
        <v>8338</v>
      </c>
      <c r="U1793" t="s">
        <v>8339</v>
      </c>
    </row>
    <row r="1794" spans="1:21" ht="30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si="137"/>
        <v>42188.781041666662</v>
      </c>
      <c r="L1794" s="19">
        <f t="shared" si="138"/>
        <v>2015</v>
      </c>
      <c r="M1794" s="14">
        <f t="shared" ref="M1794:M1857" si="140">(I1794/86400)+25569+(-6/24)</f>
        <v>42226.040972222225</v>
      </c>
      <c r="N1794" t="b">
        <v>1</v>
      </c>
      <c r="O1794">
        <v>139</v>
      </c>
      <c r="P1794" t="b">
        <v>0</v>
      </c>
      <c r="Q1794" t="s">
        <v>8285</v>
      </c>
      <c r="R1794" s="7">
        <f t="shared" ref="R1794:R1857" si="141">E1794/D1794*100</f>
        <v>61.124000000000002</v>
      </c>
      <c r="S1794" s="7">
        <f t="shared" si="139"/>
        <v>109.93525179856115</v>
      </c>
      <c r="T1794" t="s">
        <v>8338</v>
      </c>
      <c r="U1794" t="s">
        <v>8339</v>
      </c>
    </row>
    <row r="1795" spans="1:21" ht="4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ref="K1795:K1858" si="142">(J1795/86400)+25569+(-6/24)</f>
        <v>41940.641666666663</v>
      </c>
      <c r="L1795" s="19">
        <f t="shared" ref="L1795:L1858" si="143">YEAR(K1795)</f>
        <v>2014</v>
      </c>
      <c r="M1795" s="14">
        <f t="shared" si="140"/>
        <v>41970.683333333334</v>
      </c>
      <c r="N1795" t="b">
        <v>1</v>
      </c>
      <c r="O1795">
        <v>2</v>
      </c>
      <c r="P1795" t="b">
        <v>0</v>
      </c>
      <c r="Q1795" t="s">
        <v>8285</v>
      </c>
      <c r="R1795" s="7">
        <f t="shared" si="141"/>
        <v>1.3333333333333335</v>
      </c>
      <c r="S1795" s="7">
        <f t="shared" ref="S1795:S1858" si="144">IFERROR(E1795/O1795,0)</f>
        <v>20</v>
      </c>
      <c r="T1795" t="s">
        <v>8338</v>
      </c>
      <c r="U1795" t="s">
        <v>8339</v>
      </c>
    </row>
    <row r="1796" spans="1:21" ht="4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142"/>
        <v>42011.301180555558</v>
      </c>
      <c r="L1796" s="19">
        <f t="shared" si="143"/>
        <v>2015</v>
      </c>
      <c r="M1796" s="14">
        <f t="shared" si="140"/>
        <v>42046.301180555558</v>
      </c>
      <c r="N1796" t="b">
        <v>1</v>
      </c>
      <c r="O1796">
        <v>18</v>
      </c>
      <c r="P1796" t="b">
        <v>0</v>
      </c>
      <c r="Q1796" t="s">
        <v>8285</v>
      </c>
      <c r="R1796" s="7">
        <f t="shared" si="141"/>
        <v>11.077777777777778</v>
      </c>
      <c r="S1796" s="7">
        <f t="shared" si="144"/>
        <v>55.388888888888886</v>
      </c>
      <c r="T1796" t="s">
        <v>8338</v>
      </c>
      <c r="U1796" t="s">
        <v>8339</v>
      </c>
    </row>
    <row r="1797" spans="1:21" ht="30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142"/>
        <v>42628.038668981477</v>
      </c>
      <c r="L1797" s="19">
        <f t="shared" si="143"/>
        <v>2016</v>
      </c>
      <c r="M1797" s="14">
        <f t="shared" si="140"/>
        <v>42657.416666666672</v>
      </c>
      <c r="N1797" t="b">
        <v>1</v>
      </c>
      <c r="O1797">
        <v>81</v>
      </c>
      <c r="P1797" t="b">
        <v>0</v>
      </c>
      <c r="Q1797" t="s">
        <v>8285</v>
      </c>
      <c r="R1797" s="7">
        <f t="shared" si="141"/>
        <v>38.735714285714288</v>
      </c>
      <c r="S1797" s="7">
        <f t="shared" si="144"/>
        <v>133.90123456790124</v>
      </c>
      <c r="T1797" t="s">
        <v>8338</v>
      </c>
      <c r="U1797" t="s">
        <v>8339</v>
      </c>
    </row>
    <row r="1798" spans="1:21" ht="45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142"/>
        <v>42515.189421296294</v>
      </c>
      <c r="L1798" s="19">
        <f t="shared" si="143"/>
        <v>2016</v>
      </c>
      <c r="M1798" s="14">
        <f t="shared" si="140"/>
        <v>42575.189421296294</v>
      </c>
      <c r="N1798" t="b">
        <v>1</v>
      </c>
      <c r="O1798">
        <v>86</v>
      </c>
      <c r="P1798" t="b">
        <v>0</v>
      </c>
      <c r="Q1798" t="s">
        <v>8285</v>
      </c>
      <c r="R1798" s="7">
        <f t="shared" si="141"/>
        <v>22.05263157894737</v>
      </c>
      <c r="S1798" s="7">
        <f t="shared" si="144"/>
        <v>48.720930232558139</v>
      </c>
      <c r="T1798" t="s">
        <v>8338</v>
      </c>
      <c r="U1798" t="s">
        <v>8339</v>
      </c>
    </row>
    <row r="1799" spans="1:21" ht="4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142"/>
        <v>42689.31931712963</v>
      </c>
      <c r="L1799" s="19">
        <f t="shared" si="143"/>
        <v>2016</v>
      </c>
      <c r="M1799" s="14">
        <f t="shared" si="140"/>
        <v>42719.31931712963</v>
      </c>
      <c r="N1799" t="b">
        <v>1</v>
      </c>
      <c r="O1799">
        <v>140</v>
      </c>
      <c r="P1799" t="b">
        <v>0</v>
      </c>
      <c r="Q1799" t="s">
        <v>8285</v>
      </c>
      <c r="R1799" s="7">
        <f t="shared" si="141"/>
        <v>67.55</v>
      </c>
      <c r="S1799" s="7">
        <f t="shared" si="144"/>
        <v>48.25</v>
      </c>
      <c r="T1799" t="s">
        <v>8338</v>
      </c>
      <c r="U1799" t="s">
        <v>8339</v>
      </c>
    </row>
    <row r="1800" spans="1:21" ht="4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142"/>
        <v>42344.07677083333</v>
      </c>
      <c r="L1800" s="19">
        <f t="shared" si="143"/>
        <v>2015</v>
      </c>
      <c r="M1800" s="14">
        <f t="shared" si="140"/>
        <v>42404.07677083333</v>
      </c>
      <c r="N1800" t="b">
        <v>1</v>
      </c>
      <c r="O1800">
        <v>37</v>
      </c>
      <c r="P1800" t="b">
        <v>0</v>
      </c>
      <c r="Q1800" t="s">
        <v>8285</v>
      </c>
      <c r="R1800" s="7">
        <f t="shared" si="141"/>
        <v>13.637499999999999</v>
      </c>
      <c r="S1800" s="7">
        <f t="shared" si="144"/>
        <v>58.972972972972975</v>
      </c>
      <c r="T1800" t="s">
        <v>8338</v>
      </c>
      <c r="U1800" t="s">
        <v>8339</v>
      </c>
    </row>
    <row r="1801" spans="1:21" ht="30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142"/>
        <v>41934.592685185184</v>
      </c>
      <c r="L1801" s="19">
        <f t="shared" si="143"/>
        <v>2014</v>
      </c>
      <c r="M1801" s="14">
        <f t="shared" si="140"/>
        <v>41954.634351851855</v>
      </c>
      <c r="N1801" t="b">
        <v>1</v>
      </c>
      <c r="O1801">
        <v>6</v>
      </c>
      <c r="P1801" t="b">
        <v>0</v>
      </c>
      <c r="Q1801" t="s">
        <v>8285</v>
      </c>
      <c r="R1801" s="7">
        <f t="shared" si="141"/>
        <v>1.7457500000000001</v>
      </c>
      <c r="S1801" s="7">
        <f t="shared" si="144"/>
        <v>11.638333333333334</v>
      </c>
      <c r="T1801" t="s">
        <v>8338</v>
      </c>
      <c r="U1801" t="s">
        <v>8339</v>
      </c>
    </row>
    <row r="1802" spans="1:21" ht="45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142"/>
        <v>42623.356134259258</v>
      </c>
      <c r="L1802" s="19">
        <f t="shared" si="143"/>
        <v>2016</v>
      </c>
      <c r="M1802" s="14">
        <f t="shared" si="140"/>
        <v>42653.356134259258</v>
      </c>
      <c r="N1802" t="b">
        <v>1</v>
      </c>
      <c r="O1802">
        <v>113</v>
      </c>
      <c r="P1802" t="b">
        <v>0</v>
      </c>
      <c r="Q1802" t="s">
        <v>8285</v>
      </c>
      <c r="R1802" s="7">
        <f t="shared" si="141"/>
        <v>20.44963251188932</v>
      </c>
      <c r="S1802" s="7">
        <f t="shared" si="144"/>
        <v>83.716814159292042</v>
      </c>
      <c r="T1802" t="s">
        <v>8338</v>
      </c>
      <c r="U1802" t="s">
        <v>8339</v>
      </c>
    </row>
    <row r="1803" spans="1:21" ht="45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142"/>
        <v>42321.410509259258</v>
      </c>
      <c r="L1803" s="19">
        <f t="shared" si="143"/>
        <v>2015</v>
      </c>
      <c r="M1803" s="14">
        <f t="shared" si="140"/>
        <v>42353.256944444445</v>
      </c>
      <c r="N1803" t="b">
        <v>1</v>
      </c>
      <c r="O1803">
        <v>37</v>
      </c>
      <c r="P1803" t="b">
        <v>0</v>
      </c>
      <c r="Q1803" t="s">
        <v>8285</v>
      </c>
      <c r="R1803" s="7">
        <f t="shared" si="141"/>
        <v>13.852941176470587</v>
      </c>
      <c r="S1803" s="7">
        <f t="shared" si="144"/>
        <v>63.648648648648646</v>
      </c>
      <c r="T1803" t="s">
        <v>8338</v>
      </c>
      <c r="U1803" t="s">
        <v>8339</v>
      </c>
    </row>
    <row r="1804" spans="1:21" ht="30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142"/>
        <v>42159.22256944445</v>
      </c>
      <c r="L1804" s="19">
        <f t="shared" si="143"/>
        <v>2015</v>
      </c>
      <c r="M1804" s="14">
        <f t="shared" si="140"/>
        <v>42182.665972222225</v>
      </c>
      <c r="N1804" t="b">
        <v>1</v>
      </c>
      <c r="O1804">
        <v>18</v>
      </c>
      <c r="P1804" t="b">
        <v>0</v>
      </c>
      <c r="Q1804" t="s">
        <v>8285</v>
      </c>
      <c r="R1804" s="7">
        <f t="shared" si="141"/>
        <v>48.485714285714288</v>
      </c>
      <c r="S1804" s="7">
        <f t="shared" si="144"/>
        <v>94.277777777777771</v>
      </c>
      <c r="T1804" t="s">
        <v>8338</v>
      </c>
      <c r="U1804" t="s">
        <v>8339</v>
      </c>
    </row>
    <row r="1805" spans="1:21" ht="4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142"/>
        <v>42017.821550925924</v>
      </c>
      <c r="L1805" s="19">
        <f t="shared" si="143"/>
        <v>2015</v>
      </c>
      <c r="M1805" s="14">
        <f t="shared" si="140"/>
        <v>42048.821550925924</v>
      </c>
      <c r="N1805" t="b">
        <v>1</v>
      </c>
      <c r="O1805">
        <v>75</v>
      </c>
      <c r="P1805" t="b">
        <v>0</v>
      </c>
      <c r="Q1805" t="s">
        <v>8285</v>
      </c>
      <c r="R1805" s="7">
        <f t="shared" si="141"/>
        <v>30.8</v>
      </c>
      <c r="S1805" s="7">
        <f t="shared" si="144"/>
        <v>71.86666666666666</v>
      </c>
      <c r="T1805" t="s">
        <v>8338</v>
      </c>
      <c r="U1805" t="s">
        <v>8339</v>
      </c>
    </row>
    <row r="1806" spans="1:21" ht="4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142"/>
        <v>42282.428287037037</v>
      </c>
      <c r="L1806" s="19">
        <f t="shared" si="143"/>
        <v>2015</v>
      </c>
      <c r="M1806" s="14">
        <f t="shared" si="140"/>
        <v>42322.469953703709</v>
      </c>
      <c r="N1806" t="b">
        <v>1</v>
      </c>
      <c r="O1806">
        <v>52</v>
      </c>
      <c r="P1806" t="b">
        <v>0</v>
      </c>
      <c r="Q1806" t="s">
        <v>8285</v>
      </c>
      <c r="R1806" s="7">
        <f t="shared" si="141"/>
        <v>35.174193548387095</v>
      </c>
      <c r="S1806" s="7">
        <f t="shared" si="144"/>
        <v>104.84615384615384</v>
      </c>
      <c r="T1806" t="s">
        <v>8338</v>
      </c>
      <c r="U1806" t="s">
        <v>8339</v>
      </c>
    </row>
    <row r="1807" spans="1:21" ht="4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142"/>
        <v>42247.553912037038</v>
      </c>
      <c r="L1807" s="19">
        <f t="shared" si="143"/>
        <v>2015</v>
      </c>
      <c r="M1807" s="14">
        <f t="shared" si="140"/>
        <v>42279.5</v>
      </c>
      <c r="N1807" t="b">
        <v>1</v>
      </c>
      <c r="O1807">
        <v>122</v>
      </c>
      <c r="P1807" t="b">
        <v>0</v>
      </c>
      <c r="Q1807" t="s">
        <v>8285</v>
      </c>
      <c r="R1807" s="7">
        <f t="shared" si="141"/>
        <v>36.404444444444444</v>
      </c>
      <c r="S1807" s="7">
        <f t="shared" si="144"/>
        <v>67.139344262295083</v>
      </c>
      <c r="T1807" t="s">
        <v>8338</v>
      </c>
      <c r="U1807" t="s">
        <v>8339</v>
      </c>
    </row>
    <row r="1808" spans="1:21" ht="4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142"/>
        <v>41877.388298611113</v>
      </c>
      <c r="L1808" s="19">
        <f t="shared" si="143"/>
        <v>2014</v>
      </c>
      <c r="M1808" s="14">
        <f t="shared" si="140"/>
        <v>41912.388298611113</v>
      </c>
      <c r="N1808" t="b">
        <v>1</v>
      </c>
      <c r="O1808">
        <v>8</v>
      </c>
      <c r="P1808" t="b">
        <v>0</v>
      </c>
      <c r="Q1808" t="s">
        <v>8285</v>
      </c>
      <c r="R1808" s="7">
        <f t="shared" si="141"/>
        <v>2.9550000000000001</v>
      </c>
      <c r="S1808" s="7">
        <f t="shared" si="144"/>
        <v>73.875</v>
      </c>
      <c r="T1808" t="s">
        <v>8338</v>
      </c>
      <c r="U1808" t="s">
        <v>8339</v>
      </c>
    </row>
    <row r="1809" spans="1:21" ht="30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142"/>
        <v>41879.818437499998</v>
      </c>
      <c r="L1809" s="19">
        <f t="shared" si="143"/>
        <v>2014</v>
      </c>
      <c r="M1809" s="14">
        <f t="shared" si="140"/>
        <v>41909.818437499998</v>
      </c>
      <c r="N1809" t="b">
        <v>1</v>
      </c>
      <c r="O1809">
        <v>8</v>
      </c>
      <c r="P1809" t="b">
        <v>0</v>
      </c>
      <c r="Q1809" t="s">
        <v>8285</v>
      </c>
      <c r="R1809" s="7">
        <f t="shared" si="141"/>
        <v>11.06</v>
      </c>
      <c r="S1809" s="7">
        <f t="shared" si="144"/>
        <v>69.125</v>
      </c>
      <c r="T1809" t="s">
        <v>8338</v>
      </c>
      <c r="U1809" t="s">
        <v>8339</v>
      </c>
    </row>
    <row r="1810" spans="1:21" ht="4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142"/>
        <v>42742.430902777778</v>
      </c>
      <c r="L1810" s="19">
        <f t="shared" si="143"/>
        <v>2017</v>
      </c>
      <c r="M1810" s="14">
        <f t="shared" si="140"/>
        <v>42777.430902777778</v>
      </c>
      <c r="N1810" t="b">
        <v>1</v>
      </c>
      <c r="O1810">
        <v>96</v>
      </c>
      <c r="P1810" t="b">
        <v>0</v>
      </c>
      <c r="Q1810" t="s">
        <v>8285</v>
      </c>
      <c r="R1810" s="7">
        <f t="shared" si="141"/>
        <v>41.407142857142858</v>
      </c>
      <c r="S1810" s="7">
        <f t="shared" si="144"/>
        <v>120.77083333333333</v>
      </c>
      <c r="T1810" t="s">
        <v>8338</v>
      </c>
      <c r="U1810" t="s">
        <v>8339</v>
      </c>
    </row>
    <row r="1811" spans="1:21" ht="4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142"/>
        <v>42029.657858796301</v>
      </c>
      <c r="L1811" s="19">
        <f t="shared" si="143"/>
        <v>2015</v>
      </c>
      <c r="M1811" s="14">
        <f t="shared" si="140"/>
        <v>42064.657858796301</v>
      </c>
      <c r="N1811" t="b">
        <v>1</v>
      </c>
      <c r="O1811">
        <v>9</v>
      </c>
      <c r="P1811" t="b">
        <v>0</v>
      </c>
      <c r="Q1811" t="s">
        <v>8285</v>
      </c>
      <c r="R1811" s="7">
        <f t="shared" si="141"/>
        <v>10.857142857142858</v>
      </c>
      <c r="S1811" s="7">
        <f t="shared" si="144"/>
        <v>42.222222222222221</v>
      </c>
      <c r="T1811" t="s">
        <v>8338</v>
      </c>
      <c r="U1811" t="s">
        <v>8339</v>
      </c>
    </row>
    <row r="1812" spans="1:21" ht="30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142"/>
        <v>41860.66002314815</v>
      </c>
      <c r="L1812" s="19">
        <f t="shared" si="143"/>
        <v>2014</v>
      </c>
      <c r="M1812" s="14">
        <f t="shared" si="140"/>
        <v>41872.66002314815</v>
      </c>
      <c r="N1812" t="b">
        <v>0</v>
      </c>
      <c r="O1812">
        <v>2</v>
      </c>
      <c r="P1812" t="b">
        <v>0</v>
      </c>
      <c r="Q1812" t="s">
        <v>8285</v>
      </c>
      <c r="R1812" s="7">
        <f t="shared" si="141"/>
        <v>3.3333333333333335</v>
      </c>
      <c r="S1812" s="7">
        <f t="shared" si="144"/>
        <v>7.5</v>
      </c>
      <c r="T1812" t="s">
        <v>8338</v>
      </c>
      <c r="U1812" t="s">
        <v>8339</v>
      </c>
    </row>
    <row r="1813" spans="1:21" ht="30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142"/>
        <v>41876.183680555558</v>
      </c>
      <c r="L1813" s="19">
        <f t="shared" si="143"/>
        <v>2014</v>
      </c>
      <c r="M1813" s="14">
        <f t="shared" si="140"/>
        <v>41935.916666666664</v>
      </c>
      <c r="N1813" t="b">
        <v>0</v>
      </c>
      <c r="O1813">
        <v>26</v>
      </c>
      <c r="P1813" t="b">
        <v>0</v>
      </c>
      <c r="Q1813" t="s">
        <v>8285</v>
      </c>
      <c r="R1813" s="7">
        <f t="shared" si="141"/>
        <v>7.407407407407407E-2</v>
      </c>
      <c r="S1813" s="7">
        <f t="shared" si="144"/>
        <v>1.5384615384615385</v>
      </c>
      <c r="T1813" t="s">
        <v>8338</v>
      </c>
      <c r="U1813" t="s">
        <v>8339</v>
      </c>
    </row>
    <row r="1814" spans="1:21" ht="4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142"/>
        <v>42524.068703703699</v>
      </c>
      <c r="L1814" s="19">
        <f t="shared" si="143"/>
        <v>2016</v>
      </c>
      <c r="M1814" s="14">
        <f t="shared" si="140"/>
        <v>42554.068703703699</v>
      </c>
      <c r="N1814" t="b">
        <v>0</v>
      </c>
      <c r="O1814">
        <v>23</v>
      </c>
      <c r="P1814" t="b">
        <v>0</v>
      </c>
      <c r="Q1814" t="s">
        <v>8285</v>
      </c>
      <c r="R1814" s="7">
        <f t="shared" si="141"/>
        <v>13.307692307692307</v>
      </c>
      <c r="S1814" s="7">
        <f t="shared" si="144"/>
        <v>37.608695652173914</v>
      </c>
      <c r="T1814" t="s">
        <v>8338</v>
      </c>
      <c r="U1814" t="s">
        <v>8339</v>
      </c>
    </row>
    <row r="1815" spans="1:21" ht="30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142"/>
        <v>41829.639027777775</v>
      </c>
      <c r="L1815" s="19">
        <f t="shared" si="143"/>
        <v>2014</v>
      </c>
      <c r="M1815" s="14">
        <f t="shared" si="140"/>
        <v>41859.639027777775</v>
      </c>
      <c r="N1815" t="b">
        <v>0</v>
      </c>
      <c r="O1815">
        <v>0</v>
      </c>
      <c r="P1815" t="b">
        <v>0</v>
      </c>
      <c r="Q1815" t="s">
        <v>8285</v>
      </c>
      <c r="R1815" s="7">
        <f t="shared" si="141"/>
        <v>0</v>
      </c>
      <c r="S1815" s="7">
        <f t="shared" si="144"/>
        <v>0</v>
      </c>
      <c r="T1815" t="s">
        <v>8338</v>
      </c>
      <c r="U1815" t="s">
        <v>8339</v>
      </c>
    </row>
    <row r="1816" spans="1:21" ht="4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142"/>
        <v>42033.064074074078</v>
      </c>
      <c r="L1816" s="19">
        <f t="shared" si="143"/>
        <v>2015</v>
      </c>
      <c r="M1816" s="14">
        <f t="shared" si="140"/>
        <v>42063.064074074078</v>
      </c>
      <c r="N1816" t="b">
        <v>0</v>
      </c>
      <c r="O1816">
        <v>140</v>
      </c>
      <c r="P1816" t="b">
        <v>0</v>
      </c>
      <c r="Q1816" t="s">
        <v>8285</v>
      </c>
      <c r="R1816" s="7">
        <f t="shared" si="141"/>
        <v>49.183333333333337</v>
      </c>
      <c r="S1816" s="7">
        <f t="shared" si="144"/>
        <v>42.157142857142858</v>
      </c>
      <c r="T1816" t="s">
        <v>8338</v>
      </c>
      <c r="U1816" t="s">
        <v>8339</v>
      </c>
    </row>
    <row r="1817" spans="1:21" ht="45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142"/>
        <v>42172.656678240739</v>
      </c>
      <c r="L1817" s="19">
        <f t="shared" si="143"/>
        <v>2015</v>
      </c>
      <c r="M1817" s="14">
        <f t="shared" si="140"/>
        <v>42186.656678240739</v>
      </c>
      <c r="N1817" t="b">
        <v>0</v>
      </c>
      <c r="O1817">
        <v>0</v>
      </c>
      <c r="P1817" t="b">
        <v>0</v>
      </c>
      <c r="Q1817" t="s">
        <v>8285</v>
      </c>
      <c r="R1817" s="7">
        <f t="shared" si="141"/>
        <v>0</v>
      </c>
      <c r="S1817" s="7">
        <f t="shared" si="144"/>
        <v>0</v>
      </c>
      <c r="T1817" t="s">
        <v>8338</v>
      </c>
      <c r="U1817" t="s">
        <v>8339</v>
      </c>
    </row>
    <row r="1818" spans="1:21" ht="4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142"/>
        <v>42548.626192129625</v>
      </c>
      <c r="L1818" s="19">
        <f t="shared" si="143"/>
        <v>2016</v>
      </c>
      <c r="M1818" s="14">
        <f t="shared" si="140"/>
        <v>42576.541666666672</v>
      </c>
      <c r="N1818" t="b">
        <v>0</v>
      </c>
      <c r="O1818">
        <v>6</v>
      </c>
      <c r="P1818" t="b">
        <v>0</v>
      </c>
      <c r="Q1818" t="s">
        <v>8285</v>
      </c>
      <c r="R1818" s="7">
        <f t="shared" si="141"/>
        <v>2.036</v>
      </c>
      <c r="S1818" s="7">
        <f t="shared" si="144"/>
        <v>84.833333333333329</v>
      </c>
      <c r="T1818" t="s">
        <v>8338</v>
      </c>
      <c r="U1818" t="s">
        <v>8339</v>
      </c>
    </row>
    <row r="1819" spans="1:21" ht="30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142"/>
        <v>42705.412118055552</v>
      </c>
      <c r="L1819" s="19">
        <f t="shared" si="143"/>
        <v>2016</v>
      </c>
      <c r="M1819" s="14">
        <f t="shared" si="140"/>
        <v>42765.040972222225</v>
      </c>
      <c r="N1819" t="b">
        <v>0</v>
      </c>
      <c r="O1819">
        <v>100</v>
      </c>
      <c r="P1819" t="b">
        <v>0</v>
      </c>
      <c r="Q1819" t="s">
        <v>8285</v>
      </c>
      <c r="R1819" s="7">
        <f t="shared" si="141"/>
        <v>52.327777777777776</v>
      </c>
      <c r="S1819" s="7">
        <f t="shared" si="144"/>
        <v>94.19</v>
      </c>
      <c r="T1819" t="s">
        <v>8338</v>
      </c>
      <c r="U1819" t="s">
        <v>8339</v>
      </c>
    </row>
    <row r="1820" spans="1:21" ht="30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142"/>
        <v>42066.984375</v>
      </c>
      <c r="L1820" s="19">
        <f t="shared" si="143"/>
        <v>2015</v>
      </c>
      <c r="M1820" s="14">
        <f t="shared" si="140"/>
        <v>42096.942708333328</v>
      </c>
      <c r="N1820" t="b">
        <v>0</v>
      </c>
      <c r="O1820">
        <v>0</v>
      </c>
      <c r="P1820" t="b">
        <v>0</v>
      </c>
      <c r="Q1820" t="s">
        <v>8285</v>
      </c>
      <c r="R1820" s="7">
        <f t="shared" si="141"/>
        <v>0</v>
      </c>
      <c r="S1820" s="7">
        <f t="shared" si="144"/>
        <v>0</v>
      </c>
      <c r="T1820" t="s">
        <v>8338</v>
      </c>
      <c r="U1820" t="s">
        <v>8339</v>
      </c>
    </row>
    <row r="1821" spans="1:21" ht="4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142"/>
        <v>41820.502268518518</v>
      </c>
      <c r="L1821" s="19">
        <f t="shared" si="143"/>
        <v>2014</v>
      </c>
      <c r="M1821" s="14">
        <f t="shared" si="140"/>
        <v>41850.502268518518</v>
      </c>
      <c r="N1821" t="b">
        <v>0</v>
      </c>
      <c r="O1821">
        <v>4</v>
      </c>
      <c r="P1821" t="b">
        <v>0</v>
      </c>
      <c r="Q1821" t="s">
        <v>8285</v>
      </c>
      <c r="R1821" s="7">
        <f t="shared" si="141"/>
        <v>2.083333333333333</v>
      </c>
      <c r="S1821" s="7">
        <f t="shared" si="144"/>
        <v>6.25</v>
      </c>
      <c r="T1821" t="s">
        <v>8338</v>
      </c>
      <c r="U1821" t="s">
        <v>8339</v>
      </c>
    </row>
    <row r="1822" spans="1:21" ht="45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142"/>
        <v>42064.834374999999</v>
      </c>
      <c r="L1822" s="19">
        <f t="shared" si="143"/>
        <v>2015</v>
      </c>
      <c r="M1822" s="14">
        <f t="shared" si="140"/>
        <v>42094.792708333334</v>
      </c>
      <c r="N1822" t="b">
        <v>0</v>
      </c>
      <c r="O1822">
        <v>8</v>
      </c>
      <c r="P1822" t="b">
        <v>0</v>
      </c>
      <c r="Q1822" t="s">
        <v>8285</v>
      </c>
      <c r="R1822" s="7">
        <f t="shared" si="141"/>
        <v>6.565384615384616</v>
      </c>
      <c r="S1822" s="7">
        <f t="shared" si="144"/>
        <v>213.375</v>
      </c>
      <c r="T1822" t="s">
        <v>8338</v>
      </c>
      <c r="U1822" t="s">
        <v>8339</v>
      </c>
    </row>
    <row r="1823" spans="1:21" ht="4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142"/>
        <v>40926.069062499999</v>
      </c>
      <c r="L1823" s="19">
        <f t="shared" si="143"/>
        <v>2012</v>
      </c>
      <c r="M1823" s="14">
        <f t="shared" si="140"/>
        <v>40971.069062499999</v>
      </c>
      <c r="N1823" t="b">
        <v>0</v>
      </c>
      <c r="O1823">
        <v>57</v>
      </c>
      <c r="P1823" t="b">
        <v>1</v>
      </c>
      <c r="Q1823" t="s">
        <v>8276</v>
      </c>
      <c r="R1823" s="7">
        <f t="shared" si="141"/>
        <v>134.88999999999999</v>
      </c>
      <c r="S1823" s="7">
        <f t="shared" si="144"/>
        <v>59.162280701754383</v>
      </c>
      <c r="T1823" t="s">
        <v>8325</v>
      </c>
      <c r="U1823" t="s">
        <v>8326</v>
      </c>
    </row>
    <row r="1824" spans="1:21" ht="30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142"/>
        <v>41634.547013888892</v>
      </c>
      <c r="L1824" s="19">
        <f t="shared" si="143"/>
        <v>2013</v>
      </c>
      <c r="M1824" s="14">
        <f t="shared" si="140"/>
        <v>41670.542361111111</v>
      </c>
      <c r="N1824" t="b">
        <v>0</v>
      </c>
      <c r="O1824">
        <v>11</v>
      </c>
      <c r="P1824" t="b">
        <v>1</v>
      </c>
      <c r="Q1824" t="s">
        <v>8276</v>
      </c>
      <c r="R1824" s="7">
        <f t="shared" si="141"/>
        <v>100</v>
      </c>
      <c r="S1824" s="7">
        <f t="shared" si="144"/>
        <v>27.272727272727273</v>
      </c>
      <c r="T1824" t="s">
        <v>8325</v>
      </c>
      <c r="U1824" t="s">
        <v>8326</v>
      </c>
    </row>
    <row r="1825" spans="1:21" ht="4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142"/>
        <v>41176.434907407405</v>
      </c>
      <c r="L1825" s="19">
        <f t="shared" si="143"/>
        <v>2012</v>
      </c>
      <c r="M1825" s="14">
        <f t="shared" si="140"/>
        <v>41206.434907407405</v>
      </c>
      <c r="N1825" t="b">
        <v>0</v>
      </c>
      <c r="O1825">
        <v>33</v>
      </c>
      <c r="P1825" t="b">
        <v>1</v>
      </c>
      <c r="Q1825" t="s">
        <v>8276</v>
      </c>
      <c r="R1825" s="7">
        <f t="shared" si="141"/>
        <v>115.85714285714286</v>
      </c>
      <c r="S1825" s="7">
        <f t="shared" si="144"/>
        <v>24.575757575757574</v>
      </c>
      <c r="T1825" t="s">
        <v>8325</v>
      </c>
      <c r="U1825" t="s">
        <v>8326</v>
      </c>
    </row>
    <row r="1826" spans="1:21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142"/>
        <v>41626.666284722218</v>
      </c>
      <c r="L1826" s="19">
        <f t="shared" si="143"/>
        <v>2013</v>
      </c>
      <c r="M1826" s="14">
        <f t="shared" si="140"/>
        <v>41646.838888888888</v>
      </c>
      <c r="N1826" t="b">
        <v>0</v>
      </c>
      <c r="O1826">
        <v>40</v>
      </c>
      <c r="P1826" t="b">
        <v>1</v>
      </c>
      <c r="Q1826" t="s">
        <v>8276</v>
      </c>
      <c r="R1826" s="7">
        <f t="shared" si="141"/>
        <v>100.06666666666666</v>
      </c>
      <c r="S1826" s="7">
        <f t="shared" si="144"/>
        <v>75.05</v>
      </c>
      <c r="T1826" t="s">
        <v>8325</v>
      </c>
      <c r="U1826" t="s">
        <v>8326</v>
      </c>
    </row>
    <row r="1827" spans="1:21" ht="4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142"/>
        <v>41443.58452546296</v>
      </c>
      <c r="L1827" s="19">
        <f t="shared" si="143"/>
        <v>2013</v>
      </c>
      <c r="M1827" s="14">
        <f t="shared" si="140"/>
        <v>41466.58452546296</v>
      </c>
      <c r="N1827" t="b">
        <v>0</v>
      </c>
      <c r="O1827">
        <v>50</v>
      </c>
      <c r="P1827" t="b">
        <v>1</v>
      </c>
      <c r="Q1827" t="s">
        <v>8276</v>
      </c>
      <c r="R1827" s="7">
        <f t="shared" si="141"/>
        <v>105.05</v>
      </c>
      <c r="S1827" s="7">
        <f t="shared" si="144"/>
        <v>42.02</v>
      </c>
      <c r="T1827" t="s">
        <v>8325</v>
      </c>
      <c r="U1827" t="s">
        <v>8326</v>
      </c>
    </row>
    <row r="1828" spans="1:21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142"/>
        <v>41657.673807870371</v>
      </c>
      <c r="L1828" s="19">
        <f t="shared" si="143"/>
        <v>2014</v>
      </c>
      <c r="M1828" s="14">
        <f t="shared" si="140"/>
        <v>41687.673807870371</v>
      </c>
      <c r="N1828" t="b">
        <v>0</v>
      </c>
      <c r="O1828">
        <v>38</v>
      </c>
      <c r="P1828" t="b">
        <v>1</v>
      </c>
      <c r="Q1828" t="s">
        <v>8276</v>
      </c>
      <c r="R1828" s="7">
        <f t="shared" si="141"/>
        <v>101</v>
      </c>
      <c r="S1828" s="7">
        <f t="shared" si="144"/>
        <v>53.157894736842103</v>
      </c>
      <c r="T1828" t="s">
        <v>8325</v>
      </c>
      <c r="U1828" t="s">
        <v>8326</v>
      </c>
    </row>
    <row r="1829" spans="1:21" ht="4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142"/>
        <v>40555.075937499998</v>
      </c>
      <c r="L1829" s="19">
        <f t="shared" si="143"/>
        <v>2011</v>
      </c>
      <c r="M1829" s="14">
        <f t="shared" si="140"/>
        <v>40605.075937499998</v>
      </c>
      <c r="N1829" t="b">
        <v>0</v>
      </c>
      <c r="O1829">
        <v>96</v>
      </c>
      <c r="P1829" t="b">
        <v>1</v>
      </c>
      <c r="Q1829" t="s">
        <v>8276</v>
      </c>
      <c r="R1829" s="7">
        <f t="shared" si="141"/>
        <v>100.66250000000001</v>
      </c>
      <c r="S1829" s="7">
        <f t="shared" si="144"/>
        <v>83.885416666666671</v>
      </c>
      <c r="T1829" t="s">
        <v>8325</v>
      </c>
      <c r="U1829" t="s">
        <v>8326</v>
      </c>
    </row>
    <row r="1830" spans="1:21" ht="45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142"/>
        <v>41736.649652777778</v>
      </c>
      <c r="L1830" s="19">
        <f t="shared" si="143"/>
        <v>2014</v>
      </c>
      <c r="M1830" s="14">
        <f t="shared" si="140"/>
        <v>41768.666666666664</v>
      </c>
      <c r="N1830" t="b">
        <v>0</v>
      </c>
      <c r="O1830">
        <v>48</v>
      </c>
      <c r="P1830" t="b">
        <v>1</v>
      </c>
      <c r="Q1830" t="s">
        <v>8276</v>
      </c>
      <c r="R1830" s="7">
        <f t="shared" si="141"/>
        <v>100.16000000000001</v>
      </c>
      <c r="S1830" s="7">
        <f t="shared" si="144"/>
        <v>417.33333333333331</v>
      </c>
      <c r="T1830" t="s">
        <v>8325</v>
      </c>
      <c r="U1830" t="s">
        <v>8326</v>
      </c>
    </row>
    <row r="1831" spans="1:21" ht="4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142"/>
        <v>40515.837627314817</v>
      </c>
      <c r="L1831" s="19">
        <f t="shared" si="143"/>
        <v>2010</v>
      </c>
      <c r="M1831" s="14">
        <f t="shared" si="140"/>
        <v>40564.666666666664</v>
      </c>
      <c r="N1831" t="b">
        <v>0</v>
      </c>
      <c r="O1831">
        <v>33</v>
      </c>
      <c r="P1831" t="b">
        <v>1</v>
      </c>
      <c r="Q1831" t="s">
        <v>8276</v>
      </c>
      <c r="R1831" s="7">
        <f t="shared" si="141"/>
        <v>166.68333333333334</v>
      </c>
      <c r="S1831" s="7">
        <f t="shared" si="144"/>
        <v>75.765151515151516</v>
      </c>
      <c r="T1831" t="s">
        <v>8325</v>
      </c>
      <c r="U1831" t="s">
        <v>8326</v>
      </c>
    </row>
    <row r="1832" spans="1:21" ht="4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142"/>
        <v>41664.434108796297</v>
      </c>
      <c r="L1832" s="19">
        <f t="shared" si="143"/>
        <v>2014</v>
      </c>
      <c r="M1832" s="14">
        <f t="shared" si="140"/>
        <v>41694.434108796297</v>
      </c>
      <c r="N1832" t="b">
        <v>0</v>
      </c>
      <c r="O1832">
        <v>226</v>
      </c>
      <c r="P1832" t="b">
        <v>1</v>
      </c>
      <c r="Q1832" t="s">
        <v>8276</v>
      </c>
      <c r="R1832" s="7">
        <f t="shared" si="141"/>
        <v>101.53333333333335</v>
      </c>
      <c r="S1832" s="7">
        <f t="shared" si="144"/>
        <v>67.389380530973455</v>
      </c>
      <c r="T1832" t="s">
        <v>8325</v>
      </c>
      <c r="U1832" t="s">
        <v>8326</v>
      </c>
    </row>
    <row r="1833" spans="1:21" ht="4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142"/>
        <v>41026.746099537035</v>
      </c>
      <c r="L1833" s="19">
        <f t="shared" si="143"/>
        <v>2012</v>
      </c>
      <c r="M1833" s="14">
        <f t="shared" si="140"/>
        <v>41041.746099537035</v>
      </c>
      <c r="N1833" t="b">
        <v>0</v>
      </c>
      <c r="O1833">
        <v>14</v>
      </c>
      <c r="P1833" t="b">
        <v>1</v>
      </c>
      <c r="Q1833" t="s">
        <v>8276</v>
      </c>
      <c r="R1833" s="7">
        <f t="shared" si="141"/>
        <v>103</v>
      </c>
      <c r="S1833" s="7">
        <f t="shared" si="144"/>
        <v>73.571428571428569</v>
      </c>
      <c r="T1833" t="s">
        <v>8325</v>
      </c>
      <c r="U1833" t="s">
        <v>8326</v>
      </c>
    </row>
    <row r="1834" spans="1:21" ht="4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142"/>
        <v>40576.289664351854</v>
      </c>
      <c r="L1834" s="19">
        <f t="shared" si="143"/>
        <v>2011</v>
      </c>
      <c r="M1834" s="14">
        <f t="shared" si="140"/>
        <v>40606.289664351854</v>
      </c>
      <c r="N1834" t="b">
        <v>0</v>
      </c>
      <c r="O1834">
        <v>20</v>
      </c>
      <c r="P1834" t="b">
        <v>1</v>
      </c>
      <c r="Q1834" t="s">
        <v>8276</v>
      </c>
      <c r="R1834" s="7">
        <f t="shared" si="141"/>
        <v>142.85714285714286</v>
      </c>
      <c r="S1834" s="7">
        <f t="shared" si="144"/>
        <v>25</v>
      </c>
      <c r="T1834" t="s">
        <v>8325</v>
      </c>
      <c r="U1834" t="s">
        <v>8326</v>
      </c>
    </row>
    <row r="1835" spans="1:21" ht="4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142"/>
        <v>41302.794016203705</v>
      </c>
      <c r="L1835" s="19">
        <f t="shared" si="143"/>
        <v>2013</v>
      </c>
      <c r="M1835" s="14">
        <f t="shared" si="140"/>
        <v>41335.082638888889</v>
      </c>
      <c r="N1835" t="b">
        <v>0</v>
      </c>
      <c r="O1835">
        <v>25</v>
      </c>
      <c r="P1835" t="b">
        <v>1</v>
      </c>
      <c r="Q1835" t="s">
        <v>8276</v>
      </c>
      <c r="R1835" s="7">
        <f t="shared" si="141"/>
        <v>262.5</v>
      </c>
      <c r="S1835" s="7">
        <f t="shared" si="144"/>
        <v>42</v>
      </c>
      <c r="T1835" t="s">
        <v>8325</v>
      </c>
      <c r="U1835" t="s">
        <v>8326</v>
      </c>
    </row>
    <row r="1836" spans="1:21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142"/>
        <v>41988.714062500003</v>
      </c>
      <c r="L1836" s="19">
        <f t="shared" si="143"/>
        <v>2014</v>
      </c>
      <c r="M1836" s="14">
        <f t="shared" si="140"/>
        <v>42028.714062500003</v>
      </c>
      <c r="N1836" t="b">
        <v>0</v>
      </c>
      <c r="O1836">
        <v>90</v>
      </c>
      <c r="P1836" t="b">
        <v>1</v>
      </c>
      <c r="Q1836" t="s">
        <v>8276</v>
      </c>
      <c r="R1836" s="7">
        <f t="shared" si="141"/>
        <v>118.05000000000001</v>
      </c>
      <c r="S1836" s="7">
        <f t="shared" si="144"/>
        <v>131.16666666666666</v>
      </c>
      <c r="T1836" t="s">
        <v>8325</v>
      </c>
      <c r="U1836" t="s">
        <v>8326</v>
      </c>
    </row>
    <row r="1837" spans="1:21" ht="60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142"/>
        <v>42430.452210648145</v>
      </c>
      <c r="L1837" s="19">
        <f t="shared" si="143"/>
        <v>2016</v>
      </c>
      <c r="M1837" s="14">
        <f t="shared" si="140"/>
        <v>42460.410543981481</v>
      </c>
      <c r="N1837" t="b">
        <v>0</v>
      </c>
      <c r="O1837">
        <v>11</v>
      </c>
      <c r="P1837" t="b">
        <v>1</v>
      </c>
      <c r="Q1837" t="s">
        <v>8276</v>
      </c>
      <c r="R1837" s="7">
        <f t="shared" si="141"/>
        <v>104</v>
      </c>
      <c r="S1837" s="7">
        <f t="shared" si="144"/>
        <v>47.272727272727273</v>
      </c>
      <c r="T1837" t="s">
        <v>8325</v>
      </c>
      <c r="U1837" t="s">
        <v>8326</v>
      </c>
    </row>
    <row r="1838" spans="1:21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142"/>
        <v>41305.559363425928</v>
      </c>
      <c r="L1838" s="19">
        <f t="shared" si="143"/>
        <v>2013</v>
      </c>
      <c r="M1838" s="14">
        <f t="shared" si="140"/>
        <v>41322.559363425928</v>
      </c>
      <c r="N1838" t="b">
        <v>0</v>
      </c>
      <c r="O1838">
        <v>55</v>
      </c>
      <c r="P1838" t="b">
        <v>1</v>
      </c>
      <c r="Q1838" t="s">
        <v>8276</v>
      </c>
      <c r="R1838" s="7">
        <f t="shared" si="141"/>
        <v>200.34</v>
      </c>
      <c r="S1838" s="7">
        <f t="shared" si="144"/>
        <v>182.12727272727273</v>
      </c>
      <c r="T1838" t="s">
        <v>8325</v>
      </c>
      <c r="U1838" t="s">
        <v>8326</v>
      </c>
    </row>
    <row r="1839" spans="1:21" ht="45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142"/>
        <v>40925.797858796301</v>
      </c>
      <c r="L1839" s="19">
        <f t="shared" si="143"/>
        <v>2012</v>
      </c>
      <c r="M1839" s="14">
        <f t="shared" si="140"/>
        <v>40985.756192129629</v>
      </c>
      <c r="N1839" t="b">
        <v>0</v>
      </c>
      <c r="O1839">
        <v>30</v>
      </c>
      <c r="P1839" t="b">
        <v>1</v>
      </c>
      <c r="Q1839" t="s">
        <v>8276</v>
      </c>
      <c r="R1839" s="7">
        <f t="shared" si="141"/>
        <v>306.83333333333331</v>
      </c>
      <c r="S1839" s="7">
        <f t="shared" si="144"/>
        <v>61.366666666666667</v>
      </c>
      <c r="T1839" t="s">
        <v>8325</v>
      </c>
      <c r="U1839" t="s">
        <v>8326</v>
      </c>
    </row>
    <row r="1840" spans="1:21" ht="4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142"/>
        <v>40788.536539351851</v>
      </c>
      <c r="L1840" s="19">
        <f t="shared" si="143"/>
        <v>2011</v>
      </c>
      <c r="M1840" s="14">
        <f t="shared" si="140"/>
        <v>40816.875</v>
      </c>
      <c r="N1840" t="b">
        <v>0</v>
      </c>
      <c r="O1840">
        <v>28</v>
      </c>
      <c r="P1840" t="b">
        <v>1</v>
      </c>
      <c r="Q1840" t="s">
        <v>8276</v>
      </c>
      <c r="R1840" s="7">
        <f t="shared" si="141"/>
        <v>100.149</v>
      </c>
      <c r="S1840" s="7">
        <f t="shared" si="144"/>
        <v>35.767499999999998</v>
      </c>
      <c r="T1840" t="s">
        <v>8325</v>
      </c>
      <c r="U1840" t="s">
        <v>8326</v>
      </c>
    </row>
    <row r="1841" spans="1:21" ht="4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142"/>
        <v>42614.472013888888</v>
      </c>
      <c r="L1841" s="19">
        <f t="shared" si="143"/>
        <v>2016</v>
      </c>
      <c r="M1841" s="14">
        <f t="shared" si="140"/>
        <v>42644.472013888888</v>
      </c>
      <c r="N1841" t="b">
        <v>0</v>
      </c>
      <c r="O1841">
        <v>45</v>
      </c>
      <c r="P1841" t="b">
        <v>1</v>
      </c>
      <c r="Q1841" t="s">
        <v>8276</v>
      </c>
      <c r="R1841" s="7">
        <f t="shared" si="141"/>
        <v>205.29999999999998</v>
      </c>
      <c r="S1841" s="7">
        <f t="shared" si="144"/>
        <v>45.62222222222222</v>
      </c>
      <c r="T1841" t="s">
        <v>8325</v>
      </c>
      <c r="U1841" t="s">
        <v>8326</v>
      </c>
    </row>
    <row r="1842" spans="1:21" ht="4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142"/>
        <v>41381.846180555556</v>
      </c>
      <c r="L1842" s="19">
        <f t="shared" si="143"/>
        <v>2013</v>
      </c>
      <c r="M1842" s="14">
        <f t="shared" si="140"/>
        <v>41400.957638888889</v>
      </c>
      <c r="N1842" t="b">
        <v>0</v>
      </c>
      <c r="O1842">
        <v>13</v>
      </c>
      <c r="P1842" t="b">
        <v>1</v>
      </c>
      <c r="Q1842" t="s">
        <v>8276</v>
      </c>
      <c r="R1842" s="7">
        <f t="shared" si="141"/>
        <v>108.88888888888889</v>
      </c>
      <c r="S1842" s="7">
        <f t="shared" si="144"/>
        <v>75.384615384615387</v>
      </c>
      <c r="T1842" t="s">
        <v>8325</v>
      </c>
      <c r="U1842" t="s">
        <v>8326</v>
      </c>
    </row>
    <row r="1843" spans="1:21" ht="30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142"/>
        <v>41745.59542824074</v>
      </c>
      <c r="L1843" s="19">
        <f t="shared" si="143"/>
        <v>2014</v>
      </c>
      <c r="M1843" s="14">
        <f t="shared" si="140"/>
        <v>41778.957638888889</v>
      </c>
      <c r="N1843" t="b">
        <v>0</v>
      </c>
      <c r="O1843">
        <v>40</v>
      </c>
      <c r="P1843" t="b">
        <v>1</v>
      </c>
      <c r="Q1843" t="s">
        <v>8276</v>
      </c>
      <c r="R1843" s="7">
        <f t="shared" si="141"/>
        <v>101.75</v>
      </c>
      <c r="S1843" s="7">
        <f t="shared" si="144"/>
        <v>50.875</v>
      </c>
      <c r="T1843" t="s">
        <v>8325</v>
      </c>
      <c r="U1843" t="s">
        <v>8326</v>
      </c>
    </row>
    <row r="1844" spans="1:21" ht="4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142"/>
        <v>42031.381724537037</v>
      </c>
      <c r="L1844" s="19">
        <f t="shared" si="143"/>
        <v>2015</v>
      </c>
      <c r="M1844" s="14">
        <f t="shared" si="140"/>
        <v>42064.999305555553</v>
      </c>
      <c r="N1844" t="b">
        <v>0</v>
      </c>
      <c r="O1844">
        <v>21</v>
      </c>
      <c r="P1844" t="b">
        <v>1</v>
      </c>
      <c r="Q1844" t="s">
        <v>8276</v>
      </c>
      <c r="R1844" s="7">
        <f t="shared" si="141"/>
        <v>125.25</v>
      </c>
      <c r="S1844" s="7">
        <f t="shared" si="144"/>
        <v>119.28571428571429</v>
      </c>
      <c r="T1844" t="s">
        <v>8325</v>
      </c>
      <c r="U1844" t="s">
        <v>8326</v>
      </c>
    </row>
    <row r="1845" spans="1:21" ht="45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142"/>
        <v>40564.744837962964</v>
      </c>
      <c r="L1845" s="19">
        <f t="shared" si="143"/>
        <v>2011</v>
      </c>
      <c r="M1845" s="14">
        <f t="shared" si="140"/>
        <v>40594.744837962964</v>
      </c>
      <c r="N1845" t="b">
        <v>0</v>
      </c>
      <c r="O1845">
        <v>134</v>
      </c>
      <c r="P1845" t="b">
        <v>1</v>
      </c>
      <c r="Q1845" t="s">
        <v>8276</v>
      </c>
      <c r="R1845" s="7">
        <f t="shared" si="141"/>
        <v>124.0061</v>
      </c>
      <c r="S1845" s="7">
        <f t="shared" si="144"/>
        <v>92.541865671641801</v>
      </c>
      <c r="T1845" t="s">
        <v>8325</v>
      </c>
      <c r="U1845" t="s">
        <v>8326</v>
      </c>
    </row>
    <row r="1846" spans="1:21" ht="4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142"/>
        <v>40666.723541666666</v>
      </c>
      <c r="L1846" s="19">
        <f t="shared" si="143"/>
        <v>2011</v>
      </c>
      <c r="M1846" s="14">
        <f t="shared" si="140"/>
        <v>40704.875</v>
      </c>
      <c r="N1846" t="b">
        <v>0</v>
      </c>
      <c r="O1846">
        <v>20</v>
      </c>
      <c r="P1846" t="b">
        <v>1</v>
      </c>
      <c r="Q1846" t="s">
        <v>8276</v>
      </c>
      <c r="R1846" s="7">
        <f t="shared" si="141"/>
        <v>101.4</v>
      </c>
      <c r="S1846" s="7">
        <f t="shared" si="144"/>
        <v>76.05</v>
      </c>
      <c r="T1846" t="s">
        <v>8325</v>
      </c>
      <c r="U1846" t="s">
        <v>8326</v>
      </c>
    </row>
    <row r="1847" spans="1:21" ht="90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142"/>
        <v>42523.083310185189</v>
      </c>
      <c r="L1847" s="19">
        <f t="shared" si="143"/>
        <v>2016</v>
      </c>
      <c r="M1847" s="14">
        <f t="shared" si="140"/>
        <v>42537.954861111109</v>
      </c>
      <c r="N1847" t="b">
        <v>0</v>
      </c>
      <c r="O1847">
        <v>19</v>
      </c>
      <c r="P1847" t="b">
        <v>1</v>
      </c>
      <c r="Q1847" t="s">
        <v>8276</v>
      </c>
      <c r="R1847" s="7">
        <f t="shared" si="141"/>
        <v>100</v>
      </c>
      <c r="S1847" s="7">
        <f t="shared" si="144"/>
        <v>52.631578947368418</v>
      </c>
      <c r="T1847" t="s">
        <v>8325</v>
      </c>
      <c r="U1847" t="s">
        <v>8326</v>
      </c>
    </row>
    <row r="1848" spans="1:21" ht="4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142"/>
        <v>41228.400196759263</v>
      </c>
      <c r="L1848" s="19">
        <f t="shared" si="143"/>
        <v>2012</v>
      </c>
      <c r="M1848" s="14">
        <f t="shared" si="140"/>
        <v>41258.400196759263</v>
      </c>
      <c r="N1848" t="b">
        <v>0</v>
      </c>
      <c r="O1848">
        <v>209</v>
      </c>
      <c r="P1848" t="b">
        <v>1</v>
      </c>
      <c r="Q1848" t="s">
        <v>8276</v>
      </c>
      <c r="R1848" s="7">
        <f t="shared" si="141"/>
        <v>137.92666666666668</v>
      </c>
      <c r="S1848" s="7">
        <f t="shared" si="144"/>
        <v>98.990430622009569</v>
      </c>
      <c r="T1848" t="s">
        <v>8325</v>
      </c>
      <c r="U1848" t="s">
        <v>8326</v>
      </c>
    </row>
    <row r="1849" spans="1:21" ht="45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142"/>
        <v>42093.986481481479</v>
      </c>
      <c r="L1849" s="19">
        <f t="shared" si="143"/>
        <v>2015</v>
      </c>
      <c r="M1849" s="14">
        <f t="shared" si="140"/>
        <v>42114.986481481479</v>
      </c>
      <c r="N1849" t="b">
        <v>0</v>
      </c>
      <c r="O1849">
        <v>38</v>
      </c>
      <c r="P1849" t="b">
        <v>1</v>
      </c>
      <c r="Q1849" t="s">
        <v>8276</v>
      </c>
      <c r="R1849" s="7">
        <f t="shared" si="141"/>
        <v>120.88000000000001</v>
      </c>
      <c r="S1849" s="7">
        <f t="shared" si="144"/>
        <v>79.526315789473685</v>
      </c>
      <c r="T1849" t="s">
        <v>8325</v>
      </c>
      <c r="U1849" t="s">
        <v>8326</v>
      </c>
    </row>
    <row r="1850" spans="1:21" ht="4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142"/>
        <v>40691.538055555553</v>
      </c>
      <c r="L1850" s="19">
        <f t="shared" si="143"/>
        <v>2011</v>
      </c>
      <c r="M1850" s="14">
        <f t="shared" si="140"/>
        <v>40755.040972222225</v>
      </c>
      <c r="N1850" t="b">
        <v>0</v>
      </c>
      <c r="O1850">
        <v>24</v>
      </c>
      <c r="P1850" t="b">
        <v>1</v>
      </c>
      <c r="Q1850" t="s">
        <v>8276</v>
      </c>
      <c r="R1850" s="7">
        <f t="shared" si="141"/>
        <v>107.36666666666667</v>
      </c>
      <c r="S1850" s="7">
        <f t="shared" si="144"/>
        <v>134.20833333333334</v>
      </c>
      <c r="T1850" t="s">
        <v>8325</v>
      </c>
      <c r="U1850" t="s">
        <v>8326</v>
      </c>
    </row>
    <row r="1851" spans="1:21" ht="30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142"/>
        <v>41169.595590277779</v>
      </c>
      <c r="L1851" s="19">
        <f t="shared" si="143"/>
        <v>2012</v>
      </c>
      <c r="M1851" s="14">
        <f t="shared" si="140"/>
        <v>41199.595590277779</v>
      </c>
      <c r="N1851" t="b">
        <v>0</v>
      </c>
      <c r="O1851">
        <v>8</v>
      </c>
      <c r="P1851" t="b">
        <v>1</v>
      </c>
      <c r="Q1851" t="s">
        <v>8276</v>
      </c>
      <c r="R1851" s="7">
        <f t="shared" si="141"/>
        <v>100.33333333333334</v>
      </c>
      <c r="S1851" s="7">
        <f t="shared" si="144"/>
        <v>37.625</v>
      </c>
      <c r="T1851" t="s">
        <v>8325</v>
      </c>
      <c r="U1851" t="s">
        <v>8326</v>
      </c>
    </row>
    <row r="1852" spans="1:21" ht="4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142"/>
        <v>41800.709490740745</v>
      </c>
      <c r="L1852" s="19">
        <f t="shared" si="143"/>
        <v>2014</v>
      </c>
      <c r="M1852" s="14">
        <f t="shared" si="140"/>
        <v>41830.709490740745</v>
      </c>
      <c r="N1852" t="b">
        <v>0</v>
      </c>
      <c r="O1852">
        <v>179</v>
      </c>
      <c r="P1852" t="b">
        <v>1</v>
      </c>
      <c r="Q1852" t="s">
        <v>8276</v>
      </c>
      <c r="R1852" s="7">
        <f t="shared" si="141"/>
        <v>101.52222222222223</v>
      </c>
      <c r="S1852" s="7">
        <f t="shared" si="144"/>
        <v>51.044692737430168</v>
      </c>
      <c r="T1852" t="s">
        <v>8325</v>
      </c>
      <c r="U1852" t="s">
        <v>8326</v>
      </c>
    </row>
    <row r="1853" spans="1:21" ht="4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142"/>
        <v>41827.656689814816</v>
      </c>
      <c r="L1853" s="19">
        <f t="shared" si="143"/>
        <v>2014</v>
      </c>
      <c r="M1853" s="14">
        <f t="shared" si="140"/>
        <v>41847.791666666664</v>
      </c>
      <c r="N1853" t="b">
        <v>0</v>
      </c>
      <c r="O1853">
        <v>26</v>
      </c>
      <c r="P1853" t="b">
        <v>1</v>
      </c>
      <c r="Q1853" t="s">
        <v>8276</v>
      </c>
      <c r="R1853" s="7">
        <f t="shared" si="141"/>
        <v>100.07692307692308</v>
      </c>
      <c r="S1853" s="7">
        <f t="shared" si="144"/>
        <v>50.03846153846154</v>
      </c>
      <c r="T1853" t="s">
        <v>8325</v>
      </c>
      <c r="U1853" t="s">
        <v>8326</v>
      </c>
    </row>
    <row r="1854" spans="1:21" ht="45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142"/>
        <v>42081.52143518519</v>
      </c>
      <c r="L1854" s="19">
        <f t="shared" si="143"/>
        <v>2015</v>
      </c>
      <c r="M1854" s="14">
        <f t="shared" si="140"/>
        <v>42118.75</v>
      </c>
      <c r="N1854" t="b">
        <v>0</v>
      </c>
      <c r="O1854">
        <v>131</v>
      </c>
      <c r="P1854" t="b">
        <v>1</v>
      </c>
      <c r="Q1854" t="s">
        <v>8276</v>
      </c>
      <c r="R1854" s="7">
        <f t="shared" si="141"/>
        <v>116.96666666666667</v>
      </c>
      <c r="S1854" s="7">
        <f t="shared" si="144"/>
        <v>133.93129770992365</v>
      </c>
      <c r="T1854" t="s">
        <v>8325</v>
      </c>
      <c r="U1854" t="s">
        <v>8326</v>
      </c>
    </row>
    <row r="1855" spans="1:21" ht="4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142"/>
        <v>41176.810381944444</v>
      </c>
      <c r="L1855" s="19">
        <f t="shared" si="143"/>
        <v>2012</v>
      </c>
      <c r="M1855" s="14">
        <f t="shared" si="140"/>
        <v>41226.852048611108</v>
      </c>
      <c r="N1855" t="b">
        <v>0</v>
      </c>
      <c r="O1855">
        <v>14</v>
      </c>
      <c r="P1855" t="b">
        <v>1</v>
      </c>
      <c r="Q1855" t="s">
        <v>8276</v>
      </c>
      <c r="R1855" s="7">
        <f t="shared" si="141"/>
        <v>101.875</v>
      </c>
      <c r="S1855" s="7">
        <f t="shared" si="144"/>
        <v>58.214285714285715</v>
      </c>
      <c r="T1855" t="s">
        <v>8325</v>
      </c>
      <c r="U1855" t="s">
        <v>8326</v>
      </c>
    </row>
    <row r="1856" spans="1:21" ht="4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142"/>
        <v>41387.771261574075</v>
      </c>
      <c r="L1856" s="19">
        <f t="shared" si="143"/>
        <v>2013</v>
      </c>
      <c r="M1856" s="14">
        <f t="shared" si="140"/>
        <v>41417.771261574075</v>
      </c>
      <c r="N1856" t="b">
        <v>0</v>
      </c>
      <c r="O1856">
        <v>174</v>
      </c>
      <c r="P1856" t="b">
        <v>1</v>
      </c>
      <c r="Q1856" t="s">
        <v>8276</v>
      </c>
      <c r="R1856" s="7">
        <f t="shared" si="141"/>
        <v>102.12366666666665</v>
      </c>
      <c r="S1856" s="7">
        <f t="shared" si="144"/>
        <v>88.037643678160919</v>
      </c>
      <c r="T1856" t="s">
        <v>8325</v>
      </c>
      <c r="U1856" t="s">
        <v>8326</v>
      </c>
    </row>
    <row r="1857" spans="1:21" ht="4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142"/>
        <v>41600.288657407407</v>
      </c>
      <c r="L1857" s="19">
        <f t="shared" si="143"/>
        <v>2013</v>
      </c>
      <c r="M1857" s="14">
        <f t="shared" si="140"/>
        <v>41645.288657407407</v>
      </c>
      <c r="N1857" t="b">
        <v>0</v>
      </c>
      <c r="O1857">
        <v>191</v>
      </c>
      <c r="P1857" t="b">
        <v>1</v>
      </c>
      <c r="Q1857" t="s">
        <v>8276</v>
      </c>
      <c r="R1857" s="7">
        <f t="shared" si="141"/>
        <v>154.05897142857143</v>
      </c>
      <c r="S1857" s="7">
        <f t="shared" si="144"/>
        <v>70.576753926701571</v>
      </c>
      <c r="T1857" t="s">
        <v>8325</v>
      </c>
      <c r="U1857" t="s">
        <v>8326</v>
      </c>
    </row>
    <row r="1858" spans="1:21" ht="45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si="142"/>
        <v>41817.604999999996</v>
      </c>
      <c r="L1858" s="19">
        <f t="shared" si="143"/>
        <v>2014</v>
      </c>
      <c r="M1858" s="14">
        <f t="shared" ref="M1858:M1921" si="145">(I1858/86400)+25569+(-6/24)</f>
        <v>41838.604999999996</v>
      </c>
      <c r="N1858" t="b">
        <v>0</v>
      </c>
      <c r="O1858">
        <v>38</v>
      </c>
      <c r="P1858" t="b">
        <v>1</v>
      </c>
      <c r="Q1858" t="s">
        <v>8276</v>
      </c>
      <c r="R1858" s="7">
        <f t="shared" ref="R1858:R1921" si="146">E1858/D1858*100</f>
        <v>101.25</v>
      </c>
      <c r="S1858" s="7">
        <f t="shared" si="144"/>
        <v>53.289473684210527</v>
      </c>
      <c r="T1858" t="s">
        <v>8325</v>
      </c>
      <c r="U1858" t="s">
        <v>8326</v>
      </c>
    </row>
    <row r="1859" spans="1:21" ht="4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ref="K1859:K1922" si="147">(J1859/86400)+25569+(-6/24)</f>
        <v>41864.51866898148</v>
      </c>
      <c r="L1859" s="19">
        <f t="shared" ref="L1859:L1922" si="148">YEAR(K1859)</f>
        <v>2014</v>
      </c>
      <c r="M1859" s="14">
        <f t="shared" si="145"/>
        <v>41894.51866898148</v>
      </c>
      <c r="N1859" t="b">
        <v>0</v>
      </c>
      <c r="O1859">
        <v>22</v>
      </c>
      <c r="P1859" t="b">
        <v>1</v>
      </c>
      <c r="Q1859" t="s">
        <v>8276</v>
      </c>
      <c r="R1859" s="7">
        <f t="shared" si="146"/>
        <v>100</v>
      </c>
      <c r="S1859" s="7">
        <f t="shared" ref="S1859:S1922" si="149">IFERROR(E1859/O1859,0)</f>
        <v>136.36363636363637</v>
      </c>
      <c r="T1859" t="s">
        <v>8325</v>
      </c>
      <c r="U1859" t="s">
        <v>8326</v>
      </c>
    </row>
    <row r="1860" spans="1:21" ht="45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147"/>
        <v>40832.950474537036</v>
      </c>
      <c r="L1860" s="19">
        <f t="shared" si="148"/>
        <v>2011</v>
      </c>
      <c r="M1860" s="14">
        <f t="shared" si="145"/>
        <v>40892.992141203707</v>
      </c>
      <c r="N1860" t="b">
        <v>0</v>
      </c>
      <c r="O1860">
        <v>149</v>
      </c>
      <c r="P1860" t="b">
        <v>1</v>
      </c>
      <c r="Q1860" t="s">
        <v>8276</v>
      </c>
      <c r="R1860" s="7">
        <f t="shared" si="146"/>
        <v>108.74800874800874</v>
      </c>
      <c r="S1860" s="7">
        <f t="shared" si="149"/>
        <v>40.547315436241611</v>
      </c>
      <c r="T1860" t="s">
        <v>8325</v>
      </c>
      <c r="U1860" t="s">
        <v>8326</v>
      </c>
    </row>
    <row r="1861" spans="1:21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147"/>
        <v>40778.520011574074</v>
      </c>
      <c r="L1861" s="19">
        <f t="shared" si="148"/>
        <v>2011</v>
      </c>
      <c r="M1861" s="14">
        <f t="shared" si="145"/>
        <v>40808.520011574074</v>
      </c>
      <c r="N1861" t="b">
        <v>0</v>
      </c>
      <c r="O1861">
        <v>56</v>
      </c>
      <c r="P1861" t="b">
        <v>1</v>
      </c>
      <c r="Q1861" t="s">
        <v>8276</v>
      </c>
      <c r="R1861" s="7">
        <f t="shared" si="146"/>
        <v>131.83333333333334</v>
      </c>
      <c r="S1861" s="7">
        <f t="shared" si="149"/>
        <v>70.625</v>
      </c>
      <c r="T1861" t="s">
        <v>8325</v>
      </c>
      <c r="U1861" t="s">
        <v>8326</v>
      </c>
    </row>
    <row r="1862" spans="1:21" ht="4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147"/>
        <v>41655.45930555556</v>
      </c>
      <c r="L1862" s="19">
        <f t="shared" si="148"/>
        <v>2014</v>
      </c>
      <c r="M1862" s="14">
        <f t="shared" si="145"/>
        <v>41676.45930555556</v>
      </c>
      <c r="N1862" t="b">
        <v>0</v>
      </c>
      <c r="O1862">
        <v>19</v>
      </c>
      <c r="P1862" t="b">
        <v>1</v>
      </c>
      <c r="Q1862" t="s">
        <v>8276</v>
      </c>
      <c r="R1862" s="7">
        <f t="shared" si="146"/>
        <v>133.46666666666667</v>
      </c>
      <c r="S1862" s="7">
        <f t="shared" si="149"/>
        <v>52.684210526315788</v>
      </c>
      <c r="T1862" t="s">
        <v>8325</v>
      </c>
      <c r="U1862" t="s">
        <v>8326</v>
      </c>
    </row>
    <row r="1863" spans="1:21" ht="4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147"/>
        <v>42000.050243055557</v>
      </c>
      <c r="L1863" s="19">
        <f t="shared" si="148"/>
        <v>2014</v>
      </c>
      <c r="M1863" s="14">
        <f t="shared" si="145"/>
        <v>42030.050243055557</v>
      </c>
      <c r="N1863" t="b">
        <v>0</v>
      </c>
      <c r="O1863">
        <v>0</v>
      </c>
      <c r="P1863" t="b">
        <v>0</v>
      </c>
      <c r="Q1863" t="s">
        <v>8283</v>
      </c>
      <c r="R1863" s="7">
        <f t="shared" si="146"/>
        <v>0</v>
      </c>
      <c r="S1863" s="7">
        <f t="shared" si="149"/>
        <v>0</v>
      </c>
      <c r="T1863" t="s">
        <v>8333</v>
      </c>
      <c r="U1863" t="s">
        <v>8335</v>
      </c>
    </row>
    <row r="1864" spans="1:21" ht="4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147"/>
        <v>42755.242754629631</v>
      </c>
      <c r="L1864" s="19">
        <f t="shared" si="148"/>
        <v>2017</v>
      </c>
      <c r="M1864" s="14">
        <f t="shared" si="145"/>
        <v>42802.0625</v>
      </c>
      <c r="N1864" t="b">
        <v>0</v>
      </c>
      <c r="O1864">
        <v>16</v>
      </c>
      <c r="P1864" t="b">
        <v>0</v>
      </c>
      <c r="Q1864" t="s">
        <v>8283</v>
      </c>
      <c r="R1864" s="7">
        <f t="shared" si="146"/>
        <v>8.0833333333333321</v>
      </c>
      <c r="S1864" s="7">
        <f t="shared" si="149"/>
        <v>90.9375</v>
      </c>
      <c r="T1864" t="s">
        <v>8333</v>
      </c>
      <c r="U1864" t="s">
        <v>8335</v>
      </c>
    </row>
    <row r="1865" spans="1:21" ht="30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147"/>
        <v>41772.547280092593</v>
      </c>
      <c r="L1865" s="19">
        <f t="shared" si="148"/>
        <v>2014</v>
      </c>
      <c r="M1865" s="14">
        <f t="shared" si="145"/>
        <v>41802.547280092593</v>
      </c>
      <c r="N1865" t="b">
        <v>0</v>
      </c>
      <c r="O1865">
        <v>2</v>
      </c>
      <c r="P1865" t="b">
        <v>0</v>
      </c>
      <c r="Q1865" t="s">
        <v>8283</v>
      </c>
      <c r="R1865" s="7">
        <f t="shared" si="146"/>
        <v>0.4</v>
      </c>
      <c r="S1865" s="7">
        <f t="shared" si="149"/>
        <v>5</v>
      </c>
      <c r="T1865" t="s">
        <v>8333</v>
      </c>
      <c r="U1865" t="s">
        <v>8335</v>
      </c>
    </row>
    <row r="1866" spans="1:21" ht="4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147"/>
        <v>41733.466435185182</v>
      </c>
      <c r="L1866" s="19">
        <f t="shared" si="148"/>
        <v>2014</v>
      </c>
      <c r="M1866" s="14">
        <f t="shared" si="145"/>
        <v>41763.466435185182</v>
      </c>
      <c r="N1866" t="b">
        <v>0</v>
      </c>
      <c r="O1866">
        <v>48</v>
      </c>
      <c r="P1866" t="b">
        <v>0</v>
      </c>
      <c r="Q1866" t="s">
        <v>8283</v>
      </c>
      <c r="R1866" s="7">
        <f t="shared" si="146"/>
        <v>42.892307692307689</v>
      </c>
      <c r="S1866" s="7">
        <f t="shared" si="149"/>
        <v>58.083333333333336</v>
      </c>
      <c r="T1866" t="s">
        <v>8333</v>
      </c>
      <c r="U1866" t="s">
        <v>8335</v>
      </c>
    </row>
    <row r="1867" spans="1:21" ht="45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147"/>
        <v>42645.117442129631</v>
      </c>
      <c r="L1867" s="19">
        <f t="shared" si="148"/>
        <v>2016</v>
      </c>
      <c r="M1867" s="14">
        <f t="shared" si="145"/>
        <v>42680.159108796295</v>
      </c>
      <c r="N1867" t="b">
        <v>0</v>
      </c>
      <c r="O1867">
        <v>2</v>
      </c>
      <c r="P1867" t="b">
        <v>0</v>
      </c>
      <c r="Q1867" t="s">
        <v>8283</v>
      </c>
      <c r="R1867" s="7">
        <f t="shared" si="146"/>
        <v>3.6363636363636364E-3</v>
      </c>
      <c r="S1867" s="7">
        <f t="shared" si="149"/>
        <v>2</v>
      </c>
      <c r="T1867" t="s">
        <v>8333</v>
      </c>
      <c r="U1867" t="s">
        <v>8335</v>
      </c>
    </row>
    <row r="1868" spans="1:21" ht="4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147"/>
        <v>42741.996493055558</v>
      </c>
      <c r="L1868" s="19">
        <f t="shared" si="148"/>
        <v>2017</v>
      </c>
      <c r="M1868" s="14">
        <f t="shared" si="145"/>
        <v>42794.916666666672</v>
      </c>
      <c r="N1868" t="b">
        <v>0</v>
      </c>
      <c r="O1868">
        <v>2</v>
      </c>
      <c r="P1868" t="b">
        <v>0</v>
      </c>
      <c r="Q1868" t="s">
        <v>8283</v>
      </c>
      <c r="R1868" s="7">
        <f t="shared" si="146"/>
        <v>0.5</v>
      </c>
      <c r="S1868" s="7">
        <f t="shared" si="149"/>
        <v>62.5</v>
      </c>
      <c r="T1868" t="s">
        <v>8333</v>
      </c>
      <c r="U1868" t="s">
        <v>8335</v>
      </c>
    </row>
    <row r="1869" spans="1:21" ht="4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147"/>
        <v>42649.674907407403</v>
      </c>
      <c r="L1869" s="19">
        <f t="shared" si="148"/>
        <v>2016</v>
      </c>
      <c r="M1869" s="14">
        <f t="shared" si="145"/>
        <v>42679.674907407403</v>
      </c>
      <c r="N1869" t="b">
        <v>0</v>
      </c>
      <c r="O1869">
        <v>1</v>
      </c>
      <c r="P1869" t="b">
        <v>0</v>
      </c>
      <c r="Q1869" t="s">
        <v>8283</v>
      </c>
      <c r="R1869" s="7">
        <f t="shared" si="146"/>
        <v>0.05</v>
      </c>
      <c r="S1869" s="7">
        <f t="shared" si="149"/>
        <v>10</v>
      </c>
      <c r="T1869" t="s">
        <v>8333</v>
      </c>
      <c r="U1869" t="s">
        <v>8335</v>
      </c>
    </row>
    <row r="1870" spans="1:21" ht="4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147"/>
        <v>42328.529224537036</v>
      </c>
      <c r="L1870" s="19">
        <f t="shared" si="148"/>
        <v>2015</v>
      </c>
      <c r="M1870" s="14">
        <f t="shared" si="145"/>
        <v>42353.082638888889</v>
      </c>
      <c r="N1870" t="b">
        <v>0</v>
      </c>
      <c r="O1870">
        <v>17</v>
      </c>
      <c r="P1870" t="b">
        <v>0</v>
      </c>
      <c r="Q1870" t="s">
        <v>8283</v>
      </c>
      <c r="R1870" s="7">
        <f t="shared" si="146"/>
        <v>4.8680000000000003</v>
      </c>
      <c r="S1870" s="7">
        <f t="shared" si="149"/>
        <v>71.588235294117652</v>
      </c>
      <c r="T1870" t="s">
        <v>8333</v>
      </c>
      <c r="U1870" t="s">
        <v>8335</v>
      </c>
    </row>
    <row r="1871" spans="1:21" ht="4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147"/>
        <v>42708.752881944441</v>
      </c>
      <c r="L1871" s="19">
        <f t="shared" si="148"/>
        <v>2016</v>
      </c>
      <c r="M1871" s="14">
        <f t="shared" si="145"/>
        <v>42738.752881944441</v>
      </c>
      <c r="N1871" t="b">
        <v>0</v>
      </c>
      <c r="O1871">
        <v>0</v>
      </c>
      <c r="P1871" t="b">
        <v>0</v>
      </c>
      <c r="Q1871" t="s">
        <v>8283</v>
      </c>
      <c r="R1871" s="7">
        <f t="shared" si="146"/>
        <v>0</v>
      </c>
      <c r="S1871" s="7">
        <f t="shared" si="149"/>
        <v>0</v>
      </c>
      <c r="T1871" t="s">
        <v>8333</v>
      </c>
      <c r="U1871" t="s">
        <v>8335</v>
      </c>
    </row>
    <row r="1872" spans="1:21" ht="4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147"/>
        <v>42371.105729166666</v>
      </c>
      <c r="L1872" s="19">
        <f t="shared" si="148"/>
        <v>2016</v>
      </c>
      <c r="M1872" s="14">
        <f t="shared" si="145"/>
        <v>42399.928472222222</v>
      </c>
      <c r="N1872" t="b">
        <v>0</v>
      </c>
      <c r="O1872">
        <v>11</v>
      </c>
      <c r="P1872" t="b">
        <v>0</v>
      </c>
      <c r="Q1872" t="s">
        <v>8283</v>
      </c>
      <c r="R1872" s="7">
        <f t="shared" si="146"/>
        <v>10.314285714285715</v>
      </c>
      <c r="S1872" s="7">
        <f t="shared" si="149"/>
        <v>32.81818181818182</v>
      </c>
      <c r="T1872" t="s">
        <v>8333</v>
      </c>
      <c r="U1872" t="s">
        <v>8335</v>
      </c>
    </row>
    <row r="1873" spans="1:21" ht="4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147"/>
        <v>41923.533576388887</v>
      </c>
      <c r="L1873" s="19">
        <f t="shared" si="148"/>
        <v>2014</v>
      </c>
      <c r="M1873" s="14">
        <f t="shared" si="145"/>
        <v>41963.575243055559</v>
      </c>
      <c r="N1873" t="b">
        <v>0</v>
      </c>
      <c r="O1873">
        <v>95</v>
      </c>
      <c r="P1873" t="b">
        <v>0</v>
      </c>
      <c r="Q1873" t="s">
        <v>8283</v>
      </c>
      <c r="R1873" s="7">
        <f t="shared" si="146"/>
        <v>71.784615384615378</v>
      </c>
      <c r="S1873" s="7">
        <f t="shared" si="149"/>
        <v>49.11578947368421</v>
      </c>
      <c r="T1873" t="s">
        <v>8333</v>
      </c>
      <c r="U1873" t="s">
        <v>8335</v>
      </c>
    </row>
    <row r="1874" spans="1:21" ht="4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147"/>
        <v>42154.879652777774</v>
      </c>
      <c r="L1874" s="19">
        <f t="shared" si="148"/>
        <v>2015</v>
      </c>
      <c r="M1874" s="14">
        <f t="shared" si="145"/>
        <v>42184.879652777774</v>
      </c>
      <c r="N1874" t="b">
        <v>0</v>
      </c>
      <c r="O1874">
        <v>13</v>
      </c>
      <c r="P1874" t="b">
        <v>0</v>
      </c>
      <c r="Q1874" t="s">
        <v>8283</v>
      </c>
      <c r="R1874" s="7">
        <f t="shared" si="146"/>
        <v>1.06</v>
      </c>
      <c r="S1874" s="7">
        <f t="shared" si="149"/>
        <v>16.307692307692307</v>
      </c>
      <c r="T1874" t="s">
        <v>8333</v>
      </c>
      <c r="U1874" t="s">
        <v>8335</v>
      </c>
    </row>
    <row r="1875" spans="1:21" ht="4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147"/>
        <v>42164.365856481483</v>
      </c>
      <c r="L1875" s="19">
        <f t="shared" si="148"/>
        <v>2015</v>
      </c>
      <c r="M1875" s="14">
        <f t="shared" si="145"/>
        <v>42193.447916666672</v>
      </c>
      <c r="N1875" t="b">
        <v>0</v>
      </c>
      <c r="O1875">
        <v>2</v>
      </c>
      <c r="P1875" t="b">
        <v>0</v>
      </c>
      <c r="Q1875" t="s">
        <v>8283</v>
      </c>
      <c r="R1875" s="7">
        <f t="shared" si="146"/>
        <v>0.44999999999999996</v>
      </c>
      <c r="S1875" s="7">
        <f t="shared" si="149"/>
        <v>18</v>
      </c>
      <c r="T1875" t="s">
        <v>8333</v>
      </c>
      <c r="U1875" t="s">
        <v>8335</v>
      </c>
    </row>
    <row r="1876" spans="1:21" ht="45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147"/>
        <v>42529.719131944439</v>
      </c>
      <c r="L1876" s="19">
        <f t="shared" si="148"/>
        <v>2016</v>
      </c>
      <c r="M1876" s="14">
        <f t="shared" si="145"/>
        <v>42549.719131944439</v>
      </c>
      <c r="N1876" t="b">
        <v>0</v>
      </c>
      <c r="O1876">
        <v>2</v>
      </c>
      <c r="P1876" t="b">
        <v>0</v>
      </c>
      <c r="Q1876" t="s">
        <v>8283</v>
      </c>
      <c r="R1876" s="7">
        <f t="shared" si="146"/>
        <v>1.6250000000000001E-2</v>
      </c>
      <c r="S1876" s="7">
        <f t="shared" si="149"/>
        <v>13</v>
      </c>
      <c r="T1876" t="s">
        <v>8333</v>
      </c>
      <c r="U1876" t="s">
        <v>8335</v>
      </c>
    </row>
    <row r="1877" spans="1:21" ht="30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147"/>
        <v>42528.649398148147</v>
      </c>
      <c r="L1877" s="19">
        <f t="shared" si="148"/>
        <v>2016</v>
      </c>
      <c r="M1877" s="14">
        <f t="shared" si="145"/>
        <v>42588.649398148147</v>
      </c>
      <c r="N1877" t="b">
        <v>0</v>
      </c>
      <c r="O1877">
        <v>3</v>
      </c>
      <c r="P1877" t="b">
        <v>0</v>
      </c>
      <c r="Q1877" t="s">
        <v>8283</v>
      </c>
      <c r="R1877" s="7">
        <f t="shared" si="146"/>
        <v>0.51</v>
      </c>
      <c r="S1877" s="7">
        <f t="shared" si="149"/>
        <v>17</v>
      </c>
      <c r="T1877" t="s">
        <v>8333</v>
      </c>
      <c r="U1877" t="s">
        <v>8335</v>
      </c>
    </row>
    <row r="1878" spans="1:21" ht="4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147"/>
        <v>41776.034780092596</v>
      </c>
      <c r="L1878" s="19">
        <f t="shared" si="148"/>
        <v>2014</v>
      </c>
      <c r="M1878" s="14">
        <f t="shared" si="145"/>
        <v>41806.034780092596</v>
      </c>
      <c r="N1878" t="b">
        <v>0</v>
      </c>
      <c r="O1878">
        <v>0</v>
      </c>
      <c r="P1878" t="b">
        <v>0</v>
      </c>
      <c r="Q1878" t="s">
        <v>8283</v>
      </c>
      <c r="R1878" s="7">
        <f t="shared" si="146"/>
        <v>0</v>
      </c>
      <c r="S1878" s="7">
        <f t="shared" si="149"/>
        <v>0</v>
      </c>
      <c r="T1878" t="s">
        <v>8333</v>
      </c>
      <c r="U1878" t="s">
        <v>8335</v>
      </c>
    </row>
    <row r="1879" spans="1:21" ht="30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147"/>
        <v>42034.779224537036</v>
      </c>
      <c r="L1879" s="19">
        <f t="shared" si="148"/>
        <v>2015</v>
      </c>
      <c r="M1879" s="14">
        <f t="shared" si="145"/>
        <v>42063.779224537036</v>
      </c>
      <c r="N1879" t="b">
        <v>0</v>
      </c>
      <c r="O1879">
        <v>0</v>
      </c>
      <c r="P1879" t="b">
        <v>0</v>
      </c>
      <c r="Q1879" t="s">
        <v>8283</v>
      </c>
      <c r="R1879" s="7">
        <f t="shared" si="146"/>
        <v>0</v>
      </c>
      <c r="S1879" s="7">
        <f t="shared" si="149"/>
        <v>0</v>
      </c>
      <c r="T1879" t="s">
        <v>8333</v>
      </c>
      <c r="U1879" t="s">
        <v>8335</v>
      </c>
    </row>
    <row r="1880" spans="1:21" ht="45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147"/>
        <v>41772.758738425924</v>
      </c>
      <c r="L1880" s="19">
        <f t="shared" si="148"/>
        <v>2014</v>
      </c>
      <c r="M1880" s="14">
        <f t="shared" si="145"/>
        <v>41802.758738425924</v>
      </c>
      <c r="N1880" t="b">
        <v>0</v>
      </c>
      <c r="O1880">
        <v>0</v>
      </c>
      <c r="P1880" t="b">
        <v>0</v>
      </c>
      <c r="Q1880" t="s">
        <v>8283</v>
      </c>
      <c r="R1880" s="7">
        <f t="shared" si="146"/>
        <v>0</v>
      </c>
      <c r="S1880" s="7">
        <f t="shared" si="149"/>
        <v>0</v>
      </c>
      <c r="T1880" t="s">
        <v>8333</v>
      </c>
      <c r="U1880" t="s">
        <v>8335</v>
      </c>
    </row>
    <row r="1881" spans="1:21" ht="4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147"/>
        <v>42413.399641203709</v>
      </c>
      <c r="L1881" s="19">
        <f t="shared" si="148"/>
        <v>2016</v>
      </c>
      <c r="M1881" s="14">
        <f t="shared" si="145"/>
        <v>42443.357974537037</v>
      </c>
      <c r="N1881" t="b">
        <v>0</v>
      </c>
      <c r="O1881">
        <v>2</v>
      </c>
      <c r="P1881" t="b">
        <v>0</v>
      </c>
      <c r="Q1881" t="s">
        <v>8283</v>
      </c>
      <c r="R1881" s="7">
        <f t="shared" si="146"/>
        <v>0.12</v>
      </c>
      <c r="S1881" s="7">
        <f t="shared" si="149"/>
        <v>3</v>
      </c>
      <c r="T1881" t="s">
        <v>8333</v>
      </c>
      <c r="U1881" t="s">
        <v>8335</v>
      </c>
    </row>
    <row r="1882" spans="1:21" ht="30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147"/>
        <v>42430.316898148143</v>
      </c>
      <c r="L1882" s="19">
        <f t="shared" si="148"/>
        <v>2016</v>
      </c>
      <c r="M1882" s="14">
        <f t="shared" si="145"/>
        <v>42459.275231481486</v>
      </c>
      <c r="N1882" t="b">
        <v>0</v>
      </c>
      <c r="O1882">
        <v>24</v>
      </c>
      <c r="P1882" t="b">
        <v>0</v>
      </c>
      <c r="Q1882" t="s">
        <v>8283</v>
      </c>
      <c r="R1882" s="7">
        <f t="shared" si="146"/>
        <v>20.080000000000002</v>
      </c>
      <c r="S1882" s="7">
        <f t="shared" si="149"/>
        <v>41.833333333333336</v>
      </c>
      <c r="T1882" t="s">
        <v>8333</v>
      </c>
      <c r="U1882" t="s">
        <v>8335</v>
      </c>
    </row>
    <row r="1883" spans="1:21" ht="30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147"/>
        <v>42042.902650462958</v>
      </c>
      <c r="L1883" s="19">
        <f t="shared" si="148"/>
        <v>2015</v>
      </c>
      <c r="M1883" s="14">
        <f t="shared" si="145"/>
        <v>42072.860983796301</v>
      </c>
      <c r="N1883" t="b">
        <v>0</v>
      </c>
      <c r="O1883">
        <v>70</v>
      </c>
      <c r="P1883" t="b">
        <v>1</v>
      </c>
      <c r="Q1883" t="s">
        <v>8279</v>
      </c>
      <c r="R1883" s="7">
        <f t="shared" si="146"/>
        <v>172.68449999999999</v>
      </c>
      <c r="S1883" s="7">
        <f t="shared" si="149"/>
        <v>49.338428571428572</v>
      </c>
      <c r="T1883" t="s">
        <v>8325</v>
      </c>
      <c r="U1883" t="s">
        <v>8329</v>
      </c>
    </row>
    <row r="1884" spans="1:21" ht="45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147"/>
        <v>41067.699212962965</v>
      </c>
      <c r="L1884" s="19">
        <f t="shared" si="148"/>
        <v>2012</v>
      </c>
      <c r="M1884" s="14">
        <f t="shared" si="145"/>
        <v>41100.741666666669</v>
      </c>
      <c r="N1884" t="b">
        <v>0</v>
      </c>
      <c r="O1884">
        <v>81</v>
      </c>
      <c r="P1884" t="b">
        <v>1</v>
      </c>
      <c r="Q1884" t="s">
        <v>8279</v>
      </c>
      <c r="R1884" s="7">
        <f t="shared" si="146"/>
        <v>100.8955223880597</v>
      </c>
      <c r="S1884" s="7">
        <f t="shared" si="149"/>
        <v>41.728395061728392</v>
      </c>
      <c r="T1884" t="s">
        <v>8325</v>
      </c>
      <c r="U1884" t="s">
        <v>8329</v>
      </c>
    </row>
    <row r="1885" spans="1:21" ht="4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147"/>
        <v>40977.698009259257</v>
      </c>
      <c r="L1885" s="19">
        <f t="shared" si="148"/>
        <v>2012</v>
      </c>
      <c r="M1885" s="14">
        <f t="shared" si="145"/>
        <v>41007.656342592592</v>
      </c>
      <c r="N1885" t="b">
        <v>0</v>
      </c>
      <c r="O1885">
        <v>32</v>
      </c>
      <c r="P1885" t="b">
        <v>1</v>
      </c>
      <c r="Q1885" t="s">
        <v>8279</v>
      </c>
      <c r="R1885" s="7">
        <f t="shared" si="146"/>
        <v>104.8048048048048</v>
      </c>
      <c r="S1885" s="7">
        <f t="shared" si="149"/>
        <v>32.71875</v>
      </c>
      <c r="T1885" t="s">
        <v>8325</v>
      </c>
      <c r="U1885" t="s">
        <v>8329</v>
      </c>
    </row>
    <row r="1886" spans="1:21" ht="4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147"/>
        <v>41204.948321759257</v>
      </c>
      <c r="L1886" s="19">
        <f t="shared" si="148"/>
        <v>2012</v>
      </c>
      <c r="M1886" s="14">
        <f t="shared" si="145"/>
        <v>41240.25</v>
      </c>
      <c r="N1886" t="b">
        <v>0</v>
      </c>
      <c r="O1886">
        <v>26</v>
      </c>
      <c r="P1886" t="b">
        <v>1</v>
      </c>
      <c r="Q1886" t="s">
        <v>8279</v>
      </c>
      <c r="R1886" s="7">
        <f t="shared" si="146"/>
        <v>135.1</v>
      </c>
      <c r="S1886" s="7">
        <f t="shared" si="149"/>
        <v>51.96153846153846</v>
      </c>
      <c r="T1886" t="s">
        <v>8325</v>
      </c>
      <c r="U1886" t="s">
        <v>8329</v>
      </c>
    </row>
    <row r="1887" spans="1:21" ht="4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147"/>
        <v>41098.843865740739</v>
      </c>
      <c r="L1887" s="19">
        <f t="shared" si="148"/>
        <v>2012</v>
      </c>
      <c r="M1887" s="14">
        <f t="shared" si="145"/>
        <v>41131.666666666664</v>
      </c>
      <c r="N1887" t="b">
        <v>0</v>
      </c>
      <c r="O1887">
        <v>105</v>
      </c>
      <c r="P1887" t="b">
        <v>1</v>
      </c>
      <c r="Q1887" t="s">
        <v>8279</v>
      </c>
      <c r="R1887" s="7">
        <f t="shared" si="146"/>
        <v>116.32786885245903</v>
      </c>
      <c r="S1887" s="7">
        <f t="shared" si="149"/>
        <v>50.685714285714283</v>
      </c>
      <c r="T1887" t="s">
        <v>8325</v>
      </c>
      <c r="U1887" t="s">
        <v>8329</v>
      </c>
    </row>
    <row r="1888" spans="1:21" ht="4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147"/>
        <v>41925.656689814816</v>
      </c>
      <c r="L1888" s="19">
        <f t="shared" si="148"/>
        <v>2014</v>
      </c>
      <c r="M1888" s="14">
        <f t="shared" si="145"/>
        <v>41955.69835648148</v>
      </c>
      <c r="N1888" t="b">
        <v>0</v>
      </c>
      <c r="O1888">
        <v>29</v>
      </c>
      <c r="P1888" t="b">
        <v>1</v>
      </c>
      <c r="Q1888" t="s">
        <v>8279</v>
      </c>
      <c r="R1888" s="7">
        <f t="shared" si="146"/>
        <v>102.08333333333333</v>
      </c>
      <c r="S1888" s="7">
        <f t="shared" si="149"/>
        <v>42.241379310344826</v>
      </c>
      <c r="T1888" t="s">
        <v>8325</v>
      </c>
      <c r="U1888" t="s">
        <v>8329</v>
      </c>
    </row>
    <row r="1889" spans="1:21" ht="4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147"/>
        <v>42323.550138888888</v>
      </c>
      <c r="L1889" s="19">
        <f t="shared" si="148"/>
        <v>2015</v>
      </c>
      <c r="M1889" s="14">
        <f t="shared" si="145"/>
        <v>42341.645833333328</v>
      </c>
      <c r="N1889" t="b">
        <v>0</v>
      </c>
      <c r="O1889">
        <v>8</v>
      </c>
      <c r="P1889" t="b">
        <v>1</v>
      </c>
      <c r="Q1889" t="s">
        <v>8279</v>
      </c>
      <c r="R1889" s="7">
        <f t="shared" si="146"/>
        <v>111.16666666666666</v>
      </c>
      <c r="S1889" s="7">
        <f t="shared" si="149"/>
        <v>416.875</v>
      </c>
      <c r="T1889" t="s">
        <v>8325</v>
      </c>
      <c r="U1889" t="s">
        <v>8329</v>
      </c>
    </row>
    <row r="1890" spans="1:21" ht="45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147"/>
        <v>40298.989953703705</v>
      </c>
      <c r="L1890" s="19">
        <f t="shared" si="148"/>
        <v>2010</v>
      </c>
      <c r="M1890" s="14">
        <f t="shared" si="145"/>
        <v>40329.957638888889</v>
      </c>
      <c r="N1890" t="b">
        <v>0</v>
      </c>
      <c r="O1890">
        <v>89</v>
      </c>
      <c r="P1890" t="b">
        <v>1</v>
      </c>
      <c r="Q1890" t="s">
        <v>8279</v>
      </c>
      <c r="R1890" s="7">
        <f t="shared" si="146"/>
        <v>166.08</v>
      </c>
      <c r="S1890" s="7">
        <f t="shared" si="149"/>
        <v>46.651685393258425</v>
      </c>
      <c r="T1890" t="s">
        <v>8325</v>
      </c>
      <c r="U1890" t="s">
        <v>8329</v>
      </c>
    </row>
    <row r="1891" spans="1:21" ht="4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147"/>
        <v>41299.543356481481</v>
      </c>
      <c r="L1891" s="19">
        <f t="shared" si="148"/>
        <v>2013</v>
      </c>
      <c r="M1891" s="14">
        <f t="shared" si="145"/>
        <v>41344.501689814817</v>
      </c>
      <c r="N1891" t="b">
        <v>0</v>
      </c>
      <c r="O1891">
        <v>44</v>
      </c>
      <c r="P1891" t="b">
        <v>1</v>
      </c>
      <c r="Q1891" t="s">
        <v>8279</v>
      </c>
      <c r="R1891" s="7">
        <f t="shared" si="146"/>
        <v>106.60000000000001</v>
      </c>
      <c r="S1891" s="7">
        <f t="shared" si="149"/>
        <v>48.454545454545453</v>
      </c>
      <c r="T1891" t="s">
        <v>8325</v>
      </c>
      <c r="U1891" t="s">
        <v>8329</v>
      </c>
    </row>
    <row r="1892" spans="1:21" ht="4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147"/>
        <v>41228.536203703705</v>
      </c>
      <c r="L1892" s="19">
        <f t="shared" si="148"/>
        <v>2012</v>
      </c>
      <c r="M1892" s="14">
        <f t="shared" si="145"/>
        <v>41258.536203703705</v>
      </c>
      <c r="N1892" t="b">
        <v>0</v>
      </c>
      <c r="O1892">
        <v>246</v>
      </c>
      <c r="P1892" t="b">
        <v>1</v>
      </c>
      <c r="Q1892" t="s">
        <v>8279</v>
      </c>
      <c r="R1892" s="7">
        <f t="shared" si="146"/>
        <v>144.58441666666667</v>
      </c>
      <c r="S1892" s="7">
        <f t="shared" si="149"/>
        <v>70.5289837398374</v>
      </c>
      <c r="T1892" t="s">
        <v>8325</v>
      </c>
      <c r="U1892" t="s">
        <v>8329</v>
      </c>
    </row>
    <row r="1893" spans="1:21" ht="45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147"/>
        <v>40335.548078703701</v>
      </c>
      <c r="L1893" s="19">
        <f t="shared" si="148"/>
        <v>2010</v>
      </c>
      <c r="M1893" s="14">
        <f t="shared" si="145"/>
        <v>40381</v>
      </c>
      <c r="N1893" t="b">
        <v>0</v>
      </c>
      <c r="O1893">
        <v>120</v>
      </c>
      <c r="P1893" t="b">
        <v>1</v>
      </c>
      <c r="Q1893" t="s">
        <v>8279</v>
      </c>
      <c r="R1893" s="7">
        <f t="shared" si="146"/>
        <v>105.55000000000001</v>
      </c>
      <c r="S1893" s="7">
        <f t="shared" si="149"/>
        <v>87.958333333333329</v>
      </c>
      <c r="T1893" t="s">
        <v>8325</v>
      </c>
      <c r="U1893" t="s">
        <v>8329</v>
      </c>
    </row>
    <row r="1894" spans="1:21" ht="30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147"/>
        <v>40671.387511574074</v>
      </c>
      <c r="L1894" s="19">
        <f t="shared" si="148"/>
        <v>2011</v>
      </c>
      <c r="M1894" s="14">
        <f t="shared" si="145"/>
        <v>40701.387511574074</v>
      </c>
      <c r="N1894" t="b">
        <v>0</v>
      </c>
      <c r="O1894">
        <v>26</v>
      </c>
      <c r="P1894" t="b">
        <v>1</v>
      </c>
      <c r="Q1894" t="s">
        <v>8279</v>
      </c>
      <c r="R1894" s="7">
        <f t="shared" si="146"/>
        <v>136.60000000000002</v>
      </c>
      <c r="S1894" s="7">
        <f t="shared" si="149"/>
        <v>26.26923076923077</v>
      </c>
      <c r="T1894" t="s">
        <v>8325</v>
      </c>
      <c r="U1894" t="s">
        <v>8329</v>
      </c>
    </row>
    <row r="1895" spans="1:21" ht="4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147"/>
        <v>40632.69195601852</v>
      </c>
      <c r="L1895" s="19">
        <f t="shared" si="148"/>
        <v>2011</v>
      </c>
      <c r="M1895" s="14">
        <f t="shared" si="145"/>
        <v>40648.915972222225</v>
      </c>
      <c r="N1895" t="b">
        <v>0</v>
      </c>
      <c r="O1895">
        <v>45</v>
      </c>
      <c r="P1895" t="b">
        <v>1</v>
      </c>
      <c r="Q1895" t="s">
        <v>8279</v>
      </c>
      <c r="R1895" s="7">
        <f t="shared" si="146"/>
        <v>104</v>
      </c>
      <c r="S1895" s="7">
        <f t="shared" si="149"/>
        <v>57.777777777777779</v>
      </c>
      <c r="T1895" t="s">
        <v>8325</v>
      </c>
      <c r="U1895" t="s">
        <v>8329</v>
      </c>
    </row>
    <row r="1896" spans="1:21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147"/>
        <v>40920.65489583333</v>
      </c>
      <c r="L1896" s="19">
        <f t="shared" si="148"/>
        <v>2012</v>
      </c>
      <c r="M1896" s="14">
        <f t="shared" si="145"/>
        <v>40951.65489583333</v>
      </c>
      <c r="N1896" t="b">
        <v>0</v>
      </c>
      <c r="O1896">
        <v>20</v>
      </c>
      <c r="P1896" t="b">
        <v>1</v>
      </c>
      <c r="Q1896" t="s">
        <v>8279</v>
      </c>
      <c r="R1896" s="7">
        <f t="shared" si="146"/>
        <v>114.5</v>
      </c>
      <c r="S1896" s="7">
        <f t="shared" si="149"/>
        <v>57.25</v>
      </c>
      <c r="T1896" t="s">
        <v>8325</v>
      </c>
      <c r="U1896" t="s">
        <v>8329</v>
      </c>
    </row>
    <row r="1897" spans="1:21" ht="45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147"/>
        <v>42267.496782407412</v>
      </c>
      <c r="L1897" s="19">
        <f t="shared" si="148"/>
        <v>2015</v>
      </c>
      <c r="M1897" s="14">
        <f t="shared" si="145"/>
        <v>42297.496782407412</v>
      </c>
      <c r="N1897" t="b">
        <v>0</v>
      </c>
      <c r="O1897">
        <v>47</v>
      </c>
      <c r="P1897" t="b">
        <v>1</v>
      </c>
      <c r="Q1897" t="s">
        <v>8279</v>
      </c>
      <c r="R1897" s="7">
        <f t="shared" si="146"/>
        <v>101.71957671957672</v>
      </c>
      <c r="S1897" s="7">
        <f t="shared" si="149"/>
        <v>196.34042553191489</v>
      </c>
      <c r="T1897" t="s">
        <v>8325</v>
      </c>
      <c r="U1897" t="s">
        <v>8329</v>
      </c>
    </row>
    <row r="1898" spans="1:21" ht="4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147"/>
        <v>40981.460243055553</v>
      </c>
      <c r="L1898" s="19">
        <f t="shared" si="148"/>
        <v>2012</v>
      </c>
      <c r="M1898" s="14">
        <f t="shared" si="145"/>
        <v>41011.460243055553</v>
      </c>
      <c r="N1898" t="b">
        <v>0</v>
      </c>
      <c r="O1898">
        <v>13</v>
      </c>
      <c r="P1898" t="b">
        <v>1</v>
      </c>
      <c r="Q1898" t="s">
        <v>8279</v>
      </c>
      <c r="R1898" s="7">
        <f t="shared" si="146"/>
        <v>123.94678492239468</v>
      </c>
      <c r="S1898" s="7">
        <f t="shared" si="149"/>
        <v>43</v>
      </c>
      <c r="T1898" t="s">
        <v>8325</v>
      </c>
      <c r="U1898" t="s">
        <v>8329</v>
      </c>
    </row>
    <row r="1899" spans="1:21" ht="4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147"/>
        <v>41680.333402777775</v>
      </c>
      <c r="L1899" s="19">
        <f t="shared" si="148"/>
        <v>2014</v>
      </c>
      <c r="M1899" s="14">
        <f t="shared" si="145"/>
        <v>41702.625</v>
      </c>
      <c r="N1899" t="b">
        <v>0</v>
      </c>
      <c r="O1899">
        <v>183</v>
      </c>
      <c r="P1899" t="b">
        <v>1</v>
      </c>
      <c r="Q1899" t="s">
        <v>8279</v>
      </c>
      <c r="R1899" s="7">
        <f t="shared" si="146"/>
        <v>102.45669291338582</v>
      </c>
      <c r="S1899" s="7">
        <f t="shared" si="149"/>
        <v>35.551912568306008</v>
      </c>
      <c r="T1899" t="s">
        <v>8325</v>
      </c>
      <c r="U1899" t="s">
        <v>8329</v>
      </c>
    </row>
    <row r="1900" spans="1:21" ht="4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147"/>
        <v>42365.942974537036</v>
      </c>
      <c r="L1900" s="19">
        <f t="shared" si="148"/>
        <v>2015</v>
      </c>
      <c r="M1900" s="14">
        <f t="shared" si="145"/>
        <v>42401.5</v>
      </c>
      <c r="N1900" t="b">
        <v>0</v>
      </c>
      <c r="O1900">
        <v>21</v>
      </c>
      <c r="P1900" t="b">
        <v>1</v>
      </c>
      <c r="Q1900" t="s">
        <v>8279</v>
      </c>
      <c r="R1900" s="7">
        <f t="shared" si="146"/>
        <v>144.5</v>
      </c>
      <c r="S1900" s="7">
        <f t="shared" si="149"/>
        <v>68.80952380952381</v>
      </c>
      <c r="T1900" t="s">
        <v>8325</v>
      </c>
      <c r="U1900" t="s">
        <v>8329</v>
      </c>
    </row>
    <row r="1901" spans="1:21" ht="4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147"/>
        <v>42058.691736111112</v>
      </c>
      <c r="L1901" s="19">
        <f t="shared" si="148"/>
        <v>2015</v>
      </c>
      <c r="M1901" s="14">
        <f t="shared" si="145"/>
        <v>42088.65006944444</v>
      </c>
      <c r="N1901" t="b">
        <v>0</v>
      </c>
      <c r="O1901">
        <v>42</v>
      </c>
      <c r="P1901" t="b">
        <v>1</v>
      </c>
      <c r="Q1901" t="s">
        <v>8279</v>
      </c>
      <c r="R1901" s="7">
        <f t="shared" si="146"/>
        <v>133.33333333333331</v>
      </c>
      <c r="S1901" s="7">
        <f t="shared" si="149"/>
        <v>28.571428571428573</v>
      </c>
      <c r="T1901" t="s">
        <v>8325</v>
      </c>
      <c r="U1901" t="s">
        <v>8329</v>
      </c>
    </row>
    <row r="1902" spans="1:21" ht="4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147"/>
        <v>41160.621886574074</v>
      </c>
      <c r="L1902" s="19">
        <f t="shared" si="148"/>
        <v>2012</v>
      </c>
      <c r="M1902" s="14">
        <f t="shared" si="145"/>
        <v>41188.165972222225</v>
      </c>
      <c r="N1902" t="b">
        <v>0</v>
      </c>
      <c r="O1902">
        <v>54</v>
      </c>
      <c r="P1902" t="b">
        <v>1</v>
      </c>
      <c r="Q1902" t="s">
        <v>8279</v>
      </c>
      <c r="R1902" s="7">
        <f t="shared" si="146"/>
        <v>109.3644</v>
      </c>
      <c r="S1902" s="7">
        <f t="shared" si="149"/>
        <v>50.631666666666668</v>
      </c>
      <c r="T1902" t="s">
        <v>8325</v>
      </c>
      <c r="U1902" t="s">
        <v>8329</v>
      </c>
    </row>
    <row r="1903" spans="1:21" ht="4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147"/>
        <v>42116.29315972222</v>
      </c>
      <c r="L1903" s="19">
        <f t="shared" si="148"/>
        <v>2015</v>
      </c>
      <c r="M1903" s="14">
        <f t="shared" si="145"/>
        <v>42146.291666666672</v>
      </c>
      <c r="N1903" t="b">
        <v>0</v>
      </c>
      <c r="O1903">
        <v>25</v>
      </c>
      <c r="P1903" t="b">
        <v>0</v>
      </c>
      <c r="Q1903" t="s">
        <v>8294</v>
      </c>
      <c r="R1903" s="7">
        <f t="shared" si="146"/>
        <v>2.6969696969696968</v>
      </c>
      <c r="S1903" s="7">
        <f t="shared" si="149"/>
        <v>106.8</v>
      </c>
      <c r="T1903" t="s">
        <v>8319</v>
      </c>
      <c r="U1903" t="s">
        <v>8348</v>
      </c>
    </row>
    <row r="1904" spans="1:21" ht="4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147"/>
        <v>42037.539895833332</v>
      </c>
      <c r="L1904" s="19">
        <f t="shared" si="148"/>
        <v>2015</v>
      </c>
      <c r="M1904" s="14">
        <f t="shared" si="145"/>
        <v>42067.539895833332</v>
      </c>
      <c r="N1904" t="b">
        <v>0</v>
      </c>
      <c r="O1904">
        <v>3</v>
      </c>
      <c r="P1904" t="b">
        <v>0</v>
      </c>
      <c r="Q1904" t="s">
        <v>8294</v>
      </c>
      <c r="R1904" s="7">
        <f t="shared" si="146"/>
        <v>1.2</v>
      </c>
      <c r="S1904" s="7">
        <f t="shared" si="149"/>
        <v>4</v>
      </c>
      <c r="T1904" t="s">
        <v>8319</v>
      </c>
      <c r="U1904" t="s">
        <v>8348</v>
      </c>
    </row>
    <row r="1905" spans="1:21" ht="4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147"/>
        <v>42702.520729166667</v>
      </c>
      <c r="L1905" s="19">
        <f t="shared" si="148"/>
        <v>2016</v>
      </c>
      <c r="M1905" s="14">
        <f t="shared" si="145"/>
        <v>42762.520729166667</v>
      </c>
      <c r="N1905" t="b">
        <v>0</v>
      </c>
      <c r="O1905">
        <v>41</v>
      </c>
      <c r="P1905" t="b">
        <v>0</v>
      </c>
      <c r="Q1905" t="s">
        <v>8294</v>
      </c>
      <c r="R1905" s="7">
        <f t="shared" si="146"/>
        <v>46.6</v>
      </c>
      <c r="S1905" s="7">
        <f t="shared" si="149"/>
        <v>34.097560975609753</v>
      </c>
      <c r="T1905" t="s">
        <v>8319</v>
      </c>
      <c r="U1905" t="s">
        <v>8348</v>
      </c>
    </row>
    <row r="1906" spans="1:21" ht="4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147"/>
        <v>42326.435428240744</v>
      </c>
      <c r="L1906" s="19">
        <f t="shared" si="148"/>
        <v>2015</v>
      </c>
      <c r="M1906" s="14">
        <f t="shared" si="145"/>
        <v>42371.435428240744</v>
      </c>
      <c r="N1906" t="b">
        <v>0</v>
      </c>
      <c r="O1906">
        <v>2</v>
      </c>
      <c r="P1906" t="b">
        <v>0</v>
      </c>
      <c r="Q1906" t="s">
        <v>8294</v>
      </c>
      <c r="R1906" s="7">
        <f t="shared" si="146"/>
        <v>0.1</v>
      </c>
      <c r="S1906" s="7">
        <f t="shared" si="149"/>
        <v>25</v>
      </c>
      <c r="T1906" t="s">
        <v>8319</v>
      </c>
      <c r="U1906" t="s">
        <v>8348</v>
      </c>
    </row>
    <row r="1907" spans="1:21" ht="45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147"/>
        <v>41859.675856481481</v>
      </c>
      <c r="L1907" s="19">
        <f t="shared" si="148"/>
        <v>2014</v>
      </c>
      <c r="M1907" s="14">
        <f t="shared" si="145"/>
        <v>41889.675856481481</v>
      </c>
      <c r="N1907" t="b">
        <v>0</v>
      </c>
      <c r="O1907">
        <v>4</v>
      </c>
      <c r="P1907" t="b">
        <v>0</v>
      </c>
      <c r="Q1907" t="s">
        <v>8294</v>
      </c>
      <c r="R1907" s="7">
        <f t="shared" si="146"/>
        <v>0.16800000000000001</v>
      </c>
      <c r="S1907" s="7">
        <f t="shared" si="149"/>
        <v>10.5</v>
      </c>
      <c r="T1907" t="s">
        <v>8319</v>
      </c>
      <c r="U1907" t="s">
        <v>8348</v>
      </c>
    </row>
    <row r="1908" spans="1:21" ht="4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147"/>
        <v>42514.421099537038</v>
      </c>
      <c r="L1908" s="19">
        <f t="shared" si="148"/>
        <v>2016</v>
      </c>
      <c r="M1908" s="14">
        <f t="shared" si="145"/>
        <v>42544.421099537038</v>
      </c>
      <c r="N1908" t="b">
        <v>0</v>
      </c>
      <c r="O1908">
        <v>99</v>
      </c>
      <c r="P1908" t="b">
        <v>0</v>
      </c>
      <c r="Q1908" t="s">
        <v>8294</v>
      </c>
      <c r="R1908" s="7">
        <f t="shared" si="146"/>
        <v>42.76</v>
      </c>
      <c r="S1908" s="7">
        <f t="shared" si="149"/>
        <v>215.95959595959596</v>
      </c>
      <c r="T1908" t="s">
        <v>8319</v>
      </c>
      <c r="U1908" t="s">
        <v>8348</v>
      </c>
    </row>
    <row r="1909" spans="1:21" ht="4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147"/>
        <v>41767.337094907409</v>
      </c>
      <c r="L1909" s="19">
        <f t="shared" si="148"/>
        <v>2014</v>
      </c>
      <c r="M1909" s="14">
        <f t="shared" si="145"/>
        <v>41782.337094907409</v>
      </c>
      <c r="N1909" t="b">
        <v>0</v>
      </c>
      <c r="O1909">
        <v>4</v>
      </c>
      <c r="P1909" t="b">
        <v>0</v>
      </c>
      <c r="Q1909" t="s">
        <v>8294</v>
      </c>
      <c r="R1909" s="7">
        <f t="shared" si="146"/>
        <v>0.28333333333333333</v>
      </c>
      <c r="S1909" s="7">
        <f t="shared" si="149"/>
        <v>21.25</v>
      </c>
      <c r="T1909" t="s">
        <v>8319</v>
      </c>
      <c r="U1909" t="s">
        <v>8348</v>
      </c>
    </row>
    <row r="1910" spans="1:21" ht="4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147"/>
        <v>42703.667824074073</v>
      </c>
      <c r="L1910" s="19">
        <f t="shared" si="148"/>
        <v>2016</v>
      </c>
      <c r="M1910" s="14">
        <f t="shared" si="145"/>
        <v>42733.667824074073</v>
      </c>
      <c r="N1910" t="b">
        <v>0</v>
      </c>
      <c r="O1910">
        <v>4</v>
      </c>
      <c r="P1910" t="b">
        <v>0</v>
      </c>
      <c r="Q1910" t="s">
        <v>8294</v>
      </c>
      <c r="R1910" s="7">
        <f t="shared" si="146"/>
        <v>1.7319999999999998</v>
      </c>
      <c r="S1910" s="7">
        <f t="shared" si="149"/>
        <v>108.25</v>
      </c>
      <c r="T1910" t="s">
        <v>8319</v>
      </c>
      <c r="U1910" t="s">
        <v>8348</v>
      </c>
    </row>
    <row r="1911" spans="1:21" ht="4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147"/>
        <v>41905.179155092592</v>
      </c>
      <c r="L1911" s="19">
        <f t="shared" si="148"/>
        <v>2014</v>
      </c>
      <c r="M1911" s="14">
        <f t="shared" si="145"/>
        <v>41935.179155092592</v>
      </c>
      <c r="N1911" t="b">
        <v>0</v>
      </c>
      <c r="O1911">
        <v>38</v>
      </c>
      <c r="P1911" t="b">
        <v>0</v>
      </c>
      <c r="Q1911" t="s">
        <v>8294</v>
      </c>
      <c r="R1911" s="7">
        <f t="shared" si="146"/>
        <v>14.111428571428572</v>
      </c>
      <c r="S1911" s="7">
        <f t="shared" si="149"/>
        <v>129.97368421052633</v>
      </c>
      <c r="T1911" t="s">
        <v>8319</v>
      </c>
      <c r="U1911" t="s">
        <v>8348</v>
      </c>
    </row>
    <row r="1912" spans="1:21" ht="4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147"/>
        <v>42264.713159722218</v>
      </c>
      <c r="L1912" s="19">
        <f t="shared" si="148"/>
        <v>2015</v>
      </c>
      <c r="M1912" s="14">
        <f t="shared" si="145"/>
        <v>42308.697916666672</v>
      </c>
      <c r="N1912" t="b">
        <v>0</v>
      </c>
      <c r="O1912">
        <v>285</v>
      </c>
      <c r="P1912" t="b">
        <v>0</v>
      </c>
      <c r="Q1912" t="s">
        <v>8294</v>
      </c>
      <c r="R1912" s="7">
        <f t="shared" si="146"/>
        <v>39.395294117647055</v>
      </c>
      <c r="S1912" s="7">
        <f t="shared" si="149"/>
        <v>117.49473684210527</v>
      </c>
      <c r="T1912" t="s">
        <v>8319</v>
      </c>
      <c r="U1912" t="s">
        <v>8348</v>
      </c>
    </row>
    <row r="1913" spans="1:21" ht="45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147"/>
        <v>41829.783958333333</v>
      </c>
      <c r="L1913" s="19">
        <f t="shared" si="148"/>
        <v>2014</v>
      </c>
      <c r="M1913" s="14">
        <f t="shared" si="145"/>
        <v>41859.783958333333</v>
      </c>
      <c r="N1913" t="b">
        <v>0</v>
      </c>
      <c r="O1913">
        <v>1</v>
      </c>
      <c r="P1913" t="b">
        <v>0</v>
      </c>
      <c r="Q1913" t="s">
        <v>8294</v>
      </c>
      <c r="R1913" s="7">
        <f t="shared" si="146"/>
        <v>2.3529411764705882E-2</v>
      </c>
      <c r="S1913" s="7">
        <f t="shared" si="149"/>
        <v>10</v>
      </c>
      <c r="T1913" t="s">
        <v>8319</v>
      </c>
      <c r="U1913" t="s">
        <v>8348</v>
      </c>
    </row>
    <row r="1914" spans="1:21" ht="4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147"/>
        <v>42128.976388888885</v>
      </c>
      <c r="L1914" s="19">
        <f t="shared" si="148"/>
        <v>2015</v>
      </c>
      <c r="M1914" s="14">
        <f t="shared" si="145"/>
        <v>42158.976388888885</v>
      </c>
      <c r="N1914" t="b">
        <v>0</v>
      </c>
      <c r="O1914">
        <v>42</v>
      </c>
      <c r="P1914" t="b">
        <v>0</v>
      </c>
      <c r="Q1914" t="s">
        <v>8294</v>
      </c>
      <c r="R1914" s="7">
        <f t="shared" si="146"/>
        <v>59.3</v>
      </c>
      <c r="S1914" s="7">
        <f t="shared" si="149"/>
        <v>70.595238095238102</v>
      </c>
      <c r="T1914" t="s">
        <v>8319</v>
      </c>
      <c r="U1914" t="s">
        <v>8348</v>
      </c>
    </row>
    <row r="1915" spans="1:21" ht="30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147"/>
        <v>41890.261319444442</v>
      </c>
      <c r="L1915" s="19">
        <f t="shared" si="148"/>
        <v>2014</v>
      </c>
      <c r="M1915" s="14">
        <f t="shared" si="145"/>
        <v>41920.261319444442</v>
      </c>
      <c r="N1915" t="b">
        <v>0</v>
      </c>
      <c r="O1915">
        <v>26</v>
      </c>
      <c r="P1915" t="b">
        <v>0</v>
      </c>
      <c r="Q1915" t="s">
        <v>8294</v>
      </c>
      <c r="R1915" s="7">
        <f t="shared" si="146"/>
        <v>1.3270833333333334</v>
      </c>
      <c r="S1915" s="7">
        <f t="shared" si="149"/>
        <v>24.5</v>
      </c>
      <c r="T1915" t="s">
        <v>8319</v>
      </c>
      <c r="U1915" t="s">
        <v>8348</v>
      </c>
    </row>
    <row r="1916" spans="1:21" ht="4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147"/>
        <v>41928.924456018518</v>
      </c>
      <c r="L1916" s="19">
        <f t="shared" si="148"/>
        <v>2014</v>
      </c>
      <c r="M1916" s="14">
        <f t="shared" si="145"/>
        <v>41943.915972222225</v>
      </c>
      <c r="N1916" t="b">
        <v>0</v>
      </c>
      <c r="O1916">
        <v>2</v>
      </c>
      <c r="P1916" t="b">
        <v>0</v>
      </c>
      <c r="Q1916" t="s">
        <v>8294</v>
      </c>
      <c r="R1916" s="7">
        <f t="shared" si="146"/>
        <v>9.0090090090090094</v>
      </c>
      <c r="S1916" s="7">
        <f t="shared" si="149"/>
        <v>30</v>
      </c>
      <c r="T1916" t="s">
        <v>8319</v>
      </c>
      <c r="U1916" t="s">
        <v>8348</v>
      </c>
    </row>
    <row r="1917" spans="1:21" ht="4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147"/>
        <v>41863.79886574074</v>
      </c>
      <c r="L1917" s="19">
        <f t="shared" si="148"/>
        <v>2014</v>
      </c>
      <c r="M1917" s="14">
        <f t="shared" si="145"/>
        <v>41883.79886574074</v>
      </c>
      <c r="N1917" t="b">
        <v>0</v>
      </c>
      <c r="O1917">
        <v>4</v>
      </c>
      <c r="P1917" t="b">
        <v>0</v>
      </c>
      <c r="Q1917" t="s">
        <v>8294</v>
      </c>
      <c r="R1917" s="7">
        <f t="shared" si="146"/>
        <v>1.6</v>
      </c>
      <c r="S1917" s="7">
        <f t="shared" si="149"/>
        <v>2</v>
      </c>
      <c r="T1917" t="s">
        <v>8319</v>
      </c>
      <c r="U1917" t="s">
        <v>8348</v>
      </c>
    </row>
    <row r="1918" spans="1:21" ht="30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147"/>
        <v>42656.467303240745</v>
      </c>
      <c r="L1918" s="19">
        <f t="shared" si="148"/>
        <v>2016</v>
      </c>
      <c r="M1918" s="14">
        <f t="shared" si="145"/>
        <v>42681.508969907409</v>
      </c>
      <c r="N1918" t="b">
        <v>0</v>
      </c>
      <c r="O1918">
        <v>6</v>
      </c>
      <c r="P1918" t="b">
        <v>0</v>
      </c>
      <c r="Q1918" t="s">
        <v>8294</v>
      </c>
      <c r="R1918" s="7">
        <f t="shared" si="146"/>
        <v>0.51</v>
      </c>
      <c r="S1918" s="7">
        <f t="shared" si="149"/>
        <v>17</v>
      </c>
      <c r="T1918" t="s">
        <v>8319</v>
      </c>
      <c r="U1918" t="s">
        <v>8348</v>
      </c>
    </row>
    <row r="1919" spans="1:21" ht="30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147"/>
        <v>42746.020057870366</v>
      </c>
      <c r="L1919" s="19">
        <f t="shared" si="148"/>
        <v>2017</v>
      </c>
      <c r="M1919" s="14">
        <f t="shared" si="145"/>
        <v>42776.020057870366</v>
      </c>
      <c r="N1919" t="b">
        <v>0</v>
      </c>
      <c r="O1919">
        <v>70</v>
      </c>
      <c r="P1919" t="b">
        <v>0</v>
      </c>
      <c r="Q1919" t="s">
        <v>8294</v>
      </c>
      <c r="R1919" s="7">
        <f t="shared" si="146"/>
        <v>52.570512820512818</v>
      </c>
      <c r="S1919" s="7">
        <f t="shared" si="149"/>
        <v>2928.9285714285716</v>
      </c>
      <c r="T1919" t="s">
        <v>8319</v>
      </c>
      <c r="U1919" t="s">
        <v>8348</v>
      </c>
    </row>
    <row r="1920" spans="1:21" ht="4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147"/>
        <v>41828.539942129632</v>
      </c>
      <c r="L1920" s="19">
        <f t="shared" si="148"/>
        <v>2014</v>
      </c>
      <c r="M1920" s="14">
        <f t="shared" si="145"/>
        <v>41863.539942129632</v>
      </c>
      <c r="N1920" t="b">
        <v>0</v>
      </c>
      <c r="O1920">
        <v>9</v>
      </c>
      <c r="P1920" t="b">
        <v>0</v>
      </c>
      <c r="Q1920" t="s">
        <v>8294</v>
      </c>
      <c r="R1920" s="7">
        <f t="shared" si="146"/>
        <v>1.04</v>
      </c>
      <c r="S1920" s="7">
        <f t="shared" si="149"/>
        <v>28.888888888888889</v>
      </c>
      <c r="T1920" t="s">
        <v>8319</v>
      </c>
      <c r="U1920" t="s">
        <v>8348</v>
      </c>
    </row>
    <row r="1921" spans="1:21" ht="4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147"/>
        <v>42113.625567129631</v>
      </c>
      <c r="L1921" s="19">
        <f t="shared" si="148"/>
        <v>2015</v>
      </c>
      <c r="M1921" s="14">
        <f t="shared" si="145"/>
        <v>42143.625567129631</v>
      </c>
      <c r="N1921" t="b">
        <v>0</v>
      </c>
      <c r="O1921">
        <v>8</v>
      </c>
      <c r="P1921" t="b">
        <v>0</v>
      </c>
      <c r="Q1921" t="s">
        <v>8294</v>
      </c>
      <c r="R1921" s="7">
        <f t="shared" si="146"/>
        <v>47.4</v>
      </c>
      <c r="S1921" s="7">
        <f t="shared" si="149"/>
        <v>29.625</v>
      </c>
      <c r="T1921" t="s">
        <v>8319</v>
      </c>
      <c r="U1921" t="s">
        <v>8348</v>
      </c>
    </row>
    <row r="1922" spans="1:21" ht="30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si="147"/>
        <v>42270.625706018516</v>
      </c>
      <c r="L1922" s="19">
        <f t="shared" si="148"/>
        <v>2015</v>
      </c>
      <c r="M1922" s="14">
        <f t="shared" ref="M1922:M1985" si="150">(I1922/86400)+25569+(-6/24)</f>
        <v>42298.708333333328</v>
      </c>
      <c r="N1922" t="b">
        <v>0</v>
      </c>
      <c r="O1922">
        <v>105</v>
      </c>
      <c r="P1922" t="b">
        <v>0</v>
      </c>
      <c r="Q1922" t="s">
        <v>8294</v>
      </c>
      <c r="R1922" s="7">
        <f t="shared" ref="R1922:R1985" si="151">E1922/D1922*100</f>
        <v>43.03</v>
      </c>
      <c r="S1922" s="7">
        <f t="shared" si="149"/>
        <v>40.980952380952381</v>
      </c>
      <c r="T1922" t="s">
        <v>8319</v>
      </c>
      <c r="U1922" t="s">
        <v>8348</v>
      </c>
    </row>
    <row r="1923" spans="1:21" ht="30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ref="K1923:K1986" si="152">(J1923/86400)+25569+(-6/24)</f>
        <v>41073.971562500003</v>
      </c>
      <c r="L1923" s="19">
        <f t="shared" ref="L1923:L1986" si="153">YEAR(K1923)</f>
        <v>2012</v>
      </c>
      <c r="M1923" s="14">
        <f t="shared" si="150"/>
        <v>41103.971562500003</v>
      </c>
      <c r="N1923" t="b">
        <v>0</v>
      </c>
      <c r="O1923">
        <v>38</v>
      </c>
      <c r="P1923" t="b">
        <v>1</v>
      </c>
      <c r="Q1923" t="s">
        <v>8279</v>
      </c>
      <c r="R1923" s="7">
        <f t="shared" si="151"/>
        <v>136.80000000000001</v>
      </c>
      <c r="S1923" s="7">
        <f t="shared" ref="S1923:S1986" si="154">IFERROR(E1923/O1923,0)</f>
        <v>54</v>
      </c>
      <c r="T1923" t="s">
        <v>8325</v>
      </c>
      <c r="U1923" t="s">
        <v>8329</v>
      </c>
    </row>
    <row r="1924" spans="1:21" ht="30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152"/>
        <v>41590.005868055552</v>
      </c>
      <c r="L1924" s="19">
        <f t="shared" si="153"/>
        <v>2013</v>
      </c>
      <c r="M1924" s="14">
        <f t="shared" si="150"/>
        <v>41620.005868055552</v>
      </c>
      <c r="N1924" t="b">
        <v>0</v>
      </c>
      <c r="O1924">
        <v>64</v>
      </c>
      <c r="P1924" t="b">
        <v>1</v>
      </c>
      <c r="Q1924" t="s">
        <v>8279</v>
      </c>
      <c r="R1924" s="7">
        <f t="shared" si="151"/>
        <v>115.55</v>
      </c>
      <c r="S1924" s="7">
        <f t="shared" si="154"/>
        <v>36.109375</v>
      </c>
      <c r="T1924" t="s">
        <v>8325</v>
      </c>
      <c r="U1924" t="s">
        <v>8329</v>
      </c>
    </row>
    <row r="1925" spans="1:21" ht="30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152"/>
        <v>40772.598749999997</v>
      </c>
      <c r="L1925" s="19">
        <f t="shared" si="153"/>
        <v>2011</v>
      </c>
      <c r="M1925" s="14">
        <f t="shared" si="150"/>
        <v>40812.957638888889</v>
      </c>
      <c r="N1925" t="b">
        <v>0</v>
      </c>
      <c r="O1925">
        <v>13</v>
      </c>
      <c r="P1925" t="b">
        <v>1</v>
      </c>
      <c r="Q1925" t="s">
        <v>8279</v>
      </c>
      <c r="R1925" s="7">
        <f t="shared" si="151"/>
        <v>240.79999999999998</v>
      </c>
      <c r="S1925" s="7">
        <f t="shared" si="154"/>
        <v>23.153846153846153</v>
      </c>
      <c r="T1925" t="s">
        <v>8325</v>
      </c>
      <c r="U1925" t="s">
        <v>8329</v>
      </c>
    </row>
    <row r="1926" spans="1:21" ht="45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152"/>
        <v>41626.511053240742</v>
      </c>
      <c r="L1926" s="19">
        <f t="shared" si="153"/>
        <v>2013</v>
      </c>
      <c r="M1926" s="14">
        <f t="shared" si="150"/>
        <v>41654.564583333333</v>
      </c>
      <c r="N1926" t="b">
        <v>0</v>
      </c>
      <c r="O1926">
        <v>33</v>
      </c>
      <c r="P1926" t="b">
        <v>1</v>
      </c>
      <c r="Q1926" t="s">
        <v>8279</v>
      </c>
      <c r="R1926" s="7">
        <f t="shared" si="151"/>
        <v>114.39999999999999</v>
      </c>
      <c r="S1926" s="7">
        <f t="shared" si="154"/>
        <v>104</v>
      </c>
      <c r="T1926" t="s">
        <v>8325</v>
      </c>
      <c r="U1926" t="s">
        <v>8329</v>
      </c>
    </row>
    <row r="1927" spans="1:21" ht="30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152"/>
        <v>41535.65148148148</v>
      </c>
      <c r="L1927" s="19">
        <f t="shared" si="153"/>
        <v>2013</v>
      </c>
      <c r="M1927" s="14">
        <f t="shared" si="150"/>
        <v>41557.75</v>
      </c>
      <c r="N1927" t="b">
        <v>0</v>
      </c>
      <c r="O1927">
        <v>52</v>
      </c>
      <c r="P1927" t="b">
        <v>1</v>
      </c>
      <c r="Q1927" t="s">
        <v>8279</v>
      </c>
      <c r="R1927" s="7">
        <f t="shared" si="151"/>
        <v>110.33333333333333</v>
      </c>
      <c r="S1927" s="7">
        <f t="shared" si="154"/>
        <v>31.826923076923077</v>
      </c>
      <c r="T1927" t="s">
        <v>8325</v>
      </c>
      <c r="U1927" t="s">
        <v>8329</v>
      </c>
    </row>
    <row r="1928" spans="1:21" ht="45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152"/>
        <v>40456.704351851848</v>
      </c>
      <c r="L1928" s="19">
        <f t="shared" si="153"/>
        <v>2010</v>
      </c>
      <c r="M1928" s="14">
        <f t="shared" si="150"/>
        <v>40483.768055555556</v>
      </c>
      <c r="N1928" t="b">
        <v>0</v>
      </c>
      <c r="O1928">
        <v>107</v>
      </c>
      <c r="P1928" t="b">
        <v>1</v>
      </c>
      <c r="Q1928" t="s">
        <v>8279</v>
      </c>
      <c r="R1928" s="7">
        <f t="shared" si="151"/>
        <v>195.37933333333334</v>
      </c>
      <c r="S1928" s="7">
        <f t="shared" si="154"/>
        <v>27.3896261682243</v>
      </c>
      <c r="T1928" t="s">
        <v>8325</v>
      </c>
      <c r="U1928" t="s">
        <v>8329</v>
      </c>
    </row>
    <row r="1929" spans="1:21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152"/>
        <v>40960.611562500002</v>
      </c>
      <c r="L1929" s="19">
        <f t="shared" si="153"/>
        <v>2012</v>
      </c>
      <c r="M1929" s="14">
        <f t="shared" si="150"/>
        <v>40975.957638888889</v>
      </c>
      <c r="N1929" t="b">
        <v>0</v>
      </c>
      <c r="O1929">
        <v>11</v>
      </c>
      <c r="P1929" t="b">
        <v>1</v>
      </c>
      <c r="Q1929" t="s">
        <v>8279</v>
      </c>
      <c r="R1929" s="7">
        <f t="shared" si="151"/>
        <v>103.33333333333334</v>
      </c>
      <c r="S1929" s="7">
        <f t="shared" si="154"/>
        <v>56.363636363636367</v>
      </c>
      <c r="T1929" t="s">
        <v>8325</v>
      </c>
      <c r="U1929" t="s">
        <v>8329</v>
      </c>
    </row>
    <row r="1930" spans="1:21" ht="30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152"/>
        <v>41371.3980787037</v>
      </c>
      <c r="L1930" s="19">
        <f t="shared" si="153"/>
        <v>2013</v>
      </c>
      <c r="M1930" s="14">
        <f t="shared" si="150"/>
        <v>41401.3980787037</v>
      </c>
      <c r="N1930" t="b">
        <v>0</v>
      </c>
      <c r="O1930">
        <v>34</v>
      </c>
      <c r="P1930" t="b">
        <v>1</v>
      </c>
      <c r="Q1930" t="s">
        <v>8279</v>
      </c>
      <c r="R1930" s="7">
        <f t="shared" si="151"/>
        <v>103.1372549019608</v>
      </c>
      <c r="S1930" s="7">
        <f t="shared" si="154"/>
        <v>77.352941176470594</v>
      </c>
      <c r="T1930" t="s">
        <v>8325</v>
      </c>
      <c r="U1930" t="s">
        <v>8329</v>
      </c>
    </row>
    <row r="1931" spans="1:21" ht="4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152"/>
        <v>40686.771597222221</v>
      </c>
      <c r="L1931" s="19">
        <f t="shared" si="153"/>
        <v>2011</v>
      </c>
      <c r="M1931" s="14">
        <f t="shared" si="150"/>
        <v>40728.771597222221</v>
      </c>
      <c r="N1931" t="b">
        <v>0</v>
      </c>
      <c r="O1931">
        <v>75</v>
      </c>
      <c r="P1931" t="b">
        <v>1</v>
      </c>
      <c r="Q1931" t="s">
        <v>8279</v>
      </c>
      <c r="R1931" s="7">
        <f t="shared" si="151"/>
        <v>100.3125</v>
      </c>
      <c r="S1931" s="7">
        <f t="shared" si="154"/>
        <v>42.8</v>
      </c>
      <c r="T1931" t="s">
        <v>8325</v>
      </c>
      <c r="U1931" t="s">
        <v>8329</v>
      </c>
    </row>
    <row r="1932" spans="1:21" ht="30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152"/>
        <v>41402.308819444443</v>
      </c>
      <c r="L1932" s="19">
        <f t="shared" si="153"/>
        <v>2013</v>
      </c>
      <c r="M1932" s="14">
        <f t="shared" si="150"/>
        <v>41462.308819444443</v>
      </c>
      <c r="N1932" t="b">
        <v>0</v>
      </c>
      <c r="O1932">
        <v>26</v>
      </c>
      <c r="P1932" t="b">
        <v>1</v>
      </c>
      <c r="Q1932" t="s">
        <v>8279</v>
      </c>
      <c r="R1932" s="7">
        <f t="shared" si="151"/>
        <v>127</v>
      </c>
      <c r="S1932" s="7">
        <f t="shared" si="154"/>
        <v>48.846153846153847</v>
      </c>
      <c r="T1932" t="s">
        <v>8325</v>
      </c>
      <c r="U1932" t="s">
        <v>8329</v>
      </c>
    </row>
    <row r="1933" spans="1:21" ht="30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152"/>
        <v>41037.642465277779</v>
      </c>
      <c r="L1933" s="19">
        <f t="shared" si="153"/>
        <v>2012</v>
      </c>
      <c r="M1933" s="14">
        <f t="shared" si="150"/>
        <v>41050.895833333336</v>
      </c>
      <c r="N1933" t="b">
        <v>0</v>
      </c>
      <c r="O1933">
        <v>50</v>
      </c>
      <c r="P1933" t="b">
        <v>1</v>
      </c>
      <c r="Q1933" t="s">
        <v>8279</v>
      </c>
      <c r="R1933" s="7">
        <f t="shared" si="151"/>
        <v>120.601</v>
      </c>
      <c r="S1933" s="7">
        <f t="shared" si="154"/>
        <v>48.240400000000001</v>
      </c>
      <c r="T1933" t="s">
        <v>8325</v>
      </c>
      <c r="U1933" t="s">
        <v>8329</v>
      </c>
    </row>
    <row r="1934" spans="1:21" ht="45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152"/>
        <v>40911.559872685189</v>
      </c>
      <c r="L1934" s="19">
        <f t="shared" si="153"/>
        <v>2012</v>
      </c>
      <c r="M1934" s="14">
        <f t="shared" si="150"/>
        <v>40932.559872685189</v>
      </c>
      <c r="N1934" t="b">
        <v>0</v>
      </c>
      <c r="O1934">
        <v>80</v>
      </c>
      <c r="P1934" t="b">
        <v>1</v>
      </c>
      <c r="Q1934" t="s">
        <v>8279</v>
      </c>
      <c r="R1934" s="7">
        <f t="shared" si="151"/>
        <v>106.99047619047619</v>
      </c>
      <c r="S1934" s="7">
        <f t="shared" si="154"/>
        <v>70.212500000000006</v>
      </c>
      <c r="T1934" t="s">
        <v>8325</v>
      </c>
      <c r="U1934" t="s">
        <v>8329</v>
      </c>
    </row>
    <row r="1935" spans="1:21" ht="4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152"/>
        <v>41878.880868055552</v>
      </c>
      <c r="L1935" s="19">
        <f t="shared" si="153"/>
        <v>2014</v>
      </c>
      <c r="M1935" s="14">
        <f t="shared" si="150"/>
        <v>41908.880868055552</v>
      </c>
      <c r="N1935" t="b">
        <v>0</v>
      </c>
      <c r="O1935">
        <v>110</v>
      </c>
      <c r="P1935" t="b">
        <v>1</v>
      </c>
      <c r="Q1935" t="s">
        <v>8279</v>
      </c>
      <c r="R1935" s="7">
        <f t="shared" si="151"/>
        <v>172.43333333333334</v>
      </c>
      <c r="S1935" s="7">
        <f t="shared" si="154"/>
        <v>94.054545454545448</v>
      </c>
      <c r="T1935" t="s">
        <v>8325</v>
      </c>
      <c r="U1935" t="s">
        <v>8329</v>
      </c>
    </row>
    <row r="1936" spans="1:21" ht="4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152"/>
        <v>40865.617141203707</v>
      </c>
      <c r="L1936" s="19">
        <f t="shared" si="153"/>
        <v>2011</v>
      </c>
      <c r="M1936" s="14">
        <f t="shared" si="150"/>
        <v>40901.958333333336</v>
      </c>
      <c r="N1936" t="b">
        <v>0</v>
      </c>
      <c r="O1936">
        <v>77</v>
      </c>
      <c r="P1936" t="b">
        <v>1</v>
      </c>
      <c r="Q1936" t="s">
        <v>8279</v>
      </c>
      <c r="R1936" s="7">
        <f t="shared" si="151"/>
        <v>123.61999999999999</v>
      </c>
      <c r="S1936" s="7">
        <f t="shared" si="154"/>
        <v>80.272727272727266</v>
      </c>
      <c r="T1936" t="s">
        <v>8325</v>
      </c>
      <c r="U1936" t="s">
        <v>8329</v>
      </c>
    </row>
    <row r="1937" spans="1:21" ht="4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152"/>
        <v>41773.682534722218</v>
      </c>
      <c r="L1937" s="19">
        <f t="shared" si="153"/>
        <v>2014</v>
      </c>
      <c r="M1937" s="14">
        <f t="shared" si="150"/>
        <v>41810.957638888889</v>
      </c>
      <c r="N1937" t="b">
        <v>0</v>
      </c>
      <c r="O1937">
        <v>50</v>
      </c>
      <c r="P1937" t="b">
        <v>1</v>
      </c>
      <c r="Q1937" t="s">
        <v>8279</v>
      </c>
      <c r="R1937" s="7">
        <f t="shared" si="151"/>
        <v>108.4</v>
      </c>
      <c r="S1937" s="7">
        <f t="shared" si="154"/>
        <v>54.2</v>
      </c>
      <c r="T1937" t="s">
        <v>8325</v>
      </c>
      <c r="U1937" t="s">
        <v>8329</v>
      </c>
    </row>
    <row r="1938" spans="1:21" ht="4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152"/>
        <v>40852.639699074076</v>
      </c>
      <c r="L1938" s="19">
        <f t="shared" si="153"/>
        <v>2011</v>
      </c>
      <c r="M1938" s="14">
        <f t="shared" si="150"/>
        <v>40882.999305555553</v>
      </c>
      <c r="N1938" t="b">
        <v>0</v>
      </c>
      <c r="O1938">
        <v>145</v>
      </c>
      <c r="P1938" t="b">
        <v>1</v>
      </c>
      <c r="Q1938" t="s">
        <v>8279</v>
      </c>
      <c r="R1938" s="7">
        <f t="shared" si="151"/>
        <v>116.52013333333333</v>
      </c>
      <c r="S1938" s="7">
        <f t="shared" si="154"/>
        <v>60.26903448275862</v>
      </c>
      <c r="T1938" t="s">
        <v>8325</v>
      </c>
      <c r="U1938" t="s">
        <v>8329</v>
      </c>
    </row>
    <row r="1939" spans="1:21" ht="4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152"/>
        <v>41058.868993055556</v>
      </c>
      <c r="L1939" s="19">
        <f t="shared" si="153"/>
        <v>2012</v>
      </c>
      <c r="M1939" s="14">
        <f t="shared" si="150"/>
        <v>41074.915972222225</v>
      </c>
      <c r="N1939" t="b">
        <v>0</v>
      </c>
      <c r="O1939">
        <v>29</v>
      </c>
      <c r="P1939" t="b">
        <v>1</v>
      </c>
      <c r="Q1939" t="s">
        <v>8279</v>
      </c>
      <c r="R1939" s="7">
        <f t="shared" si="151"/>
        <v>187.245</v>
      </c>
      <c r="S1939" s="7">
        <f t="shared" si="154"/>
        <v>38.740344827586206</v>
      </c>
      <c r="T1939" t="s">
        <v>8325</v>
      </c>
      <c r="U1939" t="s">
        <v>8329</v>
      </c>
    </row>
    <row r="1940" spans="1:21" ht="4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152"/>
        <v>41426.009618055556</v>
      </c>
      <c r="L1940" s="19">
        <f t="shared" si="153"/>
        <v>2013</v>
      </c>
      <c r="M1940" s="14">
        <f t="shared" si="150"/>
        <v>41456.958333333336</v>
      </c>
      <c r="N1940" t="b">
        <v>0</v>
      </c>
      <c r="O1940">
        <v>114</v>
      </c>
      <c r="P1940" t="b">
        <v>1</v>
      </c>
      <c r="Q1940" t="s">
        <v>8279</v>
      </c>
      <c r="R1940" s="7">
        <f t="shared" si="151"/>
        <v>115.93333333333334</v>
      </c>
      <c r="S1940" s="7">
        <f t="shared" si="154"/>
        <v>152.54385964912279</v>
      </c>
      <c r="T1940" t="s">
        <v>8325</v>
      </c>
      <c r="U1940" t="s">
        <v>8329</v>
      </c>
    </row>
    <row r="1941" spans="1:21" ht="45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152"/>
        <v>41313.735046296293</v>
      </c>
      <c r="L1941" s="19">
        <f t="shared" si="153"/>
        <v>2013</v>
      </c>
      <c r="M1941" s="14">
        <f t="shared" si="150"/>
        <v>41343.693379629629</v>
      </c>
      <c r="N1941" t="b">
        <v>0</v>
      </c>
      <c r="O1941">
        <v>96</v>
      </c>
      <c r="P1941" t="b">
        <v>1</v>
      </c>
      <c r="Q1941" t="s">
        <v>8279</v>
      </c>
      <c r="R1941" s="7">
        <f t="shared" si="151"/>
        <v>110.7</v>
      </c>
      <c r="S1941" s="7">
        <f t="shared" si="154"/>
        <v>115.3125</v>
      </c>
      <c r="T1941" t="s">
        <v>8325</v>
      </c>
      <c r="U1941" t="s">
        <v>8329</v>
      </c>
    </row>
    <row r="1942" spans="1:21" ht="4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152"/>
        <v>40670.257326388892</v>
      </c>
      <c r="L1942" s="19">
        <f t="shared" si="153"/>
        <v>2011</v>
      </c>
      <c r="M1942" s="14">
        <f t="shared" si="150"/>
        <v>40708.915972222225</v>
      </c>
      <c r="N1942" t="b">
        <v>0</v>
      </c>
      <c r="O1942">
        <v>31</v>
      </c>
      <c r="P1942" t="b">
        <v>1</v>
      </c>
      <c r="Q1942" t="s">
        <v>8279</v>
      </c>
      <c r="R1942" s="7">
        <f t="shared" si="151"/>
        <v>170.92307692307693</v>
      </c>
      <c r="S1942" s="7">
        <f t="shared" si="154"/>
        <v>35.838709677419352</v>
      </c>
      <c r="T1942" t="s">
        <v>8325</v>
      </c>
      <c r="U1942" t="s">
        <v>8329</v>
      </c>
    </row>
    <row r="1943" spans="1:21" ht="4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152"/>
        <v>41744.040868055556</v>
      </c>
      <c r="L1943" s="19">
        <f t="shared" si="153"/>
        <v>2014</v>
      </c>
      <c r="M1943" s="14">
        <f t="shared" si="150"/>
        <v>41774.040868055556</v>
      </c>
      <c r="N1943" t="b">
        <v>1</v>
      </c>
      <c r="O1943">
        <v>4883</v>
      </c>
      <c r="P1943" t="b">
        <v>1</v>
      </c>
      <c r="Q1943" t="s">
        <v>8295</v>
      </c>
      <c r="R1943" s="7">
        <f t="shared" si="151"/>
        <v>126.11835600000001</v>
      </c>
      <c r="S1943" s="7">
        <f t="shared" si="154"/>
        <v>64.570118779438872</v>
      </c>
      <c r="T1943" t="s">
        <v>8319</v>
      </c>
      <c r="U1943" t="s">
        <v>8349</v>
      </c>
    </row>
    <row r="1944" spans="1:21" ht="4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152"/>
        <v>40638.578009259261</v>
      </c>
      <c r="L1944" s="19">
        <f t="shared" si="153"/>
        <v>2011</v>
      </c>
      <c r="M1944" s="14">
        <f t="shared" si="150"/>
        <v>40728.578009259261</v>
      </c>
      <c r="N1944" t="b">
        <v>1</v>
      </c>
      <c r="O1944">
        <v>95</v>
      </c>
      <c r="P1944" t="b">
        <v>1</v>
      </c>
      <c r="Q1944" t="s">
        <v>8295</v>
      </c>
      <c r="R1944" s="7">
        <f t="shared" si="151"/>
        <v>138.44033333333334</v>
      </c>
      <c r="S1944" s="7">
        <f t="shared" si="154"/>
        <v>87.436000000000007</v>
      </c>
      <c r="T1944" t="s">
        <v>8319</v>
      </c>
      <c r="U1944" t="s">
        <v>8349</v>
      </c>
    </row>
    <row r="1945" spans="1:21" ht="4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152"/>
        <v>42548.019861111112</v>
      </c>
      <c r="L1945" s="19">
        <f t="shared" si="153"/>
        <v>2016</v>
      </c>
      <c r="M1945" s="14">
        <f t="shared" si="150"/>
        <v>42593.019861111112</v>
      </c>
      <c r="N1945" t="b">
        <v>1</v>
      </c>
      <c r="O1945">
        <v>2478</v>
      </c>
      <c r="P1945" t="b">
        <v>1</v>
      </c>
      <c r="Q1945" t="s">
        <v>8295</v>
      </c>
      <c r="R1945" s="7">
        <f t="shared" si="151"/>
        <v>1705.2499999999998</v>
      </c>
      <c r="S1945" s="7">
        <f t="shared" si="154"/>
        <v>68.815577078288939</v>
      </c>
      <c r="T1945" t="s">
        <v>8319</v>
      </c>
      <c r="U1945" t="s">
        <v>8349</v>
      </c>
    </row>
    <row r="1946" spans="1:21" ht="45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152"/>
        <v>41730.334374999999</v>
      </c>
      <c r="L1946" s="19">
        <f t="shared" si="153"/>
        <v>2014</v>
      </c>
      <c r="M1946" s="14">
        <f t="shared" si="150"/>
        <v>41760.334374999999</v>
      </c>
      <c r="N1946" t="b">
        <v>1</v>
      </c>
      <c r="O1946">
        <v>1789</v>
      </c>
      <c r="P1946" t="b">
        <v>1</v>
      </c>
      <c r="Q1946" t="s">
        <v>8295</v>
      </c>
      <c r="R1946" s="7">
        <f t="shared" si="151"/>
        <v>788.05550000000005</v>
      </c>
      <c r="S1946" s="7">
        <f t="shared" si="154"/>
        <v>176.200223588597</v>
      </c>
      <c r="T1946" t="s">
        <v>8319</v>
      </c>
      <c r="U1946" t="s">
        <v>8349</v>
      </c>
    </row>
    <row r="1947" spans="1:21" ht="4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152"/>
        <v>42157.001828703702</v>
      </c>
      <c r="L1947" s="19">
        <f t="shared" si="153"/>
        <v>2015</v>
      </c>
      <c r="M1947" s="14">
        <f t="shared" si="150"/>
        <v>42197.001828703702</v>
      </c>
      <c r="N1947" t="b">
        <v>1</v>
      </c>
      <c r="O1947">
        <v>680</v>
      </c>
      <c r="P1947" t="b">
        <v>1</v>
      </c>
      <c r="Q1947" t="s">
        <v>8295</v>
      </c>
      <c r="R1947" s="7">
        <f t="shared" si="151"/>
        <v>348.01799999999997</v>
      </c>
      <c r="S1947" s="7">
        <f t="shared" si="154"/>
        <v>511.79117647058825</v>
      </c>
      <c r="T1947" t="s">
        <v>8319</v>
      </c>
      <c r="U1947" t="s">
        <v>8349</v>
      </c>
    </row>
    <row r="1948" spans="1:21" ht="45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152"/>
        <v>41688.900011574078</v>
      </c>
      <c r="L1948" s="19">
        <f t="shared" si="153"/>
        <v>2014</v>
      </c>
      <c r="M1948" s="14">
        <f t="shared" si="150"/>
        <v>41748.858344907407</v>
      </c>
      <c r="N1948" t="b">
        <v>1</v>
      </c>
      <c r="O1948">
        <v>70</v>
      </c>
      <c r="P1948" t="b">
        <v>1</v>
      </c>
      <c r="Q1948" t="s">
        <v>8295</v>
      </c>
      <c r="R1948" s="7">
        <f t="shared" si="151"/>
        <v>149.74666666666667</v>
      </c>
      <c r="S1948" s="7">
        <f t="shared" si="154"/>
        <v>160.44285714285715</v>
      </c>
      <c r="T1948" t="s">
        <v>8319</v>
      </c>
      <c r="U1948" t="s">
        <v>8349</v>
      </c>
    </row>
    <row r="1949" spans="1:21" ht="45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152"/>
        <v>40102.668055555558</v>
      </c>
      <c r="L1949" s="19">
        <f t="shared" si="153"/>
        <v>2009</v>
      </c>
      <c r="M1949" s="14">
        <f t="shared" si="150"/>
        <v>40139.999305555553</v>
      </c>
      <c r="N1949" t="b">
        <v>1</v>
      </c>
      <c r="O1949">
        <v>23</v>
      </c>
      <c r="P1949" t="b">
        <v>1</v>
      </c>
      <c r="Q1949" t="s">
        <v>8295</v>
      </c>
      <c r="R1949" s="7">
        <f t="shared" si="151"/>
        <v>100.63375000000001</v>
      </c>
      <c r="S1949" s="7">
        <f t="shared" si="154"/>
        <v>35.003043478260871</v>
      </c>
      <c r="T1949" t="s">
        <v>8319</v>
      </c>
      <c r="U1949" t="s">
        <v>8349</v>
      </c>
    </row>
    <row r="1950" spans="1:21" ht="30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152"/>
        <v>42473.354270833333</v>
      </c>
      <c r="L1950" s="19">
        <f t="shared" si="153"/>
        <v>2016</v>
      </c>
      <c r="M1950" s="14">
        <f t="shared" si="150"/>
        <v>42527.459722222222</v>
      </c>
      <c r="N1950" t="b">
        <v>1</v>
      </c>
      <c r="O1950">
        <v>4245</v>
      </c>
      <c r="P1950" t="b">
        <v>1</v>
      </c>
      <c r="Q1950" t="s">
        <v>8295</v>
      </c>
      <c r="R1950" s="7">
        <f t="shared" si="151"/>
        <v>800.21100000000001</v>
      </c>
      <c r="S1950" s="7">
        <f t="shared" si="154"/>
        <v>188.50671378091872</v>
      </c>
      <c r="T1950" t="s">
        <v>8319</v>
      </c>
      <c r="U1950" t="s">
        <v>8349</v>
      </c>
    </row>
    <row r="1951" spans="1:21" ht="30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152"/>
        <v>41800.173043981486</v>
      </c>
      <c r="L1951" s="19">
        <f t="shared" si="153"/>
        <v>2014</v>
      </c>
      <c r="M1951" s="14">
        <f t="shared" si="150"/>
        <v>41830.173043981486</v>
      </c>
      <c r="N1951" t="b">
        <v>1</v>
      </c>
      <c r="O1951">
        <v>943</v>
      </c>
      <c r="P1951" t="b">
        <v>1</v>
      </c>
      <c r="Q1951" t="s">
        <v>8295</v>
      </c>
      <c r="R1951" s="7">
        <f t="shared" si="151"/>
        <v>106.00260000000002</v>
      </c>
      <c r="S1951" s="7">
        <f t="shared" si="154"/>
        <v>56.204984093319197</v>
      </c>
      <c r="T1951" t="s">
        <v>8319</v>
      </c>
      <c r="U1951" t="s">
        <v>8349</v>
      </c>
    </row>
    <row r="1952" spans="1:21" ht="4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152"/>
        <v>40623.931400462963</v>
      </c>
      <c r="L1952" s="19">
        <f t="shared" si="153"/>
        <v>2011</v>
      </c>
      <c r="M1952" s="14">
        <f t="shared" si="150"/>
        <v>40654.931400462963</v>
      </c>
      <c r="N1952" t="b">
        <v>1</v>
      </c>
      <c r="O1952">
        <v>1876</v>
      </c>
      <c r="P1952" t="b">
        <v>1</v>
      </c>
      <c r="Q1952" t="s">
        <v>8295</v>
      </c>
      <c r="R1952" s="7">
        <f t="shared" si="151"/>
        <v>200.51866666666669</v>
      </c>
      <c r="S1952" s="7">
        <f t="shared" si="154"/>
        <v>51.3054157782516</v>
      </c>
      <c r="T1952" t="s">
        <v>8319</v>
      </c>
      <c r="U1952" t="s">
        <v>8349</v>
      </c>
    </row>
    <row r="1953" spans="1:21" ht="4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152"/>
        <v>42651.170567129629</v>
      </c>
      <c r="L1953" s="19">
        <f t="shared" si="153"/>
        <v>2016</v>
      </c>
      <c r="M1953" s="14">
        <f t="shared" si="150"/>
        <v>42681.212233796294</v>
      </c>
      <c r="N1953" t="b">
        <v>1</v>
      </c>
      <c r="O1953">
        <v>834</v>
      </c>
      <c r="P1953" t="b">
        <v>1</v>
      </c>
      <c r="Q1953" t="s">
        <v>8295</v>
      </c>
      <c r="R1953" s="7">
        <f t="shared" si="151"/>
        <v>212.44399999999999</v>
      </c>
      <c r="S1953" s="7">
        <f t="shared" si="154"/>
        <v>127.36450839328538</v>
      </c>
      <c r="T1953" t="s">
        <v>8319</v>
      </c>
      <c r="U1953" t="s">
        <v>8349</v>
      </c>
    </row>
    <row r="1954" spans="1:21" ht="4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152"/>
        <v>41526.35665509259</v>
      </c>
      <c r="L1954" s="19">
        <f t="shared" si="153"/>
        <v>2013</v>
      </c>
      <c r="M1954" s="14">
        <f t="shared" si="150"/>
        <v>41563.35665509259</v>
      </c>
      <c r="N1954" t="b">
        <v>1</v>
      </c>
      <c r="O1954">
        <v>682</v>
      </c>
      <c r="P1954" t="b">
        <v>1</v>
      </c>
      <c r="Q1954" t="s">
        <v>8295</v>
      </c>
      <c r="R1954" s="7">
        <f t="shared" si="151"/>
        <v>198.47237142857145</v>
      </c>
      <c r="S1954" s="7">
        <f t="shared" si="154"/>
        <v>101.85532258064516</v>
      </c>
      <c r="T1954" t="s">
        <v>8319</v>
      </c>
      <c r="U1954" t="s">
        <v>8349</v>
      </c>
    </row>
    <row r="1955" spans="1:21" ht="4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152"/>
        <v>40940.949826388889</v>
      </c>
      <c r="L1955" s="19">
        <f t="shared" si="153"/>
        <v>2012</v>
      </c>
      <c r="M1955" s="14">
        <f t="shared" si="150"/>
        <v>40969.875</v>
      </c>
      <c r="N1955" t="b">
        <v>1</v>
      </c>
      <c r="O1955">
        <v>147</v>
      </c>
      <c r="P1955" t="b">
        <v>1</v>
      </c>
      <c r="Q1955" t="s">
        <v>8295</v>
      </c>
      <c r="R1955" s="7">
        <f t="shared" si="151"/>
        <v>225.94666666666666</v>
      </c>
      <c r="S1955" s="7">
        <f t="shared" si="154"/>
        <v>230.55782312925169</v>
      </c>
      <c r="T1955" t="s">
        <v>8319</v>
      </c>
      <c r="U1955" t="s">
        <v>8349</v>
      </c>
    </row>
    <row r="1956" spans="1:21" ht="30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152"/>
        <v>42394.330740740741</v>
      </c>
      <c r="L1956" s="19">
        <f t="shared" si="153"/>
        <v>2016</v>
      </c>
      <c r="M1956" s="14">
        <f t="shared" si="150"/>
        <v>42440.958333333328</v>
      </c>
      <c r="N1956" t="b">
        <v>1</v>
      </c>
      <c r="O1956">
        <v>415</v>
      </c>
      <c r="P1956" t="b">
        <v>1</v>
      </c>
      <c r="Q1956" t="s">
        <v>8295</v>
      </c>
      <c r="R1956" s="7">
        <f t="shared" si="151"/>
        <v>698.94800000000009</v>
      </c>
      <c r="S1956" s="7">
        <f t="shared" si="154"/>
        <v>842.10602409638557</v>
      </c>
      <c r="T1956" t="s">
        <v>8319</v>
      </c>
      <c r="U1956" t="s">
        <v>8349</v>
      </c>
    </row>
    <row r="1957" spans="1:21" ht="4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152"/>
        <v>41020.021770833337</v>
      </c>
      <c r="L1957" s="19">
        <f t="shared" si="153"/>
        <v>2012</v>
      </c>
      <c r="M1957" s="14">
        <f t="shared" si="150"/>
        <v>41052.541666666664</v>
      </c>
      <c r="N1957" t="b">
        <v>1</v>
      </c>
      <c r="O1957">
        <v>290</v>
      </c>
      <c r="P1957" t="b">
        <v>1</v>
      </c>
      <c r="Q1957" t="s">
        <v>8295</v>
      </c>
      <c r="R1957" s="7">
        <f t="shared" si="151"/>
        <v>398.59528571428569</v>
      </c>
      <c r="S1957" s="7">
        <f t="shared" si="154"/>
        <v>577.27593103448271</v>
      </c>
      <c r="T1957" t="s">
        <v>8319</v>
      </c>
      <c r="U1957" t="s">
        <v>8349</v>
      </c>
    </row>
    <row r="1958" spans="1:21" ht="4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152"/>
        <v>42067.673668981486</v>
      </c>
      <c r="L1958" s="19">
        <f t="shared" si="153"/>
        <v>2015</v>
      </c>
      <c r="M1958" s="14">
        <f t="shared" si="150"/>
        <v>42112.632002314815</v>
      </c>
      <c r="N1958" t="b">
        <v>1</v>
      </c>
      <c r="O1958">
        <v>365</v>
      </c>
      <c r="P1958" t="b">
        <v>1</v>
      </c>
      <c r="Q1958" t="s">
        <v>8295</v>
      </c>
      <c r="R1958" s="7">
        <f t="shared" si="151"/>
        <v>294.0333333333333</v>
      </c>
      <c r="S1958" s="7">
        <f t="shared" si="154"/>
        <v>483.34246575342468</v>
      </c>
      <c r="T1958" t="s">
        <v>8319</v>
      </c>
      <c r="U1958" t="s">
        <v>8349</v>
      </c>
    </row>
    <row r="1959" spans="1:21" ht="30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152"/>
        <v>41178.848530092597</v>
      </c>
      <c r="L1959" s="19">
        <f t="shared" si="153"/>
        <v>2012</v>
      </c>
      <c r="M1959" s="14">
        <f t="shared" si="150"/>
        <v>41208.848530092597</v>
      </c>
      <c r="N1959" t="b">
        <v>1</v>
      </c>
      <c r="O1959">
        <v>660</v>
      </c>
      <c r="P1959" t="b">
        <v>1</v>
      </c>
      <c r="Q1959" t="s">
        <v>8295</v>
      </c>
      <c r="R1959" s="7">
        <f t="shared" si="151"/>
        <v>167.50470000000001</v>
      </c>
      <c r="S1959" s="7">
        <f t="shared" si="154"/>
        <v>76.138500000000008</v>
      </c>
      <c r="T1959" t="s">
        <v>8319</v>
      </c>
      <c r="U1959" t="s">
        <v>8349</v>
      </c>
    </row>
    <row r="1960" spans="1:21" ht="4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152"/>
        <v>41326.737974537034</v>
      </c>
      <c r="L1960" s="19">
        <f t="shared" si="153"/>
        <v>2013</v>
      </c>
      <c r="M1960" s="14">
        <f t="shared" si="150"/>
        <v>41356.69630787037</v>
      </c>
      <c r="N1960" t="b">
        <v>1</v>
      </c>
      <c r="O1960">
        <v>1356</v>
      </c>
      <c r="P1960" t="b">
        <v>1</v>
      </c>
      <c r="Q1960" t="s">
        <v>8295</v>
      </c>
      <c r="R1960" s="7">
        <f t="shared" si="151"/>
        <v>1435.5717142857143</v>
      </c>
      <c r="S1960" s="7">
        <f t="shared" si="154"/>
        <v>74.107684365781708</v>
      </c>
      <c r="T1960" t="s">
        <v>8319</v>
      </c>
      <c r="U1960" t="s">
        <v>8349</v>
      </c>
    </row>
    <row r="1961" spans="1:21" ht="45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152"/>
        <v>41871.595601851848</v>
      </c>
      <c r="L1961" s="19">
        <f t="shared" si="153"/>
        <v>2014</v>
      </c>
      <c r="M1961" s="14">
        <f t="shared" si="150"/>
        <v>41912.75</v>
      </c>
      <c r="N1961" t="b">
        <v>1</v>
      </c>
      <c r="O1961">
        <v>424</v>
      </c>
      <c r="P1961" t="b">
        <v>1</v>
      </c>
      <c r="Q1961" t="s">
        <v>8295</v>
      </c>
      <c r="R1961" s="7">
        <f t="shared" si="151"/>
        <v>156.73439999999999</v>
      </c>
      <c r="S1961" s="7">
        <f t="shared" si="154"/>
        <v>36.965660377358489</v>
      </c>
      <c r="T1961" t="s">
        <v>8319</v>
      </c>
      <c r="U1961" t="s">
        <v>8349</v>
      </c>
    </row>
    <row r="1962" spans="1:21" ht="4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152"/>
        <v>41964.112743055557</v>
      </c>
      <c r="L1962" s="19">
        <f t="shared" si="153"/>
        <v>2014</v>
      </c>
      <c r="M1962" s="14">
        <f t="shared" si="150"/>
        <v>41994.112743055557</v>
      </c>
      <c r="N1962" t="b">
        <v>1</v>
      </c>
      <c r="O1962">
        <v>33</v>
      </c>
      <c r="P1962" t="b">
        <v>1</v>
      </c>
      <c r="Q1962" t="s">
        <v>8295</v>
      </c>
      <c r="R1962" s="7">
        <f t="shared" si="151"/>
        <v>117.90285714285716</v>
      </c>
      <c r="S1962" s="7">
        <f t="shared" si="154"/>
        <v>2500.969696969697</v>
      </c>
      <c r="T1962" t="s">
        <v>8319</v>
      </c>
      <c r="U1962" t="s">
        <v>8349</v>
      </c>
    </row>
    <row r="1963" spans="1:21" ht="4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152"/>
        <v>41147.944641203707</v>
      </c>
      <c r="L1963" s="19">
        <f t="shared" si="153"/>
        <v>2012</v>
      </c>
      <c r="M1963" s="14">
        <f t="shared" si="150"/>
        <v>41187.915972222225</v>
      </c>
      <c r="N1963" t="b">
        <v>1</v>
      </c>
      <c r="O1963">
        <v>1633</v>
      </c>
      <c r="P1963" t="b">
        <v>1</v>
      </c>
      <c r="Q1963" t="s">
        <v>8295</v>
      </c>
      <c r="R1963" s="7">
        <f t="shared" si="151"/>
        <v>1105.3811999999998</v>
      </c>
      <c r="S1963" s="7">
        <f t="shared" si="154"/>
        <v>67.690214329454989</v>
      </c>
      <c r="T1963" t="s">
        <v>8319</v>
      </c>
      <c r="U1963" t="s">
        <v>8349</v>
      </c>
    </row>
    <row r="1964" spans="1:21" ht="4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152"/>
        <v>41742.530509259261</v>
      </c>
      <c r="L1964" s="19">
        <f t="shared" si="153"/>
        <v>2014</v>
      </c>
      <c r="M1964" s="14">
        <f t="shared" si="150"/>
        <v>41772.530509259261</v>
      </c>
      <c r="N1964" t="b">
        <v>1</v>
      </c>
      <c r="O1964">
        <v>306</v>
      </c>
      <c r="P1964" t="b">
        <v>1</v>
      </c>
      <c r="Q1964" t="s">
        <v>8295</v>
      </c>
      <c r="R1964" s="7">
        <f t="shared" si="151"/>
        <v>192.92499999999998</v>
      </c>
      <c r="S1964" s="7">
        <f t="shared" si="154"/>
        <v>63.04738562091503</v>
      </c>
      <c r="T1964" t="s">
        <v>8319</v>
      </c>
      <c r="U1964" t="s">
        <v>8349</v>
      </c>
    </row>
    <row r="1965" spans="1:21" ht="45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152"/>
        <v>41863.179791666669</v>
      </c>
      <c r="L1965" s="19">
        <f t="shared" si="153"/>
        <v>2014</v>
      </c>
      <c r="M1965" s="14">
        <f t="shared" si="150"/>
        <v>41898.179791666669</v>
      </c>
      <c r="N1965" t="b">
        <v>1</v>
      </c>
      <c r="O1965">
        <v>205</v>
      </c>
      <c r="P1965" t="b">
        <v>1</v>
      </c>
      <c r="Q1965" t="s">
        <v>8295</v>
      </c>
      <c r="R1965" s="7">
        <f t="shared" si="151"/>
        <v>126.8842105263158</v>
      </c>
      <c r="S1965" s="7">
        <f t="shared" si="154"/>
        <v>117.6</v>
      </c>
      <c r="T1965" t="s">
        <v>8319</v>
      </c>
      <c r="U1965" t="s">
        <v>8349</v>
      </c>
    </row>
    <row r="1966" spans="1:21" ht="4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152"/>
        <v>42452.022824074069</v>
      </c>
      <c r="L1966" s="19">
        <f t="shared" si="153"/>
        <v>2016</v>
      </c>
      <c r="M1966" s="14">
        <f t="shared" si="150"/>
        <v>42482.022824074069</v>
      </c>
      <c r="N1966" t="b">
        <v>1</v>
      </c>
      <c r="O1966">
        <v>1281</v>
      </c>
      <c r="P1966" t="b">
        <v>1</v>
      </c>
      <c r="Q1966" t="s">
        <v>8295</v>
      </c>
      <c r="R1966" s="7">
        <f t="shared" si="151"/>
        <v>259.57748878923763</v>
      </c>
      <c r="S1966" s="7">
        <f t="shared" si="154"/>
        <v>180.75185011709601</v>
      </c>
      <c r="T1966" t="s">
        <v>8319</v>
      </c>
      <c r="U1966" t="s">
        <v>8349</v>
      </c>
    </row>
    <row r="1967" spans="1:21" ht="4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152"/>
        <v>40897.839236111111</v>
      </c>
      <c r="L1967" s="19">
        <f t="shared" si="153"/>
        <v>2011</v>
      </c>
      <c r="M1967" s="14">
        <f t="shared" si="150"/>
        <v>40919.791666666664</v>
      </c>
      <c r="N1967" t="b">
        <v>1</v>
      </c>
      <c r="O1967">
        <v>103</v>
      </c>
      <c r="P1967" t="b">
        <v>1</v>
      </c>
      <c r="Q1967" t="s">
        <v>8295</v>
      </c>
      <c r="R1967" s="7">
        <f t="shared" si="151"/>
        <v>262.27999999999997</v>
      </c>
      <c r="S1967" s="7">
        <f t="shared" si="154"/>
        <v>127.32038834951456</v>
      </c>
      <c r="T1967" t="s">
        <v>8319</v>
      </c>
      <c r="U1967" t="s">
        <v>8349</v>
      </c>
    </row>
    <row r="1968" spans="1:21" ht="4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152"/>
        <v>41835.290486111109</v>
      </c>
      <c r="L1968" s="19">
        <f t="shared" si="153"/>
        <v>2014</v>
      </c>
      <c r="M1968" s="14">
        <f t="shared" si="150"/>
        <v>41865.290486111109</v>
      </c>
      <c r="N1968" t="b">
        <v>1</v>
      </c>
      <c r="O1968">
        <v>1513</v>
      </c>
      <c r="P1968" t="b">
        <v>1</v>
      </c>
      <c r="Q1968" t="s">
        <v>8295</v>
      </c>
      <c r="R1968" s="7">
        <f t="shared" si="151"/>
        <v>206.74309000000002</v>
      </c>
      <c r="S1968" s="7">
        <f t="shared" si="154"/>
        <v>136.6444745538665</v>
      </c>
      <c r="T1968" t="s">
        <v>8319</v>
      </c>
      <c r="U1968" t="s">
        <v>8349</v>
      </c>
    </row>
    <row r="1969" spans="1:21" ht="4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152"/>
        <v>41730.413530092592</v>
      </c>
      <c r="L1969" s="19">
        <f t="shared" si="153"/>
        <v>2014</v>
      </c>
      <c r="M1969" s="14">
        <f t="shared" si="150"/>
        <v>41760.413530092592</v>
      </c>
      <c r="N1969" t="b">
        <v>1</v>
      </c>
      <c r="O1969">
        <v>405</v>
      </c>
      <c r="P1969" t="b">
        <v>1</v>
      </c>
      <c r="Q1969" t="s">
        <v>8295</v>
      </c>
      <c r="R1969" s="7">
        <f t="shared" si="151"/>
        <v>370.13</v>
      </c>
      <c r="S1969" s="7">
        <f t="shared" si="154"/>
        <v>182.78024691358024</v>
      </c>
      <c r="T1969" t="s">
        <v>8319</v>
      </c>
      <c r="U1969" t="s">
        <v>8349</v>
      </c>
    </row>
    <row r="1970" spans="1:21" ht="30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152"/>
        <v>42676.336979166663</v>
      </c>
      <c r="L1970" s="19">
        <f t="shared" si="153"/>
        <v>2016</v>
      </c>
      <c r="M1970" s="14">
        <f t="shared" si="150"/>
        <v>42707.378645833334</v>
      </c>
      <c r="N1970" t="b">
        <v>1</v>
      </c>
      <c r="O1970">
        <v>510</v>
      </c>
      <c r="P1970" t="b">
        <v>1</v>
      </c>
      <c r="Q1970" t="s">
        <v>8295</v>
      </c>
      <c r="R1970" s="7">
        <f t="shared" si="151"/>
        <v>284.96600000000001</v>
      </c>
      <c r="S1970" s="7">
        <f t="shared" si="154"/>
        <v>279.37843137254902</v>
      </c>
      <c r="T1970" t="s">
        <v>8319</v>
      </c>
      <c r="U1970" t="s">
        <v>8349</v>
      </c>
    </row>
    <row r="1971" spans="1:21" ht="4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152"/>
        <v>42557.542453703703</v>
      </c>
      <c r="L1971" s="19">
        <f t="shared" si="153"/>
        <v>2016</v>
      </c>
      <c r="M1971" s="14">
        <f t="shared" si="150"/>
        <v>42587.542453703703</v>
      </c>
      <c r="N1971" t="b">
        <v>1</v>
      </c>
      <c r="O1971">
        <v>1887</v>
      </c>
      <c r="P1971" t="b">
        <v>1</v>
      </c>
      <c r="Q1971" t="s">
        <v>8295</v>
      </c>
      <c r="R1971" s="7">
        <f t="shared" si="151"/>
        <v>579.08000000000004</v>
      </c>
      <c r="S1971" s="7">
        <f t="shared" si="154"/>
        <v>61.375728669846318</v>
      </c>
      <c r="T1971" t="s">
        <v>8319</v>
      </c>
      <c r="U1971" t="s">
        <v>8349</v>
      </c>
    </row>
    <row r="1972" spans="1:21" ht="30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152"/>
        <v>41323.943298611113</v>
      </c>
      <c r="L1972" s="19">
        <f t="shared" si="153"/>
        <v>2013</v>
      </c>
      <c r="M1972" s="14">
        <f t="shared" si="150"/>
        <v>41383.901631944442</v>
      </c>
      <c r="N1972" t="b">
        <v>1</v>
      </c>
      <c r="O1972">
        <v>701</v>
      </c>
      <c r="P1972" t="b">
        <v>1</v>
      </c>
      <c r="Q1972" t="s">
        <v>8295</v>
      </c>
      <c r="R1972" s="7">
        <f t="shared" si="151"/>
        <v>1131.8</v>
      </c>
      <c r="S1972" s="7">
        <f t="shared" si="154"/>
        <v>80.727532097004286</v>
      </c>
      <c r="T1972" t="s">
        <v>8319</v>
      </c>
      <c r="U1972" t="s">
        <v>8349</v>
      </c>
    </row>
    <row r="1973" spans="1:21" ht="4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152"/>
        <v>41561.250706018516</v>
      </c>
      <c r="L1973" s="19">
        <f t="shared" si="153"/>
        <v>2013</v>
      </c>
      <c r="M1973" s="14">
        <f t="shared" si="150"/>
        <v>41592.916666666664</v>
      </c>
      <c r="N1973" t="b">
        <v>1</v>
      </c>
      <c r="O1973">
        <v>3863</v>
      </c>
      <c r="P1973" t="b">
        <v>1</v>
      </c>
      <c r="Q1973" t="s">
        <v>8295</v>
      </c>
      <c r="R1973" s="7">
        <f t="shared" si="151"/>
        <v>263.02771750000005</v>
      </c>
      <c r="S1973" s="7">
        <f t="shared" si="154"/>
        <v>272.35590732591254</v>
      </c>
      <c r="T1973" t="s">
        <v>8319</v>
      </c>
      <c r="U1973" t="s">
        <v>8349</v>
      </c>
    </row>
    <row r="1974" spans="1:21" ht="4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152"/>
        <v>41200.762083333335</v>
      </c>
      <c r="L1974" s="19">
        <f t="shared" si="153"/>
        <v>2012</v>
      </c>
      <c r="M1974" s="14">
        <f t="shared" si="150"/>
        <v>41230.803749999999</v>
      </c>
      <c r="N1974" t="b">
        <v>1</v>
      </c>
      <c r="O1974">
        <v>238</v>
      </c>
      <c r="P1974" t="b">
        <v>1</v>
      </c>
      <c r="Q1974" t="s">
        <v>8295</v>
      </c>
      <c r="R1974" s="7">
        <f t="shared" si="151"/>
        <v>674.48</v>
      </c>
      <c r="S1974" s="7">
        <f t="shared" si="154"/>
        <v>70.848739495798313</v>
      </c>
      <c r="T1974" t="s">
        <v>8319</v>
      </c>
      <c r="U1974" t="s">
        <v>8349</v>
      </c>
    </row>
    <row r="1975" spans="1:21" ht="4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152"/>
        <v>42549.472962962958</v>
      </c>
      <c r="L1975" s="19">
        <f t="shared" si="153"/>
        <v>2016</v>
      </c>
      <c r="M1975" s="14">
        <f t="shared" si="150"/>
        <v>42588.041666666672</v>
      </c>
      <c r="N1975" t="b">
        <v>1</v>
      </c>
      <c r="O1975">
        <v>2051</v>
      </c>
      <c r="P1975" t="b">
        <v>1</v>
      </c>
      <c r="Q1975" t="s">
        <v>8295</v>
      </c>
      <c r="R1975" s="7">
        <f t="shared" si="151"/>
        <v>256.83081313131316</v>
      </c>
      <c r="S1975" s="7">
        <f t="shared" si="154"/>
        <v>247.94003412969283</v>
      </c>
      <c r="T1975" t="s">
        <v>8319</v>
      </c>
      <c r="U1975" t="s">
        <v>8349</v>
      </c>
    </row>
    <row r="1976" spans="1:21" ht="4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152"/>
        <v>41445.084131944444</v>
      </c>
      <c r="L1976" s="19">
        <f t="shared" si="153"/>
        <v>2013</v>
      </c>
      <c r="M1976" s="14">
        <f t="shared" si="150"/>
        <v>41505.084131944444</v>
      </c>
      <c r="N1976" t="b">
        <v>1</v>
      </c>
      <c r="O1976">
        <v>402</v>
      </c>
      <c r="P1976" t="b">
        <v>1</v>
      </c>
      <c r="Q1976" t="s">
        <v>8295</v>
      </c>
      <c r="R1976" s="7">
        <f t="shared" si="151"/>
        <v>375.49599999999998</v>
      </c>
      <c r="S1976" s="7">
        <f t="shared" si="154"/>
        <v>186.81393034825871</v>
      </c>
      <c r="T1976" t="s">
        <v>8319</v>
      </c>
      <c r="U1976" t="s">
        <v>8349</v>
      </c>
    </row>
    <row r="1977" spans="1:21" ht="30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152"/>
        <v>41313.505219907405</v>
      </c>
      <c r="L1977" s="19">
        <f t="shared" si="153"/>
        <v>2013</v>
      </c>
      <c r="M1977" s="14">
        <f t="shared" si="150"/>
        <v>41343.505219907405</v>
      </c>
      <c r="N1977" t="b">
        <v>1</v>
      </c>
      <c r="O1977">
        <v>253</v>
      </c>
      <c r="P1977" t="b">
        <v>1</v>
      </c>
      <c r="Q1977" t="s">
        <v>8295</v>
      </c>
      <c r="R1977" s="7">
        <f t="shared" si="151"/>
        <v>208.70837499999996</v>
      </c>
      <c r="S1977" s="7">
        <f t="shared" si="154"/>
        <v>131.98948616600788</v>
      </c>
      <c r="T1977" t="s">
        <v>8319</v>
      </c>
      <c r="U1977" t="s">
        <v>8349</v>
      </c>
    </row>
    <row r="1978" spans="1:21" ht="30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152"/>
        <v>41438.649594907409</v>
      </c>
      <c r="L1978" s="19">
        <f t="shared" si="153"/>
        <v>2013</v>
      </c>
      <c r="M1978" s="14">
        <f t="shared" si="150"/>
        <v>41468.649594907409</v>
      </c>
      <c r="N1978" t="b">
        <v>1</v>
      </c>
      <c r="O1978">
        <v>473</v>
      </c>
      <c r="P1978" t="b">
        <v>1</v>
      </c>
      <c r="Q1978" t="s">
        <v>8295</v>
      </c>
      <c r="R1978" s="7">
        <f t="shared" si="151"/>
        <v>346.6</v>
      </c>
      <c r="S1978" s="7">
        <f t="shared" si="154"/>
        <v>29.310782241014799</v>
      </c>
      <c r="T1978" t="s">
        <v>8319</v>
      </c>
      <c r="U1978" t="s">
        <v>8349</v>
      </c>
    </row>
    <row r="1979" spans="1:21" ht="30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152"/>
        <v>42310.966898148152</v>
      </c>
      <c r="L1979" s="19">
        <f t="shared" si="153"/>
        <v>2015</v>
      </c>
      <c r="M1979" s="14">
        <f t="shared" si="150"/>
        <v>42357.082638888889</v>
      </c>
      <c r="N1979" t="b">
        <v>1</v>
      </c>
      <c r="O1979">
        <v>821</v>
      </c>
      <c r="P1979" t="b">
        <v>1</v>
      </c>
      <c r="Q1979" t="s">
        <v>8295</v>
      </c>
      <c r="R1979" s="7">
        <f t="shared" si="151"/>
        <v>402.33</v>
      </c>
      <c r="S1979" s="7">
        <f t="shared" si="154"/>
        <v>245.02436053593178</v>
      </c>
      <c r="T1979" t="s">
        <v>8319</v>
      </c>
      <c r="U1979" t="s">
        <v>8349</v>
      </c>
    </row>
    <row r="1980" spans="1:21" ht="4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152"/>
        <v>41038.975601851853</v>
      </c>
      <c r="L1980" s="19">
        <f t="shared" si="153"/>
        <v>2012</v>
      </c>
      <c r="M1980" s="14">
        <f t="shared" si="150"/>
        <v>41072.041666666664</v>
      </c>
      <c r="N1980" t="b">
        <v>1</v>
      </c>
      <c r="O1980">
        <v>388</v>
      </c>
      <c r="P1980" t="b">
        <v>1</v>
      </c>
      <c r="Q1980" t="s">
        <v>8295</v>
      </c>
      <c r="R1980" s="7">
        <f t="shared" si="151"/>
        <v>1026.8451399999999</v>
      </c>
      <c r="S1980" s="7">
        <f t="shared" si="154"/>
        <v>1323.2540463917526</v>
      </c>
      <c r="T1980" t="s">
        <v>8319</v>
      </c>
      <c r="U1980" t="s">
        <v>8349</v>
      </c>
    </row>
    <row r="1981" spans="1:21" ht="30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152"/>
        <v>42290.210023148145</v>
      </c>
      <c r="L1981" s="19">
        <f t="shared" si="153"/>
        <v>2015</v>
      </c>
      <c r="M1981" s="14">
        <f t="shared" si="150"/>
        <v>42326.957638888889</v>
      </c>
      <c r="N1981" t="b">
        <v>1</v>
      </c>
      <c r="O1981">
        <v>813</v>
      </c>
      <c r="P1981" t="b">
        <v>1</v>
      </c>
      <c r="Q1981" t="s">
        <v>8295</v>
      </c>
      <c r="R1981" s="7">
        <f t="shared" si="151"/>
        <v>114.901155</v>
      </c>
      <c r="S1981" s="7">
        <f t="shared" si="154"/>
        <v>282.65966789667897</v>
      </c>
      <c r="T1981" t="s">
        <v>8319</v>
      </c>
      <c r="U1981" t="s">
        <v>8349</v>
      </c>
    </row>
    <row r="1982" spans="1:21" ht="30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152"/>
        <v>42423.292384259257</v>
      </c>
      <c r="L1982" s="19">
        <f t="shared" si="153"/>
        <v>2016</v>
      </c>
      <c r="M1982" s="14">
        <f t="shared" si="150"/>
        <v>42463.250717592593</v>
      </c>
      <c r="N1982" t="b">
        <v>1</v>
      </c>
      <c r="O1982">
        <v>1945</v>
      </c>
      <c r="P1982" t="b">
        <v>1</v>
      </c>
      <c r="Q1982" t="s">
        <v>8295</v>
      </c>
      <c r="R1982" s="7">
        <f t="shared" si="151"/>
        <v>354.82402000000002</v>
      </c>
      <c r="S1982" s="7">
        <f t="shared" si="154"/>
        <v>91.214401028277635</v>
      </c>
      <c r="T1982" t="s">
        <v>8319</v>
      </c>
      <c r="U1982" t="s">
        <v>8349</v>
      </c>
    </row>
    <row r="1983" spans="1:21" ht="4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152"/>
        <v>41799.475289351853</v>
      </c>
      <c r="L1983" s="19">
        <f t="shared" si="153"/>
        <v>2014</v>
      </c>
      <c r="M1983" s="14">
        <f t="shared" si="150"/>
        <v>41829.475289351853</v>
      </c>
      <c r="N1983" t="b">
        <v>0</v>
      </c>
      <c r="O1983">
        <v>12</v>
      </c>
      <c r="P1983" t="b">
        <v>0</v>
      </c>
      <c r="Q1983" t="s">
        <v>8296</v>
      </c>
      <c r="R1983" s="7">
        <f t="shared" si="151"/>
        <v>5.08</v>
      </c>
      <c r="S1983" s="7">
        <f t="shared" si="154"/>
        <v>31.75</v>
      </c>
      <c r="T1983" t="s">
        <v>8338</v>
      </c>
      <c r="U1983" t="s">
        <v>8350</v>
      </c>
    </row>
    <row r="1984" spans="1:21" ht="30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152"/>
        <v>42678.336655092593</v>
      </c>
      <c r="L1984" s="19">
        <f t="shared" si="153"/>
        <v>2016</v>
      </c>
      <c r="M1984" s="14">
        <f t="shared" si="150"/>
        <v>42708.378321759257</v>
      </c>
      <c r="N1984" t="b">
        <v>0</v>
      </c>
      <c r="O1984">
        <v>0</v>
      </c>
      <c r="P1984" t="b">
        <v>0</v>
      </c>
      <c r="Q1984" t="s">
        <v>8296</v>
      </c>
      <c r="R1984" s="7">
        <f t="shared" si="151"/>
        <v>0</v>
      </c>
      <c r="S1984" s="7">
        <f t="shared" si="154"/>
        <v>0</v>
      </c>
      <c r="T1984" t="s">
        <v>8338</v>
      </c>
      <c r="U1984" t="s">
        <v>8350</v>
      </c>
    </row>
    <row r="1985" spans="1:21" ht="4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152"/>
        <v>42592.761782407411</v>
      </c>
      <c r="L1985" s="19">
        <f t="shared" si="153"/>
        <v>2016</v>
      </c>
      <c r="M1985" s="14">
        <f t="shared" si="150"/>
        <v>42615.041666666672</v>
      </c>
      <c r="N1985" t="b">
        <v>0</v>
      </c>
      <c r="O1985">
        <v>16</v>
      </c>
      <c r="P1985" t="b">
        <v>0</v>
      </c>
      <c r="Q1985" t="s">
        <v>8296</v>
      </c>
      <c r="R1985" s="7">
        <f t="shared" si="151"/>
        <v>4.3</v>
      </c>
      <c r="S1985" s="7">
        <f t="shared" si="154"/>
        <v>88.6875</v>
      </c>
      <c r="T1985" t="s">
        <v>8338</v>
      </c>
      <c r="U1985" t="s">
        <v>8350</v>
      </c>
    </row>
    <row r="1986" spans="1:21" ht="60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si="152"/>
        <v>41913.540289351848</v>
      </c>
      <c r="L1986" s="19">
        <f t="shared" si="153"/>
        <v>2014</v>
      </c>
      <c r="M1986" s="14">
        <f t="shared" ref="M1986:M2049" si="155">(I1986/86400)+25569+(-6/24)</f>
        <v>41973.581956018519</v>
      </c>
      <c r="N1986" t="b">
        <v>0</v>
      </c>
      <c r="O1986">
        <v>7</v>
      </c>
      <c r="P1986" t="b">
        <v>0</v>
      </c>
      <c r="Q1986" t="s">
        <v>8296</v>
      </c>
      <c r="R1986" s="7">
        <f t="shared" ref="R1986:R2049" si="156">E1986/D1986*100</f>
        <v>21.146666666666665</v>
      </c>
      <c r="S1986" s="7">
        <f t="shared" si="154"/>
        <v>453.14285714285717</v>
      </c>
      <c r="T1986" t="s">
        <v>8338</v>
      </c>
      <c r="U1986" t="s">
        <v>8350</v>
      </c>
    </row>
    <row r="1987" spans="1:21" ht="4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ref="K1987:K2050" si="157">(J1987/86400)+25569+(-6/24)</f>
        <v>42555.448738425926</v>
      </c>
      <c r="L1987" s="19">
        <f t="shared" ref="L1987:L2050" si="158">YEAR(K1987)</f>
        <v>2016</v>
      </c>
      <c r="M1987" s="14">
        <f t="shared" si="155"/>
        <v>42584.708333333328</v>
      </c>
      <c r="N1987" t="b">
        <v>0</v>
      </c>
      <c r="O1987">
        <v>4</v>
      </c>
      <c r="P1987" t="b">
        <v>0</v>
      </c>
      <c r="Q1987" t="s">
        <v>8296</v>
      </c>
      <c r="R1987" s="7">
        <f t="shared" si="156"/>
        <v>3.1875</v>
      </c>
      <c r="S1987" s="7">
        <f t="shared" ref="S1987:S2050" si="159">IFERROR(E1987/O1987,0)</f>
        <v>12.75</v>
      </c>
      <c r="T1987" t="s">
        <v>8338</v>
      </c>
      <c r="U1987" t="s">
        <v>8350</v>
      </c>
    </row>
    <row r="1988" spans="1:21" ht="4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157"/>
        <v>42413.183831018519</v>
      </c>
      <c r="L1988" s="19">
        <f t="shared" si="158"/>
        <v>2016</v>
      </c>
      <c r="M1988" s="14">
        <f t="shared" si="155"/>
        <v>42443.142164351855</v>
      </c>
      <c r="N1988" t="b">
        <v>0</v>
      </c>
      <c r="O1988">
        <v>1</v>
      </c>
      <c r="P1988" t="b">
        <v>0</v>
      </c>
      <c r="Q1988" t="s">
        <v>8296</v>
      </c>
      <c r="R1988" s="7">
        <f t="shared" si="156"/>
        <v>0.05</v>
      </c>
      <c r="S1988" s="7">
        <f t="shared" si="159"/>
        <v>1</v>
      </c>
      <c r="T1988" t="s">
        <v>8338</v>
      </c>
      <c r="U1988" t="s">
        <v>8350</v>
      </c>
    </row>
    <row r="1989" spans="1:21" ht="30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157"/>
        <v>42034.389768518522</v>
      </c>
      <c r="L1989" s="19">
        <f t="shared" si="158"/>
        <v>2015</v>
      </c>
      <c r="M1989" s="14">
        <f t="shared" si="155"/>
        <v>42064.389768518522</v>
      </c>
      <c r="N1989" t="b">
        <v>0</v>
      </c>
      <c r="O1989">
        <v>28</v>
      </c>
      <c r="P1989" t="b">
        <v>0</v>
      </c>
      <c r="Q1989" t="s">
        <v>8296</v>
      </c>
      <c r="R1989" s="7">
        <f t="shared" si="156"/>
        <v>42.472727272727276</v>
      </c>
      <c r="S1989" s="7">
        <f t="shared" si="159"/>
        <v>83.428571428571431</v>
      </c>
      <c r="T1989" t="s">
        <v>8338</v>
      </c>
      <c r="U1989" t="s">
        <v>8350</v>
      </c>
    </row>
    <row r="1990" spans="1:21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157"/>
        <v>42206.513217592597</v>
      </c>
      <c r="L1990" s="19">
        <f t="shared" si="158"/>
        <v>2015</v>
      </c>
      <c r="M1990" s="14">
        <f t="shared" si="155"/>
        <v>42236.513217592597</v>
      </c>
      <c r="N1990" t="b">
        <v>0</v>
      </c>
      <c r="O1990">
        <v>1</v>
      </c>
      <c r="P1990" t="b">
        <v>0</v>
      </c>
      <c r="Q1990" t="s">
        <v>8296</v>
      </c>
      <c r="R1990" s="7">
        <f t="shared" si="156"/>
        <v>0.41666666666666669</v>
      </c>
      <c r="S1990" s="7">
        <f t="shared" si="159"/>
        <v>25</v>
      </c>
      <c r="T1990" t="s">
        <v>8338</v>
      </c>
      <c r="U1990" t="s">
        <v>8350</v>
      </c>
    </row>
    <row r="1991" spans="1:21" ht="4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157"/>
        <v>42685.430648148147</v>
      </c>
      <c r="L1991" s="19">
        <f t="shared" si="158"/>
        <v>2016</v>
      </c>
      <c r="M1991" s="14">
        <f t="shared" si="155"/>
        <v>42715.430648148147</v>
      </c>
      <c r="N1991" t="b">
        <v>0</v>
      </c>
      <c r="O1991">
        <v>1</v>
      </c>
      <c r="P1991" t="b">
        <v>0</v>
      </c>
      <c r="Q1991" t="s">
        <v>8296</v>
      </c>
      <c r="R1991" s="7">
        <f t="shared" si="156"/>
        <v>1</v>
      </c>
      <c r="S1991" s="7">
        <f t="shared" si="159"/>
        <v>50</v>
      </c>
      <c r="T1991" t="s">
        <v>8338</v>
      </c>
      <c r="U1991" t="s">
        <v>8350</v>
      </c>
    </row>
    <row r="1992" spans="1:21" ht="4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157"/>
        <v>42397.945972222224</v>
      </c>
      <c r="L1992" s="19">
        <f t="shared" si="158"/>
        <v>2016</v>
      </c>
      <c r="M1992" s="14">
        <f t="shared" si="155"/>
        <v>42412.945972222224</v>
      </c>
      <c r="N1992" t="b">
        <v>0</v>
      </c>
      <c r="O1992">
        <v>5</v>
      </c>
      <c r="P1992" t="b">
        <v>0</v>
      </c>
      <c r="Q1992" t="s">
        <v>8296</v>
      </c>
      <c r="R1992" s="7">
        <f t="shared" si="156"/>
        <v>16.966666666666665</v>
      </c>
      <c r="S1992" s="7">
        <f t="shared" si="159"/>
        <v>101.8</v>
      </c>
      <c r="T1992" t="s">
        <v>8338</v>
      </c>
      <c r="U1992" t="s">
        <v>8350</v>
      </c>
    </row>
    <row r="1993" spans="1:21" ht="30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157"/>
        <v>42167.64335648148</v>
      </c>
      <c r="L1993" s="19">
        <f t="shared" si="158"/>
        <v>2015</v>
      </c>
      <c r="M1993" s="14">
        <f t="shared" si="155"/>
        <v>42188.64335648148</v>
      </c>
      <c r="N1993" t="b">
        <v>0</v>
      </c>
      <c r="O1993">
        <v>3</v>
      </c>
      <c r="P1993" t="b">
        <v>0</v>
      </c>
      <c r="Q1993" t="s">
        <v>8296</v>
      </c>
      <c r="R1993" s="7">
        <f t="shared" si="156"/>
        <v>7.0000000000000009</v>
      </c>
      <c r="S1993" s="7">
        <f t="shared" si="159"/>
        <v>46.666666666666664</v>
      </c>
      <c r="T1993" t="s">
        <v>8338</v>
      </c>
      <c r="U1993" t="s">
        <v>8350</v>
      </c>
    </row>
    <row r="1994" spans="1:21" ht="30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157"/>
        <v>42022.893414351856</v>
      </c>
      <c r="L1994" s="19">
        <f t="shared" si="158"/>
        <v>2015</v>
      </c>
      <c r="M1994" s="14">
        <f t="shared" si="155"/>
        <v>42052.893414351856</v>
      </c>
      <c r="N1994" t="b">
        <v>0</v>
      </c>
      <c r="O1994">
        <v>2</v>
      </c>
      <c r="P1994" t="b">
        <v>0</v>
      </c>
      <c r="Q1994" t="s">
        <v>8296</v>
      </c>
      <c r="R1994" s="7">
        <f t="shared" si="156"/>
        <v>0.13333333333333333</v>
      </c>
      <c r="S1994" s="7">
        <f t="shared" si="159"/>
        <v>1</v>
      </c>
      <c r="T1994" t="s">
        <v>8338</v>
      </c>
      <c r="U1994" t="s">
        <v>8350</v>
      </c>
    </row>
    <row r="1995" spans="1:21" ht="4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157"/>
        <v>42329.338391203702</v>
      </c>
      <c r="L1995" s="19">
        <f t="shared" si="158"/>
        <v>2015</v>
      </c>
      <c r="M1995" s="14">
        <f t="shared" si="155"/>
        <v>42359.338391203702</v>
      </c>
      <c r="N1995" t="b">
        <v>0</v>
      </c>
      <c r="O1995">
        <v>0</v>
      </c>
      <c r="P1995" t="b">
        <v>0</v>
      </c>
      <c r="Q1995" t="s">
        <v>8296</v>
      </c>
      <c r="R1995" s="7">
        <f t="shared" si="156"/>
        <v>0</v>
      </c>
      <c r="S1995" s="7">
        <f t="shared" si="159"/>
        <v>0</v>
      </c>
      <c r="T1995" t="s">
        <v>8338</v>
      </c>
      <c r="U1995" t="s">
        <v>8350</v>
      </c>
    </row>
    <row r="1996" spans="1:21" ht="45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157"/>
        <v>42650.756273148145</v>
      </c>
      <c r="L1996" s="19">
        <f t="shared" si="158"/>
        <v>2016</v>
      </c>
      <c r="M1996" s="14">
        <f t="shared" si="155"/>
        <v>42710.797939814816</v>
      </c>
      <c r="N1996" t="b">
        <v>0</v>
      </c>
      <c r="O1996">
        <v>0</v>
      </c>
      <c r="P1996" t="b">
        <v>0</v>
      </c>
      <c r="Q1996" t="s">
        <v>8296</v>
      </c>
      <c r="R1996" s="7">
        <f t="shared" si="156"/>
        <v>0</v>
      </c>
      <c r="S1996" s="7">
        <f t="shared" si="159"/>
        <v>0</v>
      </c>
      <c r="T1996" t="s">
        <v>8338</v>
      </c>
      <c r="U1996" t="s">
        <v>8350</v>
      </c>
    </row>
    <row r="1997" spans="1:21" ht="4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157"/>
        <v>42181.652037037042</v>
      </c>
      <c r="L1997" s="19">
        <f t="shared" si="158"/>
        <v>2015</v>
      </c>
      <c r="M1997" s="14">
        <f t="shared" si="155"/>
        <v>42201.652037037042</v>
      </c>
      <c r="N1997" t="b">
        <v>0</v>
      </c>
      <c r="O1997">
        <v>3</v>
      </c>
      <c r="P1997" t="b">
        <v>0</v>
      </c>
      <c r="Q1997" t="s">
        <v>8296</v>
      </c>
      <c r="R1997" s="7">
        <f t="shared" si="156"/>
        <v>7.8</v>
      </c>
      <c r="S1997" s="7">
        <f t="shared" si="159"/>
        <v>26</v>
      </c>
      <c r="T1997" t="s">
        <v>8338</v>
      </c>
      <c r="U1997" t="s">
        <v>8350</v>
      </c>
    </row>
    <row r="1998" spans="1:21" ht="45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157"/>
        <v>41800.569571759261</v>
      </c>
      <c r="L1998" s="19">
        <f t="shared" si="158"/>
        <v>2014</v>
      </c>
      <c r="M1998" s="14">
        <f t="shared" si="155"/>
        <v>41830.569571759261</v>
      </c>
      <c r="N1998" t="b">
        <v>0</v>
      </c>
      <c r="O1998">
        <v>0</v>
      </c>
      <c r="P1998" t="b">
        <v>0</v>
      </c>
      <c r="Q1998" t="s">
        <v>8296</v>
      </c>
      <c r="R1998" s="7">
        <f t="shared" si="156"/>
        <v>0</v>
      </c>
      <c r="S1998" s="7">
        <f t="shared" si="159"/>
        <v>0</v>
      </c>
      <c r="T1998" t="s">
        <v>8338</v>
      </c>
      <c r="U1998" t="s">
        <v>8350</v>
      </c>
    </row>
    <row r="1999" spans="1:21" ht="4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157"/>
        <v>41847.680694444447</v>
      </c>
      <c r="L1999" s="19">
        <f t="shared" si="158"/>
        <v>2014</v>
      </c>
      <c r="M1999" s="14">
        <f t="shared" si="155"/>
        <v>41877.680694444447</v>
      </c>
      <c r="N1999" t="b">
        <v>0</v>
      </c>
      <c r="O1999">
        <v>0</v>
      </c>
      <c r="P1999" t="b">
        <v>0</v>
      </c>
      <c r="Q1999" t="s">
        <v>8296</v>
      </c>
      <c r="R1999" s="7">
        <f t="shared" si="156"/>
        <v>0</v>
      </c>
      <c r="S1999" s="7">
        <f t="shared" si="159"/>
        <v>0</v>
      </c>
      <c r="T1999" t="s">
        <v>8338</v>
      </c>
      <c r="U1999" t="s">
        <v>8350</v>
      </c>
    </row>
    <row r="2000" spans="1:21" ht="4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157"/>
        <v>41806.868495370371</v>
      </c>
      <c r="L2000" s="19">
        <f t="shared" si="158"/>
        <v>2014</v>
      </c>
      <c r="M2000" s="14">
        <f t="shared" si="155"/>
        <v>41851.868495370371</v>
      </c>
      <c r="N2000" t="b">
        <v>0</v>
      </c>
      <c r="O2000">
        <v>3</v>
      </c>
      <c r="P2000" t="b">
        <v>0</v>
      </c>
      <c r="Q2000" t="s">
        <v>8296</v>
      </c>
      <c r="R2000" s="7">
        <f t="shared" si="156"/>
        <v>26.200000000000003</v>
      </c>
      <c r="S2000" s="7">
        <f t="shared" si="159"/>
        <v>218.33333333333334</v>
      </c>
      <c r="T2000" t="s">
        <v>8338</v>
      </c>
      <c r="U2000" t="s">
        <v>8350</v>
      </c>
    </row>
    <row r="2001" spans="1:21" ht="30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157"/>
        <v>41926.232731481483</v>
      </c>
      <c r="L2001" s="19">
        <f t="shared" si="158"/>
        <v>2014</v>
      </c>
      <c r="M2001" s="14">
        <f t="shared" si="155"/>
        <v>41956.274398148147</v>
      </c>
      <c r="N2001" t="b">
        <v>0</v>
      </c>
      <c r="O2001">
        <v>7</v>
      </c>
      <c r="P2001" t="b">
        <v>0</v>
      </c>
      <c r="Q2001" t="s">
        <v>8296</v>
      </c>
      <c r="R2001" s="7">
        <f t="shared" si="156"/>
        <v>0.76129032258064511</v>
      </c>
      <c r="S2001" s="7">
        <f t="shared" si="159"/>
        <v>33.714285714285715</v>
      </c>
      <c r="T2001" t="s">
        <v>8338</v>
      </c>
      <c r="U2001" t="s">
        <v>8350</v>
      </c>
    </row>
    <row r="2002" spans="1:21" ht="4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157"/>
        <v>42345.701539351852</v>
      </c>
      <c r="L2002" s="19">
        <f t="shared" si="158"/>
        <v>2015</v>
      </c>
      <c r="M2002" s="14">
        <f t="shared" si="155"/>
        <v>42375.701539351852</v>
      </c>
      <c r="N2002" t="b">
        <v>0</v>
      </c>
      <c r="O2002">
        <v>25</v>
      </c>
      <c r="P2002" t="b">
        <v>0</v>
      </c>
      <c r="Q2002" t="s">
        <v>8296</v>
      </c>
      <c r="R2002" s="7">
        <f t="shared" si="156"/>
        <v>12.5</v>
      </c>
      <c r="S2002" s="7">
        <f t="shared" si="159"/>
        <v>25</v>
      </c>
      <c r="T2002" t="s">
        <v>8338</v>
      </c>
      <c r="U2002" t="s">
        <v>8350</v>
      </c>
    </row>
    <row r="2003" spans="1:21" ht="30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157"/>
        <v>42135.959675925929</v>
      </c>
      <c r="L2003" s="19">
        <f t="shared" si="158"/>
        <v>2015</v>
      </c>
      <c r="M2003" s="14">
        <f t="shared" si="155"/>
        <v>42167.583333333328</v>
      </c>
      <c r="N2003" t="b">
        <v>1</v>
      </c>
      <c r="O2003">
        <v>1637</v>
      </c>
      <c r="P2003" t="b">
        <v>1</v>
      </c>
      <c r="Q2003" t="s">
        <v>8295</v>
      </c>
      <c r="R2003" s="7">
        <f t="shared" si="156"/>
        <v>382.12909090909091</v>
      </c>
      <c r="S2003" s="7">
        <f t="shared" si="159"/>
        <v>128.38790470372632</v>
      </c>
      <c r="T2003" t="s">
        <v>8319</v>
      </c>
      <c r="U2003" t="s">
        <v>8349</v>
      </c>
    </row>
    <row r="2004" spans="1:21" ht="4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157"/>
        <v>42728.46230324074</v>
      </c>
      <c r="L2004" s="19">
        <f t="shared" si="158"/>
        <v>2016</v>
      </c>
      <c r="M2004" s="14">
        <f t="shared" si="155"/>
        <v>42758.46230324074</v>
      </c>
      <c r="N2004" t="b">
        <v>1</v>
      </c>
      <c r="O2004">
        <v>1375</v>
      </c>
      <c r="P2004" t="b">
        <v>1</v>
      </c>
      <c r="Q2004" t="s">
        <v>8295</v>
      </c>
      <c r="R2004" s="7">
        <f t="shared" si="156"/>
        <v>216.79422000000002</v>
      </c>
      <c r="S2004" s="7">
        <f t="shared" si="159"/>
        <v>78.834261818181815</v>
      </c>
      <c r="T2004" t="s">
        <v>8319</v>
      </c>
      <c r="U2004" t="s">
        <v>8349</v>
      </c>
    </row>
    <row r="2005" spans="1:21" ht="45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157"/>
        <v>40346.875601851854</v>
      </c>
      <c r="L2005" s="19">
        <f t="shared" si="158"/>
        <v>2010</v>
      </c>
      <c r="M2005" s="14">
        <f t="shared" si="155"/>
        <v>40361.708333333336</v>
      </c>
      <c r="N2005" t="b">
        <v>1</v>
      </c>
      <c r="O2005">
        <v>17</v>
      </c>
      <c r="P2005" t="b">
        <v>1</v>
      </c>
      <c r="Q2005" t="s">
        <v>8295</v>
      </c>
      <c r="R2005" s="7">
        <f t="shared" si="156"/>
        <v>312</v>
      </c>
      <c r="S2005" s="7">
        <f t="shared" si="159"/>
        <v>91.764705882352942</v>
      </c>
      <c r="T2005" t="s">
        <v>8319</v>
      </c>
      <c r="U2005" t="s">
        <v>8349</v>
      </c>
    </row>
    <row r="2006" spans="1:21" ht="4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157"/>
        <v>41800.354895833334</v>
      </c>
      <c r="L2006" s="19">
        <f t="shared" si="158"/>
        <v>2014</v>
      </c>
      <c r="M2006" s="14">
        <f t="shared" si="155"/>
        <v>41830.354895833334</v>
      </c>
      <c r="N2006" t="b">
        <v>1</v>
      </c>
      <c r="O2006">
        <v>354</v>
      </c>
      <c r="P2006" t="b">
        <v>1</v>
      </c>
      <c r="Q2006" t="s">
        <v>8295</v>
      </c>
      <c r="R2006" s="7">
        <f t="shared" si="156"/>
        <v>234.42048</v>
      </c>
      <c r="S2006" s="7">
        <f t="shared" si="159"/>
        <v>331.10237288135596</v>
      </c>
      <c r="T2006" t="s">
        <v>8319</v>
      </c>
      <c r="U2006" t="s">
        <v>8349</v>
      </c>
    </row>
    <row r="2007" spans="1:21" ht="4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157"/>
        <v>41535.562708333331</v>
      </c>
      <c r="L2007" s="19">
        <f t="shared" si="158"/>
        <v>2013</v>
      </c>
      <c r="M2007" s="14">
        <f t="shared" si="155"/>
        <v>41562.915972222225</v>
      </c>
      <c r="N2007" t="b">
        <v>1</v>
      </c>
      <c r="O2007">
        <v>191</v>
      </c>
      <c r="P2007" t="b">
        <v>1</v>
      </c>
      <c r="Q2007" t="s">
        <v>8295</v>
      </c>
      <c r="R2007" s="7">
        <f t="shared" si="156"/>
        <v>123.68010000000001</v>
      </c>
      <c r="S2007" s="7">
        <f t="shared" si="159"/>
        <v>194.26193717277485</v>
      </c>
      <c r="T2007" t="s">
        <v>8319</v>
      </c>
      <c r="U2007" t="s">
        <v>8349</v>
      </c>
    </row>
    <row r="2008" spans="1:21" ht="45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157"/>
        <v>41941.250520833331</v>
      </c>
      <c r="L2008" s="19">
        <f t="shared" si="158"/>
        <v>2014</v>
      </c>
      <c r="M2008" s="14">
        <f t="shared" si="155"/>
        <v>41976.292187500003</v>
      </c>
      <c r="N2008" t="b">
        <v>1</v>
      </c>
      <c r="O2008">
        <v>303</v>
      </c>
      <c r="P2008" t="b">
        <v>1</v>
      </c>
      <c r="Q2008" t="s">
        <v>8295</v>
      </c>
      <c r="R2008" s="7">
        <f t="shared" si="156"/>
        <v>247.84</v>
      </c>
      <c r="S2008" s="7">
        <f t="shared" si="159"/>
        <v>408.97689768976898</v>
      </c>
      <c r="T2008" t="s">
        <v>8319</v>
      </c>
      <c r="U2008" t="s">
        <v>8349</v>
      </c>
    </row>
    <row r="2009" spans="1:21" ht="45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157"/>
        <v>40347.587800925925</v>
      </c>
      <c r="L2009" s="19">
        <f t="shared" si="158"/>
        <v>2010</v>
      </c>
      <c r="M2009" s="14">
        <f t="shared" si="155"/>
        <v>40413.916666666664</v>
      </c>
      <c r="N2009" t="b">
        <v>1</v>
      </c>
      <c r="O2009">
        <v>137</v>
      </c>
      <c r="P2009" t="b">
        <v>1</v>
      </c>
      <c r="Q2009" t="s">
        <v>8295</v>
      </c>
      <c r="R2009" s="7">
        <f t="shared" si="156"/>
        <v>115.7092</v>
      </c>
      <c r="S2009" s="7">
        <f t="shared" si="159"/>
        <v>84.459270072992695</v>
      </c>
      <c r="T2009" t="s">
        <v>8319</v>
      </c>
      <c r="U2009" t="s">
        <v>8349</v>
      </c>
    </row>
    <row r="2010" spans="1:21" ht="4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157"/>
        <v>40761.354421296295</v>
      </c>
      <c r="L2010" s="19">
        <f t="shared" si="158"/>
        <v>2011</v>
      </c>
      <c r="M2010" s="14">
        <f t="shared" si="155"/>
        <v>40805.354421296295</v>
      </c>
      <c r="N2010" t="b">
        <v>1</v>
      </c>
      <c r="O2010">
        <v>41</v>
      </c>
      <c r="P2010" t="b">
        <v>1</v>
      </c>
      <c r="Q2010" t="s">
        <v>8295</v>
      </c>
      <c r="R2010" s="7">
        <f t="shared" si="156"/>
        <v>117.07484768810599</v>
      </c>
      <c r="S2010" s="7">
        <f t="shared" si="159"/>
        <v>44.853658536585364</v>
      </c>
      <c r="T2010" t="s">
        <v>8319</v>
      </c>
      <c r="U2010" t="s">
        <v>8349</v>
      </c>
    </row>
    <row r="2011" spans="1:21" ht="4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157"/>
        <v>42661.073414351849</v>
      </c>
      <c r="L2011" s="19">
        <f t="shared" si="158"/>
        <v>2016</v>
      </c>
      <c r="M2011" s="14">
        <f t="shared" si="155"/>
        <v>42697.115081018521</v>
      </c>
      <c r="N2011" t="b">
        <v>1</v>
      </c>
      <c r="O2011">
        <v>398</v>
      </c>
      <c r="P2011" t="b">
        <v>1</v>
      </c>
      <c r="Q2011" t="s">
        <v>8295</v>
      </c>
      <c r="R2011" s="7">
        <f t="shared" si="156"/>
        <v>305.15800000000002</v>
      </c>
      <c r="S2011" s="7">
        <f t="shared" si="159"/>
        <v>383.3643216080402</v>
      </c>
      <c r="T2011" t="s">
        <v>8319</v>
      </c>
      <c r="U2011" t="s">
        <v>8349</v>
      </c>
    </row>
    <row r="2012" spans="1:21" ht="30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157"/>
        <v>42570.746423611112</v>
      </c>
      <c r="L2012" s="19">
        <f t="shared" si="158"/>
        <v>2016</v>
      </c>
      <c r="M2012" s="14">
        <f t="shared" si="155"/>
        <v>42600.746423611112</v>
      </c>
      <c r="N2012" t="b">
        <v>1</v>
      </c>
      <c r="O2012">
        <v>1737</v>
      </c>
      <c r="P2012" t="b">
        <v>1</v>
      </c>
      <c r="Q2012" t="s">
        <v>8295</v>
      </c>
      <c r="R2012" s="7">
        <f t="shared" si="156"/>
        <v>320.05299999999994</v>
      </c>
      <c r="S2012" s="7">
        <f t="shared" si="159"/>
        <v>55.276856649395505</v>
      </c>
      <c r="T2012" t="s">
        <v>8319</v>
      </c>
      <c r="U2012" t="s">
        <v>8349</v>
      </c>
    </row>
    <row r="2013" spans="1:21" ht="4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157"/>
        <v>42347.108483796299</v>
      </c>
      <c r="L2013" s="19">
        <f t="shared" si="158"/>
        <v>2015</v>
      </c>
      <c r="M2013" s="14">
        <f t="shared" si="155"/>
        <v>42380.708333333328</v>
      </c>
      <c r="N2013" t="b">
        <v>1</v>
      </c>
      <c r="O2013">
        <v>971</v>
      </c>
      <c r="P2013" t="b">
        <v>1</v>
      </c>
      <c r="Q2013" t="s">
        <v>8295</v>
      </c>
      <c r="R2013" s="7">
        <f t="shared" si="156"/>
        <v>819.56399999999996</v>
      </c>
      <c r="S2013" s="7">
        <f t="shared" si="159"/>
        <v>422.02059732234807</v>
      </c>
      <c r="T2013" t="s">
        <v>8319</v>
      </c>
      <c r="U2013" t="s">
        <v>8349</v>
      </c>
    </row>
    <row r="2014" spans="1:21" ht="4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157"/>
        <v>42010.572233796294</v>
      </c>
      <c r="L2014" s="19">
        <f t="shared" si="158"/>
        <v>2015</v>
      </c>
      <c r="M2014" s="14">
        <f t="shared" si="155"/>
        <v>42040.572233796294</v>
      </c>
      <c r="N2014" t="b">
        <v>1</v>
      </c>
      <c r="O2014">
        <v>183</v>
      </c>
      <c r="P2014" t="b">
        <v>1</v>
      </c>
      <c r="Q2014" t="s">
        <v>8295</v>
      </c>
      <c r="R2014" s="7">
        <f t="shared" si="156"/>
        <v>234.90000000000003</v>
      </c>
      <c r="S2014" s="7">
        <f t="shared" si="159"/>
        <v>64.180327868852459</v>
      </c>
      <c r="T2014" t="s">
        <v>8319</v>
      </c>
      <c r="U2014" t="s">
        <v>8349</v>
      </c>
    </row>
    <row r="2015" spans="1:21" ht="45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157"/>
        <v>42499.710810185185</v>
      </c>
      <c r="L2015" s="19">
        <f t="shared" si="158"/>
        <v>2016</v>
      </c>
      <c r="M2015" s="14">
        <f t="shared" si="155"/>
        <v>42559.710810185185</v>
      </c>
      <c r="N2015" t="b">
        <v>1</v>
      </c>
      <c r="O2015">
        <v>4562</v>
      </c>
      <c r="P2015" t="b">
        <v>1</v>
      </c>
      <c r="Q2015" t="s">
        <v>8295</v>
      </c>
      <c r="R2015" s="7">
        <f t="shared" si="156"/>
        <v>494.91374999999999</v>
      </c>
      <c r="S2015" s="7">
        <f t="shared" si="159"/>
        <v>173.57781674704077</v>
      </c>
      <c r="T2015" t="s">
        <v>8319</v>
      </c>
      <c r="U2015" t="s">
        <v>8349</v>
      </c>
    </row>
    <row r="2016" spans="1:21" ht="4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157"/>
        <v>41323.964571759258</v>
      </c>
      <c r="L2016" s="19">
        <f t="shared" si="158"/>
        <v>2013</v>
      </c>
      <c r="M2016" s="14">
        <f t="shared" si="155"/>
        <v>41357.922905092593</v>
      </c>
      <c r="N2016" t="b">
        <v>1</v>
      </c>
      <c r="O2016">
        <v>26457</v>
      </c>
      <c r="P2016" t="b">
        <v>1</v>
      </c>
      <c r="Q2016" t="s">
        <v>8295</v>
      </c>
      <c r="R2016" s="7">
        <f t="shared" si="156"/>
        <v>7813.7822333333334</v>
      </c>
      <c r="S2016" s="7">
        <f t="shared" si="159"/>
        <v>88.601680840609291</v>
      </c>
      <c r="T2016" t="s">
        <v>8319</v>
      </c>
      <c r="U2016" t="s">
        <v>8349</v>
      </c>
    </row>
    <row r="2017" spans="1:21" ht="4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157"/>
        <v>40765.626886574071</v>
      </c>
      <c r="L2017" s="19">
        <f t="shared" si="158"/>
        <v>2011</v>
      </c>
      <c r="M2017" s="14">
        <f t="shared" si="155"/>
        <v>40795.626886574071</v>
      </c>
      <c r="N2017" t="b">
        <v>1</v>
      </c>
      <c r="O2017">
        <v>162</v>
      </c>
      <c r="P2017" t="b">
        <v>1</v>
      </c>
      <c r="Q2017" t="s">
        <v>8295</v>
      </c>
      <c r="R2017" s="7">
        <f t="shared" si="156"/>
        <v>113.00013888888888</v>
      </c>
      <c r="S2017" s="7">
        <f t="shared" si="159"/>
        <v>50.222283950617282</v>
      </c>
      <c r="T2017" t="s">
        <v>8319</v>
      </c>
      <c r="U2017" t="s">
        <v>8349</v>
      </c>
    </row>
    <row r="2018" spans="1:21" ht="30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157"/>
        <v>41312.630775462967</v>
      </c>
      <c r="L2018" s="19">
        <f t="shared" si="158"/>
        <v>2013</v>
      </c>
      <c r="M2018" s="14">
        <f t="shared" si="155"/>
        <v>41342.630775462967</v>
      </c>
      <c r="N2018" t="b">
        <v>1</v>
      </c>
      <c r="O2018">
        <v>479</v>
      </c>
      <c r="P2018" t="b">
        <v>1</v>
      </c>
      <c r="Q2018" t="s">
        <v>8295</v>
      </c>
      <c r="R2018" s="7">
        <f t="shared" si="156"/>
        <v>921.54219999999998</v>
      </c>
      <c r="S2018" s="7">
        <f t="shared" si="159"/>
        <v>192.38876826722338</v>
      </c>
      <c r="T2018" t="s">
        <v>8319</v>
      </c>
      <c r="U2018" t="s">
        <v>8349</v>
      </c>
    </row>
    <row r="2019" spans="1:21" ht="4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157"/>
        <v>40960.807349537034</v>
      </c>
      <c r="L2019" s="19">
        <f t="shared" si="158"/>
        <v>2012</v>
      </c>
      <c r="M2019" s="14">
        <f t="shared" si="155"/>
        <v>40991.916666666664</v>
      </c>
      <c r="N2019" t="b">
        <v>1</v>
      </c>
      <c r="O2019">
        <v>426</v>
      </c>
      <c r="P2019" t="b">
        <v>1</v>
      </c>
      <c r="Q2019" t="s">
        <v>8295</v>
      </c>
      <c r="R2019" s="7">
        <f t="shared" si="156"/>
        <v>125.10239999999999</v>
      </c>
      <c r="S2019" s="7">
        <f t="shared" si="159"/>
        <v>73.416901408450698</v>
      </c>
      <c r="T2019" t="s">
        <v>8319</v>
      </c>
      <c r="U2019" t="s">
        <v>8349</v>
      </c>
    </row>
    <row r="2020" spans="1:21" ht="4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157"/>
        <v>42199.115844907406</v>
      </c>
      <c r="L2020" s="19">
        <f t="shared" si="158"/>
        <v>2015</v>
      </c>
      <c r="M2020" s="14">
        <f t="shared" si="155"/>
        <v>42229.115844907406</v>
      </c>
      <c r="N2020" t="b">
        <v>1</v>
      </c>
      <c r="O2020">
        <v>450</v>
      </c>
      <c r="P2020" t="b">
        <v>1</v>
      </c>
      <c r="Q2020" t="s">
        <v>8295</v>
      </c>
      <c r="R2020" s="7">
        <f t="shared" si="156"/>
        <v>102.24343076923077</v>
      </c>
      <c r="S2020" s="7">
        <f t="shared" si="159"/>
        <v>147.68495555555555</v>
      </c>
      <c r="T2020" t="s">
        <v>8319</v>
      </c>
      <c r="U2020" t="s">
        <v>8349</v>
      </c>
    </row>
    <row r="2021" spans="1:21" ht="45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157"/>
        <v>42605.45857638889</v>
      </c>
      <c r="L2021" s="19">
        <f t="shared" si="158"/>
        <v>2016</v>
      </c>
      <c r="M2021" s="14">
        <f t="shared" si="155"/>
        <v>42635.45857638889</v>
      </c>
      <c r="N2021" t="b">
        <v>1</v>
      </c>
      <c r="O2021">
        <v>1780</v>
      </c>
      <c r="P2021" t="b">
        <v>1</v>
      </c>
      <c r="Q2021" t="s">
        <v>8295</v>
      </c>
      <c r="R2021" s="7">
        <f t="shared" si="156"/>
        <v>484.90975000000003</v>
      </c>
      <c r="S2021" s="7">
        <f t="shared" si="159"/>
        <v>108.96848314606741</v>
      </c>
      <c r="T2021" t="s">
        <v>8319</v>
      </c>
      <c r="U2021" t="s">
        <v>8349</v>
      </c>
    </row>
    <row r="2022" spans="1:21" ht="4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157"/>
        <v>41736.847500000003</v>
      </c>
      <c r="L2022" s="19">
        <f t="shared" si="158"/>
        <v>2014</v>
      </c>
      <c r="M2022" s="14">
        <f t="shared" si="155"/>
        <v>41773.711111111115</v>
      </c>
      <c r="N2022" t="b">
        <v>1</v>
      </c>
      <c r="O2022">
        <v>122</v>
      </c>
      <c r="P2022" t="b">
        <v>1</v>
      </c>
      <c r="Q2022" t="s">
        <v>8295</v>
      </c>
      <c r="R2022" s="7">
        <f t="shared" si="156"/>
        <v>192.33333333333334</v>
      </c>
      <c r="S2022" s="7">
        <f t="shared" si="159"/>
        <v>23.647540983606557</v>
      </c>
      <c r="T2022" t="s">
        <v>8319</v>
      </c>
      <c r="U2022" t="s">
        <v>8349</v>
      </c>
    </row>
    <row r="2023" spans="1:21" ht="4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157"/>
        <v>41860.820567129631</v>
      </c>
      <c r="L2023" s="19">
        <f t="shared" si="158"/>
        <v>2014</v>
      </c>
      <c r="M2023" s="14">
        <f t="shared" si="155"/>
        <v>41905.820567129631</v>
      </c>
      <c r="N2023" t="b">
        <v>1</v>
      </c>
      <c r="O2023">
        <v>95</v>
      </c>
      <c r="P2023" t="b">
        <v>1</v>
      </c>
      <c r="Q2023" t="s">
        <v>8295</v>
      </c>
      <c r="R2023" s="7">
        <f t="shared" si="156"/>
        <v>281.10000000000002</v>
      </c>
      <c r="S2023" s="7">
        <f t="shared" si="159"/>
        <v>147.94736842105263</v>
      </c>
      <c r="T2023" t="s">
        <v>8319</v>
      </c>
      <c r="U2023" t="s">
        <v>8349</v>
      </c>
    </row>
    <row r="2024" spans="1:21" ht="4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157"/>
        <v>42502.319120370375</v>
      </c>
      <c r="L2024" s="19">
        <f t="shared" si="158"/>
        <v>2016</v>
      </c>
      <c r="M2024" s="14">
        <f t="shared" si="155"/>
        <v>42532.319120370375</v>
      </c>
      <c r="N2024" t="b">
        <v>1</v>
      </c>
      <c r="O2024">
        <v>325</v>
      </c>
      <c r="P2024" t="b">
        <v>1</v>
      </c>
      <c r="Q2024" t="s">
        <v>8295</v>
      </c>
      <c r="R2024" s="7">
        <f t="shared" si="156"/>
        <v>125.13700000000001</v>
      </c>
      <c r="S2024" s="7">
        <f t="shared" si="159"/>
        <v>385.03692307692307</v>
      </c>
      <c r="T2024" t="s">
        <v>8319</v>
      </c>
      <c r="U2024" t="s">
        <v>8349</v>
      </c>
    </row>
    <row r="2025" spans="1:21" ht="45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157"/>
        <v>42136.170752314814</v>
      </c>
      <c r="L2025" s="19">
        <f t="shared" si="158"/>
        <v>2015</v>
      </c>
      <c r="M2025" s="14">
        <f t="shared" si="155"/>
        <v>42166.170752314814</v>
      </c>
      <c r="N2025" t="b">
        <v>1</v>
      </c>
      <c r="O2025">
        <v>353</v>
      </c>
      <c r="P2025" t="b">
        <v>1</v>
      </c>
      <c r="Q2025" t="s">
        <v>8295</v>
      </c>
      <c r="R2025" s="7">
        <f t="shared" si="156"/>
        <v>161.459</v>
      </c>
      <c r="S2025" s="7">
        <f t="shared" si="159"/>
        <v>457.39093484419266</v>
      </c>
      <c r="T2025" t="s">
        <v>8319</v>
      </c>
      <c r="U2025" t="s">
        <v>8349</v>
      </c>
    </row>
    <row r="2026" spans="1:21" ht="4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157"/>
        <v>41099.716944444444</v>
      </c>
      <c r="L2026" s="19">
        <f t="shared" si="158"/>
        <v>2012</v>
      </c>
      <c r="M2026" s="14">
        <f t="shared" si="155"/>
        <v>41133.875</v>
      </c>
      <c r="N2026" t="b">
        <v>1</v>
      </c>
      <c r="O2026">
        <v>105</v>
      </c>
      <c r="P2026" t="b">
        <v>1</v>
      </c>
      <c r="Q2026" t="s">
        <v>8295</v>
      </c>
      <c r="R2026" s="7">
        <f t="shared" si="156"/>
        <v>585.35</v>
      </c>
      <c r="S2026" s="7">
        <f t="shared" si="159"/>
        <v>222.99047619047619</v>
      </c>
      <c r="T2026" t="s">
        <v>8319</v>
      </c>
      <c r="U2026" t="s">
        <v>8349</v>
      </c>
    </row>
    <row r="2027" spans="1:21" ht="4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157"/>
        <v>42135.934560185182</v>
      </c>
      <c r="L2027" s="19">
        <f t="shared" si="158"/>
        <v>2015</v>
      </c>
      <c r="M2027" s="14">
        <f t="shared" si="155"/>
        <v>42165.934560185182</v>
      </c>
      <c r="N2027" t="b">
        <v>1</v>
      </c>
      <c r="O2027">
        <v>729</v>
      </c>
      <c r="P2027" t="b">
        <v>1</v>
      </c>
      <c r="Q2027" t="s">
        <v>8295</v>
      </c>
      <c r="R2027" s="7">
        <f t="shared" si="156"/>
        <v>201.14999999999998</v>
      </c>
      <c r="S2027" s="7">
        <f t="shared" si="159"/>
        <v>220.74074074074073</v>
      </c>
      <c r="T2027" t="s">
        <v>8319</v>
      </c>
      <c r="U2027" t="s">
        <v>8349</v>
      </c>
    </row>
    <row r="2028" spans="1:21" ht="30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157"/>
        <v>41704.485937500001</v>
      </c>
      <c r="L2028" s="19">
        <f t="shared" si="158"/>
        <v>2014</v>
      </c>
      <c r="M2028" s="14">
        <f t="shared" si="155"/>
        <v>41749.915972222225</v>
      </c>
      <c r="N2028" t="b">
        <v>1</v>
      </c>
      <c r="O2028">
        <v>454</v>
      </c>
      <c r="P2028" t="b">
        <v>1</v>
      </c>
      <c r="Q2028" t="s">
        <v>8295</v>
      </c>
      <c r="R2028" s="7">
        <f t="shared" si="156"/>
        <v>133.48307999999997</v>
      </c>
      <c r="S2028" s="7">
        <f t="shared" si="159"/>
        <v>73.503898678414089</v>
      </c>
      <c r="T2028" t="s">
        <v>8319</v>
      </c>
      <c r="U2028" t="s">
        <v>8349</v>
      </c>
    </row>
    <row r="2029" spans="1:21" ht="4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157"/>
        <v>42048.563877314809</v>
      </c>
      <c r="L2029" s="19">
        <f t="shared" si="158"/>
        <v>2015</v>
      </c>
      <c r="M2029" s="14">
        <f t="shared" si="155"/>
        <v>42093.522210648152</v>
      </c>
      <c r="N2029" t="b">
        <v>1</v>
      </c>
      <c r="O2029">
        <v>539</v>
      </c>
      <c r="P2029" t="b">
        <v>1</v>
      </c>
      <c r="Q2029" t="s">
        <v>8295</v>
      </c>
      <c r="R2029" s="7">
        <f t="shared" si="156"/>
        <v>120.24900000000001</v>
      </c>
      <c r="S2029" s="7">
        <f t="shared" si="159"/>
        <v>223.09647495361781</v>
      </c>
      <c r="T2029" t="s">
        <v>8319</v>
      </c>
      <c r="U2029" t="s">
        <v>8349</v>
      </c>
    </row>
    <row r="2030" spans="1:21" ht="30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157"/>
        <v>40215.669050925928</v>
      </c>
      <c r="L2030" s="19">
        <f t="shared" si="158"/>
        <v>2010</v>
      </c>
      <c r="M2030" s="14">
        <f t="shared" si="155"/>
        <v>40252.663194444445</v>
      </c>
      <c r="N2030" t="b">
        <v>1</v>
      </c>
      <c r="O2030">
        <v>79</v>
      </c>
      <c r="P2030" t="b">
        <v>1</v>
      </c>
      <c r="Q2030" t="s">
        <v>8295</v>
      </c>
      <c r="R2030" s="7">
        <f t="shared" si="156"/>
        <v>126.16666666666667</v>
      </c>
      <c r="S2030" s="7">
        <f t="shared" si="159"/>
        <v>47.911392405063289</v>
      </c>
      <c r="T2030" t="s">
        <v>8319</v>
      </c>
      <c r="U2030" t="s">
        <v>8349</v>
      </c>
    </row>
    <row r="2031" spans="1:21" ht="30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157"/>
        <v>41847.771770833337</v>
      </c>
      <c r="L2031" s="19">
        <f t="shared" si="158"/>
        <v>2014</v>
      </c>
      <c r="M2031" s="14">
        <f t="shared" si="155"/>
        <v>41877.771770833337</v>
      </c>
      <c r="N2031" t="b">
        <v>1</v>
      </c>
      <c r="O2031">
        <v>94</v>
      </c>
      <c r="P2031" t="b">
        <v>1</v>
      </c>
      <c r="Q2031" t="s">
        <v>8295</v>
      </c>
      <c r="R2031" s="7">
        <f t="shared" si="156"/>
        <v>361.2</v>
      </c>
      <c r="S2031" s="7">
        <f t="shared" si="159"/>
        <v>96.063829787234042</v>
      </c>
      <c r="T2031" t="s">
        <v>8319</v>
      </c>
      <c r="U2031" t="s">
        <v>8349</v>
      </c>
    </row>
    <row r="2032" spans="1:21" ht="4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157"/>
        <v>41212.746481481481</v>
      </c>
      <c r="L2032" s="19">
        <f t="shared" si="158"/>
        <v>2012</v>
      </c>
      <c r="M2032" s="14">
        <f t="shared" si="155"/>
        <v>41242.746481481481</v>
      </c>
      <c r="N2032" t="b">
        <v>1</v>
      </c>
      <c r="O2032">
        <v>625</v>
      </c>
      <c r="P2032" t="b">
        <v>1</v>
      </c>
      <c r="Q2032" t="s">
        <v>8295</v>
      </c>
      <c r="R2032" s="7">
        <f t="shared" si="156"/>
        <v>226.239013671875</v>
      </c>
      <c r="S2032" s="7">
        <f t="shared" si="159"/>
        <v>118.6144</v>
      </c>
      <c r="T2032" t="s">
        <v>8319</v>
      </c>
      <c r="U2032" t="s">
        <v>8349</v>
      </c>
    </row>
    <row r="2033" spans="1:21" ht="30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157"/>
        <v>41975.079317129625</v>
      </c>
      <c r="L2033" s="19">
        <f t="shared" si="158"/>
        <v>2014</v>
      </c>
      <c r="M2033" s="14">
        <f t="shared" si="155"/>
        <v>42012.791666666672</v>
      </c>
      <c r="N2033" t="b">
        <v>1</v>
      </c>
      <c r="O2033">
        <v>508</v>
      </c>
      <c r="P2033" t="b">
        <v>1</v>
      </c>
      <c r="Q2033" t="s">
        <v>8295</v>
      </c>
      <c r="R2033" s="7">
        <f t="shared" si="156"/>
        <v>120.35</v>
      </c>
      <c r="S2033" s="7">
        <f t="shared" si="159"/>
        <v>118.45472440944881</v>
      </c>
      <c r="T2033" t="s">
        <v>8319</v>
      </c>
      <c r="U2033" t="s">
        <v>8349</v>
      </c>
    </row>
    <row r="2034" spans="1:21" ht="4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157"/>
        <v>42689.315671296295</v>
      </c>
      <c r="L2034" s="19">
        <f t="shared" si="158"/>
        <v>2016</v>
      </c>
      <c r="M2034" s="14">
        <f t="shared" si="155"/>
        <v>42718.958333333328</v>
      </c>
      <c r="N2034" t="b">
        <v>1</v>
      </c>
      <c r="O2034">
        <v>531</v>
      </c>
      <c r="P2034" t="b">
        <v>1</v>
      </c>
      <c r="Q2034" t="s">
        <v>8295</v>
      </c>
      <c r="R2034" s="7">
        <f t="shared" si="156"/>
        <v>304.18799999999999</v>
      </c>
      <c r="S2034" s="7">
        <f t="shared" si="159"/>
        <v>143.21468926553672</v>
      </c>
      <c r="T2034" t="s">
        <v>8319</v>
      </c>
      <c r="U2034" t="s">
        <v>8349</v>
      </c>
    </row>
    <row r="2035" spans="1:21" ht="4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157"/>
        <v>41724.832384259258</v>
      </c>
      <c r="L2035" s="19">
        <f t="shared" si="158"/>
        <v>2014</v>
      </c>
      <c r="M2035" s="14">
        <f t="shared" si="155"/>
        <v>41754.832384259258</v>
      </c>
      <c r="N2035" t="b">
        <v>1</v>
      </c>
      <c r="O2035">
        <v>158</v>
      </c>
      <c r="P2035" t="b">
        <v>1</v>
      </c>
      <c r="Q2035" t="s">
        <v>8295</v>
      </c>
      <c r="R2035" s="7">
        <f t="shared" si="156"/>
        <v>178.67599999999999</v>
      </c>
      <c r="S2035" s="7">
        <f t="shared" si="159"/>
        <v>282.71518987341773</v>
      </c>
      <c r="T2035" t="s">
        <v>8319</v>
      </c>
      <c r="U2035" t="s">
        <v>8349</v>
      </c>
    </row>
    <row r="2036" spans="1:21" ht="45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157"/>
        <v>42075.880011574074</v>
      </c>
      <c r="L2036" s="19">
        <f t="shared" si="158"/>
        <v>2015</v>
      </c>
      <c r="M2036" s="14">
        <f t="shared" si="155"/>
        <v>42131.040277777778</v>
      </c>
      <c r="N2036" t="b">
        <v>1</v>
      </c>
      <c r="O2036">
        <v>508</v>
      </c>
      <c r="P2036" t="b">
        <v>1</v>
      </c>
      <c r="Q2036" t="s">
        <v>8295</v>
      </c>
      <c r="R2036" s="7">
        <f t="shared" si="156"/>
        <v>386.81998717948721</v>
      </c>
      <c r="S2036" s="7">
        <f t="shared" si="159"/>
        <v>593.93620078740162</v>
      </c>
      <c r="T2036" t="s">
        <v>8319</v>
      </c>
      <c r="U2036" t="s">
        <v>8349</v>
      </c>
    </row>
    <row r="2037" spans="1:21" ht="45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157"/>
        <v>42311.375081018516</v>
      </c>
      <c r="L2037" s="19">
        <f t="shared" si="158"/>
        <v>2015</v>
      </c>
      <c r="M2037" s="14">
        <f t="shared" si="155"/>
        <v>42356.791666666672</v>
      </c>
      <c r="N2037" t="b">
        <v>1</v>
      </c>
      <c r="O2037">
        <v>644</v>
      </c>
      <c r="P2037" t="b">
        <v>1</v>
      </c>
      <c r="Q2037" t="s">
        <v>8295</v>
      </c>
      <c r="R2037" s="7">
        <f t="shared" si="156"/>
        <v>211.03642500000004</v>
      </c>
      <c r="S2037" s="7">
        <f t="shared" si="159"/>
        <v>262.15704968944101</v>
      </c>
      <c r="T2037" t="s">
        <v>8319</v>
      </c>
      <c r="U2037" t="s">
        <v>8349</v>
      </c>
    </row>
    <row r="2038" spans="1:21" ht="4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157"/>
        <v>41738.614803240736</v>
      </c>
      <c r="L2038" s="19">
        <f t="shared" si="158"/>
        <v>2014</v>
      </c>
      <c r="M2038" s="14">
        <f t="shared" si="155"/>
        <v>41768.614803240736</v>
      </c>
      <c r="N2038" t="b">
        <v>1</v>
      </c>
      <c r="O2038">
        <v>848</v>
      </c>
      <c r="P2038" t="b">
        <v>1</v>
      </c>
      <c r="Q2038" t="s">
        <v>8295</v>
      </c>
      <c r="R2038" s="7">
        <f t="shared" si="156"/>
        <v>131.66833333333335</v>
      </c>
      <c r="S2038" s="7">
        <f t="shared" si="159"/>
        <v>46.580778301886795</v>
      </c>
      <c r="T2038" t="s">
        <v>8319</v>
      </c>
      <c r="U2038" t="s">
        <v>8349</v>
      </c>
    </row>
    <row r="2039" spans="1:21" ht="30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157"/>
        <v>41577.960104166668</v>
      </c>
      <c r="L2039" s="19">
        <f t="shared" si="158"/>
        <v>2013</v>
      </c>
      <c r="M2039" s="14">
        <f t="shared" si="155"/>
        <v>41638.001770833333</v>
      </c>
      <c r="N2039" t="b">
        <v>1</v>
      </c>
      <c r="O2039">
        <v>429</v>
      </c>
      <c r="P2039" t="b">
        <v>1</v>
      </c>
      <c r="Q2039" t="s">
        <v>8295</v>
      </c>
      <c r="R2039" s="7">
        <f t="shared" si="156"/>
        <v>300.47639999999996</v>
      </c>
      <c r="S2039" s="7">
        <f t="shared" si="159"/>
        <v>70.041118881118877</v>
      </c>
      <c r="T2039" t="s">
        <v>8319</v>
      </c>
      <c r="U2039" t="s">
        <v>8349</v>
      </c>
    </row>
    <row r="2040" spans="1:21" ht="4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157"/>
        <v>41424.02107638889</v>
      </c>
      <c r="L2040" s="19">
        <f t="shared" si="158"/>
        <v>2013</v>
      </c>
      <c r="M2040" s="14">
        <f t="shared" si="155"/>
        <v>41456.5</v>
      </c>
      <c r="N2040" t="b">
        <v>1</v>
      </c>
      <c r="O2040">
        <v>204</v>
      </c>
      <c r="P2040" t="b">
        <v>1</v>
      </c>
      <c r="Q2040" t="s">
        <v>8295</v>
      </c>
      <c r="R2040" s="7">
        <f t="shared" si="156"/>
        <v>420.51249999999999</v>
      </c>
      <c r="S2040" s="7">
        <f t="shared" si="159"/>
        <v>164.90686274509804</v>
      </c>
      <c r="T2040" t="s">
        <v>8319</v>
      </c>
      <c r="U2040" t="s">
        <v>8349</v>
      </c>
    </row>
    <row r="2041" spans="1:21" ht="30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157"/>
        <v>42675.188946759255</v>
      </c>
      <c r="L2041" s="19">
        <f t="shared" si="158"/>
        <v>2016</v>
      </c>
      <c r="M2041" s="14">
        <f t="shared" si="155"/>
        <v>42704.957638888889</v>
      </c>
      <c r="N2041" t="b">
        <v>1</v>
      </c>
      <c r="O2041">
        <v>379</v>
      </c>
      <c r="P2041" t="b">
        <v>1</v>
      </c>
      <c r="Q2041" t="s">
        <v>8295</v>
      </c>
      <c r="R2041" s="7">
        <f t="shared" si="156"/>
        <v>136.21680000000001</v>
      </c>
      <c r="S2041" s="7">
        <f t="shared" si="159"/>
        <v>449.26385224274406</v>
      </c>
      <c r="T2041" t="s">
        <v>8319</v>
      </c>
      <c r="U2041" t="s">
        <v>8349</v>
      </c>
    </row>
    <row r="2042" spans="1:21" ht="30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157"/>
        <v>41578.677118055552</v>
      </c>
      <c r="L2042" s="19">
        <f t="shared" si="158"/>
        <v>2013</v>
      </c>
      <c r="M2042" s="14">
        <f t="shared" si="155"/>
        <v>41593.718784722223</v>
      </c>
      <c r="N2042" t="b">
        <v>1</v>
      </c>
      <c r="O2042">
        <v>271</v>
      </c>
      <c r="P2042" t="b">
        <v>1</v>
      </c>
      <c r="Q2042" t="s">
        <v>8295</v>
      </c>
      <c r="R2042" s="7">
        <f t="shared" si="156"/>
        <v>248.17133333333334</v>
      </c>
      <c r="S2042" s="7">
        <f t="shared" si="159"/>
        <v>27.472841328413285</v>
      </c>
      <c r="T2042" t="s">
        <v>8319</v>
      </c>
      <c r="U2042" t="s">
        <v>8349</v>
      </c>
    </row>
    <row r="2043" spans="1:21" ht="4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157"/>
        <v>42654.275775462964</v>
      </c>
      <c r="L2043" s="19">
        <f t="shared" si="158"/>
        <v>2016</v>
      </c>
      <c r="M2043" s="14">
        <f t="shared" si="155"/>
        <v>42684.317442129628</v>
      </c>
      <c r="N2043" t="b">
        <v>0</v>
      </c>
      <c r="O2043">
        <v>120</v>
      </c>
      <c r="P2043" t="b">
        <v>1</v>
      </c>
      <c r="Q2043" t="s">
        <v>8295</v>
      </c>
      <c r="R2043" s="7">
        <f t="shared" si="156"/>
        <v>181.86315789473684</v>
      </c>
      <c r="S2043" s="7">
        <f t="shared" si="159"/>
        <v>143.97499999999999</v>
      </c>
      <c r="T2043" t="s">
        <v>8319</v>
      </c>
      <c r="U2043" t="s">
        <v>8349</v>
      </c>
    </row>
    <row r="2044" spans="1:21" ht="4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157"/>
        <v>42331.458032407405</v>
      </c>
      <c r="L2044" s="19">
        <f t="shared" si="158"/>
        <v>2015</v>
      </c>
      <c r="M2044" s="14">
        <f t="shared" si="155"/>
        <v>42391.458032407405</v>
      </c>
      <c r="N2044" t="b">
        <v>0</v>
      </c>
      <c r="O2044">
        <v>140</v>
      </c>
      <c r="P2044" t="b">
        <v>1</v>
      </c>
      <c r="Q2044" t="s">
        <v>8295</v>
      </c>
      <c r="R2044" s="7">
        <f t="shared" si="156"/>
        <v>123.53</v>
      </c>
      <c r="S2044" s="7">
        <f t="shared" si="159"/>
        <v>88.23571428571428</v>
      </c>
      <c r="T2044" t="s">
        <v>8319</v>
      </c>
      <c r="U2044" t="s">
        <v>8349</v>
      </c>
    </row>
    <row r="2045" spans="1:21" ht="4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157"/>
        <v>42660.926817129628</v>
      </c>
      <c r="L2045" s="19">
        <f t="shared" si="158"/>
        <v>2016</v>
      </c>
      <c r="M2045" s="14">
        <f t="shared" si="155"/>
        <v>42714.957638888889</v>
      </c>
      <c r="N2045" t="b">
        <v>0</v>
      </c>
      <c r="O2045">
        <v>193</v>
      </c>
      <c r="P2045" t="b">
        <v>1</v>
      </c>
      <c r="Q2045" t="s">
        <v>8295</v>
      </c>
      <c r="R2045" s="7">
        <f t="shared" si="156"/>
        <v>506.20938628158842</v>
      </c>
      <c r="S2045" s="7">
        <f t="shared" si="159"/>
        <v>36.326424870466319</v>
      </c>
      <c r="T2045" t="s">
        <v>8319</v>
      </c>
      <c r="U2045" t="s">
        <v>8349</v>
      </c>
    </row>
    <row r="2046" spans="1:21" ht="4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157"/>
        <v>42138.434189814812</v>
      </c>
      <c r="L2046" s="19">
        <f t="shared" si="158"/>
        <v>2015</v>
      </c>
      <c r="M2046" s="14">
        <f t="shared" si="155"/>
        <v>42168.434189814812</v>
      </c>
      <c r="N2046" t="b">
        <v>0</v>
      </c>
      <c r="O2046">
        <v>180</v>
      </c>
      <c r="P2046" t="b">
        <v>1</v>
      </c>
      <c r="Q2046" t="s">
        <v>8295</v>
      </c>
      <c r="R2046" s="7">
        <f t="shared" si="156"/>
        <v>108.21333333333334</v>
      </c>
      <c r="S2046" s="7">
        <f t="shared" si="159"/>
        <v>90.177777777777777</v>
      </c>
      <c r="T2046" t="s">
        <v>8319</v>
      </c>
      <c r="U2046" t="s">
        <v>8349</v>
      </c>
    </row>
    <row r="2047" spans="1:21" ht="4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157"/>
        <v>41068.838506944448</v>
      </c>
      <c r="L2047" s="19">
        <f t="shared" si="158"/>
        <v>2012</v>
      </c>
      <c r="M2047" s="14">
        <f t="shared" si="155"/>
        <v>41098.838506944448</v>
      </c>
      <c r="N2047" t="b">
        <v>0</v>
      </c>
      <c r="O2047">
        <v>263</v>
      </c>
      <c r="P2047" t="b">
        <v>1</v>
      </c>
      <c r="Q2047" t="s">
        <v>8295</v>
      </c>
      <c r="R2047" s="7">
        <f t="shared" si="156"/>
        <v>819.18387755102037</v>
      </c>
      <c r="S2047" s="7">
        <f t="shared" si="159"/>
        <v>152.62361216730039</v>
      </c>
      <c r="T2047" t="s">
        <v>8319</v>
      </c>
      <c r="U2047" t="s">
        <v>8349</v>
      </c>
    </row>
    <row r="2048" spans="1:21" ht="4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157"/>
        <v>41386.921805555554</v>
      </c>
      <c r="L2048" s="19">
        <f t="shared" si="158"/>
        <v>2013</v>
      </c>
      <c r="M2048" s="14">
        <f t="shared" si="155"/>
        <v>41416.921805555554</v>
      </c>
      <c r="N2048" t="b">
        <v>0</v>
      </c>
      <c r="O2048">
        <v>217</v>
      </c>
      <c r="P2048" t="b">
        <v>1</v>
      </c>
      <c r="Q2048" t="s">
        <v>8295</v>
      </c>
      <c r="R2048" s="7">
        <f t="shared" si="156"/>
        <v>121.10000000000001</v>
      </c>
      <c r="S2048" s="7">
        <f t="shared" si="159"/>
        <v>55.806451612903224</v>
      </c>
      <c r="T2048" t="s">
        <v>8319</v>
      </c>
      <c r="U2048" t="s">
        <v>8349</v>
      </c>
    </row>
    <row r="2049" spans="1:21" ht="4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157"/>
        <v>42081.653587962966</v>
      </c>
      <c r="L2049" s="19">
        <f t="shared" si="158"/>
        <v>2015</v>
      </c>
      <c r="M2049" s="14">
        <f t="shared" si="155"/>
        <v>42110.75</v>
      </c>
      <c r="N2049" t="b">
        <v>0</v>
      </c>
      <c r="O2049">
        <v>443</v>
      </c>
      <c r="P2049" t="b">
        <v>1</v>
      </c>
      <c r="Q2049" t="s">
        <v>8295</v>
      </c>
      <c r="R2049" s="7">
        <f t="shared" si="156"/>
        <v>102.99897959183673</v>
      </c>
      <c r="S2049" s="7">
        <f t="shared" si="159"/>
        <v>227.85327313769753</v>
      </c>
      <c r="T2049" t="s">
        <v>8319</v>
      </c>
      <c r="U2049" t="s">
        <v>8349</v>
      </c>
    </row>
    <row r="2050" spans="1:21" ht="4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si="157"/>
        <v>41387.401516203703</v>
      </c>
      <c r="L2050" s="19">
        <f t="shared" si="158"/>
        <v>2013</v>
      </c>
      <c r="M2050" s="14">
        <f t="shared" ref="M2050:M2113" si="160">(I2050/86400)+25569+(-6/24)</f>
        <v>41417.401516203703</v>
      </c>
      <c r="N2050" t="b">
        <v>0</v>
      </c>
      <c r="O2050">
        <v>1373</v>
      </c>
      <c r="P2050" t="b">
        <v>1</v>
      </c>
      <c r="Q2050" t="s">
        <v>8295</v>
      </c>
      <c r="R2050" s="7">
        <f t="shared" ref="R2050:R2113" si="161">E2050/D2050*100</f>
        <v>148.33229411764705</v>
      </c>
      <c r="S2050" s="7">
        <f t="shared" si="159"/>
        <v>91.82989803350327</v>
      </c>
      <c r="T2050" t="s">
        <v>8319</v>
      </c>
      <c r="U2050" t="s">
        <v>8349</v>
      </c>
    </row>
    <row r="2051" spans="1:21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ref="K2051:K2114" si="162">(J2051/86400)+25569+(-6/24)</f>
        <v>41575.277349537035</v>
      </c>
      <c r="L2051" s="19">
        <f t="shared" ref="L2051:L2114" si="163">YEAR(K2051)</f>
        <v>2013</v>
      </c>
      <c r="M2051" s="14">
        <f t="shared" si="160"/>
        <v>41610.707638888889</v>
      </c>
      <c r="N2051" t="b">
        <v>0</v>
      </c>
      <c r="O2051">
        <v>742</v>
      </c>
      <c r="P2051" t="b">
        <v>1</v>
      </c>
      <c r="Q2051" t="s">
        <v>8295</v>
      </c>
      <c r="R2051" s="7">
        <f t="shared" si="161"/>
        <v>120.19070000000001</v>
      </c>
      <c r="S2051" s="7">
        <f t="shared" ref="S2051:S2114" si="164">IFERROR(E2051/O2051,0)</f>
        <v>80.991037735849048</v>
      </c>
      <c r="T2051" t="s">
        <v>8319</v>
      </c>
      <c r="U2051" t="s">
        <v>8349</v>
      </c>
    </row>
    <row r="2052" spans="1:21" ht="4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162"/>
        <v>42114.821504629625</v>
      </c>
      <c r="L2052" s="19">
        <f t="shared" si="163"/>
        <v>2015</v>
      </c>
      <c r="M2052" s="14">
        <f t="shared" si="160"/>
        <v>42154.821504629625</v>
      </c>
      <c r="N2052" t="b">
        <v>0</v>
      </c>
      <c r="O2052">
        <v>170</v>
      </c>
      <c r="P2052" t="b">
        <v>1</v>
      </c>
      <c r="Q2052" t="s">
        <v>8295</v>
      </c>
      <c r="R2052" s="7">
        <f t="shared" si="161"/>
        <v>473.27000000000004</v>
      </c>
      <c r="S2052" s="7">
        <f t="shared" si="164"/>
        <v>278.39411764705881</v>
      </c>
      <c r="T2052" t="s">
        <v>8319</v>
      </c>
      <c r="U2052" t="s">
        <v>8349</v>
      </c>
    </row>
    <row r="2053" spans="1:21" ht="4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162"/>
        <v>41603.772418981483</v>
      </c>
      <c r="L2053" s="19">
        <f t="shared" si="163"/>
        <v>2013</v>
      </c>
      <c r="M2053" s="14">
        <f t="shared" si="160"/>
        <v>41633.772418981483</v>
      </c>
      <c r="N2053" t="b">
        <v>0</v>
      </c>
      <c r="O2053">
        <v>242</v>
      </c>
      <c r="P2053" t="b">
        <v>1</v>
      </c>
      <c r="Q2053" t="s">
        <v>8295</v>
      </c>
      <c r="R2053" s="7">
        <f t="shared" si="161"/>
        <v>130.36250000000001</v>
      </c>
      <c r="S2053" s="7">
        <f t="shared" si="164"/>
        <v>43.095041322314053</v>
      </c>
      <c r="T2053" t="s">
        <v>8319</v>
      </c>
      <c r="U2053" t="s">
        <v>8349</v>
      </c>
    </row>
    <row r="2054" spans="1:21" ht="4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162"/>
        <v>42374.83394675926</v>
      </c>
      <c r="L2054" s="19">
        <f t="shared" si="163"/>
        <v>2016</v>
      </c>
      <c r="M2054" s="14">
        <f t="shared" si="160"/>
        <v>42419.83394675926</v>
      </c>
      <c r="N2054" t="b">
        <v>0</v>
      </c>
      <c r="O2054">
        <v>541</v>
      </c>
      <c r="P2054" t="b">
        <v>1</v>
      </c>
      <c r="Q2054" t="s">
        <v>8295</v>
      </c>
      <c r="R2054" s="7">
        <f t="shared" si="161"/>
        <v>353.048</v>
      </c>
      <c r="S2054" s="7">
        <f t="shared" si="164"/>
        <v>326.29205175600737</v>
      </c>
      <c r="T2054" t="s">
        <v>8319</v>
      </c>
      <c r="U2054" t="s">
        <v>8349</v>
      </c>
    </row>
    <row r="2055" spans="1:21" ht="4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162"/>
        <v>42303.367488425924</v>
      </c>
      <c r="L2055" s="19">
        <f t="shared" si="163"/>
        <v>2015</v>
      </c>
      <c r="M2055" s="14">
        <f t="shared" si="160"/>
        <v>42333.409155092595</v>
      </c>
      <c r="N2055" t="b">
        <v>0</v>
      </c>
      <c r="O2055">
        <v>121</v>
      </c>
      <c r="P2055" t="b">
        <v>1</v>
      </c>
      <c r="Q2055" t="s">
        <v>8295</v>
      </c>
      <c r="R2055" s="7">
        <f t="shared" si="161"/>
        <v>101.02</v>
      </c>
      <c r="S2055" s="7">
        <f t="shared" si="164"/>
        <v>41.743801652892564</v>
      </c>
      <c r="T2055" t="s">
        <v>8319</v>
      </c>
      <c r="U2055" t="s">
        <v>8349</v>
      </c>
    </row>
    <row r="2056" spans="1:21" ht="4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162"/>
        <v>41731.270949074074</v>
      </c>
      <c r="L2056" s="19">
        <f t="shared" si="163"/>
        <v>2014</v>
      </c>
      <c r="M2056" s="14">
        <f t="shared" si="160"/>
        <v>41761.270949074074</v>
      </c>
      <c r="N2056" t="b">
        <v>0</v>
      </c>
      <c r="O2056">
        <v>621</v>
      </c>
      <c r="P2056" t="b">
        <v>1</v>
      </c>
      <c r="Q2056" t="s">
        <v>8295</v>
      </c>
      <c r="R2056" s="7">
        <f t="shared" si="161"/>
        <v>113.59142857142857</v>
      </c>
      <c r="S2056" s="7">
        <f t="shared" si="164"/>
        <v>64.020933977455712</v>
      </c>
      <c r="T2056" t="s">
        <v>8319</v>
      </c>
      <c r="U2056" t="s">
        <v>8349</v>
      </c>
    </row>
    <row r="2057" spans="1:21" ht="4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162"/>
        <v>41946.424108796295</v>
      </c>
      <c r="L2057" s="19">
        <f t="shared" si="163"/>
        <v>2014</v>
      </c>
      <c r="M2057" s="14">
        <f t="shared" si="160"/>
        <v>41975.916666666672</v>
      </c>
      <c r="N2057" t="b">
        <v>0</v>
      </c>
      <c r="O2057">
        <v>101</v>
      </c>
      <c r="P2057" t="b">
        <v>1</v>
      </c>
      <c r="Q2057" t="s">
        <v>8295</v>
      </c>
      <c r="R2057" s="7">
        <f t="shared" si="161"/>
        <v>167.41666666666666</v>
      </c>
      <c r="S2057" s="7">
        <f t="shared" si="164"/>
        <v>99.455445544554451</v>
      </c>
      <c r="T2057" t="s">
        <v>8319</v>
      </c>
      <c r="U2057" t="s">
        <v>8349</v>
      </c>
    </row>
    <row r="2058" spans="1:21" ht="4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162"/>
        <v>41351.51090277778</v>
      </c>
      <c r="L2058" s="19">
        <f t="shared" si="163"/>
        <v>2013</v>
      </c>
      <c r="M2058" s="14">
        <f t="shared" si="160"/>
        <v>41381.51090277778</v>
      </c>
      <c r="N2058" t="b">
        <v>0</v>
      </c>
      <c r="O2058">
        <v>554</v>
      </c>
      <c r="P2058" t="b">
        <v>1</v>
      </c>
      <c r="Q2058" t="s">
        <v>8295</v>
      </c>
      <c r="R2058" s="7">
        <f t="shared" si="161"/>
        <v>153.452</v>
      </c>
      <c r="S2058" s="7">
        <f t="shared" si="164"/>
        <v>138.49458483754512</v>
      </c>
      <c r="T2058" t="s">
        <v>8319</v>
      </c>
      <c r="U2058" t="s">
        <v>8349</v>
      </c>
    </row>
    <row r="2059" spans="1:21" ht="45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162"/>
        <v>42396.244583333333</v>
      </c>
      <c r="L2059" s="19">
        <f t="shared" si="163"/>
        <v>2016</v>
      </c>
      <c r="M2059" s="14">
        <f t="shared" si="160"/>
        <v>42426.244583333333</v>
      </c>
      <c r="N2059" t="b">
        <v>0</v>
      </c>
      <c r="O2059">
        <v>666</v>
      </c>
      <c r="P2059" t="b">
        <v>1</v>
      </c>
      <c r="Q2059" t="s">
        <v>8295</v>
      </c>
      <c r="R2059" s="7">
        <f t="shared" si="161"/>
        <v>202.23220000000001</v>
      </c>
      <c r="S2059" s="7">
        <f t="shared" si="164"/>
        <v>45.547792792792798</v>
      </c>
      <c r="T2059" t="s">
        <v>8319</v>
      </c>
      <c r="U2059" t="s">
        <v>8349</v>
      </c>
    </row>
    <row r="2060" spans="1:21" ht="30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162"/>
        <v>42026.120717592596</v>
      </c>
      <c r="L2060" s="19">
        <f t="shared" si="163"/>
        <v>2015</v>
      </c>
      <c r="M2060" s="14">
        <f t="shared" si="160"/>
        <v>42065.583333333328</v>
      </c>
      <c r="N2060" t="b">
        <v>0</v>
      </c>
      <c r="O2060">
        <v>410</v>
      </c>
      <c r="P2060" t="b">
        <v>1</v>
      </c>
      <c r="Q2060" t="s">
        <v>8295</v>
      </c>
      <c r="R2060" s="7">
        <f t="shared" si="161"/>
        <v>168.28125</v>
      </c>
      <c r="S2060" s="7">
        <f t="shared" si="164"/>
        <v>10.507317073170732</v>
      </c>
      <c r="T2060" t="s">
        <v>8319</v>
      </c>
      <c r="U2060" t="s">
        <v>8349</v>
      </c>
    </row>
    <row r="2061" spans="1:21" ht="4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162"/>
        <v>42361.352476851855</v>
      </c>
      <c r="L2061" s="19">
        <f t="shared" si="163"/>
        <v>2015</v>
      </c>
      <c r="M2061" s="14">
        <f t="shared" si="160"/>
        <v>42400.665972222225</v>
      </c>
      <c r="N2061" t="b">
        <v>0</v>
      </c>
      <c r="O2061">
        <v>375</v>
      </c>
      <c r="P2061" t="b">
        <v>1</v>
      </c>
      <c r="Q2061" t="s">
        <v>8295</v>
      </c>
      <c r="R2061" s="7">
        <f t="shared" si="161"/>
        <v>143.45666666666668</v>
      </c>
      <c r="S2061" s="7">
        <f t="shared" si="164"/>
        <v>114.76533333333333</v>
      </c>
      <c r="T2061" t="s">
        <v>8319</v>
      </c>
      <c r="U2061" t="s">
        <v>8349</v>
      </c>
    </row>
    <row r="2062" spans="1:21" ht="4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162"/>
        <v>41783.392939814818</v>
      </c>
      <c r="L2062" s="19">
        <f t="shared" si="163"/>
        <v>2014</v>
      </c>
      <c r="M2062" s="14">
        <f t="shared" si="160"/>
        <v>41843.392939814818</v>
      </c>
      <c r="N2062" t="b">
        <v>0</v>
      </c>
      <c r="O2062">
        <v>1364</v>
      </c>
      <c r="P2062" t="b">
        <v>1</v>
      </c>
      <c r="Q2062" t="s">
        <v>8295</v>
      </c>
      <c r="R2062" s="7">
        <f t="shared" si="161"/>
        <v>196.4</v>
      </c>
      <c r="S2062" s="7">
        <f t="shared" si="164"/>
        <v>35.997067448680355</v>
      </c>
      <c r="T2062" t="s">
        <v>8319</v>
      </c>
      <c r="U2062" t="s">
        <v>8349</v>
      </c>
    </row>
    <row r="2063" spans="1:21" ht="4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162"/>
        <v>42705.514513888891</v>
      </c>
      <c r="L2063" s="19">
        <f t="shared" si="163"/>
        <v>2016</v>
      </c>
      <c r="M2063" s="14">
        <f t="shared" si="160"/>
        <v>42735.514513888891</v>
      </c>
      <c r="N2063" t="b">
        <v>0</v>
      </c>
      <c r="O2063">
        <v>35</v>
      </c>
      <c r="P2063" t="b">
        <v>1</v>
      </c>
      <c r="Q2063" t="s">
        <v>8295</v>
      </c>
      <c r="R2063" s="7">
        <f t="shared" si="161"/>
        <v>107.91999999999999</v>
      </c>
      <c r="S2063" s="7">
        <f t="shared" si="164"/>
        <v>154.17142857142858</v>
      </c>
      <c r="T2063" t="s">
        <v>8319</v>
      </c>
      <c r="U2063" t="s">
        <v>8349</v>
      </c>
    </row>
    <row r="2064" spans="1:21" ht="45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162"/>
        <v>42423.1330787037</v>
      </c>
      <c r="L2064" s="19">
        <f t="shared" si="163"/>
        <v>2016</v>
      </c>
      <c r="M2064" s="14">
        <f t="shared" si="160"/>
        <v>42453.091412037036</v>
      </c>
      <c r="N2064" t="b">
        <v>0</v>
      </c>
      <c r="O2064">
        <v>203</v>
      </c>
      <c r="P2064" t="b">
        <v>1</v>
      </c>
      <c r="Q2064" t="s">
        <v>8295</v>
      </c>
      <c r="R2064" s="7">
        <f t="shared" si="161"/>
        <v>114.97699999999999</v>
      </c>
      <c r="S2064" s="7">
        <f t="shared" si="164"/>
        <v>566.38916256157631</v>
      </c>
      <c r="T2064" t="s">
        <v>8319</v>
      </c>
      <c r="U2064" t="s">
        <v>8349</v>
      </c>
    </row>
    <row r="2065" spans="1:21" ht="30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162"/>
        <v>42472.48265046296</v>
      </c>
      <c r="L2065" s="19">
        <f t="shared" si="163"/>
        <v>2016</v>
      </c>
      <c r="M2065" s="14">
        <f t="shared" si="160"/>
        <v>42505.48265046296</v>
      </c>
      <c r="N2065" t="b">
        <v>0</v>
      </c>
      <c r="O2065">
        <v>49</v>
      </c>
      <c r="P2065" t="b">
        <v>1</v>
      </c>
      <c r="Q2065" t="s">
        <v>8295</v>
      </c>
      <c r="R2065" s="7">
        <f t="shared" si="161"/>
        <v>148.04999999999998</v>
      </c>
      <c r="S2065" s="7">
        <f t="shared" si="164"/>
        <v>120.85714285714286</v>
      </c>
      <c r="T2065" t="s">
        <v>8319</v>
      </c>
      <c r="U2065" t="s">
        <v>8349</v>
      </c>
    </row>
    <row r="2066" spans="1:21" ht="4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162"/>
        <v>41389.114849537036</v>
      </c>
      <c r="L2066" s="19">
        <f t="shared" si="163"/>
        <v>2013</v>
      </c>
      <c r="M2066" s="14">
        <f t="shared" si="160"/>
        <v>41425.25</v>
      </c>
      <c r="N2066" t="b">
        <v>0</v>
      </c>
      <c r="O2066">
        <v>5812</v>
      </c>
      <c r="P2066" t="b">
        <v>1</v>
      </c>
      <c r="Q2066" t="s">
        <v>8295</v>
      </c>
      <c r="R2066" s="7">
        <f t="shared" si="161"/>
        <v>191.16676082790633</v>
      </c>
      <c r="S2066" s="7">
        <f t="shared" si="164"/>
        <v>86.163845492085343</v>
      </c>
      <c r="T2066" t="s">
        <v>8319</v>
      </c>
      <c r="U2066" t="s">
        <v>8349</v>
      </c>
    </row>
    <row r="2067" spans="1:21" ht="4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162"/>
        <v>41603.083668981482</v>
      </c>
      <c r="L2067" s="19">
        <f t="shared" si="163"/>
        <v>2013</v>
      </c>
      <c r="M2067" s="14">
        <f t="shared" si="160"/>
        <v>41633.083668981482</v>
      </c>
      <c r="N2067" t="b">
        <v>0</v>
      </c>
      <c r="O2067">
        <v>1556</v>
      </c>
      <c r="P2067" t="b">
        <v>1</v>
      </c>
      <c r="Q2067" t="s">
        <v>8295</v>
      </c>
      <c r="R2067" s="7">
        <f t="shared" si="161"/>
        <v>199.215125</v>
      </c>
      <c r="S2067" s="7">
        <f t="shared" si="164"/>
        <v>51.212114395886893</v>
      </c>
      <c r="T2067" t="s">
        <v>8319</v>
      </c>
      <c r="U2067" t="s">
        <v>8349</v>
      </c>
    </row>
    <row r="2068" spans="1:21" ht="4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162"/>
        <v>41844.521793981483</v>
      </c>
      <c r="L2068" s="19">
        <f t="shared" si="163"/>
        <v>2014</v>
      </c>
      <c r="M2068" s="14">
        <f t="shared" si="160"/>
        <v>41874.521793981483</v>
      </c>
      <c r="N2068" t="b">
        <v>0</v>
      </c>
      <c r="O2068">
        <v>65</v>
      </c>
      <c r="P2068" t="b">
        <v>1</v>
      </c>
      <c r="Q2068" t="s">
        <v>8295</v>
      </c>
      <c r="R2068" s="7">
        <f t="shared" si="161"/>
        <v>218.6</v>
      </c>
      <c r="S2068" s="7">
        <f t="shared" si="164"/>
        <v>67.261538461538464</v>
      </c>
      <c r="T2068" t="s">
        <v>8319</v>
      </c>
      <c r="U2068" t="s">
        <v>8349</v>
      </c>
    </row>
    <row r="2069" spans="1:21" ht="30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162"/>
        <v>42115.603888888887</v>
      </c>
      <c r="L2069" s="19">
        <f t="shared" si="163"/>
        <v>2015</v>
      </c>
      <c r="M2069" s="14">
        <f t="shared" si="160"/>
        <v>42148.603888888887</v>
      </c>
      <c r="N2069" t="b">
        <v>0</v>
      </c>
      <c r="O2069">
        <v>10</v>
      </c>
      <c r="P2069" t="b">
        <v>1</v>
      </c>
      <c r="Q2069" t="s">
        <v>8295</v>
      </c>
      <c r="R2069" s="7">
        <f t="shared" si="161"/>
        <v>126.86868686868686</v>
      </c>
      <c r="S2069" s="7">
        <f t="shared" si="164"/>
        <v>62.8</v>
      </c>
      <c r="T2069" t="s">
        <v>8319</v>
      </c>
      <c r="U2069" t="s">
        <v>8349</v>
      </c>
    </row>
    <row r="2070" spans="1:21" ht="4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162"/>
        <v>42633.591608796298</v>
      </c>
      <c r="L2070" s="19">
        <f t="shared" si="163"/>
        <v>2016</v>
      </c>
      <c r="M2070" s="14">
        <f t="shared" si="160"/>
        <v>42663.591608796298</v>
      </c>
      <c r="N2070" t="b">
        <v>0</v>
      </c>
      <c r="O2070">
        <v>76</v>
      </c>
      <c r="P2070" t="b">
        <v>1</v>
      </c>
      <c r="Q2070" t="s">
        <v>8295</v>
      </c>
      <c r="R2070" s="7">
        <f t="shared" si="161"/>
        <v>105.22388000000001</v>
      </c>
      <c r="S2070" s="7">
        <f t="shared" si="164"/>
        <v>346.13118421052633</v>
      </c>
      <c r="T2070" t="s">
        <v>8319</v>
      </c>
      <c r="U2070" t="s">
        <v>8349</v>
      </c>
    </row>
    <row r="2071" spans="1:21" ht="45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162"/>
        <v>42340.722118055557</v>
      </c>
      <c r="L2071" s="19">
        <f t="shared" si="163"/>
        <v>2015</v>
      </c>
      <c r="M2071" s="14">
        <f t="shared" si="160"/>
        <v>42371.722118055557</v>
      </c>
      <c r="N2071" t="b">
        <v>0</v>
      </c>
      <c r="O2071">
        <v>263</v>
      </c>
      <c r="P2071" t="b">
        <v>1</v>
      </c>
      <c r="Q2071" t="s">
        <v>8295</v>
      </c>
      <c r="R2071" s="7">
        <f t="shared" si="161"/>
        <v>128.40666000000002</v>
      </c>
      <c r="S2071" s="7">
        <f t="shared" si="164"/>
        <v>244.11912547528519</v>
      </c>
      <c r="T2071" t="s">
        <v>8319</v>
      </c>
      <c r="U2071" t="s">
        <v>8349</v>
      </c>
    </row>
    <row r="2072" spans="1:21" ht="4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162"/>
        <v>42519.4065162037</v>
      </c>
      <c r="L2072" s="19">
        <f t="shared" si="163"/>
        <v>2016</v>
      </c>
      <c r="M2072" s="14">
        <f t="shared" si="160"/>
        <v>42549.4065162037</v>
      </c>
      <c r="N2072" t="b">
        <v>0</v>
      </c>
      <c r="O2072">
        <v>1530</v>
      </c>
      <c r="P2072" t="b">
        <v>1</v>
      </c>
      <c r="Q2072" t="s">
        <v>8295</v>
      </c>
      <c r="R2072" s="7">
        <f t="shared" si="161"/>
        <v>317.3272</v>
      </c>
      <c r="S2072" s="7">
        <f t="shared" si="164"/>
        <v>259.25424836601309</v>
      </c>
      <c r="T2072" t="s">
        <v>8319</v>
      </c>
      <c r="U2072" t="s">
        <v>8349</v>
      </c>
    </row>
    <row r="2073" spans="1:21" ht="4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162"/>
        <v>42600.028749999998</v>
      </c>
      <c r="L2073" s="19">
        <f t="shared" si="163"/>
        <v>2016</v>
      </c>
      <c r="M2073" s="14">
        <f t="shared" si="160"/>
        <v>42645.028749999998</v>
      </c>
      <c r="N2073" t="b">
        <v>0</v>
      </c>
      <c r="O2073">
        <v>278</v>
      </c>
      <c r="P2073" t="b">
        <v>1</v>
      </c>
      <c r="Q2073" t="s">
        <v>8295</v>
      </c>
      <c r="R2073" s="7">
        <f t="shared" si="161"/>
        <v>280.73</v>
      </c>
      <c r="S2073" s="7">
        <f t="shared" si="164"/>
        <v>201.96402877697841</v>
      </c>
      <c r="T2073" t="s">
        <v>8319</v>
      </c>
      <c r="U2073" t="s">
        <v>8349</v>
      </c>
    </row>
    <row r="2074" spans="1:21" ht="45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162"/>
        <v>42467.331388888888</v>
      </c>
      <c r="L2074" s="19">
        <f t="shared" si="163"/>
        <v>2016</v>
      </c>
      <c r="M2074" s="14">
        <f t="shared" si="160"/>
        <v>42497.331388888888</v>
      </c>
      <c r="N2074" t="b">
        <v>0</v>
      </c>
      <c r="O2074">
        <v>350</v>
      </c>
      <c r="P2074" t="b">
        <v>1</v>
      </c>
      <c r="Q2074" t="s">
        <v>8295</v>
      </c>
      <c r="R2074" s="7">
        <f t="shared" si="161"/>
        <v>110.73146853146854</v>
      </c>
      <c r="S2074" s="7">
        <f t="shared" si="164"/>
        <v>226.20857142857142</v>
      </c>
      <c r="T2074" t="s">
        <v>8319</v>
      </c>
      <c r="U2074" t="s">
        <v>8349</v>
      </c>
    </row>
    <row r="2075" spans="1:21" ht="4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162"/>
        <v>42087.418032407411</v>
      </c>
      <c r="L2075" s="19">
        <f t="shared" si="163"/>
        <v>2015</v>
      </c>
      <c r="M2075" s="14">
        <f t="shared" si="160"/>
        <v>42132.418032407411</v>
      </c>
      <c r="N2075" t="b">
        <v>0</v>
      </c>
      <c r="O2075">
        <v>470</v>
      </c>
      <c r="P2075" t="b">
        <v>1</v>
      </c>
      <c r="Q2075" t="s">
        <v>8295</v>
      </c>
      <c r="R2075" s="7">
        <f t="shared" si="161"/>
        <v>152.60429999999999</v>
      </c>
      <c r="S2075" s="7">
        <f t="shared" si="164"/>
        <v>324.69</v>
      </c>
      <c r="T2075" t="s">
        <v>8319</v>
      </c>
      <c r="U2075" t="s">
        <v>8349</v>
      </c>
    </row>
    <row r="2076" spans="1:21" ht="30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162"/>
        <v>42466.576180555552</v>
      </c>
      <c r="L2076" s="19">
        <f t="shared" si="163"/>
        <v>2016</v>
      </c>
      <c r="M2076" s="14">
        <f t="shared" si="160"/>
        <v>42496.576180555552</v>
      </c>
      <c r="N2076" t="b">
        <v>0</v>
      </c>
      <c r="O2076">
        <v>3</v>
      </c>
      <c r="P2076" t="b">
        <v>1</v>
      </c>
      <c r="Q2076" t="s">
        <v>8295</v>
      </c>
      <c r="R2076" s="7">
        <f t="shared" si="161"/>
        <v>102.49999999999999</v>
      </c>
      <c r="S2076" s="7">
        <f t="shared" si="164"/>
        <v>205</v>
      </c>
      <c r="T2076" t="s">
        <v>8319</v>
      </c>
      <c r="U2076" t="s">
        <v>8349</v>
      </c>
    </row>
    <row r="2077" spans="1:21" ht="4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162"/>
        <v>41450.431574074071</v>
      </c>
      <c r="L2077" s="19">
        <f t="shared" si="163"/>
        <v>2013</v>
      </c>
      <c r="M2077" s="14">
        <f t="shared" si="160"/>
        <v>41480.431574074071</v>
      </c>
      <c r="N2077" t="b">
        <v>0</v>
      </c>
      <c r="O2077">
        <v>8200</v>
      </c>
      <c r="P2077" t="b">
        <v>1</v>
      </c>
      <c r="Q2077" t="s">
        <v>8295</v>
      </c>
      <c r="R2077" s="7">
        <f t="shared" si="161"/>
        <v>1678.3738373837384</v>
      </c>
      <c r="S2077" s="7">
        <f t="shared" si="164"/>
        <v>20.465926829268295</v>
      </c>
      <c r="T2077" t="s">
        <v>8319</v>
      </c>
      <c r="U2077" t="s">
        <v>8349</v>
      </c>
    </row>
    <row r="2078" spans="1:21" ht="30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162"/>
        <v>41803.630659722221</v>
      </c>
      <c r="L2078" s="19">
        <f t="shared" si="163"/>
        <v>2014</v>
      </c>
      <c r="M2078" s="14">
        <f t="shared" si="160"/>
        <v>41843.630659722221</v>
      </c>
      <c r="N2078" t="b">
        <v>0</v>
      </c>
      <c r="O2078">
        <v>8359</v>
      </c>
      <c r="P2078" t="b">
        <v>1</v>
      </c>
      <c r="Q2078" t="s">
        <v>8295</v>
      </c>
      <c r="R2078" s="7">
        <f t="shared" si="161"/>
        <v>543.349156424581</v>
      </c>
      <c r="S2078" s="7">
        <f t="shared" si="164"/>
        <v>116.35303146309367</v>
      </c>
      <c r="T2078" t="s">
        <v>8319</v>
      </c>
      <c r="U2078" t="s">
        <v>8349</v>
      </c>
    </row>
    <row r="2079" spans="1:21" ht="4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162"/>
        <v>42102.792546296296</v>
      </c>
      <c r="L2079" s="19">
        <f t="shared" si="163"/>
        <v>2015</v>
      </c>
      <c r="M2079" s="14">
        <f t="shared" si="160"/>
        <v>42160.625</v>
      </c>
      <c r="N2079" t="b">
        <v>0</v>
      </c>
      <c r="O2079">
        <v>188</v>
      </c>
      <c r="P2079" t="b">
        <v>1</v>
      </c>
      <c r="Q2079" t="s">
        <v>8295</v>
      </c>
      <c r="R2079" s="7">
        <f t="shared" si="161"/>
        <v>115.50800000000001</v>
      </c>
      <c r="S2079" s="7">
        <f t="shared" si="164"/>
        <v>307.20212765957444</v>
      </c>
      <c r="T2079" t="s">
        <v>8319</v>
      </c>
      <c r="U2079" t="s">
        <v>8349</v>
      </c>
    </row>
    <row r="2080" spans="1:21" ht="4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162"/>
        <v>42692.521493055552</v>
      </c>
      <c r="L2080" s="19">
        <f t="shared" si="163"/>
        <v>2016</v>
      </c>
      <c r="M2080" s="14">
        <f t="shared" si="160"/>
        <v>42722.521493055552</v>
      </c>
      <c r="N2080" t="b">
        <v>0</v>
      </c>
      <c r="O2080">
        <v>48</v>
      </c>
      <c r="P2080" t="b">
        <v>1</v>
      </c>
      <c r="Q2080" t="s">
        <v>8295</v>
      </c>
      <c r="R2080" s="7">
        <f t="shared" si="161"/>
        <v>131.20499999999998</v>
      </c>
      <c r="S2080" s="7">
        <f t="shared" si="164"/>
        <v>546.6875</v>
      </c>
      <c r="T2080" t="s">
        <v>8319</v>
      </c>
      <c r="U2080" t="s">
        <v>8349</v>
      </c>
    </row>
    <row r="2081" spans="1:21" ht="45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162"/>
        <v>42150.46056712963</v>
      </c>
      <c r="L2081" s="19">
        <f t="shared" si="163"/>
        <v>2015</v>
      </c>
      <c r="M2081" s="14">
        <f t="shared" si="160"/>
        <v>42180.541666666672</v>
      </c>
      <c r="N2081" t="b">
        <v>0</v>
      </c>
      <c r="O2081">
        <v>607</v>
      </c>
      <c r="P2081" t="b">
        <v>1</v>
      </c>
      <c r="Q2081" t="s">
        <v>8295</v>
      </c>
      <c r="R2081" s="7">
        <f t="shared" si="161"/>
        <v>288.17</v>
      </c>
      <c r="S2081" s="7">
        <f t="shared" si="164"/>
        <v>47.474464579901152</v>
      </c>
      <c r="T2081" t="s">
        <v>8319</v>
      </c>
      <c r="U2081" t="s">
        <v>8349</v>
      </c>
    </row>
    <row r="2082" spans="1:21" ht="4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162"/>
        <v>42289.707175925927</v>
      </c>
      <c r="L2082" s="19">
        <f t="shared" si="163"/>
        <v>2015</v>
      </c>
      <c r="M2082" s="14">
        <f t="shared" si="160"/>
        <v>42319.748842592591</v>
      </c>
      <c r="N2082" t="b">
        <v>0</v>
      </c>
      <c r="O2082">
        <v>50</v>
      </c>
      <c r="P2082" t="b">
        <v>1</v>
      </c>
      <c r="Q2082" t="s">
        <v>8295</v>
      </c>
      <c r="R2082" s="7">
        <f t="shared" si="161"/>
        <v>507.8</v>
      </c>
      <c r="S2082" s="7">
        <f t="shared" si="164"/>
        <v>101.56</v>
      </c>
      <c r="T2082" t="s">
        <v>8319</v>
      </c>
      <c r="U2082" t="s">
        <v>8349</v>
      </c>
    </row>
    <row r="2083" spans="1:21" ht="4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162"/>
        <v>41003.90688657407</v>
      </c>
      <c r="L2083" s="19">
        <f t="shared" si="163"/>
        <v>2012</v>
      </c>
      <c r="M2083" s="14">
        <f t="shared" si="160"/>
        <v>41044.957638888889</v>
      </c>
      <c r="N2083" t="b">
        <v>0</v>
      </c>
      <c r="O2083">
        <v>55</v>
      </c>
      <c r="P2083" t="b">
        <v>1</v>
      </c>
      <c r="Q2083" t="s">
        <v>8279</v>
      </c>
      <c r="R2083" s="7">
        <f t="shared" si="161"/>
        <v>114.57142857142857</v>
      </c>
      <c r="S2083" s="7">
        <f t="shared" si="164"/>
        <v>72.909090909090907</v>
      </c>
      <c r="T2083" t="s">
        <v>8325</v>
      </c>
      <c r="U2083" t="s">
        <v>8329</v>
      </c>
    </row>
    <row r="2084" spans="1:21" ht="4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162"/>
        <v>40810.870324074072</v>
      </c>
      <c r="L2084" s="19">
        <f t="shared" si="163"/>
        <v>2011</v>
      </c>
      <c r="M2084" s="14">
        <f t="shared" si="160"/>
        <v>40870.911990740744</v>
      </c>
      <c r="N2084" t="b">
        <v>0</v>
      </c>
      <c r="O2084">
        <v>38</v>
      </c>
      <c r="P2084" t="b">
        <v>1</v>
      </c>
      <c r="Q2084" t="s">
        <v>8279</v>
      </c>
      <c r="R2084" s="7">
        <f t="shared" si="161"/>
        <v>110.73333333333333</v>
      </c>
      <c r="S2084" s="7">
        <f t="shared" si="164"/>
        <v>43.710526315789473</v>
      </c>
      <c r="T2084" t="s">
        <v>8325</v>
      </c>
      <c r="U2084" t="s">
        <v>8329</v>
      </c>
    </row>
    <row r="2085" spans="1:21" ht="4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162"/>
        <v>41034.47216435185</v>
      </c>
      <c r="L2085" s="19">
        <f t="shared" si="163"/>
        <v>2012</v>
      </c>
      <c r="M2085" s="14">
        <f t="shared" si="160"/>
        <v>41064.47216435185</v>
      </c>
      <c r="N2085" t="b">
        <v>0</v>
      </c>
      <c r="O2085">
        <v>25</v>
      </c>
      <c r="P2085" t="b">
        <v>1</v>
      </c>
      <c r="Q2085" t="s">
        <v>8279</v>
      </c>
      <c r="R2085" s="7">
        <f t="shared" si="161"/>
        <v>113.33333333333333</v>
      </c>
      <c r="S2085" s="7">
        <f t="shared" si="164"/>
        <v>34</v>
      </c>
      <c r="T2085" t="s">
        <v>8325</v>
      </c>
      <c r="U2085" t="s">
        <v>8329</v>
      </c>
    </row>
    <row r="2086" spans="1:21" ht="4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162"/>
        <v>41731.583124999997</v>
      </c>
      <c r="L2086" s="19">
        <f t="shared" si="163"/>
        <v>2014</v>
      </c>
      <c r="M2086" s="14">
        <f t="shared" si="160"/>
        <v>41763.040972222225</v>
      </c>
      <c r="N2086" t="b">
        <v>0</v>
      </c>
      <c r="O2086">
        <v>46</v>
      </c>
      <c r="P2086" t="b">
        <v>1</v>
      </c>
      <c r="Q2086" t="s">
        <v>8279</v>
      </c>
      <c r="R2086" s="7">
        <f t="shared" si="161"/>
        <v>108.33333333333333</v>
      </c>
      <c r="S2086" s="7">
        <f t="shared" si="164"/>
        <v>70.652173913043484</v>
      </c>
      <c r="T2086" t="s">
        <v>8325</v>
      </c>
      <c r="U2086" t="s">
        <v>8329</v>
      </c>
    </row>
    <row r="2087" spans="1:21" ht="45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162"/>
        <v>41075.585497685184</v>
      </c>
      <c r="L2087" s="19">
        <f t="shared" si="163"/>
        <v>2012</v>
      </c>
      <c r="M2087" s="14">
        <f t="shared" si="160"/>
        <v>41105.585497685184</v>
      </c>
      <c r="N2087" t="b">
        <v>0</v>
      </c>
      <c r="O2087">
        <v>83</v>
      </c>
      <c r="P2087" t="b">
        <v>1</v>
      </c>
      <c r="Q2087" t="s">
        <v>8279</v>
      </c>
      <c r="R2087" s="7">
        <f t="shared" si="161"/>
        <v>123.53333333333335</v>
      </c>
      <c r="S2087" s="7">
        <f t="shared" si="164"/>
        <v>89.301204819277103</v>
      </c>
      <c r="T2087" t="s">
        <v>8325</v>
      </c>
      <c r="U2087" t="s">
        <v>8329</v>
      </c>
    </row>
    <row r="2088" spans="1:21" ht="30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162"/>
        <v>40860.42050925926</v>
      </c>
      <c r="L2088" s="19">
        <f t="shared" si="163"/>
        <v>2011</v>
      </c>
      <c r="M2088" s="14">
        <f t="shared" si="160"/>
        <v>40890.957638888889</v>
      </c>
      <c r="N2088" t="b">
        <v>0</v>
      </c>
      <c r="O2088">
        <v>35</v>
      </c>
      <c r="P2088" t="b">
        <v>1</v>
      </c>
      <c r="Q2088" t="s">
        <v>8279</v>
      </c>
      <c r="R2088" s="7">
        <f t="shared" si="161"/>
        <v>100.69999999999999</v>
      </c>
      <c r="S2088" s="7">
        <f t="shared" si="164"/>
        <v>115.08571428571429</v>
      </c>
      <c r="T2088" t="s">
        <v>8325</v>
      </c>
      <c r="U2088" t="s">
        <v>8329</v>
      </c>
    </row>
    <row r="2089" spans="1:21" ht="45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162"/>
        <v>40763.954375000001</v>
      </c>
      <c r="L2089" s="19">
        <f t="shared" si="163"/>
        <v>2011</v>
      </c>
      <c r="M2089" s="14">
        <f t="shared" si="160"/>
        <v>40793.954375000001</v>
      </c>
      <c r="N2089" t="b">
        <v>0</v>
      </c>
      <c r="O2089">
        <v>25</v>
      </c>
      <c r="P2089" t="b">
        <v>1</v>
      </c>
      <c r="Q2089" t="s">
        <v>8279</v>
      </c>
      <c r="R2089" s="7">
        <f t="shared" si="161"/>
        <v>103.53333333333335</v>
      </c>
      <c r="S2089" s="7">
        <f t="shared" si="164"/>
        <v>62.12</v>
      </c>
      <c r="T2089" t="s">
        <v>8325</v>
      </c>
      <c r="U2089" t="s">
        <v>8329</v>
      </c>
    </row>
    <row r="2090" spans="1:21" ht="4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162"/>
        <v>40395.464722222227</v>
      </c>
      <c r="L2090" s="19">
        <f t="shared" si="163"/>
        <v>2010</v>
      </c>
      <c r="M2090" s="14">
        <f t="shared" si="160"/>
        <v>40431.915972222225</v>
      </c>
      <c r="N2090" t="b">
        <v>0</v>
      </c>
      <c r="O2090">
        <v>75</v>
      </c>
      <c r="P2090" t="b">
        <v>1</v>
      </c>
      <c r="Q2090" t="s">
        <v>8279</v>
      </c>
      <c r="R2090" s="7">
        <f t="shared" si="161"/>
        <v>115.51066666666668</v>
      </c>
      <c r="S2090" s="7">
        <f t="shared" si="164"/>
        <v>46.204266666666669</v>
      </c>
      <c r="T2090" t="s">
        <v>8325</v>
      </c>
      <c r="U2090" t="s">
        <v>8329</v>
      </c>
    </row>
    <row r="2091" spans="1:21" ht="30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162"/>
        <v>41452.826319444444</v>
      </c>
      <c r="L2091" s="19">
        <f t="shared" si="163"/>
        <v>2013</v>
      </c>
      <c r="M2091" s="14">
        <f t="shared" si="160"/>
        <v>41487.826319444444</v>
      </c>
      <c r="N2091" t="b">
        <v>0</v>
      </c>
      <c r="O2091">
        <v>62</v>
      </c>
      <c r="P2091" t="b">
        <v>1</v>
      </c>
      <c r="Q2091" t="s">
        <v>8279</v>
      </c>
      <c r="R2091" s="7">
        <f t="shared" si="161"/>
        <v>120.4004</v>
      </c>
      <c r="S2091" s="7">
        <f t="shared" si="164"/>
        <v>48.54854838709678</v>
      </c>
      <c r="T2091" t="s">
        <v>8325</v>
      </c>
      <c r="U2091" t="s">
        <v>8329</v>
      </c>
    </row>
    <row r="2092" spans="1:21" ht="4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162"/>
        <v>41299.131423611107</v>
      </c>
      <c r="L2092" s="19">
        <f t="shared" si="163"/>
        <v>2013</v>
      </c>
      <c r="M2092" s="14">
        <f t="shared" si="160"/>
        <v>41329.131423611107</v>
      </c>
      <c r="N2092" t="b">
        <v>0</v>
      </c>
      <c r="O2092">
        <v>160</v>
      </c>
      <c r="P2092" t="b">
        <v>1</v>
      </c>
      <c r="Q2092" t="s">
        <v>8279</v>
      </c>
      <c r="R2092" s="7">
        <f t="shared" si="161"/>
        <v>115.040375</v>
      </c>
      <c r="S2092" s="7">
        <f t="shared" si="164"/>
        <v>57.520187499999999</v>
      </c>
      <c r="T2092" t="s">
        <v>8325</v>
      </c>
      <c r="U2092" t="s">
        <v>8329</v>
      </c>
    </row>
    <row r="2093" spans="1:21" ht="45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162"/>
        <v>40555.072662037041</v>
      </c>
      <c r="L2093" s="19">
        <f t="shared" si="163"/>
        <v>2011</v>
      </c>
      <c r="M2093" s="14">
        <f t="shared" si="160"/>
        <v>40603.583333333336</v>
      </c>
      <c r="N2093" t="b">
        <v>0</v>
      </c>
      <c r="O2093">
        <v>246</v>
      </c>
      <c r="P2093" t="b">
        <v>1</v>
      </c>
      <c r="Q2093" t="s">
        <v>8279</v>
      </c>
      <c r="R2093" s="7">
        <f t="shared" si="161"/>
        <v>120.46777777777777</v>
      </c>
      <c r="S2093" s="7">
        <f t="shared" si="164"/>
        <v>88.147154471544724</v>
      </c>
      <c r="T2093" t="s">
        <v>8325</v>
      </c>
      <c r="U2093" t="s">
        <v>8329</v>
      </c>
    </row>
    <row r="2094" spans="1:21" ht="4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162"/>
        <v>40763.457546296297</v>
      </c>
      <c r="L2094" s="19">
        <f t="shared" si="163"/>
        <v>2011</v>
      </c>
      <c r="M2094" s="14">
        <f t="shared" si="160"/>
        <v>40823.457546296297</v>
      </c>
      <c r="N2094" t="b">
        <v>0</v>
      </c>
      <c r="O2094">
        <v>55</v>
      </c>
      <c r="P2094" t="b">
        <v>1</v>
      </c>
      <c r="Q2094" t="s">
        <v>8279</v>
      </c>
      <c r="R2094" s="7">
        <f t="shared" si="161"/>
        <v>101.28333333333333</v>
      </c>
      <c r="S2094" s="7">
        <f t="shared" si="164"/>
        <v>110.49090909090908</v>
      </c>
      <c r="T2094" t="s">
        <v>8325</v>
      </c>
      <c r="U2094" t="s">
        <v>8329</v>
      </c>
    </row>
    <row r="2095" spans="1:21" ht="4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162"/>
        <v>41205.604537037041</v>
      </c>
      <c r="L2095" s="19">
        <f t="shared" si="163"/>
        <v>2012</v>
      </c>
      <c r="M2095" s="14">
        <f t="shared" si="160"/>
        <v>41265.646203703705</v>
      </c>
      <c r="N2095" t="b">
        <v>0</v>
      </c>
      <c r="O2095">
        <v>23</v>
      </c>
      <c r="P2095" t="b">
        <v>1</v>
      </c>
      <c r="Q2095" t="s">
        <v>8279</v>
      </c>
      <c r="R2095" s="7">
        <f t="shared" si="161"/>
        <v>102.46666666666667</v>
      </c>
      <c r="S2095" s="7">
        <f t="shared" si="164"/>
        <v>66.826086956521735</v>
      </c>
      <c r="T2095" t="s">
        <v>8325</v>
      </c>
      <c r="U2095" t="s">
        <v>8329</v>
      </c>
    </row>
    <row r="2096" spans="1:21" ht="45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162"/>
        <v>40938.77002314815</v>
      </c>
      <c r="L2096" s="19">
        <f t="shared" si="163"/>
        <v>2012</v>
      </c>
      <c r="M2096" s="14">
        <f t="shared" si="160"/>
        <v>40972.875</v>
      </c>
      <c r="N2096" t="b">
        <v>0</v>
      </c>
      <c r="O2096">
        <v>72</v>
      </c>
      <c r="P2096" t="b">
        <v>1</v>
      </c>
      <c r="Q2096" t="s">
        <v>8279</v>
      </c>
      <c r="R2096" s="7">
        <f t="shared" si="161"/>
        <v>120.54285714285714</v>
      </c>
      <c r="S2096" s="7">
        <f t="shared" si="164"/>
        <v>58.597222222222221</v>
      </c>
      <c r="T2096" t="s">
        <v>8325</v>
      </c>
      <c r="U2096" t="s">
        <v>8329</v>
      </c>
    </row>
    <row r="2097" spans="1:21" ht="4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162"/>
        <v>40758.483483796299</v>
      </c>
      <c r="L2097" s="19">
        <f t="shared" si="163"/>
        <v>2011</v>
      </c>
      <c r="M2097" s="14">
        <f t="shared" si="160"/>
        <v>40818.483483796299</v>
      </c>
      <c r="N2097" t="b">
        <v>0</v>
      </c>
      <c r="O2097">
        <v>22</v>
      </c>
      <c r="P2097" t="b">
        <v>1</v>
      </c>
      <c r="Q2097" t="s">
        <v>8279</v>
      </c>
      <c r="R2097" s="7">
        <f t="shared" si="161"/>
        <v>100</v>
      </c>
      <c r="S2097" s="7">
        <f t="shared" si="164"/>
        <v>113.63636363636364</v>
      </c>
      <c r="T2097" t="s">
        <v>8325</v>
      </c>
      <c r="U2097" t="s">
        <v>8329</v>
      </c>
    </row>
    <row r="2098" spans="1:21" ht="4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162"/>
        <v>41192.508506944447</v>
      </c>
      <c r="L2098" s="19">
        <f t="shared" si="163"/>
        <v>2012</v>
      </c>
      <c r="M2098" s="14">
        <f t="shared" si="160"/>
        <v>41207.915972222225</v>
      </c>
      <c r="N2098" t="b">
        <v>0</v>
      </c>
      <c r="O2098">
        <v>14</v>
      </c>
      <c r="P2098" t="b">
        <v>1</v>
      </c>
      <c r="Q2098" t="s">
        <v>8279</v>
      </c>
      <c r="R2098" s="7">
        <f t="shared" si="161"/>
        <v>101.66666666666666</v>
      </c>
      <c r="S2098" s="7">
        <f t="shared" si="164"/>
        <v>43.571428571428569</v>
      </c>
      <c r="T2098" t="s">
        <v>8325</v>
      </c>
      <c r="U2098" t="s">
        <v>8329</v>
      </c>
    </row>
    <row r="2099" spans="1:21" ht="4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162"/>
        <v>40818.334895833337</v>
      </c>
      <c r="L2099" s="19">
        <f t="shared" si="163"/>
        <v>2011</v>
      </c>
      <c r="M2099" s="14">
        <f t="shared" si="160"/>
        <v>40878.376562500001</v>
      </c>
      <c r="N2099" t="b">
        <v>0</v>
      </c>
      <c r="O2099">
        <v>38</v>
      </c>
      <c r="P2099" t="b">
        <v>1</v>
      </c>
      <c r="Q2099" t="s">
        <v>8279</v>
      </c>
      <c r="R2099" s="7">
        <f t="shared" si="161"/>
        <v>100</v>
      </c>
      <c r="S2099" s="7">
        <f t="shared" si="164"/>
        <v>78.94736842105263</v>
      </c>
      <c r="T2099" t="s">
        <v>8325</v>
      </c>
      <c r="U2099" t="s">
        <v>8329</v>
      </c>
    </row>
    <row r="2100" spans="1:21" ht="4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162"/>
        <v>40945.86383101852</v>
      </c>
      <c r="L2100" s="19">
        <f t="shared" si="163"/>
        <v>2012</v>
      </c>
      <c r="M2100" s="14">
        <f t="shared" si="160"/>
        <v>40975.86383101852</v>
      </c>
      <c r="N2100" t="b">
        <v>0</v>
      </c>
      <c r="O2100">
        <v>32</v>
      </c>
      <c r="P2100" t="b">
        <v>1</v>
      </c>
      <c r="Q2100" t="s">
        <v>8279</v>
      </c>
      <c r="R2100" s="7">
        <f t="shared" si="161"/>
        <v>100.33333333333334</v>
      </c>
      <c r="S2100" s="7">
        <f t="shared" si="164"/>
        <v>188.125</v>
      </c>
      <c r="T2100" t="s">
        <v>8325</v>
      </c>
      <c r="U2100" t="s">
        <v>8329</v>
      </c>
    </row>
    <row r="2101" spans="1:21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162"/>
        <v>42173.496342592596</v>
      </c>
      <c r="L2101" s="19">
        <f t="shared" si="163"/>
        <v>2015</v>
      </c>
      <c r="M2101" s="14">
        <f t="shared" si="160"/>
        <v>42186.902777777781</v>
      </c>
      <c r="N2101" t="b">
        <v>0</v>
      </c>
      <c r="O2101">
        <v>63</v>
      </c>
      <c r="P2101" t="b">
        <v>1</v>
      </c>
      <c r="Q2101" t="s">
        <v>8279</v>
      </c>
      <c r="R2101" s="7">
        <f t="shared" si="161"/>
        <v>132.36666666666667</v>
      </c>
      <c r="S2101" s="7">
        <f t="shared" si="164"/>
        <v>63.031746031746032</v>
      </c>
      <c r="T2101" t="s">
        <v>8325</v>
      </c>
      <c r="U2101" t="s">
        <v>8329</v>
      </c>
    </row>
    <row r="2102" spans="1:21" ht="4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162"/>
        <v>41074.584965277776</v>
      </c>
      <c r="L2102" s="19">
        <f t="shared" si="163"/>
        <v>2012</v>
      </c>
      <c r="M2102" s="14">
        <f t="shared" si="160"/>
        <v>41089.915972222225</v>
      </c>
      <c r="N2102" t="b">
        <v>0</v>
      </c>
      <c r="O2102">
        <v>27</v>
      </c>
      <c r="P2102" t="b">
        <v>1</v>
      </c>
      <c r="Q2102" t="s">
        <v>8279</v>
      </c>
      <c r="R2102" s="7">
        <f t="shared" si="161"/>
        <v>136.66666666666666</v>
      </c>
      <c r="S2102" s="7">
        <f t="shared" si="164"/>
        <v>30.37037037037037</v>
      </c>
      <c r="T2102" t="s">
        <v>8325</v>
      </c>
      <c r="U2102" t="s">
        <v>8329</v>
      </c>
    </row>
    <row r="2103" spans="1:21" ht="4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162"/>
        <v>40891.899467592593</v>
      </c>
      <c r="L2103" s="19">
        <f t="shared" si="163"/>
        <v>2011</v>
      </c>
      <c r="M2103" s="14">
        <f t="shared" si="160"/>
        <v>40951.899467592593</v>
      </c>
      <c r="N2103" t="b">
        <v>0</v>
      </c>
      <c r="O2103">
        <v>44</v>
      </c>
      <c r="P2103" t="b">
        <v>1</v>
      </c>
      <c r="Q2103" t="s">
        <v>8279</v>
      </c>
      <c r="R2103" s="7">
        <f t="shared" si="161"/>
        <v>113.25</v>
      </c>
      <c r="S2103" s="7">
        <f t="shared" si="164"/>
        <v>51.477272727272727</v>
      </c>
      <c r="T2103" t="s">
        <v>8325</v>
      </c>
      <c r="U2103" t="s">
        <v>8329</v>
      </c>
    </row>
    <row r="2104" spans="1:21" ht="4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162"/>
        <v>40638.618611111109</v>
      </c>
      <c r="L2104" s="19">
        <f t="shared" si="163"/>
        <v>2011</v>
      </c>
      <c r="M2104" s="14">
        <f t="shared" si="160"/>
        <v>40668.618611111109</v>
      </c>
      <c r="N2104" t="b">
        <v>0</v>
      </c>
      <c r="O2104">
        <v>38</v>
      </c>
      <c r="P2104" t="b">
        <v>1</v>
      </c>
      <c r="Q2104" t="s">
        <v>8279</v>
      </c>
      <c r="R2104" s="7">
        <f t="shared" si="161"/>
        <v>136</v>
      </c>
      <c r="S2104" s="7">
        <f t="shared" si="164"/>
        <v>35.789473684210527</v>
      </c>
      <c r="T2104" t="s">
        <v>8325</v>
      </c>
      <c r="U2104" t="s">
        <v>8329</v>
      </c>
    </row>
    <row r="2105" spans="1:21" ht="30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162"/>
        <v>41192.504942129628</v>
      </c>
      <c r="L2105" s="19">
        <f t="shared" si="163"/>
        <v>2012</v>
      </c>
      <c r="M2105" s="14">
        <f t="shared" si="160"/>
        <v>41222.5466087963</v>
      </c>
      <c r="N2105" t="b">
        <v>0</v>
      </c>
      <c r="O2105">
        <v>115</v>
      </c>
      <c r="P2105" t="b">
        <v>1</v>
      </c>
      <c r="Q2105" t="s">
        <v>8279</v>
      </c>
      <c r="R2105" s="7">
        <f t="shared" si="161"/>
        <v>146.12318374694613</v>
      </c>
      <c r="S2105" s="7">
        <f t="shared" si="164"/>
        <v>98.817391304347822</v>
      </c>
      <c r="T2105" t="s">
        <v>8325</v>
      </c>
      <c r="U2105" t="s">
        <v>8329</v>
      </c>
    </row>
    <row r="2106" spans="1:21" ht="4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162"/>
        <v>41393.824467592596</v>
      </c>
      <c r="L2106" s="19">
        <f t="shared" si="163"/>
        <v>2013</v>
      </c>
      <c r="M2106" s="14">
        <f t="shared" si="160"/>
        <v>41424.75</v>
      </c>
      <c r="N2106" t="b">
        <v>0</v>
      </c>
      <c r="O2106">
        <v>37</v>
      </c>
      <c r="P2106" t="b">
        <v>1</v>
      </c>
      <c r="Q2106" t="s">
        <v>8279</v>
      </c>
      <c r="R2106" s="7">
        <f t="shared" si="161"/>
        <v>129.5</v>
      </c>
      <c r="S2106" s="7">
        <f t="shared" si="164"/>
        <v>28</v>
      </c>
      <c r="T2106" t="s">
        <v>8325</v>
      </c>
      <c r="U2106" t="s">
        <v>8329</v>
      </c>
    </row>
    <row r="2107" spans="1:21" ht="30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162"/>
        <v>41951.538807870369</v>
      </c>
      <c r="L2107" s="19">
        <f t="shared" si="163"/>
        <v>2014</v>
      </c>
      <c r="M2107" s="14">
        <f t="shared" si="160"/>
        <v>41963.916666666672</v>
      </c>
      <c r="N2107" t="b">
        <v>0</v>
      </c>
      <c r="O2107">
        <v>99</v>
      </c>
      <c r="P2107" t="b">
        <v>1</v>
      </c>
      <c r="Q2107" t="s">
        <v>8279</v>
      </c>
      <c r="R2107" s="7">
        <f t="shared" si="161"/>
        <v>254</v>
      </c>
      <c r="S2107" s="7">
        <f t="shared" si="164"/>
        <v>51.313131313131315</v>
      </c>
      <c r="T2107" t="s">
        <v>8325</v>
      </c>
      <c r="U2107" t="s">
        <v>8329</v>
      </c>
    </row>
    <row r="2108" spans="1:21" ht="4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162"/>
        <v>41269.96497685185</v>
      </c>
      <c r="L2108" s="19">
        <f t="shared" si="163"/>
        <v>2012</v>
      </c>
      <c r="M2108" s="14">
        <f t="shared" si="160"/>
        <v>41299.96497685185</v>
      </c>
      <c r="N2108" t="b">
        <v>0</v>
      </c>
      <c r="O2108">
        <v>44</v>
      </c>
      <c r="P2108" t="b">
        <v>1</v>
      </c>
      <c r="Q2108" t="s">
        <v>8279</v>
      </c>
      <c r="R2108" s="7">
        <f t="shared" si="161"/>
        <v>107.04545454545456</v>
      </c>
      <c r="S2108" s="7">
        <f t="shared" si="164"/>
        <v>53.522727272727273</v>
      </c>
      <c r="T2108" t="s">
        <v>8325</v>
      </c>
      <c r="U2108" t="s">
        <v>8329</v>
      </c>
    </row>
    <row r="2109" spans="1:21" ht="4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162"/>
        <v>41934.46056712963</v>
      </c>
      <c r="L2109" s="19">
        <f t="shared" si="163"/>
        <v>2014</v>
      </c>
      <c r="M2109" s="14">
        <f t="shared" si="160"/>
        <v>41955.502233796295</v>
      </c>
      <c r="N2109" t="b">
        <v>0</v>
      </c>
      <c r="O2109">
        <v>58</v>
      </c>
      <c r="P2109" t="b">
        <v>1</v>
      </c>
      <c r="Q2109" t="s">
        <v>8279</v>
      </c>
      <c r="R2109" s="7">
        <f t="shared" si="161"/>
        <v>107.73299999999999</v>
      </c>
      <c r="S2109" s="7">
        <f t="shared" si="164"/>
        <v>37.149310344827583</v>
      </c>
      <c r="T2109" t="s">
        <v>8325</v>
      </c>
      <c r="U2109" t="s">
        <v>8329</v>
      </c>
    </row>
    <row r="2110" spans="1:21" ht="45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162"/>
        <v>41134.925694444442</v>
      </c>
      <c r="L2110" s="19">
        <f t="shared" si="163"/>
        <v>2012</v>
      </c>
      <c r="M2110" s="14">
        <f t="shared" si="160"/>
        <v>41161.913194444445</v>
      </c>
      <c r="N2110" t="b">
        <v>0</v>
      </c>
      <c r="O2110">
        <v>191</v>
      </c>
      <c r="P2110" t="b">
        <v>1</v>
      </c>
      <c r="Q2110" t="s">
        <v>8279</v>
      </c>
      <c r="R2110" s="7">
        <f t="shared" si="161"/>
        <v>107.31250000000001</v>
      </c>
      <c r="S2110" s="7">
        <f t="shared" si="164"/>
        <v>89.895287958115176</v>
      </c>
      <c r="T2110" t="s">
        <v>8325</v>
      </c>
      <c r="U2110" t="s">
        <v>8329</v>
      </c>
    </row>
    <row r="2111" spans="1:21" ht="30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162"/>
        <v>42160.458530092597</v>
      </c>
      <c r="L2111" s="19">
        <f t="shared" si="163"/>
        <v>2015</v>
      </c>
      <c r="M2111" s="14">
        <f t="shared" si="160"/>
        <v>42190.458530092597</v>
      </c>
      <c r="N2111" t="b">
        <v>0</v>
      </c>
      <c r="O2111">
        <v>40</v>
      </c>
      <c r="P2111" t="b">
        <v>1</v>
      </c>
      <c r="Q2111" t="s">
        <v>8279</v>
      </c>
      <c r="R2111" s="7">
        <f t="shared" si="161"/>
        <v>106.52500000000001</v>
      </c>
      <c r="S2111" s="7">
        <f t="shared" si="164"/>
        <v>106.52500000000001</v>
      </c>
      <c r="T2111" t="s">
        <v>8325</v>
      </c>
      <c r="U2111" t="s">
        <v>8329</v>
      </c>
    </row>
    <row r="2112" spans="1:21" ht="30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162"/>
        <v>41759.420937499999</v>
      </c>
      <c r="L2112" s="19">
        <f t="shared" si="163"/>
        <v>2014</v>
      </c>
      <c r="M2112" s="14">
        <f t="shared" si="160"/>
        <v>41786.957638888889</v>
      </c>
      <c r="N2112" t="b">
        <v>0</v>
      </c>
      <c r="O2112">
        <v>38</v>
      </c>
      <c r="P2112" t="b">
        <v>1</v>
      </c>
      <c r="Q2112" t="s">
        <v>8279</v>
      </c>
      <c r="R2112" s="7">
        <f t="shared" si="161"/>
        <v>100.35000000000001</v>
      </c>
      <c r="S2112" s="7">
        <f t="shared" si="164"/>
        <v>52.815789473684212</v>
      </c>
      <c r="T2112" t="s">
        <v>8325</v>
      </c>
      <c r="U2112" t="s">
        <v>8329</v>
      </c>
    </row>
    <row r="2113" spans="1:21" ht="4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162"/>
        <v>40702.947048611109</v>
      </c>
      <c r="L2113" s="19">
        <f t="shared" si="163"/>
        <v>2011</v>
      </c>
      <c r="M2113" s="14">
        <f t="shared" si="160"/>
        <v>40769.791666666664</v>
      </c>
      <c r="N2113" t="b">
        <v>0</v>
      </c>
      <c r="O2113">
        <v>39</v>
      </c>
      <c r="P2113" t="b">
        <v>1</v>
      </c>
      <c r="Q2113" t="s">
        <v>8279</v>
      </c>
      <c r="R2113" s="7">
        <f t="shared" si="161"/>
        <v>106.5</v>
      </c>
      <c r="S2113" s="7">
        <f t="shared" si="164"/>
        <v>54.615384615384613</v>
      </c>
      <c r="T2113" t="s">
        <v>8325</v>
      </c>
      <c r="U2113" t="s">
        <v>8329</v>
      </c>
    </row>
    <row r="2114" spans="1:21" ht="4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si="162"/>
        <v>41365.678159722222</v>
      </c>
      <c r="L2114" s="19">
        <f t="shared" si="163"/>
        <v>2013</v>
      </c>
      <c r="M2114" s="14">
        <f t="shared" ref="M2114:M2177" si="165">(I2114/86400)+25569+(-6/24)</f>
        <v>41379.678159722222</v>
      </c>
      <c r="N2114" t="b">
        <v>0</v>
      </c>
      <c r="O2114">
        <v>11</v>
      </c>
      <c r="P2114" t="b">
        <v>1</v>
      </c>
      <c r="Q2114" t="s">
        <v>8279</v>
      </c>
      <c r="R2114" s="7">
        <f t="shared" ref="R2114:R2177" si="166">E2114/D2114*100</f>
        <v>100</v>
      </c>
      <c r="S2114" s="7">
        <f t="shared" si="164"/>
        <v>27.272727272727273</v>
      </c>
      <c r="T2114" t="s">
        <v>8325</v>
      </c>
      <c r="U2114" t="s">
        <v>8329</v>
      </c>
    </row>
    <row r="2115" spans="1:21" ht="30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ref="K2115:K2178" si="167">(J2115/86400)+25569+(-6/24)</f>
        <v>41870.61546296296</v>
      </c>
      <c r="L2115" s="19">
        <f t="shared" ref="L2115:L2178" si="168">YEAR(K2115)</f>
        <v>2014</v>
      </c>
      <c r="M2115" s="14">
        <f t="shared" si="165"/>
        <v>41905.61546296296</v>
      </c>
      <c r="N2115" t="b">
        <v>0</v>
      </c>
      <c r="O2115">
        <v>107</v>
      </c>
      <c r="P2115" t="b">
        <v>1</v>
      </c>
      <c r="Q2115" t="s">
        <v>8279</v>
      </c>
      <c r="R2115" s="7">
        <f t="shared" si="166"/>
        <v>104.85714285714285</v>
      </c>
      <c r="S2115" s="7">
        <f t="shared" ref="S2115:S2178" si="169">IFERROR(E2115/O2115,0)</f>
        <v>68.598130841121488</v>
      </c>
      <c r="T2115" t="s">
        <v>8325</v>
      </c>
      <c r="U2115" t="s">
        <v>8329</v>
      </c>
    </row>
    <row r="2116" spans="1:21" ht="4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167"/>
        <v>40458.565625000003</v>
      </c>
      <c r="L2116" s="19">
        <f t="shared" si="168"/>
        <v>2010</v>
      </c>
      <c r="M2116" s="14">
        <f t="shared" si="165"/>
        <v>40520.957638888889</v>
      </c>
      <c r="N2116" t="b">
        <v>0</v>
      </c>
      <c r="O2116">
        <v>147</v>
      </c>
      <c r="P2116" t="b">
        <v>1</v>
      </c>
      <c r="Q2116" t="s">
        <v>8279</v>
      </c>
      <c r="R2116" s="7">
        <f t="shared" si="166"/>
        <v>104.69999999999999</v>
      </c>
      <c r="S2116" s="7">
        <f t="shared" si="169"/>
        <v>35.612244897959187</v>
      </c>
      <c r="T2116" t="s">
        <v>8325</v>
      </c>
      <c r="U2116" t="s">
        <v>8329</v>
      </c>
    </row>
    <row r="2117" spans="1:21" ht="4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167"/>
        <v>40563.831030092595</v>
      </c>
      <c r="L2117" s="19">
        <f t="shared" si="168"/>
        <v>2011</v>
      </c>
      <c r="M2117" s="14">
        <f t="shared" si="165"/>
        <v>40593.831030092595</v>
      </c>
      <c r="N2117" t="b">
        <v>0</v>
      </c>
      <c r="O2117">
        <v>36</v>
      </c>
      <c r="P2117" t="b">
        <v>1</v>
      </c>
      <c r="Q2117" t="s">
        <v>8279</v>
      </c>
      <c r="R2117" s="7">
        <f t="shared" si="166"/>
        <v>225.66666666666669</v>
      </c>
      <c r="S2117" s="7">
        <f t="shared" si="169"/>
        <v>94.027777777777771</v>
      </c>
      <c r="T2117" t="s">
        <v>8325</v>
      </c>
      <c r="U2117" t="s">
        <v>8329</v>
      </c>
    </row>
    <row r="2118" spans="1:21" ht="4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167"/>
        <v>41136.527812500004</v>
      </c>
      <c r="L2118" s="19">
        <f t="shared" si="168"/>
        <v>2012</v>
      </c>
      <c r="M2118" s="14">
        <f t="shared" si="165"/>
        <v>41184.527812500004</v>
      </c>
      <c r="N2118" t="b">
        <v>0</v>
      </c>
      <c r="O2118">
        <v>92</v>
      </c>
      <c r="P2118" t="b">
        <v>1</v>
      </c>
      <c r="Q2118" t="s">
        <v>8279</v>
      </c>
      <c r="R2118" s="7">
        <f t="shared" si="166"/>
        <v>100.90416666666667</v>
      </c>
      <c r="S2118" s="7">
        <f t="shared" si="169"/>
        <v>526.45652173913038</v>
      </c>
      <c r="T2118" t="s">
        <v>8325</v>
      </c>
      <c r="U2118" t="s">
        <v>8329</v>
      </c>
    </row>
    <row r="2119" spans="1:21" ht="4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167"/>
        <v>42289.809594907405</v>
      </c>
      <c r="L2119" s="19">
        <f t="shared" si="168"/>
        <v>2015</v>
      </c>
      <c r="M2119" s="14">
        <f t="shared" si="165"/>
        <v>42303.957638888889</v>
      </c>
      <c r="N2119" t="b">
        <v>0</v>
      </c>
      <c r="O2119">
        <v>35</v>
      </c>
      <c r="P2119" t="b">
        <v>1</v>
      </c>
      <c r="Q2119" t="s">
        <v>8279</v>
      </c>
      <c r="R2119" s="7">
        <f t="shared" si="166"/>
        <v>147.75</v>
      </c>
      <c r="S2119" s="7">
        <f t="shared" si="169"/>
        <v>50.657142857142858</v>
      </c>
      <c r="T2119" t="s">
        <v>8325</v>
      </c>
      <c r="U2119" t="s">
        <v>8329</v>
      </c>
    </row>
    <row r="2120" spans="1:21" ht="30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167"/>
        <v>40718.589537037034</v>
      </c>
      <c r="L2120" s="19">
        <f t="shared" si="168"/>
        <v>2011</v>
      </c>
      <c r="M2120" s="14">
        <f t="shared" si="165"/>
        <v>40748.589537037034</v>
      </c>
      <c r="N2120" t="b">
        <v>0</v>
      </c>
      <c r="O2120">
        <v>17</v>
      </c>
      <c r="P2120" t="b">
        <v>1</v>
      </c>
      <c r="Q2120" t="s">
        <v>8279</v>
      </c>
      <c r="R2120" s="7">
        <f t="shared" si="166"/>
        <v>134.61099999999999</v>
      </c>
      <c r="S2120" s="7">
        <f t="shared" si="169"/>
        <v>79.182941176470578</v>
      </c>
      <c r="T2120" t="s">
        <v>8325</v>
      </c>
      <c r="U2120" t="s">
        <v>8329</v>
      </c>
    </row>
    <row r="2121" spans="1:21" ht="30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167"/>
        <v>41106.880150462966</v>
      </c>
      <c r="L2121" s="19">
        <f t="shared" si="168"/>
        <v>2012</v>
      </c>
      <c r="M2121" s="14">
        <f t="shared" si="165"/>
        <v>41136.880150462966</v>
      </c>
      <c r="N2121" t="b">
        <v>0</v>
      </c>
      <c r="O2121">
        <v>22</v>
      </c>
      <c r="P2121" t="b">
        <v>1</v>
      </c>
      <c r="Q2121" t="s">
        <v>8279</v>
      </c>
      <c r="R2121" s="7">
        <f t="shared" si="166"/>
        <v>100.75</v>
      </c>
      <c r="S2121" s="7">
        <f t="shared" si="169"/>
        <v>91.590909090909093</v>
      </c>
      <c r="T2121" t="s">
        <v>8325</v>
      </c>
      <c r="U2121" t="s">
        <v>8329</v>
      </c>
    </row>
    <row r="2122" spans="1:21" ht="4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167"/>
        <v>41591.714537037034</v>
      </c>
      <c r="L2122" s="19">
        <f t="shared" si="168"/>
        <v>2013</v>
      </c>
      <c r="M2122" s="14">
        <f t="shared" si="165"/>
        <v>41640.714537037034</v>
      </c>
      <c r="N2122" t="b">
        <v>0</v>
      </c>
      <c r="O2122">
        <v>69</v>
      </c>
      <c r="P2122" t="b">
        <v>1</v>
      </c>
      <c r="Q2122" t="s">
        <v>8279</v>
      </c>
      <c r="R2122" s="7">
        <f t="shared" si="166"/>
        <v>100.880375</v>
      </c>
      <c r="S2122" s="7">
        <f t="shared" si="169"/>
        <v>116.96275362318841</v>
      </c>
      <c r="T2122" t="s">
        <v>8325</v>
      </c>
      <c r="U2122" t="s">
        <v>8329</v>
      </c>
    </row>
    <row r="2123" spans="1:21" ht="30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167"/>
        <v>42716.4924537037</v>
      </c>
      <c r="L2123" s="19">
        <f t="shared" si="168"/>
        <v>2016</v>
      </c>
      <c r="M2123" s="14">
        <f t="shared" si="165"/>
        <v>42746.4924537037</v>
      </c>
      <c r="N2123" t="b">
        <v>0</v>
      </c>
      <c r="O2123">
        <v>10</v>
      </c>
      <c r="P2123" t="b">
        <v>0</v>
      </c>
      <c r="Q2123" t="s">
        <v>8282</v>
      </c>
      <c r="R2123" s="7">
        <f t="shared" si="166"/>
        <v>0.56800000000000006</v>
      </c>
      <c r="S2123" s="7">
        <f t="shared" si="169"/>
        <v>28.4</v>
      </c>
      <c r="T2123" t="s">
        <v>8333</v>
      </c>
      <c r="U2123" t="s">
        <v>8334</v>
      </c>
    </row>
    <row r="2124" spans="1:21" ht="30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167"/>
        <v>42712.050567129627</v>
      </c>
      <c r="L2124" s="19">
        <f t="shared" si="168"/>
        <v>2016</v>
      </c>
      <c r="M2124" s="14">
        <f t="shared" si="165"/>
        <v>42742.050567129627</v>
      </c>
      <c r="N2124" t="b">
        <v>0</v>
      </c>
      <c r="O2124">
        <v>3</v>
      </c>
      <c r="P2124" t="b">
        <v>0</v>
      </c>
      <c r="Q2124" t="s">
        <v>8282</v>
      </c>
      <c r="R2124" s="7">
        <f t="shared" si="166"/>
        <v>0.38750000000000001</v>
      </c>
      <c r="S2124" s="7">
        <f t="shared" si="169"/>
        <v>103.33333333333333</v>
      </c>
      <c r="T2124" t="s">
        <v>8333</v>
      </c>
      <c r="U2124" t="s">
        <v>8334</v>
      </c>
    </row>
    <row r="2125" spans="1:21" ht="60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167"/>
        <v>40198.174849537041</v>
      </c>
      <c r="L2125" s="19">
        <f t="shared" si="168"/>
        <v>2010</v>
      </c>
      <c r="M2125" s="14">
        <f t="shared" si="165"/>
        <v>40252.040972222225</v>
      </c>
      <c r="N2125" t="b">
        <v>0</v>
      </c>
      <c r="O2125">
        <v>5</v>
      </c>
      <c r="P2125" t="b">
        <v>0</v>
      </c>
      <c r="Q2125" t="s">
        <v>8282</v>
      </c>
      <c r="R2125" s="7">
        <f t="shared" si="166"/>
        <v>10</v>
      </c>
      <c r="S2125" s="7">
        <f t="shared" si="169"/>
        <v>10</v>
      </c>
      <c r="T2125" t="s">
        <v>8333</v>
      </c>
      <c r="U2125" t="s">
        <v>8334</v>
      </c>
    </row>
    <row r="2126" spans="1:21" ht="45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167"/>
        <v>40463.778182870374</v>
      </c>
      <c r="L2126" s="19">
        <f t="shared" si="168"/>
        <v>2010</v>
      </c>
      <c r="M2126" s="14">
        <f t="shared" si="165"/>
        <v>40511.958333333336</v>
      </c>
      <c r="N2126" t="b">
        <v>0</v>
      </c>
      <c r="O2126">
        <v>5</v>
      </c>
      <c r="P2126" t="b">
        <v>0</v>
      </c>
      <c r="Q2126" t="s">
        <v>8282</v>
      </c>
      <c r="R2126" s="7">
        <f t="shared" si="166"/>
        <v>10.454545454545453</v>
      </c>
      <c r="S2126" s="7">
        <f t="shared" si="169"/>
        <v>23</v>
      </c>
      <c r="T2126" t="s">
        <v>8333</v>
      </c>
      <c r="U2126" t="s">
        <v>8334</v>
      </c>
    </row>
    <row r="2127" spans="1:21" ht="30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167"/>
        <v>42190.773530092592</v>
      </c>
      <c r="L2127" s="19">
        <f t="shared" si="168"/>
        <v>2015</v>
      </c>
      <c r="M2127" s="14">
        <f t="shared" si="165"/>
        <v>42220.773530092592</v>
      </c>
      <c r="N2127" t="b">
        <v>0</v>
      </c>
      <c r="O2127">
        <v>27</v>
      </c>
      <c r="P2127" t="b">
        <v>0</v>
      </c>
      <c r="Q2127" t="s">
        <v>8282</v>
      </c>
      <c r="R2127" s="7">
        <f t="shared" si="166"/>
        <v>1.4200000000000002</v>
      </c>
      <c r="S2127" s="7">
        <f t="shared" si="169"/>
        <v>31.555555555555557</v>
      </c>
      <c r="T2127" t="s">
        <v>8333</v>
      </c>
      <c r="U2127" t="s">
        <v>8334</v>
      </c>
    </row>
    <row r="2128" spans="1:21" ht="4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167"/>
        <v>41951.723229166666</v>
      </c>
      <c r="L2128" s="19">
        <f t="shared" si="168"/>
        <v>2014</v>
      </c>
      <c r="M2128" s="14">
        <f t="shared" si="165"/>
        <v>41981.723229166666</v>
      </c>
      <c r="N2128" t="b">
        <v>0</v>
      </c>
      <c r="O2128">
        <v>2</v>
      </c>
      <c r="P2128" t="b">
        <v>0</v>
      </c>
      <c r="Q2128" t="s">
        <v>8282</v>
      </c>
      <c r="R2128" s="7">
        <f t="shared" si="166"/>
        <v>0.05</v>
      </c>
      <c r="S2128" s="7">
        <f t="shared" si="169"/>
        <v>5</v>
      </c>
      <c r="T2128" t="s">
        <v>8333</v>
      </c>
      <c r="U2128" t="s">
        <v>8334</v>
      </c>
    </row>
    <row r="2129" spans="1:21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167"/>
        <v>42045.255358796298</v>
      </c>
      <c r="L2129" s="19">
        <f t="shared" si="168"/>
        <v>2015</v>
      </c>
      <c r="M2129" s="14">
        <f t="shared" si="165"/>
        <v>42075.213692129633</v>
      </c>
      <c r="N2129" t="b">
        <v>0</v>
      </c>
      <c r="O2129">
        <v>236</v>
      </c>
      <c r="P2129" t="b">
        <v>0</v>
      </c>
      <c r="Q2129" t="s">
        <v>8282</v>
      </c>
      <c r="R2129" s="7">
        <f t="shared" si="166"/>
        <v>28.842857142857142</v>
      </c>
      <c r="S2129" s="7">
        <f t="shared" si="169"/>
        <v>34.220338983050844</v>
      </c>
      <c r="T2129" t="s">
        <v>8333</v>
      </c>
      <c r="U2129" t="s">
        <v>8334</v>
      </c>
    </row>
    <row r="2130" spans="1:21" ht="4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167"/>
        <v>41843.522789351853</v>
      </c>
      <c r="L2130" s="19">
        <f t="shared" si="168"/>
        <v>2014</v>
      </c>
      <c r="M2130" s="14">
        <f t="shared" si="165"/>
        <v>41903.522789351853</v>
      </c>
      <c r="N2130" t="b">
        <v>0</v>
      </c>
      <c r="O2130">
        <v>1</v>
      </c>
      <c r="P2130" t="b">
        <v>0</v>
      </c>
      <c r="Q2130" t="s">
        <v>8282</v>
      </c>
      <c r="R2130" s="7">
        <f t="shared" si="166"/>
        <v>0.16666666666666669</v>
      </c>
      <c r="S2130" s="7">
        <f t="shared" si="169"/>
        <v>25</v>
      </c>
      <c r="T2130" t="s">
        <v>8333</v>
      </c>
      <c r="U2130" t="s">
        <v>8334</v>
      </c>
    </row>
    <row r="2131" spans="1:21" ht="4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167"/>
        <v>42408.774305555555</v>
      </c>
      <c r="L2131" s="19">
        <f t="shared" si="168"/>
        <v>2016</v>
      </c>
      <c r="M2131" s="14">
        <f t="shared" si="165"/>
        <v>42438.774305555555</v>
      </c>
      <c r="N2131" t="b">
        <v>0</v>
      </c>
      <c r="O2131">
        <v>12</v>
      </c>
      <c r="P2131" t="b">
        <v>0</v>
      </c>
      <c r="Q2131" t="s">
        <v>8282</v>
      </c>
      <c r="R2131" s="7">
        <f t="shared" si="166"/>
        <v>11.799999999999999</v>
      </c>
      <c r="S2131" s="7">
        <f t="shared" si="169"/>
        <v>19.666666666666668</v>
      </c>
      <c r="T2131" t="s">
        <v>8333</v>
      </c>
      <c r="U2131" t="s">
        <v>8334</v>
      </c>
    </row>
    <row r="2132" spans="1:21" ht="30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167"/>
        <v>41831.836377314816</v>
      </c>
      <c r="L2132" s="19">
        <f t="shared" si="168"/>
        <v>2014</v>
      </c>
      <c r="M2132" s="14">
        <f t="shared" si="165"/>
        <v>41866.836377314816</v>
      </c>
      <c r="N2132" t="b">
        <v>0</v>
      </c>
      <c r="O2132">
        <v>4</v>
      </c>
      <c r="P2132" t="b">
        <v>0</v>
      </c>
      <c r="Q2132" t="s">
        <v>8282</v>
      </c>
      <c r="R2132" s="7">
        <f t="shared" si="166"/>
        <v>0.20238095238095236</v>
      </c>
      <c r="S2132" s="7">
        <f t="shared" si="169"/>
        <v>21.25</v>
      </c>
      <c r="T2132" t="s">
        <v>8333</v>
      </c>
      <c r="U2132" t="s">
        <v>8334</v>
      </c>
    </row>
    <row r="2133" spans="1:21" ht="4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167"/>
        <v>42166.957071759258</v>
      </c>
      <c r="L2133" s="19">
        <f t="shared" si="168"/>
        <v>2015</v>
      </c>
      <c r="M2133" s="14">
        <f t="shared" si="165"/>
        <v>42196.957071759258</v>
      </c>
      <c r="N2133" t="b">
        <v>0</v>
      </c>
      <c r="O2133">
        <v>3</v>
      </c>
      <c r="P2133" t="b">
        <v>0</v>
      </c>
      <c r="Q2133" t="s">
        <v>8282</v>
      </c>
      <c r="R2133" s="7">
        <f t="shared" si="166"/>
        <v>5</v>
      </c>
      <c r="S2133" s="7">
        <f t="shared" si="169"/>
        <v>8.3333333333333339</v>
      </c>
      <c r="T2133" t="s">
        <v>8333</v>
      </c>
      <c r="U2133" t="s">
        <v>8334</v>
      </c>
    </row>
    <row r="2134" spans="1:21" ht="4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167"/>
        <v>41643.237175925926</v>
      </c>
      <c r="L2134" s="19">
        <f t="shared" si="168"/>
        <v>2014</v>
      </c>
      <c r="M2134" s="14">
        <f t="shared" si="165"/>
        <v>41673.237175925926</v>
      </c>
      <c r="N2134" t="b">
        <v>0</v>
      </c>
      <c r="O2134">
        <v>99</v>
      </c>
      <c r="P2134" t="b">
        <v>0</v>
      </c>
      <c r="Q2134" t="s">
        <v>8282</v>
      </c>
      <c r="R2134" s="7">
        <f t="shared" si="166"/>
        <v>2.1129899999999995</v>
      </c>
      <c r="S2134" s="7">
        <f t="shared" si="169"/>
        <v>21.34333333333333</v>
      </c>
      <c r="T2134" t="s">
        <v>8333</v>
      </c>
      <c r="U2134" t="s">
        <v>8334</v>
      </c>
    </row>
    <row r="2135" spans="1:21" ht="4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167"/>
        <v>40618.847210648149</v>
      </c>
      <c r="L2135" s="19">
        <f t="shared" si="168"/>
        <v>2011</v>
      </c>
      <c r="M2135" s="14">
        <f t="shared" si="165"/>
        <v>40657.040972222225</v>
      </c>
      <c r="N2135" t="b">
        <v>0</v>
      </c>
      <c r="O2135">
        <v>3</v>
      </c>
      <c r="P2135" t="b">
        <v>0</v>
      </c>
      <c r="Q2135" t="s">
        <v>8282</v>
      </c>
      <c r="R2135" s="7">
        <f t="shared" si="166"/>
        <v>1.6</v>
      </c>
      <c r="S2135" s="7">
        <f t="shared" si="169"/>
        <v>5.333333333333333</v>
      </c>
      <c r="T2135" t="s">
        <v>8333</v>
      </c>
      <c r="U2135" t="s">
        <v>8334</v>
      </c>
    </row>
    <row r="2136" spans="1:21" ht="4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167"/>
        <v>41361.636469907404</v>
      </c>
      <c r="L2136" s="19">
        <f t="shared" si="168"/>
        <v>2013</v>
      </c>
      <c r="M2136" s="14">
        <f t="shared" si="165"/>
        <v>41391.636469907404</v>
      </c>
      <c r="N2136" t="b">
        <v>0</v>
      </c>
      <c r="O2136">
        <v>3</v>
      </c>
      <c r="P2136" t="b">
        <v>0</v>
      </c>
      <c r="Q2136" t="s">
        <v>8282</v>
      </c>
      <c r="R2136" s="7">
        <f t="shared" si="166"/>
        <v>1.7333333333333332</v>
      </c>
      <c r="S2136" s="7">
        <f t="shared" si="169"/>
        <v>34.666666666666664</v>
      </c>
      <c r="T2136" t="s">
        <v>8333</v>
      </c>
      <c r="U2136" t="s">
        <v>8334</v>
      </c>
    </row>
    <row r="2137" spans="1:21" ht="4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167"/>
        <v>41156.71334490741</v>
      </c>
      <c r="L2137" s="19">
        <f t="shared" si="168"/>
        <v>2012</v>
      </c>
      <c r="M2137" s="14">
        <f t="shared" si="165"/>
        <v>41186.71334490741</v>
      </c>
      <c r="N2137" t="b">
        <v>0</v>
      </c>
      <c r="O2137">
        <v>22</v>
      </c>
      <c r="P2137" t="b">
        <v>0</v>
      </c>
      <c r="Q2137" t="s">
        <v>8282</v>
      </c>
      <c r="R2137" s="7">
        <f t="shared" si="166"/>
        <v>9.56</v>
      </c>
      <c r="S2137" s="7">
        <f t="shared" si="169"/>
        <v>21.727272727272727</v>
      </c>
      <c r="T2137" t="s">
        <v>8333</v>
      </c>
      <c r="U2137" t="s">
        <v>8334</v>
      </c>
    </row>
    <row r="2138" spans="1:21" ht="4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167"/>
        <v>41536.259097222224</v>
      </c>
      <c r="L2138" s="19">
        <f t="shared" si="168"/>
        <v>2013</v>
      </c>
      <c r="M2138" s="14">
        <f t="shared" si="165"/>
        <v>41566.259097222224</v>
      </c>
      <c r="N2138" t="b">
        <v>0</v>
      </c>
      <c r="O2138">
        <v>4</v>
      </c>
      <c r="P2138" t="b">
        <v>0</v>
      </c>
      <c r="Q2138" t="s">
        <v>8282</v>
      </c>
      <c r="R2138" s="7">
        <f t="shared" si="166"/>
        <v>5.9612499999999999E-2</v>
      </c>
      <c r="S2138" s="7">
        <f t="shared" si="169"/>
        <v>11.922499999999999</v>
      </c>
      <c r="T2138" t="s">
        <v>8333</v>
      </c>
      <c r="U2138" t="s">
        <v>8334</v>
      </c>
    </row>
    <row r="2139" spans="1:21" ht="4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167"/>
        <v>41948.521168981482</v>
      </c>
      <c r="L2139" s="19">
        <f t="shared" si="168"/>
        <v>2014</v>
      </c>
      <c r="M2139" s="14">
        <f t="shared" si="165"/>
        <v>41978.521168981482</v>
      </c>
      <c r="N2139" t="b">
        <v>0</v>
      </c>
      <c r="O2139">
        <v>534</v>
      </c>
      <c r="P2139" t="b">
        <v>0</v>
      </c>
      <c r="Q2139" t="s">
        <v>8282</v>
      </c>
      <c r="R2139" s="7">
        <f t="shared" si="166"/>
        <v>28.405999999999999</v>
      </c>
      <c r="S2139" s="7">
        <f t="shared" si="169"/>
        <v>26.59737827715356</v>
      </c>
      <c r="T2139" t="s">
        <v>8333</v>
      </c>
      <c r="U2139" t="s">
        <v>8334</v>
      </c>
    </row>
    <row r="2140" spans="1:21" ht="30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167"/>
        <v>41556.763182870374</v>
      </c>
      <c r="L2140" s="19">
        <f t="shared" si="168"/>
        <v>2013</v>
      </c>
      <c r="M2140" s="14">
        <f t="shared" si="165"/>
        <v>41586.804849537039</v>
      </c>
      <c r="N2140" t="b">
        <v>0</v>
      </c>
      <c r="O2140">
        <v>12</v>
      </c>
      <c r="P2140" t="b">
        <v>0</v>
      </c>
      <c r="Q2140" t="s">
        <v>8282</v>
      </c>
      <c r="R2140" s="7">
        <f t="shared" si="166"/>
        <v>12.8</v>
      </c>
      <c r="S2140" s="7">
        <f t="shared" si="169"/>
        <v>10.666666666666666</v>
      </c>
      <c r="T2140" t="s">
        <v>8333</v>
      </c>
      <c r="U2140" t="s">
        <v>8334</v>
      </c>
    </row>
    <row r="2141" spans="1:21" ht="45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167"/>
        <v>42647.500092592592</v>
      </c>
      <c r="L2141" s="19">
        <f t="shared" si="168"/>
        <v>2016</v>
      </c>
      <c r="M2141" s="14">
        <f t="shared" si="165"/>
        <v>42677.500092592592</v>
      </c>
      <c r="N2141" t="b">
        <v>0</v>
      </c>
      <c r="O2141">
        <v>56</v>
      </c>
      <c r="P2141" t="b">
        <v>0</v>
      </c>
      <c r="Q2141" t="s">
        <v>8282</v>
      </c>
      <c r="R2141" s="7">
        <f t="shared" si="166"/>
        <v>5.42</v>
      </c>
      <c r="S2141" s="7">
        <f t="shared" si="169"/>
        <v>29.035714285714285</v>
      </c>
      <c r="T2141" t="s">
        <v>8333</v>
      </c>
      <c r="U2141" t="s">
        <v>8334</v>
      </c>
    </row>
    <row r="2142" spans="1:21" ht="4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167"/>
        <v>41255.583611111113</v>
      </c>
      <c r="L2142" s="19">
        <f t="shared" si="168"/>
        <v>2012</v>
      </c>
      <c r="M2142" s="14">
        <f t="shared" si="165"/>
        <v>41285.583611111113</v>
      </c>
      <c r="N2142" t="b">
        <v>0</v>
      </c>
      <c r="O2142">
        <v>11</v>
      </c>
      <c r="P2142" t="b">
        <v>0</v>
      </c>
      <c r="Q2142" t="s">
        <v>8282</v>
      </c>
      <c r="R2142" s="7">
        <f t="shared" si="166"/>
        <v>0.11199999999999999</v>
      </c>
      <c r="S2142" s="7">
        <f t="shared" si="169"/>
        <v>50.909090909090907</v>
      </c>
      <c r="T2142" t="s">
        <v>8333</v>
      </c>
      <c r="U2142" t="s">
        <v>8334</v>
      </c>
    </row>
    <row r="2143" spans="1:21" ht="45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167"/>
        <v>41926.985636574071</v>
      </c>
      <c r="L2143" s="19">
        <f t="shared" si="168"/>
        <v>2014</v>
      </c>
      <c r="M2143" s="14">
        <f t="shared" si="165"/>
        <v>41957.027303240742</v>
      </c>
      <c r="N2143" t="b">
        <v>0</v>
      </c>
      <c r="O2143">
        <v>0</v>
      </c>
      <c r="P2143" t="b">
        <v>0</v>
      </c>
      <c r="Q2143" t="s">
        <v>8282</v>
      </c>
      <c r="R2143" s="7">
        <f t="shared" si="166"/>
        <v>0</v>
      </c>
      <c r="S2143" s="7">
        <f t="shared" si="169"/>
        <v>0</v>
      </c>
      <c r="T2143" t="s">
        <v>8333</v>
      </c>
      <c r="U2143" t="s">
        <v>8334</v>
      </c>
    </row>
    <row r="2144" spans="1:21" ht="4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167"/>
        <v>42340.451504629629</v>
      </c>
      <c r="L2144" s="19">
        <f t="shared" si="168"/>
        <v>2015</v>
      </c>
      <c r="M2144" s="14">
        <f t="shared" si="165"/>
        <v>42368.451504629629</v>
      </c>
      <c r="N2144" t="b">
        <v>0</v>
      </c>
      <c r="O2144">
        <v>12</v>
      </c>
      <c r="P2144" t="b">
        <v>0</v>
      </c>
      <c r="Q2144" t="s">
        <v>8282</v>
      </c>
      <c r="R2144" s="7">
        <f t="shared" si="166"/>
        <v>5.7238095238095239</v>
      </c>
      <c r="S2144" s="7">
        <f t="shared" si="169"/>
        <v>50.083333333333336</v>
      </c>
      <c r="T2144" t="s">
        <v>8333</v>
      </c>
      <c r="U2144" t="s">
        <v>8334</v>
      </c>
    </row>
    <row r="2145" spans="1:21" ht="4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167"/>
        <v>40332.636712962965</v>
      </c>
      <c r="L2145" s="19">
        <f t="shared" si="168"/>
        <v>2010</v>
      </c>
      <c r="M2145" s="14">
        <f t="shared" si="165"/>
        <v>40380.541666666664</v>
      </c>
      <c r="N2145" t="b">
        <v>0</v>
      </c>
      <c r="O2145">
        <v>5</v>
      </c>
      <c r="P2145" t="b">
        <v>0</v>
      </c>
      <c r="Q2145" t="s">
        <v>8282</v>
      </c>
      <c r="R2145" s="7">
        <f t="shared" si="166"/>
        <v>11.25</v>
      </c>
      <c r="S2145" s="7">
        <f t="shared" si="169"/>
        <v>45</v>
      </c>
      <c r="T2145" t="s">
        <v>8333</v>
      </c>
      <c r="U2145" t="s">
        <v>8334</v>
      </c>
    </row>
    <row r="2146" spans="1:21" ht="30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167"/>
        <v>41499.296759259261</v>
      </c>
      <c r="L2146" s="19">
        <f t="shared" si="168"/>
        <v>2013</v>
      </c>
      <c r="M2146" s="14">
        <f t="shared" si="165"/>
        <v>41531.296759259261</v>
      </c>
      <c r="N2146" t="b">
        <v>0</v>
      </c>
      <c r="O2146">
        <v>24</v>
      </c>
      <c r="P2146" t="b">
        <v>0</v>
      </c>
      <c r="Q2146" t="s">
        <v>8282</v>
      </c>
      <c r="R2146" s="7">
        <f t="shared" si="166"/>
        <v>1.7098591549295776</v>
      </c>
      <c r="S2146" s="7">
        <f t="shared" si="169"/>
        <v>25.291666666666668</v>
      </c>
      <c r="T2146" t="s">
        <v>8333</v>
      </c>
      <c r="U2146" t="s">
        <v>8334</v>
      </c>
    </row>
    <row r="2147" spans="1:21" ht="4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167"/>
        <v>41574.987430555557</v>
      </c>
      <c r="L2147" s="19">
        <f t="shared" si="168"/>
        <v>2013</v>
      </c>
      <c r="M2147" s="14">
        <f t="shared" si="165"/>
        <v>41605.029097222221</v>
      </c>
      <c r="N2147" t="b">
        <v>0</v>
      </c>
      <c r="O2147">
        <v>89</v>
      </c>
      <c r="P2147" t="b">
        <v>0</v>
      </c>
      <c r="Q2147" t="s">
        <v>8282</v>
      </c>
      <c r="R2147" s="7">
        <f t="shared" si="166"/>
        <v>30.433333333333334</v>
      </c>
      <c r="S2147" s="7">
        <f t="shared" si="169"/>
        <v>51.292134831460672</v>
      </c>
      <c r="T2147" t="s">
        <v>8333</v>
      </c>
      <c r="U2147" t="s">
        <v>8334</v>
      </c>
    </row>
    <row r="2148" spans="1:21" ht="45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167"/>
        <v>42397.429513888885</v>
      </c>
      <c r="L2148" s="19">
        <f t="shared" si="168"/>
        <v>2016</v>
      </c>
      <c r="M2148" s="14">
        <f t="shared" si="165"/>
        <v>42411.429513888885</v>
      </c>
      <c r="N2148" t="b">
        <v>0</v>
      </c>
      <c r="O2148">
        <v>1</v>
      </c>
      <c r="P2148" t="b">
        <v>0</v>
      </c>
      <c r="Q2148" t="s">
        <v>8282</v>
      </c>
      <c r="R2148" s="7">
        <f t="shared" si="166"/>
        <v>0.02</v>
      </c>
      <c r="S2148" s="7">
        <f t="shared" si="169"/>
        <v>1</v>
      </c>
      <c r="T2148" t="s">
        <v>8333</v>
      </c>
      <c r="U2148" t="s">
        <v>8334</v>
      </c>
    </row>
    <row r="2149" spans="1:21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167"/>
        <v>41927.045694444445</v>
      </c>
      <c r="L2149" s="19">
        <f t="shared" si="168"/>
        <v>2014</v>
      </c>
      <c r="M2149" s="14">
        <f t="shared" si="165"/>
        <v>41959.087361111116</v>
      </c>
      <c r="N2149" t="b">
        <v>0</v>
      </c>
      <c r="O2149">
        <v>55</v>
      </c>
      <c r="P2149" t="b">
        <v>0</v>
      </c>
      <c r="Q2149" t="s">
        <v>8282</v>
      </c>
      <c r="R2149" s="7">
        <f t="shared" si="166"/>
        <v>0.69641025641025645</v>
      </c>
      <c r="S2149" s="7">
        <f t="shared" si="169"/>
        <v>49.381818181818183</v>
      </c>
      <c r="T2149" t="s">
        <v>8333</v>
      </c>
      <c r="U2149" t="s">
        <v>8334</v>
      </c>
    </row>
    <row r="2150" spans="1:21" ht="4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167"/>
        <v>42066.483587962968</v>
      </c>
      <c r="L2150" s="19">
        <f t="shared" si="168"/>
        <v>2015</v>
      </c>
      <c r="M2150" s="14">
        <f t="shared" si="165"/>
        <v>42096.441921296297</v>
      </c>
      <c r="N2150" t="b">
        <v>0</v>
      </c>
      <c r="O2150">
        <v>2</v>
      </c>
      <c r="P2150" t="b">
        <v>0</v>
      </c>
      <c r="Q2150" t="s">
        <v>8282</v>
      </c>
      <c r="R2150" s="7">
        <f t="shared" si="166"/>
        <v>2</v>
      </c>
      <c r="S2150" s="7">
        <f t="shared" si="169"/>
        <v>1</v>
      </c>
      <c r="T2150" t="s">
        <v>8333</v>
      </c>
      <c r="U2150" t="s">
        <v>8334</v>
      </c>
    </row>
    <row r="2151" spans="1:21" ht="45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167"/>
        <v>40354.774953703702</v>
      </c>
      <c r="L2151" s="19">
        <f t="shared" si="168"/>
        <v>2010</v>
      </c>
      <c r="M2151" s="14">
        <f t="shared" si="165"/>
        <v>40389.75</v>
      </c>
      <c r="N2151" t="b">
        <v>0</v>
      </c>
      <c r="O2151">
        <v>0</v>
      </c>
      <c r="P2151" t="b">
        <v>0</v>
      </c>
      <c r="Q2151" t="s">
        <v>8282</v>
      </c>
      <c r="R2151" s="7">
        <f t="shared" si="166"/>
        <v>0</v>
      </c>
      <c r="S2151" s="7">
        <f t="shared" si="169"/>
        <v>0</v>
      </c>
      <c r="T2151" t="s">
        <v>8333</v>
      </c>
      <c r="U2151" t="s">
        <v>8334</v>
      </c>
    </row>
    <row r="2152" spans="1:21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167"/>
        <v>42534.034710648149</v>
      </c>
      <c r="L2152" s="19">
        <f t="shared" si="168"/>
        <v>2016</v>
      </c>
      <c r="M2152" s="14">
        <f t="shared" si="165"/>
        <v>42564.034710648149</v>
      </c>
      <c r="N2152" t="b">
        <v>0</v>
      </c>
      <c r="O2152">
        <v>4</v>
      </c>
      <c r="P2152" t="b">
        <v>0</v>
      </c>
      <c r="Q2152" t="s">
        <v>8282</v>
      </c>
      <c r="R2152" s="7">
        <f t="shared" si="166"/>
        <v>0.80999999999999994</v>
      </c>
      <c r="S2152" s="7">
        <f t="shared" si="169"/>
        <v>101.25</v>
      </c>
      <c r="T2152" t="s">
        <v>8333</v>
      </c>
      <c r="U2152" t="s">
        <v>8334</v>
      </c>
    </row>
    <row r="2153" spans="1:21" ht="4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167"/>
        <v>42520.597384259258</v>
      </c>
      <c r="L2153" s="19">
        <f t="shared" si="168"/>
        <v>2016</v>
      </c>
      <c r="M2153" s="14">
        <f t="shared" si="165"/>
        <v>42550.597384259258</v>
      </c>
      <c r="N2153" t="b">
        <v>0</v>
      </c>
      <c r="O2153">
        <v>6</v>
      </c>
      <c r="P2153" t="b">
        <v>0</v>
      </c>
      <c r="Q2153" t="s">
        <v>8282</v>
      </c>
      <c r="R2153" s="7">
        <f t="shared" si="166"/>
        <v>0.26222222222222225</v>
      </c>
      <c r="S2153" s="7">
        <f t="shared" si="169"/>
        <v>19.666666666666668</v>
      </c>
      <c r="T2153" t="s">
        <v>8333</v>
      </c>
      <c r="U2153" t="s">
        <v>8334</v>
      </c>
    </row>
    <row r="2154" spans="1:21" ht="4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167"/>
        <v>41683.582280092596</v>
      </c>
      <c r="L2154" s="19">
        <f t="shared" si="168"/>
        <v>2014</v>
      </c>
      <c r="M2154" s="14">
        <f t="shared" si="165"/>
        <v>41713.540613425925</v>
      </c>
      <c r="N2154" t="b">
        <v>0</v>
      </c>
      <c r="O2154">
        <v>4</v>
      </c>
      <c r="P2154" t="b">
        <v>0</v>
      </c>
      <c r="Q2154" t="s">
        <v>8282</v>
      </c>
      <c r="R2154" s="7">
        <f t="shared" si="166"/>
        <v>0.16666666666666669</v>
      </c>
      <c r="S2154" s="7">
        <f t="shared" si="169"/>
        <v>12.5</v>
      </c>
      <c r="T2154" t="s">
        <v>8333</v>
      </c>
      <c r="U2154" t="s">
        <v>8334</v>
      </c>
    </row>
    <row r="2155" spans="1:21" ht="4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167"/>
        <v>41974.661087962959</v>
      </c>
      <c r="L2155" s="19">
        <f t="shared" si="168"/>
        <v>2014</v>
      </c>
      <c r="M2155" s="14">
        <f t="shared" si="165"/>
        <v>42014.082638888889</v>
      </c>
      <c r="N2155" t="b">
        <v>0</v>
      </c>
      <c r="O2155">
        <v>4</v>
      </c>
      <c r="P2155" t="b">
        <v>0</v>
      </c>
      <c r="Q2155" t="s">
        <v>8282</v>
      </c>
      <c r="R2155" s="7">
        <f t="shared" si="166"/>
        <v>9.124454880912446E-3</v>
      </c>
      <c r="S2155" s="7">
        <f t="shared" si="169"/>
        <v>8.5</v>
      </c>
      <c r="T2155" t="s">
        <v>8333</v>
      </c>
      <c r="U2155" t="s">
        <v>8334</v>
      </c>
    </row>
    <row r="2156" spans="1:21" ht="30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167"/>
        <v>41647.382256944446</v>
      </c>
      <c r="L2156" s="19">
        <f t="shared" si="168"/>
        <v>2014</v>
      </c>
      <c r="M2156" s="14">
        <f t="shared" si="165"/>
        <v>41667.382256944446</v>
      </c>
      <c r="N2156" t="b">
        <v>0</v>
      </c>
      <c r="O2156">
        <v>2</v>
      </c>
      <c r="P2156" t="b">
        <v>0</v>
      </c>
      <c r="Q2156" t="s">
        <v>8282</v>
      </c>
      <c r="R2156" s="7">
        <f t="shared" si="166"/>
        <v>0.8</v>
      </c>
      <c r="S2156" s="7">
        <f t="shared" si="169"/>
        <v>1</v>
      </c>
      <c r="T2156" t="s">
        <v>8333</v>
      </c>
      <c r="U2156" t="s">
        <v>8334</v>
      </c>
    </row>
    <row r="2157" spans="1:21" ht="30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167"/>
        <v>42430.497511574074</v>
      </c>
      <c r="L2157" s="19">
        <f t="shared" si="168"/>
        <v>2016</v>
      </c>
      <c r="M2157" s="14">
        <f t="shared" si="165"/>
        <v>42460.45584490741</v>
      </c>
      <c r="N2157" t="b">
        <v>0</v>
      </c>
      <c r="O2157">
        <v>5</v>
      </c>
      <c r="P2157" t="b">
        <v>0</v>
      </c>
      <c r="Q2157" t="s">
        <v>8282</v>
      </c>
      <c r="R2157" s="7">
        <f t="shared" si="166"/>
        <v>2.2999999999999998</v>
      </c>
      <c r="S2157" s="7">
        <f t="shared" si="169"/>
        <v>23</v>
      </c>
      <c r="T2157" t="s">
        <v>8333</v>
      </c>
      <c r="U2157" t="s">
        <v>8334</v>
      </c>
    </row>
    <row r="2158" spans="1:21" ht="30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167"/>
        <v>41488.60423611111</v>
      </c>
      <c r="L2158" s="19">
        <f t="shared" si="168"/>
        <v>2013</v>
      </c>
      <c r="M2158" s="14">
        <f t="shared" si="165"/>
        <v>41533.60423611111</v>
      </c>
      <c r="N2158" t="b">
        <v>0</v>
      </c>
      <c r="O2158">
        <v>83</v>
      </c>
      <c r="P2158" t="b">
        <v>0</v>
      </c>
      <c r="Q2158" t="s">
        <v>8282</v>
      </c>
      <c r="R2158" s="7">
        <f t="shared" si="166"/>
        <v>2.6660714285714282</v>
      </c>
      <c r="S2158" s="7">
        <f t="shared" si="169"/>
        <v>17.987951807228917</v>
      </c>
      <c r="T2158" t="s">
        <v>8333</v>
      </c>
      <c r="U2158" t="s">
        <v>8334</v>
      </c>
    </row>
    <row r="2159" spans="1:21" ht="30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167"/>
        <v>42694.73128472222</v>
      </c>
      <c r="L2159" s="19">
        <f t="shared" si="168"/>
        <v>2016</v>
      </c>
      <c r="M2159" s="14">
        <f t="shared" si="165"/>
        <v>42727.082638888889</v>
      </c>
      <c r="N2159" t="b">
        <v>0</v>
      </c>
      <c r="O2159">
        <v>57</v>
      </c>
      <c r="P2159" t="b">
        <v>0</v>
      </c>
      <c r="Q2159" t="s">
        <v>8282</v>
      </c>
      <c r="R2159" s="7">
        <f t="shared" si="166"/>
        <v>28.192</v>
      </c>
      <c r="S2159" s="7">
        <f t="shared" si="169"/>
        <v>370.94736842105266</v>
      </c>
      <c r="T2159" t="s">
        <v>8333</v>
      </c>
      <c r="U2159" t="s">
        <v>8334</v>
      </c>
    </row>
    <row r="2160" spans="1:21" ht="4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167"/>
        <v>41264.603865740741</v>
      </c>
      <c r="L2160" s="19">
        <f t="shared" si="168"/>
        <v>2012</v>
      </c>
      <c r="M2160" s="14">
        <f t="shared" si="165"/>
        <v>41309.603865740741</v>
      </c>
      <c r="N2160" t="b">
        <v>0</v>
      </c>
      <c r="O2160">
        <v>311</v>
      </c>
      <c r="P2160" t="b">
        <v>0</v>
      </c>
      <c r="Q2160" t="s">
        <v>8282</v>
      </c>
      <c r="R2160" s="7">
        <f t="shared" si="166"/>
        <v>6.5900366666666672</v>
      </c>
      <c r="S2160" s="7">
        <f t="shared" si="169"/>
        <v>63.569485530546629</v>
      </c>
      <c r="T2160" t="s">
        <v>8333</v>
      </c>
      <c r="U2160" t="s">
        <v>8334</v>
      </c>
    </row>
    <row r="2161" spans="1:21" ht="60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167"/>
        <v>40710.481180555558</v>
      </c>
      <c r="L2161" s="19">
        <f t="shared" si="168"/>
        <v>2011</v>
      </c>
      <c r="M2161" s="14">
        <f t="shared" si="165"/>
        <v>40740.481180555558</v>
      </c>
      <c r="N2161" t="b">
        <v>0</v>
      </c>
      <c r="O2161">
        <v>2</v>
      </c>
      <c r="P2161" t="b">
        <v>0</v>
      </c>
      <c r="Q2161" t="s">
        <v>8282</v>
      </c>
      <c r="R2161" s="7">
        <f t="shared" si="166"/>
        <v>0.72222222222222221</v>
      </c>
      <c r="S2161" s="7">
        <f t="shared" si="169"/>
        <v>13</v>
      </c>
      <c r="T2161" t="s">
        <v>8333</v>
      </c>
      <c r="U2161" t="s">
        <v>8334</v>
      </c>
    </row>
    <row r="2162" spans="1:21" ht="30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167"/>
        <v>41018.461863425924</v>
      </c>
      <c r="L2162" s="19">
        <f t="shared" si="168"/>
        <v>2012</v>
      </c>
      <c r="M2162" s="14">
        <f t="shared" si="165"/>
        <v>41048.461863425924</v>
      </c>
      <c r="N2162" t="b">
        <v>0</v>
      </c>
      <c r="O2162">
        <v>16</v>
      </c>
      <c r="P2162" t="b">
        <v>0</v>
      </c>
      <c r="Q2162" t="s">
        <v>8282</v>
      </c>
      <c r="R2162" s="7">
        <f t="shared" si="166"/>
        <v>0.85000000000000009</v>
      </c>
      <c r="S2162" s="7">
        <f t="shared" si="169"/>
        <v>5.3125</v>
      </c>
      <c r="T2162" t="s">
        <v>8333</v>
      </c>
      <c r="U2162" t="s">
        <v>8334</v>
      </c>
    </row>
    <row r="2163" spans="1:21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167"/>
        <v>42240.602534722224</v>
      </c>
      <c r="L2163" s="19">
        <f t="shared" si="168"/>
        <v>2015</v>
      </c>
      <c r="M2163" s="14">
        <f t="shared" si="165"/>
        <v>42270.602534722224</v>
      </c>
      <c r="N2163" t="b">
        <v>0</v>
      </c>
      <c r="O2163">
        <v>13</v>
      </c>
      <c r="P2163" t="b">
        <v>1</v>
      </c>
      <c r="Q2163" t="s">
        <v>8276</v>
      </c>
      <c r="R2163" s="7">
        <f t="shared" si="166"/>
        <v>115.75</v>
      </c>
      <c r="S2163" s="7">
        <f t="shared" si="169"/>
        <v>35.615384615384613</v>
      </c>
      <c r="T2163" t="s">
        <v>8325</v>
      </c>
      <c r="U2163" t="s">
        <v>8326</v>
      </c>
    </row>
    <row r="2164" spans="1:21" ht="4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167"/>
        <v>41813.516099537039</v>
      </c>
      <c r="L2164" s="19">
        <f t="shared" si="168"/>
        <v>2014</v>
      </c>
      <c r="M2164" s="14">
        <f t="shared" si="165"/>
        <v>41844.516099537039</v>
      </c>
      <c r="N2164" t="b">
        <v>0</v>
      </c>
      <c r="O2164">
        <v>58</v>
      </c>
      <c r="P2164" t="b">
        <v>1</v>
      </c>
      <c r="Q2164" t="s">
        <v>8276</v>
      </c>
      <c r="R2164" s="7">
        <f t="shared" si="166"/>
        <v>112.26666666666667</v>
      </c>
      <c r="S2164" s="7">
        <f t="shared" si="169"/>
        <v>87.103448275862064</v>
      </c>
      <c r="T2164" t="s">
        <v>8325</v>
      </c>
      <c r="U2164" t="s">
        <v>8326</v>
      </c>
    </row>
    <row r="2165" spans="1:21" ht="4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167"/>
        <v>42111.649537037039</v>
      </c>
      <c r="L2165" s="19">
        <f t="shared" si="168"/>
        <v>2015</v>
      </c>
      <c r="M2165" s="14">
        <f t="shared" si="165"/>
        <v>42162.909722222219</v>
      </c>
      <c r="N2165" t="b">
        <v>0</v>
      </c>
      <c r="O2165">
        <v>44</v>
      </c>
      <c r="P2165" t="b">
        <v>1</v>
      </c>
      <c r="Q2165" t="s">
        <v>8276</v>
      </c>
      <c r="R2165" s="7">
        <f t="shared" si="166"/>
        <v>132.20000000000002</v>
      </c>
      <c r="S2165" s="7">
        <f t="shared" si="169"/>
        <v>75.11363636363636</v>
      </c>
      <c r="T2165" t="s">
        <v>8325</v>
      </c>
      <c r="U2165" t="s">
        <v>8326</v>
      </c>
    </row>
    <row r="2166" spans="1:21" ht="30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167"/>
        <v>42515.46775462963</v>
      </c>
      <c r="L2166" s="19">
        <f t="shared" si="168"/>
        <v>2016</v>
      </c>
      <c r="M2166" s="14">
        <f t="shared" si="165"/>
        <v>42545.915972222225</v>
      </c>
      <c r="N2166" t="b">
        <v>0</v>
      </c>
      <c r="O2166">
        <v>83</v>
      </c>
      <c r="P2166" t="b">
        <v>1</v>
      </c>
      <c r="Q2166" t="s">
        <v>8276</v>
      </c>
      <c r="R2166" s="7">
        <f t="shared" si="166"/>
        <v>102.63636363636364</v>
      </c>
      <c r="S2166" s="7">
        <f t="shared" si="169"/>
        <v>68.01204819277109</v>
      </c>
      <c r="T2166" t="s">
        <v>8325</v>
      </c>
      <c r="U2166" t="s">
        <v>8326</v>
      </c>
    </row>
    <row r="2167" spans="1:21" ht="4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167"/>
        <v>42438.417071759264</v>
      </c>
      <c r="L2167" s="19">
        <f t="shared" si="168"/>
        <v>2016</v>
      </c>
      <c r="M2167" s="14">
        <f t="shared" si="165"/>
        <v>42468.375405092593</v>
      </c>
      <c r="N2167" t="b">
        <v>0</v>
      </c>
      <c r="O2167">
        <v>117</v>
      </c>
      <c r="P2167" t="b">
        <v>1</v>
      </c>
      <c r="Q2167" t="s">
        <v>8276</v>
      </c>
      <c r="R2167" s="7">
        <f t="shared" si="166"/>
        <v>138.64000000000001</v>
      </c>
      <c r="S2167" s="7">
        <f t="shared" si="169"/>
        <v>29.623931623931625</v>
      </c>
      <c r="T2167" t="s">
        <v>8325</v>
      </c>
      <c r="U2167" t="s">
        <v>8326</v>
      </c>
    </row>
    <row r="2168" spans="1:21" ht="45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167"/>
        <v>41933.588171296295</v>
      </c>
      <c r="L2168" s="19">
        <f t="shared" si="168"/>
        <v>2014</v>
      </c>
      <c r="M2168" s="14">
        <f t="shared" si="165"/>
        <v>41978.629837962959</v>
      </c>
      <c r="N2168" t="b">
        <v>0</v>
      </c>
      <c r="O2168">
        <v>32</v>
      </c>
      <c r="P2168" t="b">
        <v>1</v>
      </c>
      <c r="Q2168" t="s">
        <v>8276</v>
      </c>
      <c r="R2168" s="7">
        <f t="shared" si="166"/>
        <v>146.6</v>
      </c>
      <c r="S2168" s="7">
        <f t="shared" si="169"/>
        <v>91.625</v>
      </c>
      <c r="T2168" t="s">
        <v>8325</v>
      </c>
      <c r="U2168" t="s">
        <v>8326</v>
      </c>
    </row>
    <row r="2169" spans="1:21" ht="30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167"/>
        <v>41152.816400462965</v>
      </c>
      <c r="L2169" s="19">
        <f t="shared" si="168"/>
        <v>2012</v>
      </c>
      <c r="M2169" s="14">
        <f t="shared" si="165"/>
        <v>41166.816400462965</v>
      </c>
      <c r="N2169" t="b">
        <v>0</v>
      </c>
      <c r="O2169">
        <v>8</v>
      </c>
      <c r="P2169" t="b">
        <v>1</v>
      </c>
      <c r="Q2169" t="s">
        <v>8276</v>
      </c>
      <c r="R2169" s="7">
        <f t="shared" si="166"/>
        <v>120</v>
      </c>
      <c r="S2169" s="7">
        <f t="shared" si="169"/>
        <v>22.5</v>
      </c>
      <c r="T2169" t="s">
        <v>8325</v>
      </c>
      <c r="U2169" t="s">
        <v>8326</v>
      </c>
    </row>
    <row r="2170" spans="1:21" ht="30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167"/>
        <v>42745.350243055553</v>
      </c>
      <c r="L2170" s="19">
        <f t="shared" si="168"/>
        <v>2017</v>
      </c>
      <c r="M2170" s="14">
        <f t="shared" si="165"/>
        <v>42775.958333333328</v>
      </c>
      <c r="N2170" t="b">
        <v>0</v>
      </c>
      <c r="O2170">
        <v>340</v>
      </c>
      <c r="P2170" t="b">
        <v>1</v>
      </c>
      <c r="Q2170" t="s">
        <v>8276</v>
      </c>
      <c r="R2170" s="7">
        <f t="shared" si="166"/>
        <v>121.5816111111111</v>
      </c>
      <c r="S2170" s="7">
        <f t="shared" si="169"/>
        <v>64.366735294117646</v>
      </c>
      <c r="T2170" t="s">
        <v>8325</v>
      </c>
      <c r="U2170" t="s">
        <v>8326</v>
      </c>
    </row>
    <row r="2171" spans="1:21" ht="45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167"/>
        <v>42793.450821759259</v>
      </c>
      <c r="L2171" s="19">
        <f t="shared" si="168"/>
        <v>2017</v>
      </c>
      <c r="M2171" s="14">
        <f t="shared" si="165"/>
        <v>42796.450821759259</v>
      </c>
      <c r="N2171" t="b">
        <v>0</v>
      </c>
      <c r="O2171">
        <v>7</v>
      </c>
      <c r="P2171" t="b">
        <v>1</v>
      </c>
      <c r="Q2171" t="s">
        <v>8276</v>
      </c>
      <c r="R2171" s="7">
        <f t="shared" si="166"/>
        <v>100</v>
      </c>
      <c r="S2171" s="7">
        <f t="shared" si="169"/>
        <v>21.857142857142858</v>
      </c>
      <c r="T2171" t="s">
        <v>8325</v>
      </c>
      <c r="U2171" t="s">
        <v>8326</v>
      </c>
    </row>
    <row r="2172" spans="1:21" ht="4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167"/>
        <v>42198.500254629631</v>
      </c>
      <c r="L2172" s="19">
        <f t="shared" si="168"/>
        <v>2015</v>
      </c>
      <c r="M2172" s="14">
        <f t="shared" si="165"/>
        <v>42238.500254629631</v>
      </c>
      <c r="N2172" t="b">
        <v>0</v>
      </c>
      <c r="O2172">
        <v>19</v>
      </c>
      <c r="P2172" t="b">
        <v>1</v>
      </c>
      <c r="Q2172" t="s">
        <v>8276</v>
      </c>
      <c r="R2172" s="7">
        <f t="shared" si="166"/>
        <v>180.85714285714286</v>
      </c>
      <c r="S2172" s="7">
        <f t="shared" si="169"/>
        <v>33.315789473684212</v>
      </c>
      <c r="T2172" t="s">
        <v>8325</v>
      </c>
      <c r="U2172" t="s">
        <v>8326</v>
      </c>
    </row>
    <row r="2173" spans="1:21" ht="30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167"/>
        <v>42141.70711805555</v>
      </c>
      <c r="L2173" s="19">
        <f t="shared" si="168"/>
        <v>2015</v>
      </c>
      <c r="M2173" s="14">
        <f t="shared" si="165"/>
        <v>42176.958333333328</v>
      </c>
      <c r="N2173" t="b">
        <v>0</v>
      </c>
      <c r="O2173">
        <v>47</v>
      </c>
      <c r="P2173" t="b">
        <v>1</v>
      </c>
      <c r="Q2173" t="s">
        <v>8276</v>
      </c>
      <c r="R2173" s="7">
        <f t="shared" si="166"/>
        <v>106.075</v>
      </c>
      <c r="S2173" s="7">
        <f t="shared" si="169"/>
        <v>90.276595744680847</v>
      </c>
      <c r="T2173" t="s">
        <v>8325</v>
      </c>
      <c r="U2173" t="s">
        <v>8326</v>
      </c>
    </row>
    <row r="2174" spans="1:21" ht="4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167"/>
        <v>42082.330092592594</v>
      </c>
      <c r="L2174" s="19">
        <f t="shared" si="168"/>
        <v>2015</v>
      </c>
      <c r="M2174" s="14">
        <f t="shared" si="165"/>
        <v>42112.330092592594</v>
      </c>
      <c r="N2174" t="b">
        <v>0</v>
      </c>
      <c r="O2174">
        <v>13</v>
      </c>
      <c r="P2174" t="b">
        <v>1</v>
      </c>
      <c r="Q2174" t="s">
        <v>8276</v>
      </c>
      <c r="R2174" s="7">
        <f t="shared" si="166"/>
        <v>100</v>
      </c>
      <c r="S2174" s="7">
        <f t="shared" si="169"/>
        <v>76.92307692307692</v>
      </c>
      <c r="T2174" t="s">
        <v>8325</v>
      </c>
      <c r="U2174" t="s">
        <v>8326</v>
      </c>
    </row>
    <row r="2175" spans="1:21" ht="4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167"/>
        <v>41495.442627314813</v>
      </c>
      <c r="L2175" s="19">
        <f t="shared" si="168"/>
        <v>2013</v>
      </c>
      <c r="M2175" s="14">
        <f t="shared" si="165"/>
        <v>41526.915972222225</v>
      </c>
      <c r="N2175" t="b">
        <v>0</v>
      </c>
      <c r="O2175">
        <v>90</v>
      </c>
      <c r="P2175" t="b">
        <v>1</v>
      </c>
      <c r="Q2175" t="s">
        <v>8276</v>
      </c>
      <c r="R2175" s="7">
        <f t="shared" si="166"/>
        <v>126.92857142857143</v>
      </c>
      <c r="S2175" s="7">
        <f t="shared" si="169"/>
        <v>59.233333333333334</v>
      </c>
      <c r="T2175" t="s">
        <v>8325</v>
      </c>
      <c r="U2175" t="s">
        <v>8326</v>
      </c>
    </row>
    <row r="2176" spans="1:21" ht="45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167"/>
        <v>42465.292905092589</v>
      </c>
      <c r="L2176" s="19">
        <f t="shared" si="168"/>
        <v>2016</v>
      </c>
      <c r="M2176" s="14">
        <f t="shared" si="165"/>
        <v>42495.292905092589</v>
      </c>
      <c r="N2176" t="b">
        <v>0</v>
      </c>
      <c r="O2176">
        <v>63</v>
      </c>
      <c r="P2176" t="b">
        <v>1</v>
      </c>
      <c r="Q2176" t="s">
        <v>8276</v>
      </c>
      <c r="R2176" s="7">
        <f t="shared" si="166"/>
        <v>102.97499999999999</v>
      </c>
      <c r="S2176" s="7">
        <f t="shared" si="169"/>
        <v>65.38095238095238</v>
      </c>
      <c r="T2176" t="s">
        <v>8325</v>
      </c>
      <c r="U2176" t="s">
        <v>8326</v>
      </c>
    </row>
    <row r="2177" spans="1:21" ht="4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167"/>
        <v>42564.759097222224</v>
      </c>
      <c r="L2177" s="19">
        <f t="shared" si="168"/>
        <v>2016</v>
      </c>
      <c r="M2177" s="14">
        <f t="shared" si="165"/>
        <v>42571.759097222224</v>
      </c>
      <c r="N2177" t="b">
        <v>0</v>
      </c>
      <c r="O2177">
        <v>26</v>
      </c>
      <c r="P2177" t="b">
        <v>1</v>
      </c>
      <c r="Q2177" t="s">
        <v>8276</v>
      </c>
      <c r="R2177" s="7">
        <f t="shared" si="166"/>
        <v>250</v>
      </c>
      <c r="S2177" s="7">
        <f t="shared" si="169"/>
        <v>67.307692307692307</v>
      </c>
      <c r="T2177" t="s">
        <v>8325</v>
      </c>
      <c r="U2177" t="s">
        <v>8326</v>
      </c>
    </row>
    <row r="2178" spans="1:21" ht="4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si="167"/>
        <v>42096.383206018523</v>
      </c>
      <c r="L2178" s="19">
        <f t="shared" si="168"/>
        <v>2015</v>
      </c>
      <c r="M2178" s="14">
        <f t="shared" ref="M2178:M2241" si="170">(I2178/86400)+25569+(-6/24)</f>
        <v>42126.383206018523</v>
      </c>
      <c r="N2178" t="b">
        <v>0</v>
      </c>
      <c r="O2178">
        <v>71</v>
      </c>
      <c r="P2178" t="b">
        <v>1</v>
      </c>
      <c r="Q2178" t="s">
        <v>8276</v>
      </c>
      <c r="R2178" s="7">
        <f t="shared" ref="R2178:R2241" si="171">E2178/D2178*100</f>
        <v>126.02</v>
      </c>
      <c r="S2178" s="7">
        <f t="shared" si="169"/>
        <v>88.74647887323944</v>
      </c>
      <c r="T2178" t="s">
        <v>8325</v>
      </c>
      <c r="U2178" t="s">
        <v>8326</v>
      </c>
    </row>
    <row r="2179" spans="1:21" ht="45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ref="K2179:K2242" si="172">(J2179/86400)+25569+(-6/24)</f>
        <v>42502.000775462962</v>
      </c>
      <c r="L2179" s="19">
        <f t="shared" ref="L2179:L2242" si="173">YEAR(K2179)</f>
        <v>2016</v>
      </c>
      <c r="M2179" s="14">
        <f t="shared" si="170"/>
        <v>42527.000775462962</v>
      </c>
      <c r="N2179" t="b">
        <v>0</v>
      </c>
      <c r="O2179">
        <v>38</v>
      </c>
      <c r="P2179" t="b">
        <v>1</v>
      </c>
      <c r="Q2179" t="s">
        <v>8276</v>
      </c>
      <c r="R2179" s="7">
        <f t="shared" si="171"/>
        <v>100.12</v>
      </c>
      <c r="S2179" s="7">
        <f t="shared" ref="S2179:S2242" si="174">IFERROR(E2179/O2179,0)</f>
        <v>65.868421052631575</v>
      </c>
      <c r="T2179" t="s">
        <v>8325</v>
      </c>
      <c r="U2179" t="s">
        <v>8326</v>
      </c>
    </row>
    <row r="2180" spans="1:21" ht="4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172"/>
        <v>42723.38653935185</v>
      </c>
      <c r="L2180" s="19">
        <f t="shared" si="173"/>
        <v>2016</v>
      </c>
      <c r="M2180" s="14">
        <f t="shared" si="170"/>
        <v>42753.38653935185</v>
      </c>
      <c r="N2180" t="b">
        <v>0</v>
      </c>
      <c r="O2180">
        <v>859</v>
      </c>
      <c r="P2180" t="b">
        <v>1</v>
      </c>
      <c r="Q2180" t="s">
        <v>8276</v>
      </c>
      <c r="R2180" s="7">
        <f t="shared" si="171"/>
        <v>138.64000000000001</v>
      </c>
      <c r="S2180" s="7">
        <f t="shared" si="174"/>
        <v>40.349243306169967</v>
      </c>
      <c r="T2180" t="s">
        <v>8325</v>
      </c>
      <c r="U2180" t="s">
        <v>8326</v>
      </c>
    </row>
    <row r="2181" spans="1:21" ht="30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172"/>
        <v>42074.921203703707</v>
      </c>
      <c r="L2181" s="19">
        <f t="shared" si="173"/>
        <v>2015</v>
      </c>
      <c r="M2181" s="14">
        <f t="shared" si="170"/>
        <v>42104.921203703707</v>
      </c>
      <c r="N2181" t="b">
        <v>0</v>
      </c>
      <c r="O2181">
        <v>21</v>
      </c>
      <c r="P2181" t="b">
        <v>1</v>
      </c>
      <c r="Q2181" t="s">
        <v>8276</v>
      </c>
      <c r="R2181" s="7">
        <f t="shared" si="171"/>
        <v>161.4</v>
      </c>
      <c r="S2181" s="7">
        <f t="shared" si="174"/>
        <v>76.857142857142861</v>
      </c>
      <c r="T2181" t="s">
        <v>8325</v>
      </c>
      <c r="U2181" t="s">
        <v>8326</v>
      </c>
    </row>
    <row r="2182" spans="1:21" ht="30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172"/>
        <v>42279.419768518521</v>
      </c>
      <c r="L2182" s="19">
        <f t="shared" si="173"/>
        <v>2015</v>
      </c>
      <c r="M2182" s="14">
        <f t="shared" si="170"/>
        <v>42321.461435185185</v>
      </c>
      <c r="N2182" t="b">
        <v>0</v>
      </c>
      <c r="O2182">
        <v>78</v>
      </c>
      <c r="P2182" t="b">
        <v>1</v>
      </c>
      <c r="Q2182" t="s">
        <v>8276</v>
      </c>
      <c r="R2182" s="7">
        <f t="shared" si="171"/>
        <v>107.18419999999999</v>
      </c>
      <c r="S2182" s="7">
        <f t="shared" si="174"/>
        <v>68.707820512820518</v>
      </c>
      <c r="T2182" t="s">
        <v>8325</v>
      </c>
      <c r="U2182" t="s">
        <v>8326</v>
      </c>
    </row>
    <row r="2183" spans="1:21" ht="45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172"/>
        <v>42772.755243055552</v>
      </c>
      <c r="L2183" s="19">
        <f t="shared" si="173"/>
        <v>2017</v>
      </c>
      <c r="M2183" s="14">
        <f t="shared" si="170"/>
        <v>42786.755243055552</v>
      </c>
      <c r="N2183" t="b">
        <v>0</v>
      </c>
      <c r="O2183">
        <v>53</v>
      </c>
      <c r="P2183" t="b">
        <v>1</v>
      </c>
      <c r="Q2183" t="s">
        <v>8297</v>
      </c>
      <c r="R2183" s="7">
        <f t="shared" si="171"/>
        <v>153.1</v>
      </c>
      <c r="S2183" s="7">
        <f t="shared" si="174"/>
        <v>57.773584905660378</v>
      </c>
      <c r="T2183" t="s">
        <v>8333</v>
      </c>
      <c r="U2183" t="s">
        <v>8351</v>
      </c>
    </row>
    <row r="2184" spans="1:21" ht="30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172"/>
        <v>41879.650752314818</v>
      </c>
      <c r="L2184" s="19">
        <f t="shared" si="173"/>
        <v>2014</v>
      </c>
      <c r="M2184" s="14">
        <f t="shared" si="170"/>
        <v>41914.650752314818</v>
      </c>
      <c r="N2184" t="b">
        <v>0</v>
      </c>
      <c r="O2184">
        <v>356</v>
      </c>
      <c r="P2184" t="b">
        <v>1</v>
      </c>
      <c r="Q2184" t="s">
        <v>8297</v>
      </c>
      <c r="R2184" s="7">
        <f t="shared" si="171"/>
        <v>524.16666666666663</v>
      </c>
      <c r="S2184" s="7">
        <f t="shared" si="174"/>
        <v>44.171348314606739</v>
      </c>
      <c r="T2184" t="s">
        <v>8333</v>
      </c>
      <c r="U2184" t="s">
        <v>8351</v>
      </c>
    </row>
    <row r="2185" spans="1:21" ht="4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172"/>
        <v>42745.115474537037</v>
      </c>
      <c r="L2185" s="19">
        <f t="shared" si="173"/>
        <v>2017</v>
      </c>
      <c r="M2185" s="14">
        <f t="shared" si="170"/>
        <v>42774.958333333328</v>
      </c>
      <c r="N2185" t="b">
        <v>0</v>
      </c>
      <c r="O2185">
        <v>279</v>
      </c>
      <c r="P2185" t="b">
        <v>1</v>
      </c>
      <c r="Q2185" t="s">
        <v>8297</v>
      </c>
      <c r="R2185" s="7">
        <f t="shared" si="171"/>
        <v>489.27777777777777</v>
      </c>
      <c r="S2185" s="7">
        <f t="shared" si="174"/>
        <v>31.566308243727597</v>
      </c>
      <c r="T2185" t="s">
        <v>8333</v>
      </c>
      <c r="U2185" t="s">
        <v>8351</v>
      </c>
    </row>
    <row r="2186" spans="1:21" ht="45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172"/>
        <v>42380.440289351856</v>
      </c>
      <c r="L2186" s="19">
        <f t="shared" si="173"/>
        <v>2016</v>
      </c>
      <c r="M2186" s="14">
        <f t="shared" si="170"/>
        <v>42394.416666666672</v>
      </c>
      <c r="N2186" t="b">
        <v>1</v>
      </c>
      <c r="O2186">
        <v>266</v>
      </c>
      <c r="P2186" t="b">
        <v>1</v>
      </c>
      <c r="Q2186" t="s">
        <v>8297</v>
      </c>
      <c r="R2186" s="7">
        <f t="shared" si="171"/>
        <v>284.74</v>
      </c>
      <c r="S2186" s="7">
        <f t="shared" si="174"/>
        <v>107.04511278195488</v>
      </c>
      <c r="T2186" t="s">
        <v>8333</v>
      </c>
      <c r="U2186" t="s">
        <v>8351</v>
      </c>
    </row>
    <row r="2187" spans="1:21" ht="4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172"/>
        <v>41319.099988425922</v>
      </c>
      <c r="L2187" s="19">
        <f t="shared" si="173"/>
        <v>2013</v>
      </c>
      <c r="M2187" s="14">
        <f t="shared" si="170"/>
        <v>41359.099988425922</v>
      </c>
      <c r="N2187" t="b">
        <v>0</v>
      </c>
      <c r="O2187">
        <v>623</v>
      </c>
      <c r="P2187" t="b">
        <v>1</v>
      </c>
      <c r="Q2187" t="s">
        <v>8297</v>
      </c>
      <c r="R2187" s="7">
        <f t="shared" si="171"/>
        <v>1856.97</v>
      </c>
      <c r="S2187" s="7">
        <f t="shared" si="174"/>
        <v>149.03451043338683</v>
      </c>
      <c r="T2187" t="s">
        <v>8333</v>
      </c>
      <c r="U2187" t="s">
        <v>8351</v>
      </c>
    </row>
    <row r="2188" spans="1:21" ht="30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172"/>
        <v>42583.365081018521</v>
      </c>
      <c r="L2188" s="19">
        <f t="shared" si="173"/>
        <v>2016</v>
      </c>
      <c r="M2188" s="14">
        <f t="shared" si="170"/>
        <v>42619.833333333328</v>
      </c>
      <c r="N2188" t="b">
        <v>0</v>
      </c>
      <c r="O2188">
        <v>392</v>
      </c>
      <c r="P2188" t="b">
        <v>1</v>
      </c>
      <c r="Q2188" t="s">
        <v>8297</v>
      </c>
      <c r="R2188" s="7">
        <f t="shared" si="171"/>
        <v>109.67499999999998</v>
      </c>
      <c r="S2188" s="7">
        <f t="shared" si="174"/>
        <v>55.956632653061227</v>
      </c>
      <c r="T2188" t="s">
        <v>8333</v>
      </c>
      <c r="U2188" t="s">
        <v>8351</v>
      </c>
    </row>
    <row r="2189" spans="1:21" ht="4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172"/>
        <v>42067.959097222221</v>
      </c>
      <c r="L2189" s="19">
        <f t="shared" si="173"/>
        <v>2015</v>
      </c>
      <c r="M2189" s="14">
        <f t="shared" si="170"/>
        <v>42096.915972222225</v>
      </c>
      <c r="N2189" t="b">
        <v>1</v>
      </c>
      <c r="O2189">
        <v>3562</v>
      </c>
      <c r="P2189" t="b">
        <v>1</v>
      </c>
      <c r="Q2189" t="s">
        <v>8297</v>
      </c>
      <c r="R2189" s="7">
        <f t="shared" si="171"/>
        <v>1014.6425</v>
      </c>
      <c r="S2189" s="7">
        <f t="shared" si="174"/>
        <v>56.970381807973048</v>
      </c>
      <c r="T2189" t="s">
        <v>8333</v>
      </c>
      <c r="U2189" t="s">
        <v>8351</v>
      </c>
    </row>
    <row r="2190" spans="1:21" ht="4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172"/>
        <v>42633.336122685185</v>
      </c>
      <c r="L2190" s="19">
        <f t="shared" si="173"/>
        <v>2016</v>
      </c>
      <c r="M2190" s="14">
        <f t="shared" si="170"/>
        <v>42668.458333333328</v>
      </c>
      <c r="N2190" t="b">
        <v>0</v>
      </c>
      <c r="O2190">
        <v>514</v>
      </c>
      <c r="P2190" t="b">
        <v>1</v>
      </c>
      <c r="Q2190" t="s">
        <v>8297</v>
      </c>
      <c r="R2190" s="7">
        <f t="shared" si="171"/>
        <v>412.17692027666544</v>
      </c>
      <c r="S2190" s="7">
        <f t="shared" si="174"/>
        <v>44.056420233463037</v>
      </c>
      <c r="T2190" t="s">
        <v>8333</v>
      </c>
      <c r="U2190" t="s">
        <v>8351</v>
      </c>
    </row>
    <row r="2191" spans="1:21" ht="4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172"/>
        <v>42467.538194444445</v>
      </c>
      <c r="L2191" s="19">
        <f t="shared" si="173"/>
        <v>2016</v>
      </c>
      <c r="M2191" s="14">
        <f t="shared" si="170"/>
        <v>42481.666666666672</v>
      </c>
      <c r="N2191" t="b">
        <v>0</v>
      </c>
      <c r="O2191">
        <v>88</v>
      </c>
      <c r="P2191" t="b">
        <v>1</v>
      </c>
      <c r="Q2191" t="s">
        <v>8297</v>
      </c>
      <c r="R2191" s="7">
        <f t="shared" si="171"/>
        <v>503.25</v>
      </c>
      <c r="S2191" s="7">
        <f t="shared" si="174"/>
        <v>68.625</v>
      </c>
      <c r="T2191" t="s">
        <v>8333</v>
      </c>
      <c r="U2191" t="s">
        <v>8351</v>
      </c>
    </row>
    <row r="2192" spans="1:21" ht="4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172"/>
        <v>42417.375046296293</v>
      </c>
      <c r="L2192" s="19">
        <f t="shared" si="173"/>
        <v>2016</v>
      </c>
      <c r="M2192" s="14">
        <f t="shared" si="170"/>
        <v>42452.040972222225</v>
      </c>
      <c r="N2192" t="b">
        <v>0</v>
      </c>
      <c r="O2192">
        <v>537</v>
      </c>
      <c r="P2192" t="b">
        <v>1</v>
      </c>
      <c r="Q2192" t="s">
        <v>8297</v>
      </c>
      <c r="R2192" s="7">
        <f t="shared" si="171"/>
        <v>184.61052631578946</v>
      </c>
      <c r="S2192" s="7">
        <f t="shared" si="174"/>
        <v>65.318435754189949</v>
      </c>
      <c r="T2192" t="s">
        <v>8333</v>
      </c>
      <c r="U2192" t="s">
        <v>8351</v>
      </c>
    </row>
    <row r="2193" spans="1:21" ht="45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172"/>
        <v>42768.583645833336</v>
      </c>
      <c r="L2193" s="19">
        <f t="shared" si="173"/>
        <v>2017</v>
      </c>
      <c r="M2193" s="14">
        <f t="shared" si="170"/>
        <v>42780.583645833336</v>
      </c>
      <c r="N2193" t="b">
        <v>0</v>
      </c>
      <c r="O2193">
        <v>25</v>
      </c>
      <c r="P2193" t="b">
        <v>1</v>
      </c>
      <c r="Q2193" t="s">
        <v>8297</v>
      </c>
      <c r="R2193" s="7">
        <f t="shared" si="171"/>
        <v>119.73333333333333</v>
      </c>
      <c r="S2193" s="7">
        <f t="shared" si="174"/>
        <v>35.92</v>
      </c>
      <c r="T2193" t="s">
        <v>8333</v>
      </c>
      <c r="U2193" t="s">
        <v>8351</v>
      </c>
    </row>
    <row r="2194" spans="1:21" ht="45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172"/>
        <v>42691.6012037037</v>
      </c>
      <c r="L2194" s="19">
        <f t="shared" si="173"/>
        <v>2016</v>
      </c>
      <c r="M2194" s="14">
        <f t="shared" si="170"/>
        <v>42719.708333333328</v>
      </c>
      <c r="N2194" t="b">
        <v>0</v>
      </c>
      <c r="O2194">
        <v>3238</v>
      </c>
      <c r="P2194" t="b">
        <v>1</v>
      </c>
      <c r="Q2194" t="s">
        <v>8297</v>
      </c>
      <c r="R2194" s="7">
        <f t="shared" si="171"/>
        <v>1081.2401666666667</v>
      </c>
      <c r="S2194" s="7">
        <f t="shared" si="174"/>
        <v>40.070667078443485</v>
      </c>
      <c r="T2194" t="s">
        <v>8333</v>
      </c>
      <c r="U2194" t="s">
        <v>8351</v>
      </c>
    </row>
    <row r="2195" spans="1:21" ht="45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172"/>
        <v>42664.155925925923</v>
      </c>
      <c r="L2195" s="19">
        <f t="shared" si="173"/>
        <v>2016</v>
      </c>
      <c r="M2195" s="14">
        <f t="shared" si="170"/>
        <v>42694.957638888889</v>
      </c>
      <c r="N2195" t="b">
        <v>0</v>
      </c>
      <c r="O2195">
        <v>897</v>
      </c>
      <c r="P2195" t="b">
        <v>1</v>
      </c>
      <c r="Q2195" t="s">
        <v>8297</v>
      </c>
      <c r="R2195" s="7">
        <f t="shared" si="171"/>
        <v>452.37333333333333</v>
      </c>
      <c r="S2195" s="7">
        <f t="shared" si="174"/>
        <v>75.647714604236342</v>
      </c>
      <c r="T2195" t="s">
        <v>8333</v>
      </c>
      <c r="U2195" t="s">
        <v>8351</v>
      </c>
    </row>
    <row r="2196" spans="1:21" ht="45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172"/>
        <v>42425.507986111115</v>
      </c>
      <c r="L2196" s="19">
        <f t="shared" si="173"/>
        <v>2016</v>
      </c>
      <c r="M2196" s="14">
        <f t="shared" si="170"/>
        <v>42455.466319444444</v>
      </c>
      <c r="N2196" t="b">
        <v>0</v>
      </c>
      <c r="O2196">
        <v>878</v>
      </c>
      <c r="P2196" t="b">
        <v>1</v>
      </c>
      <c r="Q2196" t="s">
        <v>8297</v>
      </c>
      <c r="R2196" s="7">
        <f t="shared" si="171"/>
        <v>537.37</v>
      </c>
      <c r="S2196" s="7">
        <f t="shared" si="174"/>
        <v>61.203872437357631</v>
      </c>
      <c r="T2196" t="s">
        <v>8333</v>
      </c>
      <c r="U2196" t="s">
        <v>8351</v>
      </c>
    </row>
    <row r="2197" spans="1:21" ht="30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172"/>
        <v>42197.521990740745</v>
      </c>
      <c r="L2197" s="19">
        <f t="shared" si="173"/>
        <v>2015</v>
      </c>
      <c r="M2197" s="14">
        <f t="shared" si="170"/>
        <v>42227.521990740745</v>
      </c>
      <c r="N2197" t="b">
        <v>0</v>
      </c>
      <c r="O2197">
        <v>115</v>
      </c>
      <c r="P2197" t="b">
        <v>1</v>
      </c>
      <c r="Q2197" t="s">
        <v>8297</v>
      </c>
      <c r="R2197" s="7">
        <f t="shared" si="171"/>
        <v>120.32608695652173</v>
      </c>
      <c r="S2197" s="7">
        <f t="shared" si="174"/>
        <v>48.130434782608695</v>
      </c>
      <c r="T2197" t="s">
        <v>8333</v>
      </c>
      <c r="U2197" t="s">
        <v>8351</v>
      </c>
    </row>
    <row r="2198" spans="1:21" ht="30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172"/>
        <v>42675.237291666665</v>
      </c>
      <c r="L2198" s="19">
        <f t="shared" si="173"/>
        <v>2016</v>
      </c>
      <c r="M2198" s="14">
        <f t="shared" si="170"/>
        <v>42706.041666666672</v>
      </c>
      <c r="N2198" t="b">
        <v>0</v>
      </c>
      <c r="O2198">
        <v>234</v>
      </c>
      <c r="P2198" t="b">
        <v>1</v>
      </c>
      <c r="Q2198" t="s">
        <v>8297</v>
      </c>
      <c r="R2198" s="7">
        <f t="shared" si="171"/>
        <v>113.83571428571429</v>
      </c>
      <c r="S2198" s="7">
        <f t="shared" si="174"/>
        <v>68.106837606837601</v>
      </c>
      <c r="T2198" t="s">
        <v>8333</v>
      </c>
      <c r="U2198" t="s">
        <v>8351</v>
      </c>
    </row>
    <row r="2199" spans="1:21" ht="4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172"/>
        <v>42033.334016203706</v>
      </c>
      <c r="L2199" s="19">
        <f t="shared" si="173"/>
        <v>2015</v>
      </c>
      <c r="M2199" s="14">
        <f t="shared" si="170"/>
        <v>42063.334016203706</v>
      </c>
      <c r="N2199" t="b">
        <v>0</v>
      </c>
      <c r="O2199">
        <v>4330</v>
      </c>
      <c r="P2199" t="b">
        <v>1</v>
      </c>
      <c r="Q2199" t="s">
        <v>8297</v>
      </c>
      <c r="R2199" s="7">
        <f t="shared" si="171"/>
        <v>951.03109999999992</v>
      </c>
      <c r="S2199" s="7">
        <f t="shared" si="174"/>
        <v>65.891300230946882</v>
      </c>
      <c r="T2199" t="s">
        <v>8333</v>
      </c>
      <c r="U2199" t="s">
        <v>8351</v>
      </c>
    </row>
    <row r="2200" spans="1:21" ht="4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172"/>
        <v>42292.263888888891</v>
      </c>
      <c r="L2200" s="19">
        <f t="shared" si="173"/>
        <v>2015</v>
      </c>
      <c r="M2200" s="14">
        <f t="shared" si="170"/>
        <v>42322.305555555555</v>
      </c>
      <c r="N2200" t="b">
        <v>0</v>
      </c>
      <c r="O2200">
        <v>651</v>
      </c>
      <c r="P2200" t="b">
        <v>1</v>
      </c>
      <c r="Q2200" t="s">
        <v>8297</v>
      </c>
      <c r="R2200" s="7">
        <f t="shared" si="171"/>
        <v>132.89249999999998</v>
      </c>
      <c r="S2200" s="7">
        <f t="shared" si="174"/>
        <v>81.654377880184327</v>
      </c>
      <c r="T2200" t="s">
        <v>8333</v>
      </c>
      <c r="U2200" t="s">
        <v>8351</v>
      </c>
    </row>
    <row r="2201" spans="1:21" ht="30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172"/>
        <v>42262.166643518518</v>
      </c>
      <c r="L2201" s="19">
        <f t="shared" si="173"/>
        <v>2015</v>
      </c>
      <c r="M2201" s="14">
        <f t="shared" si="170"/>
        <v>42292.166643518518</v>
      </c>
      <c r="N2201" t="b">
        <v>1</v>
      </c>
      <c r="O2201">
        <v>251</v>
      </c>
      <c r="P2201" t="b">
        <v>1</v>
      </c>
      <c r="Q2201" t="s">
        <v>8297</v>
      </c>
      <c r="R2201" s="7">
        <f t="shared" si="171"/>
        <v>146.97777777777779</v>
      </c>
      <c r="S2201" s="7">
        <f t="shared" si="174"/>
        <v>52.701195219123505</v>
      </c>
      <c r="T2201" t="s">
        <v>8333</v>
      </c>
      <c r="U2201" t="s">
        <v>8351</v>
      </c>
    </row>
    <row r="2202" spans="1:21" ht="4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172"/>
        <v>42163.375787037032</v>
      </c>
      <c r="L2202" s="19">
        <f t="shared" si="173"/>
        <v>2015</v>
      </c>
      <c r="M2202" s="14">
        <f t="shared" si="170"/>
        <v>42190.875</v>
      </c>
      <c r="N2202" t="b">
        <v>0</v>
      </c>
      <c r="O2202">
        <v>263</v>
      </c>
      <c r="P2202" t="b">
        <v>1</v>
      </c>
      <c r="Q2202" t="s">
        <v>8297</v>
      </c>
      <c r="R2202" s="7">
        <f t="shared" si="171"/>
        <v>542.15</v>
      </c>
      <c r="S2202" s="7">
        <f t="shared" si="174"/>
        <v>41.228136882129277</v>
      </c>
      <c r="T2202" t="s">
        <v>8333</v>
      </c>
      <c r="U2202" t="s">
        <v>8351</v>
      </c>
    </row>
    <row r="2203" spans="1:21" ht="4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172"/>
        <v>41276.596817129626</v>
      </c>
      <c r="L2203" s="19">
        <f t="shared" si="173"/>
        <v>2013</v>
      </c>
      <c r="M2203" s="14">
        <f t="shared" si="170"/>
        <v>41290.596817129626</v>
      </c>
      <c r="N2203" t="b">
        <v>0</v>
      </c>
      <c r="O2203">
        <v>28</v>
      </c>
      <c r="P2203" t="b">
        <v>1</v>
      </c>
      <c r="Q2203" t="s">
        <v>8280</v>
      </c>
      <c r="R2203" s="7">
        <f t="shared" si="171"/>
        <v>382.71818181818185</v>
      </c>
      <c r="S2203" s="7">
        <f t="shared" si="174"/>
        <v>15.035357142857142</v>
      </c>
      <c r="T2203" t="s">
        <v>8325</v>
      </c>
      <c r="U2203" t="s">
        <v>8330</v>
      </c>
    </row>
    <row r="2204" spans="1:21" ht="30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172"/>
        <v>41184.599166666667</v>
      </c>
      <c r="L2204" s="19">
        <f t="shared" si="173"/>
        <v>2012</v>
      </c>
      <c r="M2204" s="14">
        <f t="shared" si="170"/>
        <v>41214.599166666667</v>
      </c>
      <c r="N2204" t="b">
        <v>0</v>
      </c>
      <c r="O2204">
        <v>721</v>
      </c>
      <c r="P2204" t="b">
        <v>1</v>
      </c>
      <c r="Q2204" t="s">
        <v>8280</v>
      </c>
      <c r="R2204" s="7">
        <f t="shared" si="171"/>
        <v>704.18124999999998</v>
      </c>
      <c r="S2204" s="7">
        <f t="shared" si="174"/>
        <v>39.066920943134534</v>
      </c>
      <c r="T2204" t="s">
        <v>8325</v>
      </c>
      <c r="U2204" t="s">
        <v>8330</v>
      </c>
    </row>
    <row r="2205" spans="1:21" ht="4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172"/>
        <v>42241.60974537037</v>
      </c>
      <c r="L2205" s="19">
        <f t="shared" si="173"/>
        <v>2015</v>
      </c>
      <c r="M2205" s="14">
        <f t="shared" si="170"/>
        <v>42271.60974537037</v>
      </c>
      <c r="N2205" t="b">
        <v>0</v>
      </c>
      <c r="O2205">
        <v>50</v>
      </c>
      <c r="P2205" t="b">
        <v>1</v>
      </c>
      <c r="Q2205" t="s">
        <v>8280</v>
      </c>
      <c r="R2205" s="7">
        <f t="shared" si="171"/>
        <v>109.55</v>
      </c>
      <c r="S2205" s="7">
        <f t="shared" si="174"/>
        <v>43.82</v>
      </c>
      <c r="T2205" t="s">
        <v>8325</v>
      </c>
      <c r="U2205" t="s">
        <v>8330</v>
      </c>
    </row>
    <row r="2206" spans="1:21" ht="4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172"/>
        <v>41312.061562499999</v>
      </c>
      <c r="L2206" s="19">
        <f t="shared" si="173"/>
        <v>2013</v>
      </c>
      <c r="M2206" s="14">
        <f t="shared" si="170"/>
        <v>41342.061562499999</v>
      </c>
      <c r="N2206" t="b">
        <v>0</v>
      </c>
      <c r="O2206">
        <v>73</v>
      </c>
      <c r="P2206" t="b">
        <v>1</v>
      </c>
      <c r="Q2206" t="s">
        <v>8280</v>
      </c>
      <c r="R2206" s="7">
        <f t="shared" si="171"/>
        <v>132.86666666666667</v>
      </c>
      <c r="S2206" s="7">
        <f t="shared" si="174"/>
        <v>27.301369863013697</v>
      </c>
      <c r="T2206" t="s">
        <v>8325</v>
      </c>
      <c r="U2206" t="s">
        <v>8330</v>
      </c>
    </row>
    <row r="2207" spans="1:21" ht="4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172"/>
        <v>41031.571631944447</v>
      </c>
      <c r="L2207" s="19">
        <f t="shared" si="173"/>
        <v>2012</v>
      </c>
      <c r="M2207" s="14">
        <f t="shared" si="170"/>
        <v>41061.571631944447</v>
      </c>
      <c r="N2207" t="b">
        <v>0</v>
      </c>
      <c r="O2207">
        <v>27</v>
      </c>
      <c r="P2207" t="b">
        <v>1</v>
      </c>
      <c r="Q2207" t="s">
        <v>8280</v>
      </c>
      <c r="R2207" s="7">
        <f t="shared" si="171"/>
        <v>152</v>
      </c>
      <c r="S2207" s="7">
        <f t="shared" si="174"/>
        <v>42.222222222222221</v>
      </c>
      <c r="T2207" t="s">
        <v>8325</v>
      </c>
      <c r="U2207" t="s">
        <v>8330</v>
      </c>
    </row>
    <row r="2208" spans="1:21" ht="4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172"/>
        <v>40997.007222222222</v>
      </c>
      <c r="L2208" s="19">
        <f t="shared" si="173"/>
        <v>2012</v>
      </c>
      <c r="M2208" s="14">
        <f t="shared" si="170"/>
        <v>41015.007222222222</v>
      </c>
      <c r="N2208" t="b">
        <v>0</v>
      </c>
      <c r="O2208">
        <v>34</v>
      </c>
      <c r="P2208" t="b">
        <v>1</v>
      </c>
      <c r="Q2208" t="s">
        <v>8280</v>
      </c>
      <c r="R2208" s="7">
        <f t="shared" si="171"/>
        <v>102.72727272727273</v>
      </c>
      <c r="S2208" s="7">
        <f t="shared" si="174"/>
        <v>33.235294117647058</v>
      </c>
      <c r="T2208" t="s">
        <v>8325</v>
      </c>
      <c r="U2208" t="s">
        <v>8330</v>
      </c>
    </row>
    <row r="2209" spans="1:21" ht="4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172"/>
        <v>41563.944131944445</v>
      </c>
      <c r="L2209" s="19">
        <f t="shared" si="173"/>
        <v>2013</v>
      </c>
      <c r="M2209" s="14">
        <f t="shared" si="170"/>
        <v>41593.985798611109</v>
      </c>
      <c r="N2209" t="b">
        <v>0</v>
      </c>
      <c r="O2209">
        <v>7</v>
      </c>
      <c r="P2209" t="b">
        <v>1</v>
      </c>
      <c r="Q2209" t="s">
        <v>8280</v>
      </c>
      <c r="R2209" s="7">
        <f t="shared" si="171"/>
        <v>100</v>
      </c>
      <c r="S2209" s="7">
        <f t="shared" si="174"/>
        <v>285.71428571428572</v>
      </c>
      <c r="T2209" t="s">
        <v>8325</v>
      </c>
      <c r="U2209" t="s">
        <v>8330</v>
      </c>
    </row>
    <row r="2210" spans="1:21" ht="4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172"/>
        <v>40946.632245370369</v>
      </c>
      <c r="L2210" s="19">
        <f t="shared" si="173"/>
        <v>2012</v>
      </c>
      <c r="M2210" s="14">
        <f t="shared" si="170"/>
        <v>41005.916666666664</v>
      </c>
      <c r="N2210" t="b">
        <v>0</v>
      </c>
      <c r="O2210">
        <v>24</v>
      </c>
      <c r="P2210" t="b">
        <v>1</v>
      </c>
      <c r="Q2210" t="s">
        <v>8280</v>
      </c>
      <c r="R2210" s="7">
        <f t="shared" si="171"/>
        <v>101.6</v>
      </c>
      <c r="S2210" s="7">
        <f t="shared" si="174"/>
        <v>42.333333333333336</v>
      </c>
      <c r="T2210" t="s">
        <v>8325</v>
      </c>
      <c r="U2210" t="s">
        <v>8330</v>
      </c>
    </row>
    <row r="2211" spans="1:21" ht="30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172"/>
        <v>41732.229675925926</v>
      </c>
      <c r="L2211" s="19">
        <f t="shared" si="173"/>
        <v>2014</v>
      </c>
      <c r="M2211" s="14">
        <f t="shared" si="170"/>
        <v>41743.708333333336</v>
      </c>
      <c r="N2211" t="b">
        <v>0</v>
      </c>
      <c r="O2211">
        <v>15</v>
      </c>
      <c r="P2211" t="b">
        <v>1</v>
      </c>
      <c r="Q2211" t="s">
        <v>8280</v>
      </c>
      <c r="R2211" s="7">
        <f t="shared" si="171"/>
        <v>150.80000000000001</v>
      </c>
      <c r="S2211" s="7">
        <f t="shared" si="174"/>
        <v>50.266666666666666</v>
      </c>
      <c r="T2211" t="s">
        <v>8325</v>
      </c>
      <c r="U2211" t="s">
        <v>8330</v>
      </c>
    </row>
    <row r="2212" spans="1:21" ht="4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172"/>
        <v>40955.816087962965</v>
      </c>
      <c r="L2212" s="19">
        <f t="shared" si="173"/>
        <v>2012</v>
      </c>
      <c r="M2212" s="14">
        <f t="shared" si="170"/>
        <v>41013.483333333337</v>
      </c>
      <c r="N2212" t="b">
        <v>0</v>
      </c>
      <c r="O2212">
        <v>72</v>
      </c>
      <c r="P2212" t="b">
        <v>1</v>
      </c>
      <c r="Q2212" t="s">
        <v>8280</v>
      </c>
      <c r="R2212" s="7">
        <f t="shared" si="171"/>
        <v>111.425</v>
      </c>
      <c r="S2212" s="7">
        <f t="shared" si="174"/>
        <v>61.902777777777779</v>
      </c>
      <c r="T2212" t="s">
        <v>8325</v>
      </c>
      <c r="U2212" t="s">
        <v>8330</v>
      </c>
    </row>
    <row r="2213" spans="1:21" ht="45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172"/>
        <v>41716.535011574073</v>
      </c>
      <c r="L2213" s="19">
        <f t="shared" si="173"/>
        <v>2014</v>
      </c>
      <c r="M2213" s="14">
        <f t="shared" si="170"/>
        <v>41739.040972222225</v>
      </c>
      <c r="N2213" t="b">
        <v>0</v>
      </c>
      <c r="O2213">
        <v>120</v>
      </c>
      <c r="P2213" t="b">
        <v>1</v>
      </c>
      <c r="Q2213" t="s">
        <v>8280</v>
      </c>
      <c r="R2213" s="7">
        <f t="shared" si="171"/>
        <v>195.6</v>
      </c>
      <c r="S2213" s="7">
        <f t="shared" si="174"/>
        <v>40.75</v>
      </c>
      <c r="T2213" t="s">
        <v>8325</v>
      </c>
      <c r="U2213" t="s">
        <v>8330</v>
      </c>
    </row>
    <row r="2214" spans="1:21" ht="45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172"/>
        <v>41548.497418981482</v>
      </c>
      <c r="L2214" s="19">
        <f t="shared" si="173"/>
        <v>2013</v>
      </c>
      <c r="M2214" s="14">
        <f t="shared" si="170"/>
        <v>41581.791666666664</v>
      </c>
      <c r="N2214" t="b">
        <v>0</v>
      </c>
      <c r="O2214">
        <v>123</v>
      </c>
      <c r="P2214" t="b">
        <v>1</v>
      </c>
      <c r="Q2214" t="s">
        <v>8280</v>
      </c>
      <c r="R2214" s="7">
        <f t="shared" si="171"/>
        <v>114.38333333333333</v>
      </c>
      <c r="S2214" s="7">
        <f t="shared" si="174"/>
        <v>55.796747967479675</v>
      </c>
      <c r="T2214" t="s">
        <v>8325</v>
      </c>
      <c r="U2214" t="s">
        <v>8330</v>
      </c>
    </row>
    <row r="2215" spans="1:21" ht="45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172"/>
        <v>42109.576145833329</v>
      </c>
      <c r="L2215" s="19">
        <f t="shared" si="173"/>
        <v>2015</v>
      </c>
      <c r="M2215" s="14">
        <f t="shared" si="170"/>
        <v>42139.576145833329</v>
      </c>
      <c r="N2215" t="b">
        <v>0</v>
      </c>
      <c r="O2215">
        <v>1</v>
      </c>
      <c r="P2215" t="b">
        <v>1</v>
      </c>
      <c r="Q2215" t="s">
        <v>8280</v>
      </c>
      <c r="R2215" s="7">
        <f t="shared" si="171"/>
        <v>200</v>
      </c>
      <c r="S2215" s="7">
        <f t="shared" si="174"/>
        <v>10</v>
      </c>
      <c r="T2215" t="s">
        <v>8325</v>
      </c>
      <c r="U2215" t="s">
        <v>8330</v>
      </c>
    </row>
    <row r="2216" spans="1:21" ht="4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172"/>
        <v>41646.542222222226</v>
      </c>
      <c r="L2216" s="19">
        <f t="shared" si="173"/>
        <v>2014</v>
      </c>
      <c r="M2216" s="14">
        <f t="shared" si="170"/>
        <v>41676.542222222226</v>
      </c>
      <c r="N2216" t="b">
        <v>0</v>
      </c>
      <c r="O2216">
        <v>24</v>
      </c>
      <c r="P2216" t="b">
        <v>1</v>
      </c>
      <c r="Q2216" t="s">
        <v>8280</v>
      </c>
      <c r="R2216" s="7">
        <f t="shared" si="171"/>
        <v>292.50166666666667</v>
      </c>
      <c r="S2216" s="7">
        <f t="shared" si="174"/>
        <v>73.125416666666666</v>
      </c>
      <c r="T2216" t="s">
        <v>8325</v>
      </c>
      <c r="U2216" t="s">
        <v>8330</v>
      </c>
    </row>
    <row r="2217" spans="1:21" ht="30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172"/>
        <v>40958.467268518521</v>
      </c>
      <c r="L2217" s="19">
        <f t="shared" si="173"/>
        <v>2012</v>
      </c>
      <c r="M2217" s="14">
        <f t="shared" si="170"/>
        <v>40981.040972222225</v>
      </c>
      <c r="N2217" t="b">
        <v>0</v>
      </c>
      <c r="O2217">
        <v>33</v>
      </c>
      <c r="P2217" t="b">
        <v>1</v>
      </c>
      <c r="Q2217" t="s">
        <v>8280</v>
      </c>
      <c r="R2217" s="7">
        <f t="shared" si="171"/>
        <v>156.36363636363637</v>
      </c>
      <c r="S2217" s="7">
        <f t="shared" si="174"/>
        <v>26.060606060606062</v>
      </c>
      <c r="T2217" t="s">
        <v>8325</v>
      </c>
      <c r="U2217" t="s">
        <v>8330</v>
      </c>
    </row>
    <row r="2218" spans="1:21" ht="4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172"/>
        <v>42194.50167824074</v>
      </c>
      <c r="L2218" s="19">
        <f t="shared" si="173"/>
        <v>2015</v>
      </c>
      <c r="M2218" s="14">
        <f t="shared" si="170"/>
        <v>42208.50167824074</v>
      </c>
      <c r="N2218" t="b">
        <v>0</v>
      </c>
      <c r="O2218">
        <v>14</v>
      </c>
      <c r="P2218" t="b">
        <v>1</v>
      </c>
      <c r="Q2218" t="s">
        <v>8280</v>
      </c>
      <c r="R2218" s="7">
        <f t="shared" si="171"/>
        <v>105.66666666666666</v>
      </c>
      <c r="S2218" s="7">
        <f t="shared" si="174"/>
        <v>22.642857142857142</v>
      </c>
      <c r="T2218" t="s">
        <v>8325</v>
      </c>
      <c r="U2218" t="s">
        <v>8330</v>
      </c>
    </row>
    <row r="2219" spans="1:21" ht="4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172"/>
        <v>42299.526770833334</v>
      </c>
      <c r="L2219" s="19">
        <f t="shared" si="173"/>
        <v>2015</v>
      </c>
      <c r="M2219" s="14">
        <f t="shared" si="170"/>
        <v>42310.083333333328</v>
      </c>
      <c r="N2219" t="b">
        <v>0</v>
      </c>
      <c r="O2219">
        <v>9</v>
      </c>
      <c r="P2219" t="b">
        <v>1</v>
      </c>
      <c r="Q2219" t="s">
        <v>8280</v>
      </c>
      <c r="R2219" s="7">
        <f t="shared" si="171"/>
        <v>101.19047619047619</v>
      </c>
      <c r="S2219" s="7">
        <f t="shared" si="174"/>
        <v>47.222222222222221</v>
      </c>
      <c r="T2219" t="s">
        <v>8325</v>
      </c>
      <c r="U2219" t="s">
        <v>8330</v>
      </c>
    </row>
    <row r="2220" spans="1:21" ht="4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172"/>
        <v>41127.562303240738</v>
      </c>
      <c r="L2220" s="19">
        <f t="shared" si="173"/>
        <v>2012</v>
      </c>
      <c r="M2220" s="14">
        <f t="shared" si="170"/>
        <v>41149.75</v>
      </c>
      <c r="N2220" t="b">
        <v>0</v>
      </c>
      <c r="O2220">
        <v>76</v>
      </c>
      <c r="P2220" t="b">
        <v>1</v>
      </c>
      <c r="Q2220" t="s">
        <v>8280</v>
      </c>
      <c r="R2220" s="7">
        <f t="shared" si="171"/>
        <v>122.833</v>
      </c>
      <c r="S2220" s="7">
        <f t="shared" si="174"/>
        <v>32.324473684210524</v>
      </c>
      <c r="T2220" t="s">
        <v>8325</v>
      </c>
      <c r="U2220" t="s">
        <v>8330</v>
      </c>
    </row>
    <row r="2221" spans="1:21" ht="4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172"/>
        <v>42205.468888888892</v>
      </c>
      <c r="L2221" s="19">
        <f t="shared" si="173"/>
        <v>2015</v>
      </c>
      <c r="M2221" s="14">
        <f t="shared" si="170"/>
        <v>42235.468888888892</v>
      </c>
      <c r="N2221" t="b">
        <v>0</v>
      </c>
      <c r="O2221">
        <v>19</v>
      </c>
      <c r="P2221" t="b">
        <v>1</v>
      </c>
      <c r="Q2221" t="s">
        <v>8280</v>
      </c>
      <c r="R2221" s="7">
        <f t="shared" si="171"/>
        <v>101.49999999999999</v>
      </c>
      <c r="S2221" s="7">
        <f t="shared" si="174"/>
        <v>53.421052631578945</v>
      </c>
      <c r="T2221" t="s">
        <v>8325</v>
      </c>
      <c r="U2221" t="s">
        <v>8330</v>
      </c>
    </row>
    <row r="2222" spans="1:21" ht="4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172"/>
        <v>41451.810601851852</v>
      </c>
      <c r="L2222" s="19">
        <f t="shared" si="173"/>
        <v>2013</v>
      </c>
      <c r="M2222" s="14">
        <f t="shared" si="170"/>
        <v>41481.810601851852</v>
      </c>
      <c r="N2222" t="b">
        <v>0</v>
      </c>
      <c r="O2222">
        <v>69</v>
      </c>
      <c r="P2222" t="b">
        <v>1</v>
      </c>
      <c r="Q2222" t="s">
        <v>8280</v>
      </c>
      <c r="R2222" s="7">
        <f t="shared" si="171"/>
        <v>101.14285714285714</v>
      </c>
      <c r="S2222" s="7">
        <f t="shared" si="174"/>
        <v>51.304347826086953</v>
      </c>
      <c r="T2222" t="s">
        <v>8325</v>
      </c>
      <c r="U2222" t="s">
        <v>8330</v>
      </c>
    </row>
    <row r="2223" spans="1:21" ht="4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172"/>
        <v>42452.416770833333</v>
      </c>
      <c r="L2223" s="19">
        <f t="shared" si="173"/>
        <v>2016</v>
      </c>
      <c r="M2223" s="14">
        <f t="shared" si="170"/>
        <v>42482.75</v>
      </c>
      <c r="N2223" t="b">
        <v>0</v>
      </c>
      <c r="O2223">
        <v>218</v>
      </c>
      <c r="P2223" t="b">
        <v>1</v>
      </c>
      <c r="Q2223" t="s">
        <v>8297</v>
      </c>
      <c r="R2223" s="7">
        <f t="shared" si="171"/>
        <v>108.11999999999999</v>
      </c>
      <c r="S2223" s="7">
        <f t="shared" si="174"/>
        <v>37.197247706422019</v>
      </c>
      <c r="T2223" t="s">
        <v>8333</v>
      </c>
      <c r="U2223" t="s">
        <v>8351</v>
      </c>
    </row>
    <row r="2224" spans="1:21" ht="4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172"/>
        <v>40906.537581018521</v>
      </c>
      <c r="L2224" s="19">
        <f t="shared" si="173"/>
        <v>2011</v>
      </c>
      <c r="M2224" s="14">
        <f t="shared" si="170"/>
        <v>40936.537581018521</v>
      </c>
      <c r="N2224" t="b">
        <v>0</v>
      </c>
      <c r="O2224">
        <v>30</v>
      </c>
      <c r="P2224" t="b">
        <v>1</v>
      </c>
      <c r="Q2224" t="s">
        <v>8297</v>
      </c>
      <c r="R2224" s="7">
        <f t="shared" si="171"/>
        <v>162.6</v>
      </c>
      <c r="S2224" s="7">
        <f t="shared" si="174"/>
        <v>27.1</v>
      </c>
      <c r="T2224" t="s">
        <v>8333</v>
      </c>
      <c r="U2224" t="s">
        <v>8351</v>
      </c>
    </row>
    <row r="2225" spans="1:21" ht="45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172"/>
        <v>42152.390833333338</v>
      </c>
      <c r="L2225" s="19">
        <f t="shared" si="173"/>
        <v>2015</v>
      </c>
      <c r="M2225" s="14">
        <f t="shared" si="170"/>
        <v>42182.390833333338</v>
      </c>
      <c r="N2225" t="b">
        <v>0</v>
      </c>
      <c r="O2225">
        <v>100</v>
      </c>
      <c r="P2225" t="b">
        <v>1</v>
      </c>
      <c r="Q2225" t="s">
        <v>8297</v>
      </c>
      <c r="R2225" s="7">
        <f t="shared" si="171"/>
        <v>105.80000000000001</v>
      </c>
      <c r="S2225" s="7">
        <f t="shared" si="174"/>
        <v>206.31</v>
      </c>
      <c r="T2225" t="s">
        <v>8333</v>
      </c>
      <c r="U2225" t="s">
        <v>8351</v>
      </c>
    </row>
    <row r="2226" spans="1:21" ht="4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172"/>
        <v>42644.417534722219</v>
      </c>
      <c r="L2226" s="19">
        <f t="shared" si="173"/>
        <v>2016</v>
      </c>
      <c r="M2226" s="14">
        <f t="shared" si="170"/>
        <v>42672.541666666672</v>
      </c>
      <c r="N2226" t="b">
        <v>0</v>
      </c>
      <c r="O2226">
        <v>296</v>
      </c>
      <c r="P2226" t="b">
        <v>1</v>
      </c>
      <c r="Q2226" t="s">
        <v>8297</v>
      </c>
      <c r="R2226" s="7">
        <f t="shared" si="171"/>
        <v>243.15000000000003</v>
      </c>
      <c r="S2226" s="7">
        <f t="shared" si="174"/>
        <v>82.145270270270274</v>
      </c>
      <c r="T2226" t="s">
        <v>8333</v>
      </c>
      <c r="U2226" t="s">
        <v>8351</v>
      </c>
    </row>
    <row r="2227" spans="1:21" ht="4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172"/>
        <v>41873.54184027778</v>
      </c>
      <c r="L2227" s="19">
        <f t="shared" si="173"/>
        <v>2014</v>
      </c>
      <c r="M2227" s="14">
        <f t="shared" si="170"/>
        <v>41903.54184027778</v>
      </c>
      <c r="N2227" t="b">
        <v>0</v>
      </c>
      <c r="O2227">
        <v>1204</v>
      </c>
      <c r="P2227" t="b">
        <v>1</v>
      </c>
      <c r="Q2227" t="s">
        <v>8297</v>
      </c>
      <c r="R2227" s="7">
        <f t="shared" si="171"/>
        <v>944.83338095238094</v>
      </c>
      <c r="S2227" s="7">
        <f t="shared" si="174"/>
        <v>164.79651993355483</v>
      </c>
      <c r="T2227" t="s">
        <v>8333</v>
      </c>
      <c r="U2227" t="s">
        <v>8351</v>
      </c>
    </row>
    <row r="2228" spans="1:21" ht="4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172"/>
        <v>42381.54886574074</v>
      </c>
      <c r="L2228" s="19">
        <f t="shared" si="173"/>
        <v>2016</v>
      </c>
      <c r="M2228" s="14">
        <f t="shared" si="170"/>
        <v>42411.957638888889</v>
      </c>
      <c r="N2228" t="b">
        <v>0</v>
      </c>
      <c r="O2228">
        <v>321</v>
      </c>
      <c r="P2228" t="b">
        <v>1</v>
      </c>
      <c r="Q2228" t="s">
        <v>8297</v>
      </c>
      <c r="R2228" s="7">
        <f t="shared" si="171"/>
        <v>108.46283333333334</v>
      </c>
      <c r="S2228" s="7">
        <f t="shared" si="174"/>
        <v>60.820280373831778</v>
      </c>
      <c r="T2228" t="s">
        <v>8333</v>
      </c>
      <c r="U2228" t="s">
        <v>8351</v>
      </c>
    </row>
    <row r="2229" spans="1:21" ht="4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172"/>
        <v>41561.557349537034</v>
      </c>
      <c r="L2229" s="19">
        <f t="shared" si="173"/>
        <v>2013</v>
      </c>
      <c r="M2229" s="14">
        <f t="shared" si="170"/>
        <v>41591.599016203705</v>
      </c>
      <c r="N2229" t="b">
        <v>0</v>
      </c>
      <c r="O2229">
        <v>301</v>
      </c>
      <c r="P2229" t="b">
        <v>1</v>
      </c>
      <c r="Q2229" t="s">
        <v>8297</v>
      </c>
      <c r="R2229" s="7">
        <f t="shared" si="171"/>
        <v>157.37692307692308</v>
      </c>
      <c r="S2229" s="7">
        <f t="shared" si="174"/>
        <v>67.970099667774093</v>
      </c>
      <c r="T2229" t="s">
        <v>8333</v>
      </c>
      <c r="U2229" t="s">
        <v>8351</v>
      </c>
    </row>
    <row r="2230" spans="1:21" ht="45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172"/>
        <v>42202.028194444443</v>
      </c>
      <c r="L2230" s="19">
        <f t="shared" si="173"/>
        <v>2015</v>
      </c>
      <c r="M2230" s="14">
        <f t="shared" si="170"/>
        <v>42232.028194444443</v>
      </c>
      <c r="N2230" t="b">
        <v>0</v>
      </c>
      <c r="O2230">
        <v>144</v>
      </c>
      <c r="P2230" t="b">
        <v>1</v>
      </c>
      <c r="Q2230" t="s">
        <v>8297</v>
      </c>
      <c r="R2230" s="7">
        <f t="shared" si="171"/>
        <v>1174.49</v>
      </c>
      <c r="S2230" s="7">
        <f t="shared" si="174"/>
        <v>81.561805555555551</v>
      </c>
      <c r="T2230" t="s">
        <v>8333</v>
      </c>
      <c r="U2230" t="s">
        <v>8351</v>
      </c>
    </row>
    <row r="2231" spans="1:21" ht="45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172"/>
        <v>41484.414247685185</v>
      </c>
      <c r="L2231" s="19">
        <f t="shared" si="173"/>
        <v>2013</v>
      </c>
      <c r="M2231" s="14">
        <f t="shared" si="170"/>
        <v>41519.916666666664</v>
      </c>
      <c r="N2231" t="b">
        <v>0</v>
      </c>
      <c r="O2231">
        <v>539</v>
      </c>
      <c r="P2231" t="b">
        <v>1</v>
      </c>
      <c r="Q2231" t="s">
        <v>8297</v>
      </c>
      <c r="R2231" s="7">
        <f t="shared" si="171"/>
        <v>171.04755366949576</v>
      </c>
      <c r="S2231" s="7">
        <f t="shared" si="174"/>
        <v>25.42547309833024</v>
      </c>
      <c r="T2231" t="s">
        <v>8333</v>
      </c>
      <c r="U2231" t="s">
        <v>8351</v>
      </c>
    </row>
    <row r="2232" spans="1:21" ht="4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172"/>
        <v>41724.631099537037</v>
      </c>
      <c r="L2232" s="19">
        <f t="shared" si="173"/>
        <v>2014</v>
      </c>
      <c r="M2232" s="14">
        <f t="shared" si="170"/>
        <v>41754.631099537037</v>
      </c>
      <c r="N2232" t="b">
        <v>0</v>
      </c>
      <c r="O2232">
        <v>498</v>
      </c>
      <c r="P2232" t="b">
        <v>1</v>
      </c>
      <c r="Q2232" t="s">
        <v>8297</v>
      </c>
      <c r="R2232" s="7">
        <f t="shared" si="171"/>
        <v>125.95294117647057</v>
      </c>
      <c r="S2232" s="7">
        <f t="shared" si="174"/>
        <v>21.497991967871485</v>
      </c>
      <c r="T2232" t="s">
        <v>8333</v>
      </c>
      <c r="U2232" t="s">
        <v>8351</v>
      </c>
    </row>
    <row r="2233" spans="1:21" ht="4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172"/>
        <v>41423.660891203705</v>
      </c>
      <c r="L2233" s="19">
        <f t="shared" si="173"/>
        <v>2013</v>
      </c>
      <c r="M2233" s="14">
        <f t="shared" si="170"/>
        <v>41449.958333333336</v>
      </c>
      <c r="N2233" t="b">
        <v>0</v>
      </c>
      <c r="O2233">
        <v>1113</v>
      </c>
      <c r="P2233" t="b">
        <v>1</v>
      </c>
      <c r="Q2233" t="s">
        <v>8297</v>
      </c>
      <c r="R2233" s="7">
        <f t="shared" si="171"/>
        <v>1212.1296000000002</v>
      </c>
      <c r="S2233" s="7">
        <f t="shared" si="174"/>
        <v>27.226630727762803</v>
      </c>
      <c r="T2233" t="s">
        <v>8333</v>
      </c>
      <c r="U2233" t="s">
        <v>8351</v>
      </c>
    </row>
    <row r="2234" spans="1:21" ht="4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172"/>
        <v>41806.544074074074</v>
      </c>
      <c r="L2234" s="19">
        <f t="shared" si="173"/>
        <v>2014</v>
      </c>
      <c r="M2234" s="14">
        <f t="shared" si="170"/>
        <v>41838.875</v>
      </c>
      <c r="N2234" t="b">
        <v>0</v>
      </c>
      <c r="O2234">
        <v>988</v>
      </c>
      <c r="P2234" t="b">
        <v>1</v>
      </c>
      <c r="Q2234" t="s">
        <v>8297</v>
      </c>
      <c r="R2234" s="7">
        <f t="shared" si="171"/>
        <v>495.8</v>
      </c>
      <c r="S2234" s="7">
        <f t="shared" si="174"/>
        <v>25.091093117408906</v>
      </c>
      <c r="T2234" t="s">
        <v>8333</v>
      </c>
      <c r="U2234" t="s">
        <v>8351</v>
      </c>
    </row>
    <row r="2235" spans="1:21" ht="4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172"/>
        <v>42331.128923611112</v>
      </c>
      <c r="L2235" s="19">
        <f t="shared" si="173"/>
        <v>2015</v>
      </c>
      <c r="M2235" s="14">
        <f t="shared" si="170"/>
        <v>42351.75</v>
      </c>
      <c r="N2235" t="b">
        <v>0</v>
      </c>
      <c r="O2235">
        <v>391</v>
      </c>
      <c r="P2235" t="b">
        <v>1</v>
      </c>
      <c r="Q2235" t="s">
        <v>8297</v>
      </c>
      <c r="R2235" s="7">
        <f t="shared" si="171"/>
        <v>332.03999999999996</v>
      </c>
      <c r="S2235" s="7">
        <f t="shared" si="174"/>
        <v>21.230179028132991</v>
      </c>
      <c r="T2235" t="s">
        <v>8333</v>
      </c>
      <c r="U2235" t="s">
        <v>8351</v>
      </c>
    </row>
    <row r="2236" spans="1:21" ht="4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172"/>
        <v>42710.574618055558</v>
      </c>
      <c r="L2236" s="19">
        <f t="shared" si="173"/>
        <v>2016</v>
      </c>
      <c r="M2236" s="14">
        <f t="shared" si="170"/>
        <v>42740.574618055558</v>
      </c>
      <c r="N2236" t="b">
        <v>0</v>
      </c>
      <c r="O2236">
        <v>28</v>
      </c>
      <c r="P2236" t="b">
        <v>1</v>
      </c>
      <c r="Q2236" t="s">
        <v>8297</v>
      </c>
      <c r="R2236" s="7">
        <f t="shared" si="171"/>
        <v>1165</v>
      </c>
      <c r="S2236" s="7">
        <f t="shared" si="174"/>
        <v>41.607142857142854</v>
      </c>
      <c r="T2236" t="s">
        <v>8333</v>
      </c>
      <c r="U2236" t="s">
        <v>8351</v>
      </c>
    </row>
    <row r="2237" spans="1:21" ht="30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172"/>
        <v>42061.772118055553</v>
      </c>
      <c r="L2237" s="19">
        <f t="shared" si="173"/>
        <v>2015</v>
      </c>
      <c r="M2237" s="14">
        <f t="shared" si="170"/>
        <v>42091.730451388888</v>
      </c>
      <c r="N2237" t="b">
        <v>0</v>
      </c>
      <c r="O2237">
        <v>147</v>
      </c>
      <c r="P2237" t="b">
        <v>1</v>
      </c>
      <c r="Q2237" t="s">
        <v>8297</v>
      </c>
      <c r="R2237" s="7">
        <f t="shared" si="171"/>
        <v>153.3153846153846</v>
      </c>
      <c r="S2237" s="7">
        <f t="shared" si="174"/>
        <v>135.58503401360545</v>
      </c>
      <c r="T2237" t="s">
        <v>8333</v>
      </c>
      <c r="U2237" t="s">
        <v>8351</v>
      </c>
    </row>
    <row r="2238" spans="1:21" ht="30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172"/>
        <v>42371.367164351846</v>
      </c>
      <c r="L2238" s="19">
        <f t="shared" si="173"/>
        <v>2016</v>
      </c>
      <c r="M2238" s="14">
        <f t="shared" si="170"/>
        <v>42401.367164351846</v>
      </c>
      <c r="N2238" t="b">
        <v>0</v>
      </c>
      <c r="O2238">
        <v>680</v>
      </c>
      <c r="P2238" t="b">
        <v>1</v>
      </c>
      <c r="Q2238" t="s">
        <v>8297</v>
      </c>
      <c r="R2238" s="7">
        <f t="shared" si="171"/>
        <v>537.10714285714289</v>
      </c>
      <c r="S2238" s="7">
        <f t="shared" si="174"/>
        <v>22.116176470588236</v>
      </c>
      <c r="T2238" t="s">
        <v>8333</v>
      </c>
      <c r="U2238" t="s">
        <v>8351</v>
      </c>
    </row>
    <row r="2239" spans="1:21" ht="4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172"/>
        <v>41914.753275462965</v>
      </c>
      <c r="L2239" s="19">
        <f t="shared" si="173"/>
        <v>2014</v>
      </c>
      <c r="M2239" s="14">
        <f t="shared" si="170"/>
        <v>41955.082638888889</v>
      </c>
      <c r="N2239" t="b">
        <v>0</v>
      </c>
      <c r="O2239">
        <v>983</v>
      </c>
      <c r="P2239" t="b">
        <v>1</v>
      </c>
      <c r="Q2239" t="s">
        <v>8297</v>
      </c>
      <c r="R2239" s="7">
        <f t="shared" si="171"/>
        <v>352.92777777777775</v>
      </c>
      <c r="S2239" s="7">
        <f t="shared" si="174"/>
        <v>64.625635808748726</v>
      </c>
      <c r="T2239" t="s">
        <v>8333</v>
      </c>
      <c r="U2239" t="s">
        <v>8351</v>
      </c>
    </row>
    <row r="2240" spans="1:21" ht="30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172"/>
        <v>42774.371712962966</v>
      </c>
      <c r="L2240" s="19">
        <f t="shared" si="173"/>
        <v>2017</v>
      </c>
      <c r="M2240" s="14">
        <f t="shared" si="170"/>
        <v>42804.371712962966</v>
      </c>
      <c r="N2240" t="b">
        <v>0</v>
      </c>
      <c r="O2240">
        <v>79</v>
      </c>
      <c r="P2240" t="b">
        <v>1</v>
      </c>
      <c r="Q2240" t="s">
        <v>8297</v>
      </c>
      <c r="R2240" s="7">
        <f t="shared" si="171"/>
        <v>137.4</v>
      </c>
      <c r="S2240" s="7">
        <f t="shared" si="174"/>
        <v>69.569620253164558</v>
      </c>
      <c r="T2240" t="s">
        <v>8333</v>
      </c>
      <c r="U2240" t="s">
        <v>8351</v>
      </c>
    </row>
    <row r="2241" spans="1:21" ht="30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172"/>
        <v>41572.708495370374</v>
      </c>
      <c r="L2241" s="19">
        <f t="shared" si="173"/>
        <v>2013</v>
      </c>
      <c r="M2241" s="14">
        <f t="shared" si="170"/>
        <v>41608.918055555558</v>
      </c>
      <c r="N2241" t="b">
        <v>0</v>
      </c>
      <c r="O2241">
        <v>426</v>
      </c>
      <c r="P2241" t="b">
        <v>1</v>
      </c>
      <c r="Q2241" t="s">
        <v>8297</v>
      </c>
      <c r="R2241" s="7">
        <f t="shared" si="171"/>
        <v>128.02668</v>
      </c>
      <c r="S2241" s="7">
        <f t="shared" si="174"/>
        <v>75.133028169014082</v>
      </c>
      <c r="T2241" t="s">
        <v>8333</v>
      </c>
      <c r="U2241" t="s">
        <v>8351</v>
      </c>
    </row>
    <row r="2242" spans="1:21" ht="4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si="172"/>
        <v>42452.575740740736</v>
      </c>
      <c r="L2242" s="19">
        <f t="shared" si="173"/>
        <v>2016</v>
      </c>
      <c r="M2242" s="14">
        <f t="shared" ref="M2242:M2305" si="175">(I2242/86400)+25569+(-6/24)</f>
        <v>42482.575740740736</v>
      </c>
      <c r="N2242" t="b">
        <v>0</v>
      </c>
      <c r="O2242">
        <v>96</v>
      </c>
      <c r="P2242" t="b">
        <v>1</v>
      </c>
      <c r="Q2242" t="s">
        <v>8297</v>
      </c>
      <c r="R2242" s="7">
        <f t="shared" ref="R2242:R2305" si="176">E2242/D2242*100</f>
        <v>270.68</v>
      </c>
      <c r="S2242" s="7">
        <f t="shared" si="174"/>
        <v>140.97916666666666</v>
      </c>
      <c r="T2242" t="s">
        <v>8333</v>
      </c>
      <c r="U2242" t="s">
        <v>8351</v>
      </c>
    </row>
    <row r="2243" spans="1:21" ht="4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ref="K2243:K2306" si="177">(J2243/86400)+25569+(-6/24)</f>
        <v>42766.577546296292</v>
      </c>
      <c r="L2243" s="19">
        <f t="shared" ref="L2243:L2306" si="178">YEAR(K2243)</f>
        <v>2017</v>
      </c>
      <c r="M2243" s="14">
        <f t="shared" si="175"/>
        <v>42796.577546296292</v>
      </c>
      <c r="N2243" t="b">
        <v>0</v>
      </c>
      <c r="O2243">
        <v>163</v>
      </c>
      <c r="P2243" t="b">
        <v>1</v>
      </c>
      <c r="Q2243" t="s">
        <v>8297</v>
      </c>
      <c r="R2243" s="7">
        <f t="shared" si="176"/>
        <v>806.4</v>
      </c>
      <c r="S2243" s="7">
        <f t="shared" ref="S2243:S2306" si="179">IFERROR(E2243/O2243,0)</f>
        <v>49.472392638036808</v>
      </c>
      <c r="T2243" t="s">
        <v>8333</v>
      </c>
      <c r="U2243" t="s">
        <v>8351</v>
      </c>
    </row>
    <row r="2244" spans="1:21" ht="30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177"/>
        <v>41569.325613425928</v>
      </c>
      <c r="L2244" s="19">
        <f t="shared" si="178"/>
        <v>2013</v>
      </c>
      <c r="M2244" s="14">
        <f t="shared" si="175"/>
        <v>41604.876388888893</v>
      </c>
      <c r="N2244" t="b">
        <v>0</v>
      </c>
      <c r="O2244">
        <v>2525</v>
      </c>
      <c r="P2244" t="b">
        <v>1</v>
      </c>
      <c r="Q2244" t="s">
        <v>8297</v>
      </c>
      <c r="R2244" s="7">
        <f t="shared" si="176"/>
        <v>1360.0976000000001</v>
      </c>
      <c r="S2244" s="7">
        <f t="shared" si="179"/>
        <v>53.865251485148519</v>
      </c>
      <c r="T2244" t="s">
        <v>8333</v>
      </c>
      <c r="U2244" t="s">
        <v>8351</v>
      </c>
    </row>
    <row r="2245" spans="1:21" ht="4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177"/>
        <v>42800.501041666663</v>
      </c>
      <c r="L2245" s="19">
        <f t="shared" si="178"/>
        <v>2017</v>
      </c>
      <c r="M2245" s="14">
        <f t="shared" si="175"/>
        <v>42806.875</v>
      </c>
      <c r="N2245" t="b">
        <v>0</v>
      </c>
      <c r="O2245">
        <v>2035</v>
      </c>
      <c r="P2245" t="b">
        <v>1</v>
      </c>
      <c r="Q2245" t="s">
        <v>8297</v>
      </c>
      <c r="R2245" s="7">
        <f t="shared" si="176"/>
        <v>930250</v>
      </c>
      <c r="S2245" s="7">
        <f t="shared" si="179"/>
        <v>4.5712530712530715</v>
      </c>
      <c r="T2245" t="s">
        <v>8333</v>
      </c>
      <c r="U2245" t="s">
        <v>8351</v>
      </c>
    </row>
    <row r="2246" spans="1:21" ht="4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177"/>
        <v>42647.568819444445</v>
      </c>
      <c r="L2246" s="19">
        <f t="shared" si="178"/>
        <v>2016</v>
      </c>
      <c r="M2246" s="14">
        <f t="shared" si="175"/>
        <v>42659.604166666672</v>
      </c>
      <c r="N2246" t="b">
        <v>0</v>
      </c>
      <c r="O2246">
        <v>290</v>
      </c>
      <c r="P2246" t="b">
        <v>1</v>
      </c>
      <c r="Q2246" t="s">
        <v>8297</v>
      </c>
      <c r="R2246" s="7">
        <f t="shared" si="176"/>
        <v>377.02</v>
      </c>
      <c r="S2246" s="7">
        <f t="shared" si="179"/>
        <v>65.00344827586207</v>
      </c>
      <c r="T2246" t="s">
        <v>8333</v>
      </c>
      <c r="U2246" t="s">
        <v>8351</v>
      </c>
    </row>
    <row r="2247" spans="1:21" ht="4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177"/>
        <v>41660.45853009259</v>
      </c>
      <c r="L2247" s="19">
        <f t="shared" si="178"/>
        <v>2014</v>
      </c>
      <c r="M2247" s="14">
        <f t="shared" si="175"/>
        <v>41691.5</v>
      </c>
      <c r="N2247" t="b">
        <v>0</v>
      </c>
      <c r="O2247">
        <v>1980</v>
      </c>
      <c r="P2247" t="b">
        <v>1</v>
      </c>
      <c r="Q2247" t="s">
        <v>8297</v>
      </c>
      <c r="R2247" s="7">
        <f t="shared" si="176"/>
        <v>2647.0250000000001</v>
      </c>
      <c r="S2247" s="7">
        <f t="shared" si="179"/>
        <v>53.475252525252522</v>
      </c>
      <c r="T2247" t="s">
        <v>8333</v>
      </c>
      <c r="U2247" t="s">
        <v>8351</v>
      </c>
    </row>
    <row r="2248" spans="1:21" ht="4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177"/>
        <v>42221.54178240741</v>
      </c>
      <c r="L2248" s="19">
        <f t="shared" si="178"/>
        <v>2015</v>
      </c>
      <c r="M2248" s="14">
        <f t="shared" si="175"/>
        <v>42251.54178240741</v>
      </c>
      <c r="N2248" t="b">
        <v>0</v>
      </c>
      <c r="O2248">
        <v>57</v>
      </c>
      <c r="P2248" t="b">
        <v>1</v>
      </c>
      <c r="Q2248" t="s">
        <v>8297</v>
      </c>
      <c r="R2248" s="7">
        <f t="shared" si="176"/>
        <v>100.12</v>
      </c>
      <c r="S2248" s="7">
        <f t="shared" si="179"/>
        <v>43.912280701754383</v>
      </c>
      <c r="T2248" t="s">
        <v>8333</v>
      </c>
      <c r="U2248" t="s">
        <v>8351</v>
      </c>
    </row>
    <row r="2249" spans="1:21" ht="30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177"/>
        <v>42200.416261574079</v>
      </c>
      <c r="L2249" s="19">
        <f t="shared" si="178"/>
        <v>2015</v>
      </c>
      <c r="M2249" s="14">
        <f t="shared" si="175"/>
        <v>42214.416261574079</v>
      </c>
      <c r="N2249" t="b">
        <v>0</v>
      </c>
      <c r="O2249">
        <v>380</v>
      </c>
      <c r="P2249" t="b">
        <v>1</v>
      </c>
      <c r="Q2249" t="s">
        <v>8297</v>
      </c>
      <c r="R2249" s="7">
        <f t="shared" si="176"/>
        <v>104.45405405405405</v>
      </c>
      <c r="S2249" s="7">
        <f t="shared" si="179"/>
        <v>50.852631578947367</v>
      </c>
      <c r="T2249" t="s">
        <v>8333</v>
      </c>
      <c r="U2249" t="s">
        <v>8351</v>
      </c>
    </row>
    <row r="2250" spans="1:21" ht="4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177"/>
        <v>42688.625902777778</v>
      </c>
      <c r="L2250" s="19">
        <f t="shared" si="178"/>
        <v>2016</v>
      </c>
      <c r="M2250" s="14">
        <f t="shared" si="175"/>
        <v>42718.625902777778</v>
      </c>
      <c r="N2250" t="b">
        <v>0</v>
      </c>
      <c r="O2250">
        <v>128</v>
      </c>
      <c r="P2250" t="b">
        <v>1</v>
      </c>
      <c r="Q2250" t="s">
        <v>8297</v>
      </c>
      <c r="R2250" s="7">
        <f t="shared" si="176"/>
        <v>107.21428571428571</v>
      </c>
      <c r="S2250" s="7">
        <f t="shared" si="179"/>
        <v>58.6328125</v>
      </c>
      <c r="T2250" t="s">
        <v>8333</v>
      </c>
      <c r="U2250" t="s">
        <v>8351</v>
      </c>
    </row>
    <row r="2251" spans="1:21" ht="30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177"/>
        <v>41336.453298611115</v>
      </c>
      <c r="L2251" s="19">
        <f t="shared" si="178"/>
        <v>2013</v>
      </c>
      <c r="M2251" s="14">
        <f t="shared" si="175"/>
        <v>41366.411631944444</v>
      </c>
      <c r="N2251" t="b">
        <v>0</v>
      </c>
      <c r="O2251">
        <v>180</v>
      </c>
      <c r="P2251" t="b">
        <v>1</v>
      </c>
      <c r="Q2251" t="s">
        <v>8297</v>
      </c>
      <c r="R2251" s="7">
        <f t="shared" si="176"/>
        <v>168.77142857142857</v>
      </c>
      <c r="S2251" s="7">
        <f t="shared" si="179"/>
        <v>32.81666666666667</v>
      </c>
      <c r="T2251" t="s">
        <v>8333</v>
      </c>
      <c r="U2251" t="s">
        <v>8351</v>
      </c>
    </row>
    <row r="2252" spans="1:21" ht="4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177"/>
        <v>42676.755474537036</v>
      </c>
      <c r="L2252" s="19">
        <f t="shared" si="178"/>
        <v>2016</v>
      </c>
      <c r="M2252" s="14">
        <f t="shared" si="175"/>
        <v>42706.7971412037</v>
      </c>
      <c r="N2252" t="b">
        <v>0</v>
      </c>
      <c r="O2252">
        <v>571</v>
      </c>
      <c r="P2252" t="b">
        <v>1</v>
      </c>
      <c r="Q2252" t="s">
        <v>8297</v>
      </c>
      <c r="R2252" s="7">
        <f t="shared" si="176"/>
        <v>975.11200000000008</v>
      </c>
      <c r="S2252" s="7">
        <f t="shared" si="179"/>
        <v>426.93169877408059</v>
      </c>
      <c r="T2252" t="s">
        <v>8333</v>
      </c>
      <c r="U2252" t="s">
        <v>8351</v>
      </c>
    </row>
    <row r="2253" spans="1:21" ht="4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177"/>
        <v>41846.09579861111</v>
      </c>
      <c r="L2253" s="19">
        <f t="shared" si="178"/>
        <v>2014</v>
      </c>
      <c r="M2253" s="14">
        <f t="shared" si="175"/>
        <v>41867.09579861111</v>
      </c>
      <c r="N2253" t="b">
        <v>0</v>
      </c>
      <c r="O2253">
        <v>480</v>
      </c>
      <c r="P2253" t="b">
        <v>1</v>
      </c>
      <c r="Q2253" t="s">
        <v>8297</v>
      </c>
      <c r="R2253" s="7">
        <f t="shared" si="176"/>
        <v>134.44929411764704</v>
      </c>
      <c r="S2253" s="7">
        <f t="shared" si="179"/>
        <v>23.808729166666669</v>
      </c>
      <c r="T2253" t="s">
        <v>8333</v>
      </c>
      <c r="U2253" t="s">
        <v>8351</v>
      </c>
    </row>
    <row r="2254" spans="1:21" ht="4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177"/>
        <v>42573.077986111108</v>
      </c>
      <c r="L2254" s="19">
        <f t="shared" si="178"/>
        <v>2016</v>
      </c>
      <c r="M2254" s="14">
        <f t="shared" si="175"/>
        <v>42588.077986111108</v>
      </c>
      <c r="N2254" t="b">
        <v>0</v>
      </c>
      <c r="O2254">
        <v>249</v>
      </c>
      <c r="P2254" t="b">
        <v>1</v>
      </c>
      <c r="Q2254" t="s">
        <v>8297</v>
      </c>
      <c r="R2254" s="7">
        <f t="shared" si="176"/>
        <v>272.27777777777777</v>
      </c>
      <c r="S2254" s="7">
        <f t="shared" si="179"/>
        <v>98.413654618473899</v>
      </c>
      <c r="T2254" t="s">
        <v>8333</v>
      </c>
      <c r="U2254" t="s">
        <v>8351</v>
      </c>
    </row>
    <row r="2255" spans="1:21" ht="4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177"/>
        <v>42296.381331018521</v>
      </c>
      <c r="L2255" s="19">
        <f t="shared" si="178"/>
        <v>2015</v>
      </c>
      <c r="M2255" s="14">
        <f t="shared" si="175"/>
        <v>42326.422997685186</v>
      </c>
      <c r="N2255" t="b">
        <v>0</v>
      </c>
      <c r="O2255">
        <v>84</v>
      </c>
      <c r="P2255" t="b">
        <v>1</v>
      </c>
      <c r="Q2255" t="s">
        <v>8297</v>
      </c>
      <c r="R2255" s="7">
        <f t="shared" si="176"/>
        <v>112.6875</v>
      </c>
      <c r="S2255" s="7">
        <f t="shared" si="179"/>
        <v>107.32142857142857</v>
      </c>
      <c r="T2255" t="s">
        <v>8333</v>
      </c>
      <c r="U2255" t="s">
        <v>8351</v>
      </c>
    </row>
    <row r="2256" spans="1:21" ht="30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177"/>
        <v>42752.397777777776</v>
      </c>
      <c r="L2256" s="19">
        <f t="shared" si="178"/>
        <v>2017</v>
      </c>
      <c r="M2256" s="14">
        <f t="shared" si="175"/>
        <v>42759.397777777776</v>
      </c>
      <c r="N2256" t="b">
        <v>0</v>
      </c>
      <c r="O2256">
        <v>197</v>
      </c>
      <c r="P2256" t="b">
        <v>1</v>
      </c>
      <c r="Q2256" t="s">
        <v>8297</v>
      </c>
      <c r="R2256" s="7">
        <f t="shared" si="176"/>
        <v>459.8</v>
      </c>
      <c r="S2256" s="7">
        <f t="shared" si="179"/>
        <v>11.67005076142132</v>
      </c>
      <c r="T2256" t="s">
        <v>8333</v>
      </c>
      <c r="U2256" t="s">
        <v>8351</v>
      </c>
    </row>
    <row r="2257" spans="1:21" ht="30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177"/>
        <v>42467.701979166668</v>
      </c>
      <c r="L2257" s="19">
        <f t="shared" si="178"/>
        <v>2016</v>
      </c>
      <c r="M2257" s="14">
        <f t="shared" si="175"/>
        <v>42497.701979166668</v>
      </c>
      <c r="N2257" t="b">
        <v>0</v>
      </c>
      <c r="O2257">
        <v>271</v>
      </c>
      <c r="P2257" t="b">
        <v>1</v>
      </c>
      <c r="Q2257" t="s">
        <v>8297</v>
      </c>
      <c r="R2257" s="7">
        <f t="shared" si="176"/>
        <v>286.65822784810126</v>
      </c>
      <c r="S2257" s="7">
        <f t="shared" si="179"/>
        <v>41.782287822878232</v>
      </c>
      <c r="T2257" t="s">
        <v>8333</v>
      </c>
      <c r="U2257" t="s">
        <v>8351</v>
      </c>
    </row>
    <row r="2258" spans="1:21" ht="4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177"/>
        <v>42682.201921296291</v>
      </c>
      <c r="L2258" s="19">
        <f t="shared" si="178"/>
        <v>2016</v>
      </c>
      <c r="M2258" s="14">
        <f t="shared" si="175"/>
        <v>42696.201921296291</v>
      </c>
      <c r="N2258" t="b">
        <v>0</v>
      </c>
      <c r="O2258">
        <v>50</v>
      </c>
      <c r="P2258" t="b">
        <v>1</v>
      </c>
      <c r="Q2258" t="s">
        <v>8297</v>
      </c>
      <c r="R2258" s="7">
        <f t="shared" si="176"/>
        <v>222.70833333333334</v>
      </c>
      <c r="S2258" s="7">
        <f t="shared" si="179"/>
        <v>21.38</v>
      </c>
      <c r="T2258" t="s">
        <v>8333</v>
      </c>
      <c r="U2258" t="s">
        <v>8351</v>
      </c>
    </row>
    <row r="2259" spans="1:21" ht="45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177"/>
        <v>42505.686678240745</v>
      </c>
      <c r="L2259" s="19">
        <f t="shared" si="178"/>
        <v>2016</v>
      </c>
      <c r="M2259" s="14">
        <f t="shared" si="175"/>
        <v>42540.708333333328</v>
      </c>
      <c r="N2259" t="b">
        <v>0</v>
      </c>
      <c r="O2259">
        <v>169</v>
      </c>
      <c r="P2259" t="b">
        <v>1</v>
      </c>
      <c r="Q2259" t="s">
        <v>8297</v>
      </c>
      <c r="R2259" s="7">
        <f t="shared" si="176"/>
        <v>636.14</v>
      </c>
      <c r="S2259" s="7">
        <f t="shared" si="179"/>
        <v>94.103550295857985</v>
      </c>
      <c r="T2259" t="s">
        <v>8333</v>
      </c>
      <c r="U2259" t="s">
        <v>8351</v>
      </c>
    </row>
    <row r="2260" spans="1:21" ht="30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177"/>
        <v>42136.50100694444</v>
      </c>
      <c r="L2260" s="19">
        <f t="shared" si="178"/>
        <v>2015</v>
      </c>
      <c r="M2260" s="14">
        <f t="shared" si="175"/>
        <v>42166.50100694444</v>
      </c>
      <c r="N2260" t="b">
        <v>0</v>
      </c>
      <c r="O2260">
        <v>205</v>
      </c>
      <c r="P2260" t="b">
        <v>1</v>
      </c>
      <c r="Q2260" t="s">
        <v>8297</v>
      </c>
      <c r="R2260" s="7">
        <f t="shared" si="176"/>
        <v>146.5</v>
      </c>
      <c r="S2260" s="7">
        <f t="shared" si="179"/>
        <v>15.721951219512196</v>
      </c>
      <c r="T2260" t="s">
        <v>8333</v>
      </c>
      <c r="U2260" t="s">
        <v>8351</v>
      </c>
    </row>
    <row r="2261" spans="1:21" ht="4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177"/>
        <v>42702.554814814815</v>
      </c>
      <c r="L2261" s="19">
        <f t="shared" si="178"/>
        <v>2016</v>
      </c>
      <c r="M2261" s="14">
        <f t="shared" si="175"/>
        <v>42712.554814814815</v>
      </c>
      <c r="N2261" t="b">
        <v>0</v>
      </c>
      <c r="O2261">
        <v>206</v>
      </c>
      <c r="P2261" t="b">
        <v>1</v>
      </c>
      <c r="Q2261" t="s">
        <v>8297</v>
      </c>
      <c r="R2261" s="7">
        <f t="shared" si="176"/>
        <v>1867.1</v>
      </c>
      <c r="S2261" s="7">
        <f t="shared" si="179"/>
        <v>90.635922330097088</v>
      </c>
      <c r="T2261" t="s">
        <v>8333</v>
      </c>
      <c r="U2261" t="s">
        <v>8351</v>
      </c>
    </row>
    <row r="2262" spans="1:21" ht="4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177"/>
        <v>41694.766782407409</v>
      </c>
      <c r="L2262" s="19">
        <f t="shared" si="178"/>
        <v>2014</v>
      </c>
      <c r="M2262" s="14">
        <f t="shared" si="175"/>
        <v>41724.725115740745</v>
      </c>
      <c r="N2262" t="b">
        <v>0</v>
      </c>
      <c r="O2262">
        <v>84</v>
      </c>
      <c r="P2262" t="b">
        <v>1</v>
      </c>
      <c r="Q2262" t="s">
        <v>8297</v>
      </c>
      <c r="R2262" s="7">
        <f t="shared" si="176"/>
        <v>326.92</v>
      </c>
      <c r="S2262" s="7">
        <f t="shared" si="179"/>
        <v>97.297619047619051</v>
      </c>
      <c r="T2262" t="s">
        <v>8333</v>
      </c>
      <c r="U2262" t="s">
        <v>8351</v>
      </c>
    </row>
    <row r="2263" spans="1:21" ht="4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177"/>
        <v>42759.474768518514</v>
      </c>
      <c r="L2263" s="19">
        <f t="shared" si="178"/>
        <v>2017</v>
      </c>
      <c r="M2263" s="14">
        <f t="shared" si="175"/>
        <v>42780.474768518514</v>
      </c>
      <c r="N2263" t="b">
        <v>0</v>
      </c>
      <c r="O2263">
        <v>210</v>
      </c>
      <c r="P2263" t="b">
        <v>1</v>
      </c>
      <c r="Q2263" t="s">
        <v>8297</v>
      </c>
      <c r="R2263" s="7">
        <f t="shared" si="176"/>
        <v>779.5</v>
      </c>
      <c r="S2263" s="7">
        <f t="shared" si="179"/>
        <v>37.11904761904762</v>
      </c>
      <c r="T2263" t="s">
        <v>8333</v>
      </c>
      <c r="U2263" t="s">
        <v>8351</v>
      </c>
    </row>
    <row r="2264" spans="1:21" ht="30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177"/>
        <v>41926.335162037038</v>
      </c>
      <c r="L2264" s="19">
        <f t="shared" si="178"/>
        <v>2014</v>
      </c>
      <c r="M2264" s="14">
        <f t="shared" si="175"/>
        <v>41960.75</v>
      </c>
      <c r="N2264" t="b">
        <v>0</v>
      </c>
      <c r="O2264">
        <v>181</v>
      </c>
      <c r="P2264" t="b">
        <v>1</v>
      </c>
      <c r="Q2264" t="s">
        <v>8297</v>
      </c>
      <c r="R2264" s="7">
        <f t="shared" si="176"/>
        <v>154.15151515151516</v>
      </c>
      <c r="S2264" s="7">
        <f t="shared" si="179"/>
        <v>28.104972375690608</v>
      </c>
      <c r="T2264" t="s">
        <v>8333</v>
      </c>
      <c r="U2264" t="s">
        <v>8351</v>
      </c>
    </row>
    <row r="2265" spans="1:21" ht="4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177"/>
        <v>42014.582326388889</v>
      </c>
      <c r="L2265" s="19">
        <f t="shared" si="178"/>
        <v>2015</v>
      </c>
      <c r="M2265" s="14">
        <f t="shared" si="175"/>
        <v>42035.582326388889</v>
      </c>
      <c r="N2265" t="b">
        <v>0</v>
      </c>
      <c r="O2265">
        <v>60</v>
      </c>
      <c r="P2265" t="b">
        <v>1</v>
      </c>
      <c r="Q2265" t="s">
        <v>8297</v>
      </c>
      <c r="R2265" s="7">
        <f t="shared" si="176"/>
        <v>115.54666666666667</v>
      </c>
      <c r="S2265" s="7">
        <f t="shared" si="179"/>
        <v>144.43333333333334</v>
      </c>
      <c r="T2265" t="s">
        <v>8333</v>
      </c>
      <c r="U2265" t="s">
        <v>8351</v>
      </c>
    </row>
    <row r="2266" spans="1:21" ht="45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177"/>
        <v>42496.332337962958</v>
      </c>
      <c r="L2266" s="19">
        <f t="shared" si="178"/>
        <v>2016</v>
      </c>
      <c r="M2266" s="14">
        <f t="shared" si="175"/>
        <v>42512.875</v>
      </c>
      <c r="N2266" t="b">
        <v>0</v>
      </c>
      <c r="O2266">
        <v>445</v>
      </c>
      <c r="P2266" t="b">
        <v>1</v>
      </c>
      <c r="Q2266" t="s">
        <v>8297</v>
      </c>
      <c r="R2266" s="7">
        <f t="shared" si="176"/>
        <v>180.03333333333333</v>
      </c>
      <c r="S2266" s="7">
        <f t="shared" si="179"/>
        <v>24.274157303370785</v>
      </c>
      <c r="T2266" t="s">
        <v>8333</v>
      </c>
      <c r="U2266" t="s">
        <v>8351</v>
      </c>
    </row>
    <row r="2267" spans="1:21" ht="4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177"/>
        <v>42689.603090277778</v>
      </c>
      <c r="L2267" s="19">
        <f t="shared" si="178"/>
        <v>2016</v>
      </c>
      <c r="M2267" s="14">
        <f t="shared" si="175"/>
        <v>42696.603090277778</v>
      </c>
      <c r="N2267" t="b">
        <v>0</v>
      </c>
      <c r="O2267">
        <v>17</v>
      </c>
      <c r="P2267" t="b">
        <v>1</v>
      </c>
      <c r="Q2267" t="s">
        <v>8297</v>
      </c>
      <c r="R2267" s="7">
        <f t="shared" si="176"/>
        <v>298.5</v>
      </c>
      <c r="S2267" s="7">
        <f t="shared" si="179"/>
        <v>35.117647058823529</v>
      </c>
      <c r="T2267" t="s">
        <v>8333</v>
      </c>
      <c r="U2267" t="s">
        <v>8351</v>
      </c>
    </row>
    <row r="2268" spans="1:21" ht="30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177"/>
        <v>42469.624907407408</v>
      </c>
      <c r="L2268" s="19">
        <f t="shared" si="178"/>
        <v>2016</v>
      </c>
      <c r="M2268" s="14">
        <f t="shared" si="175"/>
        <v>42486.833333333328</v>
      </c>
      <c r="N2268" t="b">
        <v>0</v>
      </c>
      <c r="O2268">
        <v>194</v>
      </c>
      <c r="P2268" t="b">
        <v>1</v>
      </c>
      <c r="Q2268" t="s">
        <v>8297</v>
      </c>
      <c r="R2268" s="7">
        <f t="shared" si="176"/>
        <v>320.26666666666665</v>
      </c>
      <c r="S2268" s="7">
        <f t="shared" si="179"/>
        <v>24.762886597938145</v>
      </c>
      <c r="T2268" t="s">
        <v>8333</v>
      </c>
      <c r="U2268" t="s">
        <v>8351</v>
      </c>
    </row>
    <row r="2269" spans="1:21" ht="4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177"/>
        <v>41968.579826388886</v>
      </c>
      <c r="L2269" s="19">
        <f t="shared" si="178"/>
        <v>2014</v>
      </c>
      <c r="M2269" s="14">
        <f t="shared" si="175"/>
        <v>41993.791666666672</v>
      </c>
      <c r="N2269" t="b">
        <v>0</v>
      </c>
      <c r="O2269">
        <v>404</v>
      </c>
      <c r="P2269" t="b">
        <v>1</v>
      </c>
      <c r="Q2269" t="s">
        <v>8297</v>
      </c>
      <c r="R2269" s="7">
        <f t="shared" si="176"/>
        <v>380.52499999999998</v>
      </c>
      <c r="S2269" s="7">
        <f t="shared" si="179"/>
        <v>188.37871287128712</v>
      </c>
      <c r="T2269" t="s">
        <v>8333</v>
      </c>
      <c r="U2269" t="s">
        <v>8351</v>
      </c>
    </row>
    <row r="2270" spans="1:21" ht="4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177"/>
        <v>42775.832349537042</v>
      </c>
      <c r="L2270" s="19">
        <f t="shared" si="178"/>
        <v>2017</v>
      </c>
      <c r="M2270" s="14">
        <f t="shared" si="175"/>
        <v>42805.832349537042</v>
      </c>
      <c r="N2270" t="b">
        <v>0</v>
      </c>
      <c r="O2270">
        <v>194</v>
      </c>
      <c r="P2270" t="b">
        <v>1</v>
      </c>
      <c r="Q2270" t="s">
        <v>8297</v>
      </c>
      <c r="R2270" s="7">
        <f t="shared" si="176"/>
        <v>102.60000000000001</v>
      </c>
      <c r="S2270" s="7">
        <f t="shared" si="179"/>
        <v>148.08247422680412</v>
      </c>
      <c r="T2270" t="s">
        <v>8333</v>
      </c>
      <c r="U2270" t="s">
        <v>8351</v>
      </c>
    </row>
    <row r="2271" spans="1:21" ht="4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177"/>
        <v>42776.454432870371</v>
      </c>
      <c r="L2271" s="19">
        <f t="shared" si="178"/>
        <v>2017</v>
      </c>
      <c r="M2271" s="14">
        <f t="shared" si="175"/>
        <v>42800.958333333328</v>
      </c>
      <c r="N2271" t="b">
        <v>0</v>
      </c>
      <c r="O2271">
        <v>902</v>
      </c>
      <c r="P2271" t="b">
        <v>1</v>
      </c>
      <c r="Q2271" t="s">
        <v>8297</v>
      </c>
      <c r="R2271" s="7">
        <f t="shared" si="176"/>
        <v>1801.64</v>
      </c>
      <c r="S2271" s="7">
        <f t="shared" si="179"/>
        <v>49.934589800443462</v>
      </c>
      <c r="T2271" t="s">
        <v>8333</v>
      </c>
      <c r="U2271" t="s">
        <v>8351</v>
      </c>
    </row>
    <row r="2272" spans="1:21" ht="4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177"/>
        <v>42725.619363425925</v>
      </c>
      <c r="L2272" s="19">
        <f t="shared" si="178"/>
        <v>2016</v>
      </c>
      <c r="M2272" s="14">
        <f t="shared" si="175"/>
        <v>42745.665972222225</v>
      </c>
      <c r="N2272" t="b">
        <v>0</v>
      </c>
      <c r="O2272">
        <v>1670</v>
      </c>
      <c r="P2272" t="b">
        <v>1</v>
      </c>
      <c r="Q2272" t="s">
        <v>8297</v>
      </c>
      <c r="R2272" s="7">
        <f t="shared" si="176"/>
        <v>720.24800000000005</v>
      </c>
      <c r="S2272" s="7">
        <f t="shared" si="179"/>
        <v>107.82155688622754</v>
      </c>
      <c r="T2272" t="s">
        <v>8333</v>
      </c>
      <c r="U2272" t="s">
        <v>8351</v>
      </c>
    </row>
    <row r="2273" spans="1:21" ht="4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177"/>
        <v>42683.750046296293</v>
      </c>
      <c r="L2273" s="19">
        <f t="shared" si="178"/>
        <v>2016</v>
      </c>
      <c r="M2273" s="14">
        <f t="shared" si="175"/>
        <v>42713.750046296293</v>
      </c>
      <c r="N2273" t="b">
        <v>0</v>
      </c>
      <c r="O2273">
        <v>1328</v>
      </c>
      <c r="P2273" t="b">
        <v>1</v>
      </c>
      <c r="Q2273" t="s">
        <v>8297</v>
      </c>
      <c r="R2273" s="7">
        <f t="shared" si="176"/>
        <v>283.09000000000003</v>
      </c>
      <c r="S2273" s="7">
        <f t="shared" si="179"/>
        <v>42.63403614457831</v>
      </c>
      <c r="T2273" t="s">
        <v>8333</v>
      </c>
      <c r="U2273" t="s">
        <v>8351</v>
      </c>
    </row>
    <row r="2274" spans="1:21" ht="4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177"/>
        <v>42315.449490740742</v>
      </c>
      <c r="L2274" s="19">
        <f t="shared" si="178"/>
        <v>2015</v>
      </c>
      <c r="M2274" s="14">
        <f t="shared" si="175"/>
        <v>42345.449490740742</v>
      </c>
      <c r="N2274" t="b">
        <v>0</v>
      </c>
      <c r="O2274">
        <v>944</v>
      </c>
      <c r="P2274" t="b">
        <v>1</v>
      </c>
      <c r="Q2274" t="s">
        <v>8297</v>
      </c>
      <c r="R2274" s="7">
        <f t="shared" si="176"/>
        <v>1356.6000000000001</v>
      </c>
      <c r="S2274" s="7">
        <f t="shared" si="179"/>
        <v>14.370762711864407</v>
      </c>
      <c r="T2274" t="s">
        <v>8333</v>
      </c>
      <c r="U2274" t="s">
        <v>8351</v>
      </c>
    </row>
    <row r="2275" spans="1:21" ht="4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177"/>
        <v>42781.299097222218</v>
      </c>
      <c r="L2275" s="19">
        <f t="shared" si="178"/>
        <v>2017</v>
      </c>
      <c r="M2275" s="14">
        <f t="shared" si="175"/>
        <v>42806.257430555561</v>
      </c>
      <c r="N2275" t="b">
        <v>0</v>
      </c>
      <c r="O2275">
        <v>147</v>
      </c>
      <c r="P2275" t="b">
        <v>1</v>
      </c>
      <c r="Q2275" t="s">
        <v>8297</v>
      </c>
      <c r="R2275" s="7">
        <f t="shared" si="176"/>
        <v>220.35999999999999</v>
      </c>
      <c r="S2275" s="7">
        <f t="shared" si="179"/>
        <v>37.476190476190474</v>
      </c>
      <c r="T2275" t="s">
        <v>8333</v>
      </c>
      <c r="U2275" t="s">
        <v>8351</v>
      </c>
    </row>
    <row r="2276" spans="1:21" ht="45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177"/>
        <v>41663.250659722224</v>
      </c>
      <c r="L2276" s="19">
        <f t="shared" si="178"/>
        <v>2014</v>
      </c>
      <c r="M2276" s="14">
        <f t="shared" si="175"/>
        <v>41693.250659722224</v>
      </c>
      <c r="N2276" t="b">
        <v>0</v>
      </c>
      <c r="O2276">
        <v>99</v>
      </c>
      <c r="P2276" t="b">
        <v>1</v>
      </c>
      <c r="Q2276" t="s">
        <v>8297</v>
      </c>
      <c r="R2276" s="7">
        <f t="shared" si="176"/>
        <v>119.6</v>
      </c>
      <c r="S2276" s="7">
        <f t="shared" si="179"/>
        <v>30.202020202020201</v>
      </c>
      <c r="T2276" t="s">
        <v>8333</v>
      </c>
      <c r="U2276" t="s">
        <v>8351</v>
      </c>
    </row>
    <row r="2277" spans="1:21" ht="4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177"/>
        <v>41965.366655092592</v>
      </c>
      <c r="L2277" s="19">
        <f t="shared" si="178"/>
        <v>2014</v>
      </c>
      <c r="M2277" s="14">
        <f t="shared" si="175"/>
        <v>41995.366655092592</v>
      </c>
      <c r="N2277" t="b">
        <v>0</v>
      </c>
      <c r="O2277">
        <v>79</v>
      </c>
      <c r="P2277" t="b">
        <v>1</v>
      </c>
      <c r="Q2277" t="s">
        <v>8297</v>
      </c>
      <c r="R2277" s="7">
        <f t="shared" si="176"/>
        <v>407.76923076923077</v>
      </c>
      <c r="S2277" s="7">
        <f t="shared" si="179"/>
        <v>33.550632911392405</v>
      </c>
      <c r="T2277" t="s">
        <v>8333</v>
      </c>
      <c r="U2277" t="s">
        <v>8351</v>
      </c>
    </row>
    <row r="2278" spans="1:21" ht="45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177"/>
        <v>41614.401493055557</v>
      </c>
      <c r="L2278" s="19">
        <f t="shared" si="178"/>
        <v>2013</v>
      </c>
      <c r="M2278" s="14">
        <f t="shared" si="175"/>
        <v>41644.401493055557</v>
      </c>
      <c r="N2278" t="b">
        <v>0</v>
      </c>
      <c r="O2278">
        <v>75</v>
      </c>
      <c r="P2278" t="b">
        <v>1</v>
      </c>
      <c r="Q2278" t="s">
        <v>8297</v>
      </c>
      <c r="R2278" s="7">
        <f t="shared" si="176"/>
        <v>105.81826105905425</v>
      </c>
      <c r="S2278" s="7">
        <f t="shared" si="179"/>
        <v>64.74666666666667</v>
      </c>
      <c r="T2278" t="s">
        <v>8333</v>
      </c>
      <c r="U2278" t="s">
        <v>8351</v>
      </c>
    </row>
    <row r="2279" spans="1:21" ht="4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177"/>
        <v>40936.428506944445</v>
      </c>
      <c r="L2279" s="19">
        <f t="shared" si="178"/>
        <v>2012</v>
      </c>
      <c r="M2279" s="14">
        <f t="shared" si="175"/>
        <v>40966.428506944445</v>
      </c>
      <c r="N2279" t="b">
        <v>0</v>
      </c>
      <c r="O2279">
        <v>207</v>
      </c>
      <c r="P2279" t="b">
        <v>1</v>
      </c>
      <c r="Q2279" t="s">
        <v>8297</v>
      </c>
      <c r="R2279" s="7">
        <f t="shared" si="176"/>
        <v>141.08235294117648</v>
      </c>
      <c r="S2279" s="7">
        <f t="shared" si="179"/>
        <v>57.932367149758456</v>
      </c>
      <c r="T2279" t="s">
        <v>8333</v>
      </c>
      <c r="U2279" t="s">
        <v>8351</v>
      </c>
    </row>
    <row r="2280" spans="1:21" ht="30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177"/>
        <v>42338.459108796298</v>
      </c>
      <c r="L2280" s="19">
        <f t="shared" si="178"/>
        <v>2015</v>
      </c>
      <c r="M2280" s="14">
        <f t="shared" si="175"/>
        <v>42372.707638888889</v>
      </c>
      <c r="N2280" t="b">
        <v>0</v>
      </c>
      <c r="O2280">
        <v>102</v>
      </c>
      <c r="P2280" t="b">
        <v>1</v>
      </c>
      <c r="Q2280" t="s">
        <v>8297</v>
      </c>
      <c r="R2280" s="7">
        <f t="shared" si="176"/>
        <v>270.7</v>
      </c>
      <c r="S2280" s="7">
        <f t="shared" si="179"/>
        <v>53.078431372549019</v>
      </c>
      <c r="T2280" t="s">
        <v>8333</v>
      </c>
      <c r="U2280" t="s">
        <v>8351</v>
      </c>
    </row>
    <row r="2281" spans="1:21" ht="45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177"/>
        <v>42020.556701388894</v>
      </c>
      <c r="L2281" s="19">
        <f t="shared" si="178"/>
        <v>2015</v>
      </c>
      <c r="M2281" s="14">
        <f t="shared" si="175"/>
        <v>42038.916666666672</v>
      </c>
      <c r="N2281" t="b">
        <v>0</v>
      </c>
      <c r="O2281">
        <v>32</v>
      </c>
      <c r="P2281" t="b">
        <v>1</v>
      </c>
      <c r="Q2281" t="s">
        <v>8297</v>
      </c>
      <c r="R2281" s="7">
        <f t="shared" si="176"/>
        <v>153.80000000000001</v>
      </c>
      <c r="S2281" s="7">
        <f t="shared" si="179"/>
        <v>48.0625</v>
      </c>
      <c r="T2281" t="s">
        <v>8333</v>
      </c>
      <c r="U2281" t="s">
        <v>8351</v>
      </c>
    </row>
    <row r="2282" spans="1:21" ht="45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177"/>
        <v>42234.374895833331</v>
      </c>
      <c r="L2282" s="19">
        <f t="shared" si="178"/>
        <v>2015</v>
      </c>
      <c r="M2282" s="14">
        <f t="shared" si="175"/>
        <v>42264.374895833331</v>
      </c>
      <c r="N2282" t="b">
        <v>0</v>
      </c>
      <c r="O2282">
        <v>480</v>
      </c>
      <c r="P2282" t="b">
        <v>1</v>
      </c>
      <c r="Q2282" t="s">
        <v>8297</v>
      </c>
      <c r="R2282" s="7">
        <f t="shared" si="176"/>
        <v>403.57653061224488</v>
      </c>
      <c r="S2282" s="7">
        <f t="shared" si="179"/>
        <v>82.396874999999994</v>
      </c>
      <c r="T2282" t="s">
        <v>8333</v>
      </c>
      <c r="U2282" t="s">
        <v>8351</v>
      </c>
    </row>
    <row r="2283" spans="1:21" ht="4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177"/>
        <v>40687.035844907405</v>
      </c>
      <c r="L2283" s="19">
        <f t="shared" si="178"/>
        <v>2011</v>
      </c>
      <c r="M2283" s="14">
        <f t="shared" si="175"/>
        <v>40749.034722222219</v>
      </c>
      <c r="N2283" t="b">
        <v>0</v>
      </c>
      <c r="O2283">
        <v>11</v>
      </c>
      <c r="P2283" t="b">
        <v>1</v>
      </c>
      <c r="Q2283" t="s">
        <v>8276</v>
      </c>
      <c r="R2283" s="7">
        <f t="shared" si="176"/>
        <v>185</v>
      </c>
      <c r="S2283" s="7">
        <f t="shared" si="179"/>
        <v>50.454545454545453</v>
      </c>
      <c r="T2283" t="s">
        <v>8325</v>
      </c>
      <c r="U2283" t="s">
        <v>8326</v>
      </c>
    </row>
    <row r="2284" spans="1:21" ht="30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177"/>
        <v>42322.92460648148</v>
      </c>
      <c r="L2284" s="19">
        <f t="shared" si="178"/>
        <v>2015</v>
      </c>
      <c r="M2284" s="14">
        <f t="shared" si="175"/>
        <v>42382.92460648148</v>
      </c>
      <c r="N2284" t="b">
        <v>0</v>
      </c>
      <c r="O2284">
        <v>12</v>
      </c>
      <c r="P2284" t="b">
        <v>1</v>
      </c>
      <c r="Q2284" t="s">
        <v>8276</v>
      </c>
      <c r="R2284" s="7">
        <f t="shared" si="176"/>
        <v>185.33333333333331</v>
      </c>
      <c r="S2284" s="7">
        <f t="shared" si="179"/>
        <v>115.83333333333333</v>
      </c>
      <c r="T2284" t="s">
        <v>8325</v>
      </c>
      <c r="U2284" t="s">
        <v>8326</v>
      </c>
    </row>
    <row r="2285" spans="1:21" ht="4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177"/>
        <v>40977.875046296293</v>
      </c>
      <c r="L2285" s="19">
        <f t="shared" si="178"/>
        <v>2012</v>
      </c>
      <c r="M2285" s="14">
        <f t="shared" si="175"/>
        <v>41037.833379629628</v>
      </c>
      <c r="N2285" t="b">
        <v>0</v>
      </c>
      <c r="O2285">
        <v>48</v>
      </c>
      <c r="P2285" t="b">
        <v>1</v>
      </c>
      <c r="Q2285" t="s">
        <v>8276</v>
      </c>
      <c r="R2285" s="7">
        <f t="shared" si="176"/>
        <v>100.85533333333332</v>
      </c>
      <c r="S2285" s="7">
        <f t="shared" si="179"/>
        <v>63.03458333333333</v>
      </c>
      <c r="T2285" t="s">
        <v>8325</v>
      </c>
      <c r="U2285" t="s">
        <v>8326</v>
      </c>
    </row>
    <row r="2286" spans="1:21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177"/>
        <v>40585.546817129631</v>
      </c>
      <c r="L2286" s="19">
        <f t="shared" si="178"/>
        <v>2011</v>
      </c>
      <c r="M2286" s="14">
        <f t="shared" si="175"/>
        <v>40613.916666666664</v>
      </c>
      <c r="N2286" t="b">
        <v>0</v>
      </c>
      <c r="O2286">
        <v>59</v>
      </c>
      <c r="P2286" t="b">
        <v>1</v>
      </c>
      <c r="Q2286" t="s">
        <v>8276</v>
      </c>
      <c r="R2286" s="7">
        <f t="shared" si="176"/>
        <v>106.22116666666668</v>
      </c>
      <c r="S2286" s="7">
        <f t="shared" si="179"/>
        <v>108.02152542372882</v>
      </c>
      <c r="T2286" t="s">
        <v>8325</v>
      </c>
      <c r="U2286" t="s">
        <v>8326</v>
      </c>
    </row>
    <row r="2287" spans="1:21" ht="4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177"/>
        <v>41058.935682870375</v>
      </c>
      <c r="L2287" s="19">
        <f t="shared" si="178"/>
        <v>2012</v>
      </c>
      <c r="M2287" s="14">
        <f t="shared" si="175"/>
        <v>41088.935682870375</v>
      </c>
      <c r="N2287" t="b">
        <v>0</v>
      </c>
      <c r="O2287">
        <v>79</v>
      </c>
      <c r="P2287" t="b">
        <v>1</v>
      </c>
      <c r="Q2287" t="s">
        <v>8276</v>
      </c>
      <c r="R2287" s="7">
        <f t="shared" si="176"/>
        <v>121.36666666666667</v>
      </c>
      <c r="S2287" s="7">
        <f t="shared" si="179"/>
        <v>46.088607594936711</v>
      </c>
      <c r="T2287" t="s">
        <v>8325</v>
      </c>
      <c r="U2287" t="s">
        <v>8326</v>
      </c>
    </row>
    <row r="2288" spans="1:21" ht="4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177"/>
        <v>41494.713587962964</v>
      </c>
      <c r="L2288" s="19">
        <f t="shared" si="178"/>
        <v>2013</v>
      </c>
      <c r="M2288" s="14">
        <f t="shared" si="175"/>
        <v>41522.915972222225</v>
      </c>
      <c r="N2288" t="b">
        <v>0</v>
      </c>
      <c r="O2288">
        <v>14</v>
      </c>
      <c r="P2288" t="b">
        <v>1</v>
      </c>
      <c r="Q2288" t="s">
        <v>8276</v>
      </c>
      <c r="R2288" s="7">
        <f t="shared" si="176"/>
        <v>100.06666666666666</v>
      </c>
      <c r="S2288" s="7">
        <f t="shared" si="179"/>
        <v>107.21428571428571</v>
      </c>
      <c r="T2288" t="s">
        <v>8325</v>
      </c>
      <c r="U2288" t="s">
        <v>8326</v>
      </c>
    </row>
    <row r="2289" spans="1:21" ht="4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177"/>
        <v>41792.417361111111</v>
      </c>
      <c r="L2289" s="19">
        <f t="shared" si="178"/>
        <v>2014</v>
      </c>
      <c r="M2289" s="14">
        <f t="shared" si="175"/>
        <v>41813.417361111111</v>
      </c>
      <c r="N2289" t="b">
        <v>0</v>
      </c>
      <c r="O2289">
        <v>106</v>
      </c>
      <c r="P2289" t="b">
        <v>1</v>
      </c>
      <c r="Q2289" t="s">
        <v>8276</v>
      </c>
      <c r="R2289" s="7">
        <f t="shared" si="176"/>
        <v>119.97755555555555</v>
      </c>
      <c r="S2289" s="7">
        <f t="shared" si="179"/>
        <v>50.9338679245283</v>
      </c>
      <c r="T2289" t="s">
        <v>8325</v>
      </c>
      <c r="U2289" t="s">
        <v>8326</v>
      </c>
    </row>
    <row r="2290" spans="1:21" ht="4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177"/>
        <v>41067.577418981484</v>
      </c>
      <c r="L2290" s="19">
        <f t="shared" si="178"/>
        <v>2012</v>
      </c>
      <c r="M2290" s="14">
        <f t="shared" si="175"/>
        <v>41086.5</v>
      </c>
      <c r="N2290" t="b">
        <v>0</v>
      </c>
      <c r="O2290">
        <v>25</v>
      </c>
      <c r="P2290" t="b">
        <v>1</v>
      </c>
      <c r="Q2290" t="s">
        <v>8276</v>
      </c>
      <c r="R2290" s="7">
        <f t="shared" si="176"/>
        <v>100.1</v>
      </c>
      <c r="S2290" s="7">
        <f t="shared" si="179"/>
        <v>40.04</v>
      </c>
      <c r="T2290" t="s">
        <v>8325</v>
      </c>
      <c r="U2290" t="s">
        <v>8326</v>
      </c>
    </row>
    <row r="2291" spans="1:21" ht="4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177"/>
        <v>41571.748379629629</v>
      </c>
      <c r="L2291" s="19">
        <f t="shared" si="178"/>
        <v>2013</v>
      </c>
      <c r="M2291" s="14">
        <f t="shared" si="175"/>
        <v>41614.723611111112</v>
      </c>
      <c r="N2291" t="b">
        <v>0</v>
      </c>
      <c r="O2291">
        <v>25</v>
      </c>
      <c r="P2291" t="b">
        <v>1</v>
      </c>
      <c r="Q2291" t="s">
        <v>8276</v>
      </c>
      <c r="R2291" s="7">
        <f t="shared" si="176"/>
        <v>107.4</v>
      </c>
      <c r="S2291" s="7">
        <f t="shared" si="179"/>
        <v>64.44</v>
      </c>
      <c r="T2291" t="s">
        <v>8325</v>
      </c>
      <c r="U2291" t="s">
        <v>8326</v>
      </c>
    </row>
    <row r="2292" spans="1:21" ht="4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177"/>
        <v>40070.003819444442</v>
      </c>
      <c r="L2292" s="19">
        <f t="shared" si="178"/>
        <v>2009</v>
      </c>
      <c r="M2292" s="14">
        <f t="shared" si="175"/>
        <v>40148.458333333336</v>
      </c>
      <c r="N2292" t="b">
        <v>0</v>
      </c>
      <c r="O2292">
        <v>29</v>
      </c>
      <c r="P2292" t="b">
        <v>1</v>
      </c>
      <c r="Q2292" t="s">
        <v>8276</v>
      </c>
      <c r="R2292" s="7">
        <f t="shared" si="176"/>
        <v>104.06666666666666</v>
      </c>
      <c r="S2292" s="7">
        <f t="shared" si="179"/>
        <v>53.827586206896555</v>
      </c>
      <c r="T2292" t="s">
        <v>8325</v>
      </c>
      <c r="U2292" t="s">
        <v>8326</v>
      </c>
    </row>
    <row r="2293" spans="1:21" ht="4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177"/>
        <v>40987.727060185185</v>
      </c>
      <c r="L2293" s="19">
        <f t="shared" si="178"/>
        <v>2012</v>
      </c>
      <c r="M2293" s="14">
        <f t="shared" si="175"/>
        <v>41021.916666666664</v>
      </c>
      <c r="N2293" t="b">
        <v>0</v>
      </c>
      <c r="O2293">
        <v>43</v>
      </c>
      <c r="P2293" t="b">
        <v>1</v>
      </c>
      <c r="Q2293" t="s">
        <v>8276</v>
      </c>
      <c r="R2293" s="7">
        <f t="shared" si="176"/>
        <v>172.8</v>
      </c>
      <c r="S2293" s="7">
        <f t="shared" si="179"/>
        <v>100.46511627906976</v>
      </c>
      <c r="T2293" t="s">
        <v>8325</v>
      </c>
      <c r="U2293" t="s">
        <v>8326</v>
      </c>
    </row>
    <row r="2294" spans="1:21" ht="4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177"/>
        <v>40987.447638888887</v>
      </c>
      <c r="L2294" s="19">
        <f t="shared" si="178"/>
        <v>2012</v>
      </c>
      <c r="M2294" s="14">
        <f t="shared" si="175"/>
        <v>41017.447638888887</v>
      </c>
      <c r="N2294" t="b">
        <v>0</v>
      </c>
      <c r="O2294">
        <v>46</v>
      </c>
      <c r="P2294" t="b">
        <v>1</v>
      </c>
      <c r="Q2294" t="s">
        <v>8276</v>
      </c>
      <c r="R2294" s="7">
        <f t="shared" si="176"/>
        <v>107.2505</v>
      </c>
      <c r="S2294" s="7">
        <f t="shared" si="179"/>
        <v>46.630652173913049</v>
      </c>
      <c r="T2294" t="s">
        <v>8325</v>
      </c>
      <c r="U2294" t="s">
        <v>8326</v>
      </c>
    </row>
    <row r="2295" spans="1:21" ht="30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177"/>
        <v>41151.458321759259</v>
      </c>
      <c r="L2295" s="19">
        <f t="shared" si="178"/>
        <v>2012</v>
      </c>
      <c r="M2295" s="14">
        <f t="shared" si="175"/>
        <v>41176.915972222225</v>
      </c>
      <c r="N2295" t="b">
        <v>0</v>
      </c>
      <c r="O2295">
        <v>27</v>
      </c>
      <c r="P2295" t="b">
        <v>1</v>
      </c>
      <c r="Q2295" t="s">
        <v>8276</v>
      </c>
      <c r="R2295" s="7">
        <f t="shared" si="176"/>
        <v>108.23529411764706</v>
      </c>
      <c r="S2295" s="7">
        <f t="shared" si="179"/>
        <v>34.074074074074076</v>
      </c>
      <c r="T2295" t="s">
        <v>8325</v>
      </c>
      <c r="U2295" t="s">
        <v>8326</v>
      </c>
    </row>
    <row r="2296" spans="1:21" ht="45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177"/>
        <v>41264.47314814815</v>
      </c>
      <c r="L2296" s="19">
        <f t="shared" si="178"/>
        <v>2012</v>
      </c>
      <c r="M2296" s="14">
        <f t="shared" si="175"/>
        <v>41294.47314814815</v>
      </c>
      <c r="N2296" t="b">
        <v>0</v>
      </c>
      <c r="O2296">
        <v>112</v>
      </c>
      <c r="P2296" t="b">
        <v>1</v>
      </c>
      <c r="Q2296" t="s">
        <v>8276</v>
      </c>
      <c r="R2296" s="7">
        <f t="shared" si="176"/>
        <v>146.08079999999998</v>
      </c>
      <c r="S2296" s="7">
        <f t="shared" si="179"/>
        <v>65.214642857142863</v>
      </c>
      <c r="T2296" t="s">
        <v>8325</v>
      </c>
      <c r="U2296" t="s">
        <v>8326</v>
      </c>
    </row>
    <row r="2297" spans="1:21" ht="45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177"/>
        <v>41270.704351851848</v>
      </c>
      <c r="L2297" s="19">
        <f t="shared" si="178"/>
        <v>2012</v>
      </c>
      <c r="M2297" s="14">
        <f t="shared" si="175"/>
        <v>41300.704351851848</v>
      </c>
      <c r="N2297" t="b">
        <v>0</v>
      </c>
      <c r="O2297">
        <v>34</v>
      </c>
      <c r="P2297" t="b">
        <v>1</v>
      </c>
      <c r="Q2297" t="s">
        <v>8276</v>
      </c>
      <c r="R2297" s="7">
        <f t="shared" si="176"/>
        <v>125.25</v>
      </c>
      <c r="S2297" s="7">
        <f t="shared" si="179"/>
        <v>44.205882352941174</v>
      </c>
      <c r="T2297" t="s">
        <v>8325</v>
      </c>
      <c r="U2297" t="s">
        <v>8326</v>
      </c>
    </row>
    <row r="2298" spans="1:21" ht="4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177"/>
        <v>40927.481782407405</v>
      </c>
      <c r="L2298" s="19">
        <f t="shared" si="178"/>
        <v>2012</v>
      </c>
      <c r="M2298" s="14">
        <f t="shared" si="175"/>
        <v>40962.481782407405</v>
      </c>
      <c r="N2298" t="b">
        <v>0</v>
      </c>
      <c r="O2298">
        <v>145</v>
      </c>
      <c r="P2298" t="b">
        <v>1</v>
      </c>
      <c r="Q2298" t="s">
        <v>8276</v>
      </c>
      <c r="R2298" s="7">
        <f t="shared" si="176"/>
        <v>149.07142857142856</v>
      </c>
      <c r="S2298" s="7">
        <f t="shared" si="179"/>
        <v>71.965517241379317</v>
      </c>
      <c r="T2298" t="s">
        <v>8325</v>
      </c>
      <c r="U2298" t="s">
        <v>8326</v>
      </c>
    </row>
    <row r="2299" spans="1:21" ht="30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177"/>
        <v>40947.792233796295</v>
      </c>
      <c r="L2299" s="19">
        <f t="shared" si="178"/>
        <v>2012</v>
      </c>
      <c r="M2299" s="14">
        <f t="shared" si="175"/>
        <v>40981.915972222225</v>
      </c>
      <c r="N2299" t="b">
        <v>0</v>
      </c>
      <c r="O2299">
        <v>19</v>
      </c>
      <c r="P2299" t="b">
        <v>1</v>
      </c>
      <c r="Q2299" t="s">
        <v>8276</v>
      </c>
      <c r="R2299" s="7">
        <f t="shared" si="176"/>
        <v>100.6</v>
      </c>
      <c r="S2299" s="7">
        <f t="shared" si="179"/>
        <v>52.94736842105263</v>
      </c>
      <c r="T2299" t="s">
        <v>8325</v>
      </c>
      <c r="U2299" t="s">
        <v>8326</v>
      </c>
    </row>
    <row r="2300" spans="1:21" ht="30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177"/>
        <v>41694.59065972222</v>
      </c>
      <c r="L2300" s="19">
        <f t="shared" si="178"/>
        <v>2014</v>
      </c>
      <c r="M2300" s="14">
        <f t="shared" si="175"/>
        <v>41724.548993055556</v>
      </c>
      <c r="N2300" t="b">
        <v>0</v>
      </c>
      <c r="O2300">
        <v>288</v>
      </c>
      <c r="P2300" t="b">
        <v>1</v>
      </c>
      <c r="Q2300" t="s">
        <v>8276</v>
      </c>
      <c r="R2300" s="7">
        <f t="shared" si="176"/>
        <v>105.07333333333332</v>
      </c>
      <c r="S2300" s="7">
        <f t="shared" si="179"/>
        <v>109.45138888888889</v>
      </c>
      <c r="T2300" t="s">
        <v>8325</v>
      </c>
      <c r="U2300" t="s">
        <v>8326</v>
      </c>
    </row>
    <row r="2301" spans="1:21" ht="30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177"/>
        <v>40564.782511574071</v>
      </c>
      <c r="L2301" s="19">
        <f t="shared" si="178"/>
        <v>2011</v>
      </c>
      <c r="M2301" s="14">
        <f t="shared" si="175"/>
        <v>40579.782511574071</v>
      </c>
      <c r="N2301" t="b">
        <v>0</v>
      </c>
      <c r="O2301">
        <v>14</v>
      </c>
      <c r="P2301" t="b">
        <v>1</v>
      </c>
      <c r="Q2301" t="s">
        <v>8276</v>
      </c>
      <c r="R2301" s="7">
        <f t="shared" si="176"/>
        <v>350.16666666666663</v>
      </c>
      <c r="S2301" s="7">
        <f t="shared" si="179"/>
        <v>75.035714285714292</v>
      </c>
      <c r="T2301" t="s">
        <v>8325</v>
      </c>
      <c r="U2301" t="s">
        <v>8326</v>
      </c>
    </row>
    <row r="2302" spans="1:21" ht="4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177"/>
        <v>41074.477037037039</v>
      </c>
      <c r="L2302" s="19">
        <f t="shared" si="178"/>
        <v>2012</v>
      </c>
      <c r="M2302" s="14">
        <f t="shared" si="175"/>
        <v>41088.477037037039</v>
      </c>
      <c r="N2302" t="b">
        <v>0</v>
      </c>
      <c r="O2302">
        <v>7</v>
      </c>
      <c r="P2302" t="b">
        <v>1</v>
      </c>
      <c r="Q2302" t="s">
        <v>8276</v>
      </c>
      <c r="R2302" s="7">
        <f t="shared" si="176"/>
        <v>101.25</v>
      </c>
      <c r="S2302" s="7">
        <f t="shared" si="179"/>
        <v>115.71428571428571</v>
      </c>
      <c r="T2302" t="s">
        <v>8325</v>
      </c>
      <c r="U2302" t="s">
        <v>8326</v>
      </c>
    </row>
    <row r="2303" spans="1:21" ht="30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177"/>
        <v>41415.896944444445</v>
      </c>
      <c r="L2303" s="19">
        <f t="shared" si="178"/>
        <v>2013</v>
      </c>
      <c r="M2303" s="14">
        <f t="shared" si="175"/>
        <v>41445.896944444445</v>
      </c>
      <c r="N2303" t="b">
        <v>1</v>
      </c>
      <c r="O2303">
        <v>211</v>
      </c>
      <c r="P2303" t="b">
        <v>1</v>
      </c>
      <c r="Q2303" t="s">
        <v>8279</v>
      </c>
      <c r="R2303" s="7">
        <f t="shared" si="176"/>
        <v>133.6044</v>
      </c>
      <c r="S2303" s="7">
        <f t="shared" si="179"/>
        <v>31.659810426540286</v>
      </c>
      <c r="T2303" t="s">
        <v>8325</v>
      </c>
      <c r="U2303" t="s">
        <v>8329</v>
      </c>
    </row>
    <row r="2304" spans="1:21" ht="4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177"/>
        <v>41605.618449074071</v>
      </c>
      <c r="L2304" s="19">
        <f t="shared" si="178"/>
        <v>2013</v>
      </c>
      <c r="M2304" s="14">
        <f t="shared" si="175"/>
        <v>41639.041666666664</v>
      </c>
      <c r="N2304" t="b">
        <v>1</v>
      </c>
      <c r="O2304">
        <v>85</v>
      </c>
      <c r="P2304" t="b">
        <v>1</v>
      </c>
      <c r="Q2304" t="s">
        <v>8279</v>
      </c>
      <c r="R2304" s="7">
        <f t="shared" si="176"/>
        <v>170.65217391304347</v>
      </c>
      <c r="S2304" s="7">
        <f t="shared" si="179"/>
        <v>46.176470588235297</v>
      </c>
      <c r="T2304" t="s">
        <v>8325</v>
      </c>
      <c r="U2304" t="s">
        <v>8329</v>
      </c>
    </row>
    <row r="2305" spans="1:21" ht="45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177"/>
        <v>40849.861064814817</v>
      </c>
      <c r="L2305" s="19">
        <f t="shared" si="178"/>
        <v>2011</v>
      </c>
      <c r="M2305" s="14">
        <f t="shared" si="175"/>
        <v>40889.902731481481</v>
      </c>
      <c r="N2305" t="b">
        <v>1</v>
      </c>
      <c r="O2305">
        <v>103</v>
      </c>
      <c r="P2305" t="b">
        <v>1</v>
      </c>
      <c r="Q2305" t="s">
        <v>8279</v>
      </c>
      <c r="R2305" s="7">
        <f t="shared" si="176"/>
        <v>109.35829457364341</v>
      </c>
      <c r="S2305" s="7">
        <f t="shared" si="179"/>
        <v>68.481650485436887</v>
      </c>
      <c r="T2305" t="s">
        <v>8325</v>
      </c>
      <c r="U2305" t="s">
        <v>8329</v>
      </c>
    </row>
    <row r="2306" spans="1:21" ht="4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si="177"/>
        <v>40502.565868055557</v>
      </c>
      <c r="L2306" s="19">
        <f t="shared" si="178"/>
        <v>2010</v>
      </c>
      <c r="M2306" s="14">
        <f t="shared" ref="M2306:M2369" si="180">(I2306/86400)+25569+(-6/24)</f>
        <v>40543.957638888889</v>
      </c>
      <c r="N2306" t="b">
        <v>1</v>
      </c>
      <c r="O2306">
        <v>113</v>
      </c>
      <c r="P2306" t="b">
        <v>1</v>
      </c>
      <c r="Q2306" t="s">
        <v>8279</v>
      </c>
      <c r="R2306" s="7">
        <f t="shared" ref="R2306:R2369" si="181">E2306/D2306*100</f>
        <v>100.70033333333335</v>
      </c>
      <c r="S2306" s="7">
        <f t="shared" si="179"/>
        <v>53.469203539823013</v>
      </c>
      <c r="T2306" t="s">
        <v>8325</v>
      </c>
      <c r="U2306" t="s">
        <v>8329</v>
      </c>
    </row>
    <row r="2307" spans="1:21" ht="4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ref="K2307:K2370" si="182">(J2307/86400)+25569+(-6/24)</f>
        <v>41834.445277777777</v>
      </c>
      <c r="L2307" s="19">
        <f t="shared" ref="L2307:L2370" si="183">YEAR(K2307)</f>
        <v>2014</v>
      </c>
      <c r="M2307" s="14">
        <f t="shared" si="180"/>
        <v>41859.5</v>
      </c>
      <c r="N2307" t="b">
        <v>1</v>
      </c>
      <c r="O2307">
        <v>167</v>
      </c>
      <c r="P2307" t="b">
        <v>1</v>
      </c>
      <c r="Q2307" t="s">
        <v>8279</v>
      </c>
      <c r="R2307" s="7">
        <f t="shared" si="181"/>
        <v>101.22777777777779</v>
      </c>
      <c r="S2307" s="7">
        <f t="shared" ref="S2307:S2370" si="184">IFERROR(E2307/O2307,0)</f>
        <v>109.10778443113773</v>
      </c>
      <c r="T2307" t="s">
        <v>8325</v>
      </c>
      <c r="U2307" t="s">
        <v>8329</v>
      </c>
    </row>
    <row r="2308" spans="1:21" ht="4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182"/>
        <v>40947.91815972222</v>
      </c>
      <c r="L2308" s="19">
        <f t="shared" si="183"/>
        <v>2012</v>
      </c>
      <c r="M2308" s="14">
        <f t="shared" si="180"/>
        <v>40977.91815972222</v>
      </c>
      <c r="N2308" t="b">
        <v>1</v>
      </c>
      <c r="O2308">
        <v>73</v>
      </c>
      <c r="P2308" t="b">
        <v>1</v>
      </c>
      <c r="Q2308" t="s">
        <v>8279</v>
      </c>
      <c r="R2308" s="7">
        <f t="shared" si="181"/>
        <v>106.75857142857143</v>
      </c>
      <c r="S2308" s="7">
        <f t="shared" si="184"/>
        <v>51.185616438356163</v>
      </c>
      <c r="T2308" t="s">
        <v>8325</v>
      </c>
      <c r="U2308" t="s">
        <v>8329</v>
      </c>
    </row>
    <row r="2309" spans="1:21" ht="4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182"/>
        <v>41004.552465277782</v>
      </c>
      <c r="L2309" s="19">
        <f t="shared" si="183"/>
        <v>2012</v>
      </c>
      <c r="M2309" s="14">
        <f t="shared" si="180"/>
        <v>41034.552407407406</v>
      </c>
      <c r="N2309" t="b">
        <v>1</v>
      </c>
      <c r="O2309">
        <v>75</v>
      </c>
      <c r="P2309" t="b">
        <v>1</v>
      </c>
      <c r="Q2309" t="s">
        <v>8279</v>
      </c>
      <c r="R2309" s="7">
        <f t="shared" si="181"/>
        <v>106.65777537961894</v>
      </c>
      <c r="S2309" s="7">
        <f t="shared" si="184"/>
        <v>27.936800000000002</v>
      </c>
      <c r="T2309" t="s">
        <v>8325</v>
      </c>
      <c r="U2309" t="s">
        <v>8329</v>
      </c>
    </row>
    <row r="2310" spans="1:21" ht="4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182"/>
        <v>41851.712916666671</v>
      </c>
      <c r="L2310" s="19">
        <f t="shared" si="183"/>
        <v>2014</v>
      </c>
      <c r="M2310" s="14">
        <f t="shared" si="180"/>
        <v>41879.791666666664</v>
      </c>
      <c r="N2310" t="b">
        <v>1</v>
      </c>
      <c r="O2310">
        <v>614</v>
      </c>
      <c r="P2310" t="b">
        <v>1</v>
      </c>
      <c r="Q2310" t="s">
        <v>8279</v>
      </c>
      <c r="R2310" s="7">
        <f t="shared" si="181"/>
        <v>101.30622</v>
      </c>
      <c r="S2310" s="7">
        <f t="shared" si="184"/>
        <v>82.496921824104234</v>
      </c>
      <c r="T2310" t="s">
        <v>8325</v>
      </c>
      <c r="U2310" t="s">
        <v>8329</v>
      </c>
    </row>
    <row r="2311" spans="1:21" ht="4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182"/>
        <v>41307.737696759257</v>
      </c>
      <c r="L2311" s="19">
        <f t="shared" si="183"/>
        <v>2013</v>
      </c>
      <c r="M2311" s="14">
        <f t="shared" si="180"/>
        <v>41342.737696759257</v>
      </c>
      <c r="N2311" t="b">
        <v>1</v>
      </c>
      <c r="O2311">
        <v>107</v>
      </c>
      <c r="P2311" t="b">
        <v>1</v>
      </c>
      <c r="Q2311" t="s">
        <v>8279</v>
      </c>
      <c r="R2311" s="7">
        <f t="shared" si="181"/>
        <v>106.67450000000001</v>
      </c>
      <c r="S2311" s="7">
        <f t="shared" si="184"/>
        <v>59.817476635514019</v>
      </c>
      <c r="T2311" t="s">
        <v>8325</v>
      </c>
      <c r="U2311" t="s">
        <v>8329</v>
      </c>
    </row>
    <row r="2312" spans="1:21" ht="45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182"/>
        <v>41324.54415509259</v>
      </c>
      <c r="L2312" s="19">
        <f t="shared" si="183"/>
        <v>2013</v>
      </c>
      <c r="M2312" s="14">
        <f t="shared" si="180"/>
        <v>41354.502488425926</v>
      </c>
      <c r="N2312" t="b">
        <v>1</v>
      </c>
      <c r="O2312">
        <v>1224</v>
      </c>
      <c r="P2312" t="b">
        <v>1</v>
      </c>
      <c r="Q2312" t="s">
        <v>8279</v>
      </c>
      <c r="R2312" s="7">
        <f t="shared" si="181"/>
        <v>428.83978378378379</v>
      </c>
      <c r="S2312" s="7">
        <f t="shared" si="184"/>
        <v>64.816470588235291</v>
      </c>
      <c r="T2312" t="s">
        <v>8325</v>
      </c>
      <c r="U2312" t="s">
        <v>8329</v>
      </c>
    </row>
    <row r="2313" spans="1:21" ht="4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182"/>
        <v>41735.754502314812</v>
      </c>
      <c r="L2313" s="19">
        <f t="shared" si="183"/>
        <v>2014</v>
      </c>
      <c r="M2313" s="14">
        <f t="shared" si="180"/>
        <v>41765.754502314812</v>
      </c>
      <c r="N2313" t="b">
        <v>1</v>
      </c>
      <c r="O2313">
        <v>104</v>
      </c>
      <c r="P2313" t="b">
        <v>1</v>
      </c>
      <c r="Q2313" t="s">
        <v>8279</v>
      </c>
      <c r="R2313" s="7">
        <f t="shared" si="181"/>
        <v>104.11111111111111</v>
      </c>
      <c r="S2313" s="7">
        <f t="shared" si="184"/>
        <v>90.09615384615384</v>
      </c>
      <c r="T2313" t="s">
        <v>8325</v>
      </c>
      <c r="U2313" t="s">
        <v>8329</v>
      </c>
    </row>
    <row r="2314" spans="1:21" ht="30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182"/>
        <v>41716.382847222223</v>
      </c>
      <c r="L2314" s="19">
        <f t="shared" si="183"/>
        <v>2014</v>
      </c>
      <c r="M2314" s="14">
        <f t="shared" si="180"/>
        <v>41747.708333333336</v>
      </c>
      <c r="N2314" t="b">
        <v>1</v>
      </c>
      <c r="O2314">
        <v>79</v>
      </c>
      <c r="P2314" t="b">
        <v>1</v>
      </c>
      <c r="Q2314" t="s">
        <v>8279</v>
      </c>
      <c r="R2314" s="7">
        <f t="shared" si="181"/>
        <v>107.86666666666666</v>
      </c>
      <c r="S2314" s="7">
        <f t="shared" si="184"/>
        <v>40.962025316455694</v>
      </c>
      <c r="T2314" t="s">
        <v>8325</v>
      </c>
      <c r="U2314" t="s">
        <v>8329</v>
      </c>
    </row>
    <row r="2315" spans="1:21" ht="30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182"/>
        <v>41002.708634259259</v>
      </c>
      <c r="L2315" s="19">
        <f t="shared" si="183"/>
        <v>2012</v>
      </c>
      <c r="M2315" s="14">
        <f t="shared" si="180"/>
        <v>41032.708634259259</v>
      </c>
      <c r="N2315" t="b">
        <v>1</v>
      </c>
      <c r="O2315">
        <v>157</v>
      </c>
      <c r="P2315" t="b">
        <v>1</v>
      </c>
      <c r="Q2315" t="s">
        <v>8279</v>
      </c>
      <c r="R2315" s="7">
        <f t="shared" si="181"/>
        <v>175.84040000000002</v>
      </c>
      <c r="S2315" s="7">
        <f t="shared" si="184"/>
        <v>56.000127388535034</v>
      </c>
      <c r="T2315" t="s">
        <v>8325</v>
      </c>
      <c r="U2315" t="s">
        <v>8329</v>
      </c>
    </row>
    <row r="2316" spans="1:21" ht="4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182"/>
        <v>41037.301585648151</v>
      </c>
      <c r="L2316" s="19">
        <f t="shared" si="183"/>
        <v>2012</v>
      </c>
      <c r="M2316" s="14">
        <f t="shared" si="180"/>
        <v>41067.301585648151</v>
      </c>
      <c r="N2316" t="b">
        <v>1</v>
      </c>
      <c r="O2316">
        <v>50</v>
      </c>
      <c r="P2316" t="b">
        <v>1</v>
      </c>
      <c r="Q2316" t="s">
        <v>8279</v>
      </c>
      <c r="R2316" s="7">
        <f t="shared" si="181"/>
        <v>156.97</v>
      </c>
      <c r="S2316" s="7">
        <f t="shared" si="184"/>
        <v>37.672800000000002</v>
      </c>
      <c r="T2316" t="s">
        <v>8325</v>
      </c>
      <c r="U2316" t="s">
        <v>8329</v>
      </c>
    </row>
    <row r="2317" spans="1:21" ht="30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182"/>
        <v>41004.47619212963</v>
      </c>
      <c r="L2317" s="19">
        <f t="shared" si="183"/>
        <v>2012</v>
      </c>
      <c r="M2317" s="14">
        <f t="shared" si="180"/>
        <v>41034.47619212963</v>
      </c>
      <c r="N2317" t="b">
        <v>1</v>
      </c>
      <c r="O2317">
        <v>64</v>
      </c>
      <c r="P2317" t="b">
        <v>1</v>
      </c>
      <c r="Q2317" t="s">
        <v>8279</v>
      </c>
      <c r="R2317" s="7">
        <f t="shared" si="181"/>
        <v>102.60000000000001</v>
      </c>
      <c r="S2317" s="7">
        <f t="shared" si="184"/>
        <v>40.078125</v>
      </c>
      <c r="T2317" t="s">
        <v>8325</v>
      </c>
      <c r="U2317" t="s">
        <v>8329</v>
      </c>
    </row>
    <row r="2318" spans="1:21" ht="45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182"/>
        <v>40079.475115740745</v>
      </c>
      <c r="L2318" s="19">
        <f t="shared" si="183"/>
        <v>2009</v>
      </c>
      <c r="M2318" s="14">
        <f t="shared" si="180"/>
        <v>40156.516666666663</v>
      </c>
      <c r="N2318" t="b">
        <v>1</v>
      </c>
      <c r="O2318">
        <v>200</v>
      </c>
      <c r="P2318" t="b">
        <v>1</v>
      </c>
      <c r="Q2318" t="s">
        <v>8279</v>
      </c>
      <c r="R2318" s="7">
        <f t="shared" si="181"/>
        <v>104.04266666666666</v>
      </c>
      <c r="S2318" s="7">
        <f t="shared" si="184"/>
        <v>78.031999999999996</v>
      </c>
      <c r="T2318" t="s">
        <v>8325</v>
      </c>
      <c r="U2318" t="s">
        <v>8329</v>
      </c>
    </row>
    <row r="2319" spans="1:21" ht="4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182"/>
        <v>40192.292233796295</v>
      </c>
      <c r="L2319" s="19">
        <f t="shared" si="183"/>
        <v>2010</v>
      </c>
      <c r="M2319" s="14">
        <f t="shared" si="180"/>
        <v>40223.958333333336</v>
      </c>
      <c r="N2319" t="b">
        <v>1</v>
      </c>
      <c r="O2319">
        <v>22</v>
      </c>
      <c r="P2319" t="b">
        <v>1</v>
      </c>
      <c r="Q2319" t="s">
        <v>8279</v>
      </c>
      <c r="R2319" s="7">
        <f t="shared" si="181"/>
        <v>104</v>
      </c>
      <c r="S2319" s="7">
        <f t="shared" si="184"/>
        <v>18.90909090909091</v>
      </c>
      <c r="T2319" t="s">
        <v>8325</v>
      </c>
      <c r="U2319" t="s">
        <v>8329</v>
      </c>
    </row>
    <row r="2320" spans="1:21" ht="45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182"/>
        <v>40050.393680555557</v>
      </c>
      <c r="L2320" s="19">
        <f t="shared" si="183"/>
        <v>2009</v>
      </c>
      <c r="M2320" s="14">
        <f t="shared" si="180"/>
        <v>40081.915972222225</v>
      </c>
      <c r="N2320" t="b">
        <v>1</v>
      </c>
      <c r="O2320">
        <v>163</v>
      </c>
      <c r="P2320" t="b">
        <v>1</v>
      </c>
      <c r="Q2320" t="s">
        <v>8279</v>
      </c>
      <c r="R2320" s="7">
        <f t="shared" si="181"/>
        <v>121.05999999999999</v>
      </c>
      <c r="S2320" s="7">
        <f t="shared" si="184"/>
        <v>37.134969325153371</v>
      </c>
      <c r="T2320" t="s">
        <v>8325</v>
      </c>
      <c r="U2320" t="s">
        <v>8329</v>
      </c>
    </row>
    <row r="2321" spans="1:21" ht="4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182"/>
        <v>41592.832002314812</v>
      </c>
      <c r="L2321" s="19">
        <f t="shared" si="183"/>
        <v>2013</v>
      </c>
      <c r="M2321" s="14">
        <f t="shared" si="180"/>
        <v>41622.832002314812</v>
      </c>
      <c r="N2321" t="b">
        <v>1</v>
      </c>
      <c r="O2321">
        <v>77</v>
      </c>
      <c r="P2321" t="b">
        <v>1</v>
      </c>
      <c r="Q2321" t="s">
        <v>8279</v>
      </c>
      <c r="R2321" s="7">
        <f t="shared" si="181"/>
        <v>107.69999999999999</v>
      </c>
      <c r="S2321" s="7">
        <f t="shared" si="184"/>
        <v>41.961038961038959</v>
      </c>
      <c r="T2321" t="s">
        <v>8325</v>
      </c>
      <c r="U2321" t="s">
        <v>8329</v>
      </c>
    </row>
    <row r="2322" spans="1:21" ht="45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182"/>
        <v>41696.567129629628</v>
      </c>
      <c r="L2322" s="19">
        <f t="shared" si="183"/>
        <v>2014</v>
      </c>
      <c r="M2322" s="14">
        <f t="shared" si="180"/>
        <v>41731.525462962964</v>
      </c>
      <c r="N2322" t="b">
        <v>1</v>
      </c>
      <c r="O2322">
        <v>89</v>
      </c>
      <c r="P2322" t="b">
        <v>1</v>
      </c>
      <c r="Q2322" t="s">
        <v>8279</v>
      </c>
      <c r="R2322" s="7">
        <f t="shared" si="181"/>
        <v>108.66</v>
      </c>
      <c r="S2322" s="7">
        <f t="shared" si="184"/>
        <v>61.044943820224717</v>
      </c>
      <c r="T2322" t="s">
        <v>8325</v>
      </c>
      <c r="U2322" t="s">
        <v>8329</v>
      </c>
    </row>
    <row r="2323" spans="1:21" ht="4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182"/>
        <v>42799.010428240741</v>
      </c>
      <c r="L2323" s="19">
        <f t="shared" si="183"/>
        <v>2017</v>
      </c>
      <c r="M2323" s="14">
        <f t="shared" si="180"/>
        <v>42828.96876157407</v>
      </c>
      <c r="N2323" t="b">
        <v>0</v>
      </c>
      <c r="O2323">
        <v>64</v>
      </c>
      <c r="P2323" t="b">
        <v>0</v>
      </c>
      <c r="Q2323" t="s">
        <v>8298</v>
      </c>
      <c r="R2323" s="7">
        <f t="shared" si="181"/>
        <v>39.120962394619681</v>
      </c>
      <c r="S2323" s="7">
        <f t="shared" si="184"/>
        <v>64.53125</v>
      </c>
      <c r="T2323" t="s">
        <v>8336</v>
      </c>
      <c r="U2323" t="s">
        <v>8352</v>
      </c>
    </row>
    <row r="2324" spans="1:21" ht="4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182"/>
        <v>42804.645474537036</v>
      </c>
      <c r="L2324" s="19">
        <f t="shared" si="183"/>
        <v>2017</v>
      </c>
      <c r="M2324" s="14">
        <f t="shared" si="180"/>
        <v>42834.603807870371</v>
      </c>
      <c r="N2324" t="b">
        <v>0</v>
      </c>
      <c r="O2324">
        <v>4</v>
      </c>
      <c r="P2324" t="b">
        <v>0</v>
      </c>
      <c r="Q2324" t="s">
        <v>8298</v>
      </c>
      <c r="R2324" s="7">
        <f t="shared" si="181"/>
        <v>3.1481481481481479</v>
      </c>
      <c r="S2324" s="7">
        <f t="shared" si="184"/>
        <v>21.25</v>
      </c>
      <c r="T2324" t="s">
        <v>8336</v>
      </c>
      <c r="U2324" t="s">
        <v>8352</v>
      </c>
    </row>
    <row r="2325" spans="1:21" ht="4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182"/>
        <v>42807.505173611113</v>
      </c>
      <c r="L2325" s="19">
        <f t="shared" si="183"/>
        <v>2017</v>
      </c>
      <c r="M2325" s="14">
        <f t="shared" si="180"/>
        <v>42814.505173611113</v>
      </c>
      <c r="N2325" t="b">
        <v>0</v>
      </c>
      <c r="O2325">
        <v>4</v>
      </c>
      <c r="P2325" t="b">
        <v>0</v>
      </c>
      <c r="Q2325" t="s">
        <v>8298</v>
      </c>
      <c r="R2325" s="7">
        <f t="shared" si="181"/>
        <v>48</v>
      </c>
      <c r="S2325" s="7">
        <f t="shared" si="184"/>
        <v>30</v>
      </c>
      <c r="T2325" t="s">
        <v>8336</v>
      </c>
      <c r="U2325" t="s">
        <v>8352</v>
      </c>
    </row>
    <row r="2326" spans="1:21" ht="30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182"/>
        <v>42790.635243055556</v>
      </c>
      <c r="L2326" s="19">
        <f t="shared" si="183"/>
        <v>2017</v>
      </c>
      <c r="M2326" s="14">
        <f t="shared" si="180"/>
        <v>42820.593576388885</v>
      </c>
      <c r="N2326" t="b">
        <v>0</v>
      </c>
      <c r="O2326">
        <v>61</v>
      </c>
      <c r="P2326" t="b">
        <v>0</v>
      </c>
      <c r="Q2326" t="s">
        <v>8298</v>
      </c>
      <c r="R2326" s="7">
        <f t="shared" si="181"/>
        <v>20.733333333333334</v>
      </c>
      <c r="S2326" s="7">
        <f t="shared" si="184"/>
        <v>25.491803278688526</v>
      </c>
      <c r="T2326" t="s">
        <v>8336</v>
      </c>
      <c r="U2326" t="s">
        <v>8352</v>
      </c>
    </row>
    <row r="2327" spans="1:21" ht="4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182"/>
        <v>42793.772349537037</v>
      </c>
      <c r="L2327" s="19">
        <f t="shared" si="183"/>
        <v>2017</v>
      </c>
      <c r="M2327" s="14">
        <f t="shared" si="180"/>
        <v>42823.730682870373</v>
      </c>
      <c r="N2327" t="b">
        <v>0</v>
      </c>
      <c r="O2327">
        <v>7</v>
      </c>
      <c r="P2327" t="b">
        <v>0</v>
      </c>
      <c r="Q2327" t="s">
        <v>8298</v>
      </c>
      <c r="R2327" s="7">
        <f t="shared" si="181"/>
        <v>8</v>
      </c>
      <c r="S2327" s="7">
        <f t="shared" si="184"/>
        <v>11.428571428571429</v>
      </c>
      <c r="T2327" t="s">
        <v>8336</v>
      </c>
      <c r="U2327" t="s">
        <v>8352</v>
      </c>
    </row>
    <row r="2328" spans="1:21" ht="4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182"/>
        <v>42803.784120370372</v>
      </c>
      <c r="L2328" s="19">
        <f t="shared" si="183"/>
        <v>2017</v>
      </c>
      <c r="M2328" s="14">
        <f t="shared" si="180"/>
        <v>42855.458333333328</v>
      </c>
      <c r="N2328" t="b">
        <v>0</v>
      </c>
      <c r="O2328">
        <v>1</v>
      </c>
      <c r="P2328" t="b">
        <v>0</v>
      </c>
      <c r="Q2328" t="s">
        <v>8298</v>
      </c>
      <c r="R2328" s="7">
        <f t="shared" si="181"/>
        <v>0.72</v>
      </c>
      <c r="S2328" s="7">
        <f t="shared" si="184"/>
        <v>108</v>
      </c>
      <c r="T2328" t="s">
        <v>8336</v>
      </c>
      <c r="U2328" t="s">
        <v>8352</v>
      </c>
    </row>
    <row r="2329" spans="1:21" ht="30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182"/>
        <v>41842.667129629626</v>
      </c>
      <c r="L2329" s="19">
        <f t="shared" si="183"/>
        <v>2014</v>
      </c>
      <c r="M2329" s="14">
        <f t="shared" si="180"/>
        <v>41877.667129629626</v>
      </c>
      <c r="N2329" t="b">
        <v>1</v>
      </c>
      <c r="O2329">
        <v>3355</v>
      </c>
      <c r="P2329" t="b">
        <v>1</v>
      </c>
      <c r="Q2329" t="s">
        <v>8298</v>
      </c>
      <c r="R2329" s="7">
        <f t="shared" si="181"/>
        <v>526.09431428571429</v>
      </c>
      <c r="S2329" s="7">
        <f t="shared" si="184"/>
        <v>54.883162444113267</v>
      </c>
      <c r="T2329" t="s">
        <v>8336</v>
      </c>
      <c r="U2329" t="s">
        <v>8352</v>
      </c>
    </row>
    <row r="2330" spans="1:21" ht="60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182"/>
        <v>42139.531678240739</v>
      </c>
      <c r="L2330" s="19">
        <f t="shared" si="183"/>
        <v>2015</v>
      </c>
      <c r="M2330" s="14">
        <f t="shared" si="180"/>
        <v>42169.531678240739</v>
      </c>
      <c r="N2330" t="b">
        <v>1</v>
      </c>
      <c r="O2330">
        <v>537</v>
      </c>
      <c r="P2330" t="b">
        <v>1</v>
      </c>
      <c r="Q2330" t="s">
        <v>8298</v>
      </c>
      <c r="R2330" s="7">
        <f t="shared" si="181"/>
        <v>254.45000000000002</v>
      </c>
      <c r="S2330" s="7">
        <f t="shared" si="184"/>
        <v>47.383612662942269</v>
      </c>
      <c r="T2330" t="s">
        <v>8336</v>
      </c>
      <c r="U2330" t="s">
        <v>8352</v>
      </c>
    </row>
    <row r="2331" spans="1:21" ht="4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182"/>
        <v>41807.374374999999</v>
      </c>
      <c r="L2331" s="19">
        <f t="shared" si="183"/>
        <v>2014</v>
      </c>
      <c r="M2331" s="14">
        <f t="shared" si="180"/>
        <v>41837.374374999999</v>
      </c>
      <c r="N2331" t="b">
        <v>1</v>
      </c>
      <c r="O2331">
        <v>125</v>
      </c>
      <c r="P2331" t="b">
        <v>1</v>
      </c>
      <c r="Q2331" t="s">
        <v>8298</v>
      </c>
      <c r="R2331" s="7">
        <f t="shared" si="181"/>
        <v>105.91999999999999</v>
      </c>
      <c r="S2331" s="7">
        <f t="shared" si="184"/>
        <v>211.84</v>
      </c>
      <c r="T2331" t="s">
        <v>8336</v>
      </c>
      <c r="U2331" t="s">
        <v>8352</v>
      </c>
    </row>
    <row r="2332" spans="1:21" ht="45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182"/>
        <v>42332.64980324074</v>
      </c>
      <c r="L2332" s="19">
        <f t="shared" si="183"/>
        <v>2015</v>
      </c>
      <c r="M2332" s="14">
        <f t="shared" si="180"/>
        <v>42362.75</v>
      </c>
      <c r="N2332" t="b">
        <v>1</v>
      </c>
      <c r="O2332">
        <v>163</v>
      </c>
      <c r="P2332" t="b">
        <v>1</v>
      </c>
      <c r="Q2332" t="s">
        <v>8298</v>
      </c>
      <c r="R2332" s="7">
        <f t="shared" si="181"/>
        <v>102.42285714285715</v>
      </c>
      <c r="S2332" s="7">
        <f t="shared" si="184"/>
        <v>219.92638036809817</v>
      </c>
      <c r="T2332" t="s">
        <v>8336</v>
      </c>
      <c r="U2332" t="s">
        <v>8352</v>
      </c>
    </row>
    <row r="2333" spans="1:21" ht="30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182"/>
        <v>41838.755671296298</v>
      </c>
      <c r="L2333" s="19">
        <f t="shared" si="183"/>
        <v>2014</v>
      </c>
      <c r="M2333" s="14">
        <f t="shared" si="180"/>
        <v>41868.755671296298</v>
      </c>
      <c r="N2333" t="b">
        <v>1</v>
      </c>
      <c r="O2333">
        <v>283</v>
      </c>
      <c r="P2333" t="b">
        <v>1</v>
      </c>
      <c r="Q2333" t="s">
        <v>8298</v>
      </c>
      <c r="R2333" s="7">
        <f t="shared" si="181"/>
        <v>144.31375</v>
      </c>
      <c r="S2333" s="7">
        <f t="shared" si="184"/>
        <v>40.795406360424032</v>
      </c>
      <c r="T2333" t="s">
        <v>8336</v>
      </c>
      <c r="U2333" t="s">
        <v>8352</v>
      </c>
    </row>
    <row r="2334" spans="1:21" ht="4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182"/>
        <v>42011.378136574072</v>
      </c>
      <c r="L2334" s="19">
        <f t="shared" si="183"/>
        <v>2015</v>
      </c>
      <c r="M2334" s="14">
        <f t="shared" si="180"/>
        <v>42041.378136574072</v>
      </c>
      <c r="N2334" t="b">
        <v>1</v>
      </c>
      <c r="O2334">
        <v>352</v>
      </c>
      <c r="P2334" t="b">
        <v>1</v>
      </c>
      <c r="Q2334" t="s">
        <v>8298</v>
      </c>
      <c r="R2334" s="7">
        <f t="shared" si="181"/>
        <v>106.30800000000001</v>
      </c>
      <c r="S2334" s="7">
        <f t="shared" si="184"/>
        <v>75.502840909090907</v>
      </c>
      <c r="T2334" t="s">
        <v>8336</v>
      </c>
      <c r="U2334" t="s">
        <v>8352</v>
      </c>
    </row>
    <row r="2335" spans="1:21" ht="4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182"/>
        <v>41767.400347222225</v>
      </c>
      <c r="L2335" s="19">
        <f t="shared" si="183"/>
        <v>2014</v>
      </c>
      <c r="M2335" s="14">
        <f t="shared" si="180"/>
        <v>41788.493055555555</v>
      </c>
      <c r="N2335" t="b">
        <v>1</v>
      </c>
      <c r="O2335">
        <v>94</v>
      </c>
      <c r="P2335" t="b">
        <v>1</v>
      </c>
      <c r="Q2335" t="s">
        <v>8298</v>
      </c>
      <c r="R2335" s="7">
        <f t="shared" si="181"/>
        <v>212.16666666666666</v>
      </c>
      <c r="S2335" s="7">
        <f t="shared" si="184"/>
        <v>13.542553191489361</v>
      </c>
      <c r="T2335" t="s">
        <v>8336</v>
      </c>
      <c r="U2335" t="s">
        <v>8352</v>
      </c>
    </row>
    <row r="2336" spans="1:21" ht="4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182"/>
        <v>41918.420115740737</v>
      </c>
      <c r="L2336" s="19">
        <f t="shared" si="183"/>
        <v>2014</v>
      </c>
      <c r="M2336" s="14">
        <f t="shared" si="180"/>
        <v>41948.481944444444</v>
      </c>
      <c r="N2336" t="b">
        <v>1</v>
      </c>
      <c r="O2336">
        <v>67</v>
      </c>
      <c r="P2336" t="b">
        <v>1</v>
      </c>
      <c r="Q2336" t="s">
        <v>8298</v>
      </c>
      <c r="R2336" s="7">
        <f t="shared" si="181"/>
        <v>101.95</v>
      </c>
      <c r="S2336" s="7">
        <f t="shared" si="184"/>
        <v>60.865671641791046</v>
      </c>
      <c r="T2336" t="s">
        <v>8336</v>
      </c>
      <c r="U2336" t="s">
        <v>8352</v>
      </c>
    </row>
    <row r="2337" spans="1:21" ht="4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182"/>
        <v>41771.322256944448</v>
      </c>
      <c r="L2337" s="19">
        <f t="shared" si="183"/>
        <v>2014</v>
      </c>
      <c r="M2337" s="14">
        <f t="shared" si="180"/>
        <v>41801.322256944448</v>
      </c>
      <c r="N2337" t="b">
        <v>1</v>
      </c>
      <c r="O2337">
        <v>221</v>
      </c>
      <c r="P2337" t="b">
        <v>1</v>
      </c>
      <c r="Q2337" t="s">
        <v>8298</v>
      </c>
      <c r="R2337" s="7">
        <f t="shared" si="181"/>
        <v>102.27200000000001</v>
      </c>
      <c r="S2337" s="7">
        <f t="shared" si="184"/>
        <v>115.69230769230769</v>
      </c>
      <c r="T2337" t="s">
        <v>8336</v>
      </c>
      <c r="U2337" t="s">
        <v>8352</v>
      </c>
    </row>
    <row r="2338" spans="1:21" ht="4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182"/>
        <v>41666.674710648149</v>
      </c>
      <c r="L2338" s="19">
        <f t="shared" si="183"/>
        <v>2014</v>
      </c>
      <c r="M2338" s="14">
        <f t="shared" si="180"/>
        <v>41706.674710648149</v>
      </c>
      <c r="N2338" t="b">
        <v>1</v>
      </c>
      <c r="O2338">
        <v>2165</v>
      </c>
      <c r="P2338" t="b">
        <v>1</v>
      </c>
      <c r="Q2338" t="s">
        <v>8298</v>
      </c>
      <c r="R2338" s="7">
        <f t="shared" si="181"/>
        <v>520.73254999999995</v>
      </c>
      <c r="S2338" s="7">
        <f t="shared" si="184"/>
        <v>48.104623556581984</v>
      </c>
      <c r="T2338" t="s">
        <v>8336</v>
      </c>
      <c r="U2338" t="s">
        <v>8352</v>
      </c>
    </row>
    <row r="2339" spans="1:21" ht="30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182"/>
        <v>41786.390543981484</v>
      </c>
      <c r="L2339" s="19">
        <f t="shared" si="183"/>
        <v>2014</v>
      </c>
      <c r="M2339" s="14">
        <f t="shared" si="180"/>
        <v>41816.390543981484</v>
      </c>
      <c r="N2339" t="b">
        <v>1</v>
      </c>
      <c r="O2339">
        <v>179</v>
      </c>
      <c r="P2339" t="b">
        <v>1</v>
      </c>
      <c r="Q2339" t="s">
        <v>8298</v>
      </c>
      <c r="R2339" s="7">
        <f t="shared" si="181"/>
        <v>110.65833333333333</v>
      </c>
      <c r="S2339" s="7">
        <f t="shared" si="184"/>
        <v>74.184357541899445</v>
      </c>
      <c r="T2339" t="s">
        <v>8336</v>
      </c>
      <c r="U2339" t="s">
        <v>8352</v>
      </c>
    </row>
    <row r="2340" spans="1:21" ht="4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182"/>
        <v>41789.64680555556</v>
      </c>
      <c r="L2340" s="19">
        <f t="shared" si="183"/>
        <v>2014</v>
      </c>
      <c r="M2340" s="14">
        <f t="shared" si="180"/>
        <v>41819.64680555556</v>
      </c>
      <c r="N2340" t="b">
        <v>1</v>
      </c>
      <c r="O2340">
        <v>123</v>
      </c>
      <c r="P2340" t="b">
        <v>1</v>
      </c>
      <c r="Q2340" t="s">
        <v>8298</v>
      </c>
      <c r="R2340" s="7">
        <f t="shared" si="181"/>
        <v>101.14333333333335</v>
      </c>
      <c r="S2340" s="7">
        <f t="shared" si="184"/>
        <v>123.34552845528455</v>
      </c>
      <c r="T2340" t="s">
        <v>8336</v>
      </c>
      <c r="U2340" t="s">
        <v>8352</v>
      </c>
    </row>
    <row r="2341" spans="1:21" ht="4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182"/>
        <v>42692.54987268518</v>
      </c>
      <c r="L2341" s="19">
        <f t="shared" si="183"/>
        <v>2016</v>
      </c>
      <c r="M2341" s="14">
        <f t="shared" si="180"/>
        <v>42723.082638888889</v>
      </c>
      <c r="N2341" t="b">
        <v>1</v>
      </c>
      <c r="O2341">
        <v>1104</v>
      </c>
      <c r="P2341" t="b">
        <v>1</v>
      </c>
      <c r="Q2341" t="s">
        <v>8298</v>
      </c>
      <c r="R2341" s="7">
        <f t="shared" si="181"/>
        <v>294.20799999999997</v>
      </c>
      <c r="S2341" s="7">
        <f t="shared" si="184"/>
        <v>66.623188405797094</v>
      </c>
      <c r="T2341" t="s">
        <v>8336</v>
      </c>
      <c r="U2341" t="s">
        <v>8352</v>
      </c>
    </row>
    <row r="2342" spans="1:21" ht="4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182"/>
        <v>42643.392800925925</v>
      </c>
      <c r="L2342" s="19">
        <f t="shared" si="183"/>
        <v>2016</v>
      </c>
      <c r="M2342" s="14">
        <f t="shared" si="180"/>
        <v>42673.392800925925</v>
      </c>
      <c r="N2342" t="b">
        <v>1</v>
      </c>
      <c r="O2342">
        <v>403</v>
      </c>
      <c r="P2342" t="b">
        <v>1</v>
      </c>
      <c r="Q2342" t="s">
        <v>8298</v>
      </c>
      <c r="R2342" s="7">
        <f t="shared" si="181"/>
        <v>105.77749999999999</v>
      </c>
      <c r="S2342" s="7">
        <f t="shared" si="184"/>
        <v>104.99007444168734</v>
      </c>
      <c r="T2342" t="s">
        <v>8336</v>
      </c>
      <c r="U2342" t="s">
        <v>8352</v>
      </c>
    </row>
    <row r="2343" spans="1:21" ht="30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182"/>
        <v>42167.563703703709</v>
      </c>
      <c r="L2343" s="19">
        <f t="shared" si="183"/>
        <v>2015</v>
      </c>
      <c r="M2343" s="14">
        <f t="shared" si="180"/>
        <v>42197.563703703709</v>
      </c>
      <c r="N2343" t="b">
        <v>0</v>
      </c>
      <c r="O2343">
        <v>0</v>
      </c>
      <c r="P2343" t="b">
        <v>0</v>
      </c>
      <c r="Q2343" t="s">
        <v>8272</v>
      </c>
      <c r="R2343" s="7">
        <f t="shared" si="181"/>
        <v>0</v>
      </c>
      <c r="S2343" s="7">
        <f t="shared" si="184"/>
        <v>0</v>
      </c>
      <c r="T2343" t="s">
        <v>8319</v>
      </c>
      <c r="U2343" t="s">
        <v>8320</v>
      </c>
    </row>
    <row r="2344" spans="1:21" ht="4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182"/>
        <v>41897.452199074076</v>
      </c>
      <c r="L2344" s="19">
        <f t="shared" si="183"/>
        <v>2014</v>
      </c>
      <c r="M2344" s="14">
        <f t="shared" si="180"/>
        <v>41917.958333333336</v>
      </c>
      <c r="N2344" t="b">
        <v>0</v>
      </c>
      <c r="O2344">
        <v>0</v>
      </c>
      <c r="P2344" t="b">
        <v>0</v>
      </c>
      <c r="Q2344" t="s">
        <v>8272</v>
      </c>
      <c r="R2344" s="7">
        <f t="shared" si="181"/>
        <v>0</v>
      </c>
      <c r="S2344" s="7">
        <f t="shared" si="184"/>
        <v>0</v>
      </c>
      <c r="T2344" t="s">
        <v>8319</v>
      </c>
      <c r="U2344" t="s">
        <v>8320</v>
      </c>
    </row>
    <row r="2345" spans="1:21" ht="4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182"/>
        <v>42327.575289351851</v>
      </c>
      <c r="L2345" s="19">
        <f t="shared" si="183"/>
        <v>2015</v>
      </c>
      <c r="M2345" s="14">
        <f t="shared" si="180"/>
        <v>42377.57430555555</v>
      </c>
      <c r="N2345" t="b">
        <v>0</v>
      </c>
      <c r="O2345">
        <v>1</v>
      </c>
      <c r="P2345" t="b">
        <v>0</v>
      </c>
      <c r="Q2345" t="s">
        <v>8272</v>
      </c>
      <c r="R2345" s="7">
        <f t="shared" si="181"/>
        <v>3</v>
      </c>
      <c r="S2345" s="7">
        <f t="shared" si="184"/>
        <v>300</v>
      </c>
      <c r="T2345" t="s">
        <v>8319</v>
      </c>
      <c r="U2345" t="s">
        <v>8320</v>
      </c>
    </row>
    <row r="2346" spans="1:21" ht="4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182"/>
        <v>42515.477650462963</v>
      </c>
      <c r="L2346" s="19">
        <f t="shared" si="183"/>
        <v>2016</v>
      </c>
      <c r="M2346" s="14">
        <f t="shared" si="180"/>
        <v>42545.477650462963</v>
      </c>
      <c r="N2346" t="b">
        <v>0</v>
      </c>
      <c r="O2346">
        <v>1</v>
      </c>
      <c r="P2346" t="b">
        <v>0</v>
      </c>
      <c r="Q2346" t="s">
        <v>8272</v>
      </c>
      <c r="R2346" s="7">
        <f t="shared" si="181"/>
        <v>0.1</v>
      </c>
      <c r="S2346" s="7">
        <f t="shared" si="184"/>
        <v>1</v>
      </c>
      <c r="T2346" t="s">
        <v>8319</v>
      </c>
      <c r="U2346" t="s">
        <v>8320</v>
      </c>
    </row>
    <row r="2347" spans="1:21" ht="4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182"/>
        <v>42059.751805555556</v>
      </c>
      <c r="L2347" s="19">
        <f t="shared" si="183"/>
        <v>2015</v>
      </c>
      <c r="M2347" s="14">
        <f t="shared" si="180"/>
        <v>42094.735416666663</v>
      </c>
      <c r="N2347" t="b">
        <v>0</v>
      </c>
      <c r="O2347">
        <v>0</v>
      </c>
      <c r="P2347" t="b">
        <v>0</v>
      </c>
      <c r="Q2347" t="s">
        <v>8272</v>
      </c>
      <c r="R2347" s="7">
        <f t="shared" si="181"/>
        <v>0</v>
      </c>
      <c r="S2347" s="7">
        <f t="shared" si="184"/>
        <v>0</v>
      </c>
      <c r="T2347" t="s">
        <v>8319</v>
      </c>
      <c r="U2347" t="s">
        <v>8320</v>
      </c>
    </row>
    <row r="2348" spans="1:21" ht="4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182"/>
        <v>42615.54896990741</v>
      </c>
      <c r="L2348" s="19">
        <f t="shared" si="183"/>
        <v>2016</v>
      </c>
      <c r="M2348" s="14">
        <f t="shared" si="180"/>
        <v>42660.54896990741</v>
      </c>
      <c r="N2348" t="b">
        <v>0</v>
      </c>
      <c r="O2348">
        <v>3</v>
      </c>
      <c r="P2348" t="b">
        <v>0</v>
      </c>
      <c r="Q2348" t="s">
        <v>8272</v>
      </c>
      <c r="R2348" s="7">
        <f t="shared" si="181"/>
        <v>6.5000000000000002E-2</v>
      </c>
      <c r="S2348" s="7">
        <f t="shared" si="184"/>
        <v>13</v>
      </c>
      <c r="T2348" t="s">
        <v>8319</v>
      </c>
      <c r="U2348" t="s">
        <v>8320</v>
      </c>
    </row>
    <row r="2349" spans="1:21" ht="30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182"/>
        <v>42577.357361111106</v>
      </c>
      <c r="L2349" s="19">
        <f t="shared" si="183"/>
        <v>2016</v>
      </c>
      <c r="M2349" s="14">
        <f t="shared" si="180"/>
        <v>42607.357361111106</v>
      </c>
      <c r="N2349" t="b">
        <v>0</v>
      </c>
      <c r="O2349">
        <v>1</v>
      </c>
      <c r="P2349" t="b">
        <v>0</v>
      </c>
      <c r="Q2349" t="s">
        <v>8272</v>
      </c>
      <c r="R2349" s="7">
        <f t="shared" si="181"/>
        <v>1.5</v>
      </c>
      <c r="S2349" s="7">
        <f t="shared" si="184"/>
        <v>15</v>
      </c>
      <c r="T2349" t="s">
        <v>8319</v>
      </c>
      <c r="U2349" t="s">
        <v>8320</v>
      </c>
    </row>
    <row r="2350" spans="1:21" ht="4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182"/>
        <v>42360.682152777779</v>
      </c>
      <c r="L2350" s="19">
        <f t="shared" si="183"/>
        <v>2015</v>
      </c>
      <c r="M2350" s="14">
        <f t="shared" si="180"/>
        <v>42420.682152777779</v>
      </c>
      <c r="N2350" t="b">
        <v>0</v>
      </c>
      <c r="O2350">
        <v>5</v>
      </c>
      <c r="P2350" t="b">
        <v>0</v>
      </c>
      <c r="Q2350" t="s">
        <v>8272</v>
      </c>
      <c r="R2350" s="7">
        <f t="shared" si="181"/>
        <v>0.38571428571428573</v>
      </c>
      <c r="S2350" s="7">
        <f t="shared" si="184"/>
        <v>54</v>
      </c>
      <c r="T2350" t="s">
        <v>8319</v>
      </c>
      <c r="U2350" t="s">
        <v>8320</v>
      </c>
    </row>
    <row r="2351" spans="1:21" ht="4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182"/>
        <v>42198.525787037041</v>
      </c>
      <c r="L2351" s="19">
        <f t="shared" si="183"/>
        <v>2015</v>
      </c>
      <c r="M2351" s="14">
        <f t="shared" si="180"/>
        <v>42227.525787037041</v>
      </c>
      <c r="N2351" t="b">
        <v>0</v>
      </c>
      <c r="O2351">
        <v>0</v>
      </c>
      <c r="P2351" t="b">
        <v>0</v>
      </c>
      <c r="Q2351" t="s">
        <v>8272</v>
      </c>
      <c r="R2351" s="7">
        <f t="shared" si="181"/>
        <v>0</v>
      </c>
      <c r="S2351" s="7">
        <f t="shared" si="184"/>
        <v>0</v>
      </c>
      <c r="T2351" t="s">
        <v>8319</v>
      </c>
      <c r="U2351" t="s">
        <v>8320</v>
      </c>
    </row>
    <row r="2352" spans="1:21" ht="30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182"/>
        <v>42708.592245370368</v>
      </c>
      <c r="L2352" s="19">
        <f t="shared" si="183"/>
        <v>2016</v>
      </c>
      <c r="M2352" s="14">
        <f t="shared" si="180"/>
        <v>42738.592245370368</v>
      </c>
      <c r="N2352" t="b">
        <v>0</v>
      </c>
      <c r="O2352">
        <v>0</v>
      </c>
      <c r="P2352" t="b">
        <v>0</v>
      </c>
      <c r="Q2352" t="s">
        <v>8272</v>
      </c>
      <c r="R2352" s="7">
        <f t="shared" si="181"/>
        <v>0</v>
      </c>
      <c r="S2352" s="7">
        <f t="shared" si="184"/>
        <v>0</v>
      </c>
      <c r="T2352" t="s">
        <v>8319</v>
      </c>
      <c r="U2352" t="s">
        <v>8320</v>
      </c>
    </row>
    <row r="2353" spans="1:21" ht="30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182"/>
        <v>42093.851145833338</v>
      </c>
      <c r="L2353" s="19">
        <f t="shared" si="183"/>
        <v>2015</v>
      </c>
      <c r="M2353" s="14">
        <f t="shared" si="180"/>
        <v>42123.851145833338</v>
      </c>
      <c r="N2353" t="b">
        <v>0</v>
      </c>
      <c r="O2353">
        <v>7</v>
      </c>
      <c r="P2353" t="b">
        <v>0</v>
      </c>
      <c r="Q2353" t="s">
        <v>8272</v>
      </c>
      <c r="R2353" s="7">
        <f t="shared" si="181"/>
        <v>0.5714285714285714</v>
      </c>
      <c r="S2353" s="7">
        <f t="shared" si="184"/>
        <v>15.428571428571429</v>
      </c>
      <c r="T2353" t="s">
        <v>8319</v>
      </c>
      <c r="U2353" t="s">
        <v>8320</v>
      </c>
    </row>
    <row r="2354" spans="1:21" ht="4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182"/>
        <v>42101.383703703701</v>
      </c>
      <c r="L2354" s="19">
        <f t="shared" si="183"/>
        <v>2015</v>
      </c>
      <c r="M2354" s="14">
        <f t="shared" si="180"/>
        <v>42161.383703703701</v>
      </c>
      <c r="N2354" t="b">
        <v>0</v>
      </c>
      <c r="O2354">
        <v>0</v>
      </c>
      <c r="P2354" t="b">
        <v>0</v>
      </c>
      <c r="Q2354" t="s">
        <v>8272</v>
      </c>
      <c r="R2354" s="7">
        <f t="shared" si="181"/>
        <v>0</v>
      </c>
      <c r="S2354" s="7">
        <f t="shared" si="184"/>
        <v>0</v>
      </c>
      <c r="T2354" t="s">
        <v>8319</v>
      </c>
      <c r="U2354" t="s">
        <v>8320</v>
      </c>
    </row>
    <row r="2355" spans="1:21" ht="4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182"/>
        <v>42103.426180555558</v>
      </c>
      <c r="L2355" s="19">
        <f t="shared" si="183"/>
        <v>2015</v>
      </c>
      <c r="M2355" s="14">
        <f t="shared" si="180"/>
        <v>42115.426180555558</v>
      </c>
      <c r="N2355" t="b">
        <v>0</v>
      </c>
      <c r="O2355">
        <v>0</v>
      </c>
      <c r="P2355" t="b">
        <v>0</v>
      </c>
      <c r="Q2355" t="s">
        <v>8272</v>
      </c>
      <c r="R2355" s="7">
        <f t="shared" si="181"/>
        <v>0</v>
      </c>
      <c r="S2355" s="7">
        <f t="shared" si="184"/>
        <v>0</v>
      </c>
      <c r="T2355" t="s">
        <v>8319</v>
      </c>
      <c r="U2355" t="s">
        <v>8320</v>
      </c>
    </row>
    <row r="2356" spans="1:21" ht="30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182"/>
        <v>41954.472916666666</v>
      </c>
      <c r="L2356" s="19">
        <f t="shared" si="183"/>
        <v>2014</v>
      </c>
      <c r="M2356" s="14">
        <f t="shared" si="180"/>
        <v>42014.472916666666</v>
      </c>
      <c r="N2356" t="b">
        <v>0</v>
      </c>
      <c r="O2356">
        <v>1</v>
      </c>
      <c r="P2356" t="b">
        <v>0</v>
      </c>
      <c r="Q2356" t="s">
        <v>8272</v>
      </c>
      <c r="R2356" s="7">
        <f t="shared" si="181"/>
        <v>7.1428571428571425E-2</v>
      </c>
      <c r="S2356" s="7">
        <f t="shared" si="184"/>
        <v>25</v>
      </c>
      <c r="T2356" t="s">
        <v>8319</v>
      </c>
      <c r="U2356" t="s">
        <v>8320</v>
      </c>
    </row>
    <row r="2357" spans="1:21" ht="4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182"/>
        <v>42096.668240740742</v>
      </c>
      <c r="L2357" s="19">
        <f t="shared" si="183"/>
        <v>2015</v>
      </c>
      <c r="M2357" s="14">
        <f t="shared" si="180"/>
        <v>42126.668240740742</v>
      </c>
      <c r="N2357" t="b">
        <v>0</v>
      </c>
      <c r="O2357">
        <v>2</v>
      </c>
      <c r="P2357" t="b">
        <v>0</v>
      </c>
      <c r="Q2357" t="s">
        <v>8272</v>
      </c>
      <c r="R2357" s="7">
        <f t="shared" si="181"/>
        <v>0.6875</v>
      </c>
      <c r="S2357" s="7">
        <f t="shared" si="184"/>
        <v>27.5</v>
      </c>
      <c r="T2357" t="s">
        <v>8319</v>
      </c>
      <c r="U2357" t="s">
        <v>8320</v>
      </c>
    </row>
    <row r="2358" spans="1:21" ht="30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182"/>
        <v>42130.53361111111</v>
      </c>
      <c r="L2358" s="19">
        <f t="shared" si="183"/>
        <v>2015</v>
      </c>
      <c r="M2358" s="14">
        <f t="shared" si="180"/>
        <v>42160.53361111111</v>
      </c>
      <c r="N2358" t="b">
        <v>0</v>
      </c>
      <c r="O2358">
        <v>0</v>
      </c>
      <c r="P2358" t="b">
        <v>0</v>
      </c>
      <c r="Q2358" t="s">
        <v>8272</v>
      </c>
      <c r="R2358" s="7">
        <f t="shared" si="181"/>
        <v>0</v>
      </c>
      <c r="S2358" s="7">
        <f t="shared" si="184"/>
        <v>0</v>
      </c>
      <c r="T2358" t="s">
        <v>8319</v>
      </c>
      <c r="U2358" t="s">
        <v>8320</v>
      </c>
    </row>
    <row r="2359" spans="1:21" ht="30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182"/>
        <v>42264.370115740741</v>
      </c>
      <c r="L2359" s="19">
        <f t="shared" si="183"/>
        <v>2015</v>
      </c>
      <c r="M2359" s="14">
        <f t="shared" si="180"/>
        <v>42294.370115740741</v>
      </c>
      <c r="N2359" t="b">
        <v>0</v>
      </c>
      <c r="O2359">
        <v>0</v>
      </c>
      <c r="P2359" t="b">
        <v>0</v>
      </c>
      <c r="Q2359" t="s">
        <v>8272</v>
      </c>
      <c r="R2359" s="7">
        <f t="shared" si="181"/>
        <v>0</v>
      </c>
      <c r="S2359" s="7">
        <f t="shared" si="184"/>
        <v>0</v>
      </c>
      <c r="T2359" t="s">
        <v>8319</v>
      </c>
      <c r="U2359" t="s">
        <v>8320</v>
      </c>
    </row>
    <row r="2360" spans="1:21" ht="30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182"/>
        <v>41978.680972222224</v>
      </c>
      <c r="L2360" s="19">
        <f t="shared" si="183"/>
        <v>2014</v>
      </c>
      <c r="M2360" s="14">
        <f t="shared" si="180"/>
        <v>42034.777083333334</v>
      </c>
      <c r="N2360" t="b">
        <v>0</v>
      </c>
      <c r="O2360">
        <v>0</v>
      </c>
      <c r="P2360" t="b">
        <v>0</v>
      </c>
      <c r="Q2360" t="s">
        <v>8272</v>
      </c>
      <c r="R2360" s="7">
        <f t="shared" si="181"/>
        <v>0</v>
      </c>
      <c r="S2360" s="7">
        <f t="shared" si="184"/>
        <v>0</v>
      </c>
      <c r="T2360" t="s">
        <v>8319</v>
      </c>
      <c r="U2360" t="s">
        <v>8320</v>
      </c>
    </row>
    <row r="2361" spans="1:21" ht="4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182"/>
        <v>42159.399583333332</v>
      </c>
      <c r="L2361" s="19">
        <f t="shared" si="183"/>
        <v>2015</v>
      </c>
      <c r="M2361" s="14">
        <f t="shared" si="180"/>
        <v>42219.399583333332</v>
      </c>
      <c r="N2361" t="b">
        <v>0</v>
      </c>
      <c r="O2361">
        <v>3</v>
      </c>
      <c r="P2361" t="b">
        <v>0</v>
      </c>
      <c r="Q2361" t="s">
        <v>8272</v>
      </c>
      <c r="R2361" s="7">
        <f t="shared" si="181"/>
        <v>14.680000000000001</v>
      </c>
      <c r="S2361" s="7">
        <f t="shared" si="184"/>
        <v>367</v>
      </c>
      <c r="T2361" t="s">
        <v>8319</v>
      </c>
      <c r="U2361" t="s">
        <v>8320</v>
      </c>
    </row>
    <row r="2362" spans="1:21" ht="4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182"/>
        <v>42377.45694444445</v>
      </c>
      <c r="L2362" s="19">
        <f t="shared" si="183"/>
        <v>2016</v>
      </c>
      <c r="M2362" s="14">
        <f t="shared" si="180"/>
        <v>42407.45694444445</v>
      </c>
      <c r="N2362" t="b">
        <v>0</v>
      </c>
      <c r="O2362">
        <v>1</v>
      </c>
      <c r="P2362" t="b">
        <v>0</v>
      </c>
      <c r="Q2362" t="s">
        <v>8272</v>
      </c>
      <c r="R2362" s="7">
        <f t="shared" si="181"/>
        <v>0.04</v>
      </c>
      <c r="S2362" s="7">
        <f t="shared" si="184"/>
        <v>2</v>
      </c>
      <c r="T2362" t="s">
        <v>8319</v>
      </c>
      <c r="U2362" t="s">
        <v>8320</v>
      </c>
    </row>
    <row r="2363" spans="1:21" ht="4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182"/>
        <v>42466.608888888892</v>
      </c>
      <c r="L2363" s="19">
        <f t="shared" si="183"/>
        <v>2016</v>
      </c>
      <c r="M2363" s="14">
        <f t="shared" si="180"/>
        <v>42490.666666666672</v>
      </c>
      <c r="N2363" t="b">
        <v>0</v>
      </c>
      <c r="O2363">
        <v>0</v>
      </c>
      <c r="P2363" t="b">
        <v>0</v>
      </c>
      <c r="Q2363" t="s">
        <v>8272</v>
      </c>
      <c r="R2363" s="7">
        <f t="shared" si="181"/>
        <v>0</v>
      </c>
      <c r="S2363" s="7">
        <f t="shared" si="184"/>
        <v>0</v>
      </c>
      <c r="T2363" t="s">
        <v>8319</v>
      </c>
      <c r="U2363" t="s">
        <v>8320</v>
      </c>
    </row>
    <row r="2364" spans="1:21" ht="30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182"/>
        <v>41954.438310185185</v>
      </c>
      <c r="L2364" s="19">
        <f t="shared" si="183"/>
        <v>2014</v>
      </c>
      <c r="M2364" s="14">
        <f t="shared" si="180"/>
        <v>41984.438310185185</v>
      </c>
      <c r="N2364" t="b">
        <v>0</v>
      </c>
      <c r="O2364">
        <v>2</v>
      </c>
      <c r="P2364" t="b">
        <v>0</v>
      </c>
      <c r="Q2364" t="s">
        <v>8272</v>
      </c>
      <c r="R2364" s="7">
        <f t="shared" si="181"/>
        <v>28.571428571428569</v>
      </c>
      <c r="S2364" s="7">
        <f t="shared" si="184"/>
        <v>60</v>
      </c>
      <c r="T2364" t="s">
        <v>8319</v>
      </c>
      <c r="U2364" t="s">
        <v>8320</v>
      </c>
    </row>
    <row r="2365" spans="1:21" ht="4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182"/>
        <v>42321.761574074073</v>
      </c>
      <c r="L2365" s="19">
        <f t="shared" si="183"/>
        <v>2015</v>
      </c>
      <c r="M2365" s="14">
        <f t="shared" si="180"/>
        <v>42366.761574074073</v>
      </c>
      <c r="N2365" t="b">
        <v>0</v>
      </c>
      <c r="O2365">
        <v>0</v>
      </c>
      <c r="P2365" t="b">
        <v>0</v>
      </c>
      <c r="Q2365" t="s">
        <v>8272</v>
      </c>
      <c r="R2365" s="7">
        <f t="shared" si="181"/>
        <v>0</v>
      </c>
      <c r="S2365" s="7">
        <f t="shared" si="184"/>
        <v>0</v>
      </c>
      <c r="T2365" t="s">
        <v>8319</v>
      </c>
      <c r="U2365" t="s">
        <v>8320</v>
      </c>
    </row>
    <row r="2366" spans="1:21" ht="30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182"/>
        <v>42248.684675925921</v>
      </c>
      <c r="L2366" s="19">
        <f t="shared" si="183"/>
        <v>2015</v>
      </c>
      <c r="M2366" s="14">
        <f t="shared" si="180"/>
        <v>42303.684675925921</v>
      </c>
      <c r="N2366" t="b">
        <v>0</v>
      </c>
      <c r="O2366">
        <v>0</v>
      </c>
      <c r="P2366" t="b">
        <v>0</v>
      </c>
      <c r="Q2366" t="s">
        <v>8272</v>
      </c>
      <c r="R2366" s="7">
        <f t="shared" si="181"/>
        <v>0</v>
      </c>
      <c r="S2366" s="7">
        <f t="shared" si="184"/>
        <v>0</v>
      </c>
      <c r="T2366" t="s">
        <v>8319</v>
      </c>
      <c r="U2366" t="s">
        <v>8320</v>
      </c>
    </row>
    <row r="2367" spans="1:21" ht="4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182"/>
        <v>42346.486400462964</v>
      </c>
      <c r="L2367" s="19">
        <f t="shared" si="183"/>
        <v>2015</v>
      </c>
      <c r="M2367" s="14">
        <f t="shared" si="180"/>
        <v>42386.708333333328</v>
      </c>
      <c r="N2367" t="b">
        <v>0</v>
      </c>
      <c r="O2367">
        <v>0</v>
      </c>
      <c r="P2367" t="b">
        <v>0</v>
      </c>
      <c r="Q2367" t="s">
        <v>8272</v>
      </c>
      <c r="R2367" s="7">
        <f t="shared" si="181"/>
        <v>0</v>
      </c>
      <c r="S2367" s="7">
        <f t="shared" si="184"/>
        <v>0</v>
      </c>
      <c r="T2367" t="s">
        <v>8319</v>
      </c>
      <c r="U2367" t="s">
        <v>8320</v>
      </c>
    </row>
    <row r="2368" spans="1:21" ht="4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182"/>
        <v>42268.281631944439</v>
      </c>
      <c r="L2368" s="19">
        <f t="shared" si="183"/>
        <v>2015</v>
      </c>
      <c r="M2368" s="14">
        <f t="shared" si="180"/>
        <v>42298.281631944439</v>
      </c>
      <c r="N2368" t="b">
        <v>0</v>
      </c>
      <c r="O2368">
        <v>27</v>
      </c>
      <c r="P2368" t="b">
        <v>0</v>
      </c>
      <c r="Q2368" t="s">
        <v>8272</v>
      </c>
      <c r="R2368" s="7">
        <f t="shared" si="181"/>
        <v>10.52</v>
      </c>
      <c r="S2368" s="7">
        <f t="shared" si="184"/>
        <v>97.407407407407405</v>
      </c>
      <c r="T2368" t="s">
        <v>8319</v>
      </c>
      <c r="U2368" t="s">
        <v>8320</v>
      </c>
    </row>
    <row r="2369" spans="1:21" ht="4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182"/>
        <v>42425.720092592594</v>
      </c>
      <c r="L2369" s="19">
        <f t="shared" si="183"/>
        <v>2016</v>
      </c>
      <c r="M2369" s="14">
        <f t="shared" si="180"/>
        <v>42485.678425925929</v>
      </c>
      <c r="N2369" t="b">
        <v>0</v>
      </c>
      <c r="O2369">
        <v>14</v>
      </c>
      <c r="P2369" t="b">
        <v>0</v>
      </c>
      <c r="Q2369" t="s">
        <v>8272</v>
      </c>
      <c r="R2369" s="7">
        <f t="shared" si="181"/>
        <v>1.34</v>
      </c>
      <c r="S2369" s="7">
        <f t="shared" si="184"/>
        <v>47.857142857142854</v>
      </c>
      <c r="T2369" t="s">
        <v>8319</v>
      </c>
      <c r="U2369" t="s">
        <v>8320</v>
      </c>
    </row>
    <row r="2370" spans="1:21" ht="4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si="182"/>
        <v>42063.471817129626</v>
      </c>
      <c r="L2370" s="19">
        <f t="shared" si="183"/>
        <v>2015</v>
      </c>
      <c r="M2370" s="14">
        <f t="shared" ref="M2370:M2433" si="185">(I2370/86400)+25569+(-6/24)</f>
        <v>42108.430150462962</v>
      </c>
      <c r="N2370" t="b">
        <v>0</v>
      </c>
      <c r="O2370">
        <v>2</v>
      </c>
      <c r="P2370" t="b">
        <v>0</v>
      </c>
      <c r="Q2370" t="s">
        <v>8272</v>
      </c>
      <c r="R2370" s="7">
        <f t="shared" ref="R2370:R2433" si="186">E2370/D2370*100</f>
        <v>0.25</v>
      </c>
      <c r="S2370" s="7">
        <f t="shared" si="184"/>
        <v>50</v>
      </c>
      <c r="T2370" t="s">
        <v>8319</v>
      </c>
      <c r="U2370" t="s">
        <v>8320</v>
      </c>
    </row>
    <row r="2371" spans="1:21" ht="4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ref="K2371:K2434" si="187">(J2371/86400)+25569+(-6/24)</f>
        <v>42380.562627314815</v>
      </c>
      <c r="L2371" s="19">
        <f t="shared" ref="L2371:L2434" si="188">YEAR(K2371)</f>
        <v>2016</v>
      </c>
      <c r="M2371" s="14">
        <f t="shared" si="185"/>
        <v>42410.562627314815</v>
      </c>
      <c r="N2371" t="b">
        <v>0</v>
      </c>
      <c r="O2371">
        <v>0</v>
      </c>
      <c r="P2371" t="b">
        <v>0</v>
      </c>
      <c r="Q2371" t="s">
        <v>8272</v>
      </c>
      <c r="R2371" s="7">
        <f t="shared" si="186"/>
        <v>0</v>
      </c>
      <c r="S2371" s="7">
        <f t="shared" ref="S2371:S2434" si="189">IFERROR(E2371/O2371,0)</f>
        <v>0</v>
      </c>
      <c r="T2371" t="s">
        <v>8319</v>
      </c>
      <c r="U2371" t="s">
        <v>8320</v>
      </c>
    </row>
    <row r="2372" spans="1:21" ht="4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187"/>
        <v>41960.93913194444</v>
      </c>
      <c r="L2372" s="19">
        <f t="shared" si="188"/>
        <v>2014</v>
      </c>
      <c r="M2372" s="14">
        <f t="shared" si="185"/>
        <v>41990.93913194444</v>
      </c>
      <c r="N2372" t="b">
        <v>0</v>
      </c>
      <c r="O2372">
        <v>4</v>
      </c>
      <c r="P2372" t="b">
        <v>0</v>
      </c>
      <c r="Q2372" t="s">
        <v>8272</v>
      </c>
      <c r="R2372" s="7">
        <f t="shared" si="186"/>
        <v>0.32800000000000001</v>
      </c>
      <c r="S2372" s="7">
        <f t="shared" si="189"/>
        <v>20.5</v>
      </c>
      <c r="T2372" t="s">
        <v>8319</v>
      </c>
      <c r="U2372" t="s">
        <v>8320</v>
      </c>
    </row>
    <row r="2373" spans="1:21" ht="4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187"/>
        <v>42150.527731481481</v>
      </c>
      <c r="L2373" s="19">
        <f t="shared" si="188"/>
        <v>2015</v>
      </c>
      <c r="M2373" s="14">
        <f t="shared" si="185"/>
        <v>42180.527731481481</v>
      </c>
      <c r="N2373" t="b">
        <v>0</v>
      </c>
      <c r="O2373">
        <v>0</v>
      </c>
      <c r="P2373" t="b">
        <v>0</v>
      </c>
      <c r="Q2373" t="s">
        <v>8272</v>
      </c>
      <c r="R2373" s="7">
        <f t="shared" si="186"/>
        <v>0</v>
      </c>
      <c r="S2373" s="7">
        <f t="shared" si="189"/>
        <v>0</v>
      </c>
      <c r="T2373" t="s">
        <v>8319</v>
      </c>
      <c r="U2373" t="s">
        <v>8320</v>
      </c>
    </row>
    <row r="2374" spans="1:21" ht="4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187"/>
        <v>42087.819108796291</v>
      </c>
      <c r="L2374" s="19">
        <f t="shared" si="188"/>
        <v>2015</v>
      </c>
      <c r="M2374" s="14">
        <f t="shared" si="185"/>
        <v>42117.819108796291</v>
      </c>
      <c r="N2374" t="b">
        <v>0</v>
      </c>
      <c r="O2374">
        <v>6</v>
      </c>
      <c r="P2374" t="b">
        <v>0</v>
      </c>
      <c r="Q2374" t="s">
        <v>8272</v>
      </c>
      <c r="R2374" s="7">
        <f t="shared" si="186"/>
        <v>3.2727272727272729</v>
      </c>
      <c r="S2374" s="7">
        <f t="shared" si="189"/>
        <v>30</v>
      </c>
      <c r="T2374" t="s">
        <v>8319</v>
      </c>
      <c r="U2374" t="s">
        <v>8320</v>
      </c>
    </row>
    <row r="2375" spans="1:21" ht="30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187"/>
        <v>42215.412314814814</v>
      </c>
      <c r="L2375" s="19">
        <f t="shared" si="188"/>
        <v>2015</v>
      </c>
      <c r="M2375" s="14">
        <f t="shared" si="185"/>
        <v>42245.412314814814</v>
      </c>
      <c r="N2375" t="b">
        <v>0</v>
      </c>
      <c r="O2375">
        <v>1</v>
      </c>
      <c r="P2375" t="b">
        <v>0</v>
      </c>
      <c r="Q2375" t="s">
        <v>8272</v>
      </c>
      <c r="R2375" s="7">
        <f t="shared" si="186"/>
        <v>5.8823529411764705E-3</v>
      </c>
      <c r="S2375" s="7">
        <f t="shared" si="189"/>
        <v>50</v>
      </c>
      <c r="T2375" t="s">
        <v>8319</v>
      </c>
      <c r="U2375" t="s">
        <v>8320</v>
      </c>
    </row>
    <row r="2376" spans="1:21" ht="45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187"/>
        <v>42017.593287037038</v>
      </c>
      <c r="L2376" s="19">
        <f t="shared" si="188"/>
        <v>2015</v>
      </c>
      <c r="M2376" s="14">
        <f t="shared" si="185"/>
        <v>42047.593287037038</v>
      </c>
      <c r="N2376" t="b">
        <v>0</v>
      </c>
      <c r="O2376">
        <v>1</v>
      </c>
      <c r="P2376" t="b">
        <v>0</v>
      </c>
      <c r="Q2376" t="s">
        <v>8272</v>
      </c>
      <c r="R2376" s="7">
        <f t="shared" si="186"/>
        <v>4.5454545454545456E-2</v>
      </c>
      <c r="S2376" s="7">
        <f t="shared" si="189"/>
        <v>10</v>
      </c>
      <c r="T2376" t="s">
        <v>8319</v>
      </c>
      <c r="U2376" t="s">
        <v>8320</v>
      </c>
    </row>
    <row r="2377" spans="1:21" ht="4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187"/>
        <v>42592.586076388892</v>
      </c>
      <c r="L2377" s="19">
        <f t="shared" si="188"/>
        <v>2016</v>
      </c>
      <c r="M2377" s="14">
        <f t="shared" si="185"/>
        <v>42622.586076388892</v>
      </c>
      <c r="N2377" t="b">
        <v>0</v>
      </c>
      <c r="O2377">
        <v>0</v>
      </c>
      <c r="P2377" t="b">
        <v>0</v>
      </c>
      <c r="Q2377" t="s">
        <v>8272</v>
      </c>
      <c r="R2377" s="7">
        <f t="shared" si="186"/>
        <v>0</v>
      </c>
      <c r="S2377" s="7">
        <f t="shared" si="189"/>
        <v>0</v>
      </c>
      <c r="T2377" t="s">
        <v>8319</v>
      </c>
      <c r="U2377" t="s">
        <v>8320</v>
      </c>
    </row>
    <row r="2378" spans="1:21" ht="30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187"/>
        <v>42318.675532407404</v>
      </c>
      <c r="L2378" s="19">
        <f t="shared" si="188"/>
        <v>2015</v>
      </c>
      <c r="M2378" s="14">
        <f t="shared" si="185"/>
        <v>42348.675532407404</v>
      </c>
      <c r="N2378" t="b">
        <v>0</v>
      </c>
      <c r="O2378">
        <v>4</v>
      </c>
      <c r="P2378" t="b">
        <v>0</v>
      </c>
      <c r="Q2378" t="s">
        <v>8272</v>
      </c>
      <c r="R2378" s="7">
        <f t="shared" si="186"/>
        <v>10.877666666666666</v>
      </c>
      <c r="S2378" s="7">
        <f t="shared" si="189"/>
        <v>81.582499999999996</v>
      </c>
      <c r="T2378" t="s">
        <v>8319</v>
      </c>
      <c r="U2378" t="s">
        <v>8320</v>
      </c>
    </row>
    <row r="2379" spans="1:21" ht="4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187"/>
        <v>42669.620173611111</v>
      </c>
      <c r="L2379" s="19">
        <f t="shared" si="188"/>
        <v>2016</v>
      </c>
      <c r="M2379" s="14">
        <f t="shared" si="185"/>
        <v>42699.661840277782</v>
      </c>
      <c r="N2379" t="b">
        <v>0</v>
      </c>
      <c r="O2379">
        <v>0</v>
      </c>
      <c r="P2379" t="b">
        <v>0</v>
      </c>
      <c r="Q2379" t="s">
        <v>8272</v>
      </c>
      <c r="R2379" s="7">
        <f t="shared" si="186"/>
        <v>0</v>
      </c>
      <c r="S2379" s="7">
        <f t="shared" si="189"/>
        <v>0</v>
      </c>
      <c r="T2379" t="s">
        <v>8319</v>
      </c>
      <c r="U2379" t="s">
        <v>8320</v>
      </c>
    </row>
    <row r="2380" spans="1:21" ht="30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187"/>
        <v>42212.763078703705</v>
      </c>
      <c r="L2380" s="19">
        <f t="shared" si="188"/>
        <v>2015</v>
      </c>
      <c r="M2380" s="14">
        <f t="shared" si="185"/>
        <v>42241.763078703705</v>
      </c>
      <c r="N2380" t="b">
        <v>0</v>
      </c>
      <c r="O2380">
        <v>0</v>
      </c>
      <c r="P2380" t="b">
        <v>0</v>
      </c>
      <c r="Q2380" t="s">
        <v>8272</v>
      </c>
      <c r="R2380" s="7">
        <f t="shared" si="186"/>
        <v>0</v>
      </c>
      <c r="S2380" s="7">
        <f t="shared" si="189"/>
        <v>0</v>
      </c>
      <c r="T2380" t="s">
        <v>8319</v>
      </c>
      <c r="U2380" t="s">
        <v>8320</v>
      </c>
    </row>
    <row r="2381" spans="1:21" ht="30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187"/>
        <v>42236.766388888893</v>
      </c>
      <c r="L2381" s="19">
        <f t="shared" si="188"/>
        <v>2015</v>
      </c>
      <c r="M2381" s="14">
        <f t="shared" si="185"/>
        <v>42281.766388888893</v>
      </c>
      <c r="N2381" t="b">
        <v>0</v>
      </c>
      <c r="O2381">
        <v>0</v>
      </c>
      <c r="P2381" t="b">
        <v>0</v>
      </c>
      <c r="Q2381" t="s">
        <v>8272</v>
      </c>
      <c r="R2381" s="7">
        <f t="shared" si="186"/>
        <v>0</v>
      </c>
      <c r="S2381" s="7">
        <f t="shared" si="189"/>
        <v>0</v>
      </c>
      <c r="T2381" t="s">
        <v>8319</v>
      </c>
      <c r="U2381" t="s">
        <v>8320</v>
      </c>
    </row>
    <row r="2382" spans="1:21" ht="4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187"/>
        <v>42248.543310185181</v>
      </c>
      <c r="L2382" s="19">
        <f t="shared" si="188"/>
        <v>2015</v>
      </c>
      <c r="M2382" s="14">
        <f t="shared" si="185"/>
        <v>42278.543310185181</v>
      </c>
      <c r="N2382" t="b">
        <v>0</v>
      </c>
      <c r="O2382">
        <v>3</v>
      </c>
      <c r="P2382" t="b">
        <v>0</v>
      </c>
      <c r="Q2382" t="s">
        <v>8272</v>
      </c>
      <c r="R2382" s="7">
        <f t="shared" si="186"/>
        <v>0.36666666666666664</v>
      </c>
      <c r="S2382" s="7">
        <f t="shared" si="189"/>
        <v>18.333333333333332</v>
      </c>
      <c r="T2382" t="s">
        <v>8319</v>
      </c>
      <c r="U2382" t="s">
        <v>8320</v>
      </c>
    </row>
    <row r="2383" spans="1:21" ht="30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187"/>
        <v>42074.685740740737</v>
      </c>
      <c r="L2383" s="19">
        <f t="shared" si="188"/>
        <v>2015</v>
      </c>
      <c r="M2383" s="14">
        <f t="shared" si="185"/>
        <v>42104.685740740737</v>
      </c>
      <c r="N2383" t="b">
        <v>0</v>
      </c>
      <c r="O2383">
        <v>7</v>
      </c>
      <c r="P2383" t="b">
        <v>0</v>
      </c>
      <c r="Q2383" t="s">
        <v>8272</v>
      </c>
      <c r="R2383" s="7">
        <f t="shared" si="186"/>
        <v>1.8193398957730169</v>
      </c>
      <c r="S2383" s="7">
        <f t="shared" si="189"/>
        <v>224.42857142857142</v>
      </c>
      <c r="T2383" t="s">
        <v>8319</v>
      </c>
      <c r="U2383" t="s">
        <v>8320</v>
      </c>
    </row>
    <row r="2384" spans="1:21" ht="45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187"/>
        <v>42194.937534722223</v>
      </c>
      <c r="L2384" s="19">
        <f t="shared" si="188"/>
        <v>2015</v>
      </c>
      <c r="M2384" s="14">
        <f t="shared" si="185"/>
        <v>42219.937534722223</v>
      </c>
      <c r="N2384" t="b">
        <v>0</v>
      </c>
      <c r="O2384">
        <v>2</v>
      </c>
      <c r="P2384" t="b">
        <v>0</v>
      </c>
      <c r="Q2384" t="s">
        <v>8272</v>
      </c>
      <c r="R2384" s="7">
        <f t="shared" si="186"/>
        <v>2.5</v>
      </c>
      <c r="S2384" s="7">
        <f t="shared" si="189"/>
        <v>37.5</v>
      </c>
      <c r="T2384" t="s">
        <v>8319</v>
      </c>
      <c r="U2384" t="s">
        <v>8320</v>
      </c>
    </row>
    <row r="2385" spans="1:21" ht="4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187"/>
        <v>42026.806793981479</v>
      </c>
      <c r="L2385" s="19">
        <f t="shared" si="188"/>
        <v>2015</v>
      </c>
      <c r="M2385" s="14">
        <f t="shared" si="185"/>
        <v>42056.806793981479</v>
      </c>
      <c r="N2385" t="b">
        <v>0</v>
      </c>
      <c r="O2385">
        <v>3</v>
      </c>
      <c r="P2385" t="b">
        <v>0</v>
      </c>
      <c r="Q2385" t="s">
        <v>8272</v>
      </c>
      <c r="R2385" s="7">
        <f t="shared" si="186"/>
        <v>4.3499999999999996</v>
      </c>
      <c r="S2385" s="7">
        <f t="shared" si="189"/>
        <v>145</v>
      </c>
      <c r="T2385" t="s">
        <v>8319</v>
      </c>
      <c r="U2385" t="s">
        <v>8320</v>
      </c>
    </row>
    <row r="2386" spans="1:21" ht="45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187"/>
        <v>41926.817627314813</v>
      </c>
      <c r="L2386" s="19">
        <f t="shared" si="188"/>
        <v>2014</v>
      </c>
      <c r="M2386" s="14">
        <f t="shared" si="185"/>
        <v>41956.859293981484</v>
      </c>
      <c r="N2386" t="b">
        <v>0</v>
      </c>
      <c r="O2386">
        <v>8</v>
      </c>
      <c r="P2386" t="b">
        <v>0</v>
      </c>
      <c r="Q2386" t="s">
        <v>8272</v>
      </c>
      <c r="R2386" s="7">
        <f t="shared" si="186"/>
        <v>0.8</v>
      </c>
      <c r="S2386" s="7">
        <f t="shared" si="189"/>
        <v>1</v>
      </c>
      <c r="T2386" t="s">
        <v>8319</v>
      </c>
      <c r="U2386" t="s">
        <v>8320</v>
      </c>
    </row>
    <row r="2387" spans="1:21" ht="4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187"/>
        <v>42191.45175925926</v>
      </c>
      <c r="L2387" s="19">
        <f t="shared" si="188"/>
        <v>2015</v>
      </c>
      <c r="M2387" s="14">
        <f t="shared" si="185"/>
        <v>42221.45175925926</v>
      </c>
      <c r="N2387" t="b">
        <v>0</v>
      </c>
      <c r="O2387">
        <v>7</v>
      </c>
      <c r="P2387" t="b">
        <v>0</v>
      </c>
      <c r="Q2387" t="s">
        <v>8272</v>
      </c>
      <c r="R2387" s="7">
        <f t="shared" si="186"/>
        <v>1.2123076923076923</v>
      </c>
      <c r="S2387" s="7">
        <f t="shared" si="189"/>
        <v>112.57142857142857</v>
      </c>
      <c r="T2387" t="s">
        <v>8319</v>
      </c>
      <c r="U2387" t="s">
        <v>8320</v>
      </c>
    </row>
    <row r="2388" spans="1:21" ht="4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187"/>
        <v>41954.588240740741</v>
      </c>
      <c r="L2388" s="19">
        <f t="shared" si="188"/>
        <v>2014</v>
      </c>
      <c r="M2388" s="14">
        <f t="shared" si="185"/>
        <v>42014.588240740741</v>
      </c>
      <c r="N2388" t="b">
        <v>0</v>
      </c>
      <c r="O2388">
        <v>0</v>
      </c>
      <c r="P2388" t="b">
        <v>0</v>
      </c>
      <c r="Q2388" t="s">
        <v>8272</v>
      </c>
      <c r="R2388" s="7">
        <f t="shared" si="186"/>
        <v>0</v>
      </c>
      <c r="S2388" s="7">
        <f t="shared" si="189"/>
        <v>0</v>
      </c>
      <c r="T2388" t="s">
        <v>8319</v>
      </c>
      <c r="U2388" t="s">
        <v>8320</v>
      </c>
    </row>
    <row r="2389" spans="1:21" ht="45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187"/>
        <v>42528.376620370371</v>
      </c>
      <c r="L2389" s="19">
        <f t="shared" si="188"/>
        <v>2016</v>
      </c>
      <c r="M2389" s="14">
        <f t="shared" si="185"/>
        <v>42573.376620370371</v>
      </c>
      <c r="N2389" t="b">
        <v>0</v>
      </c>
      <c r="O2389">
        <v>3</v>
      </c>
      <c r="P2389" t="b">
        <v>0</v>
      </c>
      <c r="Q2389" t="s">
        <v>8272</v>
      </c>
      <c r="R2389" s="7">
        <f t="shared" si="186"/>
        <v>0.68399999999999994</v>
      </c>
      <c r="S2389" s="7">
        <f t="shared" si="189"/>
        <v>342</v>
      </c>
      <c r="T2389" t="s">
        <v>8319</v>
      </c>
      <c r="U2389" t="s">
        <v>8320</v>
      </c>
    </row>
    <row r="2390" spans="1:21" ht="4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187"/>
        <v>41989.603692129633</v>
      </c>
      <c r="L2390" s="19">
        <f t="shared" si="188"/>
        <v>2014</v>
      </c>
      <c r="M2390" s="14">
        <f t="shared" si="185"/>
        <v>42019.561805555553</v>
      </c>
      <c r="N2390" t="b">
        <v>0</v>
      </c>
      <c r="O2390">
        <v>8</v>
      </c>
      <c r="P2390" t="b">
        <v>0</v>
      </c>
      <c r="Q2390" t="s">
        <v>8272</v>
      </c>
      <c r="R2390" s="7">
        <f t="shared" si="186"/>
        <v>1.2513513513513512</v>
      </c>
      <c r="S2390" s="7">
        <f t="shared" si="189"/>
        <v>57.875</v>
      </c>
      <c r="T2390" t="s">
        <v>8319</v>
      </c>
      <c r="U2390" t="s">
        <v>8320</v>
      </c>
    </row>
    <row r="2391" spans="1:21" ht="45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187"/>
        <v>42179.403379629628</v>
      </c>
      <c r="L2391" s="19">
        <f t="shared" si="188"/>
        <v>2015</v>
      </c>
      <c r="M2391" s="14">
        <f t="shared" si="185"/>
        <v>42210.665972222225</v>
      </c>
      <c r="N2391" t="b">
        <v>0</v>
      </c>
      <c r="O2391">
        <v>1</v>
      </c>
      <c r="P2391" t="b">
        <v>0</v>
      </c>
      <c r="Q2391" t="s">
        <v>8272</v>
      </c>
      <c r="R2391" s="7">
        <f t="shared" si="186"/>
        <v>0.1875</v>
      </c>
      <c r="S2391" s="7">
        <f t="shared" si="189"/>
        <v>30</v>
      </c>
      <c r="T2391" t="s">
        <v>8319</v>
      </c>
      <c r="U2391" t="s">
        <v>8320</v>
      </c>
    </row>
    <row r="2392" spans="1:21" ht="4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187"/>
        <v>41968.012314814812</v>
      </c>
      <c r="L2392" s="19">
        <f t="shared" si="188"/>
        <v>2014</v>
      </c>
      <c r="M2392" s="14">
        <f t="shared" si="185"/>
        <v>42008.012314814812</v>
      </c>
      <c r="N2392" t="b">
        <v>0</v>
      </c>
      <c r="O2392">
        <v>0</v>
      </c>
      <c r="P2392" t="b">
        <v>0</v>
      </c>
      <c r="Q2392" t="s">
        <v>8272</v>
      </c>
      <c r="R2392" s="7">
        <f t="shared" si="186"/>
        <v>0</v>
      </c>
      <c r="S2392" s="7">
        <f t="shared" si="189"/>
        <v>0</v>
      </c>
      <c r="T2392" t="s">
        <v>8319</v>
      </c>
      <c r="U2392" t="s">
        <v>8320</v>
      </c>
    </row>
    <row r="2393" spans="1:21" ht="30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187"/>
        <v>42064.544490740736</v>
      </c>
      <c r="L2393" s="19">
        <f t="shared" si="188"/>
        <v>2015</v>
      </c>
      <c r="M2393" s="14">
        <f t="shared" si="185"/>
        <v>42094.502824074079</v>
      </c>
      <c r="N2393" t="b">
        <v>0</v>
      </c>
      <c r="O2393">
        <v>1</v>
      </c>
      <c r="P2393" t="b">
        <v>0</v>
      </c>
      <c r="Q2393" t="s">
        <v>8272</v>
      </c>
      <c r="R2393" s="7">
        <f t="shared" si="186"/>
        <v>0.125</v>
      </c>
      <c r="S2393" s="7">
        <f t="shared" si="189"/>
        <v>25</v>
      </c>
      <c r="T2393" t="s">
        <v>8319</v>
      </c>
      <c r="U2393" t="s">
        <v>8320</v>
      </c>
    </row>
    <row r="2394" spans="1:21" ht="45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187"/>
        <v>42275.870636574073</v>
      </c>
      <c r="L2394" s="19">
        <f t="shared" si="188"/>
        <v>2015</v>
      </c>
      <c r="M2394" s="14">
        <f t="shared" si="185"/>
        <v>42305.870636574073</v>
      </c>
      <c r="N2394" t="b">
        <v>0</v>
      </c>
      <c r="O2394">
        <v>0</v>
      </c>
      <c r="P2394" t="b">
        <v>0</v>
      </c>
      <c r="Q2394" t="s">
        <v>8272</v>
      </c>
      <c r="R2394" s="7">
        <f t="shared" si="186"/>
        <v>0</v>
      </c>
      <c r="S2394" s="7">
        <f t="shared" si="189"/>
        <v>0</v>
      </c>
      <c r="T2394" t="s">
        <v>8319</v>
      </c>
      <c r="U2394" t="s">
        <v>8320</v>
      </c>
    </row>
    <row r="2395" spans="1:21" ht="4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187"/>
        <v>42194.398344907408</v>
      </c>
      <c r="L2395" s="19">
        <f t="shared" si="188"/>
        <v>2015</v>
      </c>
      <c r="M2395" s="14">
        <f t="shared" si="185"/>
        <v>42224.398344907408</v>
      </c>
      <c r="N2395" t="b">
        <v>0</v>
      </c>
      <c r="O2395">
        <v>1</v>
      </c>
      <c r="P2395" t="b">
        <v>0</v>
      </c>
      <c r="Q2395" t="s">
        <v>8272</v>
      </c>
      <c r="R2395" s="7">
        <f t="shared" si="186"/>
        <v>0.05</v>
      </c>
      <c r="S2395" s="7">
        <f t="shared" si="189"/>
        <v>50</v>
      </c>
      <c r="T2395" t="s">
        <v>8319</v>
      </c>
      <c r="U2395" t="s">
        <v>8320</v>
      </c>
    </row>
    <row r="2396" spans="1:21" ht="4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187"/>
        <v>42031.112187499995</v>
      </c>
      <c r="L2396" s="19">
        <f t="shared" si="188"/>
        <v>2015</v>
      </c>
      <c r="M2396" s="14">
        <f t="shared" si="185"/>
        <v>42061.112187499995</v>
      </c>
      <c r="N2396" t="b">
        <v>0</v>
      </c>
      <c r="O2396">
        <v>2</v>
      </c>
      <c r="P2396" t="b">
        <v>0</v>
      </c>
      <c r="Q2396" t="s">
        <v>8272</v>
      </c>
      <c r="R2396" s="7">
        <f t="shared" si="186"/>
        <v>0.06</v>
      </c>
      <c r="S2396" s="7">
        <f t="shared" si="189"/>
        <v>1.5</v>
      </c>
      <c r="T2396" t="s">
        <v>8319</v>
      </c>
      <c r="U2396" t="s">
        <v>8320</v>
      </c>
    </row>
    <row r="2397" spans="1:21" ht="4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187"/>
        <v>42716.871377314819</v>
      </c>
      <c r="L2397" s="19">
        <f t="shared" si="188"/>
        <v>2016</v>
      </c>
      <c r="M2397" s="14">
        <f t="shared" si="185"/>
        <v>42745.122916666667</v>
      </c>
      <c r="N2397" t="b">
        <v>0</v>
      </c>
      <c r="O2397">
        <v>0</v>
      </c>
      <c r="P2397" t="b">
        <v>0</v>
      </c>
      <c r="Q2397" t="s">
        <v>8272</v>
      </c>
      <c r="R2397" s="7">
        <f t="shared" si="186"/>
        <v>0</v>
      </c>
      <c r="S2397" s="7">
        <f t="shared" si="189"/>
        <v>0</v>
      </c>
      <c r="T2397" t="s">
        <v>8319</v>
      </c>
      <c r="U2397" t="s">
        <v>8320</v>
      </c>
    </row>
    <row r="2398" spans="1:21" ht="4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187"/>
        <v>42262.599050925928</v>
      </c>
      <c r="L2398" s="19">
        <f t="shared" si="188"/>
        <v>2015</v>
      </c>
      <c r="M2398" s="14">
        <f t="shared" si="185"/>
        <v>42292.599050925928</v>
      </c>
      <c r="N2398" t="b">
        <v>0</v>
      </c>
      <c r="O2398">
        <v>1</v>
      </c>
      <c r="P2398" t="b">
        <v>0</v>
      </c>
      <c r="Q2398" t="s">
        <v>8272</v>
      </c>
      <c r="R2398" s="7">
        <f t="shared" si="186"/>
        <v>0.2</v>
      </c>
      <c r="S2398" s="7">
        <f t="shared" si="189"/>
        <v>10</v>
      </c>
      <c r="T2398" t="s">
        <v>8319</v>
      </c>
      <c r="U2398" t="s">
        <v>8320</v>
      </c>
    </row>
    <row r="2399" spans="1:21" ht="4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187"/>
        <v>41976.63490740741</v>
      </c>
      <c r="L2399" s="19">
        <f t="shared" si="188"/>
        <v>2014</v>
      </c>
      <c r="M2399" s="14">
        <f t="shared" si="185"/>
        <v>42006.63490740741</v>
      </c>
      <c r="N2399" t="b">
        <v>0</v>
      </c>
      <c r="O2399">
        <v>0</v>
      </c>
      <c r="P2399" t="b">
        <v>0</v>
      </c>
      <c r="Q2399" t="s">
        <v>8272</v>
      </c>
      <c r="R2399" s="7">
        <f t="shared" si="186"/>
        <v>0</v>
      </c>
      <c r="S2399" s="7">
        <f t="shared" si="189"/>
        <v>0</v>
      </c>
      <c r="T2399" t="s">
        <v>8319</v>
      </c>
      <c r="U2399" t="s">
        <v>8320</v>
      </c>
    </row>
    <row r="2400" spans="1:21" ht="4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187"/>
        <v>42157.666481481487</v>
      </c>
      <c r="L2400" s="19">
        <f t="shared" si="188"/>
        <v>2015</v>
      </c>
      <c r="M2400" s="14">
        <f t="shared" si="185"/>
        <v>42187.666481481487</v>
      </c>
      <c r="N2400" t="b">
        <v>0</v>
      </c>
      <c r="O2400">
        <v>0</v>
      </c>
      <c r="P2400" t="b">
        <v>0</v>
      </c>
      <c r="Q2400" t="s">
        <v>8272</v>
      </c>
      <c r="R2400" s="7">
        <f t="shared" si="186"/>
        <v>0</v>
      </c>
      <c r="S2400" s="7">
        <f t="shared" si="189"/>
        <v>0</v>
      </c>
      <c r="T2400" t="s">
        <v>8319</v>
      </c>
      <c r="U2400" t="s">
        <v>8320</v>
      </c>
    </row>
    <row r="2401" spans="1:21" ht="4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187"/>
        <v>41956.603078703702</v>
      </c>
      <c r="L2401" s="19">
        <f t="shared" si="188"/>
        <v>2014</v>
      </c>
      <c r="M2401" s="14">
        <f t="shared" si="185"/>
        <v>41991.603078703702</v>
      </c>
      <c r="N2401" t="b">
        <v>0</v>
      </c>
      <c r="O2401">
        <v>0</v>
      </c>
      <c r="P2401" t="b">
        <v>0</v>
      </c>
      <c r="Q2401" t="s">
        <v>8272</v>
      </c>
      <c r="R2401" s="7">
        <f t="shared" si="186"/>
        <v>0</v>
      </c>
      <c r="S2401" s="7">
        <f t="shared" si="189"/>
        <v>0</v>
      </c>
      <c r="T2401" t="s">
        <v>8319</v>
      </c>
      <c r="U2401" t="s">
        <v>8320</v>
      </c>
    </row>
    <row r="2402" spans="1:21" ht="4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187"/>
        <v>42444.018101851849</v>
      </c>
      <c r="L2402" s="19">
        <f t="shared" si="188"/>
        <v>2016</v>
      </c>
      <c r="M2402" s="14">
        <f t="shared" si="185"/>
        <v>42474.018101851849</v>
      </c>
      <c r="N2402" t="b">
        <v>0</v>
      </c>
      <c r="O2402">
        <v>0</v>
      </c>
      <c r="P2402" t="b">
        <v>0</v>
      </c>
      <c r="Q2402" t="s">
        <v>8272</v>
      </c>
      <c r="R2402" s="7">
        <f t="shared" si="186"/>
        <v>0</v>
      </c>
      <c r="S2402" s="7">
        <f t="shared" si="189"/>
        <v>0</v>
      </c>
      <c r="T2402" t="s">
        <v>8319</v>
      </c>
      <c r="U2402" t="s">
        <v>8320</v>
      </c>
    </row>
    <row r="2403" spans="1:21" ht="4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187"/>
        <v>42374.572870370372</v>
      </c>
      <c r="L2403" s="19">
        <f t="shared" si="188"/>
        <v>2016</v>
      </c>
      <c r="M2403" s="14">
        <f t="shared" si="185"/>
        <v>42434.572870370372</v>
      </c>
      <c r="N2403" t="b">
        <v>0</v>
      </c>
      <c r="O2403">
        <v>9</v>
      </c>
      <c r="P2403" t="b">
        <v>0</v>
      </c>
      <c r="Q2403" t="s">
        <v>8284</v>
      </c>
      <c r="R2403" s="7">
        <f t="shared" si="186"/>
        <v>0.71785714285714286</v>
      </c>
      <c r="S2403" s="7">
        <f t="shared" si="189"/>
        <v>22.333333333333332</v>
      </c>
      <c r="T2403" t="s">
        <v>8336</v>
      </c>
      <c r="U2403" t="s">
        <v>8337</v>
      </c>
    </row>
    <row r="2404" spans="1:21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187"/>
        <v>42107.429756944446</v>
      </c>
      <c r="L2404" s="19">
        <f t="shared" si="188"/>
        <v>2015</v>
      </c>
      <c r="M2404" s="14">
        <f t="shared" si="185"/>
        <v>42137.429756944446</v>
      </c>
      <c r="N2404" t="b">
        <v>0</v>
      </c>
      <c r="O2404">
        <v>1</v>
      </c>
      <c r="P2404" t="b">
        <v>0</v>
      </c>
      <c r="Q2404" t="s">
        <v>8284</v>
      </c>
      <c r="R2404" s="7">
        <f t="shared" si="186"/>
        <v>0.43333333333333329</v>
      </c>
      <c r="S2404" s="7">
        <f t="shared" si="189"/>
        <v>52</v>
      </c>
      <c r="T2404" t="s">
        <v>8336</v>
      </c>
      <c r="U2404" t="s">
        <v>8337</v>
      </c>
    </row>
    <row r="2405" spans="1:21" ht="4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187"/>
        <v>42399.632615740746</v>
      </c>
      <c r="L2405" s="19">
        <f t="shared" si="188"/>
        <v>2016</v>
      </c>
      <c r="M2405" s="14">
        <f t="shared" si="185"/>
        <v>42459.590949074074</v>
      </c>
      <c r="N2405" t="b">
        <v>0</v>
      </c>
      <c r="O2405">
        <v>12</v>
      </c>
      <c r="P2405" t="b">
        <v>0</v>
      </c>
      <c r="Q2405" t="s">
        <v>8284</v>
      </c>
      <c r="R2405" s="7">
        <f t="shared" si="186"/>
        <v>16.833333333333332</v>
      </c>
      <c r="S2405" s="7">
        <f t="shared" si="189"/>
        <v>16.833333333333332</v>
      </c>
      <c r="T2405" t="s">
        <v>8336</v>
      </c>
      <c r="U2405" t="s">
        <v>8337</v>
      </c>
    </row>
    <row r="2406" spans="1:21" ht="4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187"/>
        <v>42341.78943287037</v>
      </c>
      <c r="L2406" s="19">
        <f t="shared" si="188"/>
        <v>2015</v>
      </c>
      <c r="M2406" s="14">
        <f t="shared" si="185"/>
        <v>42371.78943287037</v>
      </c>
      <c r="N2406" t="b">
        <v>0</v>
      </c>
      <c r="O2406">
        <v>0</v>
      </c>
      <c r="P2406" t="b">
        <v>0</v>
      </c>
      <c r="Q2406" t="s">
        <v>8284</v>
      </c>
      <c r="R2406" s="7">
        <f t="shared" si="186"/>
        <v>0</v>
      </c>
      <c r="S2406" s="7">
        <f t="shared" si="189"/>
        <v>0</v>
      </c>
      <c r="T2406" t="s">
        <v>8336</v>
      </c>
      <c r="U2406" t="s">
        <v>8337</v>
      </c>
    </row>
    <row r="2407" spans="1:21" ht="30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187"/>
        <v>42595.335358796292</v>
      </c>
      <c r="L2407" s="19">
        <f t="shared" si="188"/>
        <v>2016</v>
      </c>
      <c r="M2407" s="14">
        <f t="shared" si="185"/>
        <v>42616.335358796292</v>
      </c>
      <c r="N2407" t="b">
        <v>0</v>
      </c>
      <c r="O2407">
        <v>20</v>
      </c>
      <c r="P2407" t="b">
        <v>0</v>
      </c>
      <c r="Q2407" t="s">
        <v>8284</v>
      </c>
      <c r="R2407" s="7">
        <f t="shared" si="186"/>
        <v>22.52</v>
      </c>
      <c r="S2407" s="7">
        <f t="shared" si="189"/>
        <v>56.3</v>
      </c>
      <c r="T2407" t="s">
        <v>8336</v>
      </c>
      <c r="U2407" t="s">
        <v>8337</v>
      </c>
    </row>
    <row r="2408" spans="1:21" ht="4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187"/>
        <v>41982.860995370371</v>
      </c>
      <c r="L2408" s="19">
        <f t="shared" si="188"/>
        <v>2014</v>
      </c>
      <c r="M2408" s="14">
        <f t="shared" si="185"/>
        <v>42022.860995370371</v>
      </c>
      <c r="N2408" t="b">
        <v>0</v>
      </c>
      <c r="O2408">
        <v>16</v>
      </c>
      <c r="P2408" t="b">
        <v>0</v>
      </c>
      <c r="Q2408" t="s">
        <v>8284</v>
      </c>
      <c r="R2408" s="7">
        <f t="shared" si="186"/>
        <v>41.384615384615387</v>
      </c>
      <c r="S2408" s="7">
        <f t="shared" si="189"/>
        <v>84.0625</v>
      </c>
      <c r="T2408" t="s">
        <v>8336</v>
      </c>
      <c r="U2408" t="s">
        <v>8337</v>
      </c>
    </row>
    <row r="2409" spans="1:21" ht="60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187"/>
        <v>42082.325555555552</v>
      </c>
      <c r="L2409" s="19">
        <f t="shared" si="188"/>
        <v>2015</v>
      </c>
      <c r="M2409" s="14">
        <f t="shared" si="185"/>
        <v>42105</v>
      </c>
      <c r="N2409" t="b">
        <v>0</v>
      </c>
      <c r="O2409">
        <v>33</v>
      </c>
      <c r="P2409" t="b">
        <v>0</v>
      </c>
      <c r="Q2409" t="s">
        <v>8284</v>
      </c>
      <c r="R2409" s="7">
        <f t="shared" si="186"/>
        <v>25.259090909090908</v>
      </c>
      <c r="S2409" s="7">
        <f t="shared" si="189"/>
        <v>168.39393939393941</v>
      </c>
      <c r="T2409" t="s">
        <v>8336</v>
      </c>
      <c r="U2409" t="s">
        <v>8337</v>
      </c>
    </row>
    <row r="2410" spans="1:21" ht="30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187"/>
        <v>41918.890706018516</v>
      </c>
      <c r="L2410" s="19">
        <f t="shared" si="188"/>
        <v>2014</v>
      </c>
      <c r="M2410" s="14">
        <f t="shared" si="185"/>
        <v>41948.932372685187</v>
      </c>
      <c r="N2410" t="b">
        <v>0</v>
      </c>
      <c r="O2410">
        <v>2</v>
      </c>
      <c r="P2410" t="b">
        <v>0</v>
      </c>
      <c r="Q2410" t="s">
        <v>8284</v>
      </c>
      <c r="R2410" s="7">
        <f t="shared" si="186"/>
        <v>0.2</v>
      </c>
      <c r="S2410" s="7">
        <f t="shared" si="189"/>
        <v>15</v>
      </c>
      <c r="T2410" t="s">
        <v>8336</v>
      </c>
      <c r="U2410" t="s">
        <v>8337</v>
      </c>
    </row>
    <row r="2411" spans="1:21" ht="30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187"/>
        <v>42204.625868055555</v>
      </c>
      <c r="L2411" s="19">
        <f t="shared" si="188"/>
        <v>2015</v>
      </c>
      <c r="M2411" s="14">
        <f t="shared" si="185"/>
        <v>42234.625868055555</v>
      </c>
      <c r="N2411" t="b">
        <v>0</v>
      </c>
      <c r="O2411">
        <v>6</v>
      </c>
      <c r="P2411" t="b">
        <v>0</v>
      </c>
      <c r="Q2411" t="s">
        <v>8284</v>
      </c>
      <c r="R2411" s="7">
        <f t="shared" si="186"/>
        <v>1.8399999999999999</v>
      </c>
      <c r="S2411" s="7">
        <f t="shared" si="189"/>
        <v>76.666666666666671</v>
      </c>
      <c r="T2411" t="s">
        <v>8336</v>
      </c>
      <c r="U2411" t="s">
        <v>8337</v>
      </c>
    </row>
    <row r="2412" spans="1:21" ht="60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187"/>
        <v>42224.158275462964</v>
      </c>
      <c r="L2412" s="19">
        <f t="shared" si="188"/>
        <v>2015</v>
      </c>
      <c r="M2412" s="14">
        <f t="shared" si="185"/>
        <v>42254.158275462964</v>
      </c>
      <c r="N2412" t="b">
        <v>0</v>
      </c>
      <c r="O2412">
        <v>0</v>
      </c>
      <c r="P2412" t="b">
        <v>0</v>
      </c>
      <c r="Q2412" t="s">
        <v>8284</v>
      </c>
      <c r="R2412" s="7">
        <f t="shared" si="186"/>
        <v>0</v>
      </c>
      <c r="S2412" s="7">
        <f t="shared" si="189"/>
        <v>0</v>
      </c>
      <c r="T2412" t="s">
        <v>8336</v>
      </c>
      <c r="U2412" t="s">
        <v>8337</v>
      </c>
    </row>
    <row r="2413" spans="1:21" ht="45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187"/>
        <v>42211.482430555552</v>
      </c>
      <c r="L2413" s="19">
        <f t="shared" si="188"/>
        <v>2015</v>
      </c>
      <c r="M2413" s="14">
        <f t="shared" si="185"/>
        <v>42241.482430555552</v>
      </c>
      <c r="N2413" t="b">
        <v>0</v>
      </c>
      <c r="O2413">
        <v>3</v>
      </c>
      <c r="P2413" t="b">
        <v>0</v>
      </c>
      <c r="Q2413" t="s">
        <v>8284</v>
      </c>
      <c r="R2413" s="7">
        <f t="shared" si="186"/>
        <v>0.60399999999999998</v>
      </c>
      <c r="S2413" s="7">
        <f t="shared" si="189"/>
        <v>50.333333333333336</v>
      </c>
      <c r="T2413" t="s">
        <v>8336</v>
      </c>
      <c r="U2413" t="s">
        <v>8337</v>
      </c>
    </row>
    <row r="2414" spans="1:21" ht="45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187"/>
        <v>42655.486956018518</v>
      </c>
      <c r="L2414" s="19">
        <f t="shared" si="188"/>
        <v>2016</v>
      </c>
      <c r="M2414" s="14">
        <f t="shared" si="185"/>
        <v>42700.528622685189</v>
      </c>
      <c r="N2414" t="b">
        <v>0</v>
      </c>
      <c r="O2414">
        <v>0</v>
      </c>
      <c r="P2414" t="b">
        <v>0</v>
      </c>
      <c r="Q2414" t="s">
        <v>8284</v>
      </c>
      <c r="R2414" s="7">
        <f t="shared" si="186"/>
        <v>0</v>
      </c>
      <c r="S2414" s="7">
        <f t="shared" si="189"/>
        <v>0</v>
      </c>
      <c r="T2414" t="s">
        <v>8336</v>
      </c>
      <c r="U2414" t="s">
        <v>8337</v>
      </c>
    </row>
    <row r="2415" spans="1:21" ht="4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187"/>
        <v>41759.85974537037</v>
      </c>
      <c r="L2415" s="19">
        <f t="shared" si="188"/>
        <v>2014</v>
      </c>
      <c r="M2415" s="14">
        <f t="shared" si="185"/>
        <v>41790.729166666664</v>
      </c>
      <c r="N2415" t="b">
        <v>0</v>
      </c>
      <c r="O2415">
        <v>3</v>
      </c>
      <c r="P2415" t="b">
        <v>0</v>
      </c>
      <c r="Q2415" t="s">
        <v>8284</v>
      </c>
      <c r="R2415" s="7">
        <f t="shared" si="186"/>
        <v>0.83333333333333337</v>
      </c>
      <c r="S2415" s="7">
        <f t="shared" si="189"/>
        <v>8.3333333333333339</v>
      </c>
      <c r="T2415" t="s">
        <v>8336</v>
      </c>
      <c r="U2415" t="s">
        <v>8337</v>
      </c>
    </row>
    <row r="2416" spans="1:21" ht="4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187"/>
        <v>42198.445138888885</v>
      </c>
      <c r="L2416" s="19">
        <f t="shared" si="188"/>
        <v>2015</v>
      </c>
      <c r="M2416" s="14">
        <f t="shared" si="185"/>
        <v>42237.915972222225</v>
      </c>
      <c r="N2416" t="b">
        <v>0</v>
      </c>
      <c r="O2416">
        <v>13</v>
      </c>
      <c r="P2416" t="b">
        <v>0</v>
      </c>
      <c r="Q2416" t="s">
        <v>8284</v>
      </c>
      <c r="R2416" s="7">
        <f t="shared" si="186"/>
        <v>3.0666666666666664</v>
      </c>
      <c r="S2416" s="7">
        <f t="shared" si="189"/>
        <v>35.384615384615387</v>
      </c>
      <c r="T2416" t="s">
        <v>8336</v>
      </c>
      <c r="U2416" t="s">
        <v>8337</v>
      </c>
    </row>
    <row r="2417" spans="1:21" ht="30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187"/>
        <v>42536.612800925926</v>
      </c>
      <c r="L2417" s="19">
        <f t="shared" si="188"/>
        <v>2016</v>
      </c>
      <c r="M2417" s="14">
        <f t="shared" si="185"/>
        <v>42566.612800925926</v>
      </c>
      <c r="N2417" t="b">
        <v>0</v>
      </c>
      <c r="O2417">
        <v>6</v>
      </c>
      <c r="P2417" t="b">
        <v>0</v>
      </c>
      <c r="Q2417" t="s">
        <v>8284</v>
      </c>
      <c r="R2417" s="7">
        <f t="shared" si="186"/>
        <v>0.55833333333333335</v>
      </c>
      <c r="S2417" s="7">
        <f t="shared" si="189"/>
        <v>55.833333333333336</v>
      </c>
      <c r="T2417" t="s">
        <v>8336</v>
      </c>
      <c r="U2417" t="s">
        <v>8337</v>
      </c>
    </row>
    <row r="2418" spans="1:21" ht="4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187"/>
        <v>42019.487766203703</v>
      </c>
      <c r="L2418" s="19">
        <f t="shared" si="188"/>
        <v>2015</v>
      </c>
      <c r="M2418" s="14">
        <f t="shared" si="185"/>
        <v>42077.375</v>
      </c>
      <c r="N2418" t="b">
        <v>0</v>
      </c>
      <c r="O2418">
        <v>1</v>
      </c>
      <c r="P2418" t="b">
        <v>0</v>
      </c>
      <c r="Q2418" t="s">
        <v>8284</v>
      </c>
      <c r="R2418" s="7">
        <f t="shared" si="186"/>
        <v>2.5000000000000001E-2</v>
      </c>
      <c r="S2418" s="7">
        <f t="shared" si="189"/>
        <v>5</v>
      </c>
      <c r="T2418" t="s">
        <v>8336</v>
      </c>
      <c r="U2418" t="s">
        <v>8337</v>
      </c>
    </row>
    <row r="2419" spans="1:21" ht="4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187"/>
        <v>41831.634108796294</v>
      </c>
      <c r="L2419" s="19">
        <f t="shared" si="188"/>
        <v>2014</v>
      </c>
      <c r="M2419" s="14">
        <f t="shared" si="185"/>
        <v>41861.634108796294</v>
      </c>
      <c r="N2419" t="b">
        <v>0</v>
      </c>
      <c r="O2419">
        <v>0</v>
      </c>
      <c r="P2419" t="b">
        <v>0</v>
      </c>
      <c r="Q2419" t="s">
        <v>8284</v>
      </c>
      <c r="R2419" s="7">
        <f t="shared" si="186"/>
        <v>0</v>
      </c>
      <c r="S2419" s="7">
        <f t="shared" si="189"/>
        <v>0</v>
      </c>
      <c r="T2419" t="s">
        <v>8336</v>
      </c>
      <c r="U2419" t="s">
        <v>8337</v>
      </c>
    </row>
    <row r="2420" spans="1:21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187"/>
        <v>42027.606990740736</v>
      </c>
      <c r="L2420" s="19">
        <f t="shared" si="188"/>
        <v>2015</v>
      </c>
      <c r="M2420" s="14">
        <f t="shared" si="185"/>
        <v>42087.565324074079</v>
      </c>
      <c r="N2420" t="b">
        <v>0</v>
      </c>
      <c r="O2420">
        <v>5</v>
      </c>
      <c r="P2420" t="b">
        <v>0</v>
      </c>
      <c r="Q2420" t="s">
        <v>8284</v>
      </c>
      <c r="R2420" s="7">
        <f t="shared" si="186"/>
        <v>0.02</v>
      </c>
      <c r="S2420" s="7">
        <f t="shared" si="189"/>
        <v>1</v>
      </c>
      <c r="T2420" t="s">
        <v>8336</v>
      </c>
      <c r="U2420" t="s">
        <v>8337</v>
      </c>
    </row>
    <row r="2421" spans="1:21" ht="45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187"/>
        <v>41993.488298611112</v>
      </c>
      <c r="L2421" s="19">
        <f t="shared" si="188"/>
        <v>2014</v>
      </c>
      <c r="M2421" s="14">
        <f t="shared" si="185"/>
        <v>42053.488298611112</v>
      </c>
      <c r="N2421" t="b">
        <v>0</v>
      </c>
      <c r="O2421">
        <v>0</v>
      </c>
      <c r="P2421" t="b">
        <v>0</v>
      </c>
      <c r="Q2421" t="s">
        <v>8284</v>
      </c>
      <c r="R2421" s="7">
        <f t="shared" si="186"/>
        <v>0</v>
      </c>
      <c r="S2421" s="7">
        <f t="shared" si="189"/>
        <v>0</v>
      </c>
      <c r="T2421" t="s">
        <v>8336</v>
      </c>
      <c r="U2421" t="s">
        <v>8337</v>
      </c>
    </row>
    <row r="2422" spans="1:21" ht="30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187"/>
        <v>41892.778877314813</v>
      </c>
      <c r="L2422" s="19">
        <f t="shared" si="188"/>
        <v>2014</v>
      </c>
      <c r="M2422" s="14">
        <f t="shared" si="185"/>
        <v>41952.820543981477</v>
      </c>
      <c r="N2422" t="b">
        <v>0</v>
      </c>
      <c r="O2422">
        <v>36</v>
      </c>
      <c r="P2422" t="b">
        <v>0</v>
      </c>
      <c r="Q2422" t="s">
        <v>8284</v>
      </c>
      <c r="R2422" s="7">
        <f t="shared" si="186"/>
        <v>14.825133372851216</v>
      </c>
      <c r="S2422" s="7">
        <f t="shared" si="189"/>
        <v>69.472222222222229</v>
      </c>
      <c r="T2422" t="s">
        <v>8336</v>
      </c>
      <c r="U2422" t="s">
        <v>8337</v>
      </c>
    </row>
    <row r="2423" spans="1:21" ht="30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187"/>
        <v>42026.437453703707</v>
      </c>
      <c r="L2423" s="19">
        <f t="shared" si="188"/>
        <v>2015</v>
      </c>
      <c r="M2423" s="14">
        <f t="shared" si="185"/>
        <v>42056.437453703707</v>
      </c>
      <c r="N2423" t="b">
        <v>0</v>
      </c>
      <c r="O2423">
        <v>1</v>
      </c>
      <c r="P2423" t="b">
        <v>0</v>
      </c>
      <c r="Q2423" t="s">
        <v>8284</v>
      </c>
      <c r="R2423" s="7">
        <f t="shared" si="186"/>
        <v>1.6666666666666666E-2</v>
      </c>
      <c r="S2423" s="7">
        <f t="shared" si="189"/>
        <v>1</v>
      </c>
      <c r="T2423" t="s">
        <v>8336</v>
      </c>
      <c r="U2423" t="s">
        <v>8337</v>
      </c>
    </row>
    <row r="2424" spans="1:21" ht="30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187"/>
        <v>42044.474953703699</v>
      </c>
      <c r="L2424" s="19">
        <f t="shared" si="188"/>
        <v>2015</v>
      </c>
      <c r="M2424" s="14">
        <f t="shared" si="185"/>
        <v>42074.433287037042</v>
      </c>
      <c r="N2424" t="b">
        <v>0</v>
      </c>
      <c r="O2424">
        <v>1</v>
      </c>
      <c r="P2424" t="b">
        <v>0</v>
      </c>
      <c r="Q2424" t="s">
        <v>8284</v>
      </c>
      <c r="R2424" s="7">
        <f t="shared" si="186"/>
        <v>0.2</v>
      </c>
      <c r="S2424" s="7">
        <f t="shared" si="189"/>
        <v>1</v>
      </c>
      <c r="T2424" t="s">
        <v>8336</v>
      </c>
      <c r="U2424" t="s">
        <v>8337</v>
      </c>
    </row>
    <row r="2425" spans="1:21" ht="4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187"/>
        <v>41974.454745370371</v>
      </c>
      <c r="L2425" s="19">
        <f t="shared" si="188"/>
        <v>2014</v>
      </c>
      <c r="M2425" s="14">
        <f t="shared" si="185"/>
        <v>42004.454745370371</v>
      </c>
      <c r="N2425" t="b">
        <v>0</v>
      </c>
      <c r="O2425">
        <v>1</v>
      </c>
      <c r="P2425" t="b">
        <v>0</v>
      </c>
      <c r="Q2425" t="s">
        <v>8284</v>
      </c>
      <c r="R2425" s="7">
        <f t="shared" si="186"/>
        <v>1.3333333333333334E-2</v>
      </c>
      <c r="S2425" s="7">
        <f t="shared" si="189"/>
        <v>8</v>
      </c>
      <c r="T2425" t="s">
        <v>8336</v>
      </c>
      <c r="U2425" t="s">
        <v>8337</v>
      </c>
    </row>
    <row r="2426" spans="1:21" ht="30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187"/>
        <v>41909.642453703702</v>
      </c>
      <c r="L2426" s="19">
        <f t="shared" si="188"/>
        <v>2014</v>
      </c>
      <c r="M2426" s="14">
        <f t="shared" si="185"/>
        <v>41939.642453703702</v>
      </c>
      <c r="N2426" t="b">
        <v>0</v>
      </c>
      <c r="O2426">
        <v>9</v>
      </c>
      <c r="P2426" t="b">
        <v>0</v>
      </c>
      <c r="Q2426" t="s">
        <v>8284</v>
      </c>
      <c r="R2426" s="7">
        <f t="shared" si="186"/>
        <v>1.24</v>
      </c>
      <c r="S2426" s="7">
        <f t="shared" si="189"/>
        <v>34.444444444444443</v>
      </c>
      <c r="T2426" t="s">
        <v>8336</v>
      </c>
      <c r="U2426" t="s">
        <v>8337</v>
      </c>
    </row>
    <row r="2427" spans="1:21" ht="45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187"/>
        <v>42502.663761574076</v>
      </c>
      <c r="L2427" s="19">
        <f t="shared" si="188"/>
        <v>2016</v>
      </c>
      <c r="M2427" s="14">
        <f t="shared" si="185"/>
        <v>42517.669444444444</v>
      </c>
      <c r="N2427" t="b">
        <v>0</v>
      </c>
      <c r="O2427">
        <v>1</v>
      </c>
      <c r="P2427" t="b">
        <v>0</v>
      </c>
      <c r="Q2427" t="s">
        <v>8284</v>
      </c>
      <c r="R2427" s="7">
        <f t="shared" si="186"/>
        <v>2.8571428571428574E-2</v>
      </c>
      <c r="S2427" s="7">
        <f t="shared" si="189"/>
        <v>1</v>
      </c>
      <c r="T2427" t="s">
        <v>8336</v>
      </c>
      <c r="U2427" t="s">
        <v>8337</v>
      </c>
    </row>
    <row r="2428" spans="1:21" ht="4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187"/>
        <v>42163.920046296298</v>
      </c>
      <c r="L2428" s="19">
        <f t="shared" si="188"/>
        <v>2015</v>
      </c>
      <c r="M2428" s="14">
        <f t="shared" si="185"/>
        <v>42223.920046296298</v>
      </c>
      <c r="N2428" t="b">
        <v>0</v>
      </c>
      <c r="O2428">
        <v>0</v>
      </c>
      <c r="P2428" t="b">
        <v>0</v>
      </c>
      <c r="Q2428" t="s">
        <v>8284</v>
      </c>
      <c r="R2428" s="7">
        <f t="shared" si="186"/>
        <v>0</v>
      </c>
      <c r="S2428" s="7">
        <f t="shared" si="189"/>
        <v>0</v>
      </c>
      <c r="T2428" t="s">
        <v>8336</v>
      </c>
      <c r="U2428" t="s">
        <v>8337</v>
      </c>
    </row>
    <row r="2429" spans="1:21" ht="30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187"/>
        <v>42412.068668981483</v>
      </c>
      <c r="L2429" s="19">
        <f t="shared" si="188"/>
        <v>2016</v>
      </c>
      <c r="M2429" s="14">
        <f t="shared" si="185"/>
        <v>42452.027002314819</v>
      </c>
      <c r="N2429" t="b">
        <v>0</v>
      </c>
      <c r="O2429">
        <v>1</v>
      </c>
      <c r="P2429" t="b">
        <v>0</v>
      </c>
      <c r="Q2429" t="s">
        <v>8284</v>
      </c>
      <c r="R2429" s="7">
        <f t="shared" si="186"/>
        <v>2E-3</v>
      </c>
      <c r="S2429" s="7">
        <f t="shared" si="189"/>
        <v>1</v>
      </c>
      <c r="T2429" t="s">
        <v>8336</v>
      </c>
      <c r="U2429" t="s">
        <v>8337</v>
      </c>
    </row>
    <row r="2430" spans="1:21" ht="30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187"/>
        <v>42045.534155092595</v>
      </c>
      <c r="L2430" s="19">
        <f t="shared" si="188"/>
        <v>2015</v>
      </c>
      <c r="M2430" s="14">
        <f t="shared" si="185"/>
        <v>42075.492488425924</v>
      </c>
      <c r="N2430" t="b">
        <v>0</v>
      </c>
      <c r="O2430">
        <v>1</v>
      </c>
      <c r="P2430" t="b">
        <v>0</v>
      </c>
      <c r="Q2430" t="s">
        <v>8284</v>
      </c>
      <c r="R2430" s="7">
        <f t="shared" si="186"/>
        <v>2.8571428571428571E-3</v>
      </c>
      <c r="S2430" s="7">
        <f t="shared" si="189"/>
        <v>1</v>
      </c>
      <c r="T2430" t="s">
        <v>8336</v>
      </c>
      <c r="U2430" t="s">
        <v>8337</v>
      </c>
    </row>
    <row r="2431" spans="1:21" ht="4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187"/>
        <v>42734.629236111112</v>
      </c>
      <c r="L2431" s="19">
        <f t="shared" si="188"/>
        <v>2016</v>
      </c>
      <c r="M2431" s="14">
        <f t="shared" si="185"/>
        <v>42771.447222222225</v>
      </c>
      <c r="N2431" t="b">
        <v>0</v>
      </c>
      <c r="O2431">
        <v>4</v>
      </c>
      <c r="P2431" t="b">
        <v>0</v>
      </c>
      <c r="Q2431" t="s">
        <v>8284</v>
      </c>
      <c r="R2431" s="7">
        <f t="shared" si="186"/>
        <v>1.4321428571428572</v>
      </c>
      <c r="S2431" s="7">
        <f t="shared" si="189"/>
        <v>501.25</v>
      </c>
      <c r="T2431" t="s">
        <v>8336</v>
      </c>
      <c r="U2431" t="s">
        <v>8337</v>
      </c>
    </row>
    <row r="2432" spans="1:21" ht="45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187"/>
        <v>42381.880833333329</v>
      </c>
      <c r="L2432" s="19">
        <f t="shared" si="188"/>
        <v>2016</v>
      </c>
      <c r="M2432" s="14">
        <f t="shared" si="185"/>
        <v>42411.880833333329</v>
      </c>
      <c r="N2432" t="b">
        <v>0</v>
      </c>
      <c r="O2432">
        <v>2</v>
      </c>
      <c r="P2432" t="b">
        <v>0</v>
      </c>
      <c r="Q2432" t="s">
        <v>8284</v>
      </c>
      <c r="R2432" s="7">
        <f t="shared" si="186"/>
        <v>0.70000000000000007</v>
      </c>
      <c r="S2432" s="7">
        <f t="shared" si="189"/>
        <v>10.5</v>
      </c>
      <c r="T2432" t="s">
        <v>8336</v>
      </c>
      <c r="U2432" t="s">
        <v>8337</v>
      </c>
    </row>
    <row r="2433" spans="1:21" ht="30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187"/>
        <v>42488.849687499998</v>
      </c>
      <c r="L2433" s="19">
        <f t="shared" si="188"/>
        <v>2016</v>
      </c>
      <c r="M2433" s="14">
        <f t="shared" si="185"/>
        <v>42548.849687499998</v>
      </c>
      <c r="N2433" t="b">
        <v>0</v>
      </c>
      <c r="O2433">
        <v>2</v>
      </c>
      <c r="P2433" t="b">
        <v>0</v>
      </c>
      <c r="Q2433" t="s">
        <v>8284</v>
      </c>
      <c r="R2433" s="7">
        <f t="shared" si="186"/>
        <v>2E-3</v>
      </c>
      <c r="S2433" s="7">
        <f t="shared" si="189"/>
        <v>1</v>
      </c>
      <c r="T2433" t="s">
        <v>8336</v>
      </c>
      <c r="U2433" t="s">
        <v>8337</v>
      </c>
    </row>
    <row r="2434" spans="1:21" ht="30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si="187"/>
        <v>42040.968715277777</v>
      </c>
      <c r="L2434" s="19">
        <f t="shared" si="188"/>
        <v>2015</v>
      </c>
      <c r="M2434" s="14">
        <f t="shared" ref="M2434:M2497" si="190">(I2434/86400)+25569+(-6/24)</f>
        <v>42070.968715277777</v>
      </c>
      <c r="N2434" t="b">
        <v>0</v>
      </c>
      <c r="O2434">
        <v>2</v>
      </c>
      <c r="P2434" t="b">
        <v>0</v>
      </c>
      <c r="Q2434" t="s">
        <v>8284</v>
      </c>
      <c r="R2434" s="7">
        <f t="shared" ref="R2434:R2497" si="191">E2434/D2434*100</f>
        <v>1.4285714285714287E-2</v>
      </c>
      <c r="S2434" s="7">
        <f t="shared" si="189"/>
        <v>1</v>
      </c>
      <c r="T2434" t="s">
        <v>8336</v>
      </c>
      <c r="U2434" t="s">
        <v>8337</v>
      </c>
    </row>
    <row r="2435" spans="1:21" ht="4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ref="K2435:K2498" si="192">(J2435/86400)+25569+(-6/24)</f>
        <v>42397.64980324074</v>
      </c>
      <c r="L2435" s="19">
        <f t="shared" ref="L2435:L2498" si="193">YEAR(K2435)</f>
        <v>2016</v>
      </c>
      <c r="M2435" s="14">
        <f t="shared" si="190"/>
        <v>42427.64980324074</v>
      </c>
      <c r="N2435" t="b">
        <v>0</v>
      </c>
      <c r="O2435">
        <v>0</v>
      </c>
      <c r="P2435" t="b">
        <v>0</v>
      </c>
      <c r="Q2435" t="s">
        <v>8284</v>
      </c>
      <c r="R2435" s="7">
        <f t="shared" si="191"/>
        <v>0</v>
      </c>
      <c r="S2435" s="7">
        <f t="shared" ref="S2435:S2498" si="194">IFERROR(E2435/O2435,0)</f>
        <v>0</v>
      </c>
      <c r="T2435" t="s">
        <v>8336</v>
      </c>
      <c r="U2435" t="s">
        <v>8337</v>
      </c>
    </row>
    <row r="2436" spans="1:21" ht="4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192"/>
        <v>42179.936041666668</v>
      </c>
      <c r="L2436" s="19">
        <f t="shared" si="193"/>
        <v>2015</v>
      </c>
      <c r="M2436" s="14">
        <f t="shared" si="190"/>
        <v>42219.936041666668</v>
      </c>
      <c r="N2436" t="b">
        <v>0</v>
      </c>
      <c r="O2436">
        <v>2</v>
      </c>
      <c r="P2436" t="b">
        <v>0</v>
      </c>
      <c r="Q2436" t="s">
        <v>8284</v>
      </c>
      <c r="R2436" s="7">
        <f t="shared" si="191"/>
        <v>0.13</v>
      </c>
      <c r="S2436" s="7">
        <f t="shared" si="194"/>
        <v>13</v>
      </c>
      <c r="T2436" t="s">
        <v>8336</v>
      </c>
      <c r="U2436" t="s">
        <v>8337</v>
      </c>
    </row>
    <row r="2437" spans="1:21" ht="4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192"/>
        <v>42252.027615740742</v>
      </c>
      <c r="L2437" s="19">
        <f t="shared" si="193"/>
        <v>2015</v>
      </c>
      <c r="M2437" s="14">
        <f t="shared" si="190"/>
        <v>42282.027615740742</v>
      </c>
      <c r="N2437" t="b">
        <v>0</v>
      </c>
      <c r="O2437">
        <v>4</v>
      </c>
      <c r="P2437" t="b">
        <v>0</v>
      </c>
      <c r="Q2437" t="s">
        <v>8284</v>
      </c>
      <c r="R2437" s="7">
        <f t="shared" si="191"/>
        <v>0.48960000000000004</v>
      </c>
      <c r="S2437" s="7">
        <f t="shared" si="194"/>
        <v>306</v>
      </c>
      <c r="T2437" t="s">
        <v>8336</v>
      </c>
      <c r="U2437" t="s">
        <v>8337</v>
      </c>
    </row>
    <row r="2438" spans="1:21" ht="45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192"/>
        <v>42338.365393518514</v>
      </c>
      <c r="L2438" s="19">
        <f t="shared" si="193"/>
        <v>2015</v>
      </c>
      <c r="M2438" s="14">
        <f t="shared" si="190"/>
        <v>42398.365393518514</v>
      </c>
      <c r="N2438" t="b">
        <v>0</v>
      </c>
      <c r="O2438">
        <v>2</v>
      </c>
      <c r="P2438" t="b">
        <v>0</v>
      </c>
      <c r="Q2438" t="s">
        <v>8284</v>
      </c>
      <c r="R2438" s="7">
        <f t="shared" si="191"/>
        <v>3.8461538461538464E-2</v>
      </c>
      <c r="S2438" s="7">
        <f t="shared" si="194"/>
        <v>22.5</v>
      </c>
      <c r="T2438" t="s">
        <v>8336</v>
      </c>
      <c r="U2438" t="s">
        <v>8337</v>
      </c>
    </row>
    <row r="2439" spans="1:21" ht="4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192"/>
        <v>42031.715138888889</v>
      </c>
      <c r="L2439" s="19">
        <f t="shared" si="193"/>
        <v>2015</v>
      </c>
      <c r="M2439" s="14">
        <f t="shared" si="190"/>
        <v>42080.5</v>
      </c>
      <c r="N2439" t="b">
        <v>0</v>
      </c>
      <c r="O2439">
        <v>0</v>
      </c>
      <c r="P2439" t="b">
        <v>0</v>
      </c>
      <c r="Q2439" t="s">
        <v>8284</v>
      </c>
      <c r="R2439" s="7">
        <f t="shared" si="191"/>
        <v>0</v>
      </c>
      <c r="S2439" s="7">
        <f t="shared" si="194"/>
        <v>0</v>
      </c>
      <c r="T2439" t="s">
        <v>8336</v>
      </c>
      <c r="U2439" t="s">
        <v>8337</v>
      </c>
    </row>
    <row r="2440" spans="1:21" ht="4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192"/>
        <v>42285.66506944444</v>
      </c>
      <c r="L2440" s="19">
        <f t="shared" si="193"/>
        <v>2015</v>
      </c>
      <c r="M2440" s="14">
        <f t="shared" si="190"/>
        <v>42345.706736111111</v>
      </c>
      <c r="N2440" t="b">
        <v>0</v>
      </c>
      <c r="O2440">
        <v>1</v>
      </c>
      <c r="P2440" t="b">
        <v>0</v>
      </c>
      <c r="Q2440" t="s">
        <v>8284</v>
      </c>
      <c r="R2440" s="7">
        <f t="shared" si="191"/>
        <v>0.33333333333333337</v>
      </c>
      <c r="S2440" s="7">
        <f t="shared" si="194"/>
        <v>50</v>
      </c>
      <c r="T2440" t="s">
        <v>8336</v>
      </c>
      <c r="U2440" t="s">
        <v>8337</v>
      </c>
    </row>
    <row r="2441" spans="1:21" ht="45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192"/>
        <v>42265.568622685183</v>
      </c>
      <c r="L2441" s="19">
        <f t="shared" si="193"/>
        <v>2015</v>
      </c>
      <c r="M2441" s="14">
        <f t="shared" si="190"/>
        <v>42295.568622685183</v>
      </c>
      <c r="N2441" t="b">
        <v>0</v>
      </c>
      <c r="O2441">
        <v>0</v>
      </c>
      <c r="P2441" t="b">
        <v>0</v>
      </c>
      <c r="Q2441" t="s">
        <v>8284</v>
      </c>
      <c r="R2441" s="7">
        <f t="shared" si="191"/>
        <v>0</v>
      </c>
      <c r="S2441" s="7">
        <f t="shared" si="194"/>
        <v>0</v>
      </c>
      <c r="T2441" t="s">
        <v>8336</v>
      </c>
      <c r="U2441" t="s">
        <v>8337</v>
      </c>
    </row>
    <row r="2442" spans="1:21" ht="30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192"/>
        <v>42383.649456018524</v>
      </c>
      <c r="L2442" s="19">
        <f t="shared" si="193"/>
        <v>2016</v>
      </c>
      <c r="M2442" s="14">
        <f t="shared" si="190"/>
        <v>42413.649456018524</v>
      </c>
      <c r="N2442" t="b">
        <v>0</v>
      </c>
      <c r="O2442">
        <v>2</v>
      </c>
      <c r="P2442" t="b">
        <v>0</v>
      </c>
      <c r="Q2442" t="s">
        <v>8284</v>
      </c>
      <c r="R2442" s="7">
        <f t="shared" si="191"/>
        <v>0.2</v>
      </c>
      <c r="S2442" s="7">
        <f t="shared" si="194"/>
        <v>5</v>
      </c>
      <c r="T2442" t="s">
        <v>8336</v>
      </c>
      <c r="U2442" t="s">
        <v>8337</v>
      </c>
    </row>
    <row r="2443" spans="1:21" ht="30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192"/>
        <v>42186.875625000001</v>
      </c>
      <c r="L2443" s="19">
        <f t="shared" si="193"/>
        <v>2015</v>
      </c>
      <c r="M2443" s="14">
        <f t="shared" si="190"/>
        <v>42207.957638888889</v>
      </c>
      <c r="N2443" t="b">
        <v>0</v>
      </c>
      <c r="O2443">
        <v>109</v>
      </c>
      <c r="P2443" t="b">
        <v>1</v>
      </c>
      <c r="Q2443" t="s">
        <v>8298</v>
      </c>
      <c r="R2443" s="7">
        <f t="shared" si="191"/>
        <v>107.88</v>
      </c>
      <c r="S2443" s="7">
        <f t="shared" si="194"/>
        <v>74.22935779816514</v>
      </c>
      <c r="T2443" t="s">
        <v>8336</v>
      </c>
      <c r="U2443" t="s">
        <v>8352</v>
      </c>
    </row>
    <row r="2444" spans="1:21" ht="30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192"/>
        <v>42052.416990740741</v>
      </c>
      <c r="L2444" s="19">
        <f t="shared" si="193"/>
        <v>2015</v>
      </c>
      <c r="M2444" s="14">
        <f t="shared" si="190"/>
        <v>42082.375324074077</v>
      </c>
      <c r="N2444" t="b">
        <v>0</v>
      </c>
      <c r="O2444">
        <v>372</v>
      </c>
      <c r="P2444" t="b">
        <v>1</v>
      </c>
      <c r="Q2444" t="s">
        <v>8298</v>
      </c>
      <c r="R2444" s="7">
        <f t="shared" si="191"/>
        <v>125.94166666666666</v>
      </c>
      <c r="S2444" s="7">
        <f t="shared" si="194"/>
        <v>81.252688172043008</v>
      </c>
      <c r="T2444" t="s">
        <v>8336</v>
      </c>
      <c r="U2444" t="s">
        <v>8352</v>
      </c>
    </row>
    <row r="2445" spans="1:21" ht="45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192"/>
        <v>41836.375254629631</v>
      </c>
      <c r="L2445" s="19">
        <f t="shared" si="193"/>
        <v>2014</v>
      </c>
      <c r="M2445" s="14">
        <f t="shared" si="190"/>
        <v>41866.375254629631</v>
      </c>
      <c r="N2445" t="b">
        <v>0</v>
      </c>
      <c r="O2445">
        <v>311</v>
      </c>
      <c r="P2445" t="b">
        <v>1</v>
      </c>
      <c r="Q2445" t="s">
        <v>8298</v>
      </c>
      <c r="R2445" s="7">
        <f t="shared" si="191"/>
        <v>202.51495</v>
      </c>
      <c r="S2445" s="7">
        <f t="shared" si="194"/>
        <v>130.23469453376205</v>
      </c>
      <c r="T2445" t="s">
        <v>8336</v>
      </c>
      <c r="U2445" t="s">
        <v>8352</v>
      </c>
    </row>
    <row r="2446" spans="1:21" ht="4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192"/>
        <v>42485.504525462966</v>
      </c>
      <c r="L2446" s="19">
        <f t="shared" si="193"/>
        <v>2016</v>
      </c>
      <c r="M2446" s="14">
        <f t="shared" si="190"/>
        <v>42515.504525462966</v>
      </c>
      <c r="N2446" t="b">
        <v>0</v>
      </c>
      <c r="O2446">
        <v>61</v>
      </c>
      <c r="P2446" t="b">
        <v>1</v>
      </c>
      <c r="Q2446" t="s">
        <v>8298</v>
      </c>
      <c r="R2446" s="7">
        <f t="shared" si="191"/>
        <v>108.60000000000001</v>
      </c>
      <c r="S2446" s="7">
        <f t="shared" si="194"/>
        <v>53.409836065573771</v>
      </c>
      <c r="T2446" t="s">
        <v>8336</v>
      </c>
      <c r="U2446" t="s">
        <v>8352</v>
      </c>
    </row>
    <row r="2447" spans="1:21" ht="60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192"/>
        <v>42242.940057870372</v>
      </c>
      <c r="L2447" s="19">
        <f t="shared" si="193"/>
        <v>2015</v>
      </c>
      <c r="M2447" s="14">
        <f t="shared" si="190"/>
        <v>42272.940057870372</v>
      </c>
      <c r="N2447" t="b">
        <v>0</v>
      </c>
      <c r="O2447">
        <v>115</v>
      </c>
      <c r="P2447" t="b">
        <v>1</v>
      </c>
      <c r="Q2447" t="s">
        <v>8298</v>
      </c>
      <c r="R2447" s="7">
        <f t="shared" si="191"/>
        <v>172.8</v>
      </c>
      <c r="S2447" s="7">
        <f t="shared" si="194"/>
        <v>75.130434782608702</v>
      </c>
      <c r="T2447" t="s">
        <v>8336</v>
      </c>
      <c r="U2447" t="s">
        <v>8352</v>
      </c>
    </row>
    <row r="2448" spans="1:21" ht="45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192"/>
        <v>42670.352673611109</v>
      </c>
      <c r="L2448" s="19">
        <f t="shared" si="193"/>
        <v>2016</v>
      </c>
      <c r="M2448" s="14">
        <f t="shared" si="190"/>
        <v>42700.39434027778</v>
      </c>
      <c r="N2448" t="b">
        <v>0</v>
      </c>
      <c r="O2448">
        <v>111</v>
      </c>
      <c r="P2448" t="b">
        <v>1</v>
      </c>
      <c r="Q2448" t="s">
        <v>8298</v>
      </c>
      <c r="R2448" s="7">
        <f t="shared" si="191"/>
        <v>167.98</v>
      </c>
      <c r="S2448" s="7">
        <f t="shared" si="194"/>
        <v>75.666666666666671</v>
      </c>
      <c r="T2448" t="s">
        <v>8336</v>
      </c>
      <c r="U2448" t="s">
        <v>8352</v>
      </c>
    </row>
    <row r="2449" spans="1:21" ht="45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192"/>
        <v>42654.219826388886</v>
      </c>
      <c r="L2449" s="19">
        <f t="shared" si="193"/>
        <v>2016</v>
      </c>
      <c r="M2449" s="14">
        <f t="shared" si="190"/>
        <v>42685.916666666672</v>
      </c>
      <c r="N2449" t="b">
        <v>0</v>
      </c>
      <c r="O2449">
        <v>337</v>
      </c>
      <c r="P2449" t="b">
        <v>1</v>
      </c>
      <c r="Q2449" t="s">
        <v>8298</v>
      </c>
      <c r="R2449" s="7">
        <f t="shared" si="191"/>
        <v>427.20000000000005</v>
      </c>
      <c r="S2449" s="7">
        <f t="shared" si="194"/>
        <v>31.691394658753708</v>
      </c>
      <c r="T2449" t="s">
        <v>8336</v>
      </c>
      <c r="U2449" t="s">
        <v>8352</v>
      </c>
    </row>
    <row r="2450" spans="1:21" ht="4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192"/>
        <v>42607.066122685181</v>
      </c>
      <c r="L2450" s="19">
        <f t="shared" si="193"/>
        <v>2016</v>
      </c>
      <c r="M2450" s="14">
        <f t="shared" si="190"/>
        <v>42612.983333333337</v>
      </c>
      <c r="N2450" t="b">
        <v>0</v>
      </c>
      <c r="O2450">
        <v>9</v>
      </c>
      <c r="P2450" t="b">
        <v>1</v>
      </c>
      <c r="Q2450" t="s">
        <v>8298</v>
      </c>
      <c r="R2450" s="7">
        <f t="shared" si="191"/>
        <v>107.5</v>
      </c>
      <c r="S2450" s="7">
        <f t="shared" si="194"/>
        <v>47.777777777777779</v>
      </c>
      <c r="T2450" t="s">
        <v>8336</v>
      </c>
      <c r="U2450" t="s">
        <v>8352</v>
      </c>
    </row>
    <row r="2451" spans="1:21" ht="4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192"/>
        <v>41942.892534722225</v>
      </c>
      <c r="L2451" s="19">
        <f t="shared" si="193"/>
        <v>2014</v>
      </c>
      <c r="M2451" s="14">
        <f t="shared" si="190"/>
        <v>41972.934201388889</v>
      </c>
      <c r="N2451" t="b">
        <v>0</v>
      </c>
      <c r="O2451">
        <v>120</v>
      </c>
      <c r="P2451" t="b">
        <v>1</v>
      </c>
      <c r="Q2451" t="s">
        <v>8298</v>
      </c>
      <c r="R2451" s="7">
        <f t="shared" si="191"/>
        <v>108</v>
      </c>
      <c r="S2451" s="7">
        <f t="shared" si="194"/>
        <v>90</v>
      </c>
      <c r="T2451" t="s">
        <v>8336</v>
      </c>
      <c r="U2451" t="s">
        <v>8352</v>
      </c>
    </row>
    <row r="2452" spans="1:21" ht="4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192"/>
        <v>41901.82240740741</v>
      </c>
      <c r="L2452" s="19">
        <f t="shared" si="193"/>
        <v>2014</v>
      </c>
      <c r="M2452" s="14">
        <f t="shared" si="190"/>
        <v>41939.882638888885</v>
      </c>
      <c r="N2452" t="b">
        <v>0</v>
      </c>
      <c r="O2452">
        <v>102</v>
      </c>
      <c r="P2452" t="b">
        <v>1</v>
      </c>
      <c r="Q2452" t="s">
        <v>8298</v>
      </c>
      <c r="R2452" s="7">
        <f t="shared" si="191"/>
        <v>101.53353333333335</v>
      </c>
      <c r="S2452" s="7">
        <f t="shared" si="194"/>
        <v>149.31401960784314</v>
      </c>
      <c r="T2452" t="s">
        <v>8336</v>
      </c>
      <c r="U2452" t="s">
        <v>8352</v>
      </c>
    </row>
    <row r="2453" spans="1:21" ht="4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192"/>
        <v>42779.658449074079</v>
      </c>
      <c r="L2453" s="19">
        <f t="shared" si="193"/>
        <v>2017</v>
      </c>
      <c r="M2453" s="14">
        <f t="shared" si="190"/>
        <v>42799.658449074079</v>
      </c>
      <c r="N2453" t="b">
        <v>0</v>
      </c>
      <c r="O2453">
        <v>186</v>
      </c>
      <c r="P2453" t="b">
        <v>1</v>
      </c>
      <c r="Q2453" t="s">
        <v>8298</v>
      </c>
      <c r="R2453" s="7">
        <f t="shared" si="191"/>
        <v>115.45</v>
      </c>
      <c r="S2453" s="7">
        <f t="shared" si="194"/>
        <v>62.06989247311828</v>
      </c>
      <c r="T2453" t="s">
        <v>8336</v>
      </c>
      <c r="U2453" t="s">
        <v>8352</v>
      </c>
    </row>
    <row r="2454" spans="1:21" ht="4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192"/>
        <v>42338.59375</v>
      </c>
      <c r="L2454" s="19">
        <f t="shared" si="193"/>
        <v>2015</v>
      </c>
      <c r="M2454" s="14">
        <f t="shared" si="190"/>
        <v>42367.708333333328</v>
      </c>
      <c r="N2454" t="b">
        <v>0</v>
      </c>
      <c r="O2454">
        <v>15</v>
      </c>
      <c r="P2454" t="b">
        <v>1</v>
      </c>
      <c r="Q2454" t="s">
        <v>8298</v>
      </c>
      <c r="R2454" s="7">
        <f t="shared" si="191"/>
        <v>133.5</v>
      </c>
      <c r="S2454" s="7">
        <f t="shared" si="194"/>
        <v>53.4</v>
      </c>
      <c r="T2454" t="s">
        <v>8336</v>
      </c>
      <c r="U2454" t="s">
        <v>8352</v>
      </c>
    </row>
    <row r="2455" spans="1:21" ht="4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192"/>
        <v>42738.442233796297</v>
      </c>
      <c r="L2455" s="19">
        <f t="shared" si="193"/>
        <v>2017</v>
      </c>
      <c r="M2455" s="14">
        <f t="shared" si="190"/>
        <v>42768.442233796297</v>
      </c>
      <c r="N2455" t="b">
        <v>0</v>
      </c>
      <c r="O2455">
        <v>67</v>
      </c>
      <c r="P2455" t="b">
        <v>1</v>
      </c>
      <c r="Q2455" t="s">
        <v>8298</v>
      </c>
      <c r="R2455" s="7">
        <f t="shared" si="191"/>
        <v>154.69999999999999</v>
      </c>
      <c r="S2455" s="7">
        <f t="shared" si="194"/>
        <v>69.268656716417908</v>
      </c>
      <c r="T2455" t="s">
        <v>8336</v>
      </c>
      <c r="U2455" t="s">
        <v>8352</v>
      </c>
    </row>
    <row r="2456" spans="1:21" ht="4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192"/>
        <v>42769.951481481483</v>
      </c>
      <c r="L2456" s="19">
        <f t="shared" si="193"/>
        <v>2017</v>
      </c>
      <c r="M2456" s="14">
        <f t="shared" si="190"/>
        <v>42804.951481481483</v>
      </c>
      <c r="N2456" t="b">
        <v>0</v>
      </c>
      <c r="O2456">
        <v>130</v>
      </c>
      <c r="P2456" t="b">
        <v>1</v>
      </c>
      <c r="Q2456" t="s">
        <v>8298</v>
      </c>
      <c r="R2456" s="7">
        <f t="shared" si="191"/>
        <v>100.84571428571429</v>
      </c>
      <c r="S2456" s="7">
        <f t="shared" si="194"/>
        <v>271.50769230769231</v>
      </c>
      <c r="T2456" t="s">
        <v>8336</v>
      </c>
      <c r="U2456" t="s">
        <v>8352</v>
      </c>
    </row>
    <row r="2457" spans="1:21" ht="4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192"/>
        <v>42452.531828703708</v>
      </c>
      <c r="L2457" s="19">
        <f t="shared" si="193"/>
        <v>2016</v>
      </c>
      <c r="M2457" s="14">
        <f t="shared" si="190"/>
        <v>42480.531828703708</v>
      </c>
      <c r="N2457" t="b">
        <v>0</v>
      </c>
      <c r="O2457">
        <v>16</v>
      </c>
      <c r="P2457" t="b">
        <v>1</v>
      </c>
      <c r="Q2457" t="s">
        <v>8298</v>
      </c>
      <c r="R2457" s="7">
        <f t="shared" si="191"/>
        <v>182</v>
      </c>
      <c r="S2457" s="7">
        <f t="shared" si="194"/>
        <v>34.125</v>
      </c>
      <c r="T2457" t="s">
        <v>8336</v>
      </c>
      <c r="U2457" t="s">
        <v>8352</v>
      </c>
    </row>
    <row r="2458" spans="1:21" ht="4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192"/>
        <v>42761.711099537039</v>
      </c>
      <c r="L2458" s="19">
        <f t="shared" si="193"/>
        <v>2017</v>
      </c>
      <c r="M2458" s="14">
        <f t="shared" si="190"/>
        <v>42791.711099537039</v>
      </c>
      <c r="N2458" t="b">
        <v>0</v>
      </c>
      <c r="O2458">
        <v>67</v>
      </c>
      <c r="P2458" t="b">
        <v>1</v>
      </c>
      <c r="Q2458" t="s">
        <v>8298</v>
      </c>
      <c r="R2458" s="7">
        <f t="shared" si="191"/>
        <v>180.86666666666667</v>
      </c>
      <c r="S2458" s="7">
        <f t="shared" si="194"/>
        <v>40.492537313432834</v>
      </c>
      <c r="T2458" t="s">
        <v>8336</v>
      </c>
      <c r="U2458" t="s">
        <v>8352</v>
      </c>
    </row>
    <row r="2459" spans="1:21" ht="4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192"/>
        <v>42423.352500000001</v>
      </c>
      <c r="L2459" s="19">
        <f t="shared" si="193"/>
        <v>2016</v>
      </c>
      <c r="M2459" s="14">
        <f t="shared" si="190"/>
        <v>42453.310833333337</v>
      </c>
      <c r="N2459" t="b">
        <v>0</v>
      </c>
      <c r="O2459">
        <v>124</v>
      </c>
      <c r="P2459" t="b">
        <v>1</v>
      </c>
      <c r="Q2459" t="s">
        <v>8298</v>
      </c>
      <c r="R2459" s="7">
        <f t="shared" si="191"/>
        <v>102.30434782608695</v>
      </c>
      <c r="S2459" s="7">
        <f t="shared" si="194"/>
        <v>189.75806451612902</v>
      </c>
      <c r="T2459" t="s">
        <v>8336</v>
      </c>
      <c r="U2459" t="s">
        <v>8352</v>
      </c>
    </row>
    <row r="2460" spans="1:21" ht="45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192"/>
        <v>42495.621736111112</v>
      </c>
      <c r="L2460" s="19">
        <f t="shared" si="193"/>
        <v>2016</v>
      </c>
      <c r="M2460" s="14">
        <f t="shared" si="190"/>
        <v>42530.541666666672</v>
      </c>
      <c r="N2460" t="b">
        <v>0</v>
      </c>
      <c r="O2460">
        <v>80</v>
      </c>
      <c r="P2460" t="b">
        <v>1</v>
      </c>
      <c r="Q2460" t="s">
        <v>8298</v>
      </c>
      <c r="R2460" s="7">
        <f t="shared" si="191"/>
        <v>110.17999999999999</v>
      </c>
      <c r="S2460" s="7">
        <f t="shared" si="194"/>
        <v>68.862499999999997</v>
      </c>
      <c r="T2460" t="s">
        <v>8336</v>
      </c>
      <c r="U2460" t="s">
        <v>8352</v>
      </c>
    </row>
    <row r="2461" spans="1:21" ht="4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192"/>
        <v>42407.387557870374</v>
      </c>
      <c r="L2461" s="19">
        <f t="shared" si="193"/>
        <v>2016</v>
      </c>
      <c r="M2461" s="14">
        <f t="shared" si="190"/>
        <v>42452.345891203702</v>
      </c>
      <c r="N2461" t="b">
        <v>0</v>
      </c>
      <c r="O2461">
        <v>282</v>
      </c>
      <c r="P2461" t="b">
        <v>1</v>
      </c>
      <c r="Q2461" t="s">
        <v>8298</v>
      </c>
      <c r="R2461" s="7">
        <f t="shared" si="191"/>
        <v>102.25</v>
      </c>
      <c r="S2461" s="7">
        <f t="shared" si="194"/>
        <v>108.77659574468085</v>
      </c>
      <c r="T2461" t="s">
        <v>8336</v>
      </c>
      <c r="U2461" t="s">
        <v>8352</v>
      </c>
    </row>
    <row r="2462" spans="1:21" ht="4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192"/>
        <v>42703.937118055561</v>
      </c>
      <c r="L2462" s="19">
        <f t="shared" si="193"/>
        <v>2016</v>
      </c>
      <c r="M2462" s="14">
        <f t="shared" si="190"/>
        <v>42737.928472222222</v>
      </c>
      <c r="N2462" t="b">
        <v>0</v>
      </c>
      <c r="O2462">
        <v>68</v>
      </c>
      <c r="P2462" t="b">
        <v>1</v>
      </c>
      <c r="Q2462" t="s">
        <v>8298</v>
      </c>
      <c r="R2462" s="7">
        <f t="shared" si="191"/>
        <v>100.78823529411764</v>
      </c>
      <c r="S2462" s="7">
        <f t="shared" si="194"/>
        <v>125.98529411764706</v>
      </c>
      <c r="T2462" t="s">
        <v>8336</v>
      </c>
      <c r="U2462" t="s">
        <v>8352</v>
      </c>
    </row>
    <row r="2463" spans="1:21" ht="4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192"/>
        <v>40783.762696759259</v>
      </c>
      <c r="L2463" s="19">
        <f t="shared" si="193"/>
        <v>2011</v>
      </c>
      <c r="M2463" s="14">
        <f t="shared" si="190"/>
        <v>40816.875</v>
      </c>
      <c r="N2463" t="b">
        <v>0</v>
      </c>
      <c r="O2463">
        <v>86</v>
      </c>
      <c r="P2463" t="b">
        <v>1</v>
      </c>
      <c r="Q2463" t="s">
        <v>8279</v>
      </c>
      <c r="R2463" s="7">
        <f t="shared" si="191"/>
        <v>103.8</v>
      </c>
      <c r="S2463" s="7">
        <f t="shared" si="194"/>
        <v>90.523255813953483</v>
      </c>
      <c r="T2463" t="s">
        <v>8325</v>
      </c>
      <c r="U2463" t="s">
        <v>8329</v>
      </c>
    </row>
    <row r="2464" spans="1:21" ht="4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192"/>
        <v>41088.936296296299</v>
      </c>
      <c r="L2464" s="19">
        <f t="shared" si="193"/>
        <v>2012</v>
      </c>
      <c r="M2464" s="14">
        <f t="shared" si="190"/>
        <v>41108.936296296299</v>
      </c>
      <c r="N2464" t="b">
        <v>0</v>
      </c>
      <c r="O2464">
        <v>115</v>
      </c>
      <c r="P2464" t="b">
        <v>1</v>
      </c>
      <c r="Q2464" t="s">
        <v>8279</v>
      </c>
      <c r="R2464" s="7">
        <f t="shared" si="191"/>
        <v>110.70833333333334</v>
      </c>
      <c r="S2464" s="7">
        <f t="shared" si="194"/>
        <v>28.880434782608695</v>
      </c>
      <c r="T2464" t="s">
        <v>8325</v>
      </c>
      <c r="U2464" t="s">
        <v>8329</v>
      </c>
    </row>
    <row r="2465" spans="1:21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192"/>
        <v>41340.861400462964</v>
      </c>
      <c r="L2465" s="19">
        <f t="shared" si="193"/>
        <v>2013</v>
      </c>
      <c r="M2465" s="14">
        <f t="shared" si="190"/>
        <v>41380.541666666664</v>
      </c>
      <c r="N2465" t="b">
        <v>0</v>
      </c>
      <c r="O2465">
        <v>75</v>
      </c>
      <c r="P2465" t="b">
        <v>1</v>
      </c>
      <c r="Q2465" t="s">
        <v>8279</v>
      </c>
      <c r="R2465" s="7">
        <f t="shared" si="191"/>
        <v>116.25000000000001</v>
      </c>
      <c r="S2465" s="7">
        <f t="shared" si="194"/>
        <v>31</v>
      </c>
      <c r="T2465" t="s">
        <v>8325</v>
      </c>
      <c r="U2465" t="s">
        <v>8329</v>
      </c>
    </row>
    <row r="2466" spans="1:21" ht="4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192"/>
        <v>42248.65042824074</v>
      </c>
      <c r="L2466" s="19">
        <f t="shared" si="193"/>
        <v>2015</v>
      </c>
      <c r="M2466" s="14">
        <f t="shared" si="190"/>
        <v>42277.561805555553</v>
      </c>
      <c r="N2466" t="b">
        <v>0</v>
      </c>
      <c r="O2466">
        <v>43</v>
      </c>
      <c r="P2466" t="b">
        <v>1</v>
      </c>
      <c r="Q2466" t="s">
        <v>8279</v>
      </c>
      <c r="R2466" s="7">
        <f t="shared" si="191"/>
        <v>111.1</v>
      </c>
      <c r="S2466" s="7">
        <f t="shared" si="194"/>
        <v>51.674418604651166</v>
      </c>
      <c r="T2466" t="s">
        <v>8325</v>
      </c>
      <c r="U2466" t="s">
        <v>8329</v>
      </c>
    </row>
    <row r="2467" spans="1:21" ht="30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192"/>
        <v>41145.469305555554</v>
      </c>
      <c r="L2467" s="19">
        <f t="shared" si="193"/>
        <v>2012</v>
      </c>
      <c r="M2467" s="14">
        <f t="shared" si="190"/>
        <v>41175.469305555554</v>
      </c>
      <c r="N2467" t="b">
        <v>0</v>
      </c>
      <c r="O2467">
        <v>48</v>
      </c>
      <c r="P2467" t="b">
        <v>1</v>
      </c>
      <c r="Q2467" t="s">
        <v>8279</v>
      </c>
      <c r="R2467" s="7">
        <f t="shared" si="191"/>
        <v>180.14285714285714</v>
      </c>
      <c r="S2467" s="7">
        <f t="shared" si="194"/>
        <v>26.270833333333332</v>
      </c>
      <c r="T2467" t="s">
        <v>8325</v>
      </c>
      <c r="U2467" t="s">
        <v>8329</v>
      </c>
    </row>
    <row r="2468" spans="1:21" ht="4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192"/>
        <v>41372.852465277778</v>
      </c>
      <c r="L2468" s="19">
        <f t="shared" si="193"/>
        <v>2013</v>
      </c>
      <c r="M2468" s="14">
        <f t="shared" si="190"/>
        <v>41402.852465277778</v>
      </c>
      <c r="N2468" t="b">
        <v>0</v>
      </c>
      <c r="O2468">
        <v>52</v>
      </c>
      <c r="P2468" t="b">
        <v>1</v>
      </c>
      <c r="Q2468" t="s">
        <v>8279</v>
      </c>
      <c r="R2468" s="7">
        <f t="shared" si="191"/>
        <v>100</v>
      </c>
      <c r="S2468" s="7">
        <f t="shared" si="194"/>
        <v>48.07692307692308</v>
      </c>
      <c r="T2468" t="s">
        <v>8325</v>
      </c>
      <c r="U2468" t="s">
        <v>8329</v>
      </c>
    </row>
    <row r="2469" spans="1:21" ht="30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192"/>
        <v>41025.624201388891</v>
      </c>
      <c r="L2469" s="19">
        <f t="shared" si="193"/>
        <v>2012</v>
      </c>
      <c r="M2469" s="14">
        <f t="shared" si="190"/>
        <v>41039.458333333336</v>
      </c>
      <c r="N2469" t="b">
        <v>0</v>
      </c>
      <c r="O2469">
        <v>43</v>
      </c>
      <c r="P2469" t="b">
        <v>1</v>
      </c>
      <c r="Q2469" t="s">
        <v>8279</v>
      </c>
      <c r="R2469" s="7">
        <f t="shared" si="191"/>
        <v>118.5</v>
      </c>
      <c r="S2469" s="7">
        <f t="shared" si="194"/>
        <v>27.558139534883722</v>
      </c>
      <c r="T2469" t="s">
        <v>8325</v>
      </c>
      <c r="U2469" t="s">
        <v>8329</v>
      </c>
    </row>
    <row r="2470" spans="1:21" ht="30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192"/>
        <v>41173.904178240744</v>
      </c>
      <c r="L2470" s="19">
        <f t="shared" si="193"/>
        <v>2012</v>
      </c>
      <c r="M2470" s="14">
        <f t="shared" si="190"/>
        <v>41209.958333333336</v>
      </c>
      <c r="N2470" t="b">
        <v>0</v>
      </c>
      <c r="O2470">
        <v>58</v>
      </c>
      <c r="P2470" t="b">
        <v>1</v>
      </c>
      <c r="Q2470" t="s">
        <v>8279</v>
      </c>
      <c r="R2470" s="7">
        <f t="shared" si="191"/>
        <v>107.21700000000001</v>
      </c>
      <c r="S2470" s="7">
        <f t="shared" si="194"/>
        <v>36.97137931034483</v>
      </c>
      <c r="T2470" t="s">
        <v>8325</v>
      </c>
      <c r="U2470" t="s">
        <v>8329</v>
      </c>
    </row>
    <row r="2471" spans="1:21" ht="4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192"/>
        <v>40557.179733796293</v>
      </c>
      <c r="L2471" s="19">
        <f t="shared" si="193"/>
        <v>2011</v>
      </c>
      <c r="M2471" s="14">
        <f t="shared" si="190"/>
        <v>40582.179733796293</v>
      </c>
      <c r="N2471" t="b">
        <v>0</v>
      </c>
      <c r="O2471">
        <v>47</v>
      </c>
      <c r="P2471" t="b">
        <v>1</v>
      </c>
      <c r="Q2471" t="s">
        <v>8279</v>
      </c>
      <c r="R2471" s="7">
        <f t="shared" si="191"/>
        <v>113.66666666666667</v>
      </c>
      <c r="S2471" s="7">
        <f t="shared" si="194"/>
        <v>29.021276595744681</v>
      </c>
      <c r="T2471" t="s">
        <v>8325</v>
      </c>
      <c r="U2471" t="s">
        <v>8329</v>
      </c>
    </row>
    <row r="2472" spans="1:21" ht="4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192"/>
        <v>41022.82471064815</v>
      </c>
      <c r="L2472" s="19">
        <f t="shared" si="193"/>
        <v>2012</v>
      </c>
      <c r="M2472" s="14">
        <f t="shared" si="190"/>
        <v>41052.82471064815</v>
      </c>
      <c r="N2472" t="b">
        <v>0</v>
      </c>
      <c r="O2472">
        <v>36</v>
      </c>
      <c r="P2472" t="b">
        <v>1</v>
      </c>
      <c r="Q2472" t="s">
        <v>8279</v>
      </c>
      <c r="R2472" s="7">
        <f t="shared" si="191"/>
        <v>103.16400000000002</v>
      </c>
      <c r="S2472" s="7">
        <f t="shared" si="194"/>
        <v>28.65666666666667</v>
      </c>
      <c r="T2472" t="s">
        <v>8325</v>
      </c>
      <c r="U2472" t="s">
        <v>8329</v>
      </c>
    </row>
    <row r="2473" spans="1:21" ht="45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192"/>
        <v>40893.742962962962</v>
      </c>
      <c r="L2473" s="19">
        <f t="shared" si="193"/>
        <v>2011</v>
      </c>
      <c r="M2473" s="14">
        <f t="shared" si="190"/>
        <v>40933.742962962962</v>
      </c>
      <c r="N2473" t="b">
        <v>0</v>
      </c>
      <c r="O2473">
        <v>17</v>
      </c>
      <c r="P2473" t="b">
        <v>1</v>
      </c>
      <c r="Q2473" t="s">
        <v>8279</v>
      </c>
      <c r="R2473" s="7">
        <f t="shared" si="191"/>
        <v>128</v>
      </c>
      <c r="S2473" s="7">
        <f t="shared" si="194"/>
        <v>37.647058823529413</v>
      </c>
      <c r="T2473" t="s">
        <v>8325</v>
      </c>
      <c r="U2473" t="s">
        <v>8329</v>
      </c>
    </row>
    <row r="2474" spans="1:21" ht="45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192"/>
        <v>40353.86550925926</v>
      </c>
      <c r="L2474" s="19">
        <f t="shared" si="193"/>
        <v>2010</v>
      </c>
      <c r="M2474" s="14">
        <f t="shared" si="190"/>
        <v>40424.793749999997</v>
      </c>
      <c r="N2474" t="b">
        <v>0</v>
      </c>
      <c r="O2474">
        <v>104</v>
      </c>
      <c r="P2474" t="b">
        <v>1</v>
      </c>
      <c r="Q2474" t="s">
        <v>8279</v>
      </c>
      <c r="R2474" s="7">
        <f t="shared" si="191"/>
        <v>135.76026666666667</v>
      </c>
      <c r="S2474" s="7">
        <f t="shared" si="194"/>
        <v>97.904038461538462</v>
      </c>
      <c r="T2474" t="s">
        <v>8325</v>
      </c>
      <c r="U2474" t="s">
        <v>8329</v>
      </c>
    </row>
    <row r="2475" spans="1:21" ht="4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192"/>
        <v>41193.498483796298</v>
      </c>
      <c r="L2475" s="19">
        <f t="shared" si="193"/>
        <v>2012</v>
      </c>
      <c r="M2475" s="14">
        <f t="shared" si="190"/>
        <v>41223.540150462963</v>
      </c>
      <c r="N2475" t="b">
        <v>0</v>
      </c>
      <c r="O2475">
        <v>47</v>
      </c>
      <c r="P2475" t="b">
        <v>1</v>
      </c>
      <c r="Q2475" t="s">
        <v>8279</v>
      </c>
      <c r="R2475" s="7">
        <f t="shared" si="191"/>
        <v>100</v>
      </c>
      <c r="S2475" s="7">
        <f t="shared" si="194"/>
        <v>42.553191489361701</v>
      </c>
      <c r="T2475" t="s">
        <v>8325</v>
      </c>
      <c r="U2475" t="s">
        <v>8329</v>
      </c>
    </row>
    <row r="2476" spans="1:21" ht="45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192"/>
        <v>40416.761296296296</v>
      </c>
      <c r="L2476" s="19">
        <f t="shared" si="193"/>
        <v>2010</v>
      </c>
      <c r="M2476" s="14">
        <f t="shared" si="190"/>
        <v>40461.761296296296</v>
      </c>
      <c r="N2476" t="b">
        <v>0</v>
      </c>
      <c r="O2476">
        <v>38</v>
      </c>
      <c r="P2476" t="b">
        <v>1</v>
      </c>
      <c r="Q2476" t="s">
        <v>8279</v>
      </c>
      <c r="R2476" s="7">
        <f t="shared" si="191"/>
        <v>100.00360000000002</v>
      </c>
      <c r="S2476" s="7">
        <f t="shared" si="194"/>
        <v>131.58368421052631</v>
      </c>
      <c r="T2476" t="s">
        <v>8325</v>
      </c>
      <c r="U2476" t="s">
        <v>8329</v>
      </c>
    </row>
    <row r="2477" spans="1:21" ht="30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192"/>
        <v>40310.037673611107</v>
      </c>
      <c r="L2477" s="19">
        <f t="shared" si="193"/>
        <v>2010</v>
      </c>
      <c r="M2477" s="14">
        <f t="shared" si="190"/>
        <v>40369.666666666664</v>
      </c>
      <c r="N2477" t="b">
        <v>0</v>
      </c>
      <c r="O2477">
        <v>81</v>
      </c>
      <c r="P2477" t="b">
        <v>1</v>
      </c>
      <c r="Q2477" t="s">
        <v>8279</v>
      </c>
      <c r="R2477" s="7">
        <f t="shared" si="191"/>
        <v>104.71999999999998</v>
      </c>
      <c r="S2477" s="7">
        <f t="shared" si="194"/>
        <v>32.320987654320987</v>
      </c>
      <c r="T2477" t="s">
        <v>8325</v>
      </c>
      <c r="U2477" t="s">
        <v>8329</v>
      </c>
    </row>
    <row r="2478" spans="1:21" ht="30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192"/>
        <v>41913.078356481477</v>
      </c>
      <c r="L2478" s="19">
        <f t="shared" si="193"/>
        <v>2014</v>
      </c>
      <c r="M2478" s="14">
        <f t="shared" si="190"/>
        <v>41946.120023148149</v>
      </c>
      <c r="N2478" t="b">
        <v>0</v>
      </c>
      <c r="O2478">
        <v>55</v>
      </c>
      <c r="P2478" t="b">
        <v>1</v>
      </c>
      <c r="Q2478" t="s">
        <v>8279</v>
      </c>
      <c r="R2478" s="7">
        <f t="shared" si="191"/>
        <v>105.02249999999999</v>
      </c>
      <c r="S2478" s="7">
        <f t="shared" si="194"/>
        <v>61.103999999999999</v>
      </c>
      <c r="T2478" t="s">
        <v>8325</v>
      </c>
      <c r="U2478" t="s">
        <v>8329</v>
      </c>
    </row>
    <row r="2479" spans="1:21" ht="30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192"/>
        <v>41088.441493055558</v>
      </c>
      <c r="L2479" s="19">
        <f t="shared" si="193"/>
        <v>2012</v>
      </c>
      <c r="M2479" s="14">
        <f t="shared" si="190"/>
        <v>41133.441493055558</v>
      </c>
      <c r="N2479" t="b">
        <v>0</v>
      </c>
      <c r="O2479">
        <v>41</v>
      </c>
      <c r="P2479" t="b">
        <v>1</v>
      </c>
      <c r="Q2479" t="s">
        <v>8279</v>
      </c>
      <c r="R2479" s="7">
        <f t="shared" si="191"/>
        <v>171.33333333333334</v>
      </c>
      <c r="S2479" s="7">
        <f t="shared" si="194"/>
        <v>31.341463414634145</v>
      </c>
      <c r="T2479" t="s">
        <v>8325</v>
      </c>
      <c r="U2479" t="s">
        <v>8329</v>
      </c>
    </row>
    <row r="2480" spans="1:21" ht="4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192"/>
        <v>41257.700381944444</v>
      </c>
      <c r="L2480" s="19">
        <f t="shared" si="193"/>
        <v>2012</v>
      </c>
      <c r="M2480" s="14">
        <f t="shared" si="190"/>
        <v>41287.700381944444</v>
      </c>
      <c r="N2480" t="b">
        <v>0</v>
      </c>
      <c r="O2480">
        <v>79</v>
      </c>
      <c r="P2480" t="b">
        <v>1</v>
      </c>
      <c r="Q2480" t="s">
        <v>8279</v>
      </c>
      <c r="R2480" s="7">
        <f t="shared" si="191"/>
        <v>127.49999999999999</v>
      </c>
      <c r="S2480" s="7">
        <f t="shared" si="194"/>
        <v>129.1139240506329</v>
      </c>
      <c r="T2480" t="s">
        <v>8325</v>
      </c>
      <c r="U2480" t="s">
        <v>8329</v>
      </c>
    </row>
    <row r="2481" spans="1:21" ht="30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192"/>
        <v>41107.476782407408</v>
      </c>
      <c r="L2481" s="19">
        <f t="shared" si="193"/>
        <v>2012</v>
      </c>
      <c r="M2481" s="14">
        <f t="shared" si="190"/>
        <v>41117.833333333336</v>
      </c>
      <c r="N2481" t="b">
        <v>0</v>
      </c>
      <c r="O2481">
        <v>16</v>
      </c>
      <c r="P2481" t="b">
        <v>1</v>
      </c>
      <c r="Q2481" t="s">
        <v>8279</v>
      </c>
      <c r="R2481" s="7">
        <f t="shared" si="191"/>
        <v>133.44333333333333</v>
      </c>
      <c r="S2481" s="7">
        <f t="shared" si="194"/>
        <v>25.020624999999999</v>
      </c>
      <c r="T2481" t="s">
        <v>8325</v>
      </c>
      <c r="U2481" t="s">
        <v>8329</v>
      </c>
    </row>
    <row r="2482" spans="1:21" ht="4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192"/>
        <v>42227.686157407406</v>
      </c>
      <c r="L2482" s="19">
        <f t="shared" si="193"/>
        <v>2015</v>
      </c>
      <c r="M2482" s="14">
        <f t="shared" si="190"/>
        <v>42287.686157407406</v>
      </c>
      <c r="N2482" t="b">
        <v>0</v>
      </c>
      <c r="O2482">
        <v>8</v>
      </c>
      <c r="P2482" t="b">
        <v>1</v>
      </c>
      <c r="Q2482" t="s">
        <v>8279</v>
      </c>
      <c r="R2482" s="7">
        <f t="shared" si="191"/>
        <v>100</v>
      </c>
      <c r="S2482" s="7">
        <f t="shared" si="194"/>
        <v>250</v>
      </c>
      <c r="T2482" t="s">
        <v>8325</v>
      </c>
      <c r="U2482" t="s">
        <v>8329</v>
      </c>
    </row>
    <row r="2483" spans="1:21" ht="4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192"/>
        <v>40999.395925925928</v>
      </c>
      <c r="L2483" s="19">
        <f t="shared" si="193"/>
        <v>2012</v>
      </c>
      <c r="M2483" s="14">
        <f t="shared" si="190"/>
        <v>41029.395925925928</v>
      </c>
      <c r="N2483" t="b">
        <v>0</v>
      </c>
      <c r="O2483">
        <v>95</v>
      </c>
      <c r="P2483" t="b">
        <v>1</v>
      </c>
      <c r="Q2483" t="s">
        <v>8279</v>
      </c>
      <c r="R2483" s="7">
        <f t="shared" si="191"/>
        <v>112.91099999999999</v>
      </c>
      <c r="S2483" s="7">
        <f t="shared" si="194"/>
        <v>47.541473684210523</v>
      </c>
      <c r="T2483" t="s">
        <v>8325</v>
      </c>
      <c r="U2483" t="s">
        <v>8329</v>
      </c>
    </row>
    <row r="2484" spans="1:21" ht="4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192"/>
        <v>40711.532210648147</v>
      </c>
      <c r="L2484" s="19">
        <f t="shared" si="193"/>
        <v>2011</v>
      </c>
      <c r="M2484" s="14">
        <f t="shared" si="190"/>
        <v>40756.532210648147</v>
      </c>
      <c r="N2484" t="b">
        <v>0</v>
      </c>
      <c r="O2484">
        <v>25</v>
      </c>
      <c r="P2484" t="b">
        <v>1</v>
      </c>
      <c r="Q2484" t="s">
        <v>8279</v>
      </c>
      <c r="R2484" s="7">
        <f t="shared" si="191"/>
        <v>100.1</v>
      </c>
      <c r="S2484" s="7">
        <f t="shared" si="194"/>
        <v>40.04</v>
      </c>
      <c r="T2484" t="s">
        <v>8325</v>
      </c>
      <c r="U2484" t="s">
        <v>8329</v>
      </c>
    </row>
    <row r="2485" spans="1:21" ht="30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192"/>
        <v>40970.500034722223</v>
      </c>
      <c r="L2485" s="19">
        <f t="shared" si="193"/>
        <v>2012</v>
      </c>
      <c r="M2485" s="14">
        <f t="shared" si="190"/>
        <v>41030.458368055552</v>
      </c>
      <c r="N2485" t="b">
        <v>0</v>
      </c>
      <c r="O2485">
        <v>19</v>
      </c>
      <c r="P2485" t="b">
        <v>1</v>
      </c>
      <c r="Q2485" t="s">
        <v>8279</v>
      </c>
      <c r="R2485" s="7">
        <f t="shared" si="191"/>
        <v>113.72727272727272</v>
      </c>
      <c r="S2485" s="7">
        <f t="shared" si="194"/>
        <v>65.84210526315789</v>
      </c>
      <c r="T2485" t="s">
        <v>8325</v>
      </c>
      <c r="U2485" t="s">
        <v>8329</v>
      </c>
    </row>
    <row r="2486" spans="1:21" ht="45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192"/>
        <v>40771.666701388887</v>
      </c>
      <c r="L2486" s="19">
        <f t="shared" si="193"/>
        <v>2011</v>
      </c>
      <c r="M2486" s="14">
        <f t="shared" si="190"/>
        <v>40801.666701388887</v>
      </c>
      <c r="N2486" t="b">
        <v>0</v>
      </c>
      <c r="O2486">
        <v>90</v>
      </c>
      <c r="P2486" t="b">
        <v>1</v>
      </c>
      <c r="Q2486" t="s">
        <v>8279</v>
      </c>
      <c r="R2486" s="7">
        <f t="shared" si="191"/>
        <v>119.31742857142855</v>
      </c>
      <c r="S2486" s="7">
        <f t="shared" si="194"/>
        <v>46.401222222222216</v>
      </c>
      <c r="T2486" t="s">
        <v>8325</v>
      </c>
      <c r="U2486" t="s">
        <v>8329</v>
      </c>
    </row>
    <row r="2487" spans="1:21" ht="4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192"/>
        <v>40793.748599537037</v>
      </c>
      <c r="L2487" s="19">
        <f t="shared" si="193"/>
        <v>2011</v>
      </c>
      <c r="M2487" s="14">
        <f t="shared" si="190"/>
        <v>40828.748599537037</v>
      </c>
      <c r="N2487" t="b">
        <v>0</v>
      </c>
      <c r="O2487">
        <v>41</v>
      </c>
      <c r="P2487" t="b">
        <v>1</v>
      </c>
      <c r="Q2487" t="s">
        <v>8279</v>
      </c>
      <c r="R2487" s="7">
        <f t="shared" si="191"/>
        <v>103.25</v>
      </c>
      <c r="S2487" s="7">
        <f t="shared" si="194"/>
        <v>50.365853658536587</v>
      </c>
      <c r="T2487" t="s">
        <v>8325</v>
      </c>
      <c r="U2487" t="s">
        <v>8329</v>
      </c>
    </row>
    <row r="2488" spans="1:21" ht="4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192"/>
        <v>40991.458055555559</v>
      </c>
      <c r="L2488" s="19">
        <f t="shared" si="193"/>
        <v>2012</v>
      </c>
      <c r="M2488" s="14">
        <f t="shared" si="190"/>
        <v>41021.458055555559</v>
      </c>
      <c r="N2488" t="b">
        <v>0</v>
      </c>
      <c r="O2488">
        <v>30</v>
      </c>
      <c r="P2488" t="b">
        <v>1</v>
      </c>
      <c r="Q2488" t="s">
        <v>8279</v>
      </c>
      <c r="R2488" s="7">
        <f t="shared" si="191"/>
        <v>265.66666666666669</v>
      </c>
      <c r="S2488" s="7">
        <f t="shared" si="194"/>
        <v>26.566666666666666</v>
      </c>
      <c r="T2488" t="s">
        <v>8325</v>
      </c>
      <c r="U2488" t="s">
        <v>8329</v>
      </c>
    </row>
    <row r="2489" spans="1:21" ht="4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192"/>
        <v>41025.833298611113</v>
      </c>
      <c r="L2489" s="19">
        <f t="shared" si="193"/>
        <v>2012</v>
      </c>
      <c r="M2489" s="14">
        <f t="shared" si="190"/>
        <v>41055.833298611113</v>
      </c>
      <c r="N2489" t="b">
        <v>0</v>
      </c>
      <c r="O2489">
        <v>38</v>
      </c>
      <c r="P2489" t="b">
        <v>1</v>
      </c>
      <c r="Q2489" t="s">
        <v>8279</v>
      </c>
      <c r="R2489" s="7">
        <f t="shared" si="191"/>
        <v>100.05066666666667</v>
      </c>
      <c r="S2489" s="7">
        <f t="shared" si="194"/>
        <v>39.493684210526318</v>
      </c>
      <c r="T2489" t="s">
        <v>8325</v>
      </c>
      <c r="U2489" t="s">
        <v>8329</v>
      </c>
    </row>
    <row r="2490" spans="1:21" ht="45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192"/>
        <v>40833.383194444446</v>
      </c>
      <c r="L2490" s="19">
        <f t="shared" si="193"/>
        <v>2011</v>
      </c>
      <c r="M2490" s="14">
        <f t="shared" si="190"/>
        <v>40863.424861111111</v>
      </c>
      <c r="N2490" t="b">
        <v>0</v>
      </c>
      <c r="O2490">
        <v>65</v>
      </c>
      <c r="P2490" t="b">
        <v>1</v>
      </c>
      <c r="Q2490" t="s">
        <v>8279</v>
      </c>
      <c r="R2490" s="7">
        <f t="shared" si="191"/>
        <v>106.69999999999999</v>
      </c>
      <c r="S2490" s="7">
        <f t="shared" si="194"/>
        <v>49.246153846153845</v>
      </c>
      <c r="T2490" t="s">
        <v>8325</v>
      </c>
      <c r="U2490" t="s">
        <v>8329</v>
      </c>
    </row>
    <row r="2491" spans="1:21" ht="4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192"/>
        <v>41373.440266203703</v>
      </c>
      <c r="L2491" s="19">
        <f t="shared" si="193"/>
        <v>2013</v>
      </c>
      <c r="M2491" s="14">
        <f t="shared" si="190"/>
        <v>41403.440266203703</v>
      </c>
      <c r="N2491" t="b">
        <v>0</v>
      </c>
      <c r="O2491">
        <v>75</v>
      </c>
      <c r="P2491" t="b">
        <v>1</v>
      </c>
      <c r="Q2491" t="s">
        <v>8279</v>
      </c>
      <c r="R2491" s="7">
        <f t="shared" si="191"/>
        <v>133.67142857142858</v>
      </c>
      <c r="S2491" s="7">
        <f t="shared" si="194"/>
        <v>62.38</v>
      </c>
      <c r="T2491" t="s">
        <v>8325</v>
      </c>
      <c r="U2491" t="s">
        <v>8329</v>
      </c>
    </row>
    <row r="2492" spans="1:21" ht="4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192"/>
        <v>41022.977731481486</v>
      </c>
      <c r="L2492" s="19">
        <f t="shared" si="193"/>
        <v>2012</v>
      </c>
      <c r="M2492" s="14">
        <f t="shared" si="190"/>
        <v>41082.977731481486</v>
      </c>
      <c r="N2492" t="b">
        <v>0</v>
      </c>
      <c r="O2492">
        <v>16</v>
      </c>
      <c r="P2492" t="b">
        <v>1</v>
      </c>
      <c r="Q2492" t="s">
        <v>8279</v>
      </c>
      <c r="R2492" s="7">
        <f t="shared" si="191"/>
        <v>121.39999999999999</v>
      </c>
      <c r="S2492" s="7">
        <f t="shared" si="194"/>
        <v>37.9375</v>
      </c>
      <c r="T2492" t="s">
        <v>8325</v>
      </c>
      <c r="U2492" t="s">
        <v>8329</v>
      </c>
    </row>
    <row r="2493" spans="1:21" ht="4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192"/>
        <v>40542.589282407411</v>
      </c>
      <c r="L2493" s="19">
        <f t="shared" si="193"/>
        <v>2010</v>
      </c>
      <c r="M2493" s="14">
        <f t="shared" si="190"/>
        <v>40558.827083333337</v>
      </c>
      <c r="N2493" t="b">
        <v>0</v>
      </c>
      <c r="O2493">
        <v>10</v>
      </c>
      <c r="P2493" t="b">
        <v>1</v>
      </c>
      <c r="Q2493" t="s">
        <v>8279</v>
      </c>
      <c r="R2493" s="7">
        <f t="shared" si="191"/>
        <v>103.2</v>
      </c>
      <c r="S2493" s="7">
        <f t="shared" si="194"/>
        <v>51.6</v>
      </c>
      <c r="T2493" t="s">
        <v>8325</v>
      </c>
      <c r="U2493" t="s">
        <v>8329</v>
      </c>
    </row>
    <row r="2494" spans="1:21" ht="30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192"/>
        <v>41024.735972222225</v>
      </c>
      <c r="L2494" s="19">
        <f t="shared" si="193"/>
        <v>2012</v>
      </c>
      <c r="M2494" s="14">
        <f t="shared" si="190"/>
        <v>41076.165972222225</v>
      </c>
      <c r="N2494" t="b">
        <v>0</v>
      </c>
      <c r="O2494">
        <v>27</v>
      </c>
      <c r="P2494" t="b">
        <v>1</v>
      </c>
      <c r="Q2494" t="s">
        <v>8279</v>
      </c>
      <c r="R2494" s="7">
        <f t="shared" si="191"/>
        <v>125</v>
      </c>
      <c r="S2494" s="7">
        <f t="shared" si="194"/>
        <v>27.777777777777779</v>
      </c>
      <c r="T2494" t="s">
        <v>8325</v>
      </c>
      <c r="U2494" t="s">
        <v>8329</v>
      </c>
    </row>
    <row r="2495" spans="1:21" ht="4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192"/>
        <v>41347.918287037035</v>
      </c>
      <c r="L2495" s="19">
        <f t="shared" si="193"/>
        <v>2013</v>
      </c>
      <c r="M2495" s="14">
        <f t="shared" si="190"/>
        <v>41392.918287037035</v>
      </c>
      <c r="N2495" t="b">
        <v>0</v>
      </c>
      <c r="O2495">
        <v>259</v>
      </c>
      <c r="P2495" t="b">
        <v>1</v>
      </c>
      <c r="Q2495" t="s">
        <v>8279</v>
      </c>
      <c r="R2495" s="7">
        <f t="shared" si="191"/>
        <v>128.69999999999999</v>
      </c>
      <c r="S2495" s="7">
        <f t="shared" si="194"/>
        <v>99.382239382239376</v>
      </c>
      <c r="T2495" t="s">
        <v>8325</v>
      </c>
      <c r="U2495" t="s">
        <v>8329</v>
      </c>
    </row>
    <row r="2496" spans="1:21" ht="4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192"/>
        <v>41022.395185185189</v>
      </c>
      <c r="L2496" s="19">
        <f t="shared" si="193"/>
        <v>2012</v>
      </c>
      <c r="M2496" s="14">
        <f t="shared" si="190"/>
        <v>41052.395185185189</v>
      </c>
      <c r="N2496" t="b">
        <v>0</v>
      </c>
      <c r="O2496">
        <v>39</v>
      </c>
      <c r="P2496" t="b">
        <v>1</v>
      </c>
      <c r="Q2496" t="s">
        <v>8279</v>
      </c>
      <c r="R2496" s="7">
        <f t="shared" si="191"/>
        <v>101.00533333333333</v>
      </c>
      <c r="S2496" s="7">
        <f t="shared" si="194"/>
        <v>38.848205128205123</v>
      </c>
      <c r="T2496" t="s">
        <v>8325</v>
      </c>
      <c r="U2496" t="s">
        <v>8329</v>
      </c>
    </row>
    <row r="2497" spans="1:21" ht="4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192"/>
        <v>41036.696469907409</v>
      </c>
      <c r="L2497" s="19">
        <f t="shared" si="193"/>
        <v>2012</v>
      </c>
      <c r="M2497" s="14">
        <f t="shared" si="190"/>
        <v>41066.696469907409</v>
      </c>
      <c r="N2497" t="b">
        <v>0</v>
      </c>
      <c r="O2497">
        <v>42</v>
      </c>
      <c r="P2497" t="b">
        <v>1</v>
      </c>
      <c r="Q2497" t="s">
        <v>8279</v>
      </c>
      <c r="R2497" s="7">
        <f t="shared" si="191"/>
        <v>127.53666666666665</v>
      </c>
      <c r="S2497" s="7">
        <f t="shared" si="194"/>
        <v>45.548809523809524</v>
      </c>
      <c r="T2497" t="s">
        <v>8325</v>
      </c>
      <c r="U2497" t="s">
        <v>8329</v>
      </c>
    </row>
    <row r="2498" spans="1:21" ht="30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si="192"/>
        <v>41327.746435185181</v>
      </c>
      <c r="L2498" s="19">
        <f t="shared" si="193"/>
        <v>2013</v>
      </c>
      <c r="M2498" s="14">
        <f t="shared" ref="M2498:M2561" si="195">(I2498/86400)+25569+(-6/24)</f>
        <v>41362.704768518517</v>
      </c>
      <c r="N2498" t="b">
        <v>0</v>
      </c>
      <c r="O2498">
        <v>10</v>
      </c>
      <c r="P2498" t="b">
        <v>1</v>
      </c>
      <c r="Q2498" t="s">
        <v>8279</v>
      </c>
      <c r="R2498" s="7">
        <f t="shared" ref="R2498:R2561" si="196">E2498/D2498*100</f>
        <v>100</v>
      </c>
      <c r="S2498" s="7">
        <f t="shared" si="194"/>
        <v>600</v>
      </c>
      <c r="T2498" t="s">
        <v>8325</v>
      </c>
      <c r="U2498" t="s">
        <v>8329</v>
      </c>
    </row>
    <row r="2499" spans="1:21" ht="4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ref="K2499:K2562" si="197">(J2499/86400)+25569+(-6/24)</f>
        <v>40730.628912037035</v>
      </c>
      <c r="L2499" s="19">
        <f t="shared" ref="L2499:L2562" si="198">YEAR(K2499)</f>
        <v>2011</v>
      </c>
      <c r="M2499" s="14">
        <f t="shared" si="195"/>
        <v>40760.628912037035</v>
      </c>
      <c r="N2499" t="b">
        <v>0</v>
      </c>
      <c r="O2499">
        <v>56</v>
      </c>
      <c r="P2499" t="b">
        <v>1</v>
      </c>
      <c r="Q2499" t="s">
        <v>8279</v>
      </c>
      <c r="R2499" s="7">
        <f t="shared" si="196"/>
        <v>112.7715</v>
      </c>
      <c r="S2499" s="7">
        <f t="shared" ref="S2499:S2562" si="199">IFERROR(E2499/O2499,0)</f>
        <v>80.551071428571419</v>
      </c>
      <c r="T2499" t="s">
        <v>8325</v>
      </c>
      <c r="U2499" t="s">
        <v>8329</v>
      </c>
    </row>
    <row r="2500" spans="1:21" ht="4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197"/>
        <v>42017.717442129629</v>
      </c>
      <c r="L2500" s="19">
        <f t="shared" si="198"/>
        <v>2015</v>
      </c>
      <c r="M2500" s="14">
        <f t="shared" si="195"/>
        <v>42031.717442129629</v>
      </c>
      <c r="N2500" t="b">
        <v>0</v>
      </c>
      <c r="O2500">
        <v>20</v>
      </c>
      <c r="P2500" t="b">
        <v>1</v>
      </c>
      <c r="Q2500" t="s">
        <v>8279</v>
      </c>
      <c r="R2500" s="7">
        <f t="shared" si="196"/>
        <v>105.60000000000001</v>
      </c>
      <c r="S2500" s="7">
        <f t="shared" si="199"/>
        <v>52.8</v>
      </c>
      <c r="T2500" t="s">
        <v>8325</v>
      </c>
      <c r="U2500" t="s">
        <v>8329</v>
      </c>
    </row>
    <row r="2501" spans="1:21" ht="4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197"/>
        <v>41226.398576388892</v>
      </c>
      <c r="L2501" s="19">
        <f t="shared" si="198"/>
        <v>2012</v>
      </c>
      <c r="M2501" s="14">
        <f t="shared" si="195"/>
        <v>41274.5</v>
      </c>
      <c r="N2501" t="b">
        <v>0</v>
      </c>
      <c r="O2501">
        <v>170</v>
      </c>
      <c r="P2501" t="b">
        <v>1</v>
      </c>
      <c r="Q2501" t="s">
        <v>8279</v>
      </c>
      <c r="R2501" s="7">
        <f t="shared" si="196"/>
        <v>202.625</v>
      </c>
      <c r="S2501" s="7">
        <f t="shared" si="199"/>
        <v>47.676470588235297</v>
      </c>
      <c r="T2501" t="s">
        <v>8325</v>
      </c>
      <c r="U2501" t="s">
        <v>8329</v>
      </c>
    </row>
    <row r="2502" spans="1:21" ht="4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197"/>
        <v>41053.522858796292</v>
      </c>
      <c r="L2502" s="19">
        <f t="shared" si="198"/>
        <v>2012</v>
      </c>
      <c r="M2502" s="14">
        <f t="shared" si="195"/>
        <v>41083.522858796292</v>
      </c>
      <c r="N2502" t="b">
        <v>0</v>
      </c>
      <c r="O2502">
        <v>29</v>
      </c>
      <c r="P2502" t="b">
        <v>1</v>
      </c>
      <c r="Q2502" t="s">
        <v>8279</v>
      </c>
      <c r="R2502" s="7">
        <f t="shared" si="196"/>
        <v>113.33333333333333</v>
      </c>
      <c r="S2502" s="7">
        <f t="shared" si="199"/>
        <v>23.448275862068964</v>
      </c>
      <c r="T2502" t="s">
        <v>8325</v>
      </c>
      <c r="U2502" t="s">
        <v>8329</v>
      </c>
    </row>
    <row r="2503" spans="1:21" ht="4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197"/>
        <v>42244.526666666672</v>
      </c>
      <c r="L2503" s="19">
        <f t="shared" si="198"/>
        <v>2015</v>
      </c>
      <c r="M2503" s="14">
        <f t="shared" si="195"/>
        <v>42274.526666666672</v>
      </c>
      <c r="N2503" t="b">
        <v>0</v>
      </c>
      <c r="O2503">
        <v>7</v>
      </c>
      <c r="P2503" t="b">
        <v>0</v>
      </c>
      <c r="Q2503" t="s">
        <v>8299</v>
      </c>
      <c r="R2503" s="7">
        <f t="shared" si="196"/>
        <v>2.5545454545454547</v>
      </c>
      <c r="S2503" s="7">
        <f t="shared" si="199"/>
        <v>40.142857142857146</v>
      </c>
      <c r="T2503" t="s">
        <v>8336</v>
      </c>
      <c r="U2503" t="s">
        <v>8353</v>
      </c>
    </row>
    <row r="2504" spans="1:21" ht="45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197"/>
        <v>41858.575439814813</v>
      </c>
      <c r="L2504" s="19">
        <f t="shared" si="198"/>
        <v>2014</v>
      </c>
      <c r="M2504" s="14">
        <f t="shared" si="195"/>
        <v>41903.575439814813</v>
      </c>
      <c r="N2504" t="b">
        <v>0</v>
      </c>
      <c r="O2504">
        <v>5</v>
      </c>
      <c r="P2504" t="b">
        <v>0</v>
      </c>
      <c r="Q2504" t="s">
        <v>8299</v>
      </c>
      <c r="R2504" s="7">
        <f t="shared" si="196"/>
        <v>7.8181818181818186E-2</v>
      </c>
      <c r="S2504" s="7">
        <f t="shared" si="199"/>
        <v>17.2</v>
      </c>
      <c r="T2504" t="s">
        <v>8336</v>
      </c>
      <c r="U2504" t="s">
        <v>8353</v>
      </c>
    </row>
    <row r="2505" spans="1:21" ht="4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197"/>
        <v>42498.649398148147</v>
      </c>
      <c r="L2505" s="19">
        <f t="shared" si="198"/>
        <v>2016</v>
      </c>
      <c r="M2505" s="14">
        <f t="shared" si="195"/>
        <v>42528.629166666666</v>
      </c>
      <c r="N2505" t="b">
        <v>0</v>
      </c>
      <c r="O2505">
        <v>0</v>
      </c>
      <c r="P2505" t="b">
        <v>0</v>
      </c>
      <c r="Q2505" t="s">
        <v>8299</v>
      </c>
      <c r="R2505" s="7">
        <f t="shared" si="196"/>
        <v>0</v>
      </c>
      <c r="S2505" s="7">
        <f t="shared" si="199"/>
        <v>0</v>
      </c>
      <c r="T2505" t="s">
        <v>8336</v>
      </c>
      <c r="U2505" t="s">
        <v>8353</v>
      </c>
    </row>
    <row r="2506" spans="1:21" ht="30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197"/>
        <v>41927.765439814815</v>
      </c>
      <c r="L2506" s="19">
        <f t="shared" si="198"/>
        <v>2014</v>
      </c>
      <c r="M2506" s="14">
        <f t="shared" si="195"/>
        <v>41957.807106481487</v>
      </c>
      <c r="N2506" t="b">
        <v>0</v>
      </c>
      <c r="O2506">
        <v>0</v>
      </c>
      <c r="P2506" t="b">
        <v>0</v>
      </c>
      <c r="Q2506" t="s">
        <v>8299</v>
      </c>
      <c r="R2506" s="7">
        <f t="shared" si="196"/>
        <v>0</v>
      </c>
      <c r="S2506" s="7">
        <f t="shared" si="199"/>
        <v>0</v>
      </c>
      <c r="T2506" t="s">
        <v>8336</v>
      </c>
      <c r="U2506" t="s">
        <v>8353</v>
      </c>
    </row>
    <row r="2507" spans="1:21" ht="60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197"/>
        <v>42046.80574074074</v>
      </c>
      <c r="L2507" s="19">
        <f t="shared" si="198"/>
        <v>2015</v>
      </c>
      <c r="M2507" s="14">
        <f t="shared" si="195"/>
        <v>42076.764074074075</v>
      </c>
      <c r="N2507" t="b">
        <v>0</v>
      </c>
      <c r="O2507">
        <v>0</v>
      </c>
      <c r="P2507" t="b">
        <v>0</v>
      </c>
      <c r="Q2507" t="s">
        <v>8299</v>
      </c>
      <c r="R2507" s="7">
        <f t="shared" si="196"/>
        <v>0</v>
      </c>
      <c r="S2507" s="7">
        <f t="shared" si="199"/>
        <v>0</v>
      </c>
      <c r="T2507" t="s">
        <v>8336</v>
      </c>
      <c r="U2507" t="s">
        <v>8353</v>
      </c>
    </row>
    <row r="2508" spans="1:21" ht="4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197"/>
        <v>42258.047094907408</v>
      </c>
      <c r="L2508" s="19">
        <f t="shared" si="198"/>
        <v>2015</v>
      </c>
      <c r="M2508" s="14">
        <f t="shared" si="195"/>
        <v>42280.625</v>
      </c>
      <c r="N2508" t="b">
        <v>0</v>
      </c>
      <c r="O2508">
        <v>2</v>
      </c>
      <c r="P2508" t="b">
        <v>0</v>
      </c>
      <c r="Q2508" t="s">
        <v>8299</v>
      </c>
      <c r="R2508" s="7">
        <f t="shared" si="196"/>
        <v>0.6</v>
      </c>
      <c r="S2508" s="7">
        <f t="shared" si="199"/>
        <v>15</v>
      </c>
      <c r="T2508" t="s">
        <v>8336</v>
      </c>
      <c r="U2508" t="s">
        <v>8353</v>
      </c>
    </row>
    <row r="2509" spans="1:21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197"/>
        <v>42104.822962962964</v>
      </c>
      <c r="L2509" s="19">
        <f t="shared" si="198"/>
        <v>2015</v>
      </c>
      <c r="M2509" s="14">
        <f t="shared" si="195"/>
        <v>42134.822962962964</v>
      </c>
      <c r="N2509" t="b">
        <v>0</v>
      </c>
      <c r="O2509">
        <v>0</v>
      </c>
      <c r="P2509" t="b">
        <v>0</v>
      </c>
      <c r="Q2509" t="s">
        <v>8299</v>
      </c>
      <c r="R2509" s="7">
        <f t="shared" si="196"/>
        <v>0</v>
      </c>
      <c r="S2509" s="7">
        <f t="shared" si="199"/>
        <v>0</v>
      </c>
      <c r="T2509" t="s">
        <v>8336</v>
      </c>
      <c r="U2509" t="s">
        <v>8353</v>
      </c>
    </row>
    <row r="2510" spans="1:21" ht="4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197"/>
        <v>41835.701782407406</v>
      </c>
      <c r="L2510" s="19">
        <f t="shared" si="198"/>
        <v>2014</v>
      </c>
      <c r="M2510" s="14">
        <f t="shared" si="195"/>
        <v>41865.701782407406</v>
      </c>
      <c r="N2510" t="b">
        <v>0</v>
      </c>
      <c r="O2510">
        <v>0</v>
      </c>
      <c r="P2510" t="b">
        <v>0</v>
      </c>
      <c r="Q2510" t="s">
        <v>8299</v>
      </c>
      <c r="R2510" s="7">
        <f t="shared" si="196"/>
        <v>0</v>
      </c>
      <c r="S2510" s="7">
        <f t="shared" si="199"/>
        <v>0</v>
      </c>
      <c r="T2510" t="s">
        <v>8336</v>
      </c>
      <c r="U2510" t="s">
        <v>8353</v>
      </c>
    </row>
    <row r="2511" spans="1:21" ht="4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197"/>
        <v>42058.559594907405</v>
      </c>
      <c r="L2511" s="19">
        <f t="shared" si="198"/>
        <v>2015</v>
      </c>
      <c r="M2511" s="14">
        <f t="shared" si="195"/>
        <v>42114.517928240741</v>
      </c>
      <c r="N2511" t="b">
        <v>0</v>
      </c>
      <c r="O2511">
        <v>28</v>
      </c>
      <c r="P2511" t="b">
        <v>0</v>
      </c>
      <c r="Q2511" t="s">
        <v>8299</v>
      </c>
      <c r="R2511" s="7">
        <f t="shared" si="196"/>
        <v>1.0526315789473684</v>
      </c>
      <c r="S2511" s="7">
        <f t="shared" si="199"/>
        <v>35.714285714285715</v>
      </c>
      <c r="T2511" t="s">
        <v>8336</v>
      </c>
      <c r="U2511" t="s">
        <v>8353</v>
      </c>
    </row>
    <row r="2512" spans="1:21" ht="4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197"/>
        <v>42078.747361111113</v>
      </c>
      <c r="L2512" s="19">
        <f t="shared" si="198"/>
        <v>2015</v>
      </c>
      <c r="M2512" s="14">
        <f t="shared" si="195"/>
        <v>42138.747361111113</v>
      </c>
      <c r="N2512" t="b">
        <v>0</v>
      </c>
      <c r="O2512">
        <v>2</v>
      </c>
      <c r="P2512" t="b">
        <v>0</v>
      </c>
      <c r="Q2512" t="s">
        <v>8299</v>
      </c>
      <c r="R2512" s="7">
        <f t="shared" si="196"/>
        <v>0.15</v>
      </c>
      <c r="S2512" s="7">
        <f t="shared" si="199"/>
        <v>37.5</v>
      </c>
      <c r="T2512" t="s">
        <v>8336</v>
      </c>
      <c r="U2512" t="s">
        <v>8353</v>
      </c>
    </row>
    <row r="2513" spans="1:21" ht="4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197"/>
        <v>42371.196909722217</v>
      </c>
      <c r="L2513" s="19">
        <f t="shared" si="198"/>
        <v>2016</v>
      </c>
      <c r="M2513" s="14">
        <f t="shared" si="195"/>
        <v>42401.196909722217</v>
      </c>
      <c r="N2513" t="b">
        <v>0</v>
      </c>
      <c r="O2513">
        <v>0</v>
      </c>
      <c r="P2513" t="b">
        <v>0</v>
      </c>
      <c r="Q2513" t="s">
        <v>8299</v>
      </c>
      <c r="R2513" s="7">
        <f t="shared" si="196"/>
        <v>0</v>
      </c>
      <c r="S2513" s="7">
        <f t="shared" si="199"/>
        <v>0</v>
      </c>
      <c r="T2513" t="s">
        <v>8336</v>
      </c>
      <c r="U2513" t="s">
        <v>8353</v>
      </c>
    </row>
    <row r="2514" spans="1:21" ht="4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197"/>
        <v>41971.626863425925</v>
      </c>
      <c r="L2514" s="19">
        <f t="shared" si="198"/>
        <v>2014</v>
      </c>
      <c r="M2514" s="14">
        <f t="shared" si="195"/>
        <v>41986.626863425925</v>
      </c>
      <c r="N2514" t="b">
        <v>0</v>
      </c>
      <c r="O2514">
        <v>0</v>
      </c>
      <c r="P2514" t="b">
        <v>0</v>
      </c>
      <c r="Q2514" t="s">
        <v>8299</v>
      </c>
      <c r="R2514" s="7">
        <f t="shared" si="196"/>
        <v>0</v>
      </c>
      <c r="S2514" s="7">
        <f t="shared" si="199"/>
        <v>0</v>
      </c>
      <c r="T2514" t="s">
        <v>8336</v>
      </c>
      <c r="U2514" t="s">
        <v>8353</v>
      </c>
    </row>
    <row r="2515" spans="1:21" ht="45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197"/>
        <v>42731.75681712963</v>
      </c>
      <c r="L2515" s="19">
        <f t="shared" si="198"/>
        <v>2016</v>
      </c>
      <c r="M2515" s="14">
        <f t="shared" si="195"/>
        <v>42791.75681712963</v>
      </c>
      <c r="N2515" t="b">
        <v>0</v>
      </c>
      <c r="O2515">
        <v>0</v>
      </c>
      <c r="P2515" t="b">
        <v>0</v>
      </c>
      <c r="Q2515" t="s">
        <v>8299</v>
      </c>
      <c r="R2515" s="7">
        <f t="shared" si="196"/>
        <v>0</v>
      </c>
      <c r="S2515" s="7">
        <f t="shared" si="199"/>
        <v>0</v>
      </c>
      <c r="T2515" t="s">
        <v>8336</v>
      </c>
      <c r="U2515" t="s">
        <v>8353</v>
      </c>
    </row>
    <row r="2516" spans="1:21" ht="4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197"/>
        <v>41854.139780092592</v>
      </c>
      <c r="L2516" s="19">
        <f t="shared" si="198"/>
        <v>2014</v>
      </c>
      <c r="M2516" s="14">
        <f t="shared" si="195"/>
        <v>41871.139780092592</v>
      </c>
      <c r="N2516" t="b">
        <v>0</v>
      </c>
      <c r="O2516">
        <v>4</v>
      </c>
      <c r="P2516" t="b">
        <v>0</v>
      </c>
      <c r="Q2516" t="s">
        <v>8299</v>
      </c>
      <c r="R2516" s="7">
        <f t="shared" si="196"/>
        <v>1.7500000000000002</v>
      </c>
      <c r="S2516" s="7">
        <f t="shared" si="199"/>
        <v>52.5</v>
      </c>
      <c r="T2516" t="s">
        <v>8336</v>
      </c>
      <c r="U2516" t="s">
        <v>8353</v>
      </c>
    </row>
    <row r="2517" spans="1:21" ht="4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197"/>
        <v>42027.589733796296</v>
      </c>
      <c r="L2517" s="19">
        <f t="shared" si="198"/>
        <v>2015</v>
      </c>
      <c r="M2517" s="14">
        <f t="shared" si="195"/>
        <v>42057.589733796296</v>
      </c>
      <c r="N2517" t="b">
        <v>0</v>
      </c>
      <c r="O2517">
        <v>12</v>
      </c>
      <c r="P2517" t="b">
        <v>0</v>
      </c>
      <c r="Q2517" t="s">
        <v>8299</v>
      </c>
      <c r="R2517" s="7">
        <f t="shared" si="196"/>
        <v>18.600000000000001</v>
      </c>
      <c r="S2517" s="7">
        <f t="shared" si="199"/>
        <v>77.5</v>
      </c>
      <c r="T2517" t="s">
        <v>8336</v>
      </c>
      <c r="U2517" t="s">
        <v>8353</v>
      </c>
    </row>
    <row r="2518" spans="1:21" ht="4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197"/>
        <v>41942.403379629628</v>
      </c>
      <c r="L2518" s="19">
        <f t="shared" si="198"/>
        <v>2014</v>
      </c>
      <c r="M2518" s="14">
        <f t="shared" si="195"/>
        <v>41972.4450462963</v>
      </c>
      <c r="N2518" t="b">
        <v>0</v>
      </c>
      <c r="O2518">
        <v>0</v>
      </c>
      <c r="P2518" t="b">
        <v>0</v>
      </c>
      <c r="Q2518" t="s">
        <v>8299</v>
      </c>
      <c r="R2518" s="7">
        <f t="shared" si="196"/>
        <v>0</v>
      </c>
      <c r="S2518" s="7">
        <f t="shared" si="199"/>
        <v>0</v>
      </c>
      <c r="T2518" t="s">
        <v>8336</v>
      </c>
      <c r="U2518" t="s">
        <v>8353</v>
      </c>
    </row>
    <row r="2519" spans="1:21" ht="4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197"/>
        <v>42052.552430555559</v>
      </c>
      <c r="L2519" s="19">
        <f t="shared" si="198"/>
        <v>2015</v>
      </c>
      <c r="M2519" s="14">
        <f t="shared" si="195"/>
        <v>42082.510763888888</v>
      </c>
      <c r="N2519" t="b">
        <v>0</v>
      </c>
      <c r="O2519">
        <v>33</v>
      </c>
      <c r="P2519" t="b">
        <v>0</v>
      </c>
      <c r="Q2519" t="s">
        <v>8299</v>
      </c>
      <c r="R2519" s="7">
        <f t="shared" si="196"/>
        <v>9.8166666666666664</v>
      </c>
      <c r="S2519" s="7">
        <f t="shared" si="199"/>
        <v>53.545454545454547</v>
      </c>
      <c r="T2519" t="s">
        <v>8336</v>
      </c>
      <c r="U2519" t="s">
        <v>8353</v>
      </c>
    </row>
    <row r="2520" spans="1:21" ht="4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197"/>
        <v>41926.430879629632</v>
      </c>
      <c r="L2520" s="19">
        <f t="shared" si="198"/>
        <v>2014</v>
      </c>
      <c r="M2520" s="14">
        <f t="shared" si="195"/>
        <v>41956.472546296296</v>
      </c>
      <c r="N2520" t="b">
        <v>0</v>
      </c>
      <c r="O2520">
        <v>0</v>
      </c>
      <c r="P2520" t="b">
        <v>0</v>
      </c>
      <c r="Q2520" t="s">
        <v>8299</v>
      </c>
      <c r="R2520" s="7">
        <f t="shared" si="196"/>
        <v>0</v>
      </c>
      <c r="S2520" s="7">
        <f t="shared" si="199"/>
        <v>0</v>
      </c>
      <c r="T2520" t="s">
        <v>8336</v>
      </c>
      <c r="U2520" t="s">
        <v>8353</v>
      </c>
    </row>
    <row r="2521" spans="1:21" ht="30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197"/>
        <v>41808.905138888891</v>
      </c>
      <c r="L2521" s="19">
        <f t="shared" si="198"/>
        <v>2014</v>
      </c>
      <c r="M2521" s="14">
        <f t="shared" si="195"/>
        <v>41838.905138888891</v>
      </c>
      <c r="N2521" t="b">
        <v>0</v>
      </c>
      <c r="O2521">
        <v>4</v>
      </c>
      <c r="P2521" t="b">
        <v>0</v>
      </c>
      <c r="Q2521" t="s">
        <v>8299</v>
      </c>
      <c r="R2521" s="7">
        <f t="shared" si="196"/>
        <v>4.3333333333333335E-2</v>
      </c>
      <c r="S2521" s="7">
        <f t="shared" si="199"/>
        <v>16.25</v>
      </c>
      <c r="T2521" t="s">
        <v>8336</v>
      </c>
      <c r="U2521" t="s">
        <v>8353</v>
      </c>
    </row>
    <row r="2522" spans="1:21" ht="4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197"/>
        <v>42612.350520833337</v>
      </c>
      <c r="L2522" s="19">
        <f t="shared" si="198"/>
        <v>2016</v>
      </c>
      <c r="M2522" s="14">
        <f t="shared" si="195"/>
        <v>42658.556250000001</v>
      </c>
      <c r="N2522" t="b">
        <v>0</v>
      </c>
      <c r="O2522">
        <v>0</v>
      </c>
      <c r="P2522" t="b">
        <v>0</v>
      </c>
      <c r="Q2522" t="s">
        <v>8299</v>
      </c>
      <c r="R2522" s="7">
        <f t="shared" si="196"/>
        <v>0</v>
      </c>
      <c r="S2522" s="7">
        <f t="shared" si="199"/>
        <v>0</v>
      </c>
      <c r="T2522" t="s">
        <v>8336</v>
      </c>
      <c r="U2522" t="s">
        <v>8353</v>
      </c>
    </row>
    <row r="2523" spans="1:21" ht="45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197"/>
        <v>42269.717835648145</v>
      </c>
      <c r="L2523" s="19">
        <f t="shared" si="198"/>
        <v>2015</v>
      </c>
      <c r="M2523" s="14">
        <f t="shared" si="195"/>
        <v>42290.717835648145</v>
      </c>
      <c r="N2523" t="b">
        <v>0</v>
      </c>
      <c r="O2523">
        <v>132</v>
      </c>
      <c r="P2523" t="b">
        <v>1</v>
      </c>
      <c r="Q2523" t="s">
        <v>8300</v>
      </c>
      <c r="R2523" s="7">
        <f t="shared" si="196"/>
        <v>109.48792</v>
      </c>
      <c r="S2523" s="7">
        <f t="shared" si="199"/>
        <v>103.68174242424243</v>
      </c>
      <c r="T2523" t="s">
        <v>8325</v>
      </c>
      <c r="U2523" t="s">
        <v>8354</v>
      </c>
    </row>
    <row r="2524" spans="1:21" ht="4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197"/>
        <v>42460.323611111111</v>
      </c>
      <c r="L2524" s="19">
        <f t="shared" si="198"/>
        <v>2016</v>
      </c>
      <c r="M2524" s="14">
        <f t="shared" si="195"/>
        <v>42482.369444444441</v>
      </c>
      <c r="N2524" t="b">
        <v>0</v>
      </c>
      <c r="O2524">
        <v>27</v>
      </c>
      <c r="P2524" t="b">
        <v>1</v>
      </c>
      <c r="Q2524" t="s">
        <v>8300</v>
      </c>
      <c r="R2524" s="7">
        <f t="shared" si="196"/>
        <v>100</v>
      </c>
      <c r="S2524" s="7">
        <f t="shared" si="199"/>
        <v>185.18518518518519</v>
      </c>
      <c r="T2524" t="s">
        <v>8325</v>
      </c>
      <c r="U2524" t="s">
        <v>8354</v>
      </c>
    </row>
    <row r="2525" spans="1:21" ht="4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197"/>
        <v>41930.725601851853</v>
      </c>
      <c r="L2525" s="19">
        <f t="shared" si="198"/>
        <v>2014</v>
      </c>
      <c r="M2525" s="14">
        <f t="shared" si="195"/>
        <v>41960.767268518517</v>
      </c>
      <c r="N2525" t="b">
        <v>0</v>
      </c>
      <c r="O2525">
        <v>26</v>
      </c>
      <c r="P2525" t="b">
        <v>1</v>
      </c>
      <c r="Q2525" t="s">
        <v>8300</v>
      </c>
      <c r="R2525" s="7">
        <f t="shared" si="196"/>
        <v>156.44444444444446</v>
      </c>
      <c r="S2525" s="7">
        <f t="shared" si="199"/>
        <v>54.153846153846153</v>
      </c>
      <c r="T2525" t="s">
        <v>8325</v>
      </c>
      <c r="U2525" t="s">
        <v>8354</v>
      </c>
    </row>
    <row r="2526" spans="1:21" ht="30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197"/>
        <v>41961.557372685187</v>
      </c>
      <c r="L2526" s="19">
        <f t="shared" si="198"/>
        <v>2014</v>
      </c>
      <c r="M2526" s="14">
        <f t="shared" si="195"/>
        <v>41993.9375</v>
      </c>
      <c r="N2526" t="b">
        <v>0</v>
      </c>
      <c r="O2526">
        <v>43</v>
      </c>
      <c r="P2526" t="b">
        <v>1</v>
      </c>
      <c r="Q2526" t="s">
        <v>8300</v>
      </c>
      <c r="R2526" s="7">
        <f t="shared" si="196"/>
        <v>101.6</v>
      </c>
      <c r="S2526" s="7">
        <f t="shared" si="199"/>
        <v>177.2093023255814</v>
      </c>
      <c r="T2526" t="s">
        <v>8325</v>
      </c>
      <c r="U2526" t="s">
        <v>8354</v>
      </c>
    </row>
    <row r="2527" spans="1:21" ht="4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197"/>
        <v>41058.594571759255</v>
      </c>
      <c r="L2527" s="19">
        <f t="shared" si="198"/>
        <v>2012</v>
      </c>
      <c r="M2527" s="14">
        <f t="shared" si="195"/>
        <v>41088.594571759255</v>
      </c>
      <c r="N2527" t="b">
        <v>0</v>
      </c>
      <c r="O2527">
        <v>80</v>
      </c>
      <c r="P2527" t="b">
        <v>1</v>
      </c>
      <c r="Q2527" t="s">
        <v>8300</v>
      </c>
      <c r="R2527" s="7">
        <f t="shared" si="196"/>
        <v>100.325</v>
      </c>
      <c r="S2527" s="7">
        <f t="shared" si="199"/>
        <v>100.325</v>
      </c>
      <c r="T2527" t="s">
        <v>8325</v>
      </c>
      <c r="U2527" t="s">
        <v>8354</v>
      </c>
    </row>
    <row r="2528" spans="1:21" ht="4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197"/>
        <v>41952.841134259259</v>
      </c>
      <c r="L2528" s="19">
        <f t="shared" si="198"/>
        <v>2014</v>
      </c>
      <c r="M2528" s="14">
        <f t="shared" si="195"/>
        <v>41980.957638888889</v>
      </c>
      <c r="N2528" t="b">
        <v>0</v>
      </c>
      <c r="O2528">
        <v>33</v>
      </c>
      <c r="P2528" t="b">
        <v>1</v>
      </c>
      <c r="Q2528" t="s">
        <v>8300</v>
      </c>
      <c r="R2528" s="7">
        <f t="shared" si="196"/>
        <v>112.94999999999999</v>
      </c>
      <c r="S2528" s="7">
        <f t="shared" si="199"/>
        <v>136.90909090909091</v>
      </c>
      <c r="T2528" t="s">
        <v>8325</v>
      </c>
      <c r="U2528" t="s">
        <v>8354</v>
      </c>
    </row>
    <row r="2529" spans="1:21" ht="30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197"/>
        <v>41546.50105324074</v>
      </c>
      <c r="L2529" s="19">
        <f t="shared" si="198"/>
        <v>2013</v>
      </c>
      <c r="M2529" s="14">
        <f t="shared" si="195"/>
        <v>41564.915972222225</v>
      </c>
      <c r="N2529" t="b">
        <v>0</v>
      </c>
      <c r="O2529">
        <v>71</v>
      </c>
      <c r="P2529" t="b">
        <v>1</v>
      </c>
      <c r="Q2529" t="s">
        <v>8300</v>
      </c>
      <c r="R2529" s="7">
        <f t="shared" si="196"/>
        <v>102.125</v>
      </c>
      <c r="S2529" s="7">
        <f t="shared" si="199"/>
        <v>57.535211267605632</v>
      </c>
      <c r="T2529" t="s">
        <v>8325</v>
      </c>
      <c r="U2529" t="s">
        <v>8354</v>
      </c>
    </row>
    <row r="2530" spans="1:21" ht="4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197"/>
        <v>42217.584525462968</v>
      </c>
      <c r="L2530" s="19">
        <f t="shared" si="198"/>
        <v>2015</v>
      </c>
      <c r="M2530" s="14">
        <f t="shared" si="195"/>
        <v>42236.208333333328</v>
      </c>
      <c r="N2530" t="b">
        <v>0</v>
      </c>
      <c r="O2530">
        <v>81</v>
      </c>
      <c r="P2530" t="b">
        <v>1</v>
      </c>
      <c r="Q2530" t="s">
        <v>8300</v>
      </c>
      <c r="R2530" s="7">
        <f t="shared" si="196"/>
        <v>107.24974999999999</v>
      </c>
      <c r="S2530" s="7">
        <f t="shared" si="199"/>
        <v>52.962839506172834</v>
      </c>
      <c r="T2530" t="s">
        <v>8325</v>
      </c>
      <c r="U2530" t="s">
        <v>8354</v>
      </c>
    </row>
    <row r="2531" spans="1:21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197"/>
        <v>40947.830729166664</v>
      </c>
      <c r="L2531" s="19">
        <f t="shared" si="198"/>
        <v>2012</v>
      </c>
      <c r="M2531" s="14">
        <f t="shared" si="195"/>
        <v>40992.7890625</v>
      </c>
      <c r="N2531" t="b">
        <v>0</v>
      </c>
      <c r="O2531">
        <v>76</v>
      </c>
      <c r="P2531" t="b">
        <v>1</v>
      </c>
      <c r="Q2531" t="s">
        <v>8300</v>
      </c>
      <c r="R2531" s="7">
        <f t="shared" si="196"/>
        <v>104.28333333333333</v>
      </c>
      <c r="S2531" s="7">
        <f t="shared" si="199"/>
        <v>82.328947368421055</v>
      </c>
      <c r="T2531" t="s">
        <v>8325</v>
      </c>
      <c r="U2531" t="s">
        <v>8354</v>
      </c>
    </row>
    <row r="2532" spans="1:21" ht="4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197"/>
        <v>42081.614641203705</v>
      </c>
      <c r="L2532" s="19">
        <f t="shared" si="198"/>
        <v>2015</v>
      </c>
      <c r="M2532" s="14">
        <f t="shared" si="195"/>
        <v>42113.951388888891</v>
      </c>
      <c r="N2532" t="b">
        <v>0</v>
      </c>
      <c r="O2532">
        <v>48</v>
      </c>
      <c r="P2532" t="b">
        <v>1</v>
      </c>
      <c r="Q2532" t="s">
        <v>8300</v>
      </c>
      <c r="R2532" s="7">
        <f t="shared" si="196"/>
        <v>100</v>
      </c>
      <c r="S2532" s="7">
        <f t="shared" si="199"/>
        <v>135.41666666666666</v>
      </c>
      <c r="T2532" t="s">
        <v>8325</v>
      </c>
      <c r="U2532" t="s">
        <v>8354</v>
      </c>
    </row>
    <row r="2533" spans="1:21" ht="45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197"/>
        <v>42208.430023148147</v>
      </c>
      <c r="L2533" s="19">
        <f t="shared" si="198"/>
        <v>2015</v>
      </c>
      <c r="M2533" s="14">
        <f t="shared" si="195"/>
        <v>42230.915972222225</v>
      </c>
      <c r="N2533" t="b">
        <v>0</v>
      </c>
      <c r="O2533">
        <v>61</v>
      </c>
      <c r="P2533" t="b">
        <v>1</v>
      </c>
      <c r="Q2533" t="s">
        <v>8300</v>
      </c>
      <c r="R2533" s="7">
        <f t="shared" si="196"/>
        <v>100.4</v>
      </c>
      <c r="S2533" s="7">
        <f t="shared" si="199"/>
        <v>74.06557377049181</v>
      </c>
      <c r="T2533" t="s">
        <v>8325</v>
      </c>
      <c r="U2533" t="s">
        <v>8354</v>
      </c>
    </row>
    <row r="2534" spans="1:21" ht="4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197"/>
        <v>41107.599143518521</v>
      </c>
      <c r="L2534" s="19">
        <f t="shared" si="198"/>
        <v>2012</v>
      </c>
      <c r="M2534" s="14">
        <f t="shared" si="195"/>
        <v>41137.599143518521</v>
      </c>
      <c r="N2534" t="b">
        <v>0</v>
      </c>
      <c r="O2534">
        <v>60</v>
      </c>
      <c r="P2534" t="b">
        <v>1</v>
      </c>
      <c r="Q2534" t="s">
        <v>8300</v>
      </c>
      <c r="R2534" s="7">
        <f t="shared" si="196"/>
        <v>126.125</v>
      </c>
      <c r="S2534" s="7">
        <f t="shared" si="199"/>
        <v>84.083333333333329</v>
      </c>
      <c r="T2534" t="s">
        <v>8325</v>
      </c>
      <c r="U2534" t="s">
        <v>8354</v>
      </c>
    </row>
    <row r="2535" spans="1:21" ht="4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197"/>
        <v>41304.501284722224</v>
      </c>
      <c r="L2535" s="19">
        <f t="shared" si="198"/>
        <v>2013</v>
      </c>
      <c r="M2535" s="14">
        <f t="shared" si="195"/>
        <v>41334.500787037039</v>
      </c>
      <c r="N2535" t="b">
        <v>0</v>
      </c>
      <c r="O2535">
        <v>136</v>
      </c>
      <c r="P2535" t="b">
        <v>1</v>
      </c>
      <c r="Q2535" t="s">
        <v>8300</v>
      </c>
      <c r="R2535" s="7">
        <f t="shared" si="196"/>
        <v>110.66666666666667</v>
      </c>
      <c r="S2535" s="7">
        <f t="shared" si="199"/>
        <v>61.029411764705884</v>
      </c>
      <c r="T2535" t="s">
        <v>8325</v>
      </c>
      <c r="U2535" t="s">
        <v>8354</v>
      </c>
    </row>
    <row r="2536" spans="1:21" ht="45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197"/>
        <v>40127.450370370367</v>
      </c>
      <c r="L2536" s="19">
        <f t="shared" si="198"/>
        <v>2009</v>
      </c>
      <c r="M2536" s="14">
        <f t="shared" si="195"/>
        <v>40179</v>
      </c>
      <c r="N2536" t="b">
        <v>0</v>
      </c>
      <c r="O2536">
        <v>14</v>
      </c>
      <c r="P2536" t="b">
        <v>1</v>
      </c>
      <c r="Q2536" t="s">
        <v>8300</v>
      </c>
      <c r="R2536" s="7">
        <f t="shared" si="196"/>
        <v>105</v>
      </c>
      <c r="S2536" s="7">
        <f t="shared" si="199"/>
        <v>150</v>
      </c>
      <c r="T2536" t="s">
        <v>8325</v>
      </c>
      <c r="U2536" t="s">
        <v>8354</v>
      </c>
    </row>
    <row r="2537" spans="1:21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197"/>
        <v>41943.541030092594</v>
      </c>
      <c r="L2537" s="19">
        <f t="shared" si="198"/>
        <v>2014</v>
      </c>
      <c r="M2537" s="14">
        <f t="shared" si="195"/>
        <v>41974.582696759258</v>
      </c>
      <c r="N2537" t="b">
        <v>0</v>
      </c>
      <c r="O2537">
        <v>78</v>
      </c>
      <c r="P2537" t="b">
        <v>1</v>
      </c>
      <c r="Q2537" t="s">
        <v>8300</v>
      </c>
      <c r="R2537" s="7">
        <f t="shared" si="196"/>
        <v>103.77499999999999</v>
      </c>
      <c r="S2537" s="7">
        <f t="shared" si="199"/>
        <v>266.08974358974359</v>
      </c>
      <c r="T2537" t="s">
        <v>8325</v>
      </c>
      <c r="U2537" t="s">
        <v>8354</v>
      </c>
    </row>
    <row r="2538" spans="1:21" ht="4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197"/>
        <v>41463.856087962966</v>
      </c>
      <c r="L2538" s="19">
        <f t="shared" si="198"/>
        <v>2013</v>
      </c>
      <c r="M2538" s="14">
        <f t="shared" si="195"/>
        <v>41484.856087962966</v>
      </c>
      <c r="N2538" t="b">
        <v>0</v>
      </c>
      <c r="O2538">
        <v>4</v>
      </c>
      <c r="P2538" t="b">
        <v>1</v>
      </c>
      <c r="Q2538" t="s">
        <v>8300</v>
      </c>
      <c r="R2538" s="7">
        <f t="shared" si="196"/>
        <v>115.99999999999999</v>
      </c>
      <c r="S2538" s="7">
        <f t="shared" si="199"/>
        <v>7.25</v>
      </c>
      <c r="T2538" t="s">
        <v>8325</v>
      </c>
      <c r="U2538" t="s">
        <v>8354</v>
      </c>
    </row>
    <row r="2539" spans="1:21" ht="4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197"/>
        <v>40696.398784722223</v>
      </c>
      <c r="L2539" s="19">
        <f t="shared" si="198"/>
        <v>2011</v>
      </c>
      <c r="M2539" s="14">
        <f t="shared" si="195"/>
        <v>40756.398784722223</v>
      </c>
      <c r="N2539" t="b">
        <v>0</v>
      </c>
      <c r="O2539">
        <v>11</v>
      </c>
      <c r="P2539" t="b">
        <v>1</v>
      </c>
      <c r="Q2539" t="s">
        <v>8300</v>
      </c>
      <c r="R2539" s="7">
        <f t="shared" si="196"/>
        <v>110.00000000000001</v>
      </c>
      <c r="S2539" s="7">
        <f t="shared" si="199"/>
        <v>100</v>
      </c>
      <c r="T2539" t="s">
        <v>8325</v>
      </c>
      <c r="U2539" t="s">
        <v>8354</v>
      </c>
    </row>
    <row r="2540" spans="1:21" ht="30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197"/>
        <v>41298.259965277779</v>
      </c>
      <c r="L2540" s="19">
        <f t="shared" si="198"/>
        <v>2013</v>
      </c>
      <c r="M2540" s="14">
        <f t="shared" si="195"/>
        <v>41328.957638888889</v>
      </c>
      <c r="N2540" t="b">
        <v>0</v>
      </c>
      <c r="O2540">
        <v>185</v>
      </c>
      <c r="P2540" t="b">
        <v>1</v>
      </c>
      <c r="Q2540" t="s">
        <v>8300</v>
      </c>
      <c r="R2540" s="7">
        <f t="shared" si="196"/>
        <v>113.01761111111111</v>
      </c>
      <c r="S2540" s="7">
        <f t="shared" si="199"/>
        <v>109.96308108108107</v>
      </c>
      <c r="T2540" t="s">
        <v>8325</v>
      </c>
      <c r="U2540" t="s">
        <v>8354</v>
      </c>
    </row>
    <row r="2541" spans="1:21" ht="4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197"/>
        <v>41977.652222222227</v>
      </c>
      <c r="L2541" s="19">
        <f t="shared" si="198"/>
        <v>2014</v>
      </c>
      <c r="M2541" s="14">
        <f t="shared" si="195"/>
        <v>42037.652222222227</v>
      </c>
      <c r="N2541" t="b">
        <v>0</v>
      </c>
      <c r="O2541">
        <v>59</v>
      </c>
      <c r="P2541" t="b">
        <v>1</v>
      </c>
      <c r="Q2541" t="s">
        <v>8300</v>
      </c>
      <c r="R2541" s="7">
        <f t="shared" si="196"/>
        <v>100.25</v>
      </c>
      <c r="S2541" s="7">
        <f t="shared" si="199"/>
        <v>169.91525423728814</v>
      </c>
      <c r="T2541" t="s">
        <v>8325</v>
      </c>
      <c r="U2541" t="s">
        <v>8354</v>
      </c>
    </row>
    <row r="2542" spans="1:21" ht="45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197"/>
        <v>40785.425011574072</v>
      </c>
      <c r="L2542" s="19">
        <f t="shared" si="198"/>
        <v>2011</v>
      </c>
      <c r="M2542" s="14">
        <f t="shared" si="195"/>
        <v>40845.425011574072</v>
      </c>
      <c r="N2542" t="b">
        <v>0</v>
      </c>
      <c r="O2542">
        <v>27</v>
      </c>
      <c r="P2542" t="b">
        <v>1</v>
      </c>
      <c r="Q2542" t="s">
        <v>8300</v>
      </c>
      <c r="R2542" s="7">
        <f t="shared" si="196"/>
        <v>103.4</v>
      </c>
      <c r="S2542" s="7">
        <f t="shared" si="199"/>
        <v>95.740740740740748</v>
      </c>
      <c r="T2542" t="s">
        <v>8325</v>
      </c>
      <c r="U2542" t="s">
        <v>8354</v>
      </c>
    </row>
    <row r="2543" spans="1:21" ht="45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197"/>
        <v>41483.199282407411</v>
      </c>
      <c r="L2543" s="19">
        <f t="shared" si="198"/>
        <v>2013</v>
      </c>
      <c r="M2543" s="14">
        <f t="shared" si="195"/>
        <v>41543.199282407411</v>
      </c>
      <c r="N2543" t="b">
        <v>0</v>
      </c>
      <c r="O2543">
        <v>63</v>
      </c>
      <c r="P2543" t="b">
        <v>1</v>
      </c>
      <c r="Q2543" t="s">
        <v>8300</v>
      </c>
      <c r="R2543" s="7">
        <f t="shared" si="196"/>
        <v>107.02857142857142</v>
      </c>
      <c r="S2543" s="7">
        <f t="shared" si="199"/>
        <v>59.460317460317462</v>
      </c>
      <c r="T2543" t="s">
        <v>8325</v>
      </c>
      <c r="U2543" t="s">
        <v>8354</v>
      </c>
    </row>
    <row r="2544" spans="1:21" ht="4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197"/>
        <v>41509.176585648151</v>
      </c>
      <c r="L2544" s="19">
        <f t="shared" si="198"/>
        <v>2013</v>
      </c>
      <c r="M2544" s="14">
        <f t="shared" si="195"/>
        <v>41547.915972222225</v>
      </c>
      <c r="N2544" t="b">
        <v>0</v>
      </c>
      <c r="O2544">
        <v>13</v>
      </c>
      <c r="P2544" t="b">
        <v>1</v>
      </c>
      <c r="Q2544" t="s">
        <v>8300</v>
      </c>
      <c r="R2544" s="7">
        <f t="shared" si="196"/>
        <v>103.57142857142858</v>
      </c>
      <c r="S2544" s="7">
        <f t="shared" si="199"/>
        <v>55.769230769230766</v>
      </c>
      <c r="T2544" t="s">
        <v>8325</v>
      </c>
      <c r="U2544" t="s">
        <v>8354</v>
      </c>
    </row>
    <row r="2545" spans="1:21" ht="4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197"/>
        <v>40513.857615740737</v>
      </c>
      <c r="L2545" s="19">
        <f t="shared" si="198"/>
        <v>2010</v>
      </c>
      <c r="M2545" s="14">
        <f t="shared" si="195"/>
        <v>40544.875</v>
      </c>
      <c r="N2545" t="b">
        <v>0</v>
      </c>
      <c r="O2545">
        <v>13</v>
      </c>
      <c r="P2545" t="b">
        <v>1</v>
      </c>
      <c r="Q2545" t="s">
        <v>8300</v>
      </c>
      <c r="R2545" s="7">
        <f t="shared" si="196"/>
        <v>156.4</v>
      </c>
      <c r="S2545" s="7">
        <f t="shared" si="199"/>
        <v>30.076923076923077</v>
      </c>
      <c r="T2545" t="s">
        <v>8325</v>
      </c>
      <c r="U2545" t="s">
        <v>8354</v>
      </c>
    </row>
    <row r="2546" spans="1:21" ht="30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197"/>
        <v>41068.270474537036</v>
      </c>
      <c r="L2546" s="19">
        <f t="shared" si="198"/>
        <v>2012</v>
      </c>
      <c r="M2546" s="14">
        <f t="shared" si="195"/>
        <v>41098.270474537036</v>
      </c>
      <c r="N2546" t="b">
        <v>0</v>
      </c>
      <c r="O2546">
        <v>57</v>
      </c>
      <c r="P2546" t="b">
        <v>1</v>
      </c>
      <c r="Q2546" t="s">
        <v>8300</v>
      </c>
      <c r="R2546" s="7">
        <f t="shared" si="196"/>
        <v>100.82</v>
      </c>
      <c r="S2546" s="7">
        <f t="shared" si="199"/>
        <v>88.438596491228068</v>
      </c>
      <c r="T2546" t="s">
        <v>8325</v>
      </c>
      <c r="U2546" t="s">
        <v>8354</v>
      </c>
    </row>
    <row r="2547" spans="1:21" ht="4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197"/>
        <v>42026.888171296298</v>
      </c>
      <c r="L2547" s="19">
        <f t="shared" si="198"/>
        <v>2015</v>
      </c>
      <c r="M2547" s="14">
        <f t="shared" si="195"/>
        <v>42061.770833333328</v>
      </c>
      <c r="N2547" t="b">
        <v>0</v>
      </c>
      <c r="O2547">
        <v>61</v>
      </c>
      <c r="P2547" t="b">
        <v>1</v>
      </c>
      <c r="Q2547" t="s">
        <v>8300</v>
      </c>
      <c r="R2547" s="7">
        <f t="shared" si="196"/>
        <v>195.3</v>
      </c>
      <c r="S2547" s="7">
        <f t="shared" si="199"/>
        <v>64.032786885245898</v>
      </c>
      <c r="T2547" t="s">
        <v>8325</v>
      </c>
      <c r="U2547" t="s">
        <v>8354</v>
      </c>
    </row>
    <row r="2548" spans="1:21" ht="4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197"/>
        <v>41524.608553240745</v>
      </c>
      <c r="L2548" s="19">
        <f t="shared" si="198"/>
        <v>2013</v>
      </c>
      <c r="M2548" s="14">
        <f t="shared" si="195"/>
        <v>41551.958333333336</v>
      </c>
      <c r="N2548" t="b">
        <v>0</v>
      </c>
      <c r="O2548">
        <v>65</v>
      </c>
      <c r="P2548" t="b">
        <v>1</v>
      </c>
      <c r="Q2548" t="s">
        <v>8300</v>
      </c>
      <c r="R2548" s="7">
        <f t="shared" si="196"/>
        <v>111.71428571428572</v>
      </c>
      <c r="S2548" s="7">
        <f t="shared" si="199"/>
        <v>60.153846153846153</v>
      </c>
      <c r="T2548" t="s">
        <v>8325</v>
      </c>
      <c r="U2548" t="s">
        <v>8354</v>
      </c>
    </row>
    <row r="2549" spans="1:21" ht="4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197"/>
        <v>40973.523182870369</v>
      </c>
      <c r="L2549" s="19">
        <f t="shared" si="198"/>
        <v>2012</v>
      </c>
      <c r="M2549" s="14">
        <f t="shared" si="195"/>
        <v>41003.481516203705</v>
      </c>
      <c r="N2549" t="b">
        <v>0</v>
      </c>
      <c r="O2549">
        <v>134</v>
      </c>
      <c r="P2549" t="b">
        <v>1</v>
      </c>
      <c r="Q2549" t="s">
        <v>8300</v>
      </c>
      <c r="R2549" s="7">
        <f t="shared" si="196"/>
        <v>119.85454545454546</v>
      </c>
      <c r="S2549" s="7">
        <f t="shared" si="199"/>
        <v>49.194029850746269</v>
      </c>
      <c r="T2549" t="s">
        <v>8325</v>
      </c>
      <c r="U2549" t="s">
        <v>8354</v>
      </c>
    </row>
    <row r="2550" spans="1:21" ht="4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197"/>
        <v>42618.375428240739</v>
      </c>
      <c r="L2550" s="19">
        <f t="shared" si="198"/>
        <v>2016</v>
      </c>
      <c r="M2550" s="14">
        <f t="shared" si="195"/>
        <v>42642.935416666667</v>
      </c>
      <c r="N2550" t="b">
        <v>0</v>
      </c>
      <c r="O2550">
        <v>37</v>
      </c>
      <c r="P2550" t="b">
        <v>1</v>
      </c>
      <c r="Q2550" t="s">
        <v>8300</v>
      </c>
      <c r="R2550" s="7">
        <f t="shared" si="196"/>
        <v>101.85</v>
      </c>
      <c r="S2550" s="7">
        <f t="shared" si="199"/>
        <v>165.16216216216216</v>
      </c>
      <c r="T2550" t="s">
        <v>8325</v>
      </c>
      <c r="U2550" t="s">
        <v>8354</v>
      </c>
    </row>
    <row r="2551" spans="1:21" ht="4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197"/>
        <v>41390.507754629631</v>
      </c>
      <c r="L2551" s="19">
        <f t="shared" si="198"/>
        <v>2013</v>
      </c>
      <c r="M2551" s="14">
        <f t="shared" si="195"/>
        <v>41425.458333333336</v>
      </c>
      <c r="N2551" t="b">
        <v>0</v>
      </c>
      <c r="O2551">
        <v>37</v>
      </c>
      <c r="P2551" t="b">
        <v>1</v>
      </c>
      <c r="Q2551" t="s">
        <v>8300</v>
      </c>
      <c r="R2551" s="7">
        <f t="shared" si="196"/>
        <v>102.80254777070064</v>
      </c>
      <c r="S2551" s="7">
        <f t="shared" si="199"/>
        <v>43.621621621621621</v>
      </c>
      <c r="T2551" t="s">
        <v>8325</v>
      </c>
      <c r="U2551" t="s">
        <v>8354</v>
      </c>
    </row>
    <row r="2552" spans="1:21" ht="45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197"/>
        <v>42228.384328703702</v>
      </c>
      <c r="L2552" s="19">
        <f t="shared" si="198"/>
        <v>2015</v>
      </c>
      <c r="M2552" s="14">
        <f t="shared" si="195"/>
        <v>42284.915972222225</v>
      </c>
      <c r="N2552" t="b">
        <v>0</v>
      </c>
      <c r="O2552">
        <v>150</v>
      </c>
      <c r="P2552" t="b">
        <v>1</v>
      </c>
      <c r="Q2552" t="s">
        <v>8300</v>
      </c>
      <c r="R2552" s="7">
        <f t="shared" si="196"/>
        <v>100.84615384615385</v>
      </c>
      <c r="S2552" s="7">
        <f t="shared" si="199"/>
        <v>43.7</v>
      </c>
      <c r="T2552" t="s">
        <v>8325</v>
      </c>
      <c r="U2552" t="s">
        <v>8354</v>
      </c>
    </row>
    <row r="2553" spans="1:21" ht="4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197"/>
        <v>40961.002141203702</v>
      </c>
      <c r="L2553" s="19">
        <f t="shared" si="198"/>
        <v>2012</v>
      </c>
      <c r="M2553" s="14">
        <f t="shared" si="195"/>
        <v>40989.616666666669</v>
      </c>
      <c r="N2553" t="b">
        <v>0</v>
      </c>
      <c r="O2553">
        <v>56</v>
      </c>
      <c r="P2553" t="b">
        <v>1</v>
      </c>
      <c r="Q2553" t="s">
        <v>8300</v>
      </c>
      <c r="R2553" s="7">
        <f t="shared" si="196"/>
        <v>102.73469387755102</v>
      </c>
      <c r="S2553" s="7">
        <f t="shared" si="199"/>
        <v>67.419642857142861</v>
      </c>
      <c r="T2553" t="s">
        <v>8325</v>
      </c>
      <c r="U2553" t="s">
        <v>8354</v>
      </c>
    </row>
    <row r="2554" spans="1:21" ht="4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197"/>
        <v>42769.559965277775</v>
      </c>
      <c r="L2554" s="19">
        <f t="shared" si="198"/>
        <v>2017</v>
      </c>
      <c r="M2554" s="14">
        <f t="shared" si="195"/>
        <v>42799.559965277775</v>
      </c>
      <c r="N2554" t="b">
        <v>0</v>
      </c>
      <c r="O2554">
        <v>18</v>
      </c>
      <c r="P2554" t="b">
        <v>1</v>
      </c>
      <c r="Q2554" t="s">
        <v>8300</v>
      </c>
      <c r="R2554" s="7">
        <f t="shared" si="196"/>
        <v>106.5</v>
      </c>
      <c r="S2554" s="7">
        <f t="shared" si="199"/>
        <v>177.5</v>
      </c>
      <c r="T2554" t="s">
        <v>8325</v>
      </c>
      <c r="U2554" t="s">
        <v>8354</v>
      </c>
    </row>
    <row r="2555" spans="1:21" ht="4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197"/>
        <v>41112.949155092589</v>
      </c>
      <c r="L2555" s="19">
        <f t="shared" si="198"/>
        <v>2012</v>
      </c>
      <c r="M2555" s="14">
        <f t="shared" si="195"/>
        <v>41172.949155092589</v>
      </c>
      <c r="N2555" t="b">
        <v>0</v>
      </c>
      <c r="O2555">
        <v>60</v>
      </c>
      <c r="P2555" t="b">
        <v>1</v>
      </c>
      <c r="Q2555" t="s">
        <v>8300</v>
      </c>
      <c r="R2555" s="7">
        <f t="shared" si="196"/>
        <v>155.53333333333333</v>
      </c>
      <c r="S2555" s="7">
        <f t="shared" si="199"/>
        <v>38.883333333333333</v>
      </c>
      <c r="T2555" t="s">
        <v>8325</v>
      </c>
      <c r="U2555" t="s">
        <v>8354</v>
      </c>
    </row>
    <row r="2556" spans="1:21" ht="45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197"/>
        <v>42124.828275462962</v>
      </c>
      <c r="L2556" s="19">
        <f t="shared" si="198"/>
        <v>2015</v>
      </c>
      <c r="M2556" s="14">
        <f t="shared" si="195"/>
        <v>42155.915972222225</v>
      </c>
      <c r="N2556" t="b">
        <v>0</v>
      </c>
      <c r="O2556">
        <v>67</v>
      </c>
      <c r="P2556" t="b">
        <v>1</v>
      </c>
      <c r="Q2556" t="s">
        <v>8300</v>
      </c>
      <c r="R2556" s="7">
        <f t="shared" si="196"/>
        <v>122.8</v>
      </c>
      <c r="S2556" s="7">
        <f t="shared" si="199"/>
        <v>54.985074626865675</v>
      </c>
      <c r="T2556" t="s">
        <v>8325</v>
      </c>
      <c r="U2556" t="s">
        <v>8354</v>
      </c>
    </row>
    <row r="2557" spans="1:21" ht="45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197"/>
        <v>41026.405011574076</v>
      </c>
      <c r="L2557" s="19">
        <f t="shared" si="198"/>
        <v>2012</v>
      </c>
      <c r="M2557" s="14">
        <f t="shared" si="195"/>
        <v>41057.405011574076</v>
      </c>
      <c r="N2557" t="b">
        <v>0</v>
      </c>
      <c r="O2557">
        <v>35</v>
      </c>
      <c r="P2557" t="b">
        <v>1</v>
      </c>
      <c r="Q2557" t="s">
        <v>8300</v>
      </c>
      <c r="R2557" s="7">
        <f t="shared" si="196"/>
        <v>107.35</v>
      </c>
      <c r="S2557" s="7">
        <f t="shared" si="199"/>
        <v>61.342857142857142</v>
      </c>
      <c r="T2557" t="s">
        <v>8325</v>
      </c>
      <c r="U2557" t="s">
        <v>8354</v>
      </c>
    </row>
    <row r="2558" spans="1:21" ht="4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197"/>
        <v>41222.741400462961</v>
      </c>
      <c r="L2558" s="19">
        <f t="shared" si="198"/>
        <v>2012</v>
      </c>
      <c r="M2558" s="14">
        <f t="shared" si="195"/>
        <v>41267.741400462961</v>
      </c>
      <c r="N2558" t="b">
        <v>0</v>
      </c>
      <c r="O2558">
        <v>34</v>
      </c>
      <c r="P2558" t="b">
        <v>1</v>
      </c>
      <c r="Q2558" t="s">
        <v>8300</v>
      </c>
      <c r="R2558" s="7">
        <f t="shared" si="196"/>
        <v>105.50335570469798</v>
      </c>
      <c r="S2558" s="7">
        <f t="shared" si="199"/>
        <v>23.117647058823529</v>
      </c>
      <c r="T2558" t="s">
        <v>8325</v>
      </c>
      <c r="U2558" t="s">
        <v>8354</v>
      </c>
    </row>
    <row r="2559" spans="1:21" ht="30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197"/>
        <v>41744.495208333334</v>
      </c>
      <c r="L2559" s="19">
        <f t="shared" si="198"/>
        <v>2014</v>
      </c>
      <c r="M2559" s="14">
        <f t="shared" si="195"/>
        <v>41774.495208333334</v>
      </c>
      <c r="N2559" t="b">
        <v>0</v>
      </c>
      <c r="O2559">
        <v>36</v>
      </c>
      <c r="P2559" t="b">
        <v>1</v>
      </c>
      <c r="Q2559" t="s">
        <v>8300</v>
      </c>
      <c r="R2559" s="7">
        <f t="shared" si="196"/>
        <v>118.44444444444444</v>
      </c>
      <c r="S2559" s="7">
        <f t="shared" si="199"/>
        <v>29.611111111111111</v>
      </c>
      <c r="T2559" t="s">
        <v>8325</v>
      </c>
      <c r="U2559" t="s">
        <v>8354</v>
      </c>
    </row>
    <row r="2560" spans="1:21" ht="30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197"/>
        <v>42093.610023148147</v>
      </c>
      <c r="L2560" s="19">
        <f t="shared" si="198"/>
        <v>2015</v>
      </c>
      <c r="M2560" s="14">
        <f t="shared" si="195"/>
        <v>42125.332638888889</v>
      </c>
      <c r="N2560" t="b">
        <v>0</v>
      </c>
      <c r="O2560">
        <v>18</v>
      </c>
      <c r="P2560" t="b">
        <v>1</v>
      </c>
      <c r="Q2560" t="s">
        <v>8300</v>
      </c>
      <c r="R2560" s="7">
        <f t="shared" si="196"/>
        <v>108.88</v>
      </c>
      <c r="S2560" s="7">
        <f t="shared" si="199"/>
        <v>75.611111111111114</v>
      </c>
      <c r="T2560" t="s">
        <v>8325</v>
      </c>
      <c r="U2560" t="s">
        <v>8354</v>
      </c>
    </row>
    <row r="2561" spans="1:21" ht="4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197"/>
        <v>40829.623657407406</v>
      </c>
      <c r="L2561" s="19">
        <f t="shared" si="198"/>
        <v>2011</v>
      </c>
      <c r="M2561" s="14">
        <f t="shared" si="195"/>
        <v>40862.567361111112</v>
      </c>
      <c r="N2561" t="b">
        <v>0</v>
      </c>
      <c r="O2561">
        <v>25</v>
      </c>
      <c r="P2561" t="b">
        <v>1</v>
      </c>
      <c r="Q2561" t="s">
        <v>8300</v>
      </c>
      <c r="R2561" s="7">
        <f t="shared" si="196"/>
        <v>111.25</v>
      </c>
      <c r="S2561" s="7">
        <f t="shared" si="199"/>
        <v>35.6</v>
      </c>
      <c r="T2561" t="s">
        <v>8325</v>
      </c>
      <c r="U2561" t="s">
        <v>8354</v>
      </c>
    </row>
    <row r="2562" spans="1:21" ht="4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si="197"/>
        <v>42039.701087962967</v>
      </c>
      <c r="L2562" s="19">
        <f t="shared" si="198"/>
        <v>2015</v>
      </c>
      <c r="M2562" s="14">
        <f t="shared" ref="M2562:M2625" si="200">(I2562/86400)+25569+(-6/24)</f>
        <v>42069.701087962967</v>
      </c>
      <c r="N2562" t="b">
        <v>0</v>
      </c>
      <c r="O2562">
        <v>21</v>
      </c>
      <c r="P2562" t="b">
        <v>1</v>
      </c>
      <c r="Q2562" t="s">
        <v>8300</v>
      </c>
      <c r="R2562" s="7">
        <f t="shared" ref="R2562:R2625" si="201">E2562/D2562*100</f>
        <v>100.1</v>
      </c>
      <c r="S2562" s="7">
        <f t="shared" si="199"/>
        <v>143</v>
      </c>
      <c r="T2562" t="s">
        <v>8325</v>
      </c>
      <c r="U2562" t="s">
        <v>8354</v>
      </c>
    </row>
    <row r="2563" spans="1:21" ht="4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ref="K2563:K2626" si="202">(J2563/86400)+25569+(-6/24)</f>
        <v>42260.278807870374</v>
      </c>
      <c r="L2563" s="19">
        <f t="shared" ref="L2563:L2626" si="203">YEAR(K2563)</f>
        <v>2015</v>
      </c>
      <c r="M2563" s="14">
        <f t="shared" si="200"/>
        <v>42290.278807870374</v>
      </c>
      <c r="N2563" t="b">
        <v>0</v>
      </c>
      <c r="O2563">
        <v>0</v>
      </c>
      <c r="P2563" t="b">
        <v>0</v>
      </c>
      <c r="Q2563" t="s">
        <v>8284</v>
      </c>
      <c r="R2563" s="7">
        <f t="shared" si="201"/>
        <v>0</v>
      </c>
      <c r="S2563" s="7">
        <f t="shared" ref="S2563:S2626" si="204">IFERROR(E2563/O2563,0)</f>
        <v>0</v>
      </c>
      <c r="T2563" t="s">
        <v>8336</v>
      </c>
      <c r="U2563" t="s">
        <v>8337</v>
      </c>
    </row>
    <row r="2564" spans="1:21" ht="45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202"/>
        <v>42594.274756944447</v>
      </c>
      <c r="L2564" s="19">
        <f t="shared" si="203"/>
        <v>2016</v>
      </c>
      <c r="M2564" s="14">
        <f t="shared" si="200"/>
        <v>42654.274756944447</v>
      </c>
      <c r="N2564" t="b">
        <v>0</v>
      </c>
      <c r="O2564">
        <v>3</v>
      </c>
      <c r="P2564" t="b">
        <v>0</v>
      </c>
      <c r="Q2564" t="s">
        <v>8284</v>
      </c>
      <c r="R2564" s="7">
        <f t="shared" si="201"/>
        <v>0.75</v>
      </c>
      <c r="S2564" s="7">
        <f t="shared" si="204"/>
        <v>25</v>
      </c>
      <c r="T2564" t="s">
        <v>8336</v>
      </c>
      <c r="U2564" t="s">
        <v>8337</v>
      </c>
    </row>
    <row r="2565" spans="1:21" ht="30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202"/>
        <v>42154.889479166668</v>
      </c>
      <c r="L2565" s="19">
        <f t="shared" si="203"/>
        <v>2015</v>
      </c>
      <c r="M2565" s="14">
        <f t="shared" si="200"/>
        <v>42214.889479166668</v>
      </c>
      <c r="N2565" t="b">
        <v>0</v>
      </c>
      <c r="O2565">
        <v>0</v>
      </c>
      <c r="P2565" t="b">
        <v>0</v>
      </c>
      <c r="Q2565" t="s">
        <v>8284</v>
      </c>
      <c r="R2565" s="7">
        <f t="shared" si="201"/>
        <v>0</v>
      </c>
      <c r="S2565" s="7">
        <f t="shared" si="204"/>
        <v>0</v>
      </c>
      <c r="T2565" t="s">
        <v>8336</v>
      </c>
      <c r="U2565" t="s">
        <v>8337</v>
      </c>
    </row>
    <row r="2566" spans="1:21" ht="4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202"/>
        <v>41821.790497685186</v>
      </c>
      <c r="L2566" s="19">
        <f t="shared" si="203"/>
        <v>2014</v>
      </c>
      <c r="M2566" s="14">
        <f t="shared" si="200"/>
        <v>41851.790497685186</v>
      </c>
      <c r="N2566" t="b">
        <v>0</v>
      </c>
      <c r="O2566">
        <v>0</v>
      </c>
      <c r="P2566" t="b">
        <v>0</v>
      </c>
      <c r="Q2566" t="s">
        <v>8284</v>
      </c>
      <c r="R2566" s="7">
        <f t="shared" si="201"/>
        <v>0</v>
      </c>
      <c r="S2566" s="7">
        <f t="shared" si="204"/>
        <v>0</v>
      </c>
      <c r="T2566" t="s">
        <v>8336</v>
      </c>
      <c r="U2566" t="s">
        <v>8337</v>
      </c>
    </row>
    <row r="2567" spans="1:21" ht="4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202"/>
        <v>42440.400335648148</v>
      </c>
      <c r="L2567" s="19">
        <f t="shared" si="203"/>
        <v>2016</v>
      </c>
      <c r="M2567" s="14">
        <f t="shared" si="200"/>
        <v>42499.618055555555</v>
      </c>
      <c r="N2567" t="b">
        <v>0</v>
      </c>
      <c r="O2567">
        <v>1</v>
      </c>
      <c r="P2567" t="b">
        <v>0</v>
      </c>
      <c r="Q2567" t="s">
        <v>8284</v>
      </c>
      <c r="R2567" s="7">
        <f t="shared" si="201"/>
        <v>1</v>
      </c>
      <c r="S2567" s="7">
        <f t="shared" si="204"/>
        <v>100</v>
      </c>
      <c r="T2567" t="s">
        <v>8336</v>
      </c>
      <c r="U2567" t="s">
        <v>8337</v>
      </c>
    </row>
    <row r="2568" spans="1:21" ht="4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202"/>
        <v>41842.730879629627</v>
      </c>
      <c r="L2568" s="19">
        <f t="shared" si="203"/>
        <v>2014</v>
      </c>
      <c r="M2568" s="14">
        <f t="shared" si="200"/>
        <v>41872.730879629627</v>
      </c>
      <c r="N2568" t="b">
        <v>0</v>
      </c>
      <c r="O2568">
        <v>0</v>
      </c>
      <c r="P2568" t="b">
        <v>0</v>
      </c>
      <c r="Q2568" t="s">
        <v>8284</v>
      </c>
      <c r="R2568" s="7">
        <f t="shared" si="201"/>
        <v>0</v>
      </c>
      <c r="S2568" s="7">
        <f t="shared" si="204"/>
        <v>0</v>
      </c>
      <c r="T2568" t="s">
        <v>8336</v>
      </c>
      <c r="U2568" t="s">
        <v>8337</v>
      </c>
    </row>
    <row r="2569" spans="1:21" ht="4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202"/>
        <v>42087.628912037035</v>
      </c>
      <c r="L2569" s="19">
        <f t="shared" si="203"/>
        <v>2015</v>
      </c>
      <c r="M2569" s="14">
        <f t="shared" si="200"/>
        <v>42117.628912037035</v>
      </c>
      <c r="N2569" t="b">
        <v>0</v>
      </c>
      <c r="O2569">
        <v>2</v>
      </c>
      <c r="P2569" t="b">
        <v>0</v>
      </c>
      <c r="Q2569" t="s">
        <v>8284</v>
      </c>
      <c r="R2569" s="7">
        <f t="shared" si="201"/>
        <v>0.26666666666666666</v>
      </c>
      <c r="S2569" s="7">
        <f t="shared" si="204"/>
        <v>60</v>
      </c>
      <c r="T2569" t="s">
        <v>8336</v>
      </c>
      <c r="U2569" t="s">
        <v>8337</v>
      </c>
    </row>
    <row r="2570" spans="1:21" ht="4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202"/>
        <v>42584.416597222225</v>
      </c>
      <c r="L2570" s="19">
        <f t="shared" si="203"/>
        <v>2016</v>
      </c>
      <c r="M2570" s="14">
        <f t="shared" si="200"/>
        <v>42614.416597222225</v>
      </c>
      <c r="N2570" t="b">
        <v>0</v>
      </c>
      <c r="O2570">
        <v>1</v>
      </c>
      <c r="P2570" t="b">
        <v>0</v>
      </c>
      <c r="Q2570" t="s">
        <v>8284</v>
      </c>
      <c r="R2570" s="7">
        <f t="shared" si="201"/>
        <v>0.5</v>
      </c>
      <c r="S2570" s="7">
        <f t="shared" si="204"/>
        <v>50</v>
      </c>
      <c r="T2570" t="s">
        <v>8336</v>
      </c>
      <c r="U2570" t="s">
        <v>8337</v>
      </c>
    </row>
    <row r="2571" spans="1:21" ht="4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202"/>
        <v>42233.855462962965</v>
      </c>
      <c r="L2571" s="19">
        <f t="shared" si="203"/>
        <v>2015</v>
      </c>
      <c r="M2571" s="14">
        <f t="shared" si="200"/>
        <v>42263.855462962965</v>
      </c>
      <c r="N2571" t="b">
        <v>0</v>
      </c>
      <c r="O2571">
        <v>2</v>
      </c>
      <c r="P2571" t="b">
        <v>0</v>
      </c>
      <c r="Q2571" t="s">
        <v>8284</v>
      </c>
      <c r="R2571" s="7">
        <f t="shared" si="201"/>
        <v>2.2307692307692308</v>
      </c>
      <c r="S2571" s="7">
        <f t="shared" si="204"/>
        <v>72.5</v>
      </c>
      <c r="T2571" t="s">
        <v>8336</v>
      </c>
      <c r="U2571" t="s">
        <v>8337</v>
      </c>
    </row>
    <row r="2572" spans="1:21" ht="4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202"/>
        <v>42744.653182870374</v>
      </c>
      <c r="L2572" s="19">
        <f t="shared" si="203"/>
        <v>2017</v>
      </c>
      <c r="M2572" s="14">
        <f t="shared" si="200"/>
        <v>42774.653182870374</v>
      </c>
      <c r="N2572" t="b">
        <v>0</v>
      </c>
      <c r="O2572">
        <v>2</v>
      </c>
      <c r="P2572" t="b">
        <v>0</v>
      </c>
      <c r="Q2572" t="s">
        <v>8284</v>
      </c>
      <c r="R2572" s="7">
        <f t="shared" si="201"/>
        <v>0.84285714285714297</v>
      </c>
      <c r="S2572" s="7">
        <f t="shared" si="204"/>
        <v>29.5</v>
      </c>
      <c r="T2572" t="s">
        <v>8336</v>
      </c>
      <c r="U2572" t="s">
        <v>8337</v>
      </c>
    </row>
    <row r="2573" spans="1:21" ht="4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202"/>
        <v>42449.091678240744</v>
      </c>
      <c r="L2573" s="19">
        <f t="shared" si="203"/>
        <v>2016</v>
      </c>
      <c r="M2573" s="14">
        <f t="shared" si="200"/>
        <v>42509.091678240744</v>
      </c>
      <c r="N2573" t="b">
        <v>0</v>
      </c>
      <c r="O2573">
        <v>4</v>
      </c>
      <c r="P2573" t="b">
        <v>0</v>
      </c>
      <c r="Q2573" t="s">
        <v>8284</v>
      </c>
      <c r="R2573" s="7">
        <f t="shared" si="201"/>
        <v>0.25</v>
      </c>
      <c r="S2573" s="7">
        <f t="shared" si="204"/>
        <v>62.5</v>
      </c>
      <c r="T2573" t="s">
        <v>8336</v>
      </c>
      <c r="U2573" t="s">
        <v>8337</v>
      </c>
    </row>
    <row r="2574" spans="1:21" ht="30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202"/>
        <v>42076.869409722218</v>
      </c>
      <c r="L2574" s="19">
        <f t="shared" si="203"/>
        <v>2015</v>
      </c>
      <c r="M2574" s="14">
        <f t="shared" si="200"/>
        <v>42106.869409722218</v>
      </c>
      <c r="N2574" t="b">
        <v>0</v>
      </c>
      <c r="O2574">
        <v>0</v>
      </c>
      <c r="P2574" t="b">
        <v>0</v>
      </c>
      <c r="Q2574" t="s">
        <v>8284</v>
      </c>
      <c r="R2574" s="7">
        <f t="shared" si="201"/>
        <v>0</v>
      </c>
      <c r="S2574" s="7">
        <f t="shared" si="204"/>
        <v>0</v>
      </c>
      <c r="T2574" t="s">
        <v>8336</v>
      </c>
      <c r="U2574" t="s">
        <v>8337</v>
      </c>
    </row>
    <row r="2575" spans="1:21" ht="45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202"/>
        <v>41829.342002314814</v>
      </c>
      <c r="L2575" s="19">
        <f t="shared" si="203"/>
        <v>2014</v>
      </c>
      <c r="M2575" s="14">
        <f t="shared" si="200"/>
        <v>41874.342002314814</v>
      </c>
      <c r="N2575" t="b">
        <v>0</v>
      </c>
      <c r="O2575">
        <v>0</v>
      </c>
      <c r="P2575" t="b">
        <v>0</v>
      </c>
      <c r="Q2575" t="s">
        <v>8284</v>
      </c>
      <c r="R2575" s="7">
        <f t="shared" si="201"/>
        <v>0</v>
      </c>
      <c r="S2575" s="7">
        <f t="shared" si="204"/>
        <v>0</v>
      </c>
      <c r="T2575" t="s">
        <v>8336</v>
      </c>
      <c r="U2575" t="s">
        <v>8337</v>
      </c>
    </row>
    <row r="2576" spans="1:21" ht="4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202"/>
        <v>42487.575752314813</v>
      </c>
      <c r="L2576" s="19">
        <f t="shared" si="203"/>
        <v>2016</v>
      </c>
      <c r="M2576" s="14">
        <f t="shared" si="200"/>
        <v>42508.575752314813</v>
      </c>
      <c r="N2576" t="b">
        <v>0</v>
      </c>
      <c r="O2576">
        <v>0</v>
      </c>
      <c r="P2576" t="b">
        <v>0</v>
      </c>
      <c r="Q2576" t="s">
        <v>8284</v>
      </c>
      <c r="R2576" s="7">
        <f t="shared" si="201"/>
        <v>0</v>
      </c>
      <c r="S2576" s="7">
        <f t="shared" si="204"/>
        <v>0</v>
      </c>
      <c r="T2576" t="s">
        <v>8336</v>
      </c>
      <c r="U2576" t="s">
        <v>8337</v>
      </c>
    </row>
    <row r="2577" spans="1:21" ht="4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202"/>
        <v>41985.858726851853</v>
      </c>
      <c r="L2577" s="19">
        <f t="shared" si="203"/>
        <v>2014</v>
      </c>
      <c r="M2577" s="14">
        <f t="shared" si="200"/>
        <v>42015.858726851853</v>
      </c>
      <c r="N2577" t="b">
        <v>0</v>
      </c>
      <c r="O2577">
        <v>0</v>
      </c>
      <c r="P2577" t="b">
        <v>0</v>
      </c>
      <c r="Q2577" t="s">
        <v>8284</v>
      </c>
      <c r="R2577" s="7">
        <f t="shared" si="201"/>
        <v>0</v>
      </c>
      <c r="S2577" s="7">
        <f t="shared" si="204"/>
        <v>0</v>
      </c>
      <c r="T2577" t="s">
        <v>8336</v>
      </c>
      <c r="U2577" t="s">
        <v>8337</v>
      </c>
    </row>
    <row r="2578" spans="1:21" ht="30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202"/>
        <v>42059.75980324074</v>
      </c>
      <c r="L2578" s="19">
        <f t="shared" si="203"/>
        <v>2015</v>
      </c>
      <c r="M2578" s="14">
        <f t="shared" si="200"/>
        <v>42104.718136574069</v>
      </c>
      <c r="N2578" t="b">
        <v>0</v>
      </c>
      <c r="O2578">
        <v>0</v>
      </c>
      <c r="P2578" t="b">
        <v>0</v>
      </c>
      <c r="Q2578" t="s">
        <v>8284</v>
      </c>
      <c r="R2578" s="7">
        <f t="shared" si="201"/>
        <v>0</v>
      </c>
      <c r="S2578" s="7">
        <f t="shared" si="204"/>
        <v>0</v>
      </c>
      <c r="T2578" t="s">
        <v>8336</v>
      </c>
      <c r="U2578" t="s">
        <v>8337</v>
      </c>
    </row>
    <row r="2579" spans="1:21" ht="4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202"/>
        <v>41830.570567129631</v>
      </c>
      <c r="L2579" s="19">
        <f t="shared" si="203"/>
        <v>2014</v>
      </c>
      <c r="M2579" s="14">
        <f t="shared" si="200"/>
        <v>41855.570567129631</v>
      </c>
      <c r="N2579" t="b">
        <v>0</v>
      </c>
      <c r="O2579">
        <v>0</v>
      </c>
      <c r="P2579" t="b">
        <v>0</v>
      </c>
      <c r="Q2579" t="s">
        <v>8284</v>
      </c>
      <c r="R2579" s="7">
        <f t="shared" si="201"/>
        <v>0</v>
      </c>
      <c r="S2579" s="7">
        <f t="shared" si="204"/>
        <v>0</v>
      </c>
      <c r="T2579" t="s">
        <v>8336</v>
      </c>
      <c r="U2579" t="s">
        <v>8337</v>
      </c>
    </row>
    <row r="2580" spans="1:21" ht="45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202"/>
        <v>42237.772905092592</v>
      </c>
      <c r="L2580" s="19">
        <f t="shared" si="203"/>
        <v>2015</v>
      </c>
      <c r="M2580" s="14">
        <f t="shared" si="200"/>
        <v>42286.458333333328</v>
      </c>
      <c r="N2580" t="b">
        <v>0</v>
      </c>
      <c r="O2580">
        <v>0</v>
      </c>
      <c r="P2580" t="b">
        <v>0</v>
      </c>
      <c r="Q2580" t="s">
        <v>8284</v>
      </c>
      <c r="R2580" s="7">
        <f t="shared" si="201"/>
        <v>0</v>
      </c>
      <c r="S2580" s="7">
        <f t="shared" si="204"/>
        <v>0</v>
      </c>
      <c r="T2580" t="s">
        <v>8336</v>
      </c>
      <c r="U2580" t="s">
        <v>8337</v>
      </c>
    </row>
    <row r="2581" spans="1:21" ht="4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202"/>
        <v>41837.579895833333</v>
      </c>
      <c r="L2581" s="19">
        <f t="shared" si="203"/>
        <v>2014</v>
      </c>
      <c r="M2581" s="14">
        <f t="shared" si="200"/>
        <v>41897.579895833333</v>
      </c>
      <c r="N2581" t="b">
        <v>0</v>
      </c>
      <c r="O2581">
        <v>12</v>
      </c>
      <c r="P2581" t="b">
        <v>0</v>
      </c>
      <c r="Q2581" t="s">
        <v>8284</v>
      </c>
      <c r="R2581" s="7">
        <f t="shared" si="201"/>
        <v>0.13849999999999998</v>
      </c>
      <c r="S2581" s="7">
        <f t="shared" si="204"/>
        <v>23.083333333333332</v>
      </c>
      <c r="T2581" t="s">
        <v>8336</v>
      </c>
      <c r="U2581" t="s">
        <v>8337</v>
      </c>
    </row>
    <row r="2582" spans="1:21" ht="4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202"/>
        <v>42110.076423611114</v>
      </c>
      <c r="L2582" s="19">
        <f t="shared" si="203"/>
        <v>2015</v>
      </c>
      <c r="M2582" s="14">
        <f t="shared" si="200"/>
        <v>42139.875</v>
      </c>
      <c r="N2582" t="b">
        <v>0</v>
      </c>
      <c r="O2582">
        <v>2</v>
      </c>
      <c r="P2582" t="b">
        <v>0</v>
      </c>
      <c r="Q2582" t="s">
        <v>8284</v>
      </c>
      <c r="R2582" s="7">
        <f t="shared" si="201"/>
        <v>0.6</v>
      </c>
      <c r="S2582" s="7">
        <f t="shared" si="204"/>
        <v>25.5</v>
      </c>
      <c r="T2582" t="s">
        <v>8336</v>
      </c>
      <c r="U2582" t="s">
        <v>8337</v>
      </c>
    </row>
    <row r="2583" spans="1:21" ht="4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202"/>
        <v>42294.378449074073</v>
      </c>
      <c r="L2583" s="19">
        <f t="shared" si="203"/>
        <v>2015</v>
      </c>
      <c r="M2583" s="14">
        <f t="shared" si="200"/>
        <v>42324.420115740737</v>
      </c>
      <c r="N2583" t="b">
        <v>0</v>
      </c>
      <c r="O2583">
        <v>11</v>
      </c>
      <c r="P2583" t="b">
        <v>0</v>
      </c>
      <c r="Q2583" t="s">
        <v>8284</v>
      </c>
      <c r="R2583" s="7">
        <f t="shared" si="201"/>
        <v>10.6</v>
      </c>
      <c r="S2583" s="7">
        <f t="shared" si="204"/>
        <v>48.18181818181818</v>
      </c>
      <c r="T2583" t="s">
        <v>8336</v>
      </c>
      <c r="U2583" t="s">
        <v>8337</v>
      </c>
    </row>
    <row r="2584" spans="1:21" ht="30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202"/>
        <v>42642.738819444443</v>
      </c>
      <c r="L2584" s="19">
        <f t="shared" si="203"/>
        <v>2016</v>
      </c>
      <c r="M2584" s="14">
        <f t="shared" si="200"/>
        <v>42672.738819444443</v>
      </c>
      <c r="N2584" t="b">
        <v>0</v>
      </c>
      <c r="O2584">
        <v>1</v>
      </c>
      <c r="P2584" t="b">
        <v>0</v>
      </c>
      <c r="Q2584" t="s">
        <v>8284</v>
      </c>
      <c r="R2584" s="7">
        <f t="shared" si="201"/>
        <v>1.1111111111111111E-3</v>
      </c>
      <c r="S2584" s="7">
        <f t="shared" si="204"/>
        <v>1</v>
      </c>
      <c r="T2584" t="s">
        <v>8336</v>
      </c>
      <c r="U2584" t="s">
        <v>8337</v>
      </c>
    </row>
    <row r="2585" spans="1:21" ht="30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202"/>
        <v>42019.51944444445</v>
      </c>
      <c r="L2585" s="19">
        <f t="shared" si="203"/>
        <v>2015</v>
      </c>
      <c r="M2585" s="14">
        <f t="shared" si="200"/>
        <v>42079.477777777778</v>
      </c>
      <c r="N2585" t="b">
        <v>0</v>
      </c>
      <c r="O2585">
        <v>5</v>
      </c>
      <c r="P2585" t="b">
        <v>0</v>
      </c>
      <c r="Q2585" t="s">
        <v>8284</v>
      </c>
      <c r="R2585" s="7">
        <f t="shared" si="201"/>
        <v>0.5</v>
      </c>
      <c r="S2585" s="7">
        <f t="shared" si="204"/>
        <v>1</v>
      </c>
      <c r="T2585" t="s">
        <v>8336</v>
      </c>
      <c r="U2585" t="s">
        <v>8337</v>
      </c>
    </row>
    <row r="2586" spans="1:21" ht="30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202"/>
        <v>42139.923252314809</v>
      </c>
      <c r="L2586" s="19">
        <f t="shared" si="203"/>
        <v>2015</v>
      </c>
      <c r="M2586" s="14">
        <f t="shared" si="200"/>
        <v>42169.923252314809</v>
      </c>
      <c r="N2586" t="b">
        <v>0</v>
      </c>
      <c r="O2586">
        <v>0</v>
      </c>
      <c r="P2586" t="b">
        <v>0</v>
      </c>
      <c r="Q2586" t="s">
        <v>8284</v>
      </c>
      <c r="R2586" s="7">
        <f t="shared" si="201"/>
        <v>0</v>
      </c>
      <c r="S2586" s="7">
        <f t="shared" si="204"/>
        <v>0</v>
      </c>
      <c r="T2586" t="s">
        <v>8336</v>
      </c>
      <c r="U2586" t="s">
        <v>8337</v>
      </c>
    </row>
    <row r="2587" spans="1:21" ht="4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202"/>
        <v>41795.713333333333</v>
      </c>
      <c r="L2587" s="19">
        <f t="shared" si="203"/>
        <v>2014</v>
      </c>
      <c r="M2587" s="14">
        <f t="shared" si="200"/>
        <v>41825.713333333333</v>
      </c>
      <c r="N2587" t="b">
        <v>0</v>
      </c>
      <c r="O2587">
        <v>1</v>
      </c>
      <c r="P2587" t="b">
        <v>0</v>
      </c>
      <c r="Q2587" t="s">
        <v>8284</v>
      </c>
      <c r="R2587" s="7">
        <f t="shared" si="201"/>
        <v>0.16666666666666669</v>
      </c>
      <c r="S2587" s="7">
        <f t="shared" si="204"/>
        <v>50</v>
      </c>
      <c r="T2587" t="s">
        <v>8336</v>
      </c>
      <c r="U2587" t="s">
        <v>8337</v>
      </c>
    </row>
    <row r="2588" spans="1:21" ht="30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202"/>
        <v>42333.080277777779</v>
      </c>
      <c r="L2588" s="19">
        <f t="shared" si="203"/>
        <v>2015</v>
      </c>
      <c r="M2588" s="14">
        <f t="shared" si="200"/>
        <v>42363.080277777779</v>
      </c>
      <c r="N2588" t="b">
        <v>0</v>
      </c>
      <c r="O2588">
        <v>1</v>
      </c>
      <c r="P2588" t="b">
        <v>0</v>
      </c>
      <c r="Q2588" t="s">
        <v>8284</v>
      </c>
      <c r="R2588" s="7">
        <f t="shared" si="201"/>
        <v>0.16666666666666669</v>
      </c>
      <c r="S2588" s="7">
        <f t="shared" si="204"/>
        <v>5</v>
      </c>
      <c r="T2588" t="s">
        <v>8336</v>
      </c>
      <c r="U2588" t="s">
        <v>8337</v>
      </c>
    </row>
    <row r="2589" spans="1:21" ht="4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202"/>
        <v>42338.425381944442</v>
      </c>
      <c r="L2589" s="19">
        <f t="shared" si="203"/>
        <v>2015</v>
      </c>
      <c r="M2589" s="14">
        <f t="shared" si="200"/>
        <v>42368.425381944442</v>
      </c>
      <c r="N2589" t="b">
        <v>0</v>
      </c>
      <c r="O2589">
        <v>6</v>
      </c>
      <c r="P2589" t="b">
        <v>0</v>
      </c>
      <c r="Q2589" t="s">
        <v>8284</v>
      </c>
      <c r="R2589" s="7">
        <f t="shared" si="201"/>
        <v>2.4340000000000002</v>
      </c>
      <c r="S2589" s="7">
        <f t="shared" si="204"/>
        <v>202.83333333333334</v>
      </c>
      <c r="T2589" t="s">
        <v>8336</v>
      </c>
      <c r="U2589" t="s">
        <v>8337</v>
      </c>
    </row>
    <row r="2590" spans="1:21" ht="45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202"/>
        <v>42042.426226851851</v>
      </c>
      <c r="L2590" s="19">
        <f t="shared" si="203"/>
        <v>2015</v>
      </c>
      <c r="M2590" s="14">
        <f t="shared" si="200"/>
        <v>42094.301388888889</v>
      </c>
      <c r="N2590" t="b">
        <v>0</v>
      </c>
      <c r="O2590">
        <v>8</v>
      </c>
      <c r="P2590" t="b">
        <v>0</v>
      </c>
      <c r="Q2590" t="s">
        <v>8284</v>
      </c>
      <c r="R2590" s="7">
        <f t="shared" si="201"/>
        <v>3.8833333333333329</v>
      </c>
      <c r="S2590" s="7">
        <f t="shared" si="204"/>
        <v>29.125</v>
      </c>
      <c r="T2590" t="s">
        <v>8336</v>
      </c>
      <c r="U2590" t="s">
        <v>8337</v>
      </c>
    </row>
    <row r="2591" spans="1:21" ht="4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202"/>
        <v>42422.286192129628</v>
      </c>
      <c r="L2591" s="19">
        <f t="shared" si="203"/>
        <v>2016</v>
      </c>
      <c r="M2591" s="14">
        <f t="shared" si="200"/>
        <v>42452.244525462964</v>
      </c>
      <c r="N2591" t="b">
        <v>0</v>
      </c>
      <c r="O2591">
        <v>1</v>
      </c>
      <c r="P2591" t="b">
        <v>0</v>
      </c>
      <c r="Q2591" t="s">
        <v>8284</v>
      </c>
      <c r="R2591" s="7">
        <f t="shared" si="201"/>
        <v>0.01</v>
      </c>
      <c r="S2591" s="7">
        <f t="shared" si="204"/>
        <v>5</v>
      </c>
      <c r="T2591" t="s">
        <v>8336</v>
      </c>
      <c r="U2591" t="s">
        <v>8337</v>
      </c>
    </row>
    <row r="2592" spans="1:21" ht="4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202"/>
        <v>42388.339085648149</v>
      </c>
      <c r="L2592" s="19">
        <f t="shared" si="203"/>
        <v>2016</v>
      </c>
      <c r="M2592" s="14">
        <f t="shared" si="200"/>
        <v>42395.339085648149</v>
      </c>
      <c r="N2592" t="b">
        <v>0</v>
      </c>
      <c r="O2592">
        <v>0</v>
      </c>
      <c r="P2592" t="b">
        <v>0</v>
      </c>
      <c r="Q2592" t="s">
        <v>8284</v>
      </c>
      <c r="R2592" s="7">
        <f t="shared" si="201"/>
        <v>0</v>
      </c>
      <c r="S2592" s="7">
        <f t="shared" si="204"/>
        <v>0</v>
      </c>
      <c r="T2592" t="s">
        <v>8336</v>
      </c>
      <c r="U2592" t="s">
        <v>8337</v>
      </c>
    </row>
    <row r="2593" spans="1:21" ht="4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202"/>
        <v>42382.656527777777</v>
      </c>
      <c r="L2593" s="19">
        <f t="shared" si="203"/>
        <v>2016</v>
      </c>
      <c r="M2593" s="14">
        <f t="shared" si="200"/>
        <v>42442.614861111113</v>
      </c>
      <c r="N2593" t="b">
        <v>0</v>
      </c>
      <c r="O2593">
        <v>2</v>
      </c>
      <c r="P2593" t="b">
        <v>0</v>
      </c>
      <c r="Q2593" t="s">
        <v>8284</v>
      </c>
      <c r="R2593" s="7">
        <f t="shared" si="201"/>
        <v>1.7333333333333332</v>
      </c>
      <c r="S2593" s="7">
        <f t="shared" si="204"/>
        <v>13</v>
      </c>
      <c r="T2593" t="s">
        <v>8336</v>
      </c>
      <c r="U2593" t="s">
        <v>8337</v>
      </c>
    </row>
    <row r="2594" spans="1:21" ht="45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202"/>
        <v>41887.551168981481</v>
      </c>
      <c r="L2594" s="19">
        <f t="shared" si="203"/>
        <v>2014</v>
      </c>
      <c r="M2594" s="14">
        <f t="shared" si="200"/>
        <v>41917.551168981481</v>
      </c>
      <c r="N2594" t="b">
        <v>0</v>
      </c>
      <c r="O2594">
        <v>1</v>
      </c>
      <c r="P2594" t="b">
        <v>0</v>
      </c>
      <c r="Q2594" t="s">
        <v>8284</v>
      </c>
      <c r="R2594" s="7">
        <f t="shared" si="201"/>
        <v>0.16666666666666669</v>
      </c>
      <c r="S2594" s="7">
        <f t="shared" si="204"/>
        <v>50</v>
      </c>
      <c r="T2594" t="s">
        <v>8336</v>
      </c>
      <c r="U2594" t="s">
        <v>8337</v>
      </c>
    </row>
    <row r="2595" spans="1:21" ht="4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202"/>
        <v>42089.595208333332</v>
      </c>
      <c r="L2595" s="19">
        <f t="shared" si="203"/>
        <v>2015</v>
      </c>
      <c r="M2595" s="14">
        <f t="shared" si="200"/>
        <v>42119.595208333332</v>
      </c>
      <c r="N2595" t="b">
        <v>0</v>
      </c>
      <c r="O2595">
        <v>0</v>
      </c>
      <c r="P2595" t="b">
        <v>0</v>
      </c>
      <c r="Q2595" t="s">
        <v>8284</v>
      </c>
      <c r="R2595" s="7">
        <f t="shared" si="201"/>
        <v>0</v>
      </c>
      <c r="S2595" s="7">
        <f t="shared" si="204"/>
        <v>0</v>
      </c>
      <c r="T2595" t="s">
        <v>8336</v>
      </c>
      <c r="U2595" t="s">
        <v>8337</v>
      </c>
    </row>
    <row r="2596" spans="1:21" ht="4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202"/>
        <v>41828.717916666668</v>
      </c>
      <c r="L2596" s="19">
        <f t="shared" si="203"/>
        <v>2014</v>
      </c>
      <c r="M2596" s="14">
        <f t="shared" si="200"/>
        <v>41858.717916666668</v>
      </c>
      <c r="N2596" t="b">
        <v>0</v>
      </c>
      <c r="O2596">
        <v>1</v>
      </c>
      <c r="P2596" t="b">
        <v>0</v>
      </c>
      <c r="Q2596" t="s">
        <v>8284</v>
      </c>
      <c r="R2596" s="7">
        <f t="shared" si="201"/>
        <v>1.25E-3</v>
      </c>
      <c r="S2596" s="7">
        <f t="shared" si="204"/>
        <v>1</v>
      </c>
      <c r="T2596" t="s">
        <v>8336</v>
      </c>
      <c r="U2596" t="s">
        <v>8337</v>
      </c>
    </row>
    <row r="2597" spans="1:21" ht="30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202"/>
        <v>42759.994212962964</v>
      </c>
      <c r="L2597" s="19">
        <f t="shared" si="203"/>
        <v>2017</v>
      </c>
      <c r="M2597" s="14">
        <f t="shared" si="200"/>
        <v>42789.994212962964</v>
      </c>
      <c r="N2597" t="b">
        <v>0</v>
      </c>
      <c r="O2597">
        <v>19</v>
      </c>
      <c r="P2597" t="b">
        <v>0</v>
      </c>
      <c r="Q2597" t="s">
        <v>8284</v>
      </c>
      <c r="R2597" s="7">
        <f t="shared" si="201"/>
        <v>12.166666666666668</v>
      </c>
      <c r="S2597" s="7">
        <f t="shared" si="204"/>
        <v>96.05263157894737</v>
      </c>
      <c r="T2597" t="s">
        <v>8336</v>
      </c>
      <c r="U2597" t="s">
        <v>8337</v>
      </c>
    </row>
    <row r="2598" spans="1:21" ht="4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202"/>
        <v>41828.414456018516</v>
      </c>
      <c r="L2598" s="19">
        <f t="shared" si="203"/>
        <v>2014</v>
      </c>
      <c r="M2598" s="14">
        <f t="shared" si="200"/>
        <v>41858.414456018516</v>
      </c>
      <c r="N2598" t="b">
        <v>0</v>
      </c>
      <c r="O2598">
        <v>27</v>
      </c>
      <c r="P2598" t="b">
        <v>0</v>
      </c>
      <c r="Q2598" t="s">
        <v>8284</v>
      </c>
      <c r="R2598" s="7">
        <f t="shared" si="201"/>
        <v>23.588571428571427</v>
      </c>
      <c r="S2598" s="7">
        <f t="shared" si="204"/>
        <v>305.77777777777777</v>
      </c>
      <c r="T2598" t="s">
        <v>8336</v>
      </c>
      <c r="U2598" t="s">
        <v>8337</v>
      </c>
    </row>
    <row r="2599" spans="1:21" ht="4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202"/>
        <v>42510.091631944444</v>
      </c>
      <c r="L2599" s="19">
        <f t="shared" si="203"/>
        <v>2016</v>
      </c>
      <c r="M2599" s="14">
        <f t="shared" si="200"/>
        <v>42540.091631944444</v>
      </c>
      <c r="N2599" t="b">
        <v>0</v>
      </c>
      <c r="O2599">
        <v>7</v>
      </c>
      <c r="P2599" t="b">
        <v>0</v>
      </c>
      <c r="Q2599" t="s">
        <v>8284</v>
      </c>
      <c r="R2599" s="7">
        <f t="shared" si="201"/>
        <v>5.6666666666666661</v>
      </c>
      <c r="S2599" s="7">
        <f t="shared" si="204"/>
        <v>12.142857142857142</v>
      </c>
      <c r="T2599" t="s">
        <v>8336</v>
      </c>
      <c r="U2599" t="s">
        <v>8337</v>
      </c>
    </row>
    <row r="2600" spans="1:21" ht="30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202"/>
        <v>42240.590289351851</v>
      </c>
      <c r="L2600" s="19">
        <f t="shared" si="203"/>
        <v>2015</v>
      </c>
      <c r="M2600" s="14">
        <f t="shared" si="200"/>
        <v>42270.590289351851</v>
      </c>
      <c r="N2600" t="b">
        <v>0</v>
      </c>
      <c r="O2600">
        <v>14</v>
      </c>
      <c r="P2600" t="b">
        <v>0</v>
      </c>
      <c r="Q2600" t="s">
        <v>8284</v>
      </c>
      <c r="R2600" s="7">
        <f t="shared" si="201"/>
        <v>39</v>
      </c>
      <c r="S2600" s="7">
        <f t="shared" si="204"/>
        <v>83.571428571428569</v>
      </c>
      <c r="T2600" t="s">
        <v>8336</v>
      </c>
      <c r="U2600" t="s">
        <v>8337</v>
      </c>
    </row>
    <row r="2601" spans="1:21" ht="30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202"/>
        <v>41809.504016203704</v>
      </c>
      <c r="L2601" s="19">
        <f t="shared" si="203"/>
        <v>2014</v>
      </c>
      <c r="M2601" s="14">
        <f t="shared" si="200"/>
        <v>41854.504016203704</v>
      </c>
      <c r="N2601" t="b">
        <v>0</v>
      </c>
      <c r="O2601">
        <v>5</v>
      </c>
      <c r="P2601" t="b">
        <v>0</v>
      </c>
      <c r="Q2601" t="s">
        <v>8284</v>
      </c>
      <c r="R2601" s="7">
        <f t="shared" si="201"/>
        <v>0.99546510341776351</v>
      </c>
      <c r="S2601" s="7">
        <f t="shared" si="204"/>
        <v>18</v>
      </c>
      <c r="T2601" t="s">
        <v>8336</v>
      </c>
      <c r="U2601" t="s">
        <v>8337</v>
      </c>
    </row>
    <row r="2602" spans="1:21" ht="30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202"/>
        <v>42394.650462962964</v>
      </c>
      <c r="L2602" s="19">
        <f t="shared" si="203"/>
        <v>2016</v>
      </c>
      <c r="M2602" s="14">
        <f t="shared" si="200"/>
        <v>42454.608796296292</v>
      </c>
      <c r="N2602" t="b">
        <v>0</v>
      </c>
      <c r="O2602">
        <v>30</v>
      </c>
      <c r="P2602" t="b">
        <v>0</v>
      </c>
      <c r="Q2602" t="s">
        <v>8284</v>
      </c>
      <c r="R2602" s="7">
        <f t="shared" si="201"/>
        <v>6.9320000000000004</v>
      </c>
      <c r="S2602" s="7">
        <f t="shared" si="204"/>
        <v>115.53333333333333</v>
      </c>
      <c r="T2602" t="s">
        <v>8336</v>
      </c>
      <c r="U2602" t="s">
        <v>8337</v>
      </c>
    </row>
    <row r="2603" spans="1:21" ht="45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202"/>
        <v>41150.652187500003</v>
      </c>
      <c r="L2603" s="19">
        <f t="shared" si="203"/>
        <v>2012</v>
      </c>
      <c r="M2603" s="14">
        <f t="shared" si="200"/>
        <v>41164.915972222225</v>
      </c>
      <c r="N2603" t="b">
        <v>1</v>
      </c>
      <c r="O2603">
        <v>151</v>
      </c>
      <c r="P2603" t="b">
        <v>1</v>
      </c>
      <c r="Q2603" t="s">
        <v>8301</v>
      </c>
      <c r="R2603" s="7">
        <f t="shared" si="201"/>
        <v>661.4</v>
      </c>
      <c r="S2603" s="7">
        <f t="shared" si="204"/>
        <v>21.900662251655628</v>
      </c>
      <c r="T2603" t="s">
        <v>8319</v>
      </c>
      <c r="U2603" t="s">
        <v>8355</v>
      </c>
    </row>
    <row r="2604" spans="1:21" ht="4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202"/>
        <v>41915.497314814813</v>
      </c>
      <c r="L2604" s="19">
        <f t="shared" si="203"/>
        <v>2014</v>
      </c>
      <c r="M2604" s="14">
        <f t="shared" si="200"/>
        <v>41955.638888888891</v>
      </c>
      <c r="N2604" t="b">
        <v>1</v>
      </c>
      <c r="O2604">
        <v>489</v>
      </c>
      <c r="P2604" t="b">
        <v>1</v>
      </c>
      <c r="Q2604" t="s">
        <v>8301</v>
      </c>
      <c r="R2604" s="7">
        <f t="shared" si="201"/>
        <v>326.0916666666667</v>
      </c>
      <c r="S2604" s="7">
        <f t="shared" si="204"/>
        <v>80.022494887525568</v>
      </c>
      <c r="T2604" t="s">
        <v>8319</v>
      </c>
      <c r="U2604" t="s">
        <v>8355</v>
      </c>
    </row>
    <row r="2605" spans="1:21" ht="30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202"/>
        <v>41617.662662037037</v>
      </c>
      <c r="L2605" s="19">
        <f t="shared" si="203"/>
        <v>2013</v>
      </c>
      <c r="M2605" s="14">
        <f t="shared" si="200"/>
        <v>41631.662662037037</v>
      </c>
      <c r="N2605" t="b">
        <v>1</v>
      </c>
      <c r="O2605">
        <v>50</v>
      </c>
      <c r="P2605" t="b">
        <v>1</v>
      </c>
      <c r="Q2605" t="s">
        <v>8301</v>
      </c>
      <c r="R2605" s="7">
        <f t="shared" si="201"/>
        <v>101.48571428571429</v>
      </c>
      <c r="S2605" s="7">
        <f t="shared" si="204"/>
        <v>35.520000000000003</v>
      </c>
      <c r="T2605" t="s">
        <v>8319</v>
      </c>
      <c r="U2605" t="s">
        <v>8355</v>
      </c>
    </row>
    <row r="2606" spans="1:21" ht="4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202"/>
        <v>40997.801192129627</v>
      </c>
      <c r="L2606" s="19">
        <f t="shared" si="203"/>
        <v>2012</v>
      </c>
      <c r="M2606" s="14">
        <f t="shared" si="200"/>
        <v>41027.801192129627</v>
      </c>
      <c r="N2606" t="b">
        <v>1</v>
      </c>
      <c r="O2606">
        <v>321</v>
      </c>
      <c r="P2606" t="b">
        <v>1</v>
      </c>
      <c r="Q2606" t="s">
        <v>8301</v>
      </c>
      <c r="R2606" s="7">
        <f t="shared" si="201"/>
        <v>104.21799999999999</v>
      </c>
      <c r="S2606" s="7">
        <f t="shared" si="204"/>
        <v>64.933333333333323</v>
      </c>
      <c r="T2606" t="s">
        <v>8319</v>
      </c>
      <c r="U2606" t="s">
        <v>8355</v>
      </c>
    </row>
    <row r="2607" spans="1:21" ht="4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202"/>
        <v>42508.291550925926</v>
      </c>
      <c r="L2607" s="19">
        <f t="shared" si="203"/>
        <v>2016</v>
      </c>
      <c r="M2607" s="14">
        <f t="shared" si="200"/>
        <v>42538.291550925926</v>
      </c>
      <c r="N2607" t="b">
        <v>1</v>
      </c>
      <c r="O2607">
        <v>1762</v>
      </c>
      <c r="P2607" t="b">
        <v>1</v>
      </c>
      <c r="Q2607" t="s">
        <v>8301</v>
      </c>
      <c r="R2607" s="7">
        <f t="shared" si="201"/>
        <v>107.42157000000002</v>
      </c>
      <c r="S2607" s="7">
        <f t="shared" si="204"/>
        <v>60.965703745743475</v>
      </c>
      <c r="T2607" t="s">
        <v>8319</v>
      </c>
      <c r="U2607" t="s">
        <v>8355</v>
      </c>
    </row>
    <row r="2608" spans="1:21" ht="60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202"/>
        <v>41726.462754629625</v>
      </c>
      <c r="L2608" s="19">
        <f t="shared" si="203"/>
        <v>2014</v>
      </c>
      <c r="M2608" s="14">
        <f t="shared" si="200"/>
        <v>41758.462754629625</v>
      </c>
      <c r="N2608" t="b">
        <v>1</v>
      </c>
      <c r="O2608">
        <v>385</v>
      </c>
      <c r="P2608" t="b">
        <v>1</v>
      </c>
      <c r="Q2608" t="s">
        <v>8301</v>
      </c>
      <c r="R2608" s="7">
        <f t="shared" si="201"/>
        <v>110.05454545454545</v>
      </c>
      <c r="S2608" s="7">
        <f t="shared" si="204"/>
        <v>31.444155844155844</v>
      </c>
      <c r="T2608" t="s">
        <v>8319</v>
      </c>
      <c r="U2608" t="s">
        <v>8355</v>
      </c>
    </row>
    <row r="2609" spans="1:21" ht="4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202"/>
        <v>42184.624675925923</v>
      </c>
      <c r="L2609" s="19">
        <f t="shared" si="203"/>
        <v>2015</v>
      </c>
      <c r="M2609" s="14">
        <f t="shared" si="200"/>
        <v>42227.833333333328</v>
      </c>
      <c r="N2609" t="b">
        <v>1</v>
      </c>
      <c r="O2609">
        <v>398</v>
      </c>
      <c r="P2609" t="b">
        <v>1</v>
      </c>
      <c r="Q2609" t="s">
        <v>8301</v>
      </c>
      <c r="R2609" s="7">
        <f t="shared" si="201"/>
        <v>407.7</v>
      </c>
      <c r="S2609" s="7">
        <f t="shared" si="204"/>
        <v>81.949748743718587</v>
      </c>
      <c r="T2609" t="s">
        <v>8319</v>
      </c>
      <c r="U2609" t="s">
        <v>8355</v>
      </c>
    </row>
    <row r="2610" spans="1:21" ht="4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202"/>
        <v>42767.551712962959</v>
      </c>
      <c r="L2610" s="19">
        <f t="shared" si="203"/>
        <v>2017</v>
      </c>
      <c r="M2610" s="14">
        <f t="shared" si="200"/>
        <v>42808.75</v>
      </c>
      <c r="N2610" t="b">
        <v>1</v>
      </c>
      <c r="O2610">
        <v>304</v>
      </c>
      <c r="P2610" t="b">
        <v>1</v>
      </c>
      <c r="Q2610" t="s">
        <v>8301</v>
      </c>
      <c r="R2610" s="7">
        <f t="shared" si="201"/>
        <v>223.92500000000001</v>
      </c>
      <c r="S2610" s="7">
        <f t="shared" si="204"/>
        <v>58.92763157894737</v>
      </c>
      <c r="T2610" t="s">
        <v>8319</v>
      </c>
      <c r="U2610" t="s">
        <v>8355</v>
      </c>
    </row>
    <row r="2611" spans="1:21" ht="45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202"/>
        <v>41074.987858796296</v>
      </c>
      <c r="L2611" s="19">
        <f t="shared" si="203"/>
        <v>2012</v>
      </c>
      <c r="M2611" s="14">
        <f t="shared" si="200"/>
        <v>41104.987858796296</v>
      </c>
      <c r="N2611" t="b">
        <v>1</v>
      </c>
      <c r="O2611">
        <v>676</v>
      </c>
      <c r="P2611" t="b">
        <v>1</v>
      </c>
      <c r="Q2611" t="s">
        <v>8301</v>
      </c>
      <c r="R2611" s="7">
        <f t="shared" si="201"/>
        <v>303.80111428571428</v>
      </c>
      <c r="S2611" s="7">
        <f t="shared" si="204"/>
        <v>157.29347633136095</v>
      </c>
      <c r="T2611" t="s">
        <v>8319</v>
      </c>
      <c r="U2611" t="s">
        <v>8355</v>
      </c>
    </row>
    <row r="2612" spans="1:21" ht="30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202"/>
        <v>42564.631076388891</v>
      </c>
      <c r="L2612" s="19">
        <f t="shared" si="203"/>
        <v>2016</v>
      </c>
      <c r="M2612" s="14">
        <f t="shared" si="200"/>
        <v>42604.040972222225</v>
      </c>
      <c r="N2612" t="b">
        <v>1</v>
      </c>
      <c r="O2612">
        <v>577</v>
      </c>
      <c r="P2612" t="b">
        <v>1</v>
      </c>
      <c r="Q2612" t="s">
        <v>8301</v>
      </c>
      <c r="R2612" s="7">
        <f t="shared" si="201"/>
        <v>141.3251043268175</v>
      </c>
      <c r="S2612" s="7">
        <f t="shared" si="204"/>
        <v>55.758509532062391</v>
      </c>
      <c r="T2612" t="s">
        <v>8319</v>
      </c>
      <c r="U2612" t="s">
        <v>8355</v>
      </c>
    </row>
    <row r="2613" spans="1:21" ht="45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202"/>
        <v>42704.085810185185</v>
      </c>
      <c r="L2613" s="19">
        <f t="shared" si="203"/>
        <v>2016</v>
      </c>
      <c r="M2613" s="14">
        <f t="shared" si="200"/>
        <v>42737.707638888889</v>
      </c>
      <c r="N2613" t="b">
        <v>1</v>
      </c>
      <c r="O2613">
        <v>3663</v>
      </c>
      <c r="P2613" t="b">
        <v>1</v>
      </c>
      <c r="Q2613" t="s">
        <v>8301</v>
      </c>
      <c r="R2613" s="7">
        <f t="shared" si="201"/>
        <v>2790.6363636363635</v>
      </c>
      <c r="S2613" s="7">
        <f t="shared" si="204"/>
        <v>83.802893802893806</v>
      </c>
      <c r="T2613" t="s">
        <v>8319</v>
      </c>
      <c r="U2613" t="s">
        <v>8355</v>
      </c>
    </row>
    <row r="2614" spans="1:21" ht="4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202"/>
        <v>41981.893171296295</v>
      </c>
      <c r="L2614" s="19">
        <f t="shared" si="203"/>
        <v>2014</v>
      </c>
      <c r="M2614" s="14">
        <f t="shared" si="200"/>
        <v>42012.893171296295</v>
      </c>
      <c r="N2614" t="b">
        <v>1</v>
      </c>
      <c r="O2614">
        <v>294</v>
      </c>
      <c r="P2614" t="b">
        <v>1</v>
      </c>
      <c r="Q2614" t="s">
        <v>8301</v>
      </c>
      <c r="R2614" s="7">
        <f t="shared" si="201"/>
        <v>171.76130000000001</v>
      </c>
      <c r="S2614" s="7">
        <f t="shared" si="204"/>
        <v>58.422210884353746</v>
      </c>
      <c r="T2614" t="s">
        <v>8319</v>
      </c>
      <c r="U2614" t="s">
        <v>8355</v>
      </c>
    </row>
    <row r="2615" spans="1:21" ht="4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202"/>
        <v>41143.56821759259</v>
      </c>
      <c r="L2615" s="19">
        <f t="shared" si="203"/>
        <v>2012</v>
      </c>
      <c r="M2615" s="14">
        <f t="shared" si="200"/>
        <v>41173.56821759259</v>
      </c>
      <c r="N2615" t="b">
        <v>1</v>
      </c>
      <c r="O2615">
        <v>28</v>
      </c>
      <c r="P2615" t="b">
        <v>1</v>
      </c>
      <c r="Q2615" t="s">
        <v>8301</v>
      </c>
      <c r="R2615" s="7">
        <f t="shared" si="201"/>
        <v>101.01333333333334</v>
      </c>
      <c r="S2615" s="7">
        <f t="shared" si="204"/>
        <v>270.57142857142856</v>
      </c>
      <c r="T2615" t="s">
        <v>8319</v>
      </c>
      <c r="U2615" t="s">
        <v>8355</v>
      </c>
    </row>
    <row r="2616" spans="1:21" ht="4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202"/>
        <v>41730.458472222221</v>
      </c>
      <c r="L2616" s="19">
        <f t="shared" si="203"/>
        <v>2014</v>
      </c>
      <c r="M2616" s="14">
        <f t="shared" si="200"/>
        <v>41758.958333333336</v>
      </c>
      <c r="N2616" t="b">
        <v>1</v>
      </c>
      <c r="O2616">
        <v>100</v>
      </c>
      <c r="P2616" t="b">
        <v>1</v>
      </c>
      <c r="Q2616" t="s">
        <v>8301</v>
      </c>
      <c r="R2616" s="7">
        <f t="shared" si="201"/>
        <v>102</v>
      </c>
      <c r="S2616" s="7">
        <f t="shared" si="204"/>
        <v>107.1</v>
      </c>
      <c r="T2616" t="s">
        <v>8319</v>
      </c>
      <c r="U2616" t="s">
        <v>8355</v>
      </c>
    </row>
    <row r="2617" spans="1:21" ht="4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202"/>
        <v>42453.24726851852</v>
      </c>
      <c r="L2617" s="19">
        <f t="shared" si="203"/>
        <v>2016</v>
      </c>
      <c r="M2617" s="14">
        <f t="shared" si="200"/>
        <v>42490.25</v>
      </c>
      <c r="N2617" t="b">
        <v>0</v>
      </c>
      <c r="O2617">
        <v>72</v>
      </c>
      <c r="P2617" t="b">
        <v>1</v>
      </c>
      <c r="Q2617" t="s">
        <v>8301</v>
      </c>
      <c r="R2617" s="7">
        <f t="shared" si="201"/>
        <v>169.76511744127936</v>
      </c>
      <c r="S2617" s="7">
        <f t="shared" si="204"/>
        <v>47.180555555555557</v>
      </c>
      <c r="T2617" t="s">
        <v>8319</v>
      </c>
      <c r="U2617" t="s">
        <v>8355</v>
      </c>
    </row>
    <row r="2618" spans="1:21" ht="4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202"/>
        <v>42211.74454861111</v>
      </c>
      <c r="L2618" s="19">
        <f t="shared" si="203"/>
        <v>2015</v>
      </c>
      <c r="M2618" s="14">
        <f t="shared" si="200"/>
        <v>42241.74454861111</v>
      </c>
      <c r="N2618" t="b">
        <v>1</v>
      </c>
      <c r="O2618">
        <v>238</v>
      </c>
      <c r="P2618" t="b">
        <v>1</v>
      </c>
      <c r="Q2618" t="s">
        <v>8301</v>
      </c>
      <c r="R2618" s="7">
        <f t="shared" si="201"/>
        <v>114.53400000000001</v>
      </c>
      <c r="S2618" s="7">
        <f t="shared" si="204"/>
        <v>120.30882352941177</v>
      </c>
      <c r="T2618" t="s">
        <v>8319</v>
      </c>
      <c r="U2618" t="s">
        <v>8355</v>
      </c>
    </row>
    <row r="2619" spans="1:21" ht="4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202"/>
        <v>41902.624432870369</v>
      </c>
      <c r="L2619" s="19">
        <f t="shared" si="203"/>
        <v>2014</v>
      </c>
      <c r="M2619" s="14">
        <f t="shared" si="200"/>
        <v>41932.624432870369</v>
      </c>
      <c r="N2619" t="b">
        <v>1</v>
      </c>
      <c r="O2619">
        <v>159</v>
      </c>
      <c r="P2619" t="b">
        <v>1</v>
      </c>
      <c r="Q2619" t="s">
        <v>8301</v>
      </c>
      <c r="R2619" s="7">
        <f t="shared" si="201"/>
        <v>877.6</v>
      </c>
      <c r="S2619" s="7">
        <f t="shared" si="204"/>
        <v>27.59748427672956</v>
      </c>
      <c r="T2619" t="s">
        <v>8319</v>
      </c>
      <c r="U2619" t="s">
        <v>8355</v>
      </c>
    </row>
    <row r="2620" spans="1:21" ht="30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202"/>
        <v>42279.542372685188</v>
      </c>
      <c r="L2620" s="19">
        <f t="shared" si="203"/>
        <v>2015</v>
      </c>
      <c r="M2620" s="14">
        <f t="shared" si="200"/>
        <v>42339.584039351852</v>
      </c>
      <c r="N2620" t="b">
        <v>1</v>
      </c>
      <c r="O2620">
        <v>77</v>
      </c>
      <c r="P2620" t="b">
        <v>1</v>
      </c>
      <c r="Q2620" t="s">
        <v>8301</v>
      </c>
      <c r="R2620" s="7">
        <f t="shared" si="201"/>
        <v>105.38666666666667</v>
      </c>
      <c r="S2620" s="7">
        <f t="shared" si="204"/>
        <v>205.2987012987013</v>
      </c>
      <c r="T2620" t="s">
        <v>8319</v>
      </c>
      <c r="U2620" t="s">
        <v>8355</v>
      </c>
    </row>
    <row r="2621" spans="1:21" ht="4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202"/>
        <v>42273.634305555555</v>
      </c>
      <c r="L2621" s="19">
        <f t="shared" si="203"/>
        <v>2015</v>
      </c>
      <c r="M2621" s="14">
        <f t="shared" si="200"/>
        <v>42300.208333333328</v>
      </c>
      <c r="N2621" t="b">
        <v>1</v>
      </c>
      <c r="O2621">
        <v>53</v>
      </c>
      <c r="P2621" t="b">
        <v>1</v>
      </c>
      <c r="Q2621" t="s">
        <v>8301</v>
      </c>
      <c r="R2621" s="7">
        <f t="shared" si="201"/>
        <v>188.39999999999998</v>
      </c>
      <c r="S2621" s="7">
        <f t="shared" si="204"/>
        <v>35.547169811320757</v>
      </c>
      <c r="T2621" t="s">
        <v>8319</v>
      </c>
      <c r="U2621" t="s">
        <v>8355</v>
      </c>
    </row>
    <row r="2622" spans="1:21" ht="4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202"/>
        <v>42250.91715277778</v>
      </c>
      <c r="L2622" s="19">
        <f t="shared" si="203"/>
        <v>2015</v>
      </c>
      <c r="M2622" s="14">
        <f t="shared" si="200"/>
        <v>42287.791666666672</v>
      </c>
      <c r="N2622" t="b">
        <v>1</v>
      </c>
      <c r="O2622">
        <v>1251</v>
      </c>
      <c r="P2622" t="b">
        <v>1</v>
      </c>
      <c r="Q2622" t="s">
        <v>8301</v>
      </c>
      <c r="R2622" s="7">
        <f t="shared" si="201"/>
        <v>143.65230769230772</v>
      </c>
      <c r="S2622" s="7">
        <f t="shared" si="204"/>
        <v>74.639488409272587</v>
      </c>
      <c r="T2622" t="s">
        <v>8319</v>
      </c>
      <c r="U2622" t="s">
        <v>8355</v>
      </c>
    </row>
    <row r="2623" spans="1:21" ht="4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202"/>
        <v>42115.497546296298</v>
      </c>
      <c r="L2623" s="19">
        <f t="shared" si="203"/>
        <v>2015</v>
      </c>
      <c r="M2623" s="14">
        <f t="shared" si="200"/>
        <v>42145.497546296298</v>
      </c>
      <c r="N2623" t="b">
        <v>1</v>
      </c>
      <c r="O2623">
        <v>465</v>
      </c>
      <c r="P2623" t="b">
        <v>1</v>
      </c>
      <c r="Q2623" t="s">
        <v>8301</v>
      </c>
      <c r="R2623" s="7">
        <f t="shared" si="201"/>
        <v>145.88</v>
      </c>
      <c r="S2623" s="7">
        <f t="shared" si="204"/>
        <v>47.058064516129029</v>
      </c>
      <c r="T2623" t="s">
        <v>8319</v>
      </c>
      <c r="U2623" t="s">
        <v>8355</v>
      </c>
    </row>
    <row r="2624" spans="1:21" ht="4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202"/>
        <v>42689.49324074074</v>
      </c>
      <c r="L2624" s="19">
        <f t="shared" si="203"/>
        <v>2016</v>
      </c>
      <c r="M2624" s="14">
        <f t="shared" si="200"/>
        <v>42734.49324074074</v>
      </c>
      <c r="N2624" t="b">
        <v>0</v>
      </c>
      <c r="O2624">
        <v>74</v>
      </c>
      <c r="P2624" t="b">
        <v>1</v>
      </c>
      <c r="Q2624" t="s">
        <v>8301</v>
      </c>
      <c r="R2624" s="7">
        <f t="shared" si="201"/>
        <v>131.184</v>
      </c>
      <c r="S2624" s="7">
        <f t="shared" si="204"/>
        <v>26.591351351351353</v>
      </c>
      <c r="T2624" t="s">
        <v>8319</v>
      </c>
      <c r="U2624" t="s">
        <v>8355</v>
      </c>
    </row>
    <row r="2625" spans="1:21" ht="4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202"/>
        <v>42692.006550925929</v>
      </c>
      <c r="L2625" s="19">
        <f t="shared" si="203"/>
        <v>2016</v>
      </c>
      <c r="M2625" s="14">
        <f t="shared" si="200"/>
        <v>42706.006550925929</v>
      </c>
      <c r="N2625" t="b">
        <v>0</v>
      </c>
      <c r="O2625">
        <v>62</v>
      </c>
      <c r="P2625" t="b">
        <v>1</v>
      </c>
      <c r="Q2625" t="s">
        <v>8301</v>
      </c>
      <c r="R2625" s="7">
        <f t="shared" si="201"/>
        <v>113.99999999999999</v>
      </c>
      <c r="S2625" s="7">
        <f t="shared" si="204"/>
        <v>36.774193548387096</v>
      </c>
      <c r="T2625" t="s">
        <v>8319</v>
      </c>
      <c r="U2625" t="s">
        <v>8355</v>
      </c>
    </row>
    <row r="2626" spans="1:21" ht="4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si="202"/>
        <v>41144.171550925923</v>
      </c>
      <c r="L2626" s="19">
        <f t="shared" si="203"/>
        <v>2012</v>
      </c>
      <c r="M2626" s="14">
        <f t="shared" ref="M2626:M2689" si="205">(I2626/86400)+25569+(-6/24)</f>
        <v>41165.171550925923</v>
      </c>
      <c r="N2626" t="b">
        <v>0</v>
      </c>
      <c r="O2626">
        <v>3468</v>
      </c>
      <c r="P2626" t="b">
        <v>1</v>
      </c>
      <c r="Q2626" t="s">
        <v>8301</v>
      </c>
      <c r="R2626" s="7">
        <f t="shared" ref="R2626:R2689" si="206">E2626/D2626*100</f>
        <v>1379.4206249999997</v>
      </c>
      <c r="S2626" s="7">
        <f t="shared" si="204"/>
        <v>31.820544982698959</v>
      </c>
      <c r="T2626" t="s">
        <v>8319</v>
      </c>
      <c r="U2626" t="s">
        <v>8355</v>
      </c>
    </row>
    <row r="2627" spans="1:21" ht="45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ref="K2627:K2690" si="207">(J2627/86400)+25569+(-6/24)</f>
        <v>42658.560277777782</v>
      </c>
      <c r="L2627" s="19">
        <f t="shared" ref="L2627:L2690" si="208">YEAR(K2627)</f>
        <v>2016</v>
      </c>
      <c r="M2627" s="14">
        <f t="shared" si="205"/>
        <v>42683.601944444439</v>
      </c>
      <c r="N2627" t="b">
        <v>0</v>
      </c>
      <c r="O2627">
        <v>52</v>
      </c>
      <c r="P2627" t="b">
        <v>1</v>
      </c>
      <c r="Q2627" t="s">
        <v>8301</v>
      </c>
      <c r="R2627" s="7">
        <f t="shared" si="206"/>
        <v>956</v>
      </c>
      <c r="S2627" s="7">
        <f t="shared" ref="S2627:S2690" si="209">IFERROR(E2627/O2627,0)</f>
        <v>27.576923076923077</v>
      </c>
      <c r="T2627" t="s">
        <v>8319</v>
      </c>
      <c r="U2627" t="s">
        <v>8355</v>
      </c>
    </row>
    <row r="2628" spans="1:21" ht="4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207"/>
        <v>42128.378113425926</v>
      </c>
      <c r="L2628" s="19">
        <f t="shared" si="208"/>
        <v>2015</v>
      </c>
      <c r="M2628" s="14">
        <f t="shared" si="205"/>
        <v>42158.378113425926</v>
      </c>
      <c r="N2628" t="b">
        <v>0</v>
      </c>
      <c r="O2628">
        <v>50</v>
      </c>
      <c r="P2628" t="b">
        <v>1</v>
      </c>
      <c r="Q2628" t="s">
        <v>8301</v>
      </c>
      <c r="R2628" s="7">
        <f t="shared" si="206"/>
        <v>112.00000000000001</v>
      </c>
      <c r="S2628" s="7">
        <f t="shared" si="209"/>
        <v>56</v>
      </c>
      <c r="T2628" t="s">
        <v>8319</v>
      </c>
      <c r="U2628" t="s">
        <v>8355</v>
      </c>
    </row>
    <row r="2629" spans="1:21" ht="4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207"/>
        <v>42304.579409722224</v>
      </c>
      <c r="L2629" s="19">
        <f t="shared" si="208"/>
        <v>2015</v>
      </c>
      <c r="M2629" s="14">
        <f t="shared" si="205"/>
        <v>42334.621076388888</v>
      </c>
      <c r="N2629" t="b">
        <v>0</v>
      </c>
      <c r="O2629">
        <v>45</v>
      </c>
      <c r="P2629" t="b">
        <v>1</v>
      </c>
      <c r="Q2629" t="s">
        <v>8301</v>
      </c>
      <c r="R2629" s="7">
        <f t="shared" si="206"/>
        <v>646.66666666666663</v>
      </c>
      <c r="S2629" s="7">
        <f t="shared" si="209"/>
        <v>21.555555555555557</v>
      </c>
      <c r="T2629" t="s">
        <v>8319</v>
      </c>
      <c r="U2629" t="s">
        <v>8355</v>
      </c>
    </row>
    <row r="2630" spans="1:21" ht="30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207"/>
        <v>41953.716053240743</v>
      </c>
      <c r="L2630" s="19">
        <f t="shared" si="208"/>
        <v>2014</v>
      </c>
      <c r="M2630" s="14">
        <f t="shared" si="205"/>
        <v>41973.716053240743</v>
      </c>
      <c r="N2630" t="b">
        <v>0</v>
      </c>
      <c r="O2630">
        <v>21</v>
      </c>
      <c r="P2630" t="b">
        <v>1</v>
      </c>
      <c r="Q2630" t="s">
        <v>8301</v>
      </c>
      <c r="R2630" s="7">
        <f t="shared" si="206"/>
        <v>110.36948748510132</v>
      </c>
      <c r="S2630" s="7">
        <f t="shared" si="209"/>
        <v>44.095238095238095</v>
      </c>
      <c r="T2630" t="s">
        <v>8319</v>
      </c>
      <c r="U2630" t="s">
        <v>8355</v>
      </c>
    </row>
    <row r="2631" spans="1:21" ht="30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207"/>
        <v>42108.288449074069</v>
      </c>
      <c r="L2631" s="19">
        <f t="shared" si="208"/>
        <v>2015</v>
      </c>
      <c r="M2631" s="14">
        <f t="shared" si="205"/>
        <v>42138.288449074069</v>
      </c>
      <c r="N2631" t="b">
        <v>0</v>
      </c>
      <c r="O2631">
        <v>100</v>
      </c>
      <c r="P2631" t="b">
        <v>1</v>
      </c>
      <c r="Q2631" t="s">
        <v>8301</v>
      </c>
      <c r="R2631" s="7">
        <f t="shared" si="206"/>
        <v>127.74000000000001</v>
      </c>
      <c r="S2631" s="7">
        <f t="shared" si="209"/>
        <v>63.87</v>
      </c>
      <c r="T2631" t="s">
        <v>8319</v>
      </c>
      <c r="U2631" t="s">
        <v>8355</v>
      </c>
    </row>
    <row r="2632" spans="1:21" ht="4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207"/>
        <v>42523.855462962965</v>
      </c>
      <c r="L2632" s="19">
        <f t="shared" si="208"/>
        <v>2016</v>
      </c>
      <c r="M2632" s="14">
        <f t="shared" si="205"/>
        <v>42551.166666666672</v>
      </c>
      <c r="N2632" t="b">
        <v>0</v>
      </c>
      <c r="O2632">
        <v>81</v>
      </c>
      <c r="P2632" t="b">
        <v>1</v>
      </c>
      <c r="Q2632" t="s">
        <v>8301</v>
      </c>
      <c r="R2632" s="7">
        <f t="shared" si="206"/>
        <v>157.9</v>
      </c>
      <c r="S2632" s="7">
        <f t="shared" si="209"/>
        <v>38.987654320987652</v>
      </c>
      <c r="T2632" t="s">
        <v>8319</v>
      </c>
      <c r="U2632" t="s">
        <v>8355</v>
      </c>
    </row>
    <row r="2633" spans="1:21" ht="30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207"/>
        <v>42217.919293981482</v>
      </c>
      <c r="L2633" s="19">
        <f t="shared" si="208"/>
        <v>2015</v>
      </c>
      <c r="M2633" s="14">
        <f t="shared" si="205"/>
        <v>42245.919293981482</v>
      </c>
      <c r="N2633" t="b">
        <v>0</v>
      </c>
      <c r="O2633">
        <v>286</v>
      </c>
      <c r="P2633" t="b">
        <v>1</v>
      </c>
      <c r="Q2633" t="s">
        <v>8301</v>
      </c>
      <c r="R2633" s="7">
        <f t="shared" si="206"/>
        <v>114.66525000000001</v>
      </c>
      <c r="S2633" s="7">
        <f t="shared" si="209"/>
        <v>80.185489510489504</v>
      </c>
      <c r="T2633" t="s">
        <v>8319</v>
      </c>
      <c r="U2633" t="s">
        <v>8355</v>
      </c>
    </row>
    <row r="2634" spans="1:21" ht="30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207"/>
        <v>42493.811793981484</v>
      </c>
      <c r="L2634" s="19">
        <f t="shared" si="208"/>
        <v>2016</v>
      </c>
      <c r="M2634" s="14">
        <f t="shared" si="205"/>
        <v>42518.811793981484</v>
      </c>
      <c r="N2634" t="b">
        <v>0</v>
      </c>
      <c r="O2634">
        <v>42</v>
      </c>
      <c r="P2634" t="b">
        <v>1</v>
      </c>
      <c r="Q2634" t="s">
        <v>8301</v>
      </c>
      <c r="R2634" s="7">
        <f t="shared" si="206"/>
        <v>137.00934579439252</v>
      </c>
      <c r="S2634" s="7">
        <f t="shared" si="209"/>
        <v>34.904761904761905</v>
      </c>
      <c r="T2634" t="s">
        <v>8319</v>
      </c>
      <c r="U2634" t="s">
        <v>8355</v>
      </c>
    </row>
    <row r="2635" spans="1:21" ht="4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207"/>
        <v>41667.573287037041</v>
      </c>
      <c r="L2635" s="19">
        <f t="shared" si="208"/>
        <v>2014</v>
      </c>
      <c r="M2635" s="14">
        <f t="shared" si="205"/>
        <v>41697.708333333336</v>
      </c>
      <c r="N2635" t="b">
        <v>0</v>
      </c>
      <c r="O2635">
        <v>199</v>
      </c>
      <c r="P2635" t="b">
        <v>1</v>
      </c>
      <c r="Q2635" t="s">
        <v>8301</v>
      </c>
      <c r="R2635" s="7">
        <f t="shared" si="206"/>
        <v>354.62</v>
      </c>
      <c r="S2635" s="7">
        <f t="shared" si="209"/>
        <v>89.100502512562812</v>
      </c>
      <c r="T2635" t="s">
        <v>8319</v>
      </c>
      <c r="U2635" t="s">
        <v>8355</v>
      </c>
    </row>
    <row r="2636" spans="1:21" ht="4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207"/>
        <v>42612.406493055554</v>
      </c>
      <c r="L2636" s="19">
        <f t="shared" si="208"/>
        <v>2016</v>
      </c>
      <c r="M2636" s="14">
        <f t="shared" si="205"/>
        <v>42642.406493055554</v>
      </c>
      <c r="N2636" t="b">
        <v>0</v>
      </c>
      <c r="O2636">
        <v>25</v>
      </c>
      <c r="P2636" t="b">
        <v>1</v>
      </c>
      <c r="Q2636" t="s">
        <v>8301</v>
      </c>
      <c r="R2636" s="7">
        <f t="shared" si="206"/>
        <v>106.02150537634409</v>
      </c>
      <c r="S2636" s="7">
        <f t="shared" si="209"/>
        <v>39.44</v>
      </c>
      <c r="T2636" t="s">
        <v>8319</v>
      </c>
      <c r="U2636" t="s">
        <v>8355</v>
      </c>
    </row>
    <row r="2637" spans="1:21" ht="4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207"/>
        <v>42037.700937500005</v>
      </c>
      <c r="L2637" s="19">
        <f t="shared" si="208"/>
        <v>2015</v>
      </c>
      <c r="M2637" s="14">
        <f t="shared" si="205"/>
        <v>42072.659270833334</v>
      </c>
      <c r="N2637" t="b">
        <v>0</v>
      </c>
      <c r="O2637">
        <v>84</v>
      </c>
      <c r="P2637" t="b">
        <v>1</v>
      </c>
      <c r="Q2637" t="s">
        <v>8301</v>
      </c>
      <c r="R2637" s="7">
        <f t="shared" si="206"/>
        <v>100</v>
      </c>
      <c r="S2637" s="7">
        <f t="shared" si="209"/>
        <v>136.9047619047619</v>
      </c>
      <c r="T2637" t="s">
        <v>8319</v>
      </c>
      <c r="U2637" t="s">
        <v>8355</v>
      </c>
    </row>
    <row r="2638" spans="1:21" ht="45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207"/>
        <v>42636.364745370374</v>
      </c>
      <c r="L2638" s="19">
        <f t="shared" si="208"/>
        <v>2016</v>
      </c>
      <c r="M2638" s="14">
        <f t="shared" si="205"/>
        <v>42658.791666666672</v>
      </c>
      <c r="N2638" t="b">
        <v>0</v>
      </c>
      <c r="O2638">
        <v>50</v>
      </c>
      <c r="P2638" t="b">
        <v>1</v>
      </c>
      <c r="Q2638" t="s">
        <v>8301</v>
      </c>
      <c r="R2638" s="7">
        <f t="shared" si="206"/>
        <v>187.3</v>
      </c>
      <c r="S2638" s="7">
        <f t="shared" si="209"/>
        <v>37.46</v>
      </c>
      <c r="T2638" t="s">
        <v>8319</v>
      </c>
      <c r="U2638" t="s">
        <v>8355</v>
      </c>
    </row>
    <row r="2639" spans="1:21" ht="30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207"/>
        <v>42639.299479166672</v>
      </c>
      <c r="L2639" s="19">
        <f t="shared" si="208"/>
        <v>2016</v>
      </c>
      <c r="M2639" s="14">
        <f t="shared" si="205"/>
        <v>42655.299479166672</v>
      </c>
      <c r="N2639" t="b">
        <v>0</v>
      </c>
      <c r="O2639">
        <v>26</v>
      </c>
      <c r="P2639" t="b">
        <v>1</v>
      </c>
      <c r="Q2639" t="s">
        <v>8301</v>
      </c>
      <c r="R2639" s="7">
        <f t="shared" si="206"/>
        <v>166.2</v>
      </c>
      <c r="S2639" s="7">
        <f t="shared" si="209"/>
        <v>31.96153846153846</v>
      </c>
      <c r="T2639" t="s">
        <v>8319</v>
      </c>
      <c r="U2639" t="s">
        <v>8355</v>
      </c>
    </row>
    <row r="2640" spans="1:21" ht="4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207"/>
        <v>41989.663136574076</v>
      </c>
      <c r="L2640" s="19">
        <f t="shared" si="208"/>
        <v>2014</v>
      </c>
      <c r="M2640" s="14">
        <f t="shared" si="205"/>
        <v>42019.663136574076</v>
      </c>
      <c r="N2640" t="b">
        <v>0</v>
      </c>
      <c r="O2640">
        <v>14</v>
      </c>
      <c r="P2640" t="b">
        <v>1</v>
      </c>
      <c r="Q2640" t="s">
        <v>8301</v>
      </c>
      <c r="R2640" s="7">
        <f t="shared" si="206"/>
        <v>101.72910662824208</v>
      </c>
      <c r="S2640" s="7">
        <f t="shared" si="209"/>
        <v>25.214285714285715</v>
      </c>
      <c r="T2640" t="s">
        <v>8319</v>
      </c>
      <c r="U2640" t="s">
        <v>8355</v>
      </c>
    </row>
    <row r="2641" spans="1:21" ht="4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207"/>
        <v>42024.61513888889</v>
      </c>
      <c r="L2641" s="19">
        <f t="shared" si="208"/>
        <v>2015</v>
      </c>
      <c r="M2641" s="14">
        <f t="shared" si="205"/>
        <v>42054.61513888889</v>
      </c>
      <c r="N2641" t="b">
        <v>0</v>
      </c>
      <c r="O2641">
        <v>49</v>
      </c>
      <c r="P2641" t="b">
        <v>1</v>
      </c>
      <c r="Q2641" t="s">
        <v>8301</v>
      </c>
      <c r="R2641" s="7">
        <f t="shared" si="206"/>
        <v>164</v>
      </c>
      <c r="S2641" s="7">
        <f t="shared" si="209"/>
        <v>10.040816326530612</v>
      </c>
      <c r="T2641" t="s">
        <v>8319</v>
      </c>
      <c r="U2641" t="s">
        <v>8355</v>
      </c>
    </row>
    <row r="2642" spans="1:21" ht="60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207"/>
        <v>42102.910578703704</v>
      </c>
      <c r="L2642" s="19">
        <f t="shared" si="208"/>
        <v>2015</v>
      </c>
      <c r="M2642" s="14">
        <f t="shared" si="205"/>
        <v>42162.910578703704</v>
      </c>
      <c r="N2642" t="b">
        <v>0</v>
      </c>
      <c r="O2642">
        <v>69</v>
      </c>
      <c r="P2642" t="b">
        <v>1</v>
      </c>
      <c r="Q2642" t="s">
        <v>8301</v>
      </c>
      <c r="R2642" s="7">
        <f t="shared" si="206"/>
        <v>105.66666666666666</v>
      </c>
      <c r="S2642" s="7">
        <f t="shared" si="209"/>
        <v>45.94202898550725</v>
      </c>
      <c r="T2642" t="s">
        <v>8319</v>
      </c>
      <c r="U2642" t="s">
        <v>8355</v>
      </c>
    </row>
    <row r="2643" spans="1:21" ht="30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207"/>
        <v>41880.577118055553</v>
      </c>
      <c r="L2643" s="19">
        <f t="shared" si="208"/>
        <v>2014</v>
      </c>
      <c r="M2643" s="14">
        <f t="shared" si="205"/>
        <v>41897.589583333334</v>
      </c>
      <c r="N2643" t="b">
        <v>0</v>
      </c>
      <c r="O2643">
        <v>1</v>
      </c>
      <c r="P2643" t="b">
        <v>0</v>
      </c>
      <c r="Q2643" t="s">
        <v>8301</v>
      </c>
      <c r="R2643" s="7">
        <f t="shared" si="206"/>
        <v>1</v>
      </c>
      <c r="S2643" s="7">
        <f t="shared" si="209"/>
        <v>15</v>
      </c>
      <c r="T2643" t="s">
        <v>8319</v>
      </c>
      <c r="U2643" t="s">
        <v>8355</v>
      </c>
    </row>
    <row r="2644" spans="1:21" ht="60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207"/>
        <v>42535.996620370366</v>
      </c>
      <c r="L2644" s="19">
        <f t="shared" si="208"/>
        <v>2016</v>
      </c>
      <c r="M2644" s="14">
        <f t="shared" si="205"/>
        <v>42566.039583333331</v>
      </c>
      <c r="N2644" t="b">
        <v>0</v>
      </c>
      <c r="O2644">
        <v>0</v>
      </c>
      <c r="P2644" t="b">
        <v>0</v>
      </c>
      <c r="Q2644" t="s">
        <v>8301</v>
      </c>
      <c r="R2644" s="7">
        <f t="shared" si="206"/>
        <v>0</v>
      </c>
      <c r="S2644" s="7">
        <f t="shared" si="209"/>
        <v>0</v>
      </c>
      <c r="T2644" t="s">
        <v>8319</v>
      </c>
      <c r="U2644" t="s">
        <v>8355</v>
      </c>
    </row>
    <row r="2645" spans="1:21" ht="45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207"/>
        <v>42689.332349537042</v>
      </c>
      <c r="L2645" s="19">
        <f t="shared" si="208"/>
        <v>2016</v>
      </c>
      <c r="M2645" s="14">
        <f t="shared" si="205"/>
        <v>42725.082638888889</v>
      </c>
      <c r="N2645" t="b">
        <v>1</v>
      </c>
      <c r="O2645">
        <v>1501</v>
      </c>
      <c r="P2645" t="b">
        <v>0</v>
      </c>
      <c r="Q2645" t="s">
        <v>8301</v>
      </c>
      <c r="R2645" s="7">
        <f t="shared" si="206"/>
        <v>33.559730999999999</v>
      </c>
      <c r="S2645" s="7">
        <f t="shared" si="209"/>
        <v>223.58248500999335</v>
      </c>
      <c r="T2645" t="s">
        <v>8319</v>
      </c>
      <c r="U2645" t="s">
        <v>8355</v>
      </c>
    </row>
    <row r="2646" spans="1:21" ht="4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207"/>
        <v>42774.542071759264</v>
      </c>
      <c r="L2646" s="19">
        <f t="shared" si="208"/>
        <v>2017</v>
      </c>
      <c r="M2646" s="14">
        <f t="shared" si="205"/>
        <v>42804.542071759264</v>
      </c>
      <c r="N2646" t="b">
        <v>1</v>
      </c>
      <c r="O2646">
        <v>52</v>
      </c>
      <c r="P2646" t="b">
        <v>0</v>
      </c>
      <c r="Q2646" t="s">
        <v>8301</v>
      </c>
      <c r="R2646" s="7">
        <f t="shared" si="206"/>
        <v>2.0529999999999999</v>
      </c>
      <c r="S2646" s="7">
        <f t="shared" si="209"/>
        <v>39.480769230769234</v>
      </c>
      <c r="T2646" t="s">
        <v>8319</v>
      </c>
      <c r="U2646" t="s">
        <v>8355</v>
      </c>
    </row>
    <row r="2647" spans="1:21" ht="4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207"/>
        <v>41921.592627314814</v>
      </c>
      <c r="L2647" s="19">
        <f t="shared" si="208"/>
        <v>2014</v>
      </c>
      <c r="M2647" s="14">
        <f t="shared" si="205"/>
        <v>41951.634293981479</v>
      </c>
      <c r="N2647" t="b">
        <v>1</v>
      </c>
      <c r="O2647">
        <v>23</v>
      </c>
      <c r="P2647" t="b">
        <v>0</v>
      </c>
      <c r="Q2647" t="s">
        <v>8301</v>
      </c>
      <c r="R2647" s="7">
        <f t="shared" si="206"/>
        <v>10.5</v>
      </c>
      <c r="S2647" s="7">
        <f t="shared" si="209"/>
        <v>91.304347826086953</v>
      </c>
      <c r="T2647" t="s">
        <v>8319</v>
      </c>
      <c r="U2647" t="s">
        <v>8355</v>
      </c>
    </row>
    <row r="2648" spans="1:21" ht="4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207"/>
        <v>42226.063298611116</v>
      </c>
      <c r="L2648" s="19">
        <f t="shared" si="208"/>
        <v>2015</v>
      </c>
      <c r="M2648" s="14">
        <f t="shared" si="205"/>
        <v>42256.063298611116</v>
      </c>
      <c r="N2648" t="b">
        <v>1</v>
      </c>
      <c r="O2648">
        <v>535</v>
      </c>
      <c r="P2648" t="b">
        <v>0</v>
      </c>
      <c r="Q2648" t="s">
        <v>8301</v>
      </c>
      <c r="R2648" s="7">
        <f t="shared" si="206"/>
        <v>8.4172840000000004</v>
      </c>
      <c r="S2648" s="7">
        <f t="shared" si="209"/>
        <v>78.666205607476627</v>
      </c>
      <c r="T2648" t="s">
        <v>8319</v>
      </c>
      <c r="U2648" t="s">
        <v>8355</v>
      </c>
    </row>
    <row r="2649" spans="1:21" ht="4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207"/>
        <v>42200.011793981481</v>
      </c>
      <c r="L2649" s="19">
        <f t="shared" si="208"/>
        <v>2015</v>
      </c>
      <c r="M2649" s="14">
        <f t="shared" si="205"/>
        <v>42230.011793981481</v>
      </c>
      <c r="N2649" t="b">
        <v>0</v>
      </c>
      <c r="O2649">
        <v>3</v>
      </c>
      <c r="P2649" t="b">
        <v>0</v>
      </c>
      <c r="Q2649" t="s">
        <v>8301</v>
      </c>
      <c r="R2649" s="7">
        <f t="shared" si="206"/>
        <v>1.44</v>
      </c>
      <c r="S2649" s="7">
        <f t="shared" si="209"/>
        <v>12</v>
      </c>
      <c r="T2649" t="s">
        <v>8319</v>
      </c>
      <c r="U2649" t="s">
        <v>8355</v>
      </c>
    </row>
    <row r="2650" spans="1:21" ht="45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207"/>
        <v>42408.464814814812</v>
      </c>
      <c r="L2650" s="19">
        <f t="shared" si="208"/>
        <v>2016</v>
      </c>
      <c r="M2650" s="14">
        <f t="shared" si="205"/>
        <v>42438.464814814812</v>
      </c>
      <c r="N2650" t="b">
        <v>0</v>
      </c>
      <c r="O2650">
        <v>6</v>
      </c>
      <c r="P2650" t="b">
        <v>0</v>
      </c>
      <c r="Q2650" t="s">
        <v>8301</v>
      </c>
      <c r="R2650" s="7">
        <f t="shared" si="206"/>
        <v>0.88333333333333341</v>
      </c>
      <c r="S2650" s="7">
        <f t="shared" si="209"/>
        <v>17.666666666666668</v>
      </c>
      <c r="T2650" t="s">
        <v>8319</v>
      </c>
      <c r="U2650" t="s">
        <v>8355</v>
      </c>
    </row>
    <row r="2651" spans="1:21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207"/>
        <v>42341.74700231482</v>
      </c>
      <c r="L2651" s="19">
        <f t="shared" si="208"/>
        <v>2015</v>
      </c>
      <c r="M2651" s="14">
        <f t="shared" si="205"/>
        <v>42401.74700231482</v>
      </c>
      <c r="N2651" t="b">
        <v>0</v>
      </c>
      <c r="O2651">
        <v>3</v>
      </c>
      <c r="P2651" t="b">
        <v>0</v>
      </c>
      <c r="Q2651" t="s">
        <v>8301</v>
      </c>
      <c r="R2651" s="7">
        <f t="shared" si="206"/>
        <v>9.920000000000001E-2</v>
      </c>
      <c r="S2651" s="7">
        <f t="shared" si="209"/>
        <v>41.333333333333336</v>
      </c>
      <c r="T2651" t="s">
        <v>8319</v>
      </c>
      <c r="U2651" t="s">
        <v>8355</v>
      </c>
    </row>
    <row r="2652" spans="1:21" ht="45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207"/>
        <v>42695.374340277776</v>
      </c>
      <c r="L2652" s="19">
        <f t="shared" si="208"/>
        <v>2016</v>
      </c>
      <c r="M2652" s="14">
        <f t="shared" si="205"/>
        <v>42725.374340277776</v>
      </c>
      <c r="N2652" t="b">
        <v>0</v>
      </c>
      <c r="O2652">
        <v>5</v>
      </c>
      <c r="P2652" t="b">
        <v>0</v>
      </c>
      <c r="Q2652" t="s">
        <v>8301</v>
      </c>
      <c r="R2652" s="7">
        <f t="shared" si="206"/>
        <v>0.59666666666666668</v>
      </c>
      <c r="S2652" s="7">
        <f t="shared" si="209"/>
        <v>71.599999999999994</v>
      </c>
      <c r="T2652" t="s">
        <v>8319</v>
      </c>
      <c r="U2652" t="s">
        <v>8355</v>
      </c>
    </row>
    <row r="2653" spans="1:21" ht="4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207"/>
        <v>42327.555659722224</v>
      </c>
      <c r="L2653" s="19">
        <f t="shared" si="208"/>
        <v>2015</v>
      </c>
      <c r="M2653" s="14">
        <f t="shared" si="205"/>
        <v>42355.555659722224</v>
      </c>
      <c r="N2653" t="b">
        <v>0</v>
      </c>
      <c r="O2653">
        <v>17</v>
      </c>
      <c r="P2653" t="b">
        <v>0</v>
      </c>
      <c r="Q2653" t="s">
        <v>8301</v>
      </c>
      <c r="R2653" s="7">
        <f t="shared" si="206"/>
        <v>1.8689285714285715</v>
      </c>
      <c r="S2653" s="7">
        <f t="shared" si="209"/>
        <v>307.8235294117647</v>
      </c>
      <c r="T2653" t="s">
        <v>8319</v>
      </c>
      <c r="U2653" t="s">
        <v>8355</v>
      </c>
    </row>
    <row r="2654" spans="1:21" ht="4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207"/>
        <v>41952.908854166672</v>
      </c>
      <c r="L2654" s="19">
        <f t="shared" si="208"/>
        <v>2014</v>
      </c>
      <c r="M2654" s="14">
        <f t="shared" si="205"/>
        <v>41982.908854166672</v>
      </c>
      <c r="N2654" t="b">
        <v>0</v>
      </c>
      <c r="O2654">
        <v>11</v>
      </c>
      <c r="P2654" t="b">
        <v>0</v>
      </c>
      <c r="Q2654" t="s">
        <v>8301</v>
      </c>
      <c r="R2654" s="7">
        <f t="shared" si="206"/>
        <v>0.88500000000000001</v>
      </c>
      <c r="S2654" s="7">
        <f t="shared" si="209"/>
        <v>80.454545454545453</v>
      </c>
      <c r="T2654" t="s">
        <v>8319</v>
      </c>
      <c r="U2654" t="s">
        <v>8355</v>
      </c>
    </row>
    <row r="2655" spans="1:21" ht="4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207"/>
        <v>41771.401932870373</v>
      </c>
      <c r="L2655" s="19">
        <f t="shared" si="208"/>
        <v>2014</v>
      </c>
      <c r="M2655" s="14">
        <f t="shared" si="205"/>
        <v>41802.916666666664</v>
      </c>
      <c r="N2655" t="b">
        <v>0</v>
      </c>
      <c r="O2655">
        <v>70</v>
      </c>
      <c r="P2655" t="b">
        <v>0</v>
      </c>
      <c r="Q2655" t="s">
        <v>8301</v>
      </c>
      <c r="R2655" s="7">
        <f t="shared" si="206"/>
        <v>11.52156862745098</v>
      </c>
      <c r="S2655" s="7">
        <f t="shared" si="209"/>
        <v>83.942857142857136</v>
      </c>
      <c r="T2655" t="s">
        <v>8319</v>
      </c>
      <c r="U2655" t="s">
        <v>8355</v>
      </c>
    </row>
    <row r="2656" spans="1:21" ht="4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207"/>
        <v>42055.350995370369</v>
      </c>
      <c r="L2656" s="19">
        <f t="shared" si="208"/>
        <v>2015</v>
      </c>
      <c r="M2656" s="14">
        <f t="shared" si="205"/>
        <v>42115.309328703705</v>
      </c>
      <c r="N2656" t="b">
        <v>0</v>
      </c>
      <c r="O2656">
        <v>6</v>
      </c>
      <c r="P2656" t="b">
        <v>0</v>
      </c>
      <c r="Q2656" t="s">
        <v>8301</v>
      </c>
      <c r="R2656" s="7">
        <f t="shared" si="206"/>
        <v>5.1000000000000004E-2</v>
      </c>
      <c r="S2656" s="7">
        <f t="shared" si="209"/>
        <v>8.5</v>
      </c>
      <c r="T2656" t="s">
        <v>8319</v>
      </c>
      <c r="U2656" t="s">
        <v>8355</v>
      </c>
    </row>
    <row r="2657" spans="1:21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207"/>
        <v>42381.616284722222</v>
      </c>
      <c r="L2657" s="19">
        <f t="shared" si="208"/>
        <v>2016</v>
      </c>
      <c r="M2657" s="14">
        <f t="shared" si="205"/>
        <v>42409.583333333328</v>
      </c>
      <c r="N2657" t="b">
        <v>0</v>
      </c>
      <c r="O2657">
        <v>43</v>
      </c>
      <c r="P2657" t="b">
        <v>0</v>
      </c>
      <c r="Q2657" t="s">
        <v>8301</v>
      </c>
      <c r="R2657" s="7">
        <f t="shared" si="206"/>
        <v>21.033333333333335</v>
      </c>
      <c r="S2657" s="7">
        <f t="shared" si="209"/>
        <v>73.372093023255815</v>
      </c>
      <c r="T2657" t="s">
        <v>8319</v>
      </c>
      <c r="U2657" t="s">
        <v>8355</v>
      </c>
    </row>
    <row r="2658" spans="1:21" ht="30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207"/>
        <v>42767.438518518524</v>
      </c>
      <c r="L2658" s="19">
        <f t="shared" si="208"/>
        <v>2017</v>
      </c>
      <c r="M2658" s="14">
        <f t="shared" si="205"/>
        <v>42806.541666666672</v>
      </c>
      <c r="N2658" t="b">
        <v>0</v>
      </c>
      <c r="O2658">
        <v>152</v>
      </c>
      <c r="P2658" t="b">
        <v>0</v>
      </c>
      <c r="Q2658" t="s">
        <v>8301</v>
      </c>
      <c r="R2658" s="7">
        <f t="shared" si="206"/>
        <v>11.436666666666667</v>
      </c>
      <c r="S2658" s="7">
        <f t="shared" si="209"/>
        <v>112.86184210526316</v>
      </c>
      <c r="T2658" t="s">
        <v>8319</v>
      </c>
      <c r="U2658" t="s">
        <v>8355</v>
      </c>
    </row>
    <row r="2659" spans="1:21" ht="4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207"/>
        <v>42551.678854166668</v>
      </c>
      <c r="L2659" s="19">
        <f t="shared" si="208"/>
        <v>2016</v>
      </c>
      <c r="M2659" s="14">
        <f t="shared" si="205"/>
        <v>42584.8125</v>
      </c>
      <c r="N2659" t="b">
        <v>0</v>
      </c>
      <c r="O2659">
        <v>59</v>
      </c>
      <c r="P2659" t="b">
        <v>0</v>
      </c>
      <c r="Q2659" t="s">
        <v>8301</v>
      </c>
      <c r="R2659" s="7">
        <f t="shared" si="206"/>
        <v>18.737933333333334</v>
      </c>
      <c r="S2659" s="7">
        <f t="shared" si="209"/>
        <v>95.277627118644077</v>
      </c>
      <c r="T2659" t="s">
        <v>8319</v>
      </c>
      <c r="U2659" t="s">
        <v>8355</v>
      </c>
    </row>
    <row r="2660" spans="1:21" ht="4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207"/>
        <v>42551.634189814809</v>
      </c>
      <c r="L2660" s="19">
        <f t="shared" si="208"/>
        <v>2016</v>
      </c>
      <c r="M2660" s="14">
        <f t="shared" si="205"/>
        <v>42581.634189814809</v>
      </c>
      <c r="N2660" t="b">
        <v>0</v>
      </c>
      <c r="O2660">
        <v>4</v>
      </c>
      <c r="P2660" t="b">
        <v>0</v>
      </c>
      <c r="Q2660" t="s">
        <v>8301</v>
      </c>
      <c r="R2660" s="7">
        <f t="shared" si="206"/>
        <v>9.285714285714286E-2</v>
      </c>
      <c r="S2660" s="7">
        <f t="shared" si="209"/>
        <v>22.75</v>
      </c>
      <c r="T2660" t="s">
        <v>8319</v>
      </c>
      <c r="U2660" t="s">
        <v>8355</v>
      </c>
    </row>
    <row r="2661" spans="1:21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207"/>
        <v>42081.819560185184</v>
      </c>
      <c r="L2661" s="19">
        <f t="shared" si="208"/>
        <v>2015</v>
      </c>
      <c r="M2661" s="14">
        <f t="shared" si="205"/>
        <v>42111.819560185184</v>
      </c>
      <c r="N2661" t="b">
        <v>0</v>
      </c>
      <c r="O2661">
        <v>10</v>
      </c>
      <c r="P2661" t="b">
        <v>0</v>
      </c>
      <c r="Q2661" t="s">
        <v>8301</v>
      </c>
      <c r="R2661" s="7">
        <f t="shared" si="206"/>
        <v>2.7204081632653061</v>
      </c>
      <c r="S2661" s="7">
        <f t="shared" si="209"/>
        <v>133.30000000000001</v>
      </c>
      <c r="T2661" t="s">
        <v>8319</v>
      </c>
      <c r="U2661" t="s">
        <v>8355</v>
      </c>
    </row>
    <row r="2662" spans="1:21" ht="45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207"/>
        <v>42272.463171296295</v>
      </c>
      <c r="L2662" s="19">
        <f t="shared" si="208"/>
        <v>2015</v>
      </c>
      <c r="M2662" s="14">
        <f t="shared" si="205"/>
        <v>42332.504837962959</v>
      </c>
      <c r="N2662" t="b">
        <v>0</v>
      </c>
      <c r="O2662">
        <v>5</v>
      </c>
      <c r="P2662" t="b">
        <v>0</v>
      </c>
      <c r="Q2662" t="s">
        <v>8301</v>
      </c>
      <c r="R2662" s="7">
        <f t="shared" si="206"/>
        <v>9.5000000000000001E-2</v>
      </c>
      <c r="S2662" s="7">
        <f t="shared" si="209"/>
        <v>3.8</v>
      </c>
      <c r="T2662" t="s">
        <v>8319</v>
      </c>
      <c r="U2662" t="s">
        <v>8355</v>
      </c>
    </row>
    <row r="2663" spans="1:21" ht="4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207"/>
        <v>41542.708449074074</v>
      </c>
      <c r="L2663" s="19">
        <f t="shared" si="208"/>
        <v>2013</v>
      </c>
      <c r="M2663" s="14">
        <f t="shared" si="205"/>
        <v>41572.708449074074</v>
      </c>
      <c r="N2663" t="b">
        <v>0</v>
      </c>
      <c r="O2663">
        <v>60</v>
      </c>
      <c r="P2663" t="b">
        <v>1</v>
      </c>
      <c r="Q2663" t="s">
        <v>8302</v>
      </c>
      <c r="R2663" s="7">
        <f t="shared" si="206"/>
        <v>102.89999999999999</v>
      </c>
      <c r="S2663" s="7">
        <f t="shared" si="209"/>
        <v>85.75</v>
      </c>
      <c r="T2663" t="s">
        <v>8319</v>
      </c>
      <c r="U2663" t="s">
        <v>8356</v>
      </c>
    </row>
    <row r="2664" spans="1:21" ht="4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207"/>
        <v>42207.496678240743</v>
      </c>
      <c r="L2664" s="19">
        <f t="shared" si="208"/>
        <v>2015</v>
      </c>
      <c r="M2664" s="14">
        <f t="shared" si="205"/>
        <v>42237.496678240743</v>
      </c>
      <c r="N2664" t="b">
        <v>0</v>
      </c>
      <c r="O2664">
        <v>80</v>
      </c>
      <c r="P2664" t="b">
        <v>1</v>
      </c>
      <c r="Q2664" t="s">
        <v>8302</v>
      </c>
      <c r="R2664" s="7">
        <f t="shared" si="206"/>
        <v>106.80000000000001</v>
      </c>
      <c r="S2664" s="7">
        <f t="shared" si="209"/>
        <v>267</v>
      </c>
      <c r="T2664" t="s">
        <v>8319</v>
      </c>
      <c r="U2664" t="s">
        <v>8356</v>
      </c>
    </row>
    <row r="2665" spans="1:21" ht="4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207"/>
        <v>42222.372766203705</v>
      </c>
      <c r="L2665" s="19">
        <f t="shared" si="208"/>
        <v>2015</v>
      </c>
      <c r="M2665" s="14">
        <f t="shared" si="205"/>
        <v>42251.375</v>
      </c>
      <c r="N2665" t="b">
        <v>0</v>
      </c>
      <c r="O2665">
        <v>56</v>
      </c>
      <c r="P2665" t="b">
        <v>1</v>
      </c>
      <c r="Q2665" t="s">
        <v>8302</v>
      </c>
      <c r="R2665" s="7">
        <f t="shared" si="206"/>
        <v>104.59625</v>
      </c>
      <c r="S2665" s="7">
        <f t="shared" si="209"/>
        <v>373.55803571428572</v>
      </c>
      <c r="T2665" t="s">
        <v>8319</v>
      </c>
      <c r="U2665" t="s">
        <v>8356</v>
      </c>
    </row>
    <row r="2666" spans="1:21" ht="4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207"/>
        <v>42312.77542824074</v>
      </c>
      <c r="L2666" s="19">
        <f t="shared" si="208"/>
        <v>2015</v>
      </c>
      <c r="M2666" s="14">
        <f t="shared" si="205"/>
        <v>42347.040972222225</v>
      </c>
      <c r="N2666" t="b">
        <v>0</v>
      </c>
      <c r="O2666">
        <v>104</v>
      </c>
      <c r="P2666" t="b">
        <v>1</v>
      </c>
      <c r="Q2666" t="s">
        <v>8302</v>
      </c>
      <c r="R2666" s="7">
        <f t="shared" si="206"/>
        <v>103.42857142857143</v>
      </c>
      <c r="S2666" s="7">
        <f t="shared" si="209"/>
        <v>174.03846153846155</v>
      </c>
      <c r="T2666" t="s">
        <v>8319</v>
      </c>
      <c r="U2666" t="s">
        <v>8356</v>
      </c>
    </row>
    <row r="2667" spans="1:21" ht="4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207"/>
        <v>42083.645532407405</v>
      </c>
      <c r="L2667" s="19">
        <f t="shared" si="208"/>
        <v>2015</v>
      </c>
      <c r="M2667" s="14">
        <f t="shared" si="205"/>
        <v>42128.645532407405</v>
      </c>
      <c r="N2667" t="b">
        <v>0</v>
      </c>
      <c r="O2667">
        <v>46</v>
      </c>
      <c r="P2667" t="b">
        <v>1</v>
      </c>
      <c r="Q2667" t="s">
        <v>8302</v>
      </c>
      <c r="R2667" s="7">
        <f t="shared" si="206"/>
        <v>123.14285714285715</v>
      </c>
      <c r="S2667" s="7">
        <f t="shared" si="209"/>
        <v>93.695652173913047</v>
      </c>
      <c r="T2667" t="s">
        <v>8319</v>
      </c>
      <c r="U2667" t="s">
        <v>8356</v>
      </c>
    </row>
    <row r="2668" spans="1:21" ht="4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207"/>
        <v>42235.514340277776</v>
      </c>
      <c r="L2668" s="19">
        <f t="shared" si="208"/>
        <v>2015</v>
      </c>
      <c r="M2668" s="14">
        <f t="shared" si="205"/>
        <v>42272.625</v>
      </c>
      <c r="N2668" t="b">
        <v>0</v>
      </c>
      <c r="O2668">
        <v>206</v>
      </c>
      <c r="P2668" t="b">
        <v>1</v>
      </c>
      <c r="Q2668" t="s">
        <v>8302</v>
      </c>
      <c r="R2668" s="7">
        <f t="shared" si="206"/>
        <v>159.29509999999999</v>
      </c>
      <c r="S2668" s="7">
        <f t="shared" si="209"/>
        <v>77.327718446601949</v>
      </c>
      <c r="T2668" t="s">
        <v>8319</v>
      </c>
      <c r="U2668" t="s">
        <v>8356</v>
      </c>
    </row>
    <row r="2669" spans="1:21" ht="45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207"/>
        <v>42380.676111111112</v>
      </c>
      <c r="L2669" s="19">
        <f t="shared" si="208"/>
        <v>2016</v>
      </c>
      <c r="M2669" s="14">
        <f t="shared" si="205"/>
        <v>42410.676111111112</v>
      </c>
      <c r="N2669" t="b">
        <v>0</v>
      </c>
      <c r="O2669">
        <v>18</v>
      </c>
      <c r="P2669" t="b">
        <v>1</v>
      </c>
      <c r="Q2669" t="s">
        <v>8302</v>
      </c>
      <c r="R2669" s="7">
        <f t="shared" si="206"/>
        <v>110.66666666666667</v>
      </c>
      <c r="S2669" s="7">
        <f t="shared" si="209"/>
        <v>92.222222222222229</v>
      </c>
      <c r="T2669" t="s">
        <v>8319</v>
      </c>
      <c r="U2669" t="s">
        <v>8356</v>
      </c>
    </row>
    <row r="2670" spans="1:21" ht="30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207"/>
        <v>42275.33871527778</v>
      </c>
      <c r="L2670" s="19">
        <f t="shared" si="208"/>
        <v>2015</v>
      </c>
      <c r="M2670" s="14">
        <f t="shared" si="205"/>
        <v>42317.35555555555</v>
      </c>
      <c r="N2670" t="b">
        <v>0</v>
      </c>
      <c r="O2670">
        <v>28</v>
      </c>
      <c r="P2670" t="b">
        <v>1</v>
      </c>
      <c r="Q2670" t="s">
        <v>8302</v>
      </c>
      <c r="R2670" s="7">
        <f t="shared" si="206"/>
        <v>170.70000000000002</v>
      </c>
      <c r="S2670" s="7">
        <f t="shared" si="209"/>
        <v>60.964285714285715</v>
      </c>
      <c r="T2670" t="s">
        <v>8319</v>
      </c>
      <c r="U2670" t="s">
        <v>8356</v>
      </c>
    </row>
    <row r="2671" spans="1:21" ht="4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207"/>
        <v>42318.785833333328</v>
      </c>
      <c r="L2671" s="19">
        <f t="shared" si="208"/>
        <v>2015</v>
      </c>
      <c r="M2671" s="14">
        <f t="shared" si="205"/>
        <v>42378.785833333328</v>
      </c>
      <c r="N2671" t="b">
        <v>0</v>
      </c>
      <c r="O2671">
        <v>11</v>
      </c>
      <c r="P2671" t="b">
        <v>1</v>
      </c>
      <c r="Q2671" t="s">
        <v>8302</v>
      </c>
      <c r="R2671" s="7">
        <f t="shared" si="206"/>
        <v>125.125</v>
      </c>
      <c r="S2671" s="7">
        <f t="shared" si="209"/>
        <v>91</v>
      </c>
      <c r="T2671" t="s">
        <v>8319</v>
      </c>
      <c r="U2671" t="s">
        <v>8356</v>
      </c>
    </row>
    <row r="2672" spans="1:21" ht="4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207"/>
        <v>41820.770601851851</v>
      </c>
      <c r="L2672" s="19">
        <f t="shared" si="208"/>
        <v>2014</v>
      </c>
      <c r="M2672" s="14">
        <f t="shared" si="205"/>
        <v>41848.770601851851</v>
      </c>
      <c r="N2672" t="b">
        <v>1</v>
      </c>
      <c r="O2672">
        <v>60</v>
      </c>
      <c r="P2672" t="b">
        <v>0</v>
      </c>
      <c r="Q2672" t="s">
        <v>8302</v>
      </c>
      <c r="R2672" s="7">
        <f t="shared" si="206"/>
        <v>6.4158609339642041</v>
      </c>
      <c r="S2672" s="7">
        <f t="shared" si="209"/>
        <v>41.583333333333336</v>
      </c>
      <c r="T2672" t="s">
        <v>8319</v>
      </c>
      <c r="U2672" t="s">
        <v>8356</v>
      </c>
    </row>
    <row r="2673" spans="1:21" ht="4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207"/>
        <v>41962.499027777776</v>
      </c>
      <c r="L2673" s="19">
        <f t="shared" si="208"/>
        <v>2014</v>
      </c>
      <c r="M2673" s="14">
        <f t="shared" si="205"/>
        <v>41992.568055555559</v>
      </c>
      <c r="N2673" t="b">
        <v>1</v>
      </c>
      <c r="O2673">
        <v>84</v>
      </c>
      <c r="P2673" t="b">
        <v>0</v>
      </c>
      <c r="Q2673" t="s">
        <v>8302</v>
      </c>
      <c r="R2673" s="7">
        <f t="shared" si="206"/>
        <v>11.343999999999999</v>
      </c>
      <c r="S2673" s="7">
        <f t="shared" si="209"/>
        <v>33.761904761904759</v>
      </c>
      <c r="T2673" t="s">
        <v>8319</v>
      </c>
      <c r="U2673" t="s">
        <v>8356</v>
      </c>
    </row>
    <row r="2674" spans="1:21" ht="4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207"/>
        <v>42344.634143518517</v>
      </c>
      <c r="L2674" s="19">
        <f t="shared" si="208"/>
        <v>2015</v>
      </c>
      <c r="M2674" s="14">
        <f t="shared" si="205"/>
        <v>42366</v>
      </c>
      <c r="N2674" t="b">
        <v>1</v>
      </c>
      <c r="O2674">
        <v>47</v>
      </c>
      <c r="P2674" t="b">
        <v>0</v>
      </c>
      <c r="Q2674" t="s">
        <v>8302</v>
      </c>
      <c r="R2674" s="7">
        <f t="shared" si="206"/>
        <v>33.19</v>
      </c>
      <c r="S2674" s="7">
        <f t="shared" si="209"/>
        <v>70.61702127659575</v>
      </c>
      <c r="T2674" t="s">
        <v>8319</v>
      </c>
      <c r="U2674" t="s">
        <v>8356</v>
      </c>
    </row>
    <row r="2675" spans="1:21" ht="4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207"/>
        <v>41912.291655092595</v>
      </c>
      <c r="L2675" s="19">
        <f t="shared" si="208"/>
        <v>2014</v>
      </c>
      <c r="M2675" s="14">
        <f t="shared" si="205"/>
        <v>41941.697916666664</v>
      </c>
      <c r="N2675" t="b">
        <v>1</v>
      </c>
      <c r="O2675">
        <v>66</v>
      </c>
      <c r="P2675" t="b">
        <v>0</v>
      </c>
      <c r="Q2675" t="s">
        <v>8302</v>
      </c>
      <c r="R2675" s="7">
        <f t="shared" si="206"/>
        <v>27.58</v>
      </c>
      <c r="S2675" s="7">
        <f t="shared" si="209"/>
        <v>167.15151515151516</v>
      </c>
      <c r="T2675" t="s">
        <v>8319</v>
      </c>
      <c r="U2675" t="s">
        <v>8356</v>
      </c>
    </row>
    <row r="2676" spans="1:21" ht="60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207"/>
        <v>42529.382754629631</v>
      </c>
      <c r="L2676" s="19">
        <f t="shared" si="208"/>
        <v>2016</v>
      </c>
      <c r="M2676" s="14">
        <f t="shared" si="205"/>
        <v>42555.957638888889</v>
      </c>
      <c r="N2676" t="b">
        <v>1</v>
      </c>
      <c r="O2676">
        <v>171</v>
      </c>
      <c r="P2676" t="b">
        <v>0</v>
      </c>
      <c r="Q2676" t="s">
        <v>8302</v>
      </c>
      <c r="R2676" s="7">
        <f t="shared" si="206"/>
        <v>62.839999999999996</v>
      </c>
      <c r="S2676" s="7">
        <f t="shared" si="209"/>
        <v>128.61988304093566</v>
      </c>
      <c r="T2676" t="s">
        <v>8319</v>
      </c>
      <c r="U2676" t="s">
        <v>8356</v>
      </c>
    </row>
    <row r="2677" spans="1:21" ht="45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207"/>
        <v>41923.607511574075</v>
      </c>
      <c r="L2677" s="19">
        <f t="shared" si="208"/>
        <v>2014</v>
      </c>
      <c r="M2677" s="14">
        <f t="shared" si="205"/>
        <v>41953.649178240739</v>
      </c>
      <c r="N2677" t="b">
        <v>1</v>
      </c>
      <c r="O2677">
        <v>29</v>
      </c>
      <c r="P2677" t="b">
        <v>0</v>
      </c>
      <c r="Q2677" t="s">
        <v>8302</v>
      </c>
      <c r="R2677" s="7">
        <f t="shared" si="206"/>
        <v>7.5880000000000001</v>
      </c>
      <c r="S2677" s="7">
        <f t="shared" si="209"/>
        <v>65.41379310344827</v>
      </c>
      <c r="T2677" t="s">
        <v>8319</v>
      </c>
      <c r="U2677" t="s">
        <v>8356</v>
      </c>
    </row>
    <row r="2678" spans="1:21" ht="4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207"/>
        <v>42482.374699074076</v>
      </c>
      <c r="L2678" s="19">
        <f t="shared" si="208"/>
        <v>2016</v>
      </c>
      <c r="M2678" s="14">
        <f t="shared" si="205"/>
        <v>42512.374699074076</v>
      </c>
      <c r="N2678" t="b">
        <v>0</v>
      </c>
      <c r="O2678">
        <v>9</v>
      </c>
      <c r="P2678" t="b">
        <v>0</v>
      </c>
      <c r="Q2678" t="s">
        <v>8302</v>
      </c>
      <c r="R2678" s="7">
        <f t="shared" si="206"/>
        <v>50.38095238095238</v>
      </c>
      <c r="S2678" s="7">
        <f t="shared" si="209"/>
        <v>117.55555555555556</v>
      </c>
      <c r="T2678" t="s">
        <v>8319</v>
      </c>
      <c r="U2678" t="s">
        <v>8356</v>
      </c>
    </row>
    <row r="2679" spans="1:21" ht="4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207"/>
        <v>41792.779432870375</v>
      </c>
      <c r="L2679" s="19">
        <f t="shared" si="208"/>
        <v>2014</v>
      </c>
      <c r="M2679" s="14">
        <f t="shared" si="205"/>
        <v>41822.779432870375</v>
      </c>
      <c r="N2679" t="b">
        <v>0</v>
      </c>
      <c r="O2679">
        <v>27</v>
      </c>
      <c r="P2679" t="b">
        <v>0</v>
      </c>
      <c r="Q2679" t="s">
        <v>8302</v>
      </c>
      <c r="R2679" s="7">
        <f t="shared" si="206"/>
        <v>17.512820512820511</v>
      </c>
      <c r="S2679" s="7">
        <f t="shared" si="209"/>
        <v>126.48148148148148</v>
      </c>
      <c r="T2679" t="s">
        <v>8319</v>
      </c>
      <c r="U2679" t="s">
        <v>8356</v>
      </c>
    </row>
    <row r="2680" spans="1:21" ht="4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207"/>
        <v>42241.548206018517</v>
      </c>
      <c r="L2680" s="19">
        <f t="shared" si="208"/>
        <v>2015</v>
      </c>
      <c r="M2680" s="14">
        <f t="shared" si="205"/>
        <v>42271.548206018517</v>
      </c>
      <c r="N2680" t="b">
        <v>0</v>
      </c>
      <c r="O2680">
        <v>2</v>
      </c>
      <c r="P2680" t="b">
        <v>0</v>
      </c>
      <c r="Q2680" t="s">
        <v>8302</v>
      </c>
      <c r="R2680" s="7">
        <f t="shared" si="206"/>
        <v>1.375E-2</v>
      </c>
      <c r="S2680" s="7">
        <f t="shared" si="209"/>
        <v>550</v>
      </c>
      <c r="T2680" t="s">
        <v>8319</v>
      </c>
      <c r="U2680" t="s">
        <v>8356</v>
      </c>
    </row>
    <row r="2681" spans="1:21" ht="45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207"/>
        <v>42032.751087962963</v>
      </c>
      <c r="L2681" s="19">
        <f t="shared" si="208"/>
        <v>2015</v>
      </c>
      <c r="M2681" s="14">
        <f t="shared" si="205"/>
        <v>42062.751087962963</v>
      </c>
      <c r="N2681" t="b">
        <v>0</v>
      </c>
      <c r="O2681">
        <v>3</v>
      </c>
      <c r="P2681" t="b">
        <v>0</v>
      </c>
      <c r="Q2681" t="s">
        <v>8302</v>
      </c>
      <c r="R2681" s="7">
        <f t="shared" si="206"/>
        <v>0.33</v>
      </c>
      <c r="S2681" s="7">
        <f t="shared" si="209"/>
        <v>44</v>
      </c>
      <c r="T2681" t="s">
        <v>8319</v>
      </c>
      <c r="U2681" t="s">
        <v>8356</v>
      </c>
    </row>
    <row r="2682" spans="1:21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207"/>
        <v>42435.961701388893</v>
      </c>
      <c r="L2682" s="19">
        <f t="shared" si="208"/>
        <v>2016</v>
      </c>
      <c r="M2682" s="14">
        <f t="shared" si="205"/>
        <v>42465.920034722221</v>
      </c>
      <c r="N2682" t="b">
        <v>0</v>
      </c>
      <c r="O2682">
        <v>4</v>
      </c>
      <c r="P2682" t="b">
        <v>0</v>
      </c>
      <c r="Q2682" t="s">
        <v>8302</v>
      </c>
      <c r="R2682" s="7">
        <f t="shared" si="206"/>
        <v>0.86250000000000004</v>
      </c>
      <c r="S2682" s="7">
        <f t="shared" si="209"/>
        <v>69</v>
      </c>
      <c r="T2682" t="s">
        <v>8319</v>
      </c>
      <c r="U2682" t="s">
        <v>8356</v>
      </c>
    </row>
    <row r="2683" spans="1:21" ht="30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207"/>
        <v>41805.645254629628</v>
      </c>
      <c r="L2683" s="19">
        <f t="shared" si="208"/>
        <v>2014</v>
      </c>
      <c r="M2683" s="14">
        <f t="shared" si="205"/>
        <v>41830.645254629628</v>
      </c>
      <c r="N2683" t="b">
        <v>0</v>
      </c>
      <c r="O2683">
        <v>2</v>
      </c>
      <c r="P2683" t="b">
        <v>0</v>
      </c>
      <c r="Q2683" t="s">
        <v>8284</v>
      </c>
      <c r="R2683" s="7">
        <f t="shared" si="206"/>
        <v>0.6875</v>
      </c>
      <c r="S2683" s="7">
        <f t="shared" si="209"/>
        <v>27.5</v>
      </c>
      <c r="T2683" t="s">
        <v>8336</v>
      </c>
      <c r="U2683" t="s">
        <v>8337</v>
      </c>
    </row>
    <row r="2684" spans="1:21" ht="4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207"/>
        <v>41932.621990740743</v>
      </c>
      <c r="L2684" s="19">
        <f t="shared" si="208"/>
        <v>2014</v>
      </c>
      <c r="M2684" s="14">
        <f t="shared" si="205"/>
        <v>41964.999305555553</v>
      </c>
      <c r="N2684" t="b">
        <v>0</v>
      </c>
      <c r="O2684">
        <v>20</v>
      </c>
      <c r="P2684" t="b">
        <v>0</v>
      </c>
      <c r="Q2684" t="s">
        <v>8284</v>
      </c>
      <c r="R2684" s="7">
        <f t="shared" si="206"/>
        <v>28.299999999999997</v>
      </c>
      <c r="S2684" s="7">
        <f t="shared" si="209"/>
        <v>84.9</v>
      </c>
      <c r="T2684" t="s">
        <v>8336</v>
      </c>
      <c r="U2684" t="s">
        <v>8337</v>
      </c>
    </row>
    <row r="2685" spans="1:21" ht="4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207"/>
        <v>42034.50509259259</v>
      </c>
      <c r="L2685" s="19">
        <f t="shared" si="208"/>
        <v>2015</v>
      </c>
      <c r="M2685" s="14">
        <f t="shared" si="205"/>
        <v>42064.50509259259</v>
      </c>
      <c r="N2685" t="b">
        <v>0</v>
      </c>
      <c r="O2685">
        <v>3</v>
      </c>
      <c r="P2685" t="b">
        <v>0</v>
      </c>
      <c r="Q2685" t="s">
        <v>8284</v>
      </c>
      <c r="R2685" s="7">
        <f t="shared" si="206"/>
        <v>0.24</v>
      </c>
      <c r="S2685" s="7">
        <f t="shared" si="209"/>
        <v>12</v>
      </c>
      <c r="T2685" t="s">
        <v>8336</v>
      </c>
      <c r="U2685" t="s">
        <v>8337</v>
      </c>
    </row>
    <row r="2686" spans="1:21" ht="4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207"/>
        <v>41820.664641203708</v>
      </c>
      <c r="L2686" s="19">
        <f t="shared" si="208"/>
        <v>2014</v>
      </c>
      <c r="M2686" s="14">
        <f t="shared" si="205"/>
        <v>41860.664641203708</v>
      </c>
      <c r="N2686" t="b">
        <v>0</v>
      </c>
      <c r="O2686">
        <v>4</v>
      </c>
      <c r="P2686" t="b">
        <v>0</v>
      </c>
      <c r="Q2686" t="s">
        <v>8284</v>
      </c>
      <c r="R2686" s="7">
        <f t="shared" si="206"/>
        <v>1.1428571428571428</v>
      </c>
      <c r="S2686" s="7">
        <f t="shared" si="209"/>
        <v>200</v>
      </c>
      <c r="T2686" t="s">
        <v>8336</v>
      </c>
      <c r="U2686" t="s">
        <v>8337</v>
      </c>
    </row>
    <row r="2687" spans="1:21" ht="4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207"/>
        <v>42061.44594907407</v>
      </c>
      <c r="L2687" s="19">
        <f t="shared" si="208"/>
        <v>2015</v>
      </c>
      <c r="M2687" s="14">
        <f t="shared" si="205"/>
        <v>42121.404282407406</v>
      </c>
      <c r="N2687" t="b">
        <v>0</v>
      </c>
      <c r="O2687">
        <v>1</v>
      </c>
      <c r="P2687" t="b">
        <v>0</v>
      </c>
      <c r="Q2687" t="s">
        <v>8284</v>
      </c>
      <c r="R2687" s="7">
        <f t="shared" si="206"/>
        <v>0.02</v>
      </c>
      <c r="S2687" s="7">
        <f t="shared" si="209"/>
        <v>10</v>
      </c>
      <c r="T2687" t="s">
        <v>8336</v>
      </c>
      <c r="U2687" t="s">
        <v>8337</v>
      </c>
    </row>
    <row r="2688" spans="1:21" ht="4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207"/>
        <v>41892.724803240737</v>
      </c>
      <c r="L2688" s="19">
        <f t="shared" si="208"/>
        <v>2014</v>
      </c>
      <c r="M2688" s="14">
        <f t="shared" si="205"/>
        <v>41912.724803240737</v>
      </c>
      <c r="N2688" t="b">
        <v>0</v>
      </c>
      <c r="O2688">
        <v>0</v>
      </c>
      <c r="P2688" t="b">
        <v>0</v>
      </c>
      <c r="Q2688" t="s">
        <v>8284</v>
      </c>
      <c r="R2688" s="7">
        <f t="shared" si="206"/>
        <v>0</v>
      </c>
      <c r="S2688" s="7">
        <f t="shared" si="209"/>
        <v>0</v>
      </c>
      <c r="T2688" t="s">
        <v>8336</v>
      </c>
      <c r="U2688" t="s">
        <v>8337</v>
      </c>
    </row>
    <row r="2689" spans="1:21" ht="30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207"/>
        <v>42154.39025462963</v>
      </c>
      <c r="L2689" s="19">
        <f t="shared" si="208"/>
        <v>2015</v>
      </c>
      <c r="M2689" s="14">
        <f t="shared" si="205"/>
        <v>42184.39025462963</v>
      </c>
      <c r="N2689" t="b">
        <v>0</v>
      </c>
      <c r="O2689">
        <v>0</v>
      </c>
      <c r="P2689" t="b">
        <v>0</v>
      </c>
      <c r="Q2689" t="s">
        <v>8284</v>
      </c>
      <c r="R2689" s="7">
        <f t="shared" si="206"/>
        <v>0</v>
      </c>
      <c r="S2689" s="7">
        <f t="shared" si="209"/>
        <v>0</v>
      </c>
      <c r="T2689" t="s">
        <v>8336</v>
      </c>
      <c r="U2689" t="s">
        <v>8337</v>
      </c>
    </row>
    <row r="2690" spans="1:21" ht="30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si="207"/>
        <v>42027.86886574074</v>
      </c>
      <c r="L2690" s="19">
        <f t="shared" si="208"/>
        <v>2015</v>
      </c>
      <c r="M2690" s="14">
        <f t="shared" ref="M2690:M2753" si="210">(I2690/86400)+25569+(-6/24)</f>
        <v>42058.875</v>
      </c>
      <c r="N2690" t="b">
        <v>0</v>
      </c>
      <c r="O2690">
        <v>14</v>
      </c>
      <c r="P2690" t="b">
        <v>0</v>
      </c>
      <c r="Q2690" t="s">
        <v>8284</v>
      </c>
      <c r="R2690" s="7">
        <f t="shared" ref="R2690:R2753" si="211">E2690/D2690*100</f>
        <v>0.14799999999999999</v>
      </c>
      <c r="S2690" s="7">
        <f t="shared" si="209"/>
        <v>5.2857142857142856</v>
      </c>
      <c r="T2690" t="s">
        <v>8336</v>
      </c>
      <c r="U2690" t="s">
        <v>8337</v>
      </c>
    </row>
    <row r="2691" spans="1:21" ht="4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ref="K2691:K2754" si="212">(J2691/86400)+25569+(-6/24)</f>
        <v>42551.711689814816</v>
      </c>
      <c r="L2691" s="19">
        <f t="shared" ref="L2691:L2754" si="213">YEAR(K2691)</f>
        <v>2016</v>
      </c>
      <c r="M2691" s="14">
        <f t="shared" si="210"/>
        <v>42581.711689814816</v>
      </c>
      <c r="N2691" t="b">
        <v>0</v>
      </c>
      <c r="O2691">
        <v>1</v>
      </c>
      <c r="P2691" t="b">
        <v>0</v>
      </c>
      <c r="Q2691" t="s">
        <v>8284</v>
      </c>
      <c r="R2691" s="7">
        <f t="shared" si="211"/>
        <v>2.8571428571428571E-3</v>
      </c>
      <c r="S2691" s="7">
        <f t="shared" ref="S2691:S2754" si="214">IFERROR(E2691/O2691,0)</f>
        <v>1</v>
      </c>
      <c r="T2691" t="s">
        <v>8336</v>
      </c>
      <c r="U2691" t="s">
        <v>8337</v>
      </c>
    </row>
    <row r="2692" spans="1:21" ht="45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212"/>
        <v>42112.855046296296</v>
      </c>
      <c r="L2692" s="19">
        <f t="shared" si="213"/>
        <v>2015</v>
      </c>
      <c r="M2692" s="14">
        <f t="shared" si="210"/>
        <v>42157.855046296296</v>
      </c>
      <c r="N2692" t="b">
        <v>0</v>
      </c>
      <c r="O2692">
        <v>118</v>
      </c>
      <c r="P2692" t="b">
        <v>0</v>
      </c>
      <c r="Q2692" t="s">
        <v>8284</v>
      </c>
      <c r="R2692" s="7">
        <f t="shared" si="211"/>
        <v>10.7325</v>
      </c>
      <c r="S2692" s="7">
        <f t="shared" si="214"/>
        <v>72.762711864406782</v>
      </c>
      <c r="T2692" t="s">
        <v>8336</v>
      </c>
      <c r="U2692" t="s">
        <v>8337</v>
      </c>
    </row>
    <row r="2693" spans="1:21" ht="30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212"/>
        <v>42089.474039351851</v>
      </c>
      <c r="L2693" s="19">
        <f t="shared" si="213"/>
        <v>2015</v>
      </c>
      <c r="M2693" s="14">
        <f t="shared" si="210"/>
        <v>42134.474039351851</v>
      </c>
      <c r="N2693" t="b">
        <v>0</v>
      </c>
      <c r="O2693">
        <v>2</v>
      </c>
      <c r="P2693" t="b">
        <v>0</v>
      </c>
      <c r="Q2693" t="s">
        <v>8284</v>
      </c>
      <c r="R2693" s="7">
        <f t="shared" si="211"/>
        <v>5.3846153846153842E-2</v>
      </c>
      <c r="S2693" s="7">
        <f t="shared" si="214"/>
        <v>17.5</v>
      </c>
      <c r="T2693" t="s">
        <v>8336</v>
      </c>
      <c r="U2693" t="s">
        <v>8337</v>
      </c>
    </row>
    <row r="2694" spans="1:21" ht="4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212"/>
        <v>42058.084027777775</v>
      </c>
      <c r="L2694" s="19">
        <f t="shared" si="213"/>
        <v>2015</v>
      </c>
      <c r="M2694" s="14">
        <f t="shared" si="210"/>
        <v>42088.042361111111</v>
      </c>
      <c r="N2694" t="b">
        <v>0</v>
      </c>
      <c r="O2694">
        <v>1</v>
      </c>
      <c r="P2694" t="b">
        <v>0</v>
      </c>
      <c r="Q2694" t="s">
        <v>8284</v>
      </c>
      <c r="R2694" s="7">
        <f t="shared" si="211"/>
        <v>0.7142857142857143</v>
      </c>
      <c r="S2694" s="7">
        <f t="shared" si="214"/>
        <v>25</v>
      </c>
      <c r="T2694" t="s">
        <v>8336</v>
      </c>
      <c r="U2694" t="s">
        <v>8337</v>
      </c>
    </row>
    <row r="2695" spans="1:21" ht="4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212"/>
        <v>41833.888495370367</v>
      </c>
      <c r="L2695" s="19">
        <f t="shared" si="213"/>
        <v>2014</v>
      </c>
      <c r="M2695" s="14">
        <f t="shared" si="210"/>
        <v>41863.888495370367</v>
      </c>
      <c r="N2695" t="b">
        <v>0</v>
      </c>
      <c r="O2695">
        <v>3</v>
      </c>
      <c r="P2695" t="b">
        <v>0</v>
      </c>
      <c r="Q2695" t="s">
        <v>8284</v>
      </c>
      <c r="R2695" s="7">
        <f t="shared" si="211"/>
        <v>0.8</v>
      </c>
      <c r="S2695" s="7">
        <f t="shared" si="214"/>
        <v>13.333333333333334</v>
      </c>
      <c r="T2695" t="s">
        <v>8336</v>
      </c>
      <c r="U2695" t="s">
        <v>8337</v>
      </c>
    </row>
    <row r="2696" spans="1:21" ht="45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212"/>
        <v>41877.890497685185</v>
      </c>
      <c r="L2696" s="19">
        <f t="shared" si="213"/>
        <v>2014</v>
      </c>
      <c r="M2696" s="14">
        <f t="shared" si="210"/>
        <v>41907.890497685185</v>
      </c>
      <c r="N2696" t="b">
        <v>0</v>
      </c>
      <c r="O2696">
        <v>1</v>
      </c>
      <c r="P2696" t="b">
        <v>0</v>
      </c>
      <c r="Q2696" t="s">
        <v>8284</v>
      </c>
      <c r="R2696" s="7">
        <f t="shared" si="211"/>
        <v>3.3333333333333335E-3</v>
      </c>
      <c r="S2696" s="7">
        <f t="shared" si="214"/>
        <v>1</v>
      </c>
      <c r="T2696" t="s">
        <v>8336</v>
      </c>
      <c r="U2696" t="s">
        <v>8337</v>
      </c>
    </row>
    <row r="2697" spans="1:21" ht="30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212"/>
        <v>42047.931921296295</v>
      </c>
      <c r="L2697" s="19">
        <f t="shared" si="213"/>
        <v>2015</v>
      </c>
      <c r="M2697" s="14">
        <f t="shared" si="210"/>
        <v>42107.89025462963</v>
      </c>
      <c r="N2697" t="b">
        <v>0</v>
      </c>
      <c r="O2697">
        <v>3</v>
      </c>
      <c r="P2697" t="b">
        <v>0</v>
      </c>
      <c r="Q2697" t="s">
        <v>8284</v>
      </c>
      <c r="R2697" s="7">
        <f t="shared" si="211"/>
        <v>0.47333333333333333</v>
      </c>
      <c r="S2697" s="7">
        <f t="shared" si="214"/>
        <v>23.666666666666668</v>
      </c>
      <c r="T2697" t="s">
        <v>8336</v>
      </c>
      <c r="U2697" t="s">
        <v>8337</v>
      </c>
    </row>
    <row r="2698" spans="1:21" ht="45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212"/>
        <v>41964.594444444447</v>
      </c>
      <c r="L2698" s="19">
        <f t="shared" si="213"/>
        <v>2014</v>
      </c>
      <c r="M2698" s="14">
        <f t="shared" si="210"/>
        <v>41998.594444444447</v>
      </c>
      <c r="N2698" t="b">
        <v>0</v>
      </c>
      <c r="O2698">
        <v>38</v>
      </c>
      <c r="P2698" t="b">
        <v>0</v>
      </c>
      <c r="Q2698" t="s">
        <v>8284</v>
      </c>
      <c r="R2698" s="7">
        <f t="shared" si="211"/>
        <v>5.65</v>
      </c>
      <c r="S2698" s="7">
        <f t="shared" si="214"/>
        <v>89.21052631578948</v>
      </c>
      <c r="T2698" t="s">
        <v>8336</v>
      </c>
      <c r="U2698" t="s">
        <v>8337</v>
      </c>
    </row>
    <row r="2699" spans="1:21" ht="30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212"/>
        <v>42187.690081018518</v>
      </c>
      <c r="L2699" s="19">
        <f t="shared" si="213"/>
        <v>2015</v>
      </c>
      <c r="M2699" s="14">
        <f t="shared" si="210"/>
        <v>42218.666666666672</v>
      </c>
      <c r="N2699" t="b">
        <v>0</v>
      </c>
      <c r="O2699">
        <v>52</v>
      </c>
      <c r="P2699" t="b">
        <v>0</v>
      </c>
      <c r="Q2699" t="s">
        <v>8284</v>
      </c>
      <c r="R2699" s="7">
        <f t="shared" si="211"/>
        <v>26.35217391304348</v>
      </c>
      <c r="S2699" s="7">
        <f t="shared" si="214"/>
        <v>116.55769230769231</v>
      </c>
      <c r="T2699" t="s">
        <v>8336</v>
      </c>
      <c r="U2699" t="s">
        <v>8337</v>
      </c>
    </row>
    <row r="2700" spans="1:21" ht="4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212"/>
        <v>41787.648240740738</v>
      </c>
      <c r="L2700" s="19">
        <f t="shared" si="213"/>
        <v>2014</v>
      </c>
      <c r="M2700" s="14">
        <f t="shared" si="210"/>
        <v>41817.648240740738</v>
      </c>
      <c r="N2700" t="b">
        <v>0</v>
      </c>
      <c r="O2700">
        <v>2</v>
      </c>
      <c r="P2700" t="b">
        <v>0</v>
      </c>
      <c r="Q2700" t="s">
        <v>8284</v>
      </c>
      <c r="R2700" s="7">
        <f t="shared" si="211"/>
        <v>0.325125</v>
      </c>
      <c r="S2700" s="7">
        <f t="shared" si="214"/>
        <v>13.005000000000001</v>
      </c>
      <c r="T2700" t="s">
        <v>8336</v>
      </c>
      <c r="U2700" t="s">
        <v>8337</v>
      </c>
    </row>
    <row r="2701" spans="1:21" ht="4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212"/>
        <v>41829.646562499998</v>
      </c>
      <c r="L2701" s="19">
        <f t="shared" si="213"/>
        <v>2014</v>
      </c>
      <c r="M2701" s="14">
        <f t="shared" si="210"/>
        <v>41859.646562499998</v>
      </c>
      <c r="N2701" t="b">
        <v>0</v>
      </c>
      <c r="O2701">
        <v>0</v>
      </c>
      <c r="P2701" t="b">
        <v>0</v>
      </c>
      <c r="Q2701" t="s">
        <v>8284</v>
      </c>
      <c r="R2701" s="7">
        <f t="shared" si="211"/>
        <v>0</v>
      </c>
      <c r="S2701" s="7">
        <f t="shared" si="214"/>
        <v>0</v>
      </c>
      <c r="T2701" t="s">
        <v>8336</v>
      </c>
      <c r="U2701" t="s">
        <v>8337</v>
      </c>
    </row>
    <row r="2702" spans="1:21" ht="4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212"/>
        <v>41870.624675925923</v>
      </c>
      <c r="L2702" s="19">
        <f t="shared" si="213"/>
        <v>2014</v>
      </c>
      <c r="M2702" s="14">
        <f t="shared" si="210"/>
        <v>41900.624675925923</v>
      </c>
      <c r="N2702" t="b">
        <v>0</v>
      </c>
      <c r="O2702">
        <v>4</v>
      </c>
      <c r="P2702" t="b">
        <v>0</v>
      </c>
      <c r="Q2702" t="s">
        <v>8284</v>
      </c>
      <c r="R2702" s="7">
        <f t="shared" si="211"/>
        <v>0.7000700070007001</v>
      </c>
      <c r="S2702" s="7">
        <f t="shared" si="214"/>
        <v>17.5</v>
      </c>
      <c r="T2702" t="s">
        <v>8336</v>
      </c>
      <c r="U2702" t="s">
        <v>8337</v>
      </c>
    </row>
    <row r="2703" spans="1:21" ht="4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212"/>
        <v>42801.524699074071</v>
      </c>
      <c r="L2703" s="19">
        <f t="shared" si="213"/>
        <v>2017</v>
      </c>
      <c r="M2703" s="14">
        <f t="shared" si="210"/>
        <v>42832.483032407406</v>
      </c>
      <c r="N2703" t="b">
        <v>0</v>
      </c>
      <c r="O2703">
        <v>46</v>
      </c>
      <c r="P2703" t="b">
        <v>0</v>
      </c>
      <c r="Q2703" t="s">
        <v>8303</v>
      </c>
      <c r="R2703" s="7">
        <f t="shared" si="211"/>
        <v>46.176470588235297</v>
      </c>
      <c r="S2703" s="7">
        <f t="shared" si="214"/>
        <v>34.130434782608695</v>
      </c>
      <c r="T2703" t="s">
        <v>8317</v>
      </c>
      <c r="U2703" t="s">
        <v>8357</v>
      </c>
    </row>
    <row r="2704" spans="1:21" ht="4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212"/>
        <v>42800.551817129628</v>
      </c>
      <c r="L2704" s="19">
        <f t="shared" si="213"/>
        <v>2017</v>
      </c>
      <c r="M2704" s="14">
        <f t="shared" si="210"/>
        <v>42830.510150462964</v>
      </c>
      <c r="N2704" t="b">
        <v>1</v>
      </c>
      <c r="O2704">
        <v>26</v>
      </c>
      <c r="P2704" t="b">
        <v>0</v>
      </c>
      <c r="Q2704" t="s">
        <v>8303</v>
      </c>
      <c r="R2704" s="7">
        <f t="shared" si="211"/>
        <v>34.410000000000004</v>
      </c>
      <c r="S2704" s="7">
        <f t="shared" si="214"/>
        <v>132.34615384615384</v>
      </c>
      <c r="T2704" t="s">
        <v>8317</v>
      </c>
      <c r="U2704" t="s">
        <v>8357</v>
      </c>
    </row>
    <row r="2705" spans="1:21" ht="30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212"/>
        <v>42756.440162037034</v>
      </c>
      <c r="L2705" s="19">
        <f t="shared" si="213"/>
        <v>2017</v>
      </c>
      <c r="M2705" s="14">
        <f t="shared" si="210"/>
        <v>42816.398495370369</v>
      </c>
      <c r="N2705" t="b">
        <v>0</v>
      </c>
      <c r="O2705">
        <v>45</v>
      </c>
      <c r="P2705" t="b">
        <v>0</v>
      </c>
      <c r="Q2705" t="s">
        <v>8303</v>
      </c>
      <c r="R2705" s="7">
        <f t="shared" si="211"/>
        <v>103.75000000000001</v>
      </c>
      <c r="S2705" s="7">
        <f t="shared" si="214"/>
        <v>922.22222222222217</v>
      </c>
      <c r="T2705" t="s">
        <v>8317</v>
      </c>
      <c r="U2705" t="s">
        <v>8357</v>
      </c>
    </row>
    <row r="2706" spans="1:21" ht="4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212"/>
        <v>42787.612430555557</v>
      </c>
      <c r="L2706" s="19">
        <f t="shared" si="213"/>
        <v>2017</v>
      </c>
      <c r="M2706" s="14">
        <f t="shared" si="210"/>
        <v>42830.570763888885</v>
      </c>
      <c r="N2706" t="b">
        <v>0</v>
      </c>
      <c r="O2706">
        <v>7</v>
      </c>
      <c r="P2706" t="b">
        <v>0</v>
      </c>
      <c r="Q2706" t="s">
        <v>8303</v>
      </c>
      <c r="R2706" s="7">
        <f t="shared" si="211"/>
        <v>6.0263157894736841</v>
      </c>
      <c r="S2706" s="7">
        <f t="shared" si="214"/>
        <v>163.57142857142858</v>
      </c>
      <c r="T2706" t="s">
        <v>8317</v>
      </c>
      <c r="U2706" t="s">
        <v>8357</v>
      </c>
    </row>
    <row r="2707" spans="1:21" ht="30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212"/>
        <v>42773.666180555556</v>
      </c>
      <c r="L2707" s="19">
        <f t="shared" si="213"/>
        <v>2017</v>
      </c>
      <c r="M2707" s="14">
        <f t="shared" si="210"/>
        <v>42818.624513888892</v>
      </c>
      <c r="N2707" t="b">
        <v>0</v>
      </c>
      <c r="O2707">
        <v>8</v>
      </c>
      <c r="P2707" t="b">
        <v>0</v>
      </c>
      <c r="Q2707" t="s">
        <v>8303</v>
      </c>
      <c r="R2707" s="7">
        <f t="shared" si="211"/>
        <v>10.539393939393939</v>
      </c>
      <c r="S2707" s="7">
        <f t="shared" si="214"/>
        <v>217.375</v>
      </c>
      <c r="T2707" t="s">
        <v>8317</v>
      </c>
      <c r="U2707" t="s">
        <v>8357</v>
      </c>
    </row>
    <row r="2708" spans="1:21" ht="4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212"/>
        <v>41899.044942129629</v>
      </c>
      <c r="L2708" s="19">
        <f t="shared" si="213"/>
        <v>2014</v>
      </c>
      <c r="M2708" s="14">
        <f t="shared" si="210"/>
        <v>41928.040972222225</v>
      </c>
      <c r="N2708" t="b">
        <v>1</v>
      </c>
      <c r="O2708">
        <v>263</v>
      </c>
      <c r="P2708" t="b">
        <v>1</v>
      </c>
      <c r="Q2708" t="s">
        <v>8303</v>
      </c>
      <c r="R2708" s="7">
        <f t="shared" si="211"/>
        <v>112.29714285714284</v>
      </c>
      <c r="S2708" s="7">
        <f t="shared" si="214"/>
        <v>149.44486692015209</v>
      </c>
      <c r="T2708" t="s">
        <v>8317</v>
      </c>
      <c r="U2708" t="s">
        <v>8357</v>
      </c>
    </row>
    <row r="2709" spans="1:21" ht="4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212"/>
        <v>41391.532905092594</v>
      </c>
      <c r="L2709" s="19">
        <f t="shared" si="213"/>
        <v>2013</v>
      </c>
      <c r="M2709" s="14">
        <f t="shared" si="210"/>
        <v>41421.040972222225</v>
      </c>
      <c r="N2709" t="b">
        <v>1</v>
      </c>
      <c r="O2709">
        <v>394</v>
      </c>
      <c r="P2709" t="b">
        <v>1</v>
      </c>
      <c r="Q2709" t="s">
        <v>8303</v>
      </c>
      <c r="R2709" s="7">
        <f t="shared" si="211"/>
        <v>350.84462500000001</v>
      </c>
      <c r="S2709" s="7">
        <f t="shared" si="214"/>
        <v>71.237487309644663</v>
      </c>
      <c r="T2709" t="s">
        <v>8317</v>
      </c>
      <c r="U2709" t="s">
        <v>8357</v>
      </c>
    </row>
    <row r="2710" spans="1:21" ht="4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212"/>
        <v>42512.448217592595</v>
      </c>
      <c r="L2710" s="19">
        <f t="shared" si="213"/>
        <v>2016</v>
      </c>
      <c r="M2710" s="14">
        <f t="shared" si="210"/>
        <v>42572.448217592595</v>
      </c>
      <c r="N2710" t="b">
        <v>1</v>
      </c>
      <c r="O2710">
        <v>1049</v>
      </c>
      <c r="P2710" t="b">
        <v>1</v>
      </c>
      <c r="Q2710" t="s">
        <v>8303</v>
      </c>
      <c r="R2710" s="7">
        <f t="shared" si="211"/>
        <v>233.21535</v>
      </c>
      <c r="S2710" s="7">
        <f t="shared" si="214"/>
        <v>44.464318398474738</v>
      </c>
      <c r="T2710" t="s">
        <v>8317</v>
      </c>
      <c r="U2710" t="s">
        <v>8357</v>
      </c>
    </row>
    <row r="2711" spans="1:21" ht="4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212"/>
        <v>42611.899780092594</v>
      </c>
      <c r="L2711" s="19">
        <f t="shared" si="213"/>
        <v>2016</v>
      </c>
      <c r="M2711" s="14">
        <f t="shared" si="210"/>
        <v>42646.915972222225</v>
      </c>
      <c r="N2711" t="b">
        <v>1</v>
      </c>
      <c r="O2711">
        <v>308</v>
      </c>
      <c r="P2711" t="b">
        <v>1</v>
      </c>
      <c r="Q2711" t="s">
        <v>8303</v>
      </c>
      <c r="R2711" s="7">
        <f t="shared" si="211"/>
        <v>101.60599999999999</v>
      </c>
      <c r="S2711" s="7">
        <f t="shared" si="214"/>
        <v>164.94480519480518</v>
      </c>
      <c r="T2711" t="s">
        <v>8317</v>
      </c>
      <c r="U2711" t="s">
        <v>8357</v>
      </c>
    </row>
    <row r="2712" spans="1:21" ht="30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212"/>
        <v>41827.979490740741</v>
      </c>
      <c r="L2712" s="19">
        <f t="shared" si="213"/>
        <v>2014</v>
      </c>
      <c r="M2712" s="14">
        <f t="shared" si="210"/>
        <v>41859.833333333336</v>
      </c>
      <c r="N2712" t="b">
        <v>1</v>
      </c>
      <c r="O2712">
        <v>1088</v>
      </c>
      <c r="P2712" t="b">
        <v>1</v>
      </c>
      <c r="Q2712" t="s">
        <v>8303</v>
      </c>
      <c r="R2712" s="7">
        <f t="shared" si="211"/>
        <v>153.90035000000003</v>
      </c>
      <c r="S2712" s="7">
        <f t="shared" si="214"/>
        <v>84.871516544117654</v>
      </c>
      <c r="T2712" t="s">
        <v>8317</v>
      </c>
      <c r="U2712" t="s">
        <v>8357</v>
      </c>
    </row>
    <row r="2713" spans="1:21" ht="4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212"/>
        <v>41780.495254629626</v>
      </c>
      <c r="L2713" s="19">
        <f t="shared" si="213"/>
        <v>2014</v>
      </c>
      <c r="M2713" s="14">
        <f t="shared" si="210"/>
        <v>41810.667361111111</v>
      </c>
      <c r="N2713" t="b">
        <v>1</v>
      </c>
      <c r="O2713">
        <v>73</v>
      </c>
      <c r="P2713" t="b">
        <v>1</v>
      </c>
      <c r="Q2713" t="s">
        <v>8303</v>
      </c>
      <c r="R2713" s="7">
        <f t="shared" si="211"/>
        <v>100.7161125319693</v>
      </c>
      <c r="S2713" s="7">
        <f t="shared" si="214"/>
        <v>53.945205479452056</v>
      </c>
      <c r="T2713" t="s">
        <v>8317</v>
      </c>
      <c r="U2713" t="s">
        <v>8357</v>
      </c>
    </row>
    <row r="2714" spans="1:21" ht="4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212"/>
        <v>41431.812037037038</v>
      </c>
      <c r="L2714" s="19">
        <f t="shared" si="213"/>
        <v>2013</v>
      </c>
      <c r="M2714" s="14">
        <f t="shared" si="210"/>
        <v>41468.5</v>
      </c>
      <c r="N2714" t="b">
        <v>1</v>
      </c>
      <c r="O2714">
        <v>143</v>
      </c>
      <c r="P2714" t="b">
        <v>1</v>
      </c>
      <c r="Q2714" t="s">
        <v>8303</v>
      </c>
      <c r="R2714" s="7">
        <f t="shared" si="211"/>
        <v>131.38181818181818</v>
      </c>
      <c r="S2714" s="7">
        <f t="shared" si="214"/>
        <v>50.531468531468533</v>
      </c>
      <c r="T2714" t="s">
        <v>8317</v>
      </c>
      <c r="U2714" t="s">
        <v>8357</v>
      </c>
    </row>
    <row r="2715" spans="1:21" ht="4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212"/>
        <v>42322.403749999998</v>
      </c>
      <c r="L2715" s="19">
        <f t="shared" si="213"/>
        <v>2015</v>
      </c>
      <c r="M2715" s="14">
        <f t="shared" si="210"/>
        <v>42362.403749999998</v>
      </c>
      <c r="N2715" t="b">
        <v>1</v>
      </c>
      <c r="O2715">
        <v>1420</v>
      </c>
      <c r="P2715" t="b">
        <v>1</v>
      </c>
      <c r="Q2715" t="s">
        <v>8303</v>
      </c>
      <c r="R2715" s="7">
        <f t="shared" si="211"/>
        <v>102.24133333333334</v>
      </c>
      <c r="S2715" s="7">
        <f t="shared" si="214"/>
        <v>108.00140845070422</v>
      </c>
      <c r="T2715" t="s">
        <v>8317</v>
      </c>
      <c r="U2715" t="s">
        <v>8357</v>
      </c>
    </row>
    <row r="2716" spans="1:21" ht="30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212"/>
        <v>42629.405046296291</v>
      </c>
      <c r="L2716" s="19">
        <f t="shared" si="213"/>
        <v>2016</v>
      </c>
      <c r="M2716" s="14">
        <f t="shared" si="210"/>
        <v>42657.708333333328</v>
      </c>
      <c r="N2716" t="b">
        <v>1</v>
      </c>
      <c r="O2716">
        <v>305</v>
      </c>
      <c r="P2716" t="b">
        <v>1</v>
      </c>
      <c r="Q2716" t="s">
        <v>8303</v>
      </c>
      <c r="R2716" s="7">
        <f t="shared" si="211"/>
        <v>116.35599999999999</v>
      </c>
      <c r="S2716" s="7">
        <f t="shared" si="214"/>
        <v>95.373770491803285</v>
      </c>
      <c r="T2716" t="s">
        <v>8317</v>
      </c>
      <c r="U2716" t="s">
        <v>8357</v>
      </c>
    </row>
    <row r="2717" spans="1:21" ht="4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212"/>
        <v>42387.148472222223</v>
      </c>
      <c r="L2717" s="19">
        <f t="shared" si="213"/>
        <v>2016</v>
      </c>
      <c r="M2717" s="14">
        <f t="shared" si="210"/>
        <v>42421.148472222223</v>
      </c>
      <c r="N2717" t="b">
        <v>1</v>
      </c>
      <c r="O2717">
        <v>551</v>
      </c>
      <c r="P2717" t="b">
        <v>1</v>
      </c>
      <c r="Q2717" t="s">
        <v>8303</v>
      </c>
      <c r="R2717" s="7">
        <f t="shared" si="211"/>
        <v>264.62241666666665</v>
      </c>
      <c r="S2717" s="7">
        <f t="shared" si="214"/>
        <v>57.631016333938291</v>
      </c>
      <c r="T2717" t="s">
        <v>8317</v>
      </c>
      <c r="U2717" t="s">
        <v>8357</v>
      </c>
    </row>
    <row r="2718" spans="1:21" ht="60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212"/>
        <v>42255.083252314813</v>
      </c>
      <c r="L2718" s="19">
        <f t="shared" si="213"/>
        <v>2015</v>
      </c>
      <c r="M2718" s="14">
        <f t="shared" si="210"/>
        <v>42285.083252314813</v>
      </c>
      <c r="N2718" t="b">
        <v>1</v>
      </c>
      <c r="O2718">
        <v>187</v>
      </c>
      <c r="P2718" t="b">
        <v>1</v>
      </c>
      <c r="Q2718" t="s">
        <v>8303</v>
      </c>
      <c r="R2718" s="7">
        <f t="shared" si="211"/>
        <v>119.98010000000001</v>
      </c>
      <c r="S2718" s="7">
        <f t="shared" si="214"/>
        <v>64.160481283422456</v>
      </c>
      <c r="T2718" t="s">
        <v>8317</v>
      </c>
      <c r="U2718" t="s">
        <v>8357</v>
      </c>
    </row>
    <row r="2719" spans="1:21" ht="4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212"/>
        <v>41934.664918981478</v>
      </c>
      <c r="L2719" s="19">
        <f t="shared" si="213"/>
        <v>2014</v>
      </c>
      <c r="M2719" s="14">
        <f t="shared" si="210"/>
        <v>41979.706585648149</v>
      </c>
      <c r="N2719" t="b">
        <v>1</v>
      </c>
      <c r="O2719">
        <v>325</v>
      </c>
      <c r="P2719" t="b">
        <v>1</v>
      </c>
      <c r="Q2719" t="s">
        <v>8303</v>
      </c>
      <c r="R2719" s="7">
        <f t="shared" si="211"/>
        <v>120.10400000000001</v>
      </c>
      <c r="S2719" s="7">
        <f t="shared" si="214"/>
        <v>92.387692307692305</v>
      </c>
      <c r="T2719" t="s">
        <v>8317</v>
      </c>
      <c r="U2719" t="s">
        <v>8357</v>
      </c>
    </row>
    <row r="2720" spans="1:21" ht="4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212"/>
        <v>42465.346585648149</v>
      </c>
      <c r="L2720" s="19">
        <f t="shared" si="213"/>
        <v>2016</v>
      </c>
      <c r="M2720" s="14">
        <f t="shared" si="210"/>
        <v>42493.708333333328</v>
      </c>
      <c r="N2720" t="b">
        <v>1</v>
      </c>
      <c r="O2720">
        <v>148</v>
      </c>
      <c r="P2720" t="b">
        <v>1</v>
      </c>
      <c r="Q2720" t="s">
        <v>8303</v>
      </c>
      <c r="R2720" s="7">
        <f t="shared" si="211"/>
        <v>103.58333333333334</v>
      </c>
      <c r="S2720" s="7">
        <f t="shared" si="214"/>
        <v>125.97972972972973</v>
      </c>
      <c r="T2720" t="s">
        <v>8317</v>
      </c>
      <c r="U2720" t="s">
        <v>8357</v>
      </c>
    </row>
    <row r="2721" spans="1:21" ht="4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212"/>
        <v>42417.781180555554</v>
      </c>
      <c r="L2721" s="19">
        <f t="shared" si="213"/>
        <v>2016</v>
      </c>
      <c r="M2721" s="14">
        <f t="shared" si="210"/>
        <v>42477.73951388889</v>
      </c>
      <c r="N2721" t="b">
        <v>0</v>
      </c>
      <c r="O2721">
        <v>69</v>
      </c>
      <c r="P2721" t="b">
        <v>1</v>
      </c>
      <c r="Q2721" t="s">
        <v>8303</v>
      </c>
      <c r="R2721" s="7">
        <f t="shared" si="211"/>
        <v>108.83333333333334</v>
      </c>
      <c r="S2721" s="7">
        <f t="shared" si="214"/>
        <v>94.637681159420296</v>
      </c>
      <c r="T2721" t="s">
        <v>8317</v>
      </c>
      <c r="U2721" t="s">
        <v>8357</v>
      </c>
    </row>
    <row r="2722" spans="1:21" ht="30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212"/>
        <v>42655.215891203705</v>
      </c>
      <c r="L2722" s="19">
        <f t="shared" si="213"/>
        <v>2016</v>
      </c>
      <c r="M2722" s="14">
        <f t="shared" si="210"/>
        <v>42685.257557870369</v>
      </c>
      <c r="N2722" t="b">
        <v>0</v>
      </c>
      <c r="O2722">
        <v>173</v>
      </c>
      <c r="P2722" t="b">
        <v>1</v>
      </c>
      <c r="Q2722" t="s">
        <v>8303</v>
      </c>
      <c r="R2722" s="7">
        <f t="shared" si="211"/>
        <v>118.12400000000001</v>
      </c>
      <c r="S2722" s="7">
        <f t="shared" si="214"/>
        <v>170.69942196531792</v>
      </c>
      <c r="T2722" t="s">
        <v>8317</v>
      </c>
      <c r="U2722" t="s">
        <v>8357</v>
      </c>
    </row>
    <row r="2723" spans="1:21" ht="4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212"/>
        <v>41493.293958333335</v>
      </c>
      <c r="L2723" s="19">
        <f t="shared" si="213"/>
        <v>2013</v>
      </c>
      <c r="M2723" s="14">
        <f t="shared" si="210"/>
        <v>41523.541666666664</v>
      </c>
      <c r="N2723" t="b">
        <v>0</v>
      </c>
      <c r="O2723">
        <v>269</v>
      </c>
      <c r="P2723" t="b">
        <v>1</v>
      </c>
      <c r="Q2723" t="s">
        <v>8295</v>
      </c>
      <c r="R2723" s="7">
        <f t="shared" si="211"/>
        <v>1462</v>
      </c>
      <c r="S2723" s="7">
        <f t="shared" si="214"/>
        <v>40.762081784386616</v>
      </c>
      <c r="T2723" t="s">
        <v>8319</v>
      </c>
      <c r="U2723" t="s">
        <v>8349</v>
      </c>
    </row>
    <row r="2724" spans="1:21" ht="4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212"/>
        <v>42704.607094907406</v>
      </c>
      <c r="L2724" s="19">
        <f t="shared" si="213"/>
        <v>2016</v>
      </c>
      <c r="M2724" s="14">
        <f t="shared" si="210"/>
        <v>42764.607094907406</v>
      </c>
      <c r="N2724" t="b">
        <v>0</v>
      </c>
      <c r="O2724">
        <v>185</v>
      </c>
      <c r="P2724" t="b">
        <v>1</v>
      </c>
      <c r="Q2724" t="s">
        <v>8295</v>
      </c>
      <c r="R2724" s="7">
        <f t="shared" si="211"/>
        <v>252.54</v>
      </c>
      <c r="S2724" s="7">
        <f t="shared" si="214"/>
        <v>68.254054054054052</v>
      </c>
      <c r="T2724" t="s">
        <v>8319</v>
      </c>
      <c r="U2724" t="s">
        <v>8349</v>
      </c>
    </row>
    <row r="2725" spans="1:21" ht="45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212"/>
        <v>41944.58898148148</v>
      </c>
      <c r="L2725" s="19">
        <f t="shared" si="213"/>
        <v>2014</v>
      </c>
      <c r="M2725" s="14">
        <f t="shared" si="210"/>
        <v>42004.630648148144</v>
      </c>
      <c r="N2725" t="b">
        <v>0</v>
      </c>
      <c r="O2725">
        <v>176</v>
      </c>
      <c r="P2725" t="b">
        <v>1</v>
      </c>
      <c r="Q2725" t="s">
        <v>8295</v>
      </c>
      <c r="R2725" s="7">
        <f t="shared" si="211"/>
        <v>140.05000000000001</v>
      </c>
      <c r="S2725" s="7">
        <f t="shared" si="214"/>
        <v>95.48863636363636</v>
      </c>
      <c r="T2725" t="s">
        <v>8319</v>
      </c>
      <c r="U2725" t="s">
        <v>8349</v>
      </c>
    </row>
    <row r="2726" spans="1:21" ht="4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212"/>
        <v>42199.07707175926</v>
      </c>
      <c r="L2726" s="19">
        <f t="shared" si="213"/>
        <v>2015</v>
      </c>
      <c r="M2726" s="14">
        <f t="shared" si="210"/>
        <v>42231.07707175926</v>
      </c>
      <c r="N2726" t="b">
        <v>0</v>
      </c>
      <c r="O2726">
        <v>1019</v>
      </c>
      <c r="P2726" t="b">
        <v>1</v>
      </c>
      <c r="Q2726" t="s">
        <v>8295</v>
      </c>
      <c r="R2726" s="7">
        <f t="shared" si="211"/>
        <v>296.87520259319291</v>
      </c>
      <c r="S2726" s="7">
        <f t="shared" si="214"/>
        <v>7.1902649656526005</v>
      </c>
      <c r="T2726" t="s">
        <v>8319</v>
      </c>
      <c r="U2726" t="s">
        <v>8349</v>
      </c>
    </row>
    <row r="2727" spans="1:21" ht="30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212"/>
        <v>42745.494618055556</v>
      </c>
      <c r="L2727" s="19">
        <f t="shared" si="213"/>
        <v>2017</v>
      </c>
      <c r="M2727" s="14">
        <f t="shared" si="210"/>
        <v>42795.494618055556</v>
      </c>
      <c r="N2727" t="b">
        <v>0</v>
      </c>
      <c r="O2727">
        <v>113</v>
      </c>
      <c r="P2727" t="b">
        <v>1</v>
      </c>
      <c r="Q2727" t="s">
        <v>8295</v>
      </c>
      <c r="R2727" s="7">
        <f t="shared" si="211"/>
        <v>144.54249999999999</v>
      </c>
      <c r="S2727" s="7">
        <f t="shared" si="214"/>
        <v>511.65486725663715</v>
      </c>
      <c r="T2727" t="s">
        <v>8319</v>
      </c>
      <c r="U2727" t="s">
        <v>8349</v>
      </c>
    </row>
    <row r="2728" spans="1:21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212"/>
        <v>42452.329988425925</v>
      </c>
      <c r="L2728" s="19">
        <f t="shared" si="213"/>
        <v>2016</v>
      </c>
      <c r="M2728" s="14">
        <f t="shared" si="210"/>
        <v>42482.329988425925</v>
      </c>
      <c r="N2728" t="b">
        <v>0</v>
      </c>
      <c r="O2728">
        <v>404</v>
      </c>
      <c r="P2728" t="b">
        <v>1</v>
      </c>
      <c r="Q2728" t="s">
        <v>8295</v>
      </c>
      <c r="R2728" s="7">
        <f t="shared" si="211"/>
        <v>105.745</v>
      </c>
      <c r="S2728" s="7">
        <f t="shared" si="214"/>
        <v>261.74504950495049</v>
      </c>
      <c r="T2728" t="s">
        <v>8319</v>
      </c>
      <c r="U2728" t="s">
        <v>8349</v>
      </c>
    </row>
    <row r="2729" spans="1:21" ht="4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212"/>
        <v>42198.426655092597</v>
      </c>
      <c r="L2729" s="19">
        <f t="shared" si="213"/>
        <v>2015</v>
      </c>
      <c r="M2729" s="14">
        <f t="shared" si="210"/>
        <v>42223.426655092597</v>
      </c>
      <c r="N2729" t="b">
        <v>0</v>
      </c>
      <c r="O2729">
        <v>707</v>
      </c>
      <c r="P2729" t="b">
        <v>1</v>
      </c>
      <c r="Q2729" t="s">
        <v>8295</v>
      </c>
      <c r="R2729" s="7">
        <f t="shared" si="211"/>
        <v>493.21000000000004</v>
      </c>
      <c r="S2729" s="7">
        <f t="shared" si="214"/>
        <v>69.760961810466767</v>
      </c>
      <c r="T2729" t="s">
        <v>8319</v>
      </c>
      <c r="U2729" t="s">
        <v>8349</v>
      </c>
    </row>
    <row r="2730" spans="1:21" ht="30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212"/>
        <v>42333.34993055556</v>
      </c>
      <c r="L2730" s="19">
        <f t="shared" si="213"/>
        <v>2015</v>
      </c>
      <c r="M2730" s="14">
        <f t="shared" si="210"/>
        <v>42368.34993055556</v>
      </c>
      <c r="N2730" t="b">
        <v>0</v>
      </c>
      <c r="O2730">
        <v>392</v>
      </c>
      <c r="P2730" t="b">
        <v>1</v>
      </c>
      <c r="Q2730" t="s">
        <v>8295</v>
      </c>
      <c r="R2730" s="7">
        <f t="shared" si="211"/>
        <v>201.82666666666668</v>
      </c>
      <c r="S2730" s="7">
        <f t="shared" si="214"/>
        <v>77.229591836734699</v>
      </c>
      <c r="T2730" t="s">
        <v>8319</v>
      </c>
      <c r="U2730" t="s">
        <v>8349</v>
      </c>
    </row>
    <row r="2731" spans="1:21" ht="30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212"/>
        <v>42094.990706018521</v>
      </c>
      <c r="L2731" s="19">
        <f t="shared" si="213"/>
        <v>2015</v>
      </c>
      <c r="M2731" s="14">
        <f t="shared" si="210"/>
        <v>42124.990706018521</v>
      </c>
      <c r="N2731" t="b">
        <v>0</v>
      </c>
      <c r="O2731">
        <v>23</v>
      </c>
      <c r="P2731" t="b">
        <v>1</v>
      </c>
      <c r="Q2731" t="s">
        <v>8295</v>
      </c>
      <c r="R2731" s="7">
        <f t="shared" si="211"/>
        <v>104.44</v>
      </c>
      <c r="S2731" s="7">
        <f t="shared" si="214"/>
        <v>340.56521739130437</v>
      </c>
      <c r="T2731" t="s">
        <v>8319</v>
      </c>
      <c r="U2731" t="s">
        <v>8349</v>
      </c>
    </row>
    <row r="2732" spans="1:21" ht="30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212"/>
        <v>41351.291377314818</v>
      </c>
      <c r="L2732" s="19">
        <f t="shared" si="213"/>
        <v>2013</v>
      </c>
      <c r="M2732" s="14">
        <f t="shared" si="210"/>
        <v>41386.291377314818</v>
      </c>
      <c r="N2732" t="b">
        <v>0</v>
      </c>
      <c r="O2732">
        <v>682</v>
      </c>
      <c r="P2732" t="b">
        <v>1</v>
      </c>
      <c r="Q2732" t="s">
        <v>8295</v>
      </c>
      <c r="R2732" s="7">
        <f t="shared" si="211"/>
        <v>170.29262962962963</v>
      </c>
      <c r="S2732" s="7">
        <f t="shared" si="214"/>
        <v>67.417903225806455</v>
      </c>
      <c r="T2732" t="s">
        <v>8319</v>
      </c>
      <c r="U2732" t="s">
        <v>8349</v>
      </c>
    </row>
    <row r="2733" spans="1:21" ht="45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212"/>
        <v>41872.275717592594</v>
      </c>
      <c r="L2733" s="19">
        <f t="shared" si="213"/>
        <v>2014</v>
      </c>
      <c r="M2733" s="14">
        <f t="shared" si="210"/>
        <v>41929.916666666664</v>
      </c>
      <c r="N2733" t="b">
        <v>0</v>
      </c>
      <c r="O2733">
        <v>37</v>
      </c>
      <c r="P2733" t="b">
        <v>1</v>
      </c>
      <c r="Q2733" t="s">
        <v>8295</v>
      </c>
      <c r="R2733" s="7">
        <f t="shared" si="211"/>
        <v>104.30333333333333</v>
      </c>
      <c r="S2733" s="7">
        <f t="shared" si="214"/>
        <v>845.70270270270271</v>
      </c>
      <c r="T2733" t="s">
        <v>8319</v>
      </c>
      <c r="U2733" t="s">
        <v>8349</v>
      </c>
    </row>
    <row r="2734" spans="1:21" ht="4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212"/>
        <v>41389.558194444442</v>
      </c>
      <c r="L2734" s="19">
        <f t="shared" si="213"/>
        <v>2013</v>
      </c>
      <c r="M2734" s="14">
        <f t="shared" si="210"/>
        <v>41421.75</v>
      </c>
      <c r="N2734" t="b">
        <v>0</v>
      </c>
      <c r="O2734">
        <v>146</v>
      </c>
      <c r="P2734" t="b">
        <v>1</v>
      </c>
      <c r="Q2734" t="s">
        <v>8295</v>
      </c>
      <c r="R2734" s="7">
        <f t="shared" si="211"/>
        <v>118.25000000000001</v>
      </c>
      <c r="S2734" s="7">
        <f t="shared" si="214"/>
        <v>97.191780821917803</v>
      </c>
      <c r="T2734" t="s">
        <v>8319</v>
      </c>
      <c r="U2734" t="s">
        <v>8349</v>
      </c>
    </row>
    <row r="2735" spans="1:21" ht="45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212"/>
        <v>42044.022847222222</v>
      </c>
      <c r="L2735" s="19">
        <f t="shared" si="213"/>
        <v>2015</v>
      </c>
      <c r="M2735" s="14">
        <f t="shared" si="210"/>
        <v>42103.981180555551</v>
      </c>
      <c r="N2735" t="b">
        <v>0</v>
      </c>
      <c r="O2735">
        <v>119</v>
      </c>
      <c r="P2735" t="b">
        <v>1</v>
      </c>
      <c r="Q2735" t="s">
        <v>8295</v>
      </c>
      <c r="R2735" s="7">
        <f t="shared" si="211"/>
        <v>107.538</v>
      </c>
      <c r="S2735" s="7">
        <f t="shared" si="214"/>
        <v>451.84033613445376</v>
      </c>
      <c r="T2735" t="s">
        <v>8319</v>
      </c>
      <c r="U2735" t="s">
        <v>8349</v>
      </c>
    </row>
    <row r="2736" spans="1:21" ht="4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212"/>
        <v>42626.418888888889</v>
      </c>
      <c r="L2736" s="19">
        <f t="shared" si="213"/>
        <v>2016</v>
      </c>
      <c r="M2736" s="14">
        <f t="shared" si="210"/>
        <v>42656.665972222225</v>
      </c>
      <c r="N2736" t="b">
        <v>0</v>
      </c>
      <c r="O2736">
        <v>163</v>
      </c>
      <c r="P2736" t="b">
        <v>1</v>
      </c>
      <c r="Q2736" t="s">
        <v>8295</v>
      </c>
      <c r="R2736" s="7">
        <f t="shared" si="211"/>
        <v>2260300</v>
      </c>
      <c r="S2736" s="7">
        <f t="shared" si="214"/>
        <v>138.66871165644173</v>
      </c>
      <c r="T2736" t="s">
        <v>8319</v>
      </c>
      <c r="U2736" t="s">
        <v>8349</v>
      </c>
    </row>
    <row r="2737" spans="1:21" ht="4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212"/>
        <v>41315.870949074073</v>
      </c>
      <c r="L2737" s="19">
        <f t="shared" si="213"/>
        <v>2013</v>
      </c>
      <c r="M2737" s="14">
        <f t="shared" si="210"/>
        <v>41346.583333333336</v>
      </c>
      <c r="N2737" t="b">
        <v>0</v>
      </c>
      <c r="O2737">
        <v>339</v>
      </c>
      <c r="P2737" t="b">
        <v>1</v>
      </c>
      <c r="Q2737" t="s">
        <v>8295</v>
      </c>
      <c r="R2737" s="7">
        <f t="shared" si="211"/>
        <v>978.13466666666682</v>
      </c>
      <c r="S2737" s="7">
        <f t="shared" si="214"/>
        <v>21.640147492625371</v>
      </c>
      <c r="T2737" t="s">
        <v>8319</v>
      </c>
      <c r="U2737" t="s">
        <v>8349</v>
      </c>
    </row>
    <row r="2738" spans="1:21" ht="60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212"/>
        <v>41722.416354166664</v>
      </c>
      <c r="L2738" s="19">
        <f t="shared" si="213"/>
        <v>2014</v>
      </c>
      <c r="M2738" s="14">
        <f t="shared" si="210"/>
        <v>41752.416354166664</v>
      </c>
      <c r="N2738" t="b">
        <v>0</v>
      </c>
      <c r="O2738">
        <v>58</v>
      </c>
      <c r="P2738" t="b">
        <v>1</v>
      </c>
      <c r="Q2738" t="s">
        <v>8295</v>
      </c>
      <c r="R2738" s="7">
        <f t="shared" si="211"/>
        <v>122.9</v>
      </c>
      <c r="S2738" s="7">
        <f t="shared" si="214"/>
        <v>169.51724137931035</v>
      </c>
      <c r="T2738" t="s">
        <v>8319</v>
      </c>
      <c r="U2738" t="s">
        <v>8349</v>
      </c>
    </row>
    <row r="2739" spans="1:21" ht="4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212"/>
        <v>41611.667673611111</v>
      </c>
      <c r="L2739" s="19">
        <f t="shared" si="213"/>
        <v>2013</v>
      </c>
      <c r="M2739" s="14">
        <f t="shared" si="210"/>
        <v>41654.541666666664</v>
      </c>
      <c r="N2739" t="b">
        <v>0</v>
      </c>
      <c r="O2739">
        <v>456</v>
      </c>
      <c r="P2739" t="b">
        <v>1</v>
      </c>
      <c r="Q2739" t="s">
        <v>8295</v>
      </c>
      <c r="R2739" s="7">
        <f t="shared" si="211"/>
        <v>246.0608</v>
      </c>
      <c r="S2739" s="7">
        <f t="shared" si="214"/>
        <v>161.88210526315791</v>
      </c>
      <c r="T2739" t="s">
        <v>8319</v>
      </c>
      <c r="U2739" t="s">
        <v>8349</v>
      </c>
    </row>
    <row r="2740" spans="1:21" ht="4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212"/>
        <v>42619.893564814818</v>
      </c>
      <c r="L2740" s="19">
        <f t="shared" si="213"/>
        <v>2016</v>
      </c>
      <c r="M2740" s="14">
        <f t="shared" si="210"/>
        <v>42679.893564814818</v>
      </c>
      <c r="N2740" t="b">
        <v>0</v>
      </c>
      <c r="O2740">
        <v>15</v>
      </c>
      <c r="P2740" t="b">
        <v>1</v>
      </c>
      <c r="Q2740" t="s">
        <v>8295</v>
      </c>
      <c r="R2740" s="7">
        <f t="shared" si="211"/>
        <v>147.94</v>
      </c>
      <c r="S2740" s="7">
        <f t="shared" si="214"/>
        <v>493.13333333333333</v>
      </c>
      <c r="T2740" t="s">
        <v>8319</v>
      </c>
      <c r="U2740" t="s">
        <v>8349</v>
      </c>
    </row>
    <row r="2741" spans="1:21" ht="4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212"/>
        <v>41719.637928240743</v>
      </c>
      <c r="L2741" s="19">
        <f t="shared" si="213"/>
        <v>2014</v>
      </c>
      <c r="M2741" s="14">
        <f t="shared" si="210"/>
        <v>41764.637928240743</v>
      </c>
      <c r="N2741" t="b">
        <v>0</v>
      </c>
      <c r="O2741">
        <v>191</v>
      </c>
      <c r="P2741" t="b">
        <v>1</v>
      </c>
      <c r="Q2741" t="s">
        <v>8295</v>
      </c>
      <c r="R2741" s="7">
        <f t="shared" si="211"/>
        <v>384.09090909090907</v>
      </c>
      <c r="S2741" s="7">
        <f t="shared" si="214"/>
        <v>22.120418848167539</v>
      </c>
      <c r="T2741" t="s">
        <v>8319</v>
      </c>
      <c r="U2741" t="s">
        <v>8349</v>
      </c>
    </row>
    <row r="2742" spans="1:21" ht="30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212"/>
        <v>42044.781851851847</v>
      </c>
      <c r="L2742" s="19">
        <f t="shared" si="213"/>
        <v>2015</v>
      </c>
      <c r="M2742" s="14">
        <f t="shared" si="210"/>
        <v>42074.74018518519</v>
      </c>
      <c r="N2742" t="b">
        <v>0</v>
      </c>
      <c r="O2742">
        <v>17</v>
      </c>
      <c r="P2742" t="b">
        <v>1</v>
      </c>
      <c r="Q2742" t="s">
        <v>8295</v>
      </c>
      <c r="R2742" s="7">
        <f t="shared" si="211"/>
        <v>103.33333333333334</v>
      </c>
      <c r="S2742" s="7">
        <f t="shared" si="214"/>
        <v>18.235294117647058</v>
      </c>
      <c r="T2742" t="s">
        <v>8319</v>
      </c>
      <c r="U2742" t="s">
        <v>8349</v>
      </c>
    </row>
    <row r="2743" spans="1:21" ht="30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212"/>
        <v>41911.407430555555</v>
      </c>
      <c r="L2743" s="19">
        <f t="shared" si="213"/>
        <v>2014</v>
      </c>
      <c r="M2743" s="14">
        <f t="shared" si="210"/>
        <v>41931.838194444441</v>
      </c>
      <c r="N2743" t="b">
        <v>0</v>
      </c>
      <c r="O2743">
        <v>4</v>
      </c>
      <c r="P2743" t="b">
        <v>0</v>
      </c>
      <c r="Q2743" t="s">
        <v>8304</v>
      </c>
      <c r="R2743" s="7">
        <f t="shared" si="211"/>
        <v>0.43750000000000006</v>
      </c>
      <c r="S2743" s="7">
        <f t="shared" si="214"/>
        <v>8.75</v>
      </c>
      <c r="T2743" t="s">
        <v>8322</v>
      </c>
      <c r="U2743" t="s">
        <v>8358</v>
      </c>
    </row>
    <row r="2744" spans="1:21" ht="30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212"/>
        <v>41030.469756944447</v>
      </c>
      <c r="L2744" s="19">
        <f t="shared" si="213"/>
        <v>2012</v>
      </c>
      <c r="M2744" s="14">
        <f t="shared" si="210"/>
        <v>41044.469756944447</v>
      </c>
      <c r="N2744" t="b">
        <v>0</v>
      </c>
      <c r="O2744">
        <v>18</v>
      </c>
      <c r="P2744" t="b">
        <v>0</v>
      </c>
      <c r="Q2744" t="s">
        <v>8304</v>
      </c>
      <c r="R2744" s="7">
        <f t="shared" si="211"/>
        <v>29.24</v>
      </c>
      <c r="S2744" s="7">
        <f t="shared" si="214"/>
        <v>40.611111111111114</v>
      </c>
      <c r="T2744" t="s">
        <v>8322</v>
      </c>
      <c r="U2744" t="s">
        <v>8358</v>
      </c>
    </row>
    <row r="2745" spans="1:21" ht="60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212"/>
        <v>42632.078784722224</v>
      </c>
      <c r="L2745" s="19">
        <f t="shared" si="213"/>
        <v>2016</v>
      </c>
      <c r="M2745" s="14">
        <f t="shared" si="210"/>
        <v>42662.078784722224</v>
      </c>
      <c r="N2745" t="b">
        <v>0</v>
      </c>
      <c r="O2745">
        <v>0</v>
      </c>
      <c r="P2745" t="b">
        <v>0</v>
      </c>
      <c r="Q2745" t="s">
        <v>8304</v>
      </c>
      <c r="R2745" s="7">
        <f t="shared" si="211"/>
        <v>0</v>
      </c>
      <c r="S2745" s="7">
        <f t="shared" si="214"/>
        <v>0</v>
      </c>
      <c r="T2745" t="s">
        <v>8322</v>
      </c>
      <c r="U2745" t="s">
        <v>8358</v>
      </c>
    </row>
    <row r="2746" spans="1:21" ht="4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212"/>
        <v>40937.812476851854</v>
      </c>
      <c r="L2746" s="19">
        <f t="shared" si="213"/>
        <v>2012</v>
      </c>
      <c r="M2746" s="14">
        <f t="shared" si="210"/>
        <v>40967.812476851854</v>
      </c>
      <c r="N2746" t="b">
        <v>0</v>
      </c>
      <c r="O2746">
        <v>22</v>
      </c>
      <c r="P2746" t="b">
        <v>0</v>
      </c>
      <c r="Q2746" t="s">
        <v>8304</v>
      </c>
      <c r="R2746" s="7">
        <f t="shared" si="211"/>
        <v>5.21875</v>
      </c>
      <c r="S2746" s="7">
        <f t="shared" si="214"/>
        <v>37.954545454545453</v>
      </c>
      <c r="T2746" t="s">
        <v>8322</v>
      </c>
      <c r="U2746" t="s">
        <v>8358</v>
      </c>
    </row>
    <row r="2747" spans="1:21" ht="4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212"/>
        <v>41044.738055555557</v>
      </c>
      <c r="L2747" s="19">
        <f t="shared" si="213"/>
        <v>2012</v>
      </c>
      <c r="M2747" s="14">
        <f t="shared" si="210"/>
        <v>41104.738055555557</v>
      </c>
      <c r="N2747" t="b">
        <v>0</v>
      </c>
      <c r="O2747">
        <v>49</v>
      </c>
      <c r="P2747" t="b">
        <v>0</v>
      </c>
      <c r="Q2747" t="s">
        <v>8304</v>
      </c>
      <c r="R2747" s="7">
        <f t="shared" si="211"/>
        <v>21.887499999999999</v>
      </c>
      <c r="S2747" s="7">
        <f t="shared" si="214"/>
        <v>35.734693877551024</v>
      </c>
      <c r="T2747" t="s">
        <v>8322</v>
      </c>
      <c r="U2747" t="s">
        <v>8358</v>
      </c>
    </row>
    <row r="2748" spans="1:21" ht="4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212"/>
        <v>41850.531377314815</v>
      </c>
      <c r="L2748" s="19">
        <f t="shared" si="213"/>
        <v>2014</v>
      </c>
      <c r="M2748" s="14">
        <f t="shared" si="210"/>
        <v>41880.531377314815</v>
      </c>
      <c r="N2748" t="b">
        <v>0</v>
      </c>
      <c r="O2748">
        <v>19</v>
      </c>
      <c r="P2748" t="b">
        <v>0</v>
      </c>
      <c r="Q2748" t="s">
        <v>8304</v>
      </c>
      <c r="R2748" s="7">
        <f t="shared" si="211"/>
        <v>26.700000000000003</v>
      </c>
      <c r="S2748" s="7">
        <f t="shared" si="214"/>
        <v>42.157894736842103</v>
      </c>
      <c r="T2748" t="s">
        <v>8322</v>
      </c>
      <c r="U2748" t="s">
        <v>8358</v>
      </c>
    </row>
    <row r="2749" spans="1:21" ht="4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212"/>
        <v>41044.398113425923</v>
      </c>
      <c r="L2749" s="19">
        <f t="shared" si="213"/>
        <v>2012</v>
      </c>
      <c r="M2749" s="14">
        <f t="shared" si="210"/>
        <v>41075.881944444445</v>
      </c>
      <c r="N2749" t="b">
        <v>0</v>
      </c>
      <c r="O2749">
        <v>4</v>
      </c>
      <c r="P2749" t="b">
        <v>0</v>
      </c>
      <c r="Q2749" t="s">
        <v>8304</v>
      </c>
      <c r="R2749" s="7">
        <f t="shared" si="211"/>
        <v>28.000000000000004</v>
      </c>
      <c r="S2749" s="7">
        <f t="shared" si="214"/>
        <v>35</v>
      </c>
      <c r="T2749" t="s">
        <v>8322</v>
      </c>
      <c r="U2749" t="s">
        <v>8358</v>
      </c>
    </row>
    <row r="2750" spans="1:21" ht="30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212"/>
        <v>42585.4606712963</v>
      </c>
      <c r="L2750" s="19">
        <f t="shared" si="213"/>
        <v>2016</v>
      </c>
      <c r="M2750" s="14">
        <f t="shared" si="210"/>
        <v>42615.4606712963</v>
      </c>
      <c r="N2750" t="b">
        <v>0</v>
      </c>
      <c r="O2750">
        <v>4</v>
      </c>
      <c r="P2750" t="b">
        <v>0</v>
      </c>
      <c r="Q2750" t="s">
        <v>8304</v>
      </c>
      <c r="R2750" s="7">
        <f t="shared" si="211"/>
        <v>1.06</v>
      </c>
      <c r="S2750" s="7">
        <f t="shared" si="214"/>
        <v>13.25</v>
      </c>
      <c r="T2750" t="s">
        <v>8322</v>
      </c>
      <c r="U2750" t="s">
        <v>8358</v>
      </c>
    </row>
    <row r="2751" spans="1:21" ht="30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212"/>
        <v>42068.549039351856</v>
      </c>
      <c r="L2751" s="19">
        <f t="shared" si="213"/>
        <v>2015</v>
      </c>
      <c r="M2751" s="14">
        <f t="shared" si="210"/>
        <v>42098.507372685184</v>
      </c>
      <c r="N2751" t="b">
        <v>0</v>
      </c>
      <c r="O2751">
        <v>2</v>
      </c>
      <c r="P2751" t="b">
        <v>0</v>
      </c>
      <c r="Q2751" t="s">
        <v>8304</v>
      </c>
      <c r="R2751" s="7">
        <f t="shared" si="211"/>
        <v>1.0999999999999999</v>
      </c>
      <c r="S2751" s="7">
        <f t="shared" si="214"/>
        <v>55</v>
      </c>
      <c r="T2751" t="s">
        <v>8322</v>
      </c>
      <c r="U2751" t="s">
        <v>8358</v>
      </c>
    </row>
    <row r="2752" spans="1:21" ht="30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212"/>
        <v>41078.649826388893</v>
      </c>
      <c r="L2752" s="19">
        <f t="shared" si="213"/>
        <v>2012</v>
      </c>
      <c r="M2752" s="14">
        <f t="shared" si="210"/>
        <v>41090.583333333336</v>
      </c>
      <c r="N2752" t="b">
        <v>0</v>
      </c>
      <c r="O2752">
        <v>0</v>
      </c>
      <c r="P2752" t="b">
        <v>0</v>
      </c>
      <c r="Q2752" t="s">
        <v>8304</v>
      </c>
      <c r="R2752" s="7">
        <f t="shared" si="211"/>
        <v>0</v>
      </c>
      <c r="S2752" s="7">
        <f t="shared" si="214"/>
        <v>0</v>
      </c>
      <c r="T2752" t="s">
        <v>8322</v>
      </c>
      <c r="U2752" t="s">
        <v>8358</v>
      </c>
    </row>
    <row r="2753" spans="1:21" ht="4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212"/>
        <v>41747.637060185181</v>
      </c>
      <c r="L2753" s="19">
        <f t="shared" si="213"/>
        <v>2014</v>
      </c>
      <c r="M2753" s="14">
        <f t="shared" si="210"/>
        <v>41807.637060185181</v>
      </c>
      <c r="N2753" t="b">
        <v>0</v>
      </c>
      <c r="O2753">
        <v>0</v>
      </c>
      <c r="P2753" t="b">
        <v>0</v>
      </c>
      <c r="Q2753" t="s">
        <v>8304</v>
      </c>
      <c r="R2753" s="7">
        <f t="shared" si="211"/>
        <v>0</v>
      </c>
      <c r="S2753" s="7">
        <f t="shared" si="214"/>
        <v>0</v>
      </c>
      <c r="T2753" t="s">
        <v>8322</v>
      </c>
      <c r="U2753" t="s">
        <v>8358</v>
      </c>
    </row>
    <row r="2754" spans="1:21" ht="4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si="212"/>
        <v>40855.515092592592</v>
      </c>
      <c r="L2754" s="19">
        <f t="shared" si="213"/>
        <v>2011</v>
      </c>
      <c r="M2754" s="14">
        <f t="shared" ref="M2754:M2817" si="215">(I2754/86400)+25569+(-6/24)</f>
        <v>40895.515092592592</v>
      </c>
      <c r="N2754" t="b">
        <v>0</v>
      </c>
      <c r="O2754">
        <v>14</v>
      </c>
      <c r="P2754" t="b">
        <v>0</v>
      </c>
      <c r="Q2754" t="s">
        <v>8304</v>
      </c>
      <c r="R2754" s="7">
        <f t="shared" ref="R2754:R2817" si="216">E2754/D2754*100</f>
        <v>11.458333333333332</v>
      </c>
      <c r="S2754" s="7">
        <f t="shared" si="214"/>
        <v>39.285714285714285</v>
      </c>
      <c r="T2754" t="s">
        <v>8322</v>
      </c>
      <c r="U2754" t="s">
        <v>8358</v>
      </c>
    </row>
    <row r="2755" spans="1:21" ht="30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ref="K2755:K2818" si="217">(J2755/86400)+25569+(-6/24)</f>
        <v>41117.650729166664</v>
      </c>
      <c r="L2755" s="19">
        <f t="shared" ref="L2755:L2818" si="218">YEAR(K2755)</f>
        <v>2012</v>
      </c>
      <c r="M2755" s="14">
        <f t="shared" si="215"/>
        <v>41147.650729166664</v>
      </c>
      <c r="N2755" t="b">
        <v>0</v>
      </c>
      <c r="O2755">
        <v>8</v>
      </c>
      <c r="P2755" t="b">
        <v>0</v>
      </c>
      <c r="Q2755" t="s">
        <v>8304</v>
      </c>
      <c r="R2755" s="7">
        <f t="shared" si="216"/>
        <v>19</v>
      </c>
      <c r="S2755" s="7">
        <f t="shared" ref="S2755:S2818" si="219">IFERROR(E2755/O2755,0)</f>
        <v>47.5</v>
      </c>
      <c r="T2755" t="s">
        <v>8322</v>
      </c>
      <c r="U2755" t="s">
        <v>8358</v>
      </c>
    </row>
    <row r="2756" spans="1:21" ht="4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217"/>
        <v>41863.386006944442</v>
      </c>
      <c r="L2756" s="19">
        <f t="shared" si="218"/>
        <v>2014</v>
      </c>
      <c r="M2756" s="14">
        <f t="shared" si="215"/>
        <v>41893.386006944442</v>
      </c>
      <c r="N2756" t="b">
        <v>0</v>
      </c>
      <c r="O2756">
        <v>0</v>
      </c>
      <c r="P2756" t="b">
        <v>0</v>
      </c>
      <c r="Q2756" t="s">
        <v>8304</v>
      </c>
      <c r="R2756" s="7">
        <f t="shared" si="216"/>
        <v>0</v>
      </c>
      <c r="S2756" s="7">
        <f t="shared" si="219"/>
        <v>0</v>
      </c>
      <c r="T2756" t="s">
        <v>8322</v>
      </c>
      <c r="U2756" t="s">
        <v>8358</v>
      </c>
    </row>
    <row r="2757" spans="1:21" ht="30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217"/>
        <v>42072.540821759263</v>
      </c>
      <c r="L2757" s="19">
        <f t="shared" si="218"/>
        <v>2015</v>
      </c>
      <c r="M2757" s="14">
        <f t="shared" si="215"/>
        <v>42102.540821759263</v>
      </c>
      <c r="N2757" t="b">
        <v>0</v>
      </c>
      <c r="O2757">
        <v>15</v>
      </c>
      <c r="P2757" t="b">
        <v>0</v>
      </c>
      <c r="Q2757" t="s">
        <v>8304</v>
      </c>
      <c r="R2757" s="7">
        <f t="shared" si="216"/>
        <v>52</v>
      </c>
      <c r="S2757" s="7">
        <f t="shared" si="219"/>
        <v>17.333333333333332</v>
      </c>
      <c r="T2757" t="s">
        <v>8322</v>
      </c>
      <c r="U2757" t="s">
        <v>8358</v>
      </c>
    </row>
    <row r="2758" spans="1:21" ht="4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217"/>
        <v>41620.650474537033</v>
      </c>
      <c r="L2758" s="19">
        <f t="shared" si="218"/>
        <v>2013</v>
      </c>
      <c r="M2758" s="14">
        <f t="shared" si="215"/>
        <v>41650.650474537033</v>
      </c>
      <c r="N2758" t="b">
        <v>0</v>
      </c>
      <c r="O2758">
        <v>33</v>
      </c>
      <c r="P2758" t="b">
        <v>0</v>
      </c>
      <c r="Q2758" t="s">
        <v>8304</v>
      </c>
      <c r="R2758" s="7">
        <f t="shared" si="216"/>
        <v>10.48</v>
      </c>
      <c r="S2758" s="7">
        <f t="shared" si="219"/>
        <v>31.757575757575758</v>
      </c>
      <c r="T2758" t="s">
        <v>8322</v>
      </c>
      <c r="U2758" t="s">
        <v>8358</v>
      </c>
    </row>
    <row r="2759" spans="1:21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217"/>
        <v>42573.40662037037</v>
      </c>
      <c r="L2759" s="19">
        <f t="shared" si="218"/>
        <v>2016</v>
      </c>
      <c r="M2759" s="14">
        <f t="shared" si="215"/>
        <v>42588.40662037037</v>
      </c>
      <c r="N2759" t="b">
        <v>0</v>
      </c>
      <c r="O2759">
        <v>2</v>
      </c>
      <c r="P2759" t="b">
        <v>0</v>
      </c>
      <c r="Q2759" t="s">
        <v>8304</v>
      </c>
      <c r="R2759" s="7">
        <f t="shared" si="216"/>
        <v>0.66666666666666674</v>
      </c>
      <c r="S2759" s="7">
        <f t="shared" si="219"/>
        <v>5</v>
      </c>
      <c r="T2759" t="s">
        <v>8322</v>
      </c>
      <c r="U2759" t="s">
        <v>8358</v>
      </c>
    </row>
    <row r="2760" spans="1:21" ht="45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217"/>
        <v>42639.191932870366</v>
      </c>
      <c r="L2760" s="19">
        <f t="shared" si="218"/>
        <v>2016</v>
      </c>
      <c r="M2760" s="14">
        <f t="shared" si="215"/>
        <v>42653.191932870366</v>
      </c>
      <c r="N2760" t="b">
        <v>0</v>
      </c>
      <c r="O2760">
        <v>6</v>
      </c>
      <c r="P2760" t="b">
        <v>0</v>
      </c>
      <c r="Q2760" t="s">
        <v>8304</v>
      </c>
      <c r="R2760" s="7">
        <f t="shared" si="216"/>
        <v>11.700000000000001</v>
      </c>
      <c r="S2760" s="7">
        <f t="shared" si="219"/>
        <v>39</v>
      </c>
      <c r="T2760" t="s">
        <v>8322</v>
      </c>
      <c r="U2760" t="s">
        <v>8358</v>
      </c>
    </row>
    <row r="2761" spans="1:21" ht="4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217"/>
        <v>42524.11650462963</v>
      </c>
      <c r="L2761" s="19">
        <f t="shared" si="218"/>
        <v>2016</v>
      </c>
      <c r="M2761" s="14">
        <f t="shared" si="215"/>
        <v>42567.11650462963</v>
      </c>
      <c r="N2761" t="b">
        <v>0</v>
      </c>
      <c r="O2761">
        <v>2</v>
      </c>
      <c r="P2761" t="b">
        <v>0</v>
      </c>
      <c r="Q2761" t="s">
        <v>8304</v>
      </c>
      <c r="R2761" s="7">
        <f t="shared" si="216"/>
        <v>10.5</v>
      </c>
      <c r="S2761" s="7">
        <f t="shared" si="219"/>
        <v>52.5</v>
      </c>
      <c r="T2761" t="s">
        <v>8322</v>
      </c>
      <c r="U2761" t="s">
        <v>8358</v>
      </c>
    </row>
    <row r="2762" spans="1:21" ht="4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217"/>
        <v>41415.211319444446</v>
      </c>
      <c r="L2762" s="19">
        <f t="shared" si="218"/>
        <v>2013</v>
      </c>
      <c r="M2762" s="14">
        <f t="shared" si="215"/>
        <v>41445.211319444446</v>
      </c>
      <c r="N2762" t="b">
        <v>0</v>
      </c>
      <c r="O2762">
        <v>0</v>
      </c>
      <c r="P2762" t="b">
        <v>0</v>
      </c>
      <c r="Q2762" t="s">
        <v>8304</v>
      </c>
      <c r="R2762" s="7">
        <f t="shared" si="216"/>
        <v>0</v>
      </c>
      <c r="S2762" s="7">
        <f t="shared" si="219"/>
        <v>0</v>
      </c>
      <c r="T2762" t="s">
        <v>8322</v>
      </c>
      <c r="U2762" t="s">
        <v>8358</v>
      </c>
    </row>
    <row r="2763" spans="1:21" ht="30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217"/>
        <v>41246.813576388886</v>
      </c>
      <c r="L2763" s="19">
        <f t="shared" si="218"/>
        <v>2012</v>
      </c>
      <c r="M2763" s="14">
        <f t="shared" si="215"/>
        <v>41276.813576388886</v>
      </c>
      <c r="N2763" t="b">
        <v>0</v>
      </c>
      <c r="O2763">
        <v>4</v>
      </c>
      <c r="P2763" t="b">
        <v>0</v>
      </c>
      <c r="Q2763" t="s">
        <v>8304</v>
      </c>
      <c r="R2763" s="7">
        <f t="shared" si="216"/>
        <v>0.72</v>
      </c>
      <c r="S2763" s="7">
        <f t="shared" si="219"/>
        <v>9</v>
      </c>
      <c r="T2763" t="s">
        <v>8322</v>
      </c>
      <c r="U2763" t="s">
        <v>8358</v>
      </c>
    </row>
    <row r="2764" spans="1:21" ht="4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217"/>
        <v>40926.786979166667</v>
      </c>
      <c r="L2764" s="19">
        <f t="shared" si="218"/>
        <v>2012</v>
      </c>
      <c r="M2764" s="14">
        <f t="shared" si="215"/>
        <v>40986.745312500003</v>
      </c>
      <c r="N2764" t="b">
        <v>0</v>
      </c>
      <c r="O2764">
        <v>1</v>
      </c>
      <c r="P2764" t="b">
        <v>0</v>
      </c>
      <c r="Q2764" t="s">
        <v>8304</v>
      </c>
      <c r="R2764" s="7">
        <f t="shared" si="216"/>
        <v>0.76923076923076927</v>
      </c>
      <c r="S2764" s="7">
        <f t="shared" si="219"/>
        <v>25</v>
      </c>
      <c r="T2764" t="s">
        <v>8322</v>
      </c>
      <c r="U2764" t="s">
        <v>8358</v>
      </c>
    </row>
    <row r="2765" spans="1:21" ht="30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217"/>
        <v>41373.329675925925</v>
      </c>
      <c r="L2765" s="19">
        <f t="shared" si="218"/>
        <v>2013</v>
      </c>
      <c r="M2765" s="14">
        <f t="shared" si="215"/>
        <v>41418.329675925925</v>
      </c>
      <c r="N2765" t="b">
        <v>0</v>
      </c>
      <c r="O2765">
        <v>3</v>
      </c>
      <c r="P2765" t="b">
        <v>0</v>
      </c>
      <c r="Q2765" t="s">
        <v>8304</v>
      </c>
      <c r="R2765" s="7">
        <f t="shared" si="216"/>
        <v>0.22842639593908631</v>
      </c>
      <c r="S2765" s="7">
        <f t="shared" si="219"/>
        <v>30</v>
      </c>
      <c r="T2765" t="s">
        <v>8322</v>
      </c>
      <c r="U2765" t="s">
        <v>8358</v>
      </c>
    </row>
    <row r="2766" spans="1:21" ht="4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217"/>
        <v>41030.042025462964</v>
      </c>
      <c r="L2766" s="19">
        <f t="shared" si="218"/>
        <v>2012</v>
      </c>
      <c r="M2766" s="14">
        <f t="shared" si="215"/>
        <v>41059.541666666664</v>
      </c>
      <c r="N2766" t="b">
        <v>0</v>
      </c>
      <c r="O2766">
        <v>4</v>
      </c>
      <c r="P2766" t="b">
        <v>0</v>
      </c>
      <c r="Q2766" t="s">
        <v>8304</v>
      </c>
      <c r="R2766" s="7">
        <f t="shared" si="216"/>
        <v>1.125</v>
      </c>
      <c r="S2766" s="7">
        <f t="shared" si="219"/>
        <v>11.25</v>
      </c>
      <c r="T2766" t="s">
        <v>8322</v>
      </c>
      <c r="U2766" t="s">
        <v>8358</v>
      </c>
    </row>
    <row r="2767" spans="1:21" ht="30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217"/>
        <v>41194.329027777778</v>
      </c>
      <c r="L2767" s="19">
        <f t="shared" si="218"/>
        <v>2012</v>
      </c>
      <c r="M2767" s="14">
        <f t="shared" si="215"/>
        <v>41210.329027777778</v>
      </c>
      <c r="N2767" t="b">
        <v>0</v>
      </c>
      <c r="O2767">
        <v>0</v>
      </c>
      <c r="P2767" t="b">
        <v>0</v>
      </c>
      <c r="Q2767" t="s">
        <v>8304</v>
      </c>
      <c r="R2767" s="7">
        <f t="shared" si="216"/>
        <v>0</v>
      </c>
      <c r="S2767" s="7">
        <f t="shared" si="219"/>
        <v>0</v>
      </c>
      <c r="T2767" t="s">
        <v>8322</v>
      </c>
      <c r="U2767" t="s">
        <v>8358</v>
      </c>
    </row>
    <row r="2768" spans="1:21" ht="4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217"/>
        <v>40736.418032407411</v>
      </c>
      <c r="L2768" s="19">
        <f t="shared" si="218"/>
        <v>2011</v>
      </c>
      <c r="M2768" s="14">
        <f t="shared" si="215"/>
        <v>40766.418032407411</v>
      </c>
      <c r="N2768" t="b">
        <v>0</v>
      </c>
      <c r="O2768">
        <v>4</v>
      </c>
      <c r="P2768" t="b">
        <v>0</v>
      </c>
      <c r="Q2768" t="s">
        <v>8304</v>
      </c>
      <c r="R2768" s="7">
        <f t="shared" si="216"/>
        <v>2</v>
      </c>
      <c r="S2768" s="7">
        <f t="shared" si="219"/>
        <v>25</v>
      </c>
      <c r="T2768" t="s">
        <v>8322</v>
      </c>
      <c r="U2768" t="s">
        <v>8358</v>
      </c>
    </row>
    <row r="2769" spans="1:21" ht="4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217"/>
        <v>42172.708912037036</v>
      </c>
      <c r="L2769" s="19">
        <f t="shared" si="218"/>
        <v>2015</v>
      </c>
      <c r="M2769" s="14">
        <f t="shared" si="215"/>
        <v>42232.708912037036</v>
      </c>
      <c r="N2769" t="b">
        <v>0</v>
      </c>
      <c r="O2769">
        <v>3</v>
      </c>
      <c r="P2769" t="b">
        <v>0</v>
      </c>
      <c r="Q2769" t="s">
        <v>8304</v>
      </c>
      <c r="R2769" s="7">
        <f t="shared" si="216"/>
        <v>0.85000000000000009</v>
      </c>
      <c r="S2769" s="7">
        <f t="shared" si="219"/>
        <v>11.333333333333334</v>
      </c>
      <c r="T2769" t="s">
        <v>8322</v>
      </c>
      <c r="U2769" t="s">
        <v>8358</v>
      </c>
    </row>
    <row r="2770" spans="1:21" ht="4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217"/>
        <v>40967.364849537036</v>
      </c>
      <c r="L2770" s="19">
        <f t="shared" si="218"/>
        <v>2012</v>
      </c>
      <c r="M2770" s="14">
        <f t="shared" si="215"/>
        <v>40997.323182870372</v>
      </c>
      <c r="N2770" t="b">
        <v>0</v>
      </c>
      <c r="O2770">
        <v>34</v>
      </c>
      <c r="P2770" t="b">
        <v>0</v>
      </c>
      <c r="Q2770" t="s">
        <v>8304</v>
      </c>
      <c r="R2770" s="7">
        <f t="shared" si="216"/>
        <v>14.314285714285715</v>
      </c>
      <c r="S2770" s="7">
        <f t="shared" si="219"/>
        <v>29.470588235294116</v>
      </c>
      <c r="T2770" t="s">
        <v>8322</v>
      </c>
      <c r="U2770" t="s">
        <v>8358</v>
      </c>
    </row>
    <row r="2771" spans="1:21" ht="4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217"/>
        <v>41745.576273148152</v>
      </c>
      <c r="L2771" s="19">
        <f t="shared" si="218"/>
        <v>2014</v>
      </c>
      <c r="M2771" s="14">
        <f t="shared" si="215"/>
        <v>41795.576273148152</v>
      </c>
      <c r="N2771" t="b">
        <v>0</v>
      </c>
      <c r="O2771">
        <v>2</v>
      </c>
      <c r="P2771" t="b">
        <v>0</v>
      </c>
      <c r="Q2771" t="s">
        <v>8304</v>
      </c>
      <c r="R2771" s="7">
        <f t="shared" si="216"/>
        <v>0.25</v>
      </c>
      <c r="S2771" s="7">
        <f t="shared" si="219"/>
        <v>1</v>
      </c>
      <c r="T2771" t="s">
        <v>8322</v>
      </c>
      <c r="U2771" t="s">
        <v>8358</v>
      </c>
    </row>
    <row r="2772" spans="1:21" ht="4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217"/>
        <v>41686.455208333333</v>
      </c>
      <c r="L2772" s="19">
        <f t="shared" si="218"/>
        <v>2014</v>
      </c>
      <c r="M2772" s="14">
        <f t="shared" si="215"/>
        <v>41716.413541666669</v>
      </c>
      <c r="N2772" t="b">
        <v>0</v>
      </c>
      <c r="O2772">
        <v>33</v>
      </c>
      <c r="P2772" t="b">
        <v>0</v>
      </c>
      <c r="Q2772" t="s">
        <v>8304</v>
      </c>
      <c r="R2772" s="7">
        <f t="shared" si="216"/>
        <v>10.411249999999999</v>
      </c>
      <c r="S2772" s="7">
        <f t="shared" si="219"/>
        <v>63.098484848484851</v>
      </c>
      <c r="T2772" t="s">
        <v>8322</v>
      </c>
      <c r="U2772" t="s">
        <v>8358</v>
      </c>
    </row>
    <row r="2773" spans="1:21" ht="4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217"/>
        <v>41257.281712962962</v>
      </c>
      <c r="L2773" s="19">
        <f t="shared" si="218"/>
        <v>2012</v>
      </c>
      <c r="M2773" s="14">
        <f t="shared" si="215"/>
        <v>41306.458333333336</v>
      </c>
      <c r="N2773" t="b">
        <v>0</v>
      </c>
      <c r="O2773">
        <v>0</v>
      </c>
      <c r="P2773" t="b">
        <v>0</v>
      </c>
      <c r="Q2773" t="s">
        <v>8304</v>
      </c>
      <c r="R2773" s="7">
        <f t="shared" si="216"/>
        <v>0</v>
      </c>
      <c r="S2773" s="7">
        <f t="shared" si="219"/>
        <v>0</v>
      </c>
      <c r="T2773" t="s">
        <v>8322</v>
      </c>
      <c r="U2773" t="s">
        <v>8358</v>
      </c>
    </row>
    <row r="2774" spans="1:21" ht="4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217"/>
        <v>41537.619143518517</v>
      </c>
      <c r="L2774" s="19">
        <f t="shared" si="218"/>
        <v>2013</v>
      </c>
      <c r="M2774" s="14">
        <f t="shared" si="215"/>
        <v>41552.619143518517</v>
      </c>
      <c r="N2774" t="b">
        <v>0</v>
      </c>
      <c r="O2774">
        <v>0</v>
      </c>
      <c r="P2774" t="b">
        <v>0</v>
      </c>
      <c r="Q2774" t="s">
        <v>8304</v>
      </c>
      <c r="R2774" s="7">
        <f t="shared" si="216"/>
        <v>0</v>
      </c>
      <c r="S2774" s="7">
        <f t="shared" si="219"/>
        <v>0</v>
      </c>
      <c r="T2774" t="s">
        <v>8322</v>
      </c>
      <c r="U2774" t="s">
        <v>8358</v>
      </c>
    </row>
    <row r="2775" spans="1:21" ht="30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217"/>
        <v>42474.61482638889</v>
      </c>
      <c r="L2775" s="19">
        <f t="shared" si="218"/>
        <v>2016</v>
      </c>
      <c r="M2775" s="14">
        <f t="shared" si="215"/>
        <v>42484.61482638889</v>
      </c>
      <c r="N2775" t="b">
        <v>0</v>
      </c>
      <c r="O2775">
        <v>1</v>
      </c>
      <c r="P2775" t="b">
        <v>0</v>
      </c>
      <c r="Q2775" t="s">
        <v>8304</v>
      </c>
      <c r="R2775" s="7">
        <f t="shared" si="216"/>
        <v>0.18867924528301888</v>
      </c>
      <c r="S2775" s="7">
        <f t="shared" si="219"/>
        <v>1</v>
      </c>
      <c r="T2775" t="s">
        <v>8322</v>
      </c>
      <c r="U2775" t="s">
        <v>8358</v>
      </c>
    </row>
    <row r="2776" spans="1:21" ht="4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217"/>
        <v>41310.876481481479</v>
      </c>
      <c r="L2776" s="19">
        <f t="shared" si="218"/>
        <v>2013</v>
      </c>
      <c r="M2776" s="14">
        <f t="shared" si="215"/>
        <v>41340.876481481479</v>
      </c>
      <c r="N2776" t="b">
        <v>0</v>
      </c>
      <c r="O2776">
        <v>13</v>
      </c>
      <c r="P2776" t="b">
        <v>0</v>
      </c>
      <c r="Q2776" t="s">
        <v>8304</v>
      </c>
      <c r="R2776" s="7">
        <f t="shared" si="216"/>
        <v>14.249999999999998</v>
      </c>
      <c r="S2776" s="7">
        <f t="shared" si="219"/>
        <v>43.846153846153847</v>
      </c>
      <c r="T2776" t="s">
        <v>8322</v>
      </c>
      <c r="U2776" t="s">
        <v>8358</v>
      </c>
    </row>
    <row r="2777" spans="1:21" ht="4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217"/>
        <v>40862.763356481482</v>
      </c>
      <c r="L2777" s="19">
        <f t="shared" si="218"/>
        <v>2011</v>
      </c>
      <c r="M2777" s="14">
        <f t="shared" si="215"/>
        <v>40892.763356481482</v>
      </c>
      <c r="N2777" t="b">
        <v>0</v>
      </c>
      <c r="O2777">
        <v>2</v>
      </c>
      <c r="P2777" t="b">
        <v>0</v>
      </c>
      <c r="Q2777" t="s">
        <v>8304</v>
      </c>
      <c r="R2777" s="7">
        <f t="shared" si="216"/>
        <v>3</v>
      </c>
      <c r="S2777" s="7">
        <f t="shared" si="219"/>
        <v>75</v>
      </c>
      <c r="T2777" t="s">
        <v>8322</v>
      </c>
      <c r="U2777" t="s">
        <v>8358</v>
      </c>
    </row>
    <row r="2778" spans="1:21" ht="45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217"/>
        <v>42136.047175925924</v>
      </c>
      <c r="L2778" s="19">
        <f t="shared" si="218"/>
        <v>2015</v>
      </c>
      <c r="M2778" s="14">
        <f t="shared" si="215"/>
        <v>42167.047175925924</v>
      </c>
      <c r="N2778" t="b">
        <v>0</v>
      </c>
      <c r="O2778">
        <v>36</v>
      </c>
      <c r="P2778" t="b">
        <v>0</v>
      </c>
      <c r="Q2778" t="s">
        <v>8304</v>
      </c>
      <c r="R2778" s="7">
        <f t="shared" si="216"/>
        <v>7.8809523809523814</v>
      </c>
      <c r="S2778" s="7">
        <f t="shared" si="219"/>
        <v>45.972222222222221</v>
      </c>
      <c r="T2778" t="s">
        <v>8322</v>
      </c>
      <c r="U2778" t="s">
        <v>8358</v>
      </c>
    </row>
    <row r="2779" spans="1:21" ht="4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217"/>
        <v>42172.419027777782</v>
      </c>
      <c r="L2779" s="19">
        <f t="shared" si="218"/>
        <v>2015</v>
      </c>
      <c r="M2779" s="14">
        <f t="shared" si="215"/>
        <v>42202.419027777782</v>
      </c>
      <c r="N2779" t="b">
        <v>0</v>
      </c>
      <c r="O2779">
        <v>1</v>
      </c>
      <c r="P2779" t="b">
        <v>0</v>
      </c>
      <c r="Q2779" t="s">
        <v>8304</v>
      </c>
      <c r="R2779" s="7">
        <f t="shared" si="216"/>
        <v>0.33333333333333337</v>
      </c>
      <c r="S2779" s="7">
        <f t="shared" si="219"/>
        <v>10</v>
      </c>
      <c r="T2779" t="s">
        <v>8322</v>
      </c>
      <c r="U2779" t="s">
        <v>8358</v>
      </c>
    </row>
    <row r="2780" spans="1:21" ht="60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217"/>
        <v>41846.728078703702</v>
      </c>
      <c r="L2780" s="19">
        <f t="shared" si="218"/>
        <v>2014</v>
      </c>
      <c r="M2780" s="14">
        <f t="shared" si="215"/>
        <v>41876.728078703702</v>
      </c>
      <c r="N2780" t="b">
        <v>0</v>
      </c>
      <c r="O2780">
        <v>15</v>
      </c>
      <c r="P2780" t="b">
        <v>0</v>
      </c>
      <c r="Q2780" t="s">
        <v>8304</v>
      </c>
      <c r="R2780" s="7">
        <f t="shared" si="216"/>
        <v>25.545454545454543</v>
      </c>
      <c r="S2780" s="7">
        <f t="shared" si="219"/>
        <v>93.666666666666671</v>
      </c>
      <c r="T2780" t="s">
        <v>8322</v>
      </c>
      <c r="U2780" t="s">
        <v>8358</v>
      </c>
    </row>
    <row r="2781" spans="1:21" ht="4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217"/>
        <v>42300.335891203707</v>
      </c>
      <c r="L2781" s="19">
        <f t="shared" si="218"/>
        <v>2015</v>
      </c>
      <c r="M2781" s="14">
        <f t="shared" si="215"/>
        <v>42330.377557870372</v>
      </c>
      <c r="N2781" t="b">
        <v>0</v>
      </c>
      <c r="O2781">
        <v>1</v>
      </c>
      <c r="P2781" t="b">
        <v>0</v>
      </c>
      <c r="Q2781" t="s">
        <v>8304</v>
      </c>
      <c r="R2781" s="7">
        <f t="shared" si="216"/>
        <v>2.12</v>
      </c>
      <c r="S2781" s="7">
        <f t="shared" si="219"/>
        <v>53</v>
      </c>
      <c r="T2781" t="s">
        <v>8322</v>
      </c>
      <c r="U2781" t="s">
        <v>8358</v>
      </c>
    </row>
    <row r="2782" spans="1:21" ht="30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217"/>
        <v>42774.197777777779</v>
      </c>
      <c r="L2782" s="19">
        <f t="shared" si="218"/>
        <v>2017</v>
      </c>
      <c r="M2782" s="14">
        <f t="shared" si="215"/>
        <v>42804.197777777779</v>
      </c>
      <c r="N2782" t="b">
        <v>0</v>
      </c>
      <c r="O2782">
        <v>0</v>
      </c>
      <c r="P2782" t="b">
        <v>0</v>
      </c>
      <c r="Q2782" t="s">
        <v>8304</v>
      </c>
      <c r="R2782" s="7">
        <f t="shared" si="216"/>
        <v>0</v>
      </c>
      <c r="S2782" s="7">
        <f t="shared" si="219"/>
        <v>0</v>
      </c>
      <c r="T2782" t="s">
        <v>8322</v>
      </c>
      <c r="U2782" t="s">
        <v>8358</v>
      </c>
    </row>
    <row r="2783" spans="1:21" ht="30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217"/>
        <v>42018.69159722222</v>
      </c>
      <c r="L2783" s="19">
        <f t="shared" si="218"/>
        <v>2015</v>
      </c>
      <c r="M2783" s="14">
        <f t="shared" si="215"/>
        <v>42047.041666666672</v>
      </c>
      <c r="N2783" t="b">
        <v>0</v>
      </c>
      <c r="O2783">
        <v>28</v>
      </c>
      <c r="P2783" t="b">
        <v>1</v>
      </c>
      <c r="Q2783" t="s">
        <v>8271</v>
      </c>
      <c r="R2783" s="7">
        <f t="shared" si="216"/>
        <v>105.28</v>
      </c>
      <c r="S2783" s="7">
        <f t="shared" si="219"/>
        <v>47</v>
      </c>
      <c r="T2783" t="s">
        <v>8317</v>
      </c>
      <c r="U2783" t="s">
        <v>8318</v>
      </c>
    </row>
    <row r="2784" spans="1:21" ht="30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217"/>
        <v>42026.674976851849</v>
      </c>
      <c r="L2784" s="19">
        <f t="shared" si="218"/>
        <v>2015</v>
      </c>
      <c r="M2784" s="14">
        <f t="shared" si="215"/>
        <v>42051.957638888889</v>
      </c>
      <c r="N2784" t="b">
        <v>0</v>
      </c>
      <c r="O2784">
        <v>18</v>
      </c>
      <c r="P2784" t="b">
        <v>1</v>
      </c>
      <c r="Q2784" t="s">
        <v>8271</v>
      </c>
      <c r="R2784" s="7">
        <f t="shared" si="216"/>
        <v>120</v>
      </c>
      <c r="S2784" s="7">
        <f t="shared" si="219"/>
        <v>66.666666666666671</v>
      </c>
      <c r="T2784" t="s">
        <v>8317</v>
      </c>
      <c r="U2784" t="s">
        <v>8318</v>
      </c>
    </row>
    <row r="2785" spans="1:21" ht="4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217"/>
        <v>42103.285254629634</v>
      </c>
      <c r="L2785" s="19">
        <f t="shared" si="218"/>
        <v>2015</v>
      </c>
      <c r="M2785" s="14">
        <f t="shared" si="215"/>
        <v>42117.285254629634</v>
      </c>
      <c r="N2785" t="b">
        <v>0</v>
      </c>
      <c r="O2785">
        <v>61</v>
      </c>
      <c r="P2785" t="b">
        <v>1</v>
      </c>
      <c r="Q2785" t="s">
        <v>8271</v>
      </c>
      <c r="R2785" s="7">
        <f t="shared" si="216"/>
        <v>114.5</v>
      </c>
      <c r="S2785" s="7">
        <f t="shared" si="219"/>
        <v>18.770491803278688</v>
      </c>
      <c r="T2785" t="s">
        <v>8317</v>
      </c>
      <c r="U2785" t="s">
        <v>8318</v>
      </c>
    </row>
    <row r="2786" spans="1:21" ht="30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217"/>
        <v>41920.537534722222</v>
      </c>
      <c r="L2786" s="19">
        <f t="shared" si="218"/>
        <v>2014</v>
      </c>
      <c r="M2786" s="14">
        <f t="shared" si="215"/>
        <v>41941.537534722222</v>
      </c>
      <c r="N2786" t="b">
        <v>0</v>
      </c>
      <c r="O2786">
        <v>108</v>
      </c>
      <c r="P2786" t="b">
        <v>1</v>
      </c>
      <c r="Q2786" t="s">
        <v>8271</v>
      </c>
      <c r="R2786" s="7">
        <f t="shared" si="216"/>
        <v>119</v>
      </c>
      <c r="S2786" s="7">
        <f t="shared" si="219"/>
        <v>66.111111111111114</v>
      </c>
      <c r="T2786" t="s">
        <v>8317</v>
      </c>
      <c r="U2786" t="s">
        <v>8318</v>
      </c>
    </row>
    <row r="2787" spans="1:21" ht="4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217"/>
        <v>42557.939432870371</v>
      </c>
      <c r="L2787" s="19">
        <f t="shared" si="218"/>
        <v>2016</v>
      </c>
      <c r="M2787" s="14">
        <f t="shared" si="215"/>
        <v>42587.625</v>
      </c>
      <c r="N2787" t="b">
        <v>0</v>
      </c>
      <c r="O2787">
        <v>142</v>
      </c>
      <c r="P2787" t="b">
        <v>1</v>
      </c>
      <c r="Q2787" t="s">
        <v>8271</v>
      </c>
      <c r="R2787" s="7">
        <f t="shared" si="216"/>
        <v>104.67999999999999</v>
      </c>
      <c r="S2787" s="7">
        <f t="shared" si="219"/>
        <v>36.859154929577464</v>
      </c>
      <c r="T2787" t="s">
        <v>8317</v>
      </c>
      <c r="U2787" t="s">
        <v>8318</v>
      </c>
    </row>
    <row r="2788" spans="1:21" ht="30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217"/>
        <v>41815.319212962961</v>
      </c>
      <c r="L2788" s="19">
        <f t="shared" si="218"/>
        <v>2014</v>
      </c>
      <c r="M2788" s="14">
        <f t="shared" si="215"/>
        <v>41829.319212962961</v>
      </c>
      <c r="N2788" t="b">
        <v>0</v>
      </c>
      <c r="O2788">
        <v>74</v>
      </c>
      <c r="P2788" t="b">
        <v>1</v>
      </c>
      <c r="Q2788" t="s">
        <v>8271</v>
      </c>
      <c r="R2788" s="7">
        <f t="shared" si="216"/>
        <v>117.83999999999999</v>
      </c>
      <c r="S2788" s="7">
        <f t="shared" si="219"/>
        <v>39.810810810810814</v>
      </c>
      <c r="T2788" t="s">
        <v>8317</v>
      </c>
      <c r="U2788" t="s">
        <v>8318</v>
      </c>
    </row>
    <row r="2789" spans="1:21" ht="4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217"/>
        <v>41807.948518518519</v>
      </c>
      <c r="L2789" s="19">
        <f t="shared" si="218"/>
        <v>2014</v>
      </c>
      <c r="M2789" s="14">
        <f t="shared" si="215"/>
        <v>41837.948518518519</v>
      </c>
      <c r="N2789" t="b">
        <v>0</v>
      </c>
      <c r="O2789">
        <v>38</v>
      </c>
      <c r="P2789" t="b">
        <v>1</v>
      </c>
      <c r="Q2789" t="s">
        <v>8271</v>
      </c>
      <c r="R2789" s="7">
        <f t="shared" si="216"/>
        <v>119.7</v>
      </c>
      <c r="S2789" s="7">
        <f t="shared" si="219"/>
        <v>31.5</v>
      </c>
      <c r="T2789" t="s">
        <v>8317</v>
      </c>
      <c r="U2789" t="s">
        <v>8318</v>
      </c>
    </row>
    <row r="2790" spans="1:21" ht="30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217"/>
        <v>42550.451886574076</v>
      </c>
      <c r="L2790" s="19">
        <f t="shared" si="218"/>
        <v>2016</v>
      </c>
      <c r="M2790" s="14">
        <f t="shared" si="215"/>
        <v>42580.451886574076</v>
      </c>
      <c r="N2790" t="b">
        <v>0</v>
      </c>
      <c r="O2790">
        <v>20</v>
      </c>
      <c r="P2790" t="b">
        <v>1</v>
      </c>
      <c r="Q2790" t="s">
        <v>8271</v>
      </c>
      <c r="R2790" s="7">
        <f t="shared" si="216"/>
        <v>102.49999999999999</v>
      </c>
      <c r="S2790" s="7">
        <f t="shared" si="219"/>
        <v>102.5</v>
      </c>
      <c r="T2790" t="s">
        <v>8317</v>
      </c>
      <c r="U2790" t="s">
        <v>8318</v>
      </c>
    </row>
    <row r="2791" spans="1:21" ht="30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217"/>
        <v>42055.763124999998</v>
      </c>
      <c r="L2791" s="19">
        <f t="shared" si="218"/>
        <v>2015</v>
      </c>
      <c r="M2791" s="14">
        <f t="shared" si="215"/>
        <v>42074.916666666672</v>
      </c>
      <c r="N2791" t="b">
        <v>0</v>
      </c>
      <c r="O2791">
        <v>24</v>
      </c>
      <c r="P2791" t="b">
        <v>1</v>
      </c>
      <c r="Q2791" t="s">
        <v>8271</v>
      </c>
      <c r="R2791" s="7">
        <f t="shared" si="216"/>
        <v>101.16666666666667</v>
      </c>
      <c r="S2791" s="7">
        <f t="shared" si="219"/>
        <v>126.45833333333333</v>
      </c>
      <c r="T2791" t="s">
        <v>8317</v>
      </c>
      <c r="U2791" t="s">
        <v>8318</v>
      </c>
    </row>
    <row r="2792" spans="1:21" ht="4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217"/>
        <v>42016.688692129625</v>
      </c>
      <c r="L2792" s="19">
        <f t="shared" si="218"/>
        <v>2015</v>
      </c>
      <c r="M2792" s="14">
        <f t="shared" si="215"/>
        <v>42046.688692129625</v>
      </c>
      <c r="N2792" t="b">
        <v>0</v>
      </c>
      <c r="O2792">
        <v>66</v>
      </c>
      <c r="P2792" t="b">
        <v>1</v>
      </c>
      <c r="Q2792" t="s">
        <v>8271</v>
      </c>
      <c r="R2792" s="7">
        <f t="shared" si="216"/>
        <v>105.33333333333333</v>
      </c>
      <c r="S2792" s="7">
        <f t="shared" si="219"/>
        <v>47.878787878787875</v>
      </c>
      <c r="T2792" t="s">
        <v>8317</v>
      </c>
      <c r="U2792" t="s">
        <v>8318</v>
      </c>
    </row>
    <row r="2793" spans="1:21" ht="45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217"/>
        <v>42591.649988425925</v>
      </c>
      <c r="L2793" s="19">
        <f t="shared" si="218"/>
        <v>2016</v>
      </c>
      <c r="M2793" s="14">
        <f t="shared" si="215"/>
        <v>42621.916666666672</v>
      </c>
      <c r="N2793" t="b">
        <v>0</v>
      </c>
      <c r="O2793">
        <v>28</v>
      </c>
      <c r="P2793" t="b">
        <v>1</v>
      </c>
      <c r="Q2793" t="s">
        <v>8271</v>
      </c>
      <c r="R2793" s="7">
        <f t="shared" si="216"/>
        <v>102.49999999999999</v>
      </c>
      <c r="S2793" s="7">
        <f t="shared" si="219"/>
        <v>73.214285714285708</v>
      </c>
      <c r="T2793" t="s">
        <v>8317</v>
      </c>
      <c r="U2793" t="s">
        <v>8318</v>
      </c>
    </row>
    <row r="2794" spans="1:21" ht="4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217"/>
        <v>42182.981006944443</v>
      </c>
      <c r="L2794" s="19">
        <f t="shared" si="218"/>
        <v>2015</v>
      </c>
      <c r="M2794" s="14">
        <f t="shared" si="215"/>
        <v>42227.981006944443</v>
      </c>
      <c r="N2794" t="b">
        <v>0</v>
      </c>
      <c r="O2794">
        <v>24</v>
      </c>
      <c r="P2794" t="b">
        <v>1</v>
      </c>
      <c r="Q2794" t="s">
        <v>8271</v>
      </c>
      <c r="R2794" s="7">
        <f t="shared" si="216"/>
        <v>107.60000000000001</v>
      </c>
      <c r="S2794" s="7">
        <f t="shared" si="219"/>
        <v>89.666666666666671</v>
      </c>
      <c r="T2794" t="s">
        <v>8317</v>
      </c>
      <c r="U2794" t="s">
        <v>8318</v>
      </c>
    </row>
    <row r="2795" spans="1:21" ht="60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217"/>
        <v>42176.169039351851</v>
      </c>
      <c r="L2795" s="19">
        <f t="shared" si="218"/>
        <v>2015</v>
      </c>
      <c r="M2795" s="14">
        <f t="shared" si="215"/>
        <v>42206.169039351851</v>
      </c>
      <c r="N2795" t="b">
        <v>0</v>
      </c>
      <c r="O2795">
        <v>73</v>
      </c>
      <c r="P2795" t="b">
        <v>1</v>
      </c>
      <c r="Q2795" t="s">
        <v>8271</v>
      </c>
      <c r="R2795" s="7">
        <f t="shared" si="216"/>
        <v>110.5675</v>
      </c>
      <c r="S2795" s="7">
        <f t="shared" si="219"/>
        <v>151.4623287671233</v>
      </c>
      <c r="T2795" t="s">
        <v>8317</v>
      </c>
      <c r="U2795" t="s">
        <v>8318</v>
      </c>
    </row>
    <row r="2796" spans="1:21" ht="45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217"/>
        <v>42416.441655092596</v>
      </c>
      <c r="L2796" s="19">
        <f t="shared" si="218"/>
        <v>2016</v>
      </c>
      <c r="M2796" s="14">
        <f t="shared" si="215"/>
        <v>42432.541666666672</v>
      </c>
      <c r="N2796" t="b">
        <v>0</v>
      </c>
      <c r="O2796">
        <v>3</v>
      </c>
      <c r="P2796" t="b">
        <v>1</v>
      </c>
      <c r="Q2796" t="s">
        <v>8271</v>
      </c>
      <c r="R2796" s="7">
        <f t="shared" si="216"/>
        <v>150</v>
      </c>
      <c r="S2796" s="7">
        <f t="shared" si="219"/>
        <v>25</v>
      </c>
      <c r="T2796" t="s">
        <v>8317</v>
      </c>
      <c r="U2796" t="s">
        <v>8318</v>
      </c>
    </row>
    <row r="2797" spans="1:21" ht="4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217"/>
        <v>41780.275937500002</v>
      </c>
      <c r="L2797" s="19">
        <f t="shared" si="218"/>
        <v>2014</v>
      </c>
      <c r="M2797" s="14">
        <f t="shared" si="215"/>
        <v>41796.708333333336</v>
      </c>
      <c r="N2797" t="b">
        <v>0</v>
      </c>
      <c r="O2797">
        <v>20</v>
      </c>
      <c r="P2797" t="b">
        <v>1</v>
      </c>
      <c r="Q2797" t="s">
        <v>8271</v>
      </c>
      <c r="R2797" s="7">
        <f t="shared" si="216"/>
        <v>104.28571428571429</v>
      </c>
      <c r="S2797" s="7">
        <f t="shared" si="219"/>
        <v>36.5</v>
      </c>
      <c r="T2797" t="s">
        <v>8317</v>
      </c>
      <c r="U2797" t="s">
        <v>8318</v>
      </c>
    </row>
    <row r="2798" spans="1:21" ht="4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217"/>
        <v>41795.278101851851</v>
      </c>
      <c r="L2798" s="19">
        <f t="shared" si="218"/>
        <v>2014</v>
      </c>
      <c r="M2798" s="14">
        <f t="shared" si="215"/>
        <v>41825.278101851851</v>
      </c>
      <c r="N2798" t="b">
        <v>0</v>
      </c>
      <c r="O2798">
        <v>21</v>
      </c>
      <c r="P2798" t="b">
        <v>1</v>
      </c>
      <c r="Q2798" t="s">
        <v>8271</v>
      </c>
      <c r="R2798" s="7">
        <f t="shared" si="216"/>
        <v>115.5</v>
      </c>
      <c r="S2798" s="7">
        <f t="shared" si="219"/>
        <v>44</v>
      </c>
      <c r="T2798" t="s">
        <v>8317</v>
      </c>
      <c r="U2798" t="s">
        <v>8318</v>
      </c>
    </row>
    <row r="2799" spans="1:21" ht="4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217"/>
        <v>41798.69027777778</v>
      </c>
      <c r="L2799" s="19">
        <f t="shared" si="218"/>
        <v>2014</v>
      </c>
      <c r="M2799" s="14">
        <f t="shared" si="215"/>
        <v>41828.69027777778</v>
      </c>
      <c r="N2799" t="b">
        <v>0</v>
      </c>
      <c r="O2799">
        <v>94</v>
      </c>
      <c r="P2799" t="b">
        <v>1</v>
      </c>
      <c r="Q2799" t="s">
        <v>8271</v>
      </c>
      <c r="R2799" s="7">
        <f t="shared" si="216"/>
        <v>102.64512500000001</v>
      </c>
      <c r="S2799" s="7">
        <f t="shared" si="219"/>
        <v>87.357553191489373</v>
      </c>
      <c r="T2799" t="s">
        <v>8317</v>
      </c>
      <c r="U2799" t="s">
        <v>8318</v>
      </c>
    </row>
    <row r="2800" spans="1:21" ht="45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217"/>
        <v>42201.425011574072</v>
      </c>
      <c r="L2800" s="19">
        <f t="shared" si="218"/>
        <v>2015</v>
      </c>
      <c r="M2800" s="14">
        <f t="shared" si="215"/>
        <v>42216.416666666672</v>
      </c>
      <c r="N2800" t="b">
        <v>0</v>
      </c>
      <c r="O2800">
        <v>139</v>
      </c>
      <c r="P2800" t="b">
        <v>1</v>
      </c>
      <c r="Q2800" t="s">
        <v>8271</v>
      </c>
      <c r="R2800" s="7">
        <f t="shared" si="216"/>
        <v>101.4</v>
      </c>
      <c r="S2800" s="7">
        <f t="shared" si="219"/>
        <v>36.474820143884891</v>
      </c>
      <c r="T2800" t="s">
        <v>8317</v>
      </c>
      <c r="U2800" t="s">
        <v>8318</v>
      </c>
    </row>
    <row r="2801" spans="1:21" ht="45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217"/>
        <v>42507.014699074076</v>
      </c>
      <c r="L2801" s="19">
        <f t="shared" si="218"/>
        <v>2016</v>
      </c>
      <c r="M2801" s="14">
        <f t="shared" si="215"/>
        <v>42538.416666666672</v>
      </c>
      <c r="N2801" t="b">
        <v>0</v>
      </c>
      <c r="O2801">
        <v>130</v>
      </c>
      <c r="P2801" t="b">
        <v>1</v>
      </c>
      <c r="Q2801" t="s">
        <v>8271</v>
      </c>
      <c r="R2801" s="7">
        <f t="shared" si="216"/>
        <v>116.6348</v>
      </c>
      <c r="S2801" s="7">
        <f t="shared" si="219"/>
        <v>44.859538461538463</v>
      </c>
      <c r="T2801" t="s">
        <v>8317</v>
      </c>
      <c r="U2801" t="s">
        <v>8318</v>
      </c>
    </row>
    <row r="2802" spans="1:21" ht="4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217"/>
        <v>41948.302847222221</v>
      </c>
      <c r="L2802" s="19">
        <f t="shared" si="218"/>
        <v>2014</v>
      </c>
      <c r="M2802" s="14">
        <f t="shared" si="215"/>
        <v>42008.302847222221</v>
      </c>
      <c r="N2802" t="b">
        <v>0</v>
      </c>
      <c r="O2802">
        <v>31</v>
      </c>
      <c r="P2802" t="b">
        <v>1</v>
      </c>
      <c r="Q2802" t="s">
        <v>8271</v>
      </c>
      <c r="R2802" s="7">
        <f t="shared" si="216"/>
        <v>133</v>
      </c>
      <c r="S2802" s="7">
        <f t="shared" si="219"/>
        <v>42.903225806451616</v>
      </c>
      <c r="T2802" t="s">
        <v>8317</v>
      </c>
      <c r="U2802" t="s">
        <v>8318</v>
      </c>
    </row>
    <row r="2803" spans="1:21" ht="30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217"/>
        <v>41899.993159722224</v>
      </c>
      <c r="L2803" s="19">
        <f t="shared" si="218"/>
        <v>2014</v>
      </c>
      <c r="M2803" s="14">
        <f t="shared" si="215"/>
        <v>41922.208333333336</v>
      </c>
      <c r="N2803" t="b">
        <v>0</v>
      </c>
      <c r="O2803">
        <v>13</v>
      </c>
      <c r="P2803" t="b">
        <v>1</v>
      </c>
      <c r="Q2803" t="s">
        <v>8271</v>
      </c>
      <c r="R2803" s="7">
        <f t="shared" si="216"/>
        <v>133.20000000000002</v>
      </c>
      <c r="S2803" s="7">
        <f t="shared" si="219"/>
        <v>51.230769230769234</v>
      </c>
      <c r="T2803" t="s">
        <v>8317</v>
      </c>
      <c r="U2803" t="s">
        <v>8318</v>
      </c>
    </row>
    <row r="2804" spans="1:21" ht="4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217"/>
        <v>42192.39707175926</v>
      </c>
      <c r="L2804" s="19">
        <f t="shared" si="218"/>
        <v>2015</v>
      </c>
      <c r="M2804" s="14">
        <f t="shared" si="215"/>
        <v>42222.39707175926</v>
      </c>
      <c r="N2804" t="b">
        <v>0</v>
      </c>
      <c r="O2804">
        <v>90</v>
      </c>
      <c r="P2804" t="b">
        <v>1</v>
      </c>
      <c r="Q2804" t="s">
        <v>8271</v>
      </c>
      <c r="R2804" s="7">
        <f t="shared" si="216"/>
        <v>101.83333333333333</v>
      </c>
      <c r="S2804" s="7">
        <f t="shared" si="219"/>
        <v>33.944444444444443</v>
      </c>
      <c r="T2804" t="s">
        <v>8317</v>
      </c>
      <c r="U2804" t="s">
        <v>8318</v>
      </c>
    </row>
    <row r="2805" spans="1:21" ht="4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217"/>
        <v>42157.815694444449</v>
      </c>
      <c r="L2805" s="19">
        <f t="shared" si="218"/>
        <v>2015</v>
      </c>
      <c r="M2805" s="14">
        <f t="shared" si="215"/>
        <v>42200.75</v>
      </c>
      <c r="N2805" t="b">
        <v>0</v>
      </c>
      <c r="O2805">
        <v>141</v>
      </c>
      <c r="P2805" t="b">
        <v>1</v>
      </c>
      <c r="Q2805" t="s">
        <v>8271</v>
      </c>
      <c r="R2805" s="7">
        <f t="shared" si="216"/>
        <v>127.95</v>
      </c>
      <c r="S2805" s="7">
        <f t="shared" si="219"/>
        <v>90.744680851063833</v>
      </c>
      <c r="T2805" t="s">
        <v>8317</v>
      </c>
      <c r="U2805" t="s">
        <v>8318</v>
      </c>
    </row>
    <row r="2806" spans="1:21" ht="4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217"/>
        <v>41881.203587962962</v>
      </c>
      <c r="L2806" s="19">
        <f t="shared" si="218"/>
        <v>2014</v>
      </c>
      <c r="M2806" s="14">
        <f t="shared" si="215"/>
        <v>41911.203587962962</v>
      </c>
      <c r="N2806" t="b">
        <v>0</v>
      </c>
      <c r="O2806">
        <v>23</v>
      </c>
      <c r="P2806" t="b">
        <v>1</v>
      </c>
      <c r="Q2806" t="s">
        <v>8271</v>
      </c>
      <c r="R2806" s="7">
        <f t="shared" si="216"/>
        <v>114.99999999999999</v>
      </c>
      <c r="S2806" s="7">
        <f t="shared" si="219"/>
        <v>50</v>
      </c>
      <c r="T2806" t="s">
        <v>8317</v>
      </c>
      <c r="U2806" t="s">
        <v>8318</v>
      </c>
    </row>
    <row r="2807" spans="1:21" ht="60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217"/>
        <v>42213.255474537036</v>
      </c>
      <c r="L2807" s="19">
        <f t="shared" si="218"/>
        <v>2015</v>
      </c>
      <c r="M2807" s="14">
        <f t="shared" si="215"/>
        <v>42238.255474537036</v>
      </c>
      <c r="N2807" t="b">
        <v>0</v>
      </c>
      <c r="O2807">
        <v>18</v>
      </c>
      <c r="P2807" t="b">
        <v>1</v>
      </c>
      <c r="Q2807" t="s">
        <v>8271</v>
      </c>
      <c r="R2807" s="7">
        <f t="shared" si="216"/>
        <v>110.00000000000001</v>
      </c>
      <c r="S2807" s="7">
        <f t="shared" si="219"/>
        <v>24.444444444444443</v>
      </c>
      <c r="T2807" t="s">
        <v>8317</v>
      </c>
      <c r="U2807" t="s">
        <v>8318</v>
      </c>
    </row>
    <row r="2808" spans="1:21" ht="4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217"/>
        <v>42185.017245370371</v>
      </c>
      <c r="L2808" s="19">
        <f t="shared" si="218"/>
        <v>2015</v>
      </c>
      <c r="M2808" s="14">
        <f t="shared" si="215"/>
        <v>42221.208333333328</v>
      </c>
      <c r="N2808" t="b">
        <v>0</v>
      </c>
      <c r="O2808">
        <v>76</v>
      </c>
      <c r="P2808" t="b">
        <v>1</v>
      </c>
      <c r="Q2808" t="s">
        <v>8271</v>
      </c>
      <c r="R2808" s="7">
        <f t="shared" si="216"/>
        <v>112.1</v>
      </c>
      <c r="S2808" s="7">
        <f t="shared" si="219"/>
        <v>44.25</v>
      </c>
      <c r="T2808" t="s">
        <v>8317</v>
      </c>
      <c r="U2808" t="s">
        <v>8318</v>
      </c>
    </row>
    <row r="2809" spans="1:21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217"/>
        <v>42154.623124999998</v>
      </c>
      <c r="L2809" s="19">
        <f t="shared" si="218"/>
        <v>2015</v>
      </c>
      <c r="M2809" s="14">
        <f t="shared" si="215"/>
        <v>42184.623124999998</v>
      </c>
      <c r="N2809" t="b">
        <v>0</v>
      </c>
      <c r="O2809">
        <v>93</v>
      </c>
      <c r="P2809" t="b">
        <v>1</v>
      </c>
      <c r="Q2809" t="s">
        <v>8271</v>
      </c>
      <c r="R2809" s="7">
        <f t="shared" si="216"/>
        <v>126</v>
      </c>
      <c r="S2809" s="7">
        <f t="shared" si="219"/>
        <v>67.741935483870961</v>
      </c>
      <c r="T2809" t="s">
        <v>8317</v>
      </c>
      <c r="U2809" t="s">
        <v>8318</v>
      </c>
    </row>
    <row r="2810" spans="1:21" ht="4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217"/>
        <v>42208.59646990741</v>
      </c>
      <c r="L2810" s="19">
        <f t="shared" si="218"/>
        <v>2015</v>
      </c>
      <c r="M2810" s="14">
        <f t="shared" si="215"/>
        <v>42238.59646990741</v>
      </c>
      <c r="N2810" t="b">
        <v>0</v>
      </c>
      <c r="O2810">
        <v>69</v>
      </c>
      <c r="P2810" t="b">
        <v>1</v>
      </c>
      <c r="Q2810" t="s">
        <v>8271</v>
      </c>
      <c r="R2810" s="7">
        <f t="shared" si="216"/>
        <v>100.24444444444444</v>
      </c>
      <c r="S2810" s="7">
        <f t="shared" si="219"/>
        <v>65.376811594202906</v>
      </c>
      <c r="T2810" t="s">
        <v>8317</v>
      </c>
      <c r="U2810" t="s">
        <v>8318</v>
      </c>
    </row>
    <row r="2811" spans="1:21" ht="4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217"/>
        <v>42451.246817129635</v>
      </c>
      <c r="L2811" s="19">
        <f t="shared" si="218"/>
        <v>2016</v>
      </c>
      <c r="M2811" s="14">
        <f t="shared" si="215"/>
        <v>42459.360416666663</v>
      </c>
      <c r="N2811" t="b">
        <v>0</v>
      </c>
      <c r="O2811">
        <v>21</v>
      </c>
      <c r="P2811" t="b">
        <v>1</v>
      </c>
      <c r="Q2811" t="s">
        <v>8271</v>
      </c>
      <c r="R2811" s="7">
        <f t="shared" si="216"/>
        <v>102.4</v>
      </c>
      <c r="S2811" s="7">
        <f t="shared" si="219"/>
        <v>121.9047619047619</v>
      </c>
      <c r="T2811" t="s">
        <v>8317</v>
      </c>
      <c r="U2811" t="s">
        <v>8318</v>
      </c>
    </row>
    <row r="2812" spans="1:21" ht="4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217"/>
        <v>41758.88962962963</v>
      </c>
      <c r="L2812" s="19">
        <f t="shared" si="218"/>
        <v>2014</v>
      </c>
      <c r="M2812" s="14">
        <f t="shared" si="215"/>
        <v>41790.915972222225</v>
      </c>
      <c r="N2812" t="b">
        <v>0</v>
      </c>
      <c r="O2812">
        <v>57</v>
      </c>
      <c r="P2812" t="b">
        <v>1</v>
      </c>
      <c r="Q2812" t="s">
        <v>8271</v>
      </c>
      <c r="R2812" s="7">
        <f t="shared" si="216"/>
        <v>108.2</v>
      </c>
      <c r="S2812" s="7">
        <f t="shared" si="219"/>
        <v>47.456140350877192</v>
      </c>
      <c r="T2812" t="s">
        <v>8317</v>
      </c>
      <c r="U2812" t="s">
        <v>8318</v>
      </c>
    </row>
    <row r="2813" spans="1:21" ht="4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217"/>
        <v>42028.246562500004</v>
      </c>
      <c r="L2813" s="19">
        <f t="shared" si="218"/>
        <v>2015</v>
      </c>
      <c r="M2813" s="14">
        <f t="shared" si="215"/>
        <v>42058.246562500004</v>
      </c>
      <c r="N2813" t="b">
        <v>0</v>
      </c>
      <c r="O2813">
        <v>108</v>
      </c>
      <c r="P2813" t="b">
        <v>1</v>
      </c>
      <c r="Q2813" t="s">
        <v>8271</v>
      </c>
      <c r="R2813" s="7">
        <f t="shared" si="216"/>
        <v>100.27</v>
      </c>
      <c r="S2813" s="7">
        <f t="shared" si="219"/>
        <v>92.842592592592595</v>
      </c>
      <c r="T2813" t="s">
        <v>8317</v>
      </c>
      <c r="U2813" t="s">
        <v>8318</v>
      </c>
    </row>
    <row r="2814" spans="1:21" ht="30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217"/>
        <v>42054.49418981481</v>
      </c>
      <c r="L2814" s="19">
        <f t="shared" si="218"/>
        <v>2015</v>
      </c>
      <c r="M2814" s="14">
        <f t="shared" si="215"/>
        <v>42099.916666666672</v>
      </c>
      <c r="N2814" t="b">
        <v>0</v>
      </c>
      <c r="O2814">
        <v>83</v>
      </c>
      <c r="P2814" t="b">
        <v>1</v>
      </c>
      <c r="Q2814" t="s">
        <v>8271</v>
      </c>
      <c r="R2814" s="7">
        <f t="shared" si="216"/>
        <v>113.3</v>
      </c>
      <c r="S2814" s="7">
        <f t="shared" si="219"/>
        <v>68.253012048192772</v>
      </c>
      <c r="T2814" t="s">
        <v>8317</v>
      </c>
      <c r="U2814" t="s">
        <v>8318</v>
      </c>
    </row>
    <row r="2815" spans="1:21" ht="4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217"/>
        <v>42693.492604166662</v>
      </c>
      <c r="L2815" s="19">
        <f t="shared" si="218"/>
        <v>2016</v>
      </c>
      <c r="M2815" s="14">
        <f t="shared" si="215"/>
        <v>42718.492604166662</v>
      </c>
      <c r="N2815" t="b">
        <v>0</v>
      </c>
      <c r="O2815">
        <v>96</v>
      </c>
      <c r="P2815" t="b">
        <v>1</v>
      </c>
      <c r="Q2815" t="s">
        <v>8271</v>
      </c>
      <c r="R2815" s="7">
        <f t="shared" si="216"/>
        <v>127.57571428571428</v>
      </c>
      <c r="S2815" s="7">
        <f t="shared" si="219"/>
        <v>37.209583333333335</v>
      </c>
      <c r="T2815" t="s">
        <v>8317</v>
      </c>
      <c r="U2815" t="s">
        <v>8318</v>
      </c>
    </row>
    <row r="2816" spans="1:21" ht="4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217"/>
        <v>42103.149479166663</v>
      </c>
      <c r="L2816" s="19">
        <f t="shared" si="218"/>
        <v>2015</v>
      </c>
      <c r="M2816" s="14">
        <f t="shared" si="215"/>
        <v>42133.149479166663</v>
      </c>
      <c r="N2816" t="b">
        <v>0</v>
      </c>
      <c r="O2816">
        <v>64</v>
      </c>
      <c r="P2816" t="b">
        <v>1</v>
      </c>
      <c r="Q2816" t="s">
        <v>8271</v>
      </c>
      <c r="R2816" s="7">
        <f t="shared" si="216"/>
        <v>107.73333333333332</v>
      </c>
      <c r="S2816" s="7">
        <f t="shared" si="219"/>
        <v>25.25</v>
      </c>
      <c r="T2816" t="s">
        <v>8317</v>
      </c>
      <c r="U2816" t="s">
        <v>8318</v>
      </c>
    </row>
    <row r="2817" spans="1:21" ht="4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217"/>
        <v>42559.526724537034</v>
      </c>
      <c r="L2817" s="19">
        <f t="shared" si="218"/>
        <v>2016</v>
      </c>
      <c r="M2817" s="14">
        <f t="shared" si="215"/>
        <v>42589.526724537034</v>
      </c>
      <c r="N2817" t="b">
        <v>0</v>
      </c>
      <c r="O2817">
        <v>14</v>
      </c>
      <c r="P2817" t="b">
        <v>1</v>
      </c>
      <c r="Q2817" t="s">
        <v>8271</v>
      </c>
      <c r="R2817" s="7">
        <f t="shared" si="216"/>
        <v>242</v>
      </c>
      <c r="S2817" s="7">
        <f t="shared" si="219"/>
        <v>43.214285714285715</v>
      </c>
      <c r="T2817" t="s">
        <v>8317</v>
      </c>
      <c r="U2817" t="s">
        <v>8318</v>
      </c>
    </row>
    <row r="2818" spans="1:21" ht="4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si="217"/>
        <v>42188.217499999999</v>
      </c>
      <c r="L2818" s="19">
        <f t="shared" si="218"/>
        <v>2015</v>
      </c>
      <c r="M2818" s="14">
        <f t="shared" ref="M2818:M2881" si="220">(I2818/86400)+25569+(-6/24)</f>
        <v>42218.416666666672</v>
      </c>
      <c r="N2818" t="b">
        <v>0</v>
      </c>
      <c r="O2818">
        <v>169</v>
      </c>
      <c r="P2818" t="b">
        <v>1</v>
      </c>
      <c r="Q2818" t="s">
        <v>8271</v>
      </c>
      <c r="R2818" s="7">
        <f t="shared" ref="R2818:R2881" si="221">E2818/D2818*100</f>
        <v>141.56666666666666</v>
      </c>
      <c r="S2818" s="7">
        <f t="shared" si="219"/>
        <v>25.130177514792898</v>
      </c>
      <c r="T2818" t="s">
        <v>8317</v>
      </c>
      <c r="U2818" t="s">
        <v>8318</v>
      </c>
    </row>
    <row r="2819" spans="1:21" ht="45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ref="K2819:K2882" si="222">(J2819/86400)+25569+(-6/24)</f>
        <v>42023.384976851856</v>
      </c>
      <c r="L2819" s="19">
        <f t="shared" ref="L2819:L2882" si="223">YEAR(K2819)</f>
        <v>2015</v>
      </c>
      <c r="M2819" s="14">
        <f t="shared" si="220"/>
        <v>42063.384976851856</v>
      </c>
      <c r="N2819" t="b">
        <v>0</v>
      </c>
      <c r="O2819">
        <v>33</v>
      </c>
      <c r="P2819" t="b">
        <v>1</v>
      </c>
      <c r="Q2819" t="s">
        <v>8271</v>
      </c>
      <c r="R2819" s="7">
        <f t="shared" si="221"/>
        <v>130</v>
      </c>
      <c r="S2819" s="7">
        <f t="shared" ref="S2819:S2882" si="224">IFERROR(E2819/O2819,0)</f>
        <v>23.636363636363637</v>
      </c>
      <c r="T2819" t="s">
        <v>8317</v>
      </c>
      <c r="U2819" t="s">
        <v>8318</v>
      </c>
    </row>
    <row r="2820" spans="1:21" ht="4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222"/>
        <v>42250.348217592589</v>
      </c>
      <c r="L2820" s="19">
        <f t="shared" si="223"/>
        <v>2015</v>
      </c>
      <c r="M2820" s="14">
        <f t="shared" si="220"/>
        <v>42270.348217592589</v>
      </c>
      <c r="N2820" t="b">
        <v>0</v>
      </c>
      <c r="O2820">
        <v>102</v>
      </c>
      <c r="P2820" t="b">
        <v>1</v>
      </c>
      <c r="Q2820" t="s">
        <v>8271</v>
      </c>
      <c r="R2820" s="7">
        <f t="shared" si="221"/>
        <v>106.03</v>
      </c>
      <c r="S2820" s="7">
        <f t="shared" si="224"/>
        <v>103.95098039215686</v>
      </c>
      <c r="T2820" t="s">
        <v>8317</v>
      </c>
      <c r="U2820" t="s">
        <v>8318</v>
      </c>
    </row>
    <row r="2821" spans="1:21" ht="4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222"/>
        <v>42139.275567129633</v>
      </c>
      <c r="L2821" s="19">
        <f t="shared" si="223"/>
        <v>2015</v>
      </c>
      <c r="M2821" s="14">
        <f t="shared" si="220"/>
        <v>42169.275567129633</v>
      </c>
      <c r="N2821" t="b">
        <v>0</v>
      </c>
      <c r="O2821">
        <v>104</v>
      </c>
      <c r="P2821" t="b">
        <v>1</v>
      </c>
      <c r="Q2821" t="s">
        <v>8271</v>
      </c>
      <c r="R2821" s="7">
        <f t="shared" si="221"/>
        <v>104.80000000000001</v>
      </c>
      <c r="S2821" s="7">
        <f t="shared" si="224"/>
        <v>50.384615384615387</v>
      </c>
      <c r="T2821" t="s">
        <v>8317</v>
      </c>
      <c r="U2821" t="s">
        <v>8318</v>
      </c>
    </row>
    <row r="2822" spans="1:21" ht="4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222"/>
        <v>42401.360983796301</v>
      </c>
      <c r="L2822" s="19">
        <f t="shared" si="223"/>
        <v>2016</v>
      </c>
      <c r="M2822" s="14">
        <f t="shared" si="220"/>
        <v>42425.75</v>
      </c>
      <c r="N2822" t="b">
        <v>0</v>
      </c>
      <c r="O2822">
        <v>20</v>
      </c>
      <c r="P2822" t="b">
        <v>1</v>
      </c>
      <c r="Q2822" t="s">
        <v>8271</v>
      </c>
      <c r="R2822" s="7">
        <f t="shared" si="221"/>
        <v>136</v>
      </c>
      <c r="S2822" s="7">
        <f t="shared" si="224"/>
        <v>13.6</v>
      </c>
      <c r="T2822" t="s">
        <v>8317</v>
      </c>
      <c r="U2822" t="s">
        <v>8318</v>
      </c>
    </row>
    <row r="2823" spans="1:21" ht="45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222"/>
        <v>41875.672858796301</v>
      </c>
      <c r="L2823" s="19">
        <f t="shared" si="223"/>
        <v>2014</v>
      </c>
      <c r="M2823" s="14">
        <f t="shared" si="220"/>
        <v>41905.672858796301</v>
      </c>
      <c r="N2823" t="b">
        <v>0</v>
      </c>
      <c r="O2823">
        <v>35</v>
      </c>
      <c r="P2823" t="b">
        <v>1</v>
      </c>
      <c r="Q2823" t="s">
        <v>8271</v>
      </c>
      <c r="R2823" s="7">
        <f t="shared" si="221"/>
        <v>100</v>
      </c>
      <c r="S2823" s="7">
        <f t="shared" si="224"/>
        <v>28.571428571428573</v>
      </c>
      <c r="T2823" t="s">
        <v>8317</v>
      </c>
      <c r="U2823" t="s">
        <v>8318</v>
      </c>
    </row>
    <row r="2824" spans="1:21" ht="45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222"/>
        <v>42060.433935185181</v>
      </c>
      <c r="L2824" s="19">
        <f t="shared" si="223"/>
        <v>2015</v>
      </c>
      <c r="M2824" s="14">
        <f t="shared" si="220"/>
        <v>42090.392268518517</v>
      </c>
      <c r="N2824" t="b">
        <v>0</v>
      </c>
      <c r="O2824">
        <v>94</v>
      </c>
      <c r="P2824" t="b">
        <v>1</v>
      </c>
      <c r="Q2824" t="s">
        <v>8271</v>
      </c>
      <c r="R2824" s="7">
        <f t="shared" si="221"/>
        <v>100</v>
      </c>
      <c r="S2824" s="7">
        <f t="shared" si="224"/>
        <v>63.829787234042556</v>
      </c>
      <c r="T2824" t="s">
        <v>8317</v>
      </c>
      <c r="U2824" t="s">
        <v>8318</v>
      </c>
    </row>
    <row r="2825" spans="1:21" ht="45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222"/>
        <v>42066.761643518519</v>
      </c>
      <c r="L2825" s="19">
        <f t="shared" si="223"/>
        <v>2015</v>
      </c>
      <c r="M2825" s="14">
        <f t="shared" si="220"/>
        <v>42094.707638888889</v>
      </c>
      <c r="N2825" t="b">
        <v>0</v>
      </c>
      <c r="O2825">
        <v>14</v>
      </c>
      <c r="P2825" t="b">
        <v>1</v>
      </c>
      <c r="Q2825" t="s">
        <v>8271</v>
      </c>
      <c r="R2825" s="7">
        <f t="shared" si="221"/>
        <v>124</v>
      </c>
      <c r="S2825" s="7">
        <f t="shared" si="224"/>
        <v>8.8571428571428577</v>
      </c>
      <c r="T2825" t="s">
        <v>8317</v>
      </c>
      <c r="U2825" t="s">
        <v>8318</v>
      </c>
    </row>
    <row r="2826" spans="1:21" ht="30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222"/>
        <v>42136.020787037036</v>
      </c>
      <c r="L2826" s="19">
        <f t="shared" si="223"/>
        <v>2015</v>
      </c>
      <c r="M2826" s="14">
        <f t="shared" si="220"/>
        <v>42167.821527777778</v>
      </c>
      <c r="N2826" t="b">
        <v>0</v>
      </c>
      <c r="O2826">
        <v>15</v>
      </c>
      <c r="P2826" t="b">
        <v>1</v>
      </c>
      <c r="Q2826" t="s">
        <v>8271</v>
      </c>
      <c r="R2826" s="7">
        <f t="shared" si="221"/>
        <v>116.92307692307693</v>
      </c>
      <c r="S2826" s="7">
        <f t="shared" si="224"/>
        <v>50.666666666666664</v>
      </c>
      <c r="T2826" t="s">
        <v>8317</v>
      </c>
      <c r="U2826" t="s">
        <v>8318</v>
      </c>
    </row>
    <row r="2827" spans="1:21" ht="45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222"/>
        <v>42312.542662037042</v>
      </c>
      <c r="L2827" s="19">
        <f t="shared" si="223"/>
        <v>2015</v>
      </c>
      <c r="M2827" s="14">
        <f t="shared" si="220"/>
        <v>42342.542662037042</v>
      </c>
      <c r="N2827" t="b">
        <v>0</v>
      </c>
      <c r="O2827">
        <v>51</v>
      </c>
      <c r="P2827" t="b">
        <v>1</v>
      </c>
      <c r="Q2827" t="s">
        <v>8271</v>
      </c>
      <c r="R2827" s="7">
        <f t="shared" si="221"/>
        <v>103.33333333333334</v>
      </c>
      <c r="S2827" s="7">
        <f t="shared" si="224"/>
        <v>60.784313725490193</v>
      </c>
      <c r="T2827" t="s">
        <v>8317</v>
      </c>
      <c r="U2827" t="s">
        <v>8318</v>
      </c>
    </row>
    <row r="2828" spans="1:21" ht="45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222"/>
        <v>42170.784861111111</v>
      </c>
      <c r="L2828" s="19">
        <f t="shared" si="223"/>
        <v>2015</v>
      </c>
      <c r="M2828" s="14">
        <f t="shared" si="220"/>
        <v>42195.041666666672</v>
      </c>
      <c r="N2828" t="b">
        <v>0</v>
      </c>
      <c r="O2828">
        <v>19</v>
      </c>
      <c r="P2828" t="b">
        <v>1</v>
      </c>
      <c r="Q2828" t="s">
        <v>8271</v>
      </c>
      <c r="R2828" s="7">
        <f t="shared" si="221"/>
        <v>107.74999999999999</v>
      </c>
      <c r="S2828" s="7">
        <f t="shared" si="224"/>
        <v>113.42105263157895</v>
      </c>
      <c r="T2828" t="s">
        <v>8317</v>
      </c>
      <c r="U2828" t="s">
        <v>8318</v>
      </c>
    </row>
    <row r="2829" spans="1:21" ht="45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222"/>
        <v>42494.433634259258</v>
      </c>
      <c r="L2829" s="19">
        <f t="shared" si="223"/>
        <v>2016</v>
      </c>
      <c r="M2829" s="14">
        <f t="shared" si="220"/>
        <v>42524.4375</v>
      </c>
      <c r="N2829" t="b">
        <v>0</v>
      </c>
      <c r="O2829">
        <v>23</v>
      </c>
      <c r="P2829" t="b">
        <v>1</v>
      </c>
      <c r="Q2829" t="s">
        <v>8271</v>
      </c>
      <c r="R2829" s="7">
        <f t="shared" si="221"/>
        <v>120.24999999999999</v>
      </c>
      <c r="S2829" s="7">
        <f t="shared" si="224"/>
        <v>104.56521739130434</v>
      </c>
      <c r="T2829" t="s">
        <v>8317</v>
      </c>
      <c r="U2829" t="s">
        <v>8318</v>
      </c>
    </row>
    <row r="2830" spans="1:21" ht="4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222"/>
        <v>42254.014687499999</v>
      </c>
      <c r="L2830" s="19">
        <f t="shared" si="223"/>
        <v>2015</v>
      </c>
      <c r="M2830" s="14">
        <f t="shared" si="220"/>
        <v>42279.708333333328</v>
      </c>
      <c r="N2830" t="b">
        <v>0</v>
      </c>
      <c r="O2830">
        <v>97</v>
      </c>
      <c r="P2830" t="b">
        <v>1</v>
      </c>
      <c r="Q2830" t="s">
        <v>8271</v>
      </c>
      <c r="R2830" s="7">
        <f t="shared" si="221"/>
        <v>100.37894736842105</v>
      </c>
      <c r="S2830" s="7">
        <f t="shared" si="224"/>
        <v>98.30927835051547</v>
      </c>
      <c r="T2830" t="s">
        <v>8317</v>
      </c>
      <c r="U2830" t="s">
        <v>8318</v>
      </c>
    </row>
    <row r="2831" spans="1:21" ht="4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222"/>
        <v>42495.184236111112</v>
      </c>
      <c r="L2831" s="19">
        <f t="shared" si="223"/>
        <v>2016</v>
      </c>
      <c r="M2831" s="14">
        <f t="shared" si="220"/>
        <v>42523.184236111112</v>
      </c>
      <c r="N2831" t="b">
        <v>0</v>
      </c>
      <c r="O2831">
        <v>76</v>
      </c>
      <c r="P2831" t="b">
        <v>1</v>
      </c>
      <c r="Q2831" t="s">
        <v>8271</v>
      </c>
      <c r="R2831" s="7">
        <f t="shared" si="221"/>
        <v>106.52</v>
      </c>
      <c r="S2831" s="7">
        <f t="shared" si="224"/>
        <v>35.039473684210527</v>
      </c>
      <c r="T2831" t="s">
        <v>8317</v>
      </c>
      <c r="U2831" t="s">
        <v>8318</v>
      </c>
    </row>
    <row r="2832" spans="1:21" ht="30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222"/>
        <v>41758.589675925927</v>
      </c>
      <c r="L2832" s="19">
        <f t="shared" si="223"/>
        <v>2014</v>
      </c>
      <c r="M2832" s="14">
        <f t="shared" si="220"/>
        <v>41770.915972222225</v>
      </c>
      <c r="N2832" t="b">
        <v>0</v>
      </c>
      <c r="O2832">
        <v>11</v>
      </c>
      <c r="P2832" t="b">
        <v>1</v>
      </c>
      <c r="Q2832" t="s">
        <v>8271</v>
      </c>
      <c r="R2832" s="7">
        <f t="shared" si="221"/>
        <v>100</v>
      </c>
      <c r="S2832" s="7">
        <f t="shared" si="224"/>
        <v>272.72727272727275</v>
      </c>
      <c r="T2832" t="s">
        <v>8317</v>
      </c>
      <c r="U2832" t="s">
        <v>8318</v>
      </c>
    </row>
    <row r="2833" spans="1:21" ht="30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222"/>
        <v>42171.574884259258</v>
      </c>
      <c r="L2833" s="19">
        <f t="shared" si="223"/>
        <v>2015</v>
      </c>
      <c r="M2833" s="14">
        <f t="shared" si="220"/>
        <v>42201.574884259258</v>
      </c>
      <c r="N2833" t="b">
        <v>0</v>
      </c>
      <c r="O2833">
        <v>52</v>
      </c>
      <c r="P2833" t="b">
        <v>1</v>
      </c>
      <c r="Q2833" t="s">
        <v>8271</v>
      </c>
      <c r="R2833" s="7">
        <f t="shared" si="221"/>
        <v>110.66666666666667</v>
      </c>
      <c r="S2833" s="7">
        <f t="shared" si="224"/>
        <v>63.846153846153847</v>
      </c>
      <c r="T2833" t="s">
        <v>8317</v>
      </c>
      <c r="U2833" t="s">
        <v>8318</v>
      </c>
    </row>
    <row r="2834" spans="1:21" ht="4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222"/>
        <v>41938.459421296298</v>
      </c>
      <c r="L2834" s="19">
        <f t="shared" si="223"/>
        <v>2014</v>
      </c>
      <c r="M2834" s="14">
        <f t="shared" si="220"/>
        <v>41966.666666666672</v>
      </c>
      <c r="N2834" t="b">
        <v>0</v>
      </c>
      <c r="O2834">
        <v>95</v>
      </c>
      <c r="P2834" t="b">
        <v>1</v>
      </c>
      <c r="Q2834" t="s">
        <v>8271</v>
      </c>
      <c r="R2834" s="7">
        <f t="shared" si="221"/>
        <v>114.71959999999999</v>
      </c>
      <c r="S2834" s="7">
        <f t="shared" si="224"/>
        <v>30.189368421052631</v>
      </c>
      <c r="T2834" t="s">
        <v>8317</v>
      </c>
      <c r="U2834" t="s">
        <v>8318</v>
      </c>
    </row>
    <row r="2835" spans="1:21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222"/>
        <v>42267.877696759257</v>
      </c>
      <c r="L2835" s="19">
        <f t="shared" si="223"/>
        <v>2015</v>
      </c>
      <c r="M2835" s="14">
        <f t="shared" si="220"/>
        <v>42287.833333333328</v>
      </c>
      <c r="N2835" t="b">
        <v>0</v>
      </c>
      <c r="O2835">
        <v>35</v>
      </c>
      <c r="P2835" t="b">
        <v>1</v>
      </c>
      <c r="Q2835" t="s">
        <v>8271</v>
      </c>
      <c r="R2835" s="7">
        <f t="shared" si="221"/>
        <v>108.25925925925925</v>
      </c>
      <c r="S2835" s="7">
        <f t="shared" si="224"/>
        <v>83.51428571428572</v>
      </c>
      <c r="T2835" t="s">
        <v>8317</v>
      </c>
      <c r="U2835" t="s">
        <v>8318</v>
      </c>
    </row>
    <row r="2836" spans="1:21" ht="4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222"/>
        <v>42019.709837962961</v>
      </c>
      <c r="L2836" s="19">
        <f t="shared" si="223"/>
        <v>2015</v>
      </c>
      <c r="M2836" s="14">
        <f t="shared" si="220"/>
        <v>42034.709837962961</v>
      </c>
      <c r="N2836" t="b">
        <v>0</v>
      </c>
      <c r="O2836">
        <v>21</v>
      </c>
      <c r="P2836" t="b">
        <v>1</v>
      </c>
      <c r="Q2836" t="s">
        <v>8271</v>
      </c>
      <c r="R2836" s="7">
        <f t="shared" si="221"/>
        <v>170</v>
      </c>
      <c r="S2836" s="7">
        <f t="shared" si="224"/>
        <v>64.761904761904759</v>
      </c>
      <c r="T2836" t="s">
        <v>8317</v>
      </c>
      <c r="U2836" t="s">
        <v>8318</v>
      </c>
    </row>
    <row r="2837" spans="1:21" ht="4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222"/>
        <v>42313.453900462962</v>
      </c>
      <c r="L2837" s="19">
        <f t="shared" si="223"/>
        <v>2015</v>
      </c>
      <c r="M2837" s="14">
        <f t="shared" si="220"/>
        <v>42342.75</v>
      </c>
      <c r="N2837" t="b">
        <v>0</v>
      </c>
      <c r="O2837">
        <v>93</v>
      </c>
      <c r="P2837" t="b">
        <v>1</v>
      </c>
      <c r="Q2837" t="s">
        <v>8271</v>
      </c>
      <c r="R2837" s="7">
        <f t="shared" si="221"/>
        <v>187.09899999999999</v>
      </c>
      <c r="S2837" s="7">
        <f t="shared" si="224"/>
        <v>20.118172043010752</v>
      </c>
      <c r="T2837" t="s">
        <v>8317</v>
      </c>
      <c r="U2837" t="s">
        <v>8318</v>
      </c>
    </row>
    <row r="2838" spans="1:21" ht="45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222"/>
        <v>42746.011782407411</v>
      </c>
      <c r="L2838" s="19">
        <f t="shared" si="223"/>
        <v>2017</v>
      </c>
      <c r="M2838" s="14">
        <f t="shared" si="220"/>
        <v>42783.957638888889</v>
      </c>
      <c r="N2838" t="b">
        <v>0</v>
      </c>
      <c r="O2838">
        <v>11</v>
      </c>
      <c r="P2838" t="b">
        <v>1</v>
      </c>
      <c r="Q2838" t="s">
        <v>8271</v>
      </c>
      <c r="R2838" s="7">
        <f t="shared" si="221"/>
        <v>107.77777777777777</v>
      </c>
      <c r="S2838" s="7">
        <f t="shared" si="224"/>
        <v>44.090909090909093</v>
      </c>
      <c r="T2838" t="s">
        <v>8317</v>
      </c>
      <c r="U2838" t="s">
        <v>8318</v>
      </c>
    </row>
    <row r="2839" spans="1:21" ht="45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222"/>
        <v>42307.658379629633</v>
      </c>
      <c r="L2839" s="19">
        <f t="shared" si="223"/>
        <v>2015</v>
      </c>
      <c r="M2839" s="14">
        <f t="shared" si="220"/>
        <v>42347.700046296297</v>
      </c>
      <c r="N2839" t="b">
        <v>0</v>
      </c>
      <c r="O2839">
        <v>21</v>
      </c>
      <c r="P2839" t="b">
        <v>1</v>
      </c>
      <c r="Q2839" t="s">
        <v>8271</v>
      </c>
      <c r="R2839" s="7">
        <f t="shared" si="221"/>
        <v>100</v>
      </c>
      <c r="S2839" s="7">
        <f t="shared" si="224"/>
        <v>40.476190476190474</v>
      </c>
      <c r="T2839" t="s">
        <v>8317</v>
      </c>
      <c r="U2839" t="s">
        <v>8318</v>
      </c>
    </row>
    <row r="2840" spans="1:21" ht="4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222"/>
        <v>41842.357592592591</v>
      </c>
      <c r="L2840" s="19">
        <f t="shared" si="223"/>
        <v>2014</v>
      </c>
      <c r="M2840" s="14">
        <f t="shared" si="220"/>
        <v>41864.666666666664</v>
      </c>
      <c r="N2840" t="b">
        <v>0</v>
      </c>
      <c r="O2840">
        <v>54</v>
      </c>
      <c r="P2840" t="b">
        <v>1</v>
      </c>
      <c r="Q2840" t="s">
        <v>8271</v>
      </c>
      <c r="R2840" s="7">
        <f t="shared" si="221"/>
        <v>120.24999999999999</v>
      </c>
      <c r="S2840" s="7">
        <f t="shared" si="224"/>
        <v>44.537037037037038</v>
      </c>
      <c r="T2840" t="s">
        <v>8317</v>
      </c>
      <c r="U2840" t="s">
        <v>8318</v>
      </c>
    </row>
    <row r="2841" spans="1:21" ht="4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222"/>
        <v>41852.990208333329</v>
      </c>
      <c r="L2841" s="19">
        <f t="shared" si="223"/>
        <v>2014</v>
      </c>
      <c r="M2841" s="14">
        <f t="shared" si="220"/>
        <v>41875.957638888889</v>
      </c>
      <c r="N2841" t="b">
        <v>0</v>
      </c>
      <c r="O2841">
        <v>31</v>
      </c>
      <c r="P2841" t="b">
        <v>1</v>
      </c>
      <c r="Q2841" t="s">
        <v>8271</v>
      </c>
      <c r="R2841" s="7">
        <f t="shared" si="221"/>
        <v>111.42857142857143</v>
      </c>
      <c r="S2841" s="7">
        <f t="shared" si="224"/>
        <v>125.80645161290323</v>
      </c>
      <c r="T2841" t="s">
        <v>8317</v>
      </c>
      <c r="U2841" t="s">
        <v>8318</v>
      </c>
    </row>
    <row r="2842" spans="1:21" ht="45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222"/>
        <v>42059.785636574074</v>
      </c>
      <c r="L2842" s="19">
        <f t="shared" si="223"/>
        <v>2015</v>
      </c>
      <c r="M2842" s="14">
        <f t="shared" si="220"/>
        <v>42081.458333333328</v>
      </c>
      <c r="N2842" t="b">
        <v>0</v>
      </c>
      <c r="O2842">
        <v>132</v>
      </c>
      <c r="P2842" t="b">
        <v>1</v>
      </c>
      <c r="Q2842" t="s">
        <v>8271</v>
      </c>
      <c r="R2842" s="7">
        <f t="shared" si="221"/>
        <v>104</v>
      </c>
      <c r="S2842" s="7">
        <f t="shared" si="224"/>
        <v>19.696969696969695</v>
      </c>
      <c r="T2842" t="s">
        <v>8317</v>
      </c>
      <c r="U2842" t="s">
        <v>8318</v>
      </c>
    </row>
    <row r="2843" spans="1:21" ht="4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222"/>
        <v>42291.489548611113</v>
      </c>
      <c r="L2843" s="19">
        <f t="shared" si="223"/>
        <v>2015</v>
      </c>
      <c r="M2843" s="14">
        <f t="shared" si="220"/>
        <v>42351.531215277777</v>
      </c>
      <c r="N2843" t="b">
        <v>0</v>
      </c>
      <c r="O2843">
        <v>1</v>
      </c>
      <c r="P2843" t="b">
        <v>0</v>
      </c>
      <c r="Q2843" t="s">
        <v>8271</v>
      </c>
      <c r="R2843" s="7">
        <f t="shared" si="221"/>
        <v>1</v>
      </c>
      <c r="S2843" s="7">
        <f t="shared" si="224"/>
        <v>10</v>
      </c>
      <c r="T2843" t="s">
        <v>8317</v>
      </c>
      <c r="U2843" t="s">
        <v>8318</v>
      </c>
    </row>
    <row r="2844" spans="1:21" ht="4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222"/>
        <v>41784.70248842593</v>
      </c>
      <c r="L2844" s="19">
        <f t="shared" si="223"/>
        <v>2014</v>
      </c>
      <c r="M2844" s="14">
        <f t="shared" si="220"/>
        <v>41811.208333333336</v>
      </c>
      <c r="N2844" t="b">
        <v>0</v>
      </c>
      <c r="O2844">
        <v>0</v>
      </c>
      <c r="P2844" t="b">
        <v>0</v>
      </c>
      <c r="Q2844" t="s">
        <v>8271</v>
      </c>
      <c r="R2844" s="7">
        <f t="shared" si="221"/>
        <v>0</v>
      </c>
      <c r="S2844" s="7">
        <f t="shared" si="224"/>
        <v>0</v>
      </c>
      <c r="T2844" t="s">
        <v>8317</v>
      </c>
      <c r="U2844" t="s">
        <v>8318</v>
      </c>
    </row>
    <row r="2845" spans="1:21" ht="4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222"/>
        <v>42492.487847222219</v>
      </c>
      <c r="L2845" s="19">
        <f t="shared" si="223"/>
        <v>2016</v>
      </c>
      <c r="M2845" s="14">
        <f t="shared" si="220"/>
        <v>42533.916666666672</v>
      </c>
      <c r="N2845" t="b">
        <v>0</v>
      </c>
      <c r="O2845">
        <v>0</v>
      </c>
      <c r="P2845" t="b">
        <v>0</v>
      </c>
      <c r="Q2845" t="s">
        <v>8271</v>
      </c>
      <c r="R2845" s="7">
        <f t="shared" si="221"/>
        <v>0</v>
      </c>
      <c r="S2845" s="7">
        <f t="shared" si="224"/>
        <v>0</v>
      </c>
      <c r="T2845" t="s">
        <v>8317</v>
      </c>
      <c r="U2845" t="s">
        <v>8318</v>
      </c>
    </row>
    <row r="2846" spans="1:21" ht="4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222"/>
        <v>42709.296064814815</v>
      </c>
      <c r="L2846" s="19">
        <f t="shared" si="223"/>
        <v>2016</v>
      </c>
      <c r="M2846" s="14">
        <f t="shared" si="220"/>
        <v>42739.296064814815</v>
      </c>
      <c r="N2846" t="b">
        <v>0</v>
      </c>
      <c r="O2846">
        <v>1</v>
      </c>
      <c r="P2846" t="b">
        <v>0</v>
      </c>
      <c r="Q2846" t="s">
        <v>8271</v>
      </c>
      <c r="R2846" s="7">
        <f t="shared" si="221"/>
        <v>5.4545454545454541</v>
      </c>
      <c r="S2846" s="7">
        <f t="shared" si="224"/>
        <v>30</v>
      </c>
      <c r="T2846" t="s">
        <v>8317</v>
      </c>
      <c r="U2846" t="s">
        <v>8318</v>
      </c>
    </row>
    <row r="2847" spans="1:21" ht="4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222"/>
        <v>42102.766585648147</v>
      </c>
      <c r="L2847" s="19">
        <f t="shared" si="223"/>
        <v>2015</v>
      </c>
      <c r="M2847" s="14">
        <f t="shared" si="220"/>
        <v>42162.766585648147</v>
      </c>
      <c r="N2847" t="b">
        <v>0</v>
      </c>
      <c r="O2847">
        <v>39</v>
      </c>
      <c r="P2847" t="b">
        <v>0</v>
      </c>
      <c r="Q2847" t="s">
        <v>8271</v>
      </c>
      <c r="R2847" s="7">
        <f t="shared" si="221"/>
        <v>31.546666666666667</v>
      </c>
      <c r="S2847" s="7">
        <f t="shared" si="224"/>
        <v>60.666666666666664</v>
      </c>
      <c r="T2847" t="s">
        <v>8317</v>
      </c>
      <c r="U2847" t="s">
        <v>8318</v>
      </c>
    </row>
    <row r="2848" spans="1:21" ht="45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222"/>
        <v>42108.442060185189</v>
      </c>
      <c r="L2848" s="19">
        <f t="shared" si="223"/>
        <v>2015</v>
      </c>
      <c r="M2848" s="14">
        <f t="shared" si="220"/>
        <v>42153.442060185189</v>
      </c>
      <c r="N2848" t="b">
        <v>0</v>
      </c>
      <c r="O2848">
        <v>0</v>
      </c>
      <c r="P2848" t="b">
        <v>0</v>
      </c>
      <c r="Q2848" t="s">
        <v>8271</v>
      </c>
      <c r="R2848" s="7">
        <f t="shared" si="221"/>
        <v>0</v>
      </c>
      <c r="S2848" s="7">
        <f t="shared" si="224"/>
        <v>0</v>
      </c>
      <c r="T2848" t="s">
        <v>8317</v>
      </c>
      <c r="U2848" t="s">
        <v>8318</v>
      </c>
    </row>
    <row r="2849" spans="1:21" ht="4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222"/>
        <v>42453.556307870371</v>
      </c>
      <c r="L2849" s="19">
        <f t="shared" si="223"/>
        <v>2016</v>
      </c>
      <c r="M2849" s="14">
        <f t="shared" si="220"/>
        <v>42513.556307870371</v>
      </c>
      <c r="N2849" t="b">
        <v>0</v>
      </c>
      <c r="O2849">
        <v>0</v>
      </c>
      <c r="P2849" t="b">
        <v>0</v>
      </c>
      <c r="Q2849" t="s">
        <v>8271</v>
      </c>
      <c r="R2849" s="7">
        <f t="shared" si="221"/>
        <v>0</v>
      </c>
      <c r="S2849" s="7">
        <f t="shared" si="224"/>
        <v>0</v>
      </c>
      <c r="T2849" t="s">
        <v>8317</v>
      </c>
      <c r="U2849" t="s">
        <v>8318</v>
      </c>
    </row>
    <row r="2850" spans="1:21" ht="45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222"/>
        <v>42123.398831018523</v>
      </c>
      <c r="L2850" s="19">
        <f t="shared" si="223"/>
        <v>2015</v>
      </c>
      <c r="M2850" s="14">
        <f t="shared" si="220"/>
        <v>42153.398831018523</v>
      </c>
      <c r="N2850" t="b">
        <v>0</v>
      </c>
      <c r="O2850">
        <v>3</v>
      </c>
      <c r="P2850" t="b">
        <v>0</v>
      </c>
      <c r="Q2850" t="s">
        <v>8271</v>
      </c>
      <c r="R2850" s="7">
        <f t="shared" si="221"/>
        <v>0.2</v>
      </c>
      <c r="S2850" s="7">
        <f t="shared" si="224"/>
        <v>23.333333333333332</v>
      </c>
      <c r="T2850" t="s">
        <v>8317</v>
      </c>
      <c r="U2850" t="s">
        <v>8318</v>
      </c>
    </row>
    <row r="2851" spans="1:21" ht="4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222"/>
        <v>42453.178240740745</v>
      </c>
      <c r="L2851" s="19">
        <f t="shared" si="223"/>
        <v>2016</v>
      </c>
      <c r="M2851" s="14">
        <f t="shared" si="220"/>
        <v>42483.178240740745</v>
      </c>
      <c r="N2851" t="b">
        <v>0</v>
      </c>
      <c r="O2851">
        <v>1</v>
      </c>
      <c r="P2851" t="b">
        <v>0</v>
      </c>
      <c r="Q2851" t="s">
        <v>8271</v>
      </c>
      <c r="R2851" s="7">
        <f t="shared" si="221"/>
        <v>1</v>
      </c>
      <c r="S2851" s="7">
        <f t="shared" si="224"/>
        <v>5</v>
      </c>
      <c r="T2851" t="s">
        <v>8317</v>
      </c>
      <c r="U2851" t="s">
        <v>8318</v>
      </c>
    </row>
    <row r="2852" spans="1:21" ht="4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222"/>
        <v>41857.757071759261</v>
      </c>
      <c r="L2852" s="19">
        <f t="shared" si="223"/>
        <v>2014</v>
      </c>
      <c r="M2852" s="14">
        <f t="shared" si="220"/>
        <v>41887.757071759261</v>
      </c>
      <c r="N2852" t="b">
        <v>0</v>
      </c>
      <c r="O2852">
        <v>13</v>
      </c>
      <c r="P2852" t="b">
        <v>0</v>
      </c>
      <c r="Q2852" t="s">
        <v>8271</v>
      </c>
      <c r="R2852" s="7">
        <f t="shared" si="221"/>
        <v>3.8875000000000002</v>
      </c>
      <c r="S2852" s="7">
        <f t="shared" si="224"/>
        <v>23.923076923076923</v>
      </c>
      <c r="T2852" t="s">
        <v>8317</v>
      </c>
      <c r="U2852" t="s">
        <v>8318</v>
      </c>
    </row>
    <row r="2853" spans="1:21" ht="4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222"/>
        <v>42389.752650462964</v>
      </c>
      <c r="L2853" s="19">
        <f t="shared" si="223"/>
        <v>2016</v>
      </c>
      <c r="M2853" s="14">
        <f t="shared" si="220"/>
        <v>42398.720138888893</v>
      </c>
      <c r="N2853" t="b">
        <v>0</v>
      </c>
      <c r="O2853">
        <v>0</v>
      </c>
      <c r="P2853" t="b">
        <v>0</v>
      </c>
      <c r="Q2853" t="s">
        <v>8271</v>
      </c>
      <c r="R2853" s="7">
        <f t="shared" si="221"/>
        <v>0</v>
      </c>
      <c r="S2853" s="7">
        <f t="shared" si="224"/>
        <v>0</v>
      </c>
      <c r="T2853" t="s">
        <v>8317</v>
      </c>
      <c r="U2853" t="s">
        <v>8318</v>
      </c>
    </row>
    <row r="2854" spans="1:21" ht="4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222"/>
        <v>41780.795173611114</v>
      </c>
      <c r="L2854" s="19">
        <f t="shared" si="223"/>
        <v>2014</v>
      </c>
      <c r="M2854" s="14">
        <f t="shared" si="220"/>
        <v>41810.795173611114</v>
      </c>
      <c r="N2854" t="b">
        <v>0</v>
      </c>
      <c r="O2854">
        <v>6</v>
      </c>
      <c r="P2854" t="b">
        <v>0</v>
      </c>
      <c r="Q2854" t="s">
        <v>8271</v>
      </c>
      <c r="R2854" s="7">
        <f t="shared" si="221"/>
        <v>1.9</v>
      </c>
      <c r="S2854" s="7">
        <f t="shared" si="224"/>
        <v>15.833333333333334</v>
      </c>
      <c r="T2854" t="s">
        <v>8317</v>
      </c>
      <c r="U2854" t="s">
        <v>8318</v>
      </c>
    </row>
    <row r="2855" spans="1:21" ht="4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222"/>
        <v>41835.940937499996</v>
      </c>
      <c r="L2855" s="19">
        <f t="shared" si="223"/>
        <v>2014</v>
      </c>
      <c r="M2855" s="14">
        <f t="shared" si="220"/>
        <v>41895.940937499996</v>
      </c>
      <c r="N2855" t="b">
        <v>0</v>
      </c>
      <c r="O2855">
        <v>0</v>
      </c>
      <c r="P2855" t="b">
        <v>0</v>
      </c>
      <c r="Q2855" t="s">
        <v>8271</v>
      </c>
      <c r="R2855" s="7">
        <f t="shared" si="221"/>
        <v>0</v>
      </c>
      <c r="S2855" s="7">
        <f t="shared" si="224"/>
        <v>0</v>
      </c>
      <c r="T2855" t="s">
        <v>8317</v>
      </c>
      <c r="U2855" t="s">
        <v>8318</v>
      </c>
    </row>
    <row r="2856" spans="1:21" ht="30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222"/>
        <v>42111.46665509259</v>
      </c>
      <c r="L2856" s="19">
        <f t="shared" si="223"/>
        <v>2015</v>
      </c>
      <c r="M2856" s="14">
        <f t="shared" si="220"/>
        <v>42131.46665509259</v>
      </c>
      <c r="N2856" t="b">
        <v>0</v>
      </c>
      <c r="O2856">
        <v>14</v>
      </c>
      <c r="P2856" t="b">
        <v>0</v>
      </c>
      <c r="Q2856" t="s">
        <v>8271</v>
      </c>
      <c r="R2856" s="7">
        <f t="shared" si="221"/>
        <v>41.699999999999996</v>
      </c>
      <c r="S2856" s="7">
        <f t="shared" si="224"/>
        <v>29.785714285714285</v>
      </c>
      <c r="T2856" t="s">
        <v>8317</v>
      </c>
      <c r="U2856" t="s">
        <v>8318</v>
      </c>
    </row>
    <row r="2857" spans="1:21" ht="45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222"/>
        <v>42369.757766203707</v>
      </c>
      <c r="L2857" s="19">
        <f t="shared" si="223"/>
        <v>2015</v>
      </c>
      <c r="M2857" s="14">
        <f t="shared" si="220"/>
        <v>42398.731944444444</v>
      </c>
      <c r="N2857" t="b">
        <v>0</v>
      </c>
      <c r="O2857">
        <v>5</v>
      </c>
      <c r="P2857" t="b">
        <v>0</v>
      </c>
      <c r="Q2857" t="s">
        <v>8271</v>
      </c>
      <c r="R2857" s="7">
        <f t="shared" si="221"/>
        <v>50</v>
      </c>
      <c r="S2857" s="7">
        <f t="shared" si="224"/>
        <v>60</v>
      </c>
      <c r="T2857" t="s">
        <v>8317</v>
      </c>
      <c r="U2857" t="s">
        <v>8318</v>
      </c>
    </row>
    <row r="2858" spans="1:21" ht="4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222"/>
        <v>42164.787581018521</v>
      </c>
      <c r="L2858" s="19">
        <f t="shared" si="223"/>
        <v>2015</v>
      </c>
      <c r="M2858" s="14">
        <f t="shared" si="220"/>
        <v>42224.648611111115</v>
      </c>
      <c r="N2858" t="b">
        <v>0</v>
      </c>
      <c r="O2858">
        <v>6</v>
      </c>
      <c r="P2858" t="b">
        <v>0</v>
      </c>
      <c r="Q2858" t="s">
        <v>8271</v>
      </c>
      <c r="R2858" s="7">
        <f t="shared" si="221"/>
        <v>4.8666666666666663</v>
      </c>
      <c r="S2858" s="7">
        <f t="shared" si="224"/>
        <v>24.333333333333332</v>
      </c>
      <c r="T2858" t="s">
        <v>8317</v>
      </c>
      <c r="U2858" t="s">
        <v>8318</v>
      </c>
    </row>
    <row r="2859" spans="1:21" ht="60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222"/>
        <v>42726.670081018514</v>
      </c>
      <c r="L2859" s="19">
        <f t="shared" si="223"/>
        <v>2016</v>
      </c>
      <c r="M2859" s="14">
        <f t="shared" si="220"/>
        <v>42786.5</v>
      </c>
      <c r="N2859" t="b">
        <v>0</v>
      </c>
      <c r="O2859">
        <v>15</v>
      </c>
      <c r="P2859" t="b">
        <v>0</v>
      </c>
      <c r="Q2859" t="s">
        <v>8271</v>
      </c>
      <c r="R2859" s="7">
        <f t="shared" si="221"/>
        <v>19.736842105263158</v>
      </c>
      <c r="S2859" s="7">
        <f t="shared" si="224"/>
        <v>500</v>
      </c>
      <c r="T2859" t="s">
        <v>8317</v>
      </c>
      <c r="U2859" t="s">
        <v>8318</v>
      </c>
    </row>
    <row r="2860" spans="1:21" ht="4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222"/>
        <v>41954.295081018514</v>
      </c>
      <c r="L2860" s="19">
        <f t="shared" si="223"/>
        <v>2014</v>
      </c>
      <c r="M2860" s="14">
        <f t="shared" si="220"/>
        <v>41978.227777777778</v>
      </c>
      <c r="N2860" t="b">
        <v>0</v>
      </c>
      <c r="O2860">
        <v>0</v>
      </c>
      <c r="P2860" t="b">
        <v>0</v>
      </c>
      <c r="Q2860" t="s">
        <v>8271</v>
      </c>
      <c r="R2860" s="7">
        <f t="shared" si="221"/>
        <v>0</v>
      </c>
      <c r="S2860" s="7">
        <f t="shared" si="224"/>
        <v>0</v>
      </c>
      <c r="T2860" t="s">
        <v>8317</v>
      </c>
      <c r="U2860" t="s">
        <v>8318</v>
      </c>
    </row>
    <row r="2861" spans="1:21" ht="30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222"/>
        <v>42233.112314814818</v>
      </c>
      <c r="L2861" s="19">
        <f t="shared" si="223"/>
        <v>2015</v>
      </c>
      <c r="M2861" s="14">
        <f t="shared" si="220"/>
        <v>42293.112314814818</v>
      </c>
      <c r="N2861" t="b">
        <v>0</v>
      </c>
      <c r="O2861">
        <v>1</v>
      </c>
      <c r="P2861" t="b">
        <v>0</v>
      </c>
      <c r="Q2861" t="s">
        <v>8271</v>
      </c>
      <c r="R2861" s="7">
        <f t="shared" si="221"/>
        <v>1.7500000000000002</v>
      </c>
      <c r="S2861" s="7">
        <f t="shared" si="224"/>
        <v>35</v>
      </c>
      <c r="T2861" t="s">
        <v>8317</v>
      </c>
      <c r="U2861" t="s">
        <v>8318</v>
      </c>
    </row>
    <row r="2862" spans="1:21" ht="45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222"/>
        <v>42480.55064814815</v>
      </c>
      <c r="L2862" s="19">
        <f t="shared" si="223"/>
        <v>2016</v>
      </c>
      <c r="M2862" s="14">
        <f t="shared" si="220"/>
        <v>42540.55064814815</v>
      </c>
      <c r="N2862" t="b">
        <v>0</v>
      </c>
      <c r="O2862">
        <v>9</v>
      </c>
      <c r="P2862" t="b">
        <v>0</v>
      </c>
      <c r="Q2862" t="s">
        <v>8271</v>
      </c>
      <c r="R2862" s="7">
        <f t="shared" si="221"/>
        <v>6.65</v>
      </c>
      <c r="S2862" s="7">
        <f t="shared" si="224"/>
        <v>29.555555555555557</v>
      </c>
      <c r="T2862" t="s">
        <v>8317</v>
      </c>
      <c r="U2862" t="s">
        <v>8318</v>
      </c>
    </row>
    <row r="2863" spans="1:21" ht="4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222"/>
        <v>42257.340833333335</v>
      </c>
      <c r="L2863" s="19">
        <f t="shared" si="223"/>
        <v>2015</v>
      </c>
      <c r="M2863" s="14">
        <f t="shared" si="220"/>
        <v>42271.340833333335</v>
      </c>
      <c r="N2863" t="b">
        <v>0</v>
      </c>
      <c r="O2863">
        <v>3</v>
      </c>
      <c r="P2863" t="b">
        <v>0</v>
      </c>
      <c r="Q2863" t="s">
        <v>8271</v>
      </c>
      <c r="R2863" s="7">
        <f t="shared" si="221"/>
        <v>32</v>
      </c>
      <c r="S2863" s="7">
        <f t="shared" si="224"/>
        <v>26.666666666666668</v>
      </c>
      <c r="T2863" t="s">
        <v>8317</v>
      </c>
      <c r="U2863" t="s">
        <v>8318</v>
      </c>
    </row>
    <row r="2864" spans="1:21" ht="4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222"/>
        <v>41784.539687500001</v>
      </c>
      <c r="L2864" s="19">
        <f t="shared" si="223"/>
        <v>2014</v>
      </c>
      <c r="M2864" s="14">
        <f t="shared" si="220"/>
        <v>41814.539687500001</v>
      </c>
      <c r="N2864" t="b">
        <v>0</v>
      </c>
      <c r="O2864">
        <v>3</v>
      </c>
      <c r="P2864" t="b">
        <v>0</v>
      </c>
      <c r="Q2864" t="s">
        <v>8271</v>
      </c>
      <c r="R2864" s="7">
        <f t="shared" si="221"/>
        <v>0.43307086614173229</v>
      </c>
      <c r="S2864" s="7">
        <f t="shared" si="224"/>
        <v>18.333333333333332</v>
      </c>
      <c r="T2864" t="s">
        <v>8317</v>
      </c>
      <c r="U2864" t="s">
        <v>8318</v>
      </c>
    </row>
    <row r="2865" spans="1:21" ht="4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222"/>
        <v>41831.425034722226</v>
      </c>
      <c r="L2865" s="19">
        <f t="shared" si="223"/>
        <v>2014</v>
      </c>
      <c r="M2865" s="14">
        <f t="shared" si="220"/>
        <v>41891.425034722226</v>
      </c>
      <c r="N2865" t="b">
        <v>0</v>
      </c>
      <c r="O2865">
        <v>1</v>
      </c>
      <c r="P2865" t="b">
        <v>0</v>
      </c>
      <c r="Q2865" t="s">
        <v>8271</v>
      </c>
      <c r="R2865" s="7">
        <f t="shared" si="221"/>
        <v>0.04</v>
      </c>
      <c r="S2865" s="7">
        <f t="shared" si="224"/>
        <v>20</v>
      </c>
      <c r="T2865" t="s">
        <v>8317</v>
      </c>
      <c r="U2865" t="s">
        <v>8318</v>
      </c>
    </row>
    <row r="2866" spans="1:21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222"/>
        <v>42172.363506944443</v>
      </c>
      <c r="L2866" s="19">
        <f t="shared" si="223"/>
        <v>2015</v>
      </c>
      <c r="M2866" s="14">
        <f t="shared" si="220"/>
        <v>42202.304166666669</v>
      </c>
      <c r="N2866" t="b">
        <v>0</v>
      </c>
      <c r="O2866">
        <v>3</v>
      </c>
      <c r="P2866" t="b">
        <v>0</v>
      </c>
      <c r="Q2866" t="s">
        <v>8271</v>
      </c>
      <c r="R2866" s="7">
        <f t="shared" si="221"/>
        <v>1.6</v>
      </c>
      <c r="S2866" s="7">
        <f t="shared" si="224"/>
        <v>13.333333333333334</v>
      </c>
      <c r="T2866" t="s">
        <v>8317</v>
      </c>
      <c r="U2866" t="s">
        <v>8318</v>
      </c>
    </row>
    <row r="2867" spans="1:21" ht="4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222"/>
        <v>41949.864108796297</v>
      </c>
      <c r="L2867" s="19">
        <f t="shared" si="223"/>
        <v>2014</v>
      </c>
      <c r="M2867" s="14">
        <f t="shared" si="220"/>
        <v>42009.864108796297</v>
      </c>
      <c r="N2867" t="b">
        <v>0</v>
      </c>
      <c r="O2867">
        <v>0</v>
      </c>
      <c r="P2867" t="b">
        <v>0</v>
      </c>
      <c r="Q2867" t="s">
        <v>8271</v>
      </c>
      <c r="R2867" s="7">
        <f t="shared" si="221"/>
        <v>0</v>
      </c>
      <c r="S2867" s="7">
        <f t="shared" si="224"/>
        <v>0</v>
      </c>
      <c r="T2867" t="s">
        <v>8317</v>
      </c>
      <c r="U2867" t="s">
        <v>8318</v>
      </c>
    </row>
    <row r="2868" spans="1:21" ht="4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222"/>
        <v>42627.705104166671</v>
      </c>
      <c r="L2868" s="19">
        <f t="shared" si="223"/>
        <v>2016</v>
      </c>
      <c r="M2868" s="14">
        <f t="shared" si="220"/>
        <v>42657.666666666672</v>
      </c>
      <c r="N2868" t="b">
        <v>0</v>
      </c>
      <c r="O2868">
        <v>2</v>
      </c>
      <c r="P2868" t="b">
        <v>0</v>
      </c>
      <c r="Q2868" t="s">
        <v>8271</v>
      </c>
      <c r="R2868" s="7">
        <f t="shared" si="221"/>
        <v>0.89999999999999991</v>
      </c>
      <c r="S2868" s="7">
        <f t="shared" si="224"/>
        <v>22.5</v>
      </c>
      <c r="T2868" t="s">
        <v>8317</v>
      </c>
      <c r="U2868" t="s">
        <v>8318</v>
      </c>
    </row>
    <row r="2869" spans="1:21" ht="45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222"/>
        <v>42530.945277777777</v>
      </c>
      <c r="L2869" s="19">
        <f t="shared" si="223"/>
        <v>2016</v>
      </c>
      <c r="M2869" s="14">
        <f t="shared" si="220"/>
        <v>42554.916666666672</v>
      </c>
      <c r="N2869" t="b">
        <v>0</v>
      </c>
      <c r="O2869">
        <v>10</v>
      </c>
      <c r="P2869" t="b">
        <v>0</v>
      </c>
      <c r="Q2869" t="s">
        <v>8271</v>
      </c>
      <c r="R2869" s="7">
        <f t="shared" si="221"/>
        <v>20.16</v>
      </c>
      <c r="S2869" s="7">
        <f t="shared" si="224"/>
        <v>50.4</v>
      </c>
      <c r="T2869" t="s">
        <v>8317</v>
      </c>
      <c r="U2869" t="s">
        <v>8318</v>
      </c>
    </row>
    <row r="2870" spans="1:21" ht="45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222"/>
        <v>42618.577013888891</v>
      </c>
      <c r="L2870" s="19">
        <f t="shared" si="223"/>
        <v>2016</v>
      </c>
      <c r="M2870" s="14">
        <f t="shared" si="220"/>
        <v>42648.577013888891</v>
      </c>
      <c r="N2870" t="b">
        <v>0</v>
      </c>
      <c r="O2870">
        <v>60</v>
      </c>
      <c r="P2870" t="b">
        <v>0</v>
      </c>
      <c r="Q2870" t="s">
        <v>8271</v>
      </c>
      <c r="R2870" s="7">
        <f t="shared" si="221"/>
        <v>42.011733333333332</v>
      </c>
      <c r="S2870" s="7">
        <f t="shared" si="224"/>
        <v>105.02933333333334</v>
      </c>
      <c r="T2870" t="s">
        <v>8317</v>
      </c>
      <c r="U2870" t="s">
        <v>8318</v>
      </c>
    </row>
    <row r="2871" spans="1:21" ht="45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222"/>
        <v>42540.343530092592</v>
      </c>
      <c r="L2871" s="19">
        <f t="shared" si="223"/>
        <v>2016</v>
      </c>
      <c r="M2871" s="14">
        <f t="shared" si="220"/>
        <v>42570.343530092592</v>
      </c>
      <c r="N2871" t="b">
        <v>0</v>
      </c>
      <c r="O2871">
        <v>5</v>
      </c>
      <c r="P2871" t="b">
        <v>0</v>
      </c>
      <c r="Q2871" t="s">
        <v>8271</v>
      </c>
      <c r="R2871" s="7">
        <f t="shared" si="221"/>
        <v>0.88500000000000001</v>
      </c>
      <c r="S2871" s="7">
        <f t="shared" si="224"/>
        <v>35.4</v>
      </c>
      <c r="T2871" t="s">
        <v>8317</v>
      </c>
      <c r="U2871" t="s">
        <v>8318</v>
      </c>
    </row>
    <row r="2872" spans="1:21" ht="45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222"/>
        <v>41745.939409722225</v>
      </c>
      <c r="L2872" s="19">
        <f t="shared" si="223"/>
        <v>2014</v>
      </c>
      <c r="M2872" s="14">
        <f t="shared" si="220"/>
        <v>41775.939409722225</v>
      </c>
      <c r="N2872" t="b">
        <v>0</v>
      </c>
      <c r="O2872">
        <v>9</v>
      </c>
      <c r="P2872" t="b">
        <v>0</v>
      </c>
      <c r="Q2872" t="s">
        <v>8271</v>
      </c>
      <c r="R2872" s="7">
        <f t="shared" si="221"/>
        <v>15</v>
      </c>
      <c r="S2872" s="7">
        <f t="shared" si="224"/>
        <v>83.333333333333329</v>
      </c>
      <c r="T2872" t="s">
        <v>8317</v>
      </c>
      <c r="U2872" t="s">
        <v>8318</v>
      </c>
    </row>
    <row r="2873" spans="1:21" ht="4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222"/>
        <v>41974.488576388889</v>
      </c>
      <c r="L2873" s="19">
        <f t="shared" si="223"/>
        <v>2014</v>
      </c>
      <c r="M2873" s="14">
        <f t="shared" si="220"/>
        <v>41994.488576388889</v>
      </c>
      <c r="N2873" t="b">
        <v>0</v>
      </c>
      <c r="O2873">
        <v>13</v>
      </c>
      <c r="P2873" t="b">
        <v>0</v>
      </c>
      <c r="Q2873" t="s">
        <v>8271</v>
      </c>
      <c r="R2873" s="7">
        <f t="shared" si="221"/>
        <v>4.67</v>
      </c>
      <c r="S2873" s="7">
        <f t="shared" si="224"/>
        <v>35.92307692307692</v>
      </c>
      <c r="T2873" t="s">
        <v>8317</v>
      </c>
      <c r="U2873" t="s">
        <v>8318</v>
      </c>
    </row>
    <row r="2874" spans="1:21" ht="30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222"/>
        <v>42114.86618055556</v>
      </c>
      <c r="L2874" s="19">
        <f t="shared" si="223"/>
        <v>2015</v>
      </c>
      <c r="M2874" s="14">
        <f t="shared" si="220"/>
        <v>42174.86618055556</v>
      </c>
      <c r="N2874" t="b">
        <v>0</v>
      </c>
      <c r="O2874">
        <v>0</v>
      </c>
      <c r="P2874" t="b">
        <v>0</v>
      </c>
      <c r="Q2874" t="s">
        <v>8271</v>
      </c>
      <c r="R2874" s="7">
        <f t="shared" si="221"/>
        <v>0</v>
      </c>
      <c r="S2874" s="7">
        <f t="shared" si="224"/>
        <v>0</v>
      </c>
      <c r="T2874" t="s">
        <v>8317</v>
      </c>
      <c r="U2874" t="s">
        <v>8318</v>
      </c>
    </row>
    <row r="2875" spans="1:21" ht="45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222"/>
        <v>42002.567488425921</v>
      </c>
      <c r="L2875" s="19">
        <f t="shared" si="223"/>
        <v>2014</v>
      </c>
      <c r="M2875" s="14">
        <f t="shared" si="220"/>
        <v>42032.567488425921</v>
      </c>
      <c r="N2875" t="b">
        <v>0</v>
      </c>
      <c r="O2875">
        <v>8</v>
      </c>
      <c r="P2875" t="b">
        <v>0</v>
      </c>
      <c r="Q2875" t="s">
        <v>8271</v>
      </c>
      <c r="R2875" s="7">
        <f t="shared" si="221"/>
        <v>38.119999999999997</v>
      </c>
      <c r="S2875" s="7">
        <f t="shared" si="224"/>
        <v>119.125</v>
      </c>
      <c r="T2875" t="s">
        <v>8317</v>
      </c>
      <c r="U2875" t="s">
        <v>8318</v>
      </c>
    </row>
    <row r="2876" spans="1:21" ht="4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222"/>
        <v>42722.59474537037</v>
      </c>
      <c r="L2876" s="19">
        <f t="shared" si="223"/>
        <v>2016</v>
      </c>
      <c r="M2876" s="14">
        <f t="shared" si="220"/>
        <v>42752.59474537037</v>
      </c>
      <c r="N2876" t="b">
        <v>0</v>
      </c>
      <c r="O2876">
        <v>3</v>
      </c>
      <c r="P2876" t="b">
        <v>0</v>
      </c>
      <c r="Q2876" t="s">
        <v>8271</v>
      </c>
      <c r="R2876" s="7">
        <f t="shared" si="221"/>
        <v>5.42</v>
      </c>
      <c r="S2876" s="7">
        <f t="shared" si="224"/>
        <v>90.333333333333329</v>
      </c>
      <c r="T2876" t="s">
        <v>8317</v>
      </c>
      <c r="U2876" t="s">
        <v>8318</v>
      </c>
    </row>
    <row r="2877" spans="1:21" ht="4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222"/>
        <v>42464.878391203703</v>
      </c>
      <c r="L2877" s="19">
        <f t="shared" si="223"/>
        <v>2016</v>
      </c>
      <c r="M2877" s="14">
        <f t="shared" si="220"/>
        <v>42494.878391203703</v>
      </c>
      <c r="N2877" t="b">
        <v>0</v>
      </c>
      <c r="O2877">
        <v>3</v>
      </c>
      <c r="P2877" t="b">
        <v>0</v>
      </c>
      <c r="Q2877" t="s">
        <v>8271</v>
      </c>
      <c r="R2877" s="7">
        <f t="shared" si="221"/>
        <v>3.4999999999999996E-2</v>
      </c>
      <c r="S2877" s="7">
        <f t="shared" si="224"/>
        <v>2.3333333333333335</v>
      </c>
      <c r="T2877" t="s">
        <v>8317</v>
      </c>
      <c r="U2877" t="s">
        <v>8318</v>
      </c>
    </row>
    <row r="2878" spans="1:21" ht="4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222"/>
        <v>42171.493969907402</v>
      </c>
      <c r="L2878" s="19">
        <f t="shared" si="223"/>
        <v>2015</v>
      </c>
      <c r="M2878" s="14">
        <f t="shared" si="220"/>
        <v>42201.493969907402</v>
      </c>
      <c r="N2878" t="b">
        <v>0</v>
      </c>
      <c r="O2878">
        <v>0</v>
      </c>
      <c r="P2878" t="b">
        <v>0</v>
      </c>
      <c r="Q2878" t="s">
        <v>8271</v>
      </c>
      <c r="R2878" s="7">
        <f t="shared" si="221"/>
        <v>0</v>
      </c>
      <c r="S2878" s="7">
        <f t="shared" si="224"/>
        <v>0</v>
      </c>
      <c r="T2878" t="s">
        <v>8317</v>
      </c>
      <c r="U2878" t="s">
        <v>8318</v>
      </c>
    </row>
    <row r="2879" spans="1:21" ht="4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222"/>
        <v>42672.705138888894</v>
      </c>
      <c r="L2879" s="19">
        <f t="shared" si="223"/>
        <v>2016</v>
      </c>
      <c r="M2879" s="14">
        <f t="shared" si="220"/>
        <v>42704.458333333328</v>
      </c>
      <c r="N2879" t="b">
        <v>0</v>
      </c>
      <c r="O2879">
        <v>6</v>
      </c>
      <c r="P2879" t="b">
        <v>0</v>
      </c>
      <c r="Q2879" t="s">
        <v>8271</v>
      </c>
      <c r="R2879" s="7">
        <f t="shared" si="221"/>
        <v>10.833333333333334</v>
      </c>
      <c r="S2879" s="7">
        <f t="shared" si="224"/>
        <v>108.33333333333333</v>
      </c>
      <c r="T2879" t="s">
        <v>8317</v>
      </c>
      <c r="U2879" t="s">
        <v>8318</v>
      </c>
    </row>
    <row r="2880" spans="1:21" ht="4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222"/>
        <v>42128.365682870368</v>
      </c>
      <c r="L2880" s="19">
        <f t="shared" si="223"/>
        <v>2015</v>
      </c>
      <c r="M2880" s="14">
        <f t="shared" si="220"/>
        <v>42188.365682870368</v>
      </c>
      <c r="N2880" t="b">
        <v>0</v>
      </c>
      <c r="O2880">
        <v>4</v>
      </c>
      <c r="P2880" t="b">
        <v>0</v>
      </c>
      <c r="Q2880" t="s">
        <v>8271</v>
      </c>
      <c r="R2880" s="7">
        <f t="shared" si="221"/>
        <v>2.1</v>
      </c>
      <c r="S2880" s="7">
        <f t="shared" si="224"/>
        <v>15.75</v>
      </c>
      <c r="T2880" t="s">
        <v>8317</v>
      </c>
      <c r="U2880" t="s">
        <v>8318</v>
      </c>
    </row>
    <row r="2881" spans="1:21" ht="30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222"/>
        <v>42359.475243055553</v>
      </c>
      <c r="L2881" s="19">
        <f t="shared" si="223"/>
        <v>2015</v>
      </c>
      <c r="M2881" s="14">
        <f t="shared" si="220"/>
        <v>42389.475243055553</v>
      </c>
      <c r="N2881" t="b">
        <v>0</v>
      </c>
      <c r="O2881">
        <v>1</v>
      </c>
      <c r="P2881" t="b">
        <v>0</v>
      </c>
      <c r="Q2881" t="s">
        <v>8271</v>
      </c>
      <c r="R2881" s="7">
        <f t="shared" si="221"/>
        <v>0.2589285714285714</v>
      </c>
      <c r="S2881" s="7">
        <f t="shared" si="224"/>
        <v>29</v>
      </c>
      <c r="T2881" t="s">
        <v>8317</v>
      </c>
      <c r="U2881" t="s">
        <v>8318</v>
      </c>
    </row>
    <row r="2882" spans="1:21" ht="4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si="222"/>
        <v>42192.655694444446</v>
      </c>
      <c r="L2882" s="19">
        <f t="shared" si="223"/>
        <v>2015</v>
      </c>
      <c r="M2882" s="14">
        <f t="shared" ref="M2882:M2945" si="225">(I2882/86400)+25569+(-6/24)</f>
        <v>42236.461805555555</v>
      </c>
      <c r="N2882" t="b">
        <v>0</v>
      </c>
      <c r="O2882">
        <v>29</v>
      </c>
      <c r="P2882" t="b">
        <v>0</v>
      </c>
      <c r="Q2882" t="s">
        <v>8271</v>
      </c>
      <c r="R2882" s="7">
        <f t="shared" ref="R2882:R2945" si="226">E2882/D2882*100</f>
        <v>23.333333333333332</v>
      </c>
      <c r="S2882" s="7">
        <f t="shared" si="224"/>
        <v>96.551724137931032</v>
      </c>
      <c r="T2882" t="s">
        <v>8317</v>
      </c>
      <c r="U2882" t="s">
        <v>8318</v>
      </c>
    </row>
    <row r="2883" spans="1:21" ht="4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ref="K2883:K2946" si="227">(J2883/86400)+25569+(-6/24)</f>
        <v>41916.347638888888</v>
      </c>
      <c r="L2883" s="19">
        <f t="shared" ref="L2883:L2946" si="228">YEAR(K2883)</f>
        <v>2014</v>
      </c>
      <c r="M2883" s="14">
        <f t="shared" si="225"/>
        <v>41976.389305555553</v>
      </c>
      <c r="N2883" t="b">
        <v>0</v>
      </c>
      <c r="O2883">
        <v>0</v>
      </c>
      <c r="P2883" t="b">
        <v>0</v>
      </c>
      <c r="Q2883" t="s">
        <v>8271</v>
      </c>
      <c r="R2883" s="7">
        <f t="shared" si="226"/>
        <v>0</v>
      </c>
      <c r="S2883" s="7">
        <f t="shared" ref="S2883:S2946" si="229">IFERROR(E2883/O2883,0)</f>
        <v>0</v>
      </c>
      <c r="T2883" t="s">
        <v>8317</v>
      </c>
      <c r="U2883" t="s">
        <v>8318</v>
      </c>
    </row>
    <row r="2884" spans="1:21" ht="4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227"/>
        <v>42461.346273148149</v>
      </c>
      <c r="L2884" s="19">
        <f t="shared" si="228"/>
        <v>2016</v>
      </c>
      <c r="M2884" s="14">
        <f t="shared" si="225"/>
        <v>42491.346273148149</v>
      </c>
      <c r="N2884" t="b">
        <v>0</v>
      </c>
      <c r="O2884">
        <v>4</v>
      </c>
      <c r="P2884" t="b">
        <v>0</v>
      </c>
      <c r="Q2884" t="s">
        <v>8271</v>
      </c>
      <c r="R2884" s="7">
        <f t="shared" si="226"/>
        <v>33.6</v>
      </c>
      <c r="S2884" s="7">
        <f t="shared" si="229"/>
        <v>63</v>
      </c>
      <c r="T2884" t="s">
        <v>8317</v>
      </c>
      <c r="U2884" t="s">
        <v>8318</v>
      </c>
    </row>
    <row r="2885" spans="1:21" ht="45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227"/>
        <v>42370.65320601852</v>
      </c>
      <c r="L2885" s="19">
        <f t="shared" si="228"/>
        <v>2016</v>
      </c>
      <c r="M2885" s="14">
        <f t="shared" si="225"/>
        <v>42405.957638888889</v>
      </c>
      <c r="N2885" t="b">
        <v>0</v>
      </c>
      <c r="O2885">
        <v>5</v>
      </c>
      <c r="P2885" t="b">
        <v>0</v>
      </c>
      <c r="Q2885" t="s">
        <v>8271</v>
      </c>
      <c r="R2885" s="7">
        <f t="shared" si="226"/>
        <v>19.079999999999998</v>
      </c>
      <c r="S2885" s="7">
        <f t="shared" si="229"/>
        <v>381.6</v>
      </c>
      <c r="T2885" t="s">
        <v>8317</v>
      </c>
      <c r="U2885" t="s">
        <v>8318</v>
      </c>
    </row>
    <row r="2886" spans="1:21" ht="30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227"/>
        <v>41948.477256944447</v>
      </c>
      <c r="L2886" s="19">
        <f t="shared" si="228"/>
        <v>2014</v>
      </c>
      <c r="M2886" s="14">
        <f t="shared" si="225"/>
        <v>41978.477256944447</v>
      </c>
      <c r="N2886" t="b">
        <v>0</v>
      </c>
      <c r="O2886">
        <v>4</v>
      </c>
      <c r="P2886" t="b">
        <v>0</v>
      </c>
      <c r="Q2886" t="s">
        <v>8271</v>
      </c>
      <c r="R2886" s="7">
        <f t="shared" si="226"/>
        <v>0.41111111111111115</v>
      </c>
      <c r="S2886" s="7">
        <f t="shared" si="229"/>
        <v>46.25</v>
      </c>
      <c r="T2886" t="s">
        <v>8317</v>
      </c>
      <c r="U2886" t="s">
        <v>8318</v>
      </c>
    </row>
    <row r="2887" spans="1:21" ht="30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227"/>
        <v>42046.82640046296</v>
      </c>
      <c r="L2887" s="19">
        <f t="shared" si="228"/>
        <v>2015</v>
      </c>
      <c r="M2887" s="14">
        <f t="shared" si="225"/>
        <v>42076.784733796296</v>
      </c>
      <c r="N2887" t="b">
        <v>0</v>
      </c>
      <c r="O2887">
        <v>5</v>
      </c>
      <c r="P2887" t="b">
        <v>0</v>
      </c>
      <c r="Q2887" t="s">
        <v>8271</v>
      </c>
      <c r="R2887" s="7">
        <f t="shared" si="226"/>
        <v>32.5</v>
      </c>
      <c r="S2887" s="7">
        <f t="shared" si="229"/>
        <v>26</v>
      </c>
      <c r="T2887" t="s">
        <v>8317</v>
      </c>
      <c r="U2887" t="s">
        <v>8318</v>
      </c>
    </row>
    <row r="2888" spans="1:21" ht="4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227"/>
        <v>42261.382916666669</v>
      </c>
      <c r="L2888" s="19">
        <f t="shared" si="228"/>
        <v>2015</v>
      </c>
      <c r="M2888" s="14">
        <f t="shared" si="225"/>
        <v>42265.915972222225</v>
      </c>
      <c r="N2888" t="b">
        <v>0</v>
      </c>
      <c r="O2888">
        <v>1</v>
      </c>
      <c r="P2888" t="b">
        <v>0</v>
      </c>
      <c r="Q2888" t="s">
        <v>8271</v>
      </c>
      <c r="R2888" s="7">
        <f t="shared" si="226"/>
        <v>5</v>
      </c>
      <c r="S2888" s="7">
        <f t="shared" si="229"/>
        <v>10</v>
      </c>
      <c r="T2888" t="s">
        <v>8317</v>
      </c>
      <c r="U2888" t="s">
        <v>8318</v>
      </c>
    </row>
    <row r="2889" spans="1:21" ht="4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227"/>
        <v>41985.177361111113</v>
      </c>
      <c r="L2889" s="19">
        <f t="shared" si="228"/>
        <v>2014</v>
      </c>
      <c r="M2889" s="14">
        <f t="shared" si="225"/>
        <v>42015.177361111113</v>
      </c>
      <c r="N2889" t="b">
        <v>0</v>
      </c>
      <c r="O2889">
        <v>1</v>
      </c>
      <c r="P2889" t="b">
        <v>0</v>
      </c>
      <c r="Q2889" t="s">
        <v>8271</v>
      </c>
      <c r="R2889" s="7">
        <f t="shared" si="226"/>
        <v>0.16666666666666669</v>
      </c>
      <c r="S2889" s="7">
        <f t="shared" si="229"/>
        <v>5</v>
      </c>
      <c r="T2889" t="s">
        <v>8317</v>
      </c>
      <c r="U2889" t="s">
        <v>8318</v>
      </c>
    </row>
    <row r="2890" spans="1:21" ht="4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227"/>
        <v>41922.285185185188</v>
      </c>
      <c r="L2890" s="19">
        <f t="shared" si="228"/>
        <v>2014</v>
      </c>
      <c r="M2890" s="14">
        <f t="shared" si="225"/>
        <v>41929.957638888889</v>
      </c>
      <c r="N2890" t="b">
        <v>0</v>
      </c>
      <c r="O2890">
        <v>0</v>
      </c>
      <c r="P2890" t="b">
        <v>0</v>
      </c>
      <c r="Q2890" t="s">
        <v>8271</v>
      </c>
      <c r="R2890" s="7">
        <f t="shared" si="226"/>
        <v>0</v>
      </c>
      <c r="S2890" s="7">
        <f t="shared" si="229"/>
        <v>0</v>
      </c>
      <c r="T2890" t="s">
        <v>8317</v>
      </c>
      <c r="U2890" t="s">
        <v>8318</v>
      </c>
    </row>
    <row r="2891" spans="1:21" ht="4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227"/>
        <v>41850.613252314812</v>
      </c>
      <c r="L2891" s="19">
        <f t="shared" si="228"/>
        <v>2014</v>
      </c>
      <c r="M2891" s="14">
        <f t="shared" si="225"/>
        <v>41880.613252314812</v>
      </c>
      <c r="N2891" t="b">
        <v>0</v>
      </c>
      <c r="O2891">
        <v>14</v>
      </c>
      <c r="P2891" t="b">
        <v>0</v>
      </c>
      <c r="Q2891" t="s">
        <v>8271</v>
      </c>
      <c r="R2891" s="7">
        <f t="shared" si="226"/>
        <v>38.066666666666663</v>
      </c>
      <c r="S2891" s="7">
        <f t="shared" si="229"/>
        <v>81.571428571428569</v>
      </c>
      <c r="T2891" t="s">
        <v>8317</v>
      </c>
      <c r="U2891" t="s">
        <v>8318</v>
      </c>
    </row>
    <row r="2892" spans="1:21" ht="4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227"/>
        <v>41831.492962962962</v>
      </c>
      <c r="L2892" s="19">
        <f t="shared" si="228"/>
        <v>2014</v>
      </c>
      <c r="M2892" s="14">
        <f t="shared" si="225"/>
        <v>41859.875</v>
      </c>
      <c r="N2892" t="b">
        <v>0</v>
      </c>
      <c r="O2892">
        <v>3</v>
      </c>
      <c r="P2892" t="b">
        <v>0</v>
      </c>
      <c r="Q2892" t="s">
        <v>8271</v>
      </c>
      <c r="R2892" s="7">
        <f t="shared" si="226"/>
        <v>1.05</v>
      </c>
      <c r="S2892" s="7">
        <f t="shared" si="229"/>
        <v>7</v>
      </c>
      <c r="T2892" t="s">
        <v>8317</v>
      </c>
      <c r="U2892" t="s">
        <v>8318</v>
      </c>
    </row>
    <row r="2893" spans="1:21" ht="4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227"/>
        <v>42415.633425925931</v>
      </c>
      <c r="L2893" s="19">
        <f t="shared" si="228"/>
        <v>2016</v>
      </c>
      <c r="M2893" s="14">
        <f t="shared" si="225"/>
        <v>42475.59175925926</v>
      </c>
      <c r="N2893" t="b">
        <v>0</v>
      </c>
      <c r="O2893">
        <v>10</v>
      </c>
      <c r="P2893" t="b">
        <v>0</v>
      </c>
      <c r="Q2893" t="s">
        <v>8271</v>
      </c>
      <c r="R2893" s="7">
        <f t="shared" si="226"/>
        <v>2.73</v>
      </c>
      <c r="S2893" s="7">
        <f t="shared" si="229"/>
        <v>27.3</v>
      </c>
      <c r="T2893" t="s">
        <v>8317</v>
      </c>
      <c r="U2893" t="s">
        <v>8318</v>
      </c>
    </row>
    <row r="2894" spans="1:21" ht="4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227"/>
        <v>41869.464166666665</v>
      </c>
      <c r="L2894" s="19">
        <f t="shared" si="228"/>
        <v>2014</v>
      </c>
      <c r="M2894" s="14">
        <f t="shared" si="225"/>
        <v>41876.625</v>
      </c>
      <c r="N2894" t="b">
        <v>0</v>
      </c>
      <c r="O2894">
        <v>17</v>
      </c>
      <c r="P2894" t="b">
        <v>0</v>
      </c>
      <c r="Q2894" t="s">
        <v>8271</v>
      </c>
      <c r="R2894" s="7">
        <f t="shared" si="226"/>
        <v>9.0909090909090917</v>
      </c>
      <c r="S2894" s="7">
        <f t="shared" si="229"/>
        <v>29.411764705882351</v>
      </c>
      <c r="T2894" t="s">
        <v>8317</v>
      </c>
      <c r="U2894" t="s">
        <v>8318</v>
      </c>
    </row>
    <row r="2895" spans="1:21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227"/>
        <v>41953.523090277777</v>
      </c>
      <c r="L2895" s="19">
        <f t="shared" si="228"/>
        <v>2014</v>
      </c>
      <c r="M2895" s="14">
        <f t="shared" si="225"/>
        <v>42012.833333333328</v>
      </c>
      <c r="N2895" t="b">
        <v>0</v>
      </c>
      <c r="O2895">
        <v>2</v>
      </c>
      <c r="P2895" t="b">
        <v>0</v>
      </c>
      <c r="Q2895" t="s">
        <v>8271</v>
      </c>
      <c r="R2895" s="7">
        <f t="shared" si="226"/>
        <v>0.5</v>
      </c>
      <c r="S2895" s="7">
        <f t="shared" si="229"/>
        <v>12.5</v>
      </c>
      <c r="T2895" t="s">
        <v>8317</v>
      </c>
      <c r="U2895" t="s">
        <v>8318</v>
      </c>
    </row>
    <row r="2896" spans="1:21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227"/>
        <v>42037.736284722225</v>
      </c>
      <c r="L2896" s="19">
        <f t="shared" si="228"/>
        <v>2015</v>
      </c>
      <c r="M2896" s="14">
        <f t="shared" si="225"/>
        <v>42097.694618055553</v>
      </c>
      <c r="N2896" t="b">
        <v>0</v>
      </c>
      <c r="O2896">
        <v>0</v>
      </c>
      <c r="P2896" t="b">
        <v>0</v>
      </c>
      <c r="Q2896" t="s">
        <v>8271</v>
      </c>
      <c r="R2896" s="7">
        <f t="shared" si="226"/>
        <v>0</v>
      </c>
      <c r="S2896" s="7">
        <f t="shared" si="229"/>
        <v>0</v>
      </c>
      <c r="T2896" t="s">
        <v>8317</v>
      </c>
      <c r="U2896" t="s">
        <v>8318</v>
      </c>
    </row>
    <row r="2897" spans="1:21" ht="4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227"/>
        <v>41811.305462962962</v>
      </c>
      <c r="L2897" s="19">
        <f t="shared" si="228"/>
        <v>2014</v>
      </c>
      <c r="M2897" s="14">
        <f t="shared" si="225"/>
        <v>41812.625</v>
      </c>
      <c r="N2897" t="b">
        <v>0</v>
      </c>
      <c r="O2897">
        <v>4</v>
      </c>
      <c r="P2897" t="b">
        <v>0</v>
      </c>
      <c r="Q2897" t="s">
        <v>8271</v>
      </c>
      <c r="R2897" s="7">
        <f t="shared" si="226"/>
        <v>4.5999999999999996</v>
      </c>
      <c r="S2897" s="7">
        <f t="shared" si="229"/>
        <v>5.75</v>
      </c>
      <c r="T2897" t="s">
        <v>8317</v>
      </c>
      <c r="U2897" t="s">
        <v>8318</v>
      </c>
    </row>
    <row r="2898" spans="1:21" ht="4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227"/>
        <v>42701.658807870372</v>
      </c>
      <c r="L2898" s="19">
        <f t="shared" si="228"/>
        <v>2016</v>
      </c>
      <c r="M2898" s="14">
        <f t="shared" si="225"/>
        <v>42716</v>
      </c>
      <c r="N2898" t="b">
        <v>0</v>
      </c>
      <c r="O2898">
        <v>12</v>
      </c>
      <c r="P2898" t="b">
        <v>0</v>
      </c>
      <c r="Q2898" t="s">
        <v>8271</v>
      </c>
      <c r="R2898" s="7">
        <f t="shared" si="226"/>
        <v>20.833333333333336</v>
      </c>
      <c r="S2898" s="7">
        <f t="shared" si="229"/>
        <v>52.083333333333336</v>
      </c>
      <c r="T2898" t="s">
        <v>8317</v>
      </c>
      <c r="U2898" t="s">
        <v>8318</v>
      </c>
    </row>
    <row r="2899" spans="1:21" ht="4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227"/>
        <v>42258.396504629629</v>
      </c>
      <c r="L2899" s="19">
        <f t="shared" si="228"/>
        <v>2015</v>
      </c>
      <c r="M2899" s="14">
        <f t="shared" si="225"/>
        <v>42288.395196759258</v>
      </c>
      <c r="N2899" t="b">
        <v>0</v>
      </c>
      <c r="O2899">
        <v>3</v>
      </c>
      <c r="P2899" t="b">
        <v>0</v>
      </c>
      <c r="Q2899" t="s">
        <v>8271</v>
      </c>
      <c r="R2899" s="7">
        <f t="shared" si="226"/>
        <v>4.583333333333333</v>
      </c>
      <c r="S2899" s="7">
        <f t="shared" si="229"/>
        <v>183.33333333333334</v>
      </c>
      <c r="T2899" t="s">
        <v>8317</v>
      </c>
      <c r="U2899" t="s">
        <v>8318</v>
      </c>
    </row>
    <row r="2900" spans="1:21" ht="4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227"/>
        <v>42278.414965277778</v>
      </c>
      <c r="L2900" s="19">
        <f t="shared" si="228"/>
        <v>2015</v>
      </c>
      <c r="M2900" s="14">
        <f t="shared" si="225"/>
        <v>42308.414965277778</v>
      </c>
      <c r="N2900" t="b">
        <v>0</v>
      </c>
      <c r="O2900">
        <v>12</v>
      </c>
      <c r="P2900" t="b">
        <v>0</v>
      </c>
      <c r="Q2900" t="s">
        <v>8271</v>
      </c>
      <c r="R2900" s="7">
        <f t="shared" si="226"/>
        <v>4.2133333333333338</v>
      </c>
      <c r="S2900" s="7">
        <f t="shared" si="229"/>
        <v>26.333333333333332</v>
      </c>
      <c r="T2900" t="s">
        <v>8317</v>
      </c>
      <c r="U2900" t="s">
        <v>8318</v>
      </c>
    </row>
    <row r="2901" spans="1:21" ht="4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227"/>
        <v>42514.828217592592</v>
      </c>
      <c r="L2901" s="19">
        <f t="shared" si="228"/>
        <v>2016</v>
      </c>
      <c r="M2901" s="14">
        <f t="shared" si="225"/>
        <v>42574.828217592592</v>
      </c>
      <c r="N2901" t="b">
        <v>0</v>
      </c>
      <c r="O2901">
        <v>0</v>
      </c>
      <c r="P2901" t="b">
        <v>0</v>
      </c>
      <c r="Q2901" t="s">
        <v>8271</v>
      </c>
      <c r="R2901" s="7">
        <f t="shared" si="226"/>
        <v>0</v>
      </c>
      <c r="S2901" s="7">
        <f t="shared" si="229"/>
        <v>0</v>
      </c>
      <c r="T2901" t="s">
        <v>8317</v>
      </c>
      <c r="U2901" t="s">
        <v>8318</v>
      </c>
    </row>
    <row r="2902" spans="1:21" ht="45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227"/>
        <v>41829.984166666669</v>
      </c>
      <c r="L2902" s="19">
        <f t="shared" si="228"/>
        <v>2014</v>
      </c>
      <c r="M2902" s="14">
        <f t="shared" si="225"/>
        <v>41859.984166666669</v>
      </c>
      <c r="N2902" t="b">
        <v>0</v>
      </c>
      <c r="O2902">
        <v>7</v>
      </c>
      <c r="P2902" t="b">
        <v>0</v>
      </c>
      <c r="Q2902" t="s">
        <v>8271</v>
      </c>
      <c r="R2902" s="7">
        <f t="shared" si="226"/>
        <v>61.909090909090914</v>
      </c>
      <c r="S2902" s="7">
        <f t="shared" si="229"/>
        <v>486.42857142857144</v>
      </c>
      <c r="T2902" t="s">
        <v>8317</v>
      </c>
      <c r="U2902" t="s">
        <v>8318</v>
      </c>
    </row>
    <row r="2903" spans="1:21" ht="4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227"/>
        <v>41982.654386574075</v>
      </c>
      <c r="L2903" s="19">
        <f t="shared" si="228"/>
        <v>2014</v>
      </c>
      <c r="M2903" s="14">
        <f t="shared" si="225"/>
        <v>42042.654386574075</v>
      </c>
      <c r="N2903" t="b">
        <v>0</v>
      </c>
      <c r="O2903">
        <v>2</v>
      </c>
      <c r="P2903" t="b">
        <v>0</v>
      </c>
      <c r="Q2903" t="s">
        <v>8271</v>
      </c>
      <c r="R2903" s="7">
        <f t="shared" si="226"/>
        <v>0.8</v>
      </c>
      <c r="S2903" s="7">
        <f t="shared" si="229"/>
        <v>3</v>
      </c>
      <c r="T2903" t="s">
        <v>8317</v>
      </c>
      <c r="U2903" t="s">
        <v>8318</v>
      </c>
    </row>
    <row r="2904" spans="1:21" ht="30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227"/>
        <v>42210.189768518518</v>
      </c>
      <c r="L2904" s="19">
        <f t="shared" si="228"/>
        <v>2015</v>
      </c>
      <c r="M2904" s="14">
        <f t="shared" si="225"/>
        <v>42240.189768518518</v>
      </c>
      <c r="N2904" t="b">
        <v>0</v>
      </c>
      <c r="O2904">
        <v>1</v>
      </c>
      <c r="P2904" t="b">
        <v>0</v>
      </c>
      <c r="Q2904" t="s">
        <v>8271</v>
      </c>
      <c r="R2904" s="7">
        <f t="shared" si="226"/>
        <v>1.6666666666666666E-2</v>
      </c>
      <c r="S2904" s="7">
        <f t="shared" si="229"/>
        <v>25</v>
      </c>
      <c r="T2904" t="s">
        <v>8317</v>
      </c>
      <c r="U2904" t="s">
        <v>8318</v>
      </c>
    </row>
    <row r="2905" spans="1:21" ht="4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227"/>
        <v>42195.916874999995</v>
      </c>
      <c r="L2905" s="19">
        <f t="shared" si="228"/>
        <v>2015</v>
      </c>
      <c r="M2905" s="14">
        <f t="shared" si="225"/>
        <v>42255.916874999995</v>
      </c>
      <c r="N2905" t="b">
        <v>0</v>
      </c>
      <c r="O2905">
        <v>4</v>
      </c>
      <c r="P2905" t="b">
        <v>0</v>
      </c>
      <c r="Q2905" t="s">
        <v>8271</v>
      </c>
      <c r="R2905" s="7">
        <f t="shared" si="226"/>
        <v>0.77999999999999992</v>
      </c>
      <c r="S2905" s="7">
        <f t="shared" si="229"/>
        <v>9.75</v>
      </c>
      <c r="T2905" t="s">
        <v>8317</v>
      </c>
      <c r="U2905" t="s">
        <v>8318</v>
      </c>
    </row>
    <row r="2906" spans="1:21" ht="4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227"/>
        <v>41940.717951388891</v>
      </c>
      <c r="L2906" s="19">
        <f t="shared" si="228"/>
        <v>2014</v>
      </c>
      <c r="M2906" s="14">
        <f t="shared" si="225"/>
        <v>41952.25</v>
      </c>
      <c r="N2906" t="b">
        <v>0</v>
      </c>
      <c r="O2906">
        <v>4</v>
      </c>
      <c r="P2906" t="b">
        <v>0</v>
      </c>
      <c r="Q2906" t="s">
        <v>8271</v>
      </c>
      <c r="R2906" s="7">
        <f t="shared" si="226"/>
        <v>5</v>
      </c>
      <c r="S2906" s="7">
        <f t="shared" si="229"/>
        <v>18.75</v>
      </c>
      <c r="T2906" t="s">
        <v>8317</v>
      </c>
      <c r="U2906" t="s">
        <v>8318</v>
      </c>
    </row>
    <row r="2907" spans="1:21" ht="4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227"/>
        <v>42605.806863425925</v>
      </c>
      <c r="L2907" s="19">
        <f t="shared" si="228"/>
        <v>2016</v>
      </c>
      <c r="M2907" s="14">
        <f t="shared" si="225"/>
        <v>42619.806863425925</v>
      </c>
      <c r="N2907" t="b">
        <v>0</v>
      </c>
      <c r="O2907">
        <v>17</v>
      </c>
      <c r="P2907" t="b">
        <v>0</v>
      </c>
      <c r="Q2907" t="s">
        <v>8271</v>
      </c>
      <c r="R2907" s="7">
        <f t="shared" si="226"/>
        <v>17.771428571428572</v>
      </c>
      <c r="S2907" s="7">
        <f t="shared" si="229"/>
        <v>36.588235294117645</v>
      </c>
      <c r="T2907" t="s">
        <v>8317</v>
      </c>
      <c r="U2907" t="s">
        <v>8318</v>
      </c>
    </row>
    <row r="2908" spans="1:21" ht="45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227"/>
        <v>42199.398912037039</v>
      </c>
      <c r="L2908" s="19">
        <f t="shared" si="228"/>
        <v>2015</v>
      </c>
      <c r="M2908" s="14">
        <f t="shared" si="225"/>
        <v>42216.791666666672</v>
      </c>
      <c r="N2908" t="b">
        <v>0</v>
      </c>
      <c r="O2908">
        <v>7</v>
      </c>
      <c r="P2908" t="b">
        <v>0</v>
      </c>
      <c r="Q2908" t="s">
        <v>8271</v>
      </c>
      <c r="R2908" s="7">
        <f t="shared" si="226"/>
        <v>9.4166666666666661</v>
      </c>
      <c r="S2908" s="7">
        <f t="shared" si="229"/>
        <v>80.714285714285708</v>
      </c>
      <c r="T2908" t="s">
        <v>8317</v>
      </c>
      <c r="U2908" t="s">
        <v>8318</v>
      </c>
    </row>
    <row r="2909" spans="1:21" ht="4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227"/>
        <v>42444.627743055556</v>
      </c>
      <c r="L2909" s="19">
        <f t="shared" si="228"/>
        <v>2016</v>
      </c>
      <c r="M2909" s="14">
        <f t="shared" si="225"/>
        <v>42504.627743055556</v>
      </c>
      <c r="N2909" t="b">
        <v>0</v>
      </c>
      <c r="O2909">
        <v>2</v>
      </c>
      <c r="P2909" t="b">
        <v>0</v>
      </c>
      <c r="Q2909" t="s">
        <v>8271</v>
      </c>
      <c r="R2909" s="7">
        <f t="shared" si="226"/>
        <v>0.08</v>
      </c>
      <c r="S2909" s="7">
        <f t="shared" si="229"/>
        <v>1</v>
      </c>
      <c r="T2909" t="s">
        <v>8317</v>
      </c>
      <c r="U2909" t="s">
        <v>8318</v>
      </c>
    </row>
    <row r="2910" spans="1:21" ht="60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227"/>
        <v>42499.48170138889</v>
      </c>
      <c r="L2910" s="19">
        <f t="shared" si="228"/>
        <v>2016</v>
      </c>
      <c r="M2910" s="14">
        <f t="shared" si="225"/>
        <v>42529.48170138889</v>
      </c>
      <c r="N2910" t="b">
        <v>0</v>
      </c>
      <c r="O2910">
        <v>5</v>
      </c>
      <c r="P2910" t="b">
        <v>0</v>
      </c>
      <c r="Q2910" t="s">
        <v>8271</v>
      </c>
      <c r="R2910" s="7">
        <f t="shared" si="226"/>
        <v>2.75</v>
      </c>
      <c r="S2910" s="7">
        <f t="shared" si="229"/>
        <v>52.8</v>
      </c>
      <c r="T2910" t="s">
        <v>8317</v>
      </c>
      <c r="U2910" t="s">
        <v>8318</v>
      </c>
    </row>
    <row r="2911" spans="1:21" ht="45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227"/>
        <v>41929.016215277778</v>
      </c>
      <c r="L2911" s="19">
        <f t="shared" si="228"/>
        <v>2014</v>
      </c>
      <c r="M2911" s="14">
        <f t="shared" si="225"/>
        <v>41968.573611111111</v>
      </c>
      <c r="N2911" t="b">
        <v>0</v>
      </c>
      <c r="O2911">
        <v>1</v>
      </c>
      <c r="P2911" t="b">
        <v>0</v>
      </c>
      <c r="Q2911" t="s">
        <v>8271</v>
      </c>
      <c r="R2911" s="7">
        <f t="shared" si="226"/>
        <v>1.1111111111111112E-2</v>
      </c>
      <c r="S2911" s="7">
        <f t="shared" si="229"/>
        <v>20</v>
      </c>
      <c r="T2911" t="s">
        <v>8317</v>
      </c>
      <c r="U2911" t="s">
        <v>8318</v>
      </c>
    </row>
    <row r="2912" spans="1:21" ht="4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227"/>
        <v>42107.591284722221</v>
      </c>
      <c r="L2912" s="19">
        <f t="shared" si="228"/>
        <v>2015</v>
      </c>
      <c r="M2912" s="14">
        <f t="shared" si="225"/>
        <v>42167.591284722221</v>
      </c>
      <c r="N2912" t="b">
        <v>0</v>
      </c>
      <c r="O2912">
        <v>1</v>
      </c>
      <c r="P2912" t="b">
        <v>0</v>
      </c>
      <c r="Q2912" t="s">
        <v>8271</v>
      </c>
      <c r="R2912" s="7">
        <f t="shared" si="226"/>
        <v>3.3333333333333335E-3</v>
      </c>
      <c r="S2912" s="7">
        <f t="shared" si="229"/>
        <v>1</v>
      </c>
      <c r="T2912" t="s">
        <v>8317</v>
      </c>
      <c r="U2912" t="s">
        <v>8318</v>
      </c>
    </row>
    <row r="2913" spans="1:21" ht="45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227"/>
        <v>42142.518819444449</v>
      </c>
      <c r="L2913" s="19">
        <f t="shared" si="228"/>
        <v>2015</v>
      </c>
      <c r="M2913" s="14">
        <f t="shared" si="225"/>
        <v>42182.518819444449</v>
      </c>
      <c r="N2913" t="b">
        <v>0</v>
      </c>
      <c r="O2913">
        <v>14</v>
      </c>
      <c r="P2913" t="b">
        <v>0</v>
      </c>
      <c r="Q2913" t="s">
        <v>8271</v>
      </c>
      <c r="R2913" s="7">
        <f t="shared" si="226"/>
        <v>36.5</v>
      </c>
      <c r="S2913" s="7">
        <f t="shared" si="229"/>
        <v>46.928571428571431</v>
      </c>
      <c r="T2913" t="s">
        <v>8317</v>
      </c>
      <c r="U2913" t="s">
        <v>8318</v>
      </c>
    </row>
    <row r="2914" spans="1:21" ht="4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227"/>
        <v>42353.881643518514</v>
      </c>
      <c r="L2914" s="19">
        <f t="shared" si="228"/>
        <v>2015</v>
      </c>
      <c r="M2914" s="14">
        <f t="shared" si="225"/>
        <v>42383.881643518514</v>
      </c>
      <c r="N2914" t="b">
        <v>0</v>
      </c>
      <c r="O2914">
        <v>26</v>
      </c>
      <c r="P2914" t="b">
        <v>0</v>
      </c>
      <c r="Q2914" t="s">
        <v>8271</v>
      </c>
      <c r="R2914" s="7">
        <f t="shared" si="226"/>
        <v>14.058171745152354</v>
      </c>
      <c r="S2914" s="7">
        <f t="shared" si="229"/>
        <v>78.07692307692308</v>
      </c>
      <c r="T2914" t="s">
        <v>8317</v>
      </c>
      <c r="U2914" t="s">
        <v>8318</v>
      </c>
    </row>
    <row r="2915" spans="1:21" ht="4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227"/>
        <v>41828.672905092593</v>
      </c>
      <c r="L2915" s="19">
        <f t="shared" si="228"/>
        <v>2014</v>
      </c>
      <c r="M2915" s="14">
        <f t="shared" si="225"/>
        <v>41888.672905092593</v>
      </c>
      <c r="N2915" t="b">
        <v>0</v>
      </c>
      <c r="O2915">
        <v>2</v>
      </c>
      <c r="P2915" t="b">
        <v>0</v>
      </c>
      <c r="Q2915" t="s">
        <v>8271</v>
      </c>
      <c r="R2915" s="7">
        <f t="shared" si="226"/>
        <v>0.02</v>
      </c>
      <c r="S2915" s="7">
        <f t="shared" si="229"/>
        <v>1</v>
      </c>
      <c r="T2915" t="s">
        <v>8317</v>
      </c>
      <c r="U2915" t="s">
        <v>8318</v>
      </c>
    </row>
    <row r="2916" spans="1:21" ht="30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227"/>
        <v>42017.657337962963</v>
      </c>
      <c r="L2916" s="19">
        <f t="shared" si="228"/>
        <v>2015</v>
      </c>
      <c r="M2916" s="14">
        <f t="shared" si="225"/>
        <v>42077.615671296298</v>
      </c>
      <c r="N2916" t="b">
        <v>0</v>
      </c>
      <c r="O2916">
        <v>1</v>
      </c>
      <c r="P2916" t="b">
        <v>0</v>
      </c>
      <c r="Q2916" t="s">
        <v>8271</v>
      </c>
      <c r="R2916" s="7">
        <f t="shared" si="226"/>
        <v>4.0000000000000001E-3</v>
      </c>
      <c r="S2916" s="7">
        <f t="shared" si="229"/>
        <v>1</v>
      </c>
      <c r="T2916" t="s">
        <v>8317</v>
      </c>
      <c r="U2916" t="s">
        <v>8318</v>
      </c>
    </row>
    <row r="2917" spans="1:21" ht="30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227"/>
        <v>42415.148032407407</v>
      </c>
      <c r="L2917" s="19">
        <f t="shared" si="228"/>
        <v>2016</v>
      </c>
      <c r="M2917" s="14">
        <f t="shared" si="225"/>
        <v>42445.106365740736</v>
      </c>
      <c r="N2917" t="b">
        <v>0</v>
      </c>
      <c r="O2917">
        <v>3</v>
      </c>
      <c r="P2917" t="b">
        <v>0</v>
      </c>
      <c r="Q2917" t="s">
        <v>8271</v>
      </c>
      <c r="R2917" s="7">
        <f t="shared" si="226"/>
        <v>61.1</v>
      </c>
      <c r="S2917" s="7">
        <f t="shared" si="229"/>
        <v>203.66666666666666</v>
      </c>
      <c r="T2917" t="s">
        <v>8317</v>
      </c>
      <c r="U2917" t="s">
        <v>8318</v>
      </c>
    </row>
    <row r="2918" spans="1:21" ht="30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227"/>
        <v>41755.226724537039</v>
      </c>
      <c r="L2918" s="19">
        <f t="shared" si="228"/>
        <v>2014</v>
      </c>
      <c r="M2918" s="14">
        <f t="shared" si="225"/>
        <v>41778.226724537039</v>
      </c>
      <c r="N2918" t="b">
        <v>0</v>
      </c>
      <c r="O2918">
        <v>7</v>
      </c>
      <c r="P2918" t="b">
        <v>0</v>
      </c>
      <c r="Q2918" t="s">
        <v>8271</v>
      </c>
      <c r="R2918" s="7">
        <f t="shared" si="226"/>
        <v>7.8378378378378386</v>
      </c>
      <c r="S2918" s="7">
        <f t="shared" si="229"/>
        <v>20.714285714285715</v>
      </c>
      <c r="T2918" t="s">
        <v>8317</v>
      </c>
      <c r="U2918" t="s">
        <v>8318</v>
      </c>
    </row>
    <row r="2919" spans="1:21" ht="4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227"/>
        <v>42244.984340277777</v>
      </c>
      <c r="L2919" s="19">
        <f t="shared" si="228"/>
        <v>2015</v>
      </c>
      <c r="M2919" s="14">
        <f t="shared" si="225"/>
        <v>42262.984340277777</v>
      </c>
      <c r="N2919" t="b">
        <v>0</v>
      </c>
      <c r="O2919">
        <v>9</v>
      </c>
      <c r="P2919" t="b">
        <v>0</v>
      </c>
      <c r="Q2919" t="s">
        <v>8271</v>
      </c>
      <c r="R2919" s="7">
        <f t="shared" si="226"/>
        <v>21.85</v>
      </c>
      <c r="S2919" s="7">
        <f t="shared" si="229"/>
        <v>48.555555555555557</v>
      </c>
      <c r="T2919" t="s">
        <v>8317</v>
      </c>
      <c r="U2919" t="s">
        <v>8318</v>
      </c>
    </row>
    <row r="2920" spans="1:21" ht="4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227"/>
        <v>42278.379710648151</v>
      </c>
      <c r="L2920" s="19">
        <f t="shared" si="228"/>
        <v>2015</v>
      </c>
      <c r="M2920" s="14">
        <f t="shared" si="225"/>
        <v>42306.379710648151</v>
      </c>
      <c r="N2920" t="b">
        <v>0</v>
      </c>
      <c r="O2920">
        <v>20</v>
      </c>
      <c r="P2920" t="b">
        <v>0</v>
      </c>
      <c r="Q2920" t="s">
        <v>8271</v>
      </c>
      <c r="R2920" s="7">
        <f t="shared" si="226"/>
        <v>27.24</v>
      </c>
      <c r="S2920" s="7">
        <f t="shared" si="229"/>
        <v>68.099999999999994</v>
      </c>
      <c r="T2920" t="s">
        <v>8317</v>
      </c>
      <c r="U2920" t="s">
        <v>8318</v>
      </c>
    </row>
    <row r="2921" spans="1:21" ht="4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227"/>
        <v>41826.36954861111</v>
      </c>
      <c r="L2921" s="19">
        <f t="shared" si="228"/>
        <v>2014</v>
      </c>
      <c r="M2921" s="14">
        <f t="shared" si="225"/>
        <v>41856.36954861111</v>
      </c>
      <c r="N2921" t="b">
        <v>0</v>
      </c>
      <c r="O2921">
        <v>6</v>
      </c>
      <c r="P2921" t="b">
        <v>0</v>
      </c>
      <c r="Q2921" t="s">
        <v>8271</v>
      </c>
      <c r="R2921" s="7">
        <f t="shared" si="226"/>
        <v>8.5</v>
      </c>
      <c r="S2921" s="7">
        <f t="shared" si="229"/>
        <v>8.5</v>
      </c>
      <c r="T2921" t="s">
        <v>8317</v>
      </c>
      <c r="U2921" t="s">
        <v>8318</v>
      </c>
    </row>
    <row r="2922" spans="1:21" ht="4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227"/>
        <v>42058.542476851857</v>
      </c>
      <c r="L2922" s="19">
        <f t="shared" si="228"/>
        <v>2015</v>
      </c>
      <c r="M2922" s="14">
        <f t="shared" si="225"/>
        <v>42088.500810185185</v>
      </c>
      <c r="N2922" t="b">
        <v>0</v>
      </c>
      <c r="O2922">
        <v>13</v>
      </c>
      <c r="P2922" t="b">
        <v>0</v>
      </c>
      <c r="Q2922" t="s">
        <v>8271</v>
      </c>
      <c r="R2922" s="7">
        <f t="shared" si="226"/>
        <v>26.840000000000003</v>
      </c>
      <c r="S2922" s="7">
        <f t="shared" si="229"/>
        <v>51.615384615384613</v>
      </c>
      <c r="T2922" t="s">
        <v>8317</v>
      </c>
      <c r="U2922" t="s">
        <v>8318</v>
      </c>
    </row>
    <row r="2923" spans="1:21" ht="30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227"/>
        <v>41877.636620370373</v>
      </c>
      <c r="L2923" s="19">
        <f t="shared" si="228"/>
        <v>2014</v>
      </c>
      <c r="M2923" s="14">
        <f t="shared" si="225"/>
        <v>41907.636620370373</v>
      </c>
      <c r="N2923" t="b">
        <v>0</v>
      </c>
      <c r="O2923">
        <v>3</v>
      </c>
      <c r="P2923" t="b">
        <v>1</v>
      </c>
      <c r="Q2923" t="s">
        <v>8305</v>
      </c>
      <c r="R2923" s="7">
        <f t="shared" si="226"/>
        <v>129</v>
      </c>
      <c r="S2923" s="7">
        <f t="shared" si="229"/>
        <v>43</v>
      </c>
      <c r="T2923" t="s">
        <v>8317</v>
      </c>
      <c r="U2923" t="s">
        <v>8359</v>
      </c>
    </row>
    <row r="2924" spans="1:21" ht="4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227"/>
        <v>42097.624155092592</v>
      </c>
      <c r="L2924" s="19">
        <f t="shared" si="228"/>
        <v>2015</v>
      </c>
      <c r="M2924" s="14">
        <f t="shared" si="225"/>
        <v>42142.624155092592</v>
      </c>
      <c r="N2924" t="b">
        <v>0</v>
      </c>
      <c r="O2924">
        <v>6</v>
      </c>
      <c r="P2924" t="b">
        <v>1</v>
      </c>
      <c r="Q2924" t="s">
        <v>8305</v>
      </c>
      <c r="R2924" s="7">
        <f t="shared" si="226"/>
        <v>100</v>
      </c>
      <c r="S2924" s="7">
        <f t="shared" si="229"/>
        <v>83.333333333333329</v>
      </c>
      <c r="T2924" t="s">
        <v>8317</v>
      </c>
      <c r="U2924" t="s">
        <v>8359</v>
      </c>
    </row>
    <row r="2925" spans="1:21" ht="4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227"/>
        <v>42012.90253472222</v>
      </c>
      <c r="L2925" s="19">
        <f t="shared" si="228"/>
        <v>2015</v>
      </c>
      <c r="M2925" s="14">
        <f t="shared" si="225"/>
        <v>42027.875</v>
      </c>
      <c r="N2925" t="b">
        <v>0</v>
      </c>
      <c r="O2925">
        <v>10</v>
      </c>
      <c r="P2925" t="b">
        <v>1</v>
      </c>
      <c r="Q2925" t="s">
        <v>8305</v>
      </c>
      <c r="R2925" s="7">
        <f t="shared" si="226"/>
        <v>100</v>
      </c>
      <c r="S2925" s="7">
        <f t="shared" si="229"/>
        <v>30</v>
      </c>
      <c r="T2925" t="s">
        <v>8317</v>
      </c>
      <c r="U2925" t="s">
        <v>8359</v>
      </c>
    </row>
    <row r="2926" spans="1:21" ht="4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227"/>
        <v>42103.306828703702</v>
      </c>
      <c r="L2926" s="19">
        <f t="shared" si="228"/>
        <v>2015</v>
      </c>
      <c r="M2926" s="14">
        <f t="shared" si="225"/>
        <v>42132.915972222225</v>
      </c>
      <c r="N2926" t="b">
        <v>0</v>
      </c>
      <c r="O2926">
        <v>147</v>
      </c>
      <c r="P2926" t="b">
        <v>1</v>
      </c>
      <c r="Q2926" t="s">
        <v>8305</v>
      </c>
      <c r="R2926" s="7">
        <f t="shared" si="226"/>
        <v>103.2</v>
      </c>
      <c r="S2926" s="7">
        <f t="shared" si="229"/>
        <v>175.51020408163265</v>
      </c>
      <c r="T2926" t="s">
        <v>8317</v>
      </c>
      <c r="U2926" t="s">
        <v>8359</v>
      </c>
    </row>
    <row r="2927" spans="1:21" ht="4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227"/>
        <v>41863.334120370375</v>
      </c>
      <c r="L2927" s="19">
        <f t="shared" si="228"/>
        <v>2014</v>
      </c>
      <c r="M2927" s="14">
        <f t="shared" si="225"/>
        <v>41893.334120370375</v>
      </c>
      <c r="N2927" t="b">
        <v>0</v>
      </c>
      <c r="O2927">
        <v>199</v>
      </c>
      <c r="P2927" t="b">
        <v>1</v>
      </c>
      <c r="Q2927" t="s">
        <v>8305</v>
      </c>
      <c r="R2927" s="7">
        <f t="shared" si="226"/>
        <v>102.44597777777777</v>
      </c>
      <c r="S2927" s="7">
        <f t="shared" si="229"/>
        <v>231.66175879396985</v>
      </c>
      <c r="T2927" t="s">
        <v>8317</v>
      </c>
      <c r="U2927" t="s">
        <v>8359</v>
      </c>
    </row>
    <row r="2928" spans="1:21" ht="4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227"/>
        <v>42044.515960648147</v>
      </c>
      <c r="L2928" s="19">
        <f t="shared" si="228"/>
        <v>2015</v>
      </c>
      <c r="M2928" s="14">
        <f t="shared" si="225"/>
        <v>42058.515960648147</v>
      </c>
      <c r="N2928" t="b">
        <v>0</v>
      </c>
      <c r="O2928">
        <v>50</v>
      </c>
      <c r="P2928" t="b">
        <v>1</v>
      </c>
      <c r="Q2928" t="s">
        <v>8305</v>
      </c>
      <c r="R2928" s="7">
        <f t="shared" si="226"/>
        <v>125</v>
      </c>
      <c r="S2928" s="7">
        <f t="shared" si="229"/>
        <v>75</v>
      </c>
      <c r="T2928" t="s">
        <v>8317</v>
      </c>
      <c r="U2928" t="s">
        <v>8359</v>
      </c>
    </row>
    <row r="2929" spans="1:21" ht="4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227"/>
        <v>41806.419317129628</v>
      </c>
      <c r="L2929" s="19">
        <f t="shared" si="228"/>
        <v>2014</v>
      </c>
      <c r="M2929" s="14">
        <f t="shared" si="225"/>
        <v>41834.958333333336</v>
      </c>
      <c r="N2929" t="b">
        <v>0</v>
      </c>
      <c r="O2929">
        <v>21</v>
      </c>
      <c r="P2929" t="b">
        <v>1</v>
      </c>
      <c r="Q2929" t="s">
        <v>8305</v>
      </c>
      <c r="R2929" s="7">
        <f t="shared" si="226"/>
        <v>130.83333333333334</v>
      </c>
      <c r="S2929" s="7">
        <f t="shared" si="229"/>
        <v>112.14285714285714</v>
      </c>
      <c r="T2929" t="s">
        <v>8317</v>
      </c>
      <c r="U2929" t="s">
        <v>8359</v>
      </c>
    </row>
    <row r="2930" spans="1:21" ht="30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227"/>
        <v>42403.748217592598</v>
      </c>
      <c r="L2930" s="19">
        <f t="shared" si="228"/>
        <v>2016</v>
      </c>
      <c r="M2930" s="14">
        <f t="shared" si="225"/>
        <v>42433.748217592598</v>
      </c>
      <c r="N2930" t="b">
        <v>0</v>
      </c>
      <c r="O2930">
        <v>24</v>
      </c>
      <c r="P2930" t="b">
        <v>1</v>
      </c>
      <c r="Q2930" t="s">
        <v>8305</v>
      </c>
      <c r="R2930" s="7">
        <f t="shared" si="226"/>
        <v>100</v>
      </c>
      <c r="S2930" s="7">
        <f t="shared" si="229"/>
        <v>41.666666666666664</v>
      </c>
      <c r="T2930" t="s">
        <v>8317</v>
      </c>
      <c r="U2930" t="s">
        <v>8359</v>
      </c>
    </row>
    <row r="2931" spans="1:21" ht="4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227"/>
        <v>41754.314328703702</v>
      </c>
      <c r="L2931" s="19">
        <f t="shared" si="228"/>
        <v>2014</v>
      </c>
      <c r="M2931" s="14">
        <f t="shared" si="225"/>
        <v>41784.314328703702</v>
      </c>
      <c r="N2931" t="b">
        <v>0</v>
      </c>
      <c r="O2931">
        <v>32</v>
      </c>
      <c r="P2931" t="b">
        <v>1</v>
      </c>
      <c r="Q2931" t="s">
        <v>8305</v>
      </c>
      <c r="R2931" s="7">
        <f t="shared" si="226"/>
        <v>102.06937499999999</v>
      </c>
      <c r="S2931" s="7">
        <f t="shared" si="229"/>
        <v>255.17343750000001</v>
      </c>
      <c r="T2931" t="s">
        <v>8317</v>
      </c>
      <c r="U2931" t="s">
        <v>8359</v>
      </c>
    </row>
    <row r="2932" spans="1:21" ht="4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227"/>
        <v>42101.334074074075</v>
      </c>
      <c r="L2932" s="19">
        <f t="shared" si="228"/>
        <v>2015</v>
      </c>
      <c r="M2932" s="14">
        <f t="shared" si="225"/>
        <v>42131.334074074075</v>
      </c>
      <c r="N2932" t="b">
        <v>0</v>
      </c>
      <c r="O2932">
        <v>62</v>
      </c>
      <c r="P2932" t="b">
        <v>1</v>
      </c>
      <c r="Q2932" t="s">
        <v>8305</v>
      </c>
      <c r="R2932" s="7">
        <f t="shared" si="226"/>
        <v>100.92000000000002</v>
      </c>
      <c r="S2932" s="7">
        <f t="shared" si="229"/>
        <v>162.7741935483871</v>
      </c>
      <c r="T2932" t="s">
        <v>8317</v>
      </c>
      <c r="U2932" t="s">
        <v>8359</v>
      </c>
    </row>
    <row r="2933" spans="1:21" ht="45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227"/>
        <v>41872.041238425925</v>
      </c>
      <c r="L2933" s="19">
        <f t="shared" si="228"/>
        <v>2014</v>
      </c>
      <c r="M2933" s="14">
        <f t="shared" si="225"/>
        <v>41897.005555555559</v>
      </c>
      <c r="N2933" t="b">
        <v>0</v>
      </c>
      <c r="O2933">
        <v>9</v>
      </c>
      <c r="P2933" t="b">
        <v>1</v>
      </c>
      <c r="Q2933" t="s">
        <v>8305</v>
      </c>
      <c r="R2933" s="7">
        <f t="shared" si="226"/>
        <v>106</v>
      </c>
      <c r="S2933" s="7">
        <f t="shared" si="229"/>
        <v>88.333333333333329</v>
      </c>
      <c r="T2933" t="s">
        <v>8317</v>
      </c>
      <c r="U2933" t="s">
        <v>8359</v>
      </c>
    </row>
    <row r="2934" spans="1:21" ht="4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227"/>
        <v>42024.914780092593</v>
      </c>
      <c r="L2934" s="19">
        <f t="shared" si="228"/>
        <v>2015</v>
      </c>
      <c r="M2934" s="14">
        <f t="shared" si="225"/>
        <v>42056.208333333328</v>
      </c>
      <c r="N2934" t="b">
        <v>0</v>
      </c>
      <c r="O2934">
        <v>38</v>
      </c>
      <c r="P2934" t="b">
        <v>1</v>
      </c>
      <c r="Q2934" t="s">
        <v>8305</v>
      </c>
      <c r="R2934" s="7">
        <f t="shared" si="226"/>
        <v>105.0967741935484</v>
      </c>
      <c r="S2934" s="7">
        <f t="shared" si="229"/>
        <v>85.736842105263165</v>
      </c>
      <c r="T2934" t="s">
        <v>8317</v>
      </c>
      <c r="U2934" t="s">
        <v>8359</v>
      </c>
    </row>
    <row r="2935" spans="1:21" ht="4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227"/>
        <v>42495.706631944442</v>
      </c>
      <c r="L2935" s="19">
        <f t="shared" si="228"/>
        <v>2016</v>
      </c>
      <c r="M2935" s="14">
        <f t="shared" si="225"/>
        <v>42525.706631944442</v>
      </c>
      <c r="N2935" t="b">
        <v>0</v>
      </c>
      <c r="O2935">
        <v>54</v>
      </c>
      <c r="P2935" t="b">
        <v>1</v>
      </c>
      <c r="Q2935" t="s">
        <v>8305</v>
      </c>
      <c r="R2935" s="7">
        <f t="shared" si="226"/>
        <v>102.76</v>
      </c>
      <c r="S2935" s="7">
        <f t="shared" si="229"/>
        <v>47.574074074074076</v>
      </c>
      <c r="T2935" t="s">
        <v>8317</v>
      </c>
      <c r="U2935" t="s">
        <v>8359</v>
      </c>
    </row>
    <row r="2936" spans="1:21" ht="4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227"/>
        <v>41775.386157407411</v>
      </c>
      <c r="L2936" s="19">
        <f t="shared" si="228"/>
        <v>2014</v>
      </c>
      <c r="M2936" s="14">
        <f t="shared" si="225"/>
        <v>41805.386157407411</v>
      </c>
      <c r="N2936" t="b">
        <v>0</v>
      </c>
      <c r="O2936">
        <v>37</v>
      </c>
      <c r="P2936" t="b">
        <v>1</v>
      </c>
      <c r="Q2936" t="s">
        <v>8305</v>
      </c>
      <c r="R2936" s="7">
        <f t="shared" si="226"/>
        <v>108</v>
      </c>
      <c r="S2936" s="7">
        <f t="shared" si="229"/>
        <v>72.972972972972968</v>
      </c>
      <c r="T2936" t="s">
        <v>8317</v>
      </c>
      <c r="U2936" t="s">
        <v>8359</v>
      </c>
    </row>
    <row r="2937" spans="1:21" ht="4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227"/>
        <v>42553.333425925928</v>
      </c>
      <c r="L2937" s="19">
        <f t="shared" si="228"/>
        <v>2016</v>
      </c>
      <c r="M2937" s="14">
        <f t="shared" si="225"/>
        <v>42611.458333333328</v>
      </c>
      <c r="N2937" t="b">
        <v>0</v>
      </c>
      <c r="O2937">
        <v>39</v>
      </c>
      <c r="P2937" t="b">
        <v>1</v>
      </c>
      <c r="Q2937" t="s">
        <v>8305</v>
      </c>
      <c r="R2937" s="7">
        <f t="shared" si="226"/>
        <v>100.88571428571429</v>
      </c>
      <c r="S2937" s="7">
        <f t="shared" si="229"/>
        <v>90.538461538461533</v>
      </c>
      <c r="T2937" t="s">
        <v>8317</v>
      </c>
      <c r="U2937" t="s">
        <v>8359</v>
      </c>
    </row>
    <row r="2938" spans="1:21" ht="4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227"/>
        <v>41912.400729166664</v>
      </c>
      <c r="L2938" s="19">
        <f t="shared" si="228"/>
        <v>2014</v>
      </c>
      <c r="M2938" s="14">
        <f t="shared" si="225"/>
        <v>41924.957638888889</v>
      </c>
      <c r="N2938" t="b">
        <v>0</v>
      </c>
      <c r="O2938">
        <v>34</v>
      </c>
      <c r="P2938" t="b">
        <v>1</v>
      </c>
      <c r="Q2938" t="s">
        <v>8305</v>
      </c>
      <c r="R2938" s="7">
        <f t="shared" si="226"/>
        <v>128</v>
      </c>
      <c r="S2938" s="7">
        <f t="shared" si="229"/>
        <v>37.647058823529413</v>
      </c>
      <c r="T2938" t="s">
        <v>8317</v>
      </c>
      <c r="U2938" t="s">
        <v>8359</v>
      </c>
    </row>
    <row r="2939" spans="1:21" ht="30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227"/>
        <v>41803.207326388889</v>
      </c>
      <c r="L2939" s="19">
        <f t="shared" si="228"/>
        <v>2014</v>
      </c>
      <c r="M2939" s="14">
        <f t="shared" si="225"/>
        <v>41833.207326388889</v>
      </c>
      <c r="N2939" t="b">
        <v>0</v>
      </c>
      <c r="O2939">
        <v>55</v>
      </c>
      <c r="P2939" t="b">
        <v>1</v>
      </c>
      <c r="Q2939" t="s">
        <v>8305</v>
      </c>
      <c r="R2939" s="7">
        <f t="shared" si="226"/>
        <v>133.33333333333331</v>
      </c>
      <c r="S2939" s="7">
        <f t="shared" si="229"/>
        <v>36.363636363636367</v>
      </c>
      <c r="T2939" t="s">
        <v>8317</v>
      </c>
      <c r="U2939" t="s">
        <v>8359</v>
      </c>
    </row>
    <row r="2940" spans="1:21" ht="4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227"/>
        <v>42004.453865740739</v>
      </c>
      <c r="L2940" s="19">
        <f t="shared" si="228"/>
        <v>2014</v>
      </c>
      <c r="M2940" s="14">
        <f t="shared" si="225"/>
        <v>42034.453865740739</v>
      </c>
      <c r="N2940" t="b">
        <v>0</v>
      </c>
      <c r="O2940">
        <v>32</v>
      </c>
      <c r="P2940" t="b">
        <v>1</v>
      </c>
      <c r="Q2940" t="s">
        <v>8305</v>
      </c>
      <c r="R2940" s="7">
        <f t="shared" si="226"/>
        <v>101.375</v>
      </c>
      <c r="S2940" s="7">
        <f t="shared" si="229"/>
        <v>126.71875</v>
      </c>
      <c r="T2940" t="s">
        <v>8317</v>
      </c>
      <c r="U2940" t="s">
        <v>8359</v>
      </c>
    </row>
    <row r="2941" spans="1:21" ht="4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227"/>
        <v>41845.559166666666</v>
      </c>
      <c r="L2941" s="19">
        <f t="shared" si="228"/>
        <v>2014</v>
      </c>
      <c r="M2941" s="14">
        <f t="shared" si="225"/>
        <v>41878.791666666664</v>
      </c>
      <c r="N2941" t="b">
        <v>0</v>
      </c>
      <c r="O2941">
        <v>25</v>
      </c>
      <c r="P2941" t="b">
        <v>1</v>
      </c>
      <c r="Q2941" t="s">
        <v>8305</v>
      </c>
      <c r="R2941" s="7">
        <f t="shared" si="226"/>
        <v>102.875</v>
      </c>
      <c r="S2941" s="7">
        <f t="shared" si="229"/>
        <v>329.2</v>
      </c>
      <c r="T2941" t="s">
        <v>8317</v>
      </c>
      <c r="U2941" t="s">
        <v>8359</v>
      </c>
    </row>
    <row r="2942" spans="1:21" ht="4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227"/>
        <v>41982.523356481484</v>
      </c>
      <c r="L2942" s="19">
        <f t="shared" si="228"/>
        <v>2014</v>
      </c>
      <c r="M2942" s="14">
        <f t="shared" si="225"/>
        <v>42022.523356481484</v>
      </c>
      <c r="N2942" t="b">
        <v>0</v>
      </c>
      <c r="O2942">
        <v>33</v>
      </c>
      <c r="P2942" t="b">
        <v>1</v>
      </c>
      <c r="Q2942" t="s">
        <v>8305</v>
      </c>
      <c r="R2942" s="7">
        <f t="shared" si="226"/>
        <v>107.24000000000001</v>
      </c>
      <c r="S2942" s="7">
        <f t="shared" si="229"/>
        <v>81.242424242424249</v>
      </c>
      <c r="T2942" t="s">
        <v>8317</v>
      </c>
      <c r="U2942" t="s">
        <v>8359</v>
      </c>
    </row>
    <row r="2943" spans="1:21" ht="4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227"/>
        <v>42034.710127314815</v>
      </c>
      <c r="L2943" s="19">
        <f t="shared" si="228"/>
        <v>2015</v>
      </c>
      <c r="M2943" s="14">
        <f t="shared" si="225"/>
        <v>42064.710127314815</v>
      </c>
      <c r="N2943" t="b">
        <v>0</v>
      </c>
      <c r="O2943">
        <v>1</v>
      </c>
      <c r="P2943" t="b">
        <v>0</v>
      </c>
      <c r="Q2943" t="s">
        <v>8303</v>
      </c>
      <c r="R2943" s="7">
        <f t="shared" si="226"/>
        <v>4.0000000000000001E-3</v>
      </c>
      <c r="S2943" s="7">
        <f t="shared" si="229"/>
        <v>1</v>
      </c>
      <c r="T2943" t="s">
        <v>8317</v>
      </c>
      <c r="U2943" t="s">
        <v>8357</v>
      </c>
    </row>
    <row r="2944" spans="1:21" ht="4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227"/>
        <v>42334.553923611107</v>
      </c>
      <c r="L2944" s="19">
        <f t="shared" si="228"/>
        <v>2015</v>
      </c>
      <c r="M2944" s="14">
        <f t="shared" si="225"/>
        <v>42354.595833333333</v>
      </c>
      <c r="N2944" t="b">
        <v>0</v>
      </c>
      <c r="O2944">
        <v>202</v>
      </c>
      <c r="P2944" t="b">
        <v>0</v>
      </c>
      <c r="Q2944" t="s">
        <v>8303</v>
      </c>
      <c r="R2944" s="7">
        <f t="shared" si="226"/>
        <v>20.424999999999997</v>
      </c>
      <c r="S2944" s="7">
        <f t="shared" si="229"/>
        <v>202.22772277227722</v>
      </c>
      <c r="T2944" t="s">
        <v>8317</v>
      </c>
      <c r="U2944" t="s">
        <v>8357</v>
      </c>
    </row>
    <row r="2945" spans="1:21" ht="4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227"/>
        <v>42076.879398148143</v>
      </c>
      <c r="L2945" s="19">
        <f t="shared" si="228"/>
        <v>2015</v>
      </c>
      <c r="M2945" s="14">
        <f t="shared" si="225"/>
        <v>42106.879398148143</v>
      </c>
      <c r="N2945" t="b">
        <v>0</v>
      </c>
      <c r="O2945">
        <v>0</v>
      </c>
      <c r="P2945" t="b">
        <v>0</v>
      </c>
      <c r="Q2945" t="s">
        <v>8303</v>
      </c>
      <c r="R2945" s="7">
        <f t="shared" si="226"/>
        <v>0</v>
      </c>
      <c r="S2945" s="7">
        <f t="shared" si="229"/>
        <v>0</v>
      </c>
      <c r="T2945" t="s">
        <v>8317</v>
      </c>
      <c r="U2945" t="s">
        <v>8357</v>
      </c>
    </row>
    <row r="2946" spans="1:21" ht="30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si="227"/>
        <v>42132.6643287037</v>
      </c>
      <c r="L2946" s="19">
        <f t="shared" si="228"/>
        <v>2015</v>
      </c>
      <c r="M2946" s="14">
        <f t="shared" ref="M2946:M3009" si="230">(I2946/86400)+25569+(-6/24)</f>
        <v>42162.6643287037</v>
      </c>
      <c r="N2946" t="b">
        <v>0</v>
      </c>
      <c r="O2946">
        <v>1</v>
      </c>
      <c r="P2946" t="b">
        <v>0</v>
      </c>
      <c r="Q2946" t="s">
        <v>8303</v>
      </c>
      <c r="R2946" s="7">
        <f t="shared" ref="R2946:R3009" si="231">E2946/D2946*100</f>
        <v>1</v>
      </c>
      <c r="S2946" s="7">
        <f t="shared" si="229"/>
        <v>100</v>
      </c>
      <c r="T2946" t="s">
        <v>8317</v>
      </c>
      <c r="U2946" t="s">
        <v>8357</v>
      </c>
    </row>
    <row r="2947" spans="1:21" ht="45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ref="K2947:K3010" si="232">(J2947/86400)+25569+(-6/24)</f>
        <v>42117.889583333337</v>
      </c>
      <c r="L2947" s="19">
        <f t="shared" ref="L2947:L3010" si="233">YEAR(K2947)</f>
        <v>2015</v>
      </c>
      <c r="M2947" s="14">
        <f t="shared" si="230"/>
        <v>42147.889583333337</v>
      </c>
      <c r="N2947" t="b">
        <v>0</v>
      </c>
      <c r="O2947">
        <v>0</v>
      </c>
      <c r="P2947" t="b">
        <v>0</v>
      </c>
      <c r="Q2947" t="s">
        <v>8303</v>
      </c>
      <c r="R2947" s="7">
        <f t="shared" si="231"/>
        <v>0</v>
      </c>
      <c r="S2947" s="7">
        <f t="shared" ref="S2947:S3010" si="234">IFERROR(E2947/O2947,0)</f>
        <v>0</v>
      </c>
      <c r="T2947" t="s">
        <v>8317</v>
      </c>
      <c r="U2947" t="s">
        <v>8357</v>
      </c>
    </row>
    <row r="2948" spans="1:21" ht="4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232"/>
        <v>42567.281157407408</v>
      </c>
      <c r="L2948" s="19">
        <f t="shared" si="233"/>
        <v>2016</v>
      </c>
      <c r="M2948" s="14">
        <f t="shared" si="230"/>
        <v>42597.281157407408</v>
      </c>
      <c r="N2948" t="b">
        <v>0</v>
      </c>
      <c r="O2948">
        <v>2</v>
      </c>
      <c r="P2948" t="b">
        <v>0</v>
      </c>
      <c r="Q2948" t="s">
        <v>8303</v>
      </c>
      <c r="R2948" s="7">
        <f t="shared" si="231"/>
        <v>0.1</v>
      </c>
      <c r="S2948" s="7">
        <f t="shared" si="234"/>
        <v>1</v>
      </c>
      <c r="T2948" t="s">
        <v>8317</v>
      </c>
      <c r="U2948" t="s">
        <v>8357</v>
      </c>
    </row>
    <row r="2949" spans="1:21" ht="45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232"/>
        <v>42649.312118055561</v>
      </c>
      <c r="L2949" s="19">
        <f t="shared" si="233"/>
        <v>2016</v>
      </c>
      <c r="M2949" s="14">
        <f t="shared" si="230"/>
        <v>42698.46597222222</v>
      </c>
      <c r="N2949" t="b">
        <v>0</v>
      </c>
      <c r="O2949">
        <v>13</v>
      </c>
      <c r="P2949" t="b">
        <v>0</v>
      </c>
      <c r="Q2949" t="s">
        <v>8303</v>
      </c>
      <c r="R2949" s="7">
        <f t="shared" si="231"/>
        <v>4.2880000000000003</v>
      </c>
      <c r="S2949" s="7">
        <f t="shared" si="234"/>
        <v>82.461538461538467</v>
      </c>
      <c r="T2949" t="s">
        <v>8317</v>
      </c>
      <c r="U2949" t="s">
        <v>8357</v>
      </c>
    </row>
    <row r="2950" spans="1:21" ht="45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232"/>
        <v>42097.399224537032</v>
      </c>
      <c r="L2950" s="19">
        <f t="shared" si="233"/>
        <v>2015</v>
      </c>
      <c r="M2950" s="14">
        <f t="shared" si="230"/>
        <v>42157.399224537032</v>
      </c>
      <c r="N2950" t="b">
        <v>0</v>
      </c>
      <c r="O2950">
        <v>9</v>
      </c>
      <c r="P2950" t="b">
        <v>0</v>
      </c>
      <c r="Q2950" t="s">
        <v>8303</v>
      </c>
      <c r="R2950" s="7">
        <f t="shared" si="231"/>
        <v>4.8000000000000004E-3</v>
      </c>
      <c r="S2950" s="7">
        <f t="shared" si="234"/>
        <v>2.6666666666666665</v>
      </c>
      <c r="T2950" t="s">
        <v>8317</v>
      </c>
      <c r="U2950" t="s">
        <v>8357</v>
      </c>
    </row>
    <row r="2951" spans="1:21" ht="4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232"/>
        <v>42297.573113425926</v>
      </c>
      <c r="L2951" s="19">
        <f t="shared" si="233"/>
        <v>2015</v>
      </c>
      <c r="M2951" s="14">
        <f t="shared" si="230"/>
        <v>42327.614780092597</v>
      </c>
      <c r="N2951" t="b">
        <v>0</v>
      </c>
      <c r="O2951">
        <v>2</v>
      </c>
      <c r="P2951" t="b">
        <v>0</v>
      </c>
      <c r="Q2951" t="s">
        <v>8303</v>
      </c>
      <c r="R2951" s="7">
        <f t="shared" si="231"/>
        <v>2.5</v>
      </c>
      <c r="S2951" s="7">
        <f t="shared" si="234"/>
        <v>12.5</v>
      </c>
      <c r="T2951" t="s">
        <v>8317</v>
      </c>
      <c r="U2951" t="s">
        <v>8357</v>
      </c>
    </row>
    <row r="2952" spans="1:21" ht="4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232"/>
        <v>42362.11518518519</v>
      </c>
      <c r="L2952" s="19">
        <f t="shared" si="233"/>
        <v>2015</v>
      </c>
      <c r="M2952" s="14">
        <f t="shared" si="230"/>
        <v>42392.11518518519</v>
      </c>
      <c r="N2952" t="b">
        <v>0</v>
      </c>
      <c r="O2952">
        <v>0</v>
      </c>
      <c r="P2952" t="b">
        <v>0</v>
      </c>
      <c r="Q2952" t="s">
        <v>8303</v>
      </c>
      <c r="R2952" s="7">
        <f t="shared" si="231"/>
        <v>0</v>
      </c>
      <c r="S2952" s="7">
        <f t="shared" si="234"/>
        <v>0</v>
      </c>
      <c r="T2952" t="s">
        <v>8317</v>
      </c>
      <c r="U2952" t="s">
        <v>8357</v>
      </c>
    </row>
    <row r="2953" spans="1:21" ht="45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232"/>
        <v>41872.552928240737</v>
      </c>
      <c r="L2953" s="19">
        <f t="shared" si="233"/>
        <v>2014</v>
      </c>
      <c r="M2953" s="14">
        <f t="shared" si="230"/>
        <v>41917.552928240737</v>
      </c>
      <c r="N2953" t="b">
        <v>0</v>
      </c>
      <c r="O2953">
        <v>58</v>
      </c>
      <c r="P2953" t="b">
        <v>0</v>
      </c>
      <c r="Q2953" t="s">
        <v>8303</v>
      </c>
      <c r="R2953" s="7">
        <f t="shared" si="231"/>
        <v>2.1919999999999997</v>
      </c>
      <c r="S2953" s="7">
        <f t="shared" si="234"/>
        <v>18.896551724137932</v>
      </c>
      <c r="T2953" t="s">
        <v>8317</v>
      </c>
      <c r="U2953" t="s">
        <v>8357</v>
      </c>
    </row>
    <row r="2954" spans="1:21" ht="4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232"/>
        <v>42628.440266203703</v>
      </c>
      <c r="L2954" s="19">
        <f t="shared" si="233"/>
        <v>2016</v>
      </c>
      <c r="M2954" s="14">
        <f t="shared" si="230"/>
        <v>42659.916666666672</v>
      </c>
      <c r="N2954" t="b">
        <v>0</v>
      </c>
      <c r="O2954">
        <v>8</v>
      </c>
      <c r="P2954" t="b">
        <v>0</v>
      </c>
      <c r="Q2954" t="s">
        <v>8303</v>
      </c>
      <c r="R2954" s="7">
        <f t="shared" si="231"/>
        <v>8.0250000000000004</v>
      </c>
      <c r="S2954" s="7">
        <f t="shared" si="234"/>
        <v>200.625</v>
      </c>
      <c r="T2954" t="s">
        <v>8317</v>
      </c>
      <c r="U2954" t="s">
        <v>8357</v>
      </c>
    </row>
    <row r="2955" spans="1:21" ht="4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232"/>
        <v>42255.541909722218</v>
      </c>
      <c r="L2955" s="19">
        <f t="shared" si="233"/>
        <v>2015</v>
      </c>
      <c r="M2955" s="14">
        <f t="shared" si="230"/>
        <v>42285.541909722218</v>
      </c>
      <c r="N2955" t="b">
        <v>0</v>
      </c>
      <c r="O2955">
        <v>3</v>
      </c>
      <c r="P2955" t="b">
        <v>0</v>
      </c>
      <c r="Q2955" t="s">
        <v>8303</v>
      </c>
      <c r="R2955" s="7">
        <f t="shared" si="231"/>
        <v>0.15125</v>
      </c>
      <c r="S2955" s="7">
        <f t="shared" si="234"/>
        <v>201.66666666666666</v>
      </c>
      <c r="T2955" t="s">
        <v>8317</v>
      </c>
      <c r="U2955" t="s">
        <v>8357</v>
      </c>
    </row>
    <row r="2956" spans="1:21" ht="4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232"/>
        <v>42790.333368055552</v>
      </c>
      <c r="L2956" s="19">
        <f t="shared" si="233"/>
        <v>2017</v>
      </c>
      <c r="M2956" s="14">
        <f t="shared" si="230"/>
        <v>42810.291701388887</v>
      </c>
      <c r="N2956" t="b">
        <v>0</v>
      </c>
      <c r="O2956">
        <v>0</v>
      </c>
      <c r="P2956" t="b">
        <v>0</v>
      </c>
      <c r="Q2956" t="s">
        <v>8303</v>
      </c>
      <c r="R2956" s="7">
        <f t="shared" si="231"/>
        <v>0</v>
      </c>
      <c r="S2956" s="7">
        <f t="shared" si="234"/>
        <v>0</v>
      </c>
      <c r="T2956" t="s">
        <v>8317</v>
      </c>
      <c r="U2956" t="s">
        <v>8357</v>
      </c>
    </row>
    <row r="2957" spans="1:21" ht="30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232"/>
        <v>42141.491307870368</v>
      </c>
      <c r="L2957" s="19">
        <f t="shared" si="233"/>
        <v>2015</v>
      </c>
      <c r="M2957" s="14">
        <f t="shared" si="230"/>
        <v>42171.491307870368</v>
      </c>
      <c r="N2957" t="b">
        <v>0</v>
      </c>
      <c r="O2957">
        <v>11</v>
      </c>
      <c r="P2957" t="b">
        <v>0</v>
      </c>
      <c r="Q2957" t="s">
        <v>8303</v>
      </c>
      <c r="R2957" s="7">
        <f t="shared" si="231"/>
        <v>59.583333333333336</v>
      </c>
      <c r="S2957" s="7">
        <f t="shared" si="234"/>
        <v>65</v>
      </c>
      <c r="T2957" t="s">
        <v>8317</v>
      </c>
      <c r="U2957" t="s">
        <v>8357</v>
      </c>
    </row>
    <row r="2958" spans="1:21" ht="4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232"/>
        <v>42464.708912037036</v>
      </c>
      <c r="L2958" s="19">
        <f t="shared" si="233"/>
        <v>2016</v>
      </c>
      <c r="M2958" s="14">
        <f t="shared" si="230"/>
        <v>42494.708912037036</v>
      </c>
      <c r="N2958" t="b">
        <v>0</v>
      </c>
      <c r="O2958">
        <v>20</v>
      </c>
      <c r="P2958" t="b">
        <v>0</v>
      </c>
      <c r="Q2958" t="s">
        <v>8303</v>
      </c>
      <c r="R2958" s="7">
        <f t="shared" si="231"/>
        <v>16.734177215189874</v>
      </c>
      <c r="S2958" s="7">
        <f t="shared" si="234"/>
        <v>66.099999999999994</v>
      </c>
      <c r="T2958" t="s">
        <v>8317</v>
      </c>
      <c r="U2958" t="s">
        <v>8357</v>
      </c>
    </row>
    <row r="2959" spans="1:21" ht="4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232"/>
        <v>42030.761249999996</v>
      </c>
      <c r="L2959" s="19">
        <f t="shared" si="233"/>
        <v>2015</v>
      </c>
      <c r="M2959" s="14">
        <f t="shared" si="230"/>
        <v>42090.719583333332</v>
      </c>
      <c r="N2959" t="b">
        <v>0</v>
      </c>
      <c r="O2959">
        <v>3</v>
      </c>
      <c r="P2959" t="b">
        <v>0</v>
      </c>
      <c r="Q2959" t="s">
        <v>8303</v>
      </c>
      <c r="R2959" s="7">
        <f t="shared" si="231"/>
        <v>1.8666666666666669</v>
      </c>
      <c r="S2959" s="7">
        <f t="shared" si="234"/>
        <v>93.333333333333329</v>
      </c>
      <c r="T2959" t="s">
        <v>8317</v>
      </c>
      <c r="U2959" t="s">
        <v>8357</v>
      </c>
    </row>
    <row r="2960" spans="1:21" ht="4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232"/>
        <v>42438.529131944444</v>
      </c>
      <c r="L2960" s="19">
        <f t="shared" si="233"/>
        <v>2016</v>
      </c>
      <c r="M2960" s="14">
        <f t="shared" si="230"/>
        <v>42498.48746527778</v>
      </c>
      <c r="N2960" t="b">
        <v>0</v>
      </c>
      <c r="O2960">
        <v>0</v>
      </c>
      <c r="P2960" t="b">
        <v>0</v>
      </c>
      <c r="Q2960" t="s">
        <v>8303</v>
      </c>
      <c r="R2960" s="7">
        <f t="shared" si="231"/>
        <v>0</v>
      </c>
      <c r="S2960" s="7">
        <f t="shared" si="234"/>
        <v>0</v>
      </c>
      <c r="T2960" t="s">
        <v>8317</v>
      </c>
      <c r="U2960" t="s">
        <v>8357</v>
      </c>
    </row>
    <row r="2961" spans="1:21" ht="4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232"/>
        <v>42497.758391203708</v>
      </c>
      <c r="L2961" s="19">
        <f t="shared" si="233"/>
        <v>2016</v>
      </c>
      <c r="M2961" s="14">
        <f t="shared" si="230"/>
        <v>42527.758391203708</v>
      </c>
      <c r="N2961" t="b">
        <v>0</v>
      </c>
      <c r="O2961">
        <v>0</v>
      </c>
      <c r="P2961" t="b">
        <v>0</v>
      </c>
      <c r="Q2961" t="s">
        <v>8303</v>
      </c>
      <c r="R2961" s="7">
        <f t="shared" si="231"/>
        <v>0</v>
      </c>
      <c r="S2961" s="7">
        <f t="shared" si="234"/>
        <v>0</v>
      </c>
      <c r="T2961" t="s">
        <v>8317</v>
      </c>
      <c r="U2961" t="s">
        <v>8357</v>
      </c>
    </row>
    <row r="2962" spans="1:21" ht="4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232"/>
        <v>41863.507210648146</v>
      </c>
      <c r="L2962" s="19">
        <f t="shared" si="233"/>
        <v>2014</v>
      </c>
      <c r="M2962" s="14">
        <f t="shared" si="230"/>
        <v>41893.507210648146</v>
      </c>
      <c r="N2962" t="b">
        <v>0</v>
      </c>
      <c r="O2962">
        <v>0</v>
      </c>
      <c r="P2962" t="b">
        <v>0</v>
      </c>
      <c r="Q2962" t="s">
        <v>8303</v>
      </c>
      <c r="R2962" s="7">
        <f t="shared" si="231"/>
        <v>0</v>
      </c>
      <c r="S2962" s="7">
        <f t="shared" si="234"/>
        <v>0</v>
      </c>
      <c r="T2962" t="s">
        <v>8317</v>
      </c>
      <c r="U2962" t="s">
        <v>8357</v>
      </c>
    </row>
    <row r="2963" spans="1:21" ht="4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232"/>
        <v>42060.962488425925</v>
      </c>
      <c r="L2963" s="19">
        <f t="shared" si="233"/>
        <v>2015</v>
      </c>
      <c r="M2963" s="14">
        <f t="shared" si="230"/>
        <v>42088.916666666672</v>
      </c>
      <c r="N2963" t="b">
        <v>0</v>
      </c>
      <c r="O2963">
        <v>108</v>
      </c>
      <c r="P2963" t="b">
        <v>1</v>
      </c>
      <c r="Q2963" t="s">
        <v>8271</v>
      </c>
      <c r="R2963" s="7">
        <f t="shared" si="231"/>
        <v>109.62</v>
      </c>
      <c r="S2963" s="7">
        <f t="shared" si="234"/>
        <v>50.75</v>
      </c>
      <c r="T2963" t="s">
        <v>8317</v>
      </c>
      <c r="U2963" t="s">
        <v>8318</v>
      </c>
    </row>
    <row r="2964" spans="1:21" ht="4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232"/>
        <v>42035.99428240741</v>
      </c>
      <c r="L2964" s="19">
        <f t="shared" si="233"/>
        <v>2015</v>
      </c>
      <c r="M2964" s="14">
        <f t="shared" si="230"/>
        <v>42064.040972222225</v>
      </c>
      <c r="N2964" t="b">
        <v>0</v>
      </c>
      <c r="O2964">
        <v>20</v>
      </c>
      <c r="P2964" t="b">
        <v>1</v>
      </c>
      <c r="Q2964" t="s">
        <v>8271</v>
      </c>
      <c r="R2964" s="7">
        <f t="shared" si="231"/>
        <v>121.8</v>
      </c>
      <c r="S2964" s="7">
        <f t="shared" si="234"/>
        <v>60.9</v>
      </c>
      <c r="T2964" t="s">
        <v>8317</v>
      </c>
      <c r="U2964" t="s">
        <v>8318</v>
      </c>
    </row>
    <row r="2965" spans="1:21" ht="45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232"/>
        <v>42157.220185185186</v>
      </c>
      <c r="L2965" s="19">
        <f t="shared" si="233"/>
        <v>2015</v>
      </c>
      <c r="M2965" s="14">
        <f t="shared" si="230"/>
        <v>42187.220185185186</v>
      </c>
      <c r="N2965" t="b">
        <v>0</v>
      </c>
      <c r="O2965">
        <v>98</v>
      </c>
      <c r="P2965" t="b">
        <v>1</v>
      </c>
      <c r="Q2965" t="s">
        <v>8271</v>
      </c>
      <c r="R2965" s="7">
        <f t="shared" si="231"/>
        <v>106.85</v>
      </c>
      <c r="S2965" s="7">
        <f t="shared" si="234"/>
        <v>109.03061224489795</v>
      </c>
      <c r="T2965" t="s">
        <v>8317</v>
      </c>
      <c r="U2965" t="s">
        <v>8318</v>
      </c>
    </row>
    <row r="2966" spans="1:21" ht="4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232"/>
        <v>41827.659942129627</v>
      </c>
      <c r="L2966" s="19">
        <f t="shared" si="233"/>
        <v>2014</v>
      </c>
      <c r="M2966" s="14">
        <f t="shared" si="230"/>
        <v>41857.647222222222</v>
      </c>
      <c r="N2966" t="b">
        <v>0</v>
      </c>
      <c r="O2966">
        <v>196</v>
      </c>
      <c r="P2966" t="b">
        <v>1</v>
      </c>
      <c r="Q2966" t="s">
        <v>8271</v>
      </c>
      <c r="R2966" s="7">
        <f t="shared" si="231"/>
        <v>100.71379999999999</v>
      </c>
      <c r="S2966" s="7">
        <f t="shared" si="234"/>
        <v>25.692295918367346</v>
      </c>
      <c r="T2966" t="s">
        <v>8317</v>
      </c>
      <c r="U2966" t="s">
        <v>8318</v>
      </c>
    </row>
    <row r="2967" spans="1:21" ht="45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232"/>
        <v>42162.479548611111</v>
      </c>
      <c r="L2967" s="19">
        <f t="shared" si="233"/>
        <v>2015</v>
      </c>
      <c r="M2967" s="14">
        <f t="shared" si="230"/>
        <v>42192.479548611111</v>
      </c>
      <c r="N2967" t="b">
        <v>0</v>
      </c>
      <c r="O2967">
        <v>39</v>
      </c>
      <c r="P2967" t="b">
        <v>1</v>
      </c>
      <c r="Q2967" t="s">
        <v>8271</v>
      </c>
      <c r="R2967" s="7">
        <f t="shared" si="231"/>
        <v>109.00000000000001</v>
      </c>
      <c r="S2967" s="7">
        <f t="shared" si="234"/>
        <v>41.92307692307692</v>
      </c>
      <c r="T2967" t="s">
        <v>8317</v>
      </c>
      <c r="U2967" t="s">
        <v>8318</v>
      </c>
    </row>
    <row r="2968" spans="1:21" ht="4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232"/>
        <v>42233.488564814819</v>
      </c>
      <c r="L2968" s="19">
        <f t="shared" si="233"/>
        <v>2015</v>
      </c>
      <c r="M2968" s="14">
        <f t="shared" si="230"/>
        <v>42263.488564814819</v>
      </c>
      <c r="N2968" t="b">
        <v>0</v>
      </c>
      <c r="O2968">
        <v>128</v>
      </c>
      <c r="P2968" t="b">
        <v>1</v>
      </c>
      <c r="Q2968" t="s">
        <v>8271</v>
      </c>
      <c r="R2968" s="7">
        <f t="shared" si="231"/>
        <v>113.63000000000001</v>
      </c>
      <c r="S2968" s="7">
        <f t="shared" si="234"/>
        <v>88.7734375</v>
      </c>
      <c r="T2968" t="s">
        <v>8317</v>
      </c>
      <c r="U2968" t="s">
        <v>8318</v>
      </c>
    </row>
    <row r="2969" spans="1:21" ht="30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232"/>
        <v>42041.947824074072</v>
      </c>
      <c r="L2969" s="19">
        <f t="shared" si="233"/>
        <v>2015</v>
      </c>
      <c r="M2969" s="14">
        <f t="shared" si="230"/>
        <v>42071.906157407408</v>
      </c>
      <c r="N2969" t="b">
        <v>0</v>
      </c>
      <c r="O2969">
        <v>71</v>
      </c>
      <c r="P2969" t="b">
        <v>1</v>
      </c>
      <c r="Q2969" t="s">
        <v>8271</v>
      </c>
      <c r="R2969" s="7">
        <f t="shared" si="231"/>
        <v>113.92</v>
      </c>
      <c r="S2969" s="7">
        <f t="shared" si="234"/>
        <v>80.225352112676063</v>
      </c>
      <c r="T2969" t="s">
        <v>8317</v>
      </c>
      <c r="U2969" t="s">
        <v>8318</v>
      </c>
    </row>
    <row r="2970" spans="1:21" ht="30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232"/>
        <v>42585.273842592593</v>
      </c>
      <c r="L2970" s="19">
        <f t="shared" si="233"/>
        <v>2016</v>
      </c>
      <c r="M2970" s="14">
        <f t="shared" si="230"/>
        <v>42598.915972222225</v>
      </c>
      <c r="N2970" t="b">
        <v>0</v>
      </c>
      <c r="O2970">
        <v>47</v>
      </c>
      <c r="P2970" t="b">
        <v>1</v>
      </c>
      <c r="Q2970" t="s">
        <v>8271</v>
      </c>
      <c r="R2970" s="7">
        <f t="shared" si="231"/>
        <v>106</v>
      </c>
      <c r="S2970" s="7">
        <f t="shared" si="234"/>
        <v>78.936170212765958</v>
      </c>
      <c r="T2970" t="s">
        <v>8317</v>
      </c>
      <c r="U2970" t="s">
        <v>8318</v>
      </c>
    </row>
    <row r="2971" spans="1:21" ht="4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232"/>
        <v>42097.536493055552</v>
      </c>
      <c r="L2971" s="19">
        <f t="shared" si="233"/>
        <v>2015</v>
      </c>
      <c r="M2971" s="14">
        <f t="shared" si="230"/>
        <v>42127.702083333337</v>
      </c>
      <c r="N2971" t="b">
        <v>0</v>
      </c>
      <c r="O2971">
        <v>17</v>
      </c>
      <c r="P2971" t="b">
        <v>1</v>
      </c>
      <c r="Q2971" t="s">
        <v>8271</v>
      </c>
      <c r="R2971" s="7">
        <f t="shared" si="231"/>
        <v>162.5</v>
      </c>
      <c r="S2971" s="7">
        <f t="shared" si="234"/>
        <v>95.588235294117652</v>
      </c>
      <c r="T2971" t="s">
        <v>8317</v>
      </c>
      <c r="U2971" t="s">
        <v>8318</v>
      </c>
    </row>
    <row r="2972" spans="1:21" ht="4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232"/>
        <v>41808.419571759259</v>
      </c>
      <c r="L2972" s="19">
        <f t="shared" si="233"/>
        <v>2014</v>
      </c>
      <c r="M2972" s="14">
        <f t="shared" si="230"/>
        <v>41838.419571759259</v>
      </c>
      <c r="N2972" t="b">
        <v>0</v>
      </c>
      <c r="O2972">
        <v>91</v>
      </c>
      <c r="P2972" t="b">
        <v>1</v>
      </c>
      <c r="Q2972" t="s">
        <v>8271</v>
      </c>
      <c r="R2972" s="7">
        <f t="shared" si="231"/>
        <v>106</v>
      </c>
      <c r="S2972" s="7">
        <f t="shared" si="234"/>
        <v>69.890109890109883</v>
      </c>
      <c r="T2972" t="s">
        <v>8317</v>
      </c>
      <c r="U2972" t="s">
        <v>8318</v>
      </c>
    </row>
    <row r="2973" spans="1:21" ht="4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232"/>
        <v>41852.408310185187</v>
      </c>
      <c r="L2973" s="19">
        <f t="shared" si="233"/>
        <v>2014</v>
      </c>
      <c r="M2973" s="14">
        <f t="shared" si="230"/>
        <v>41882.408310185187</v>
      </c>
      <c r="N2973" t="b">
        <v>0</v>
      </c>
      <c r="O2973">
        <v>43</v>
      </c>
      <c r="P2973" t="b">
        <v>1</v>
      </c>
      <c r="Q2973" t="s">
        <v>8271</v>
      </c>
      <c r="R2973" s="7">
        <f t="shared" si="231"/>
        <v>100.15624999999999</v>
      </c>
      <c r="S2973" s="7">
        <f t="shared" si="234"/>
        <v>74.534883720930239</v>
      </c>
      <c r="T2973" t="s">
        <v>8317</v>
      </c>
      <c r="U2973" t="s">
        <v>8318</v>
      </c>
    </row>
    <row r="2974" spans="1:21" ht="30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232"/>
        <v>42693.860185185185</v>
      </c>
      <c r="L2974" s="19">
        <f t="shared" si="233"/>
        <v>2016</v>
      </c>
      <c r="M2974" s="14">
        <f t="shared" si="230"/>
        <v>42708.791666666672</v>
      </c>
      <c r="N2974" t="b">
        <v>0</v>
      </c>
      <c r="O2974">
        <v>17</v>
      </c>
      <c r="P2974" t="b">
        <v>1</v>
      </c>
      <c r="Q2974" t="s">
        <v>8271</v>
      </c>
      <c r="R2974" s="7">
        <f t="shared" si="231"/>
        <v>105.35000000000001</v>
      </c>
      <c r="S2974" s="7">
        <f t="shared" si="234"/>
        <v>123.94117647058823</v>
      </c>
      <c r="T2974" t="s">
        <v>8317</v>
      </c>
      <c r="U2974" t="s">
        <v>8318</v>
      </c>
    </row>
    <row r="2975" spans="1:21" ht="4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232"/>
        <v>42341.568379629629</v>
      </c>
      <c r="L2975" s="19">
        <f t="shared" si="233"/>
        <v>2015</v>
      </c>
      <c r="M2975" s="14">
        <f t="shared" si="230"/>
        <v>42369.916666666672</v>
      </c>
      <c r="N2975" t="b">
        <v>0</v>
      </c>
      <c r="O2975">
        <v>33</v>
      </c>
      <c r="P2975" t="b">
        <v>1</v>
      </c>
      <c r="Q2975" t="s">
        <v>8271</v>
      </c>
      <c r="R2975" s="7">
        <f t="shared" si="231"/>
        <v>174.8</v>
      </c>
      <c r="S2975" s="7">
        <f t="shared" si="234"/>
        <v>264.84848484848487</v>
      </c>
      <c r="T2975" t="s">
        <v>8317</v>
      </c>
      <c r="U2975" t="s">
        <v>8318</v>
      </c>
    </row>
    <row r="2976" spans="1:21" ht="45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232"/>
        <v>41879.811006944445</v>
      </c>
      <c r="L2976" s="19">
        <f t="shared" si="233"/>
        <v>2014</v>
      </c>
      <c r="M2976" s="14">
        <f t="shared" si="230"/>
        <v>41907.815972222219</v>
      </c>
      <c r="N2976" t="b">
        <v>0</v>
      </c>
      <c r="O2976">
        <v>87</v>
      </c>
      <c r="P2976" t="b">
        <v>1</v>
      </c>
      <c r="Q2976" t="s">
        <v>8271</v>
      </c>
      <c r="R2976" s="7">
        <f t="shared" si="231"/>
        <v>102</v>
      </c>
      <c r="S2976" s="7">
        <f t="shared" si="234"/>
        <v>58.620689655172413</v>
      </c>
      <c r="T2976" t="s">
        <v>8317</v>
      </c>
      <c r="U2976" t="s">
        <v>8318</v>
      </c>
    </row>
    <row r="2977" spans="1:21" ht="4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232"/>
        <v>41941.433865740742</v>
      </c>
      <c r="L2977" s="19">
        <f t="shared" si="233"/>
        <v>2014</v>
      </c>
      <c r="M2977" s="14">
        <f t="shared" si="230"/>
        <v>41969.875</v>
      </c>
      <c r="N2977" t="b">
        <v>0</v>
      </c>
      <c r="O2977">
        <v>113</v>
      </c>
      <c r="P2977" t="b">
        <v>1</v>
      </c>
      <c r="Q2977" t="s">
        <v>8271</v>
      </c>
      <c r="R2977" s="7">
        <f t="shared" si="231"/>
        <v>100.125</v>
      </c>
      <c r="S2977" s="7">
        <f t="shared" si="234"/>
        <v>70.884955752212392</v>
      </c>
      <c r="T2977" t="s">
        <v>8317</v>
      </c>
      <c r="U2977" t="s">
        <v>8318</v>
      </c>
    </row>
    <row r="2978" spans="1:21" ht="4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232"/>
        <v>42425.480671296296</v>
      </c>
      <c r="L2978" s="19">
        <f t="shared" si="233"/>
        <v>2016</v>
      </c>
      <c r="M2978" s="14">
        <f t="shared" si="230"/>
        <v>42442.25</v>
      </c>
      <c r="N2978" t="b">
        <v>0</v>
      </c>
      <c r="O2978">
        <v>14</v>
      </c>
      <c r="P2978" t="b">
        <v>1</v>
      </c>
      <c r="Q2978" t="s">
        <v>8271</v>
      </c>
      <c r="R2978" s="7">
        <f t="shared" si="231"/>
        <v>171.42857142857142</v>
      </c>
      <c r="S2978" s="7">
        <f t="shared" si="234"/>
        <v>8.5714285714285712</v>
      </c>
      <c r="T2978" t="s">
        <v>8317</v>
      </c>
      <c r="U2978" t="s">
        <v>8318</v>
      </c>
    </row>
    <row r="2979" spans="1:21" ht="45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232"/>
        <v>42026.63118055556</v>
      </c>
      <c r="L2979" s="19">
        <f t="shared" si="233"/>
        <v>2015</v>
      </c>
      <c r="M2979" s="14">
        <f t="shared" si="230"/>
        <v>42085.843055555553</v>
      </c>
      <c r="N2979" t="b">
        <v>0</v>
      </c>
      <c r="O2979">
        <v>30</v>
      </c>
      <c r="P2979" t="b">
        <v>1</v>
      </c>
      <c r="Q2979" t="s">
        <v>8271</v>
      </c>
      <c r="R2979" s="7">
        <f t="shared" si="231"/>
        <v>113.56666666666666</v>
      </c>
      <c r="S2979" s="7">
        <f t="shared" si="234"/>
        <v>113.56666666666666</v>
      </c>
      <c r="T2979" t="s">
        <v>8317</v>
      </c>
      <c r="U2979" t="s">
        <v>8318</v>
      </c>
    </row>
    <row r="2980" spans="1:21" ht="45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232"/>
        <v>41922.390590277777</v>
      </c>
      <c r="L2980" s="19">
        <f t="shared" si="233"/>
        <v>2014</v>
      </c>
      <c r="M2980" s="14">
        <f t="shared" si="230"/>
        <v>41931.999305555553</v>
      </c>
      <c r="N2980" t="b">
        <v>0</v>
      </c>
      <c r="O2980">
        <v>16</v>
      </c>
      <c r="P2980" t="b">
        <v>1</v>
      </c>
      <c r="Q2980" t="s">
        <v>8271</v>
      </c>
      <c r="R2980" s="7">
        <f t="shared" si="231"/>
        <v>129.46666666666667</v>
      </c>
      <c r="S2980" s="7">
        <f t="shared" si="234"/>
        <v>60.6875</v>
      </c>
      <c r="T2980" t="s">
        <v>8317</v>
      </c>
      <c r="U2980" t="s">
        <v>8318</v>
      </c>
    </row>
    <row r="2981" spans="1:21" ht="4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232"/>
        <v>41993.574340277773</v>
      </c>
      <c r="L2981" s="19">
        <f t="shared" si="233"/>
        <v>2014</v>
      </c>
      <c r="M2981" s="14">
        <f t="shared" si="230"/>
        <v>42010</v>
      </c>
      <c r="N2981" t="b">
        <v>0</v>
      </c>
      <c r="O2981">
        <v>46</v>
      </c>
      <c r="P2981" t="b">
        <v>1</v>
      </c>
      <c r="Q2981" t="s">
        <v>8271</v>
      </c>
      <c r="R2981" s="7">
        <f t="shared" si="231"/>
        <v>101.4</v>
      </c>
      <c r="S2981" s="7">
        <f t="shared" si="234"/>
        <v>110.21739130434783</v>
      </c>
      <c r="T2981" t="s">
        <v>8317</v>
      </c>
      <c r="U2981" t="s">
        <v>8318</v>
      </c>
    </row>
    <row r="2982" spans="1:21" ht="30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232"/>
        <v>42219.665856481486</v>
      </c>
      <c r="L2982" s="19">
        <f t="shared" si="233"/>
        <v>2015</v>
      </c>
      <c r="M2982" s="14">
        <f t="shared" si="230"/>
        <v>42239.833333333328</v>
      </c>
      <c r="N2982" t="b">
        <v>0</v>
      </c>
      <c r="O2982">
        <v>24</v>
      </c>
      <c r="P2982" t="b">
        <v>1</v>
      </c>
      <c r="Q2982" t="s">
        <v>8271</v>
      </c>
      <c r="R2982" s="7">
        <f t="shared" si="231"/>
        <v>109.16666666666666</v>
      </c>
      <c r="S2982" s="7">
        <f t="shared" si="234"/>
        <v>136.45833333333334</v>
      </c>
      <c r="T2982" t="s">
        <v>8317</v>
      </c>
      <c r="U2982" t="s">
        <v>8318</v>
      </c>
    </row>
    <row r="2983" spans="1:21" ht="45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232"/>
        <v>42225.309675925921</v>
      </c>
      <c r="L2983" s="19">
        <f t="shared" si="233"/>
        <v>2015</v>
      </c>
      <c r="M2983" s="14">
        <f t="shared" si="230"/>
        <v>42270.309675925921</v>
      </c>
      <c r="N2983" t="b">
        <v>1</v>
      </c>
      <c r="O2983">
        <v>97</v>
      </c>
      <c r="P2983" t="b">
        <v>1</v>
      </c>
      <c r="Q2983" t="s">
        <v>8303</v>
      </c>
      <c r="R2983" s="7">
        <f t="shared" si="231"/>
        <v>128.92500000000001</v>
      </c>
      <c r="S2983" s="7">
        <f t="shared" si="234"/>
        <v>53.164948453608247</v>
      </c>
      <c r="T2983" t="s">
        <v>8317</v>
      </c>
      <c r="U2983" t="s">
        <v>8357</v>
      </c>
    </row>
    <row r="2984" spans="1:21" ht="30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232"/>
        <v>42381.436840277776</v>
      </c>
      <c r="L2984" s="19">
        <f t="shared" si="233"/>
        <v>2016</v>
      </c>
      <c r="M2984" s="14">
        <f t="shared" si="230"/>
        <v>42411.436840277776</v>
      </c>
      <c r="N2984" t="b">
        <v>1</v>
      </c>
      <c r="O2984">
        <v>59</v>
      </c>
      <c r="P2984" t="b">
        <v>1</v>
      </c>
      <c r="Q2984" t="s">
        <v>8303</v>
      </c>
      <c r="R2984" s="7">
        <f t="shared" si="231"/>
        <v>102.06</v>
      </c>
      <c r="S2984" s="7">
        <f t="shared" si="234"/>
        <v>86.491525423728817</v>
      </c>
      <c r="T2984" t="s">
        <v>8317</v>
      </c>
      <c r="U2984" t="s">
        <v>8357</v>
      </c>
    </row>
    <row r="2985" spans="1:21" ht="4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232"/>
        <v>41894.382361111115</v>
      </c>
      <c r="L2985" s="19">
        <f t="shared" si="233"/>
        <v>2014</v>
      </c>
      <c r="M2985" s="14">
        <f t="shared" si="230"/>
        <v>41954.424027777779</v>
      </c>
      <c r="N2985" t="b">
        <v>1</v>
      </c>
      <c r="O2985">
        <v>1095</v>
      </c>
      <c r="P2985" t="b">
        <v>1</v>
      </c>
      <c r="Q2985" t="s">
        <v>8303</v>
      </c>
      <c r="R2985" s="7">
        <f t="shared" si="231"/>
        <v>146.53957758620692</v>
      </c>
      <c r="S2985" s="7">
        <f t="shared" si="234"/>
        <v>155.23827397260274</v>
      </c>
      <c r="T2985" t="s">
        <v>8317</v>
      </c>
      <c r="U2985" t="s">
        <v>8357</v>
      </c>
    </row>
    <row r="2986" spans="1:21" ht="45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232"/>
        <v>42576.028715277775</v>
      </c>
      <c r="L2986" s="19">
        <f t="shared" si="233"/>
        <v>2016</v>
      </c>
      <c r="M2986" s="14">
        <f t="shared" si="230"/>
        <v>42606.028715277775</v>
      </c>
      <c r="N2986" t="b">
        <v>1</v>
      </c>
      <c r="O2986">
        <v>218</v>
      </c>
      <c r="P2986" t="b">
        <v>1</v>
      </c>
      <c r="Q2986" t="s">
        <v>8303</v>
      </c>
      <c r="R2986" s="7">
        <f t="shared" si="231"/>
        <v>100.352</v>
      </c>
      <c r="S2986" s="7">
        <f t="shared" si="234"/>
        <v>115.08256880733946</v>
      </c>
      <c r="T2986" t="s">
        <v>8317</v>
      </c>
      <c r="U2986" t="s">
        <v>8357</v>
      </c>
    </row>
    <row r="2987" spans="1:21" ht="45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232"/>
        <v>42654.723703703705</v>
      </c>
      <c r="L2987" s="19">
        <f t="shared" si="233"/>
        <v>2016</v>
      </c>
      <c r="M2987" s="14">
        <f t="shared" si="230"/>
        <v>42673.916666666672</v>
      </c>
      <c r="N2987" t="b">
        <v>0</v>
      </c>
      <c r="O2987">
        <v>111</v>
      </c>
      <c r="P2987" t="b">
        <v>1</v>
      </c>
      <c r="Q2987" t="s">
        <v>8303</v>
      </c>
      <c r="R2987" s="7">
        <f t="shared" si="231"/>
        <v>121.64999999999999</v>
      </c>
      <c r="S2987" s="7">
        <f t="shared" si="234"/>
        <v>109.5945945945946</v>
      </c>
      <c r="T2987" t="s">
        <v>8317</v>
      </c>
      <c r="U2987" t="s">
        <v>8357</v>
      </c>
    </row>
    <row r="2988" spans="1:21" ht="4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232"/>
        <v>42431.250069444446</v>
      </c>
      <c r="L2988" s="19">
        <f t="shared" si="233"/>
        <v>2016</v>
      </c>
      <c r="M2988" s="14">
        <f t="shared" si="230"/>
        <v>42491.208402777775</v>
      </c>
      <c r="N2988" t="b">
        <v>0</v>
      </c>
      <c r="O2988">
        <v>56</v>
      </c>
      <c r="P2988" t="b">
        <v>1</v>
      </c>
      <c r="Q2988" t="s">
        <v>8303</v>
      </c>
      <c r="R2988" s="7">
        <f t="shared" si="231"/>
        <v>105.5</v>
      </c>
      <c r="S2988" s="7">
        <f t="shared" si="234"/>
        <v>45.214285714285715</v>
      </c>
      <c r="T2988" t="s">
        <v>8317</v>
      </c>
      <c r="U2988" t="s">
        <v>8357</v>
      </c>
    </row>
    <row r="2989" spans="1:21" ht="45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232"/>
        <v>42627.057303240741</v>
      </c>
      <c r="L2989" s="19">
        <f t="shared" si="233"/>
        <v>2016</v>
      </c>
      <c r="M2989" s="14">
        <f t="shared" si="230"/>
        <v>42655.75</v>
      </c>
      <c r="N2989" t="b">
        <v>0</v>
      </c>
      <c r="O2989">
        <v>265</v>
      </c>
      <c r="P2989" t="b">
        <v>1</v>
      </c>
      <c r="Q2989" t="s">
        <v>8303</v>
      </c>
      <c r="R2989" s="7">
        <f t="shared" si="231"/>
        <v>110.4008</v>
      </c>
      <c r="S2989" s="7">
        <f t="shared" si="234"/>
        <v>104.15169811320754</v>
      </c>
      <c r="T2989" t="s">
        <v>8317</v>
      </c>
      <c r="U2989" t="s">
        <v>8357</v>
      </c>
    </row>
    <row r="2990" spans="1:21" ht="4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232"/>
        <v>42511.11204861111</v>
      </c>
      <c r="L2990" s="19">
        <f t="shared" si="233"/>
        <v>2016</v>
      </c>
      <c r="M2990" s="14">
        <f t="shared" si="230"/>
        <v>42541.11204861111</v>
      </c>
      <c r="N2990" t="b">
        <v>0</v>
      </c>
      <c r="O2990">
        <v>28</v>
      </c>
      <c r="P2990" t="b">
        <v>1</v>
      </c>
      <c r="Q2990" t="s">
        <v>8303</v>
      </c>
      <c r="R2990" s="7">
        <f t="shared" si="231"/>
        <v>100</v>
      </c>
      <c r="S2990" s="7">
        <f t="shared" si="234"/>
        <v>35.714285714285715</v>
      </c>
      <c r="T2990" t="s">
        <v>8317</v>
      </c>
      <c r="U2990" t="s">
        <v>8357</v>
      </c>
    </row>
    <row r="2991" spans="1:21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232"/>
        <v>42336.77039351852</v>
      </c>
      <c r="L2991" s="19">
        <f t="shared" si="233"/>
        <v>2015</v>
      </c>
      <c r="M2991" s="14">
        <f t="shared" si="230"/>
        <v>42358.957638888889</v>
      </c>
      <c r="N2991" t="b">
        <v>0</v>
      </c>
      <c r="O2991">
        <v>364</v>
      </c>
      <c r="P2991" t="b">
        <v>1</v>
      </c>
      <c r="Q2991" t="s">
        <v>8303</v>
      </c>
      <c r="R2991" s="7">
        <f t="shared" si="231"/>
        <v>176.535</v>
      </c>
      <c r="S2991" s="7">
        <f t="shared" si="234"/>
        <v>96.997252747252745</v>
      </c>
      <c r="T2991" t="s">
        <v>8317</v>
      </c>
      <c r="U2991" t="s">
        <v>8357</v>
      </c>
    </row>
    <row r="2992" spans="1:21" ht="4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232"/>
        <v>42341.32430555555</v>
      </c>
      <c r="L2992" s="19">
        <f t="shared" si="233"/>
        <v>2015</v>
      </c>
      <c r="M2992" s="14">
        <f t="shared" si="230"/>
        <v>42376.32430555555</v>
      </c>
      <c r="N2992" t="b">
        <v>0</v>
      </c>
      <c r="O2992">
        <v>27</v>
      </c>
      <c r="P2992" t="b">
        <v>1</v>
      </c>
      <c r="Q2992" t="s">
        <v>8303</v>
      </c>
      <c r="R2992" s="7">
        <f t="shared" si="231"/>
        <v>100</v>
      </c>
      <c r="S2992" s="7">
        <f t="shared" si="234"/>
        <v>370.37037037037038</v>
      </c>
      <c r="T2992" t="s">
        <v>8317</v>
      </c>
      <c r="U2992" t="s">
        <v>8357</v>
      </c>
    </row>
    <row r="2993" spans="1:21" ht="4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232"/>
        <v>42740.587152777778</v>
      </c>
      <c r="L2993" s="19">
        <f t="shared" si="233"/>
        <v>2017</v>
      </c>
      <c r="M2993" s="14">
        <f t="shared" si="230"/>
        <v>42762.587152777778</v>
      </c>
      <c r="N2993" t="b">
        <v>0</v>
      </c>
      <c r="O2993">
        <v>93</v>
      </c>
      <c r="P2993" t="b">
        <v>1</v>
      </c>
      <c r="Q2993" t="s">
        <v>8303</v>
      </c>
      <c r="R2993" s="7">
        <f t="shared" si="231"/>
        <v>103.29411764705883</v>
      </c>
      <c r="S2993" s="7">
        <f t="shared" si="234"/>
        <v>94.408602150537632</v>
      </c>
      <c r="T2993" t="s">
        <v>8317</v>
      </c>
      <c r="U2993" t="s">
        <v>8357</v>
      </c>
    </row>
    <row r="2994" spans="1:21" ht="4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232"/>
        <v>42622.517476851848</v>
      </c>
      <c r="L2994" s="19">
        <f t="shared" si="233"/>
        <v>2016</v>
      </c>
      <c r="M2994" s="14">
        <f t="shared" si="230"/>
        <v>42652.517476851848</v>
      </c>
      <c r="N2994" t="b">
        <v>0</v>
      </c>
      <c r="O2994">
        <v>64</v>
      </c>
      <c r="P2994" t="b">
        <v>1</v>
      </c>
      <c r="Q2994" t="s">
        <v>8303</v>
      </c>
      <c r="R2994" s="7">
        <f t="shared" si="231"/>
        <v>104.5</v>
      </c>
      <c r="S2994" s="7">
        <f t="shared" si="234"/>
        <v>48.984375</v>
      </c>
      <c r="T2994" t="s">
        <v>8317</v>
      </c>
      <c r="U2994" t="s">
        <v>8357</v>
      </c>
    </row>
    <row r="2995" spans="1:21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232"/>
        <v>42390.588738425926</v>
      </c>
      <c r="L2995" s="19">
        <f t="shared" si="233"/>
        <v>2016</v>
      </c>
      <c r="M2995" s="14">
        <f t="shared" si="230"/>
        <v>42420.588738425926</v>
      </c>
      <c r="N2995" t="b">
        <v>0</v>
      </c>
      <c r="O2995">
        <v>22</v>
      </c>
      <c r="P2995" t="b">
        <v>1</v>
      </c>
      <c r="Q2995" t="s">
        <v>8303</v>
      </c>
      <c r="R2995" s="7">
        <f t="shared" si="231"/>
        <v>100.29999999999998</v>
      </c>
      <c r="S2995" s="7">
        <f t="shared" si="234"/>
        <v>45.590909090909093</v>
      </c>
      <c r="T2995" t="s">
        <v>8317</v>
      </c>
      <c r="U2995" t="s">
        <v>8357</v>
      </c>
    </row>
    <row r="2996" spans="1:21" ht="4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232"/>
        <v>41885.228842592594</v>
      </c>
      <c r="L2996" s="19">
        <f t="shared" si="233"/>
        <v>2014</v>
      </c>
      <c r="M2996" s="14">
        <f t="shared" si="230"/>
        <v>41915.228842592594</v>
      </c>
      <c r="N2996" t="b">
        <v>0</v>
      </c>
      <c r="O2996">
        <v>59</v>
      </c>
      <c r="P2996" t="b">
        <v>1</v>
      </c>
      <c r="Q2996" t="s">
        <v>8303</v>
      </c>
      <c r="R2996" s="7">
        <f t="shared" si="231"/>
        <v>457.74666666666673</v>
      </c>
      <c r="S2996" s="7">
        <f t="shared" si="234"/>
        <v>23.275254237288134</v>
      </c>
      <c r="T2996" t="s">
        <v>8317</v>
      </c>
      <c r="U2996" t="s">
        <v>8357</v>
      </c>
    </row>
    <row r="2997" spans="1:21" ht="4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232"/>
        <v>42724.415173611109</v>
      </c>
      <c r="L2997" s="19">
        <f t="shared" si="233"/>
        <v>2016</v>
      </c>
      <c r="M2997" s="14">
        <f t="shared" si="230"/>
        <v>42754.415173611109</v>
      </c>
      <c r="N2997" t="b">
        <v>0</v>
      </c>
      <c r="O2997">
        <v>249</v>
      </c>
      <c r="P2997" t="b">
        <v>1</v>
      </c>
      <c r="Q2997" t="s">
        <v>8303</v>
      </c>
      <c r="R2997" s="7">
        <f t="shared" si="231"/>
        <v>104.96000000000001</v>
      </c>
      <c r="S2997" s="7">
        <f t="shared" si="234"/>
        <v>63.2289156626506</v>
      </c>
      <c r="T2997" t="s">
        <v>8317</v>
      </c>
      <c r="U2997" t="s">
        <v>8357</v>
      </c>
    </row>
    <row r="2998" spans="1:21" ht="30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232"/>
        <v>42090.662499999999</v>
      </c>
      <c r="L2998" s="19">
        <f t="shared" si="233"/>
        <v>2015</v>
      </c>
      <c r="M2998" s="14">
        <f t="shared" si="230"/>
        <v>42150.662499999999</v>
      </c>
      <c r="N2998" t="b">
        <v>0</v>
      </c>
      <c r="O2998">
        <v>392</v>
      </c>
      <c r="P2998" t="b">
        <v>1</v>
      </c>
      <c r="Q2998" t="s">
        <v>8303</v>
      </c>
      <c r="R2998" s="7">
        <f t="shared" si="231"/>
        <v>171.94285714285715</v>
      </c>
      <c r="S2998" s="7">
        <f t="shared" si="234"/>
        <v>153.5204081632653</v>
      </c>
      <c r="T2998" t="s">
        <v>8317</v>
      </c>
      <c r="U2998" t="s">
        <v>8357</v>
      </c>
    </row>
    <row r="2999" spans="1:21" ht="4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232"/>
        <v>42775.483715277776</v>
      </c>
      <c r="L2999" s="19">
        <f t="shared" si="233"/>
        <v>2017</v>
      </c>
      <c r="M2999" s="14">
        <f t="shared" si="230"/>
        <v>42792.957638888889</v>
      </c>
      <c r="N2999" t="b">
        <v>0</v>
      </c>
      <c r="O2999">
        <v>115</v>
      </c>
      <c r="P2999" t="b">
        <v>1</v>
      </c>
      <c r="Q2999" t="s">
        <v>8303</v>
      </c>
      <c r="R2999" s="7">
        <f t="shared" si="231"/>
        <v>103.73000000000002</v>
      </c>
      <c r="S2999" s="7">
        <f t="shared" si="234"/>
        <v>90.2</v>
      </c>
      <c r="T2999" t="s">
        <v>8317</v>
      </c>
      <c r="U2999" t="s">
        <v>8357</v>
      </c>
    </row>
    <row r="3000" spans="1:21" ht="4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232"/>
        <v>41777.943622685183</v>
      </c>
      <c r="L3000" s="19">
        <f t="shared" si="233"/>
        <v>2014</v>
      </c>
      <c r="M3000" s="14">
        <f t="shared" si="230"/>
        <v>41805.934027777781</v>
      </c>
      <c r="N3000" t="b">
        <v>0</v>
      </c>
      <c r="O3000">
        <v>433</v>
      </c>
      <c r="P3000" t="b">
        <v>1</v>
      </c>
      <c r="Q3000" t="s">
        <v>8303</v>
      </c>
      <c r="R3000" s="7">
        <f t="shared" si="231"/>
        <v>103.029</v>
      </c>
      <c r="S3000" s="7">
        <f t="shared" si="234"/>
        <v>118.97113163972287</v>
      </c>
      <c r="T3000" t="s">
        <v>8317</v>
      </c>
      <c r="U3000" t="s">
        <v>8357</v>
      </c>
    </row>
    <row r="3001" spans="1:21" ht="4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232"/>
        <v>42780.490277777775</v>
      </c>
      <c r="L3001" s="19">
        <f t="shared" si="233"/>
        <v>2017</v>
      </c>
      <c r="M3001" s="14">
        <f t="shared" si="230"/>
        <v>42794.833333333328</v>
      </c>
      <c r="N3001" t="b">
        <v>0</v>
      </c>
      <c r="O3001">
        <v>20</v>
      </c>
      <c r="P3001" t="b">
        <v>1</v>
      </c>
      <c r="Q3001" t="s">
        <v>8303</v>
      </c>
      <c r="R3001" s="7">
        <f t="shared" si="231"/>
        <v>118.88888888888889</v>
      </c>
      <c r="S3001" s="7">
        <f t="shared" si="234"/>
        <v>80.25</v>
      </c>
      <c r="T3001" t="s">
        <v>8317</v>
      </c>
      <c r="U3001" t="s">
        <v>8357</v>
      </c>
    </row>
    <row r="3002" spans="1:21" ht="4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232"/>
        <v>42752.577199074076</v>
      </c>
      <c r="L3002" s="19">
        <f t="shared" si="233"/>
        <v>2017</v>
      </c>
      <c r="M3002" s="14">
        <f t="shared" si="230"/>
        <v>42766.5</v>
      </c>
      <c r="N3002" t="b">
        <v>0</v>
      </c>
      <c r="O3002">
        <v>8</v>
      </c>
      <c r="P3002" t="b">
        <v>1</v>
      </c>
      <c r="Q3002" t="s">
        <v>8303</v>
      </c>
      <c r="R3002" s="7">
        <f t="shared" si="231"/>
        <v>100</v>
      </c>
      <c r="S3002" s="7">
        <f t="shared" si="234"/>
        <v>62.5</v>
      </c>
      <c r="T3002" t="s">
        <v>8317</v>
      </c>
      <c r="U3002" t="s">
        <v>8357</v>
      </c>
    </row>
    <row r="3003" spans="1:21" ht="4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232"/>
        <v>42534.645625000005</v>
      </c>
      <c r="L3003" s="19">
        <f t="shared" si="233"/>
        <v>2016</v>
      </c>
      <c r="M3003" s="14">
        <f t="shared" si="230"/>
        <v>42564.645625000005</v>
      </c>
      <c r="N3003" t="b">
        <v>0</v>
      </c>
      <c r="O3003">
        <v>175</v>
      </c>
      <c r="P3003" t="b">
        <v>1</v>
      </c>
      <c r="Q3003" t="s">
        <v>8303</v>
      </c>
      <c r="R3003" s="7">
        <f t="shared" si="231"/>
        <v>318.69988910451895</v>
      </c>
      <c r="S3003" s="7">
        <f t="shared" si="234"/>
        <v>131.37719999999999</v>
      </c>
      <c r="T3003" t="s">
        <v>8317</v>
      </c>
      <c r="U3003" t="s">
        <v>8357</v>
      </c>
    </row>
    <row r="3004" spans="1:21" ht="30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232"/>
        <v>41239.58625</v>
      </c>
      <c r="L3004" s="19">
        <f t="shared" si="233"/>
        <v>2012</v>
      </c>
      <c r="M3004" s="14">
        <f t="shared" si="230"/>
        <v>41269.58625</v>
      </c>
      <c r="N3004" t="b">
        <v>0</v>
      </c>
      <c r="O3004">
        <v>104</v>
      </c>
      <c r="P3004" t="b">
        <v>1</v>
      </c>
      <c r="Q3004" t="s">
        <v>8303</v>
      </c>
      <c r="R3004" s="7">
        <f t="shared" si="231"/>
        <v>108.50614285714286</v>
      </c>
      <c r="S3004" s="7">
        <f t="shared" si="234"/>
        <v>73.032980769230775</v>
      </c>
      <c r="T3004" t="s">
        <v>8317</v>
      </c>
      <c r="U3004" t="s">
        <v>8357</v>
      </c>
    </row>
    <row r="3005" spans="1:21" ht="4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232"/>
        <v>42398.599259259259</v>
      </c>
      <c r="L3005" s="19">
        <f t="shared" si="233"/>
        <v>2016</v>
      </c>
      <c r="M3005" s="14">
        <f t="shared" si="230"/>
        <v>42429.999305555553</v>
      </c>
      <c r="N3005" t="b">
        <v>0</v>
      </c>
      <c r="O3005">
        <v>17</v>
      </c>
      <c r="P3005" t="b">
        <v>1</v>
      </c>
      <c r="Q3005" t="s">
        <v>8303</v>
      </c>
      <c r="R3005" s="7">
        <f t="shared" si="231"/>
        <v>101.16666666666667</v>
      </c>
      <c r="S3005" s="7">
        <f t="shared" si="234"/>
        <v>178.52941176470588</v>
      </c>
      <c r="T3005" t="s">
        <v>8317</v>
      </c>
      <c r="U3005" t="s">
        <v>8357</v>
      </c>
    </row>
    <row r="3006" spans="1:21" ht="45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232"/>
        <v>41928.631064814814</v>
      </c>
      <c r="L3006" s="19">
        <f t="shared" si="233"/>
        <v>2014</v>
      </c>
      <c r="M3006" s="14">
        <f t="shared" si="230"/>
        <v>41958.672731481478</v>
      </c>
      <c r="N3006" t="b">
        <v>0</v>
      </c>
      <c r="O3006">
        <v>277</v>
      </c>
      <c r="P3006" t="b">
        <v>1</v>
      </c>
      <c r="Q3006" t="s">
        <v>8303</v>
      </c>
      <c r="R3006" s="7">
        <f t="shared" si="231"/>
        <v>112.815</v>
      </c>
      <c r="S3006" s="7">
        <f t="shared" si="234"/>
        <v>162.90974729241879</v>
      </c>
      <c r="T3006" t="s">
        <v>8317</v>
      </c>
      <c r="U3006" t="s">
        <v>8357</v>
      </c>
    </row>
    <row r="3007" spans="1:21" ht="45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232"/>
        <v>41888.424826388888</v>
      </c>
      <c r="L3007" s="19">
        <f t="shared" si="233"/>
        <v>2014</v>
      </c>
      <c r="M3007" s="14">
        <f t="shared" si="230"/>
        <v>41918.424826388888</v>
      </c>
      <c r="N3007" t="b">
        <v>0</v>
      </c>
      <c r="O3007">
        <v>118</v>
      </c>
      <c r="P3007" t="b">
        <v>1</v>
      </c>
      <c r="Q3007" t="s">
        <v>8303</v>
      </c>
      <c r="R3007" s="7">
        <f t="shared" si="231"/>
        <v>120.49622641509434</v>
      </c>
      <c r="S3007" s="7">
        <f t="shared" si="234"/>
        <v>108.24237288135593</v>
      </c>
      <c r="T3007" t="s">
        <v>8317</v>
      </c>
      <c r="U3007" t="s">
        <v>8357</v>
      </c>
    </row>
    <row r="3008" spans="1:21" ht="30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232"/>
        <v>41957.506840277776</v>
      </c>
      <c r="L3008" s="19">
        <f t="shared" si="233"/>
        <v>2014</v>
      </c>
      <c r="M3008" s="14">
        <f t="shared" si="230"/>
        <v>41987.506840277776</v>
      </c>
      <c r="N3008" t="b">
        <v>0</v>
      </c>
      <c r="O3008">
        <v>97</v>
      </c>
      <c r="P3008" t="b">
        <v>1</v>
      </c>
      <c r="Q3008" t="s">
        <v>8303</v>
      </c>
      <c r="R3008" s="7">
        <f t="shared" si="231"/>
        <v>107.74999999999999</v>
      </c>
      <c r="S3008" s="7">
        <f t="shared" si="234"/>
        <v>88.865979381443296</v>
      </c>
      <c r="T3008" t="s">
        <v>8317</v>
      </c>
      <c r="U3008" t="s">
        <v>8357</v>
      </c>
    </row>
    <row r="3009" spans="1:21" ht="30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232"/>
        <v>42097.966238425928</v>
      </c>
      <c r="L3009" s="19">
        <f t="shared" si="233"/>
        <v>2015</v>
      </c>
      <c r="M3009" s="14">
        <f t="shared" si="230"/>
        <v>42118.966238425928</v>
      </c>
      <c r="N3009" t="b">
        <v>0</v>
      </c>
      <c r="O3009">
        <v>20</v>
      </c>
      <c r="P3009" t="b">
        <v>1</v>
      </c>
      <c r="Q3009" t="s">
        <v>8303</v>
      </c>
      <c r="R3009" s="7">
        <f t="shared" si="231"/>
        <v>180</v>
      </c>
      <c r="S3009" s="7">
        <f t="shared" si="234"/>
        <v>54</v>
      </c>
      <c r="T3009" t="s">
        <v>8317</v>
      </c>
      <c r="U3009" t="s">
        <v>8357</v>
      </c>
    </row>
    <row r="3010" spans="1:21" ht="4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si="232"/>
        <v>42359.962025462963</v>
      </c>
      <c r="L3010" s="19">
        <f t="shared" si="233"/>
        <v>2015</v>
      </c>
      <c r="M3010" s="14">
        <f t="shared" ref="M3010:M3073" si="235">(I3010/86400)+25569+(-6/24)</f>
        <v>42389.962025462963</v>
      </c>
      <c r="N3010" t="b">
        <v>0</v>
      </c>
      <c r="O3010">
        <v>26</v>
      </c>
      <c r="P3010" t="b">
        <v>1</v>
      </c>
      <c r="Q3010" t="s">
        <v>8303</v>
      </c>
      <c r="R3010" s="7">
        <f t="shared" ref="R3010:R3073" si="236">E3010/D3010*100</f>
        <v>101.16666666666667</v>
      </c>
      <c r="S3010" s="7">
        <f t="shared" si="234"/>
        <v>116.73076923076923</v>
      </c>
      <c r="T3010" t="s">
        <v>8317</v>
      </c>
      <c r="U3010" t="s">
        <v>8357</v>
      </c>
    </row>
    <row r="3011" spans="1:21" ht="4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ref="K3011:K3074" si="237">(J3011/86400)+25569+(-6/24)</f>
        <v>41939.319907407407</v>
      </c>
      <c r="L3011" s="19">
        <f t="shared" ref="L3011:L3074" si="238">YEAR(K3011)</f>
        <v>2014</v>
      </c>
      <c r="M3011" s="14">
        <f t="shared" si="235"/>
        <v>41969.361574074079</v>
      </c>
      <c r="N3011" t="b">
        <v>0</v>
      </c>
      <c r="O3011">
        <v>128</v>
      </c>
      <c r="P3011" t="b">
        <v>1</v>
      </c>
      <c r="Q3011" t="s">
        <v>8303</v>
      </c>
      <c r="R3011" s="7">
        <f t="shared" si="236"/>
        <v>119.756</v>
      </c>
      <c r="S3011" s="7">
        <f t="shared" ref="S3011:S3074" si="239">IFERROR(E3011/O3011,0)</f>
        <v>233.8984375</v>
      </c>
      <c r="T3011" t="s">
        <v>8317</v>
      </c>
      <c r="U3011" t="s">
        <v>8357</v>
      </c>
    </row>
    <row r="3012" spans="1:21" ht="4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237"/>
        <v>41996.582395833335</v>
      </c>
      <c r="L3012" s="19">
        <f t="shared" si="238"/>
        <v>2014</v>
      </c>
      <c r="M3012" s="14">
        <f t="shared" si="235"/>
        <v>42056.582395833335</v>
      </c>
      <c r="N3012" t="b">
        <v>0</v>
      </c>
      <c r="O3012">
        <v>15</v>
      </c>
      <c r="P3012" t="b">
        <v>1</v>
      </c>
      <c r="Q3012" t="s">
        <v>8303</v>
      </c>
      <c r="R3012" s="7">
        <f t="shared" si="236"/>
        <v>158</v>
      </c>
      <c r="S3012" s="7">
        <f t="shared" si="239"/>
        <v>158</v>
      </c>
      <c r="T3012" t="s">
        <v>8317</v>
      </c>
      <c r="U3012" t="s">
        <v>8357</v>
      </c>
    </row>
    <row r="3013" spans="1:21" ht="4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237"/>
        <v>42334.218935185185</v>
      </c>
      <c r="L3013" s="19">
        <f t="shared" si="238"/>
        <v>2015</v>
      </c>
      <c r="M3013" s="14">
        <f t="shared" si="235"/>
        <v>42361.707638888889</v>
      </c>
      <c r="N3013" t="b">
        <v>0</v>
      </c>
      <c r="O3013">
        <v>25</v>
      </c>
      <c r="P3013" t="b">
        <v>1</v>
      </c>
      <c r="Q3013" t="s">
        <v>8303</v>
      </c>
      <c r="R3013" s="7">
        <f t="shared" si="236"/>
        <v>123.66666666666666</v>
      </c>
      <c r="S3013" s="7">
        <f t="shared" si="239"/>
        <v>14.84</v>
      </c>
      <c r="T3013" t="s">
        <v>8317</v>
      </c>
      <c r="U3013" t="s">
        <v>8357</v>
      </c>
    </row>
    <row r="3014" spans="1:21" ht="4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237"/>
        <v>42024.452893518523</v>
      </c>
      <c r="L3014" s="19">
        <f t="shared" si="238"/>
        <v>2015</v>
      </c>
      <c r="M3014" s="14">
        <f t="shared" si="235"/>
        <v>42045.452893518523</v>
      </c>
      <c r="N3014" t="b">
        <v>0</v>
      </c>
      <c r="O3014">
        <v>55</v>
      </c>
      <c r="P3014" t="b">
        <v>1</v>
      </c>
      <c r="Q3014" t="s">
        <v>8303</v>
      </c>
      <c r="R3014" s="7">
        <f t="shared" si="236"/>
        <v>117.12499999999999</v>
      </c>
      <c r="S3014" s="7">
        <f t="shared" si="239"/>
        <v>85.181818181818187</v>
      </c>
      <c r="T3014" t="s">
        <v>8317</v>
      </c>
      <c r="U3014" t="s">
        <v>8357</v>
      </c>
    </row>
    <row r="3015" spans="1:21" ht="4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237"/>
        <v>42146.586215277777</v>
      </c>
      <c r="L3015" s="19">
        <f t="shared" si="238"/>
        <v>2015</v>
      </c>
      <c r="M3015" s="14">
        <f t="shared" si="235"/>
        <v>42176.586215277777</v>
      </c>
      <c r="N3015" t="b">
        <v>0</v>
      </c>
      <c r="O3015">
        <v>107</v>
      </c>
      <c r="P3015" t="b">
        <v>1</v>
      </c>
      <c r="Q3015" t="s">
        <v>8303</v>
      </c>
      <c r="R3015" s="7">
        <f t="shared" si="236"/>
        <v>156.96</v>
      </c>
      <c r="S3015" s="7">
        <f t="shared" si="239"/>
        <v>146.69158878504672</v>
      </c>
      <c r="T3015" t="s">
        <v>8317</v>
      </c>
      <c r="U3015" t="s">
        <v>8357</v>
      </c>
    </row>
    <row r="3016" spans="1:21" ht="4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237"/>
        <v>41919.873611111107</v>
      </c>
      <c r="L3016" s="19">
        <f t="shared" si="238"/>
        <v>2014</v>
      </c>
      <c r="M3016" s="14">
        <f t="shared" si="235"/>
        <v>41947.958333333336</v>
      </c>
      <c r="N3016" t="b">
        <v>0</v>
      </c>
      <c r="O3016">
        <v>557</v>
      </c>
      <c r="P3016" t="b">
        <v>1</v>
      </c>
      <c r="Q3016" t="s">
        <v>8303</v>
      </c>
      <c r="R3016" s="7">
        <f t="shared" si="236"/>
        <v>113.104</v>
      </c>
      <c r="S3016" s="7">
        <f t="shared" si="239"/>
        <v>50.764811490125673</v>
      </c>
      <c r="T3016" t="s">
        <v>8317</v>
      </c>
      <c r="U3016" t="s">
        <v>8357</v>
      </c>
    </row>
    <row r="3017" spans="1:21" ht="30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237"/>
        <v>41785.47729166667</v>
      </c>
      <c r="L3017" s="19">
        <f t="shared" si="238"/>
        <v>2014</v>
      </c>
      <c r="M3017" s="14">
        <f t="shared" si="235"/>
        <v>41800.916666666664</v>
      </c>
      <c r="N3017" t="b">
        <v>0</v>
      </c>
      <c r="O3017">
        <v>40</v>
      </c>
      <c r="P3017" t="b">
        <v>1</v>
      </c>
      <c r="Q3017" t="s">
        <v>8303</v>
      </c>
      <c r="R3017" s="7">
        <f t="shared" si="236"/>
        <v>103.17647058823529</v>
      </c>
      <c r="S3017" s="7">
        <f t="shared" si="239"/>
        <v>87.7</v>
      </c>
      <c r="T3017" t="s">
        <v>8317</v>
      </c>
      <c r="U3017" t="s">
        <v>8357</v>
      </c>
    </row>
    <row r="3018" spans="1:21" ht="45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237"/>
        <v>41778.298055555555</v>
      </c>
      <c r="L3018" s="19">
        <f t="shared" si="238"/>
        <v>2014</v>
      </c>
      <c r="M3018" s="14">
        <f t="shared" si="235"/>
        <v>41838.298055555555</v>
      </c>
      <c r="N3018" t="b">
        <v>0</v>
      </c>
      <c r="O3018">
        <v>36</v>
      </c>
      <c r="P3018" t="b">
        <v>1</v>
      </c>
      <c r="Q3018" t="s">
        <v>8303</v>
      </c>
      <c r="R3018" s="7">
        <f t="shared" si="236"/>
        <v>102.61176470588236</v>
      </c>
      <c r="S3018" s="7">
        <f t="shared" si="239"/>
        <v>242.27777777777777</v>
      </c>
      <c r="T3018" t="s">
        <v>8317</v>
      </c>
      <c r="U3018" t="s">
        <v>8357</v>
      </c>
    </row>
    <row r="3019" spans="1:21" ht="4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237"/>
        <v>41841.600034722222</v>
      </c>
      <c r="L3019" s="19">
        <f t="shared" si="238"/>
        <v>2014</v>
      </c>
      <c r="M3019" s="14">
        <f t="shared" si="235"/>
        <v>41871.600034722222</v>
      </c>
      <c r="N3019" t="b">
        <v>0</v>
      </c>
      <c r="O3019">
        <v>159</v>
      </c>
      <c r="P3019" t="b">
        <v>1</v>
      </c>
      <c r="Q3019" t="s">
        <v>8303</v>
      </c>
      <c r="R3019" s="7">
        <f t="shared" si="236"/>
        <v>105.84090909090908</v>
      </c>
      <c r="S3019" s="7">
        <f t="shared" si="239"/>
        <v>146.44654088050314</v>
      </c>
      <c r="T3019" t="s">
        <v>8317</v>
      </c>
      <c r="U3019" t="s">
        <v>8357</v>
      </c>
    </row>
    <row r="3020" spans="1:21" ht="4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237"/>
        <v>42163.048333333332</v>
      </c>
      <c r="L3020" s="19">
        <f t="shared" si="238"/>
        <v>2015</v>
      </c>
      <c r="M3020" s="14">
        <f t="shared" si="235"/>
        <v>42205.666666666672</v>
      </c>
      <c r="N3020" t="b">
        <v>0</v>
      </c>
      <c r="O3020">
        <v>41</v>
      </c>
      <c r="P3020" t="b">
        <v>1</v>
      </c>
      <c r="Q3020" t="s">
        <v>8303</v>
      </c>
      <c r="R3020" s="7">
        <f t="shared" si="236"/>
        <v>100.71428571428571</v>
      </c>
      <c r="S3020" s="7">
        <f t="shared" si="239"/>
        <v>103.17073170731707</v>
      </c>
      <c r="T3020" t="s">
        <v>8317</v>
      </c>
      <c r="U3020" t="s">
        <v>8357</v>
      </c>
    </row>
    <row r="3021" spans="1:21" ht="4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237"/>
        <v>41758.583564814813</v>
      </c>
      <c r="L3021" s="19">
        <f t="shared" si="238"/>
        <v>2014</v>
      </c>
      <c r="M3021" s="14">
        <f t="shared" si="235"/>
        <v>41785.875</v>
      </c>
      <c r="N3021" t="b">
        <v>0</v>
      </c>
      <c r="O3021">
        <v>226</v>
      </c>
      <c r="P3021" t="b">
        <v>1</v>
      </c>
      <c r="Q3021" t="s">
        <v>8303</v>
      </c>
      <c r="R3021" s="7">
        <f t="shared" si="236"/>
        <v>121.23333333333332</v>
      </c>
      <c r="S3021" s="7">
        <f t="shared" si="239"/>
        <v>80.464601769911511</v>
      </c>
      <c r="T3021" t="s">
        <v>8317</v>
      </c>
      <c r="U3021" t="s">
        <v>8357</v>
      </c>
    </row>
    <row r="3022" spans="1:21" ht="4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237"/>
        <v>42170.596446759257</v>
      </c>
      <c r="L3022" s="19">
        <f t="shared" si="238"/>
        <v>2015</v>
      </c>
      <c r="M3022" s="14">
        <f t="shared" si="235"/>
        <v>42230.596446759257</v>
      </c>
      <c r="N3022" t="b">
        <v>0</v>
      </c>
      <c r="O3022">
        <v>30</v>
      </c>
      <c r="P3022" t="b">
        <v>1</v>
      </c>
      <c r="Q3022" t="s">
        <v>8303</v>
      </c>
      <c r="R3022" s="7">
        <f t="shared" si="236"/>
        <v>100.57142857142858</v>
      </c>
      <c r="S3022" s="7">
        <f t="shared" si="239"/>
        <v>234.66666666666666</v>
      </c>
      <c r="T3022" t="s">
        <v>8317</v>
      </c>
      <c r="U3022" t="s">
        <v>8357</v>
      </c>
    </row>
    <row r="3023" spans="1:21" ht="4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237"/>
        <v>42660.368854166663</v>
      </c>
      <c r="L3023" s="19">
        <f t="shared" si="238"/>
        <v>2016</v>
      </c>
      <c r="M3023" s="14">
        <f t="shared" si="235"/>
        <v>42695.999305555553</v>
      </c>
      <c r="N3023" t="b">
        <v>0</v>
      </c>
      <c r="O3023">
        <v>103</v>
      </c>
      <c r="P3023" t="b">
        <v>1</v>
      </c>
      <c r="Q3023" t="s">
        <v>8303</v>
      </c>
      <c r="R3023" s="7">
        <f t="shared" si="236"/>
        <v>116.02222222222223</v>
      </c>
      <c r="S3023" s="7">
        <f t="shared" si="239"/>
        <v>50.689320388349515</v>
      </c>
      <c r="T3023" t="s">
        <v>8317</v>
      </c>
      <c r="U3023" t="s">
        <v>8357</v>
      </c>
    </row>
    <row r="3024" spans="1:21" ht="4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237"/>
        <v>42564.70380787037</v>
      </c>
      <c r="L3024" s="19">
        <f t="shared" si="238"/>
        <v>2016</v>
      </c>
      <c r="M3024" s="14">
        <f t="shared" si="235"/>
        <v>42609.70380787037</v>
      </c>
      <c r="N3024" t="b">
        <v>0</v>
      </c>
      <c r="O3024">
        <v>62</v>
      </c>
      <c r="P3024" t="b">
        <v>1</v>
      </c>
      <c r="Q3024" t="s">
        <v>8303</v>
      </c>
      <c r="R3024" s="7">
        <f t="shared" si="236"/>
        <v>100.88</v>
      </c>
      <c r="S3024" s="7">
        <f t="shared" si="239"/>
        <v>162.70967741935485</v>
      </c>
      <c r="T3024" t="s">
        <v>8317</v>
      </c>
      <c r="U3024" t="s">
        <v>8357</v>
      </c>
    </row>
    <row r="3025" spans="1:21" ht="45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237"/>
        <v>42121.425763888888</v>
      </c>
      <c r="L3025" s="19">
        <f t="shared" si="238"/>
        <v>2015</v>
      </c>
      <c r="M3025" s="14">
        <f t="shared" si="235"/>
        <v>42166.425763888888</v>
      </c>
      <c r="N3025" t="b">
        <v>0</v>
      </c>
      <c r="O3025">
        <v>6</v>
      </c>
      <c r="P3025" t="b">
        <v>1</v>
      </c>
      <c r="Q3025" t="s">
        <v>8303</v>
      </c>
      <c r="R3025" s="7">
        <f t="shared" si="236"/>
        <v>103</v>
      </c>
      <c r="S3025" s="7">
        <f t="shared" si="239"/>
        <v>120.16666666666667</v>
      </c>
      <c r="T3025" t="s">
        <v>8317</v>
      </c>
      <c r="U3025" t="s">
        <v>8357</v>
      </c>
    </row>
    <row r="3026" spans="1:21" ht="4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237"/>
        <v>41158.743923611109</v>
      </c>
      <c r="L3026" s="19">
        <f t="shared" si="238"/>
        <v>2012</v>
      </c>
      <c r="M3026" s="14">
        <f t="shared" si="235"/>
        <v>41188.743923611109</v>
      </c>
      <c r="N3026" t="b">
        <v>0</v>
      </c>
      <c r="O3026">
        <v>182</v>
      </c>
      <c r="P3026" t="b">
        <v>1</v>
      </c>
      <c r="Q3026" t="s">
        <v>8303</v>
      </c>
      <c r="R3026" s="7">
        <f t="shared" si="236"/>
        <v>246.42</v>
      </c>
      <c r="S3026" s="7">
        <f t="shared" si="239"/>
        <v>67.697802197802204</v>
      </c>
      <c r="T3026" t="s">
        <v>8317</v>
      </c>
      <c r="U3026" t="s">
        <v>8357</v>
      </c>
    </row>
    <row r="3027" spans="1:21" ht="30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237"/>
        <v>41761.259409722225</v>
      </c>
      <c r="L3027" s="19">
        <f t="shared" si="238"/>
        <v>2014</v>
      </c>
      <c r="M3027" s="14">
        <f t="shared" si="235"/>
        <v>41789.416666666664</v>
      </c>
      <c r="N3027" t="b">
        <v>0</v>
      </c>
      <c r="O3027">
        <v>145</v>
      </c>
      <c r="P3027" t="b">
        <v>1</v>
      </c>
      <c r="Q3027" t="s">
        <v>8303</v>
      </c>
      <c r="R3027" s="7">
        <f t="shared" si="236"/>
        <v>302.2</v>
      </c>
      <c r="S3027" s="7">
        <f t="shared" si="239"/>
        <v>52.103448275862071</v>
      </c>
      <c r="T3027" t="s">
        <v>8317</v>
      </c>
      <c r="U3027" t="s">
        <v>8357</v>
      </c>
    </row>
    <row r="3028" spans="1:21" ht="45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237"/>
        <v>42783.209398148145</v>
      </c>
      <c r="L3028" s="19">
        <f t="shared" si="238"/>
        <v>2017</v>
      </c>
      <c r="M3028" s="14">
        <f t="shared" si="235"/>
        <v>42797.209398148145</v>
      </c>
      <c r="N3028" t="b">
        <v>0</v>
      </c>
      <c r="O3028">
        <v>25</v>
      </c>
      <c r="P3028" t="b">
        <v>1</v>
      </c>
      <c r="Q3028" t="s">
        <v>8303</v>
      </c>
      <c r="R3028" s="7">
        <f t="shared" si="236"/>
        <v>143.33333333333334</v>
      </c>
      <c r="S3028" s="7">
        <f t="shared" si="239"/>
        <v>51.6</v>
      </c>
      <c r="T3028" t="s">
        <v>8317</v>
      </c>
      <c r="U3028" t="s">
        <v>8357</v>
      </c>
    </row>
    <row r="3029" spans="1:21" ht="30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237"/>
        <v>42053.454293981486</v>
      </c>
      <c r="L3029" s="19">
        <f t="shared" si="238"/>
        <v>2015</v>
      </c>
      <c r="M3029" s="14">
        <f t="shared" si="235"/>
        <v>42083.412627314814</v>
      </c>
      <c r="N3029" t="b">
        <v>0</v>
      </c>
      <c r="O3029">
        <v>320</v>
      </c>
      <c r="P3029" t="b">
        <v>1</v>
      </c>
      <c r="Q3029" t="s">
        <v>8303</v>
      </c>
      <c r="R3029" s="7">
        <f t="shared" si="236"/>
        <v>131.44</v>
      </c>
      <c r="S3029" s="7">
        <f t="shared" si="239"/>
        <v>164.3</v>
      </c>
      <c r="T3029" t="s">
        <v>8317</v>
      </c>
      <c r="U3029" t="s">
        <v>8357</v>
      </c>
    </row>
    <row r="3030" spans="1:21" ht="30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237"/>
        <v>42567.014178240745</v>
      </c>
      <c r="L3030" s="19">
        <f t="shared" si="238"/>
        <v>2016</v>
      </c>
      <c r="M3030" s="14">
        <f t="shared" si="235"/>
        <v>42597.014178240745</v>
      </c>
      <c r="N3030" t="b">
        <v>0</v>
      </c>
      <c r="O3030">
        <v>99</v>
      </c>
      <c r="P3030" t="b">
        <v>1</v>
      </c>
      <c r="Q3030" t="s">
        <v>8303</v>
      </c>
      <c r="R3030" s="7">
        <f t="shared" si="236"/>
        <v>168.01999999999998</v>
      </c>
      <c r="S3030" s="7">
        <f t="shared" si="239"/>
        <v>84.858585858585855</v>
      </c>
      <c r="T3030" t="s">
        <v>8317</v>
      </c>
      <c r="U3030" t="s">
        <v>8357</v>
      </c>
    </row>
    <row r="3031" spans="1:21" ht="4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237"/>
        <v>41932.458877314813</v>
      </c>
      <c r="L3031" s="19">
        <f t="shared" si="238"/>
        <v>2014</v>
      </c>
      <c r="M3031" s="14">
        <f t="shared" si="235"/>
        <v>41960.940972222219</v>
      </c>
      <c r="N3031" t="b">
        <v>0</v>
      </c>
      <c r="O3031">
        <v>348</v>
      </c>
      <c r="P3031" t="b">
        <v>1</v>
      </c>
      <c r="Q3031" t="s">
        <v>8303</v>
      </c>
      <c r="R3031" s="7">
        <f t="shared" si="236"/>
        <v>109.67666666666666</v>
      </c>
      <c r="S3031" s="7">
        <f t="shared" si="239"/>
        <v>94.548850574712645</v>
      </c>
      <c r="T3031" t="s">
        <v>8317</v>
      </c>
      <c r="U3031" t="s">
        <v>8357</v>
      </c>
    </row>
    <row r="3032" spans="1:21" ht="4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237"/>
        <v>42233.497349537036</v>
      </c>
      <c r="L3032" s="19">
        <f t="shared" si="238"/>
        <v>2015</v>
      </c>
      <c r="M3032" s="14">
        <f t="shared" si="235"/>
        <v>42263.497349537036</v>
      </c>
      <c r="N3032" t="b">
        <v>0</v>
      </c>
      <c r="O3032">
        <v>41</v>
      </c>
      <c r="P3032" t="b">
        <v>1</v>
      </c>
      <c r="Q3032" t="s">
        <v>8303</v>
      </c>
      <c r="R3032" s="7">
        <f t="shared" si="236"/>
        <v>106.6857142857143</v>
      </c>
      <c r="S3032" s="7">
        <f t="shared" si="239"/>
        <v>45.536585365853661</v>
      </c>
      <c r="T3032" t="s">
        <v>8317</v>
      </c>
      <c r="U3032" t="s">
        <v>8357</v>
      </c>
    </row>
    <row r="3033" spans="1:21" ht="60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237"/>
        <v>42597.632488425923</v>
      </c>
      <c r="L3033" s="19">
        <f t="shared" si="238"/>
        <v>2016</v>
      </c>
      <c r="M3033" s="14">
        <f t="shared" si="235"/>
        <v>42657.632488425923</v>
      </c>
      <c r="N3033" t="b">
        <v>0</v>
      </c>
      <c r="O3033">
        <v>29</v>
      </c>
      <c r="P3033" t="b">
        <v>1</v>
      </c>
      <c r="Q3033" t="s">
        <v>8303</v>
      </c>
      <c r="R3033" s="7">
        <f t="shared" si="236"/>
        <v>100</v>
      </c>
      <c r="S3033" s="7">
        <f t="shared" si="239"/>
        <v>51.724137931034484</v>
      </c>
      <c r="T3033" t="s">
        <v>8317</v>
      </c>
      <c r="U3033" t="s">
        <v>8357</v>
      </c>
    </row>
    <row r="3034" spans="1:21" ht="4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237"/>
        <v>42227.794664351852</v>
      </c>
      <c r="L3034" s="19">
        <f t="shared" si="238"/>
        <v>2015</v>
      </c>
      <c r="M3034" s="14">
        <f t="shared" si="235"/>
        <v>42257.794664351852</v>
      </c>
      <c r="N3034" t="b">
        <v>0</v>
      </c>
      <c r="O3034">
        <v>25</v>
      </c>
      <c r="P3034" t="b">
        <v>1</v>
      </c>
      <c r="Q3034" t="s">
        <v>8303</v>
      </c>
      <c r="R3034" s="7">
        <f t="shared" si="236"/>
        <v>127.2</v>
      </c>
      <c r="S3034" s="7">
        <f t="shared" si="239"/>
        <v>50.88</v>
      </c>
      <c r="T3034" t="s">
        <v>8317</v>
      </c>
      <c r="U3034" t="s">
        <v>8357</v>
      </c>
    </row>
    <row r="3035" spans="1:21" ht="4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237"/>
        <v>42569.860243055555</v>
      </c>
      <c r="L3035" s="19">
        <f t="shared" si="238"/>
        <v>2016</v>
      </c>
      <c r="M3035" s="14">
        <f t="shared" si="235"/>
        <v>42599.860243055555</v>
      </c>
      <c r="N3035" t="b">
        <v>0</v>
      </c>
      <c r="O3035">
        <v>23</v>
      </c>
      <c r="P3035" t="b">
        <v>1</v>
      </c>
      <c r="Q3035" t="s">
        <v>8303</v>
      </c>
      <c r="R3035" s="7">
        <f t="shared" si="236"/>
        <v>146.53333333333333</v>
      </c>
      <c r="S3035" s="7">
        <f t="shared" si="239"/>
        <v>191.13043478260869</v>
      </c>
      <c r="T3035" t="s">
        <v>8317</v>
      </c>
      <c r="U3035" t="s">
        <v>8357</v>
      </c>
    </row>
    <row r="3036" spans="1:21" ht="60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237"/>
        <v>42644.285358796296</v>
      </c>
      <c r="L3036" s="19">
        <f t="shared" si="238"/>
        <v>2016</v>
      </c>
      <c r="M3036" s="14">
        <f t="shared" si="235"/>
        <v>42674.915972222225</v>
      </c>
      <c r="N3036" t="b">
        <v>0</v>
      </c>
      <c r="O3036">
        <v>1260</v>
      </c>
      <c r="P3036" t="b">
        <v>1</v>
      </c>
      <c r="Q3036" t="s">
        <v>8303</v>
      </c>
      <c r="R3036" s="7">
        <f t="shared" si="236"/>
        <v>112.53599999999999</v>
      </c>
      <c r="S3036" s="7">
        <f t="shared" si="239"/>
        <v>89.314285714285717</v>
      </c>
      <c r="T3036" t="s">
        <v>8317</v>
      </c>
      <c r="U3036" t="s">
        <v>8357</v>
      </c>
    </row>
    <row r="3037" spans="1:21" ht="30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237"/>
        <v>41368.310289351852</v>
      </c>
      <c r="L3037" s="19">
        <f t="shared" si="238"/>
        <v>2013</v>
      </c>
      <c r="M3037" s="14">
        <f t="shared" si="235"/>
        <v>41398.310289351852</v>
      </c>
      <c r="N3037" t="b">
        <v>0</v>
      </c>
      <c r="O3037">
        <v>307</v>
      </c>
      <c r="P3037" t="b">
        <v>1</v>
      </c>
      <c r="Q3037" t="s">
        <v>8303</v>
      </c>
      <c r="R3037" s="7">
        <f t="shared" si="236"/>
        <v>108.78684000000001</v>
      </c>
      <c r="S3037" s="7">
        <f t="shared" si="239"/>
        <v>88.588631921824103</v>
      </c>
      <c r="T3037" t="s">
        <v>8317</v>
      </c>
      <c r="U3037" t="s">
        <v>8357</v>
      </c>
    </row>
    <row r="3038" spans="1:21" ht="4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237"/>
        <v>41466.535231481481</v>
      </c>
      <c r="L3038" s="19">
        <f t="shared" si="238"/>
        <v>2013</v>
      </c>
      <c r="M3038" s="14">
        <f t="shared" si="235"/>
        <v>41502.249305555553</v>
      </c>
      <c r="N3038" t="b">
        <v>0</v>
      </c>
      <c r="O3038">
        <v>329</v>
      </c>
      <c r="P3038" t="b">
        <v>1</v>
      </c>
      <c r="Q3038" t="s">
        <v>8303</v>
      </c>
      <c r="R3038" s="7">
        <f t="shared" si="236"/>
        <v>126.732</v>
      </c>
      <c r="S3038" s="7">
        <f t="shared" si="239"/>
        <v>96.300911854103347</v>
      </c>
      <c r="T3038" t="s">
        <v>8317</v>
      </c>
      <c r="U3038" t="s">
        <v>8357</v>
      </c>
    </row>
    <row r="3039" spans="1:21" ht="60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237"/>
        <v>40378.643206018518</v>
      </c>
      <c r="L3039" s="19">
        <f t="shared" si="238"/>
        <v>2010</v>
      </c>
      <c r="M3039" s="14">
        <f t="shared" si="235"/>
        <v>40452.957638888889</v>
      </c>
      <c r="N3039" t="b">
        <v>0</v>
      </c>
      <c r="O3039">
        <v>32</v>
      </c>
      <c r="P3039" t="b">
        <v>1</v>
      </c>
      <c r="Q3039" t="s">
        <v>8303</v>
      </c>
      <c r="R3039" s="7">
        <f t="shared" si="236"/>
        <v>213.20000000000002</v>
      </c>
      <c r="S3039" s="7">
        <f t="shared" si="239"/>
        <v>33.3125</v>
      </c>
      <c r="T3039" t="s">
        <v>8317</v>
      </c>
      <c r="U3039" t="s">
        <v>8357</v>
      </c>
    </row>
    <row r="3040" spans="1:21" ht="4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237"/>
        <v>42373.002280092594</v>
      </c>
      <c r="L3040" s="19">
        <f t="shared" si="238"/>
        <v>2016</v>
      </c>
      <c r="M3040" s="14">
        <f t="shared" si="235"/>
        <v>42433.002280092594</v>
      </c>
      <c r="N3040" t="b">
        <v>0</v>
      </c>
      <c r="O3040">
        <v>27</v>
      </c>
      <c r="P3040" t="b">
        <v>1</v>
      </c>
      <c r="Q3040" t="s">
        <v>8303</v>
      </c>
      <c r="R3040" s="7">
        <f t="shared" si="236"/>
        <v>100.49999999999999</v>
      </c>
      <c r="S3040" s="7">
        <f t="shared" si="239"/>
        <v>37.222222222222221</v>
      </c>
      <c r="T3040" t="s">
        <v>8317</v>
      </c>
      <c r="U3040" t="s">
        <v>8357</v>
      </c>
    </row>
    <row r="3041" spans="1:21" ht="4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237"/>
        <v>41610.544421296298</v>
      </c>
      <c r="L3041" s="19">
        <f t="shared" si="238"/>
        <v>2013</v>
      </c>
      <c r="M3041" s="14">
        <f t="shared" si="235"/>
        <v>41637.082638888889</v>
      </c>
      <c r="N3041" t="b">
        <v>0</v>
      </c>
      <c r="O3041">
        <v>236</v>
      </c>
      <c r="P3041" t="b">
        <v>1</v>
      </c>
      <c r="Q3041" t="s">
        <v>8303</v>
      </c>
      <c r="R3041" s="7">
        <f t="shared" si="236"/>
        <v>108.71389999999998</v>
      </c>
      <c r="S3041" s="7">
        <f t="shared" si="239"/>
        <v>92.130423728813554</v>
      </c>
      <c r="T3041" t="s">
        <v>8317</v>
      </c>
      <c r="U3041" t="s">
        <v>8357</v>
      </c>
    </row>
    <row r="3042" spans="1:21" ht="4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237"/>
        <v>42177.541909722218</v>
      </c>
      <c r="L3042" s="19">
        <f t="shared" si="238"/>
        <v>2015</v>
      </c>
      <c r="M3042" s="14">
        <f t="shared" si="235"/>
        <v>42181.708333333328</v>
      </c>
      <c r="N3042" t="b">
        <v>0</v>
      </c>
      <c r="O3042">
        <v>42</v>
      </c>
      <c r="P3042" t="b">
        <v>1</v>
      </c>
      <c r="Q3042" t="s">
        <v>8303</v>
      </c>
      <c r="R3042" s="7">
        <f t="shared" si="236"/>
        <v>107.5</v>
      </c>
      <c r="S3042" s="7">
        <f t="shared" si="239"/>
        <v>76.785714285714292</v>
      </c>
      <c r="T3042" t="s">
        <v>8317</v>
      </c>
      <c r="U3042" t="s">
        <v>8357</v>
      </c>
    </row>
    <row r="3043" spans="1:21" ht="30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237"/>
        <v>42359.618611111116</v>
      </c>
      <c r="L3043" s="19">
        <f t="shared" si="238"/>
        <v>2015</v>
      </c>
      <c r="M3043" s="14">
        <f t="shared" si="235"/>
        <v>42389.618611111116</v>
      </c>
      <c r="N3043" t="b">
        <v>0</v>
      </c>
      <c r="O3043">
        <v>95</v>
      </c>
      <c r="P3043" t="b">
        <v>1</v>
      </c>
      <c r="Q3043" t="s">
        <v>8303</v>
      </c>
      <c r="R3043" s="7">
        <f t="shared" si="236"/>
        <v>110.48192771084338</v>
      </c>
      <c r="S3043" s="7">
        <f t="shared" si="239"/>
        <v>96.526315789473685</v>
      </c>
      <c r="T3043" t="s">
        <v>8317</v>
      </c>
      <c r="U3043" t="s">
        <v>8357</v>
      </c>
    </row>
    <row r="3044" spans="1:21" ht="45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237"/>
        <v>42253.438043981485</v>
      </c>
      <c r="L3044" s="19">
        <f t="shared" si="238"/>
        <v>2015</v>
      </c>
      <c r="M3044" s="14">
        <f t="shared" si="235"/>
        <v>42283.438043981485</v>
      </c>
      <c r="N3044" t="b">
        <v>0</v>
      </c>
      <c r="O3044">
        <v>37</v>
      </c>
      <c r="P3044" t="b">
        <v>1</v>
      </c>
      <c r="Q3044" t="s">
        <v>8303</v>
      </c>
      <c r="R3044" s="7">
        <f t="shared" si="236"/>
        <v>128</v>
      </c>
      <c r="S3044" s="7">
        <f t="shared" si="239"/>
        <v>51.891891891891895</v>
      </c>
      <c r="T3044" t="s">
        <v>8317</v>
      </c>
      <c r="U3044" t="s">
        <v>8357</v>
      </c>
    </row>
    <row r="3045" spans="1:21" ht="4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237"/>
        <v>42082.820590277777</v>
      </c>
      <c r="L3045" s="19">
        <f t="shared" si="238"/>
        <v>2015</v>
      </c>
      <c r="M3045" s="14">
        <f t="shared" si="235"/>
        <v>42109.868055555555</v>
      </c>
      <c r="N3045" t="b">
        <v>0</v>
      </c>
      <c r="O3045">
        <v>128</v>
      </c>
      <c r="P3045" t="b">
        <v>1</v>
      </c>
      <c r="Q3045" t="s">
        <v>8303</v>
      </c>
      <c r="R3045" s="7">
        <f t="shared" si="236"/>
        <v>110.00666666666667</v>
      </c>
      <c r="S3045" s="7">
        <f t="shared" si="239"/>
        <v>128.9140625</v>
      </c>
      <c r="T3045" t="s">
        <v>8317</v>
      </c>
      <c r="U3045" t="s">
        <v>8357</v>
      </c>
    </row>
    <row r="3046" spans="1:21" ht="4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237"/>
        <v>42387.4768287037</v>
      </c>
      <c r="L3046" s="19">
        <f t="shared" si="238"/>
        <v>2016</v>
      </c>
      <c r="M3046" s="14">
        <f t="shared" si="235"/>
        <v>42402.4768287037</v>
      </c>
      <c r="N3046" t="b">
        <v>0</v>
      </c>
      <c r="O3046">
        <v>156</v>
      </c>
      <c r="P3046" t="b">
        <v>1</v>
      </c>
      <c r="Q3046" t="s">
        <v>8303</v>
      </c>
      <c r="R3046" s="7">
        <f t="shared" si="236"/>
        <v>109.34166666666667</v>
      </c>
      <c r="S3046" s="7">
        <f t="shared" si="239"/>
        <v>84.108974358974365</v>
      </c>
      <c r="T3046" t="s">
        <v>8317</v>
      </c>
      <c r="U3046" t="s">
        <v>8357</v>
      </c>
    </row>
    <row r="3047" spans="1:21" ht="45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237"/>
        <v>41842.905729166669</v>
      </c>
      <c r="L3047" s="19">
        <f t="shared" si="238"/>
        <v>2014</v>
      </c>
      <c r="M3047" s="14">
        <f t="shared" si="235"/>
        <v>41872.905729166669</v>
      </c>
      <c r="N3047" t="b">
        <v>0</v>
      </c>
      <c r="O3047">
        <v>64</v>
      </c>
      <c r="P3047" t="b">
        <v>1</v>
      </c>
      <c r="Q3047" t="s">
        <v>8303</v>
      </c>
      <c r="R3047" s="7">
        <f t="shared" si="236"/>
        <v>132.70650000000001</v>
      </c>
      <c r="S3047" s="7">
        <f t="shared" si="239"/>
        <v>82.941562500000003</v>
      </c>
      <c r="T3047" t="s">
        <v>8317</v>
      </c>
      <c r="U3047" t="s">
        <v>8357</v>
      </c>
    </row>
    <row r="3048" spans="1:21" ht="45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237"/>
        <v>41862.553078703706</v>
      </c>
      <c r="L3048" s="19">
        <f t="shared" si="238"/>
        <v>2014</v>
      </c>
      <c r="M3048" s="14">
        <f t="shared" si="235"/>
        <v>41891.952777777777</v>
      </c>
      <c r="N3048" t="b">
        <v>0</v>
      </c>
      <c r="O3048">
        <v>58</v>
      </c>
      <c r="P3048" t="b">
        <v>1</v>
      </c>
      <c r="Q3048" t="s">
        <v>8303</v>
      </c>
      <c r="R3048" s="7">
        <f t="shared" si="236"/>
        <v>190.84810126582278</v>
      </c>
      <c r="S3048" s="7">
        <f t="shared" si="239"/>
        <v>259.94827586206895</v>
      </c>
      <c r="T3048" t="s">
        <v>8317</v>
      </c>
      <c r="U3048" t="s">
        <v>8357</v>
      </c>
    </row>
    <row r="3049" spans="1:21" ht="30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237"/>
        <v>42443.739050925928</v>
      </c>
      <c r="L3049" s="19">
        <f t="shared" si="238"/>
        <v>2016</v>
      </c>
      <c r="M3049" s="14">
        <f t="shared" si="235"/>
        <v>42487.302777777775</v>
      </c>
      <c r="N3049" t="b">
        <v>0</v>
      </c>
      <c r="O3049">
        <v>20</v>
      </c>
      <c r="P3049" t="b">
        <v>1</v>
      </c>
      <c r="Q3049" t="s">
        <v>8303</v>
      </c>
      <c r="R3049" s="7">
        <f t="shared" si="236"/>
        <v>149</v>
      </c>
      <c r="S3049" s="7">
        <f t="shared" si="239"/>
        <v>37.25</v>
      </c>
      <c r="T3049" t="s">
        <v>8317</v>
      </c>
      <c r="U3049" t="s">
        <v>8357</v>
      </c>
    </row>
    <row r="3050" spans="1:21" ht="4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237"/>
        <v>41975.651180555556</v>
      </c>
      <c r="L3050" s="19">
        <f t="shared" si="238"/>
        <v>2014</v>
      </c>
      <c r="M3050" s="14">
        <f t="shared" si="235"/>
        <v>42004.640277777777</v>
      </c>
      <c r="N3050" t="b">
        <v>0</v>
      </c>
      <c r="O3050">
        <v>47</v>
      </c>
      <c r="P3050" t="b">
        <v>1</v>
      </c>
      <c r="Q3050" t="s">
        <v>8303</v>
      </c>
      <c r="R3050" s="7">
        <f t="shared" si="236"/>
        <v>166.4</v>
      </c>
      <c r="S3050" s="7">
        <f t="shared" si="239"/>
        <v>177.02127659574469</v>
      </c>
      <c r="T3050" t="s">
        <v>8317</v>
      </c>
      <c r="U3050" t="s">
        <v>8357</v>
      </c>
    </row>
    <row r="3051" spans="1:21" ht="45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237"/>
        <v>42138.764525462961</v>
      </c>
      <c r="L3051" s="19">
        <f t="shared" si="238"/>
        <v>2015</v>
      </c>
      <c r="M3051" s="14">
        <f t="shared" si="235"/>
        <v>42168.764525462961</v>
      </c>
      <c r="N3051" t="b">
        <v>0</v>
      </c>
      <c r="O3051">
        <v>54</v>
      </c>
      <c r="P3051" t="b">
        <v>1</v>
      </c>
      <c r="Q3051" t="s">
        <v>8303</v>
      </c>
      <c r="R3051" s="7">
        <f t="shared" si="236"/>
        <v>106.66666666666667</v>
      </c>
      <c r="S3051" s="7">
        <f t="shared" si="239"/>
        <v>74.074074074074076</v>
      </c>
      <c r="T3051" t="s">
        <v>8317</v>
      </c>
      <c r="U3051" t="s">
        <v>8357</v>
      </c>
    </row>
    <row r="3052" spans="1:21" ht="30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237"/>
        <v>42464.91851851852</v>
      </c>
      <c r="L3052" s="19">
        <f t="shared" si="238"/>
        <v>2016</v>
      </c>
      <c r="M3052" s="14">
        <f t="shared" si="235"/>
        <v>42494.91851851852</v>
      </c>
      <c r="N3052" t="b">
        <v>0</v>
      </c>
      <c r="O3052">
        <v>9</v>
      </c>
      <c r="P3052" t="b">
        <v>1</v>
      </c>
      <c r="Q3052" t="s">
        <v>8303</v>
      </c>
      <c r="R3052" s="7">
        <f t="shared" si="236"/>
        <v>106</v>
      </c>
      <c r="S3052" s="7">
        <f t="shared" si="239"/>
        <v>70.666666666666671</v>
      </c>
      <c r="T3052" t="s">
        <v>8317</v>
      </c>
      <c r="U3052" t="s">
        <v>8357</v>
      </c>
    </row>
    <row r="3053" spans="1:21" ht="45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237"/>
        <v>42744.166030092594</v>
      </c>
      <c r="L3053" s="19">
        <f t="shared" si="238"/>
        <v>2017</v>
      </c>
      <c r="M3053" s="14">
        <f t="shared" si="235"/>
        <v>42774.166030092594</v>
      </c>
      <c r="N3053" t="b">
        <v>1</v>
      </c>
      <c r="O3053">
        <v>35</v>
      </c>
      <c r="P3053" t="b">
        <v>0</v>
      </c>
      <c r="Q3053" t="s">
        <v>8303</v>
      </c>
      <c r="R3053" s="7">
        <f t="shared" si="236"/>
        <v>23.62857142857143</v>
      </c>
      <c r="S3053" s="7">
        <f t="shared" si="239"/>
        <v>23.62857142857143</v>
      </c>
      <c r="T3053" t="s">
        <v>8317</v>
      </c>
      <c r="U3053" t="s">
        <v>8357</v>
      </c>
    </row>
    <row r="3054" spans="1:21" ht="30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237"/>
        <v>42122.420069444444</v>
      </c>
      <c r="L3054" s="19">
        <f t="shared" si="238"/>
        <v>2015</v>
      </c>
      <c r="M3054" s="14">
        <f t="shared" si="235"/>
        <v>42152.415972222225</v>
      </c>
      <c r="N3054" t="b">
        <v>0</v>
      </c>
      <c r="O3054">
        <v>2</v>
      </c>
      <c r="P3054" t="b">
        <v>0</v>
      </c>
      <c r="Q3054" t="s">
        <v>8303</v>
      </c>
      <c r="R3054" s="7">
        <f t="shared" si="236"/>
        <v>0.15</v>
      </c>
      <c r="S3054" s="7">
        <f t="shared" si="239"/>
        <v>37.5</v>
      </c>
      <c r="T3054" t="s">
        <v>8317</v>
      </c>
      <c r="U3054" t="s">
        <v>8357</v>
      </c>
    </row>
    <row r="3055" spans="1:21" ht="45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237"/>
        <v>41862.511724537035</v>
      </c>
      <c r="L3055" s="19">
        <f t="shared" si="238"/>
        <v>2014</v>
      </c>
      <c r="M3055" s="14">
        <f t="shared" si="235"/>
        <v>41913.915972222225</v>
      </c>
      <c r="N3055" t="b">
        <v>0</v>
      </c>
      <c r="O3055">
        <v>3</v>
      </c>
      <c r="P3055" t="b">
        <v>0</v>
      </c>
      <c r="Q3055" t="s">
        <v>8303</v>
      </c>
      <c r="R3055" s="7">
        <f t="shared" si="236"/>
        <v>0.4</v>
      </c>
      <c r="S3055" s="7">
        <f t="shared" si="239"/>
        <v>13.333333333333334</v>
      </c>
      <c r="T3055" t="s">
        <v>8317</v>
      </c>
      <c r="U3055" t="s">
        <v>8357</v>
      </c>
    </row>
    <row r="3056" spans="1:21" ht="45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237"/>
        <v>42027.582800925928</v>
      </c>
      <c r="L3056" s="19">
        <f t="shared" si="238"/>
        <v>2015</v>
      </c>
      <c r="M3056" s="14">
        <f t="shared" si="235"/>
        <v>42064.794444444444</v>
      </c>
      <c r="N3056" t="b">
        <v>0</v>
      </c>
      <c r="O3056">
        <v>0</v>
      </c>
      <c r="P3056" t="b">
        <v>0</v>
      </c>
      <c r="Q3056" t="s">
        <v>8303</v>
      </c>
      <c r="R3056" s="7">
        <f t="shared" si="236"/>
        <v>0</v>
      </c>
      <c r="S3056" s="7">
        <f t="shared" si="239"/>
        <v>0</v>
      </c>
      <c r="T3056" t="s">
        <v>8317</v>
      </c>
      <c r="U3056" t="s">
        <v>8357</v>
      </c>
    </row>
    <row r="3057" spans="1:21" ht="4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237"/>
        <v>41953.70821759259</v>
      </c>
      <c r="L3057" s="19">
        <f t="shared" si="238"/>
        <v>2014</v>
      </c>
      <c r="M3057" s="14">
        <f t="shared" si="235"/>
        <v>42013.70821759259</v>
      </c>
      <c r="N3057" t="b">
        <v>0</v>
      </c>
      <c r="O3057">
        <v>1</v>
      </c>
      <c r="P3057" t="b">
        <v>0</v>
      </c>
      <c r="Q3057" t="s">
        <v>8303</v>
      </c>
      <c r="R3057" s="7">
        <f t="shared" si="236"/>
        <v>5.0000000000000001E-3</v>
      </c>
      <c r="S3057" s="7">
        <f t="shared" si="239"/>
        <v>1</v>
      </c>
      <c r="T3057" t="s">
        <v>8317</v>
      </c>
      <c r="U3057" t="s">
        <v>8357</v>
      </c>
    </row>
    <row r="3058" spans="1:21" ht="4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237"/>
        <v>41851.386388888888</v>
      </c>
      <c r="L3058" s="19">
        <f t="shared" si="238"/>
        <v>2014</v>
      </c>
      <c r="M3058" s="14">
        <f t="shared" si="235"/>
        <v>41911.386388888888</v>
      </c>
      <c r="N3058" t="b">
        <v>0</v>
      </c>
      <c r="O3058">
        <v>0</v>
      </c>
      <c r="P3058" t="b">
        <v>0</v>
      </c>
      <c r="Q3058" t="s">
        <v>8303</v>
      </c>
      <c r="R3058" s="7">
        <f t="shared" si="236"/>
        <v>0</v>
      </c>
      <c r="S3058" s="7">
        <f t="shared" si="239"/>
        <v>0</v>
      </c>
      <c r="T3058" t="s">
        <v>8317</v>
      </c>
      <c r="U3058" t="s">
        <v>8357</v>
      </c>
    </row>
    <row r="3059" spans="1:21" ht="4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237"/>
        <v>42433.400590277779</v>
      </c>
      <c r="L3059" s="19">
        <f t="shared" si="238"/>
        <v>2016</v>
      </c>
      <c r="M3059" s="14">
        <f t="shared" si="235"/>
        <v>42463.358923611115</v>
      </c>
      <c r="N3059" t="b">
        <v>0</v>
      </c>
      <c r="O3059">
        <v>0</v>
      </c>
      <c r="P3059" t="b">
        <v>0</v>
      </c>
      <c r="Q3059" t="s">
        <v>8303</v>
      </c>
      <c r="R3059" s="7">
        <f t="shared" si="236"/>
        <v>0</v>
      </c>
      <c r="S3059" s="7">
        <f t="shared" si="239"/>
        <v>0</v>
      </c>
      <c r="T3059" t="s">
        <v>8317</v>
      </c>
      <c r="U3059" t="s">
        <v>8357</v>
      </c>
    </row>
    <row r="3060" spans="1:21" ht="45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237"/>
        <v>42460.124305555553</v>
      </c>
      <c r="L3060" s="19">
        <f t="shared" si="238"/>
        <v>2016</v>
      </c>
      <c r="M3060" s="14">
        <f t="shared" si="235"/>
        <v>42510.124305555553</v>
      </c>
      <c r="N3060" t="b">
        <v>0</v>
      </c>
      <c r="O3060">
        <v>3</v>
      </c>
      <c r="P3060" t="b">
        <v>0</v>
      </c>
      <c r="Q3060" t="s">
        <v>8303</v>
      </c>
      <c r="R3060" s="7">
        <f t="shared" si="236"/>
        <v>1.6666666666666666E-2</v>
      </c>
      <c r="S3060" s="7">
        <f t="shared" si="239"/>
        <v>1</v>
      </c>
      <c r="T3060" t="s">
        <v>8317</v>
      </c>
      <c r="U3060" t="s">
        <v>8357</v>
      </c>
    </row>
    <row r="3061" spans="1:21" ht="4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237"/>
        <v>41829.685717592591</v>
      </c>
      <c r="L3061" s="19">
        <f t="shared" si="238"/>
        <v>2014</v>
      </c>
      <c r="M3061" s="14">
        <f t="shared" si="235"/>
        <v>41859.685717592591</v>
      </c>
      <c r="N3061" t="b">
        <v>0</v>
      </c>
      <c r="O3061">
        <v>11</v>
      </c>
      <c r="P3061" t="b">
        <v>0</v>
      </c>
      <c r="Q3061" t="s">
        <v>8303</v>
      </c>
      <c r="R3061" s="7">
        <f t="shared" si="236"/>
        <v>3.0066666666666664</v>
      </c>
      <c r="S3061" s="7">
        <f t="shared" si="239"/>
        <v>41</v>
      </c>
      <c r="T3061" t="s">
        <v>8317</v>
      </c>
      <c r="U3061" t="s">
        <v>8357</v>
      </c>
    </row>
    <row r="3062" spans="1:21" ht="30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237"/>
        <v>42245.024699074071</v>
      </c>
      <c r="L3062" s="19">
        <f t="shared" si="238"/>
        <v>2015</v>
      </c>
      <c r="M3062" s="14">
        <f t="shared" si="235"/>
        <v>42275.024699074071</v>
      </c>
      <c r="N3062" t="b">
        <v>0</v>
      </c>
      <c r="O3062">
        <v>6</v>
      </c>
      <c r="P3062" t="b">
        <v>0</v>
      </c>
      <c r="Q3062" t="s">
        <v>8303</v>
      </c>
      <c r="R3062" s="7">
        <f t="shared" si="236"/>
        <v>0.15227272727272728</v>
      </c>
      <c r="S3062" s="7">
        <f t="shared" si="239"/>
        <v>55.833333333333336</v>
      </c>
      <c r="T3062" t="s">
        <v>8317</v>
      </c>
      <c r="U3062" t="s">
        <v>8357</v>
      </c>
    </row>
    <row r="3063" spans="1:21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237"/>
        <v>41834.534120370372</v>
      </c>
      <c r="L3063" s="19">
        <f t="shared" si="238"/>
        <v>2014</v>
      </c>
      <c r="M3063" s="14">
        <f t="shared" si="235"/>
        <v>41864.534120370372</v>
      </c>
      <c r="N3063" t="b">
        <v>0</v>
      </c>
      <c r="O3063">
        <v>0</v>
      </c>
      <c r="P3063" t="b">
        <v>0</v>
      </c>
      <c r="Q3063" t="s">
        <v>8303</v>
      </c>
      <c r="R3063" s="7">
        <f t="shared" si="236"/>
        <v>0</v>
      </c>
      <c r="S3063" s="7">
        <f t="shared" si="239"/>
        <v>0</v>
      </c>
      <c r="T3063" t="s">
        <v>8317</v>
      </c>
      <c r="U3063" t="s">
        <v>8357</v>
      </c>
    </row>
    <row r="3064" spans="1:21" ht="4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237"/>
        <v>42248.285787037035</v>
      </c>
      <c r="L3064" s="19">
        <f t="shared" si="238"/>
        <v>2015</v>
      </c>
      <c r="M3064" s="14">
        <f t="shared" si="235"/>
        <v>42277.5</v>
      </c>
      <c r="N3064" t="b">
        <v>0</v>
      </c>
      <c r="O3064">
        <v>67</v>
      </c>
      <c r="P3064" t="b">
        <v>0</v>
      </c>
      <c r="Q3064" t="s">
        <v>8303</v>
      </c>
      <c r="R3064" s="7">
        <f t="shared" si="236"/>
        <v>66.84</v>
      </c>
      <c r="S3064" s="7">
        <f t="shared" si="239"/>
        <v>99.761194029850742</v>
      </c>
      <c r="T3064" t="s">
        <v>8317</v>
      </c>
      <c r="U3064" t="s">
        <v>8357</v>
      </c>
    </row>
    <row r="3065" spans="1:21" ht="30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237"/>
        <v>42630.672893518524</v>
      </c>
      <c r="L3065" s="19">
        <f t="shared" si="238"/>
        <v>2016</v>
      </c>
      <c r="M3065" s="14">
        <f t="shared" si="235"/>
        <v>42665.672893518524</v>
      </c>
      <c r="N3065" t="b">
        <v>0</v>
      </c>
      <c r="O3065">
        <v>23</v>
      </c>
      <c r="P3065" t="b">
        <v>0</v>
      </c>
      <c r="Q3065" t="s">
        <v>8303</v>
      </c>
      <c r="R3065" s="7">
        <f t="shared" si="236"/>
        <v>19.566666666666666</v>
      </c>
      <c r="S3065" s="7">
        <f t="shared" si="239"/>
        <v>25.521739130434781</v>
      </c>
      <c r="T3065" t="s">
        <v>8317</v>
      </c>
      <c r="U3065" t="s">
        <v>8357</v>
      </c>
    </row>
    <row r="3066" spans="1:21" ht="30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237"/>
        <v>42298.880162037036</v>
      </c>
      <c r="L3066" s="19">
        <f t="shared" si="238"/>
        <v>2015</v>
      </c>
      <c r="M3066" s="14">
        <f t="shared" si="235"/>
        <v>42330.040972222225</v>
      </c>
      <c r="N3066" t="b">
        <v>0</v>
      </c>
      <c r="O3066">
        <v>72</v>
      </c>
      <c r="P3066" t="b">
        <v>0</v>
      </c>
      <c r="Q3066" t="s">
        <v>8303</v>
      </c>
      <c r="R3066" s="7">
        <f t="shared" si="236"/>
        <v>11.294666666666666</v>
      </c>
      <c r="S3066" s="7">
        <f t="shared" si="239"/>
        <v>117.65277777777777</v>
      </c>
      <c r="T3066" t="s">
        <v>8317</v>
      </c>
      <c r="U3066" t="s">
        <v>8357</v>
      </c>
    </row>
    <row r="3067" spans="1:21" ht="4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237"/>
        <v>41824.805231481485</v>
      </c>
      <c r="L3067" s="19">
        <f t="shared" si="238"/>
        <v>2014</v>
      </c>
      <c r="M3067" s="14">
        <f t="shared" si="235"/>
        <v>41849.805231481485</v>
      </c>
      <c r="N3067" t="b">
        <v>0</v>
      </c>
      <c r="O3067">
        <v>2</v>
      </c>
      <c r="P3067" t="b">
        <v>0</v>
      </c>
      <c r="Q3067" t="s">
        <v>8303</v>
      </c>
      <c r="R3067" s="7">
        <f t="shared" si="236"/>
        <v>0.04</v>
      </c>
      <c r="S3067" s="7">
        <f t="shared" si="239"/>
        <v>5</v>
      </c>
      <c r="T3067" t="s">
        <v>8317</v>
      </c>
      <c r="U3067" t="s">
        <v>8357</v>
      </c>
    </row>
    <row r="3068" spans="1:21" ht="4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237"/>
        <v>42530.978437500002</v>
      </c>
      <c r="L3068" s="19">
        <f t="shared" si="238"/>
        <v>2016</v>
      </c>
      <c r="M3068" s="14">
        <f t="shared" si="235"/>
        <v>42560.978437500002</v>
      </c>
      <c r="N3068" t="b">
        <v>0</v>
      </c>
      <c r="O3068">
        <v>15</v>
      </c>
      <c r="P3068" t="b">
        <v>0</v>
      </c>
      <c r="Q3068" t="s">
        <v>8303</v>
      </c>
      <c r="R3068" s="7">
        <f t="shared" si="236"/>
        <v>11.985714285714286</v>
      </c>
      <c r="S3068" s="7">
        <f t="shared" si="239"/>
        <v>2796.6666666666665</v>
      </c>
      <c r="T3068" t="s">
        <v>8317</v>
      </c>
      <c r="U3068" t="s">
        <v>8357</v>
      </c>
    </row>
    <row r="3069" spans="1:21" ht="4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237"/>
        <v>42226.688414351855</v>
      </c>
      <c r="L3069" s="19">
        <f t="shared" si="238"/>
        <v>2015</v>
      </c>
      <c r="M3069" s="14">
        <f t="shared" si="235"/>
        <v>42256.688414351855</v>
      </c>
      <c r="N3069" t="b">
        <v>0</v>
      </c>
      <c r="O3069">
        <v>1</v>
      </c>
      <c r="P3069" t="b">
        <v>0</v>
      </c>
      <c r="Q3069" t="s">
        <v>8303</v>
      </c>
      <c r="R3069" s="7">
        <f t="shared" si="236"/>
        <v>2.5</v>
      </c>
      <c r="S3069" s="7">
        <f t="shared" si="239"/>
        <v>200</v>
      </c>
      <c r="T3069" t="s">
        <v>8317</v>
      </c>
      <c r="U3069" t="s">
        <v>8357</v>
      </c>
    </row>
    <row r="3070" spans="1:21" ht="4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237"/>
        <v>42263.441574074073</v>
      </c>
      <c r="L3070" s="19">
        <f t="shared" si="238"/>
        <v>2015</v>
      </c>
      <c r="M3070" s="14">
        <f t="shared" si="235"/>
        <v>42293.441574074073</v>
      </c>
      <c r="N3070" t="b">
        <v>0</v>
      </c>
      <c r="O3070">
        <v>2</v>
      </c>
      <c r="P3070" t="b">
        <v>0</v>
      </c>
      <c r="Q3070" t="s">
        <v>8303</v>
      </c>
      <c r="R3070" s="7">
        <f t="shared" si="236"/>
        <v>6.9999999999999993E-2</v>
      </c>
      <c r="S3070" s="7">
        <f t="shared" si="239"/>
        <v>87.5</v>
      </c>
      <c r="T3070" t="s">
        <v>8317</v>
      </c>
      <c r="U3070" t="s">
        <v>8357</v>
      </c>
    </row>
    <row r="3071" spans="1:21" ht="4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237"/>
        <v>41957.583726851852</v>
      </c>
      <c r="L3071" s="19">
        <f t="shared" si="238"/>
        <v>2014</v>
      </c>
      <c r="M3071" s="14">
        <f t="shared" si="235"/>
        <v>41987.583726851852</v>
      </c>
      <c r="N3071" t="b">
        <v>0</v>
      </c>
      <c r="O3071">
        <v>7</v>
      </c>
      <c r="P3071" t="b">
        <v>0</v>
      </c>
      <c r="Q3071" t="s">
        <v>8303</v>
      </c>
      <c r="R3071" s="7">
        <f t="shared" si="236"/>
        <v>14.099999999999998</v>
      </c>
      <c r="S3071" s="7">
        <f t="shared" si="239"/>
        <v>20.142857142857142</v>
      </c>
      <c r="T3071" t="s">
        <v>8317</v>
      </c>
      <c r="U3071" t="s">
        <v>8357</v>
      </c>
    </row>
    <row r="3072" spans="1:21" ht="30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237"/>
        <v>42690.483437499999</v>
      </c>
      <c r="L3072" s="19">
        <f t="shared" si="238"/>
        <v>2016</v>
      </c>
      <c r="M3072" s="14">
        <f t="shared" si="235"/>
        <v>42711.483437499999</v>
      </c>
      <c r="N3072" t="b">
        <v>0</v>
      </c>
      <c r="O3072">
        <v>16</v>
      </c>
      <c r="P3072" t="b">
        <v>0</v>
      </c>
      <c r="Q3072" t="s">
        <v>8303</v>
      </c>
      <c r="R3072" s="7">
        <f t="shared" si="236"/>
        <v>3.34</v>
      </c>
      <c r="S3072" s="7">
        <f t="shared" si="239"/>
        <v>20.875</v>
      </c>
      <c r="T3072" t="s">
        <v>8317</v>
      </c>
      <c r="U3072" t="s">
        <v>8357</v>
      </c>
    </row>
    <row r="3073" spans="1:21" ht="4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237"/>
        <v>42097.482418981483</v>
      </c>
      <c r="L3073" s="19">
        <f t="shared" si="238"/>
        <v>2015</v>
      </c>
      <c r="M3073" s="14">
        <f t="shared" si="235"/>
        <v>42114.999305555553</v>
      </c>
      <c r="N3073" t="b">
        <v>0</v>
      </c>
      <c r="O3073">
        <v>117</v>
      </c>
      <c r="P3073" t="b">
        <v>0</v>
      </c>
      <c r="Q3073" t="s">
        <v>8303</v>
      </c>
      <c r="R3073" s="7">
        <f t="shared" si="236"/>
        <v>59.774999999999999</v>
      </c>
      <c r="S3073" s="7">
        <f t="shared" si="239"/>
        <v>61.307692307692307</v>
      </c>
      <c r="T3073" t="s">
        <v>8317</v>
      </c>
      <c r="U3073" t="s">
        <v>8357</v>
      </c>
    </row>
    <row r="3074" spans="1:21" ht="45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si="237"/>
        <v>42658.440532407403</v>
      </c>
      <c r="L3074" s="19">
        <f t="shared" si="238"/>
        <v>2016</v>
      </c>
      <c r="M3074" s="14">
        <f t="shared" ref="M3074:M3137" si="240">(I3074/86400)+25569+(-6/24)</f>
        <v>42672.823611111111</v>
      </c>
      <c r="N3074" t="b">
        <v>0</v>
      </c>
      <c r="O3074">
        <v>2</v>
      </c>
      <c r="P3074" t="b">
        <v>0</v>
      </c>
      <c r="Q3074" t="s">
        <v>8303</v>
      </c>
      <c r="R3074" s="7">
        <f t="shared" ref="R3074:R3137" si="241">E3074/D3074*100</f>
        <v>1.6666666666666666E-2</v>
      </c>
      <c r="S3074" s="7">
        <f t="shared" si="239"/>
        <v>1</v>
      </c>
      <c r="T3074" t="s">
        <v>8317</v>
      </c>
      <c r="U3074" t="s">
        <v>8357</v>
      </c>
    </row>
    <row r="3075" spans="1:21" ht="4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ref="K3075:K3138" si="242">(J3075/86400)+25569+(-6/24)</f>
        <v>42111.434027777781</v>
      </c>
      <c r="L3075" s="19">
        <f t="shared" ref="L3075:L3138" si="243">YEAR(K3075)</f>
        <v>2015</v>
      </c>
      <c r="M3075" s="14">
        <f t="shared" si="240"/>
        <v>42169.554861111115</v>
      </c>
      <c r="N3075" t="b">
        <v>0</v>
      </c>
      <c r="O3075">
        <v>7</v>
      </c>
      <c r="P3075" t="b">
        <v>0</v>
      </c>
      <c r="Q3075" t="s">
        <v>8303</v>
      </c>
      <c r="R3075" s="7">
        <f t="shared" si="241"/>
        <v>2.3035714285714284E-2</v>
      </c>
      <c r="S3075" s="7">
        <f t="shared" ref="S3075:S3138" si="244">IFERROR(E3075/O3075,0)</f>
        <v>92.142857142857139</v>
      </c>
      <c r="T3075" t="s">
        <v>8317</v>
      </c>
      <c r="U3075" t="s">
        <v>8357</v>
      </c>
    </row>
    <row r="3076" spans="1:21" ht="60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242"/>
        <v>42409.321284722224</v>
      </c>
      <c r="L3076" s="19">
        <f t="shared" si="243"/>
        <v>2016</v>
      </c>
      <c r="M3076" s="14">
        <f t="shared" si="240"/>
        <v>42439.321284722224</v>
      </c>
      <c r="N3076" t="b">
        <v>0</v>
      </c>
      <c r="O3076">
        <v>3</v>
      </c>
      <c r="P3076" t="b">
        <v>0</v>
      </c>
      <c r="Q3076" t="s">
        <v>8303</v>
      </c>
      <c r="R3076" s="7">
        <f t="shared" si="241"/>
        <v>8.8000000000000009E-2</v>
      </c>
      <c r="S3076" s="7">
        <f t="shared" si="244"/>
        <v>7.333333333333333</v>
      </c>
      <c r="T3076" t="s">
        <v>8317</v>
      </c>
      <c r="U3076" t="s">
        <v>8357</v>
      </c>
    </row>
    <row r="3077" spans="1:21" ht="4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242"/>
        <v>42550.852314814816</v>
      </c>
      <c r="L3077" s="19">
        <f t="shared" si="243"/>
        <v>2016</v>
      </c>
      <c r="M3077" s="14">
        <f t="shared" si="240"/>
        <v>42600.852314814816</v>
      </c>
      <c r="N3077" t="b">
        <v>0</v>
      </c>
      <c r="O3077">
        <v>20</v>
      </c>
      <c r="P3077" t="b">
        <v>0</v>
      </c>
      <c r="Q3077" t="s">
        <v>8303</v>
      </c>
      <c r="R3077" s="7">
        <f t="shared" si="241"/>
        <v>8.64</v>
      </c>
      <c r="S3077" s="7">
        <f t="shared" si="244"/>
        <v>64.8</v>
      </c>
      <c r="T3077" t="s">
        <v>8317</v>
      </c>
      <c r="U3077" t="s">
        <v>8357</v>
      </c>
    </row>
    <row r="3078" spans="1:21" ht="30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242"/>
        <v>42226.401886574073</v>
      </c>
      <c r="L3078" s="19">
        <f t="shared" si="243"/>
        <v>2015</v>
      </c>
      <c r="M3078" s="14">
        <f t="shared" si="240"/>
        <v>42286.401886574073</v>
      </c>
      <c r="N3078" t="b">
        <v>0</v>
      </c>
      <c r="O3078">
        <v>50</v>
      </c>
      <c r="P3078" t="b">
        <v>0</v>
      </c>
      <c r="Q3078" t="s">
        <v>8303</v>
      </c>
      <c r="R3078" s="7">
        <f t="shared" si="241"/>
        <v>15.06</v>
      </c>
      <c r="S3078" s="7">
        <f t="shared" si="244"/>
        <v>30.12</v>
      </c>
      <c r="T3078" t="s">
        <v>8317</v>
      </c>
      <c r="U3078" t="s">
        <v>8357</v>
      </c>
    </row>
    <row r="3079" spans="1:21" ht="4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242"/>
        <v>42766.706921296296</v>
      </c>
      <c r="L3079" s="19">
        <f t="shared" si="243"/>
        <v>2017</v>
      </c>
      <c r="M3079" s="14">
        <f t="shared" si="240"/>
        <v>42796.706921296296</v>
      </c>
      <c r="N3079" t="b">
        <v>0</v>
      </c>
      <c r="O3079">
        <v>2</v>
      </c>
      <c r="P3079" t="b">
        <v>0</v>
      </c>
      <c r="Q3079" t="s">
        <v>8303</v>
      </c>
      <c r="R3079" s="7">
        <f t="shared" si="241"/>
        <v>0.47727272727272729</v>
      </c>
      <c r="S3079" s="7">
        <f t="shared" si="244"/>
        <v>52.5</v>
      </c>
      <c r="T3079" t="s">
        <v>8317</v>
      </c>
      <c r="U3079" t="s">
        <v>8357</v>
      </c>
    </row>
    <row r="3080" spans="1:21" ht="4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242"/>
        <v>42030.888831018514</v>
      </c>
      <c r="L3080" s="19">
        <f t="shared" si="243"/>
        <v>2015</v>
      </c>
      <c r="M3080" s="14">
        <f t="shared" si="240"/>
        <v>42060.888831018514</v>
      </c>
      <c r="N3080" t="b">
        <v>0</v>
      </c>
      <c r="O3080">
        <v>3</v>
      </c>
      <c r="P3080" t="b">
        <v>0</v>
      </c>
      <c r="Q3080" t="s">
        <v>8303</v>
      </c>
      <c r="R3080" s="7">
        <f t="shared" si="241"/>
        <v>0.11833333333333333</v>
      </c>
      <c r="S3080" s="7">
        <f t="shared" si="244"/>
        <v>23.666666666666668</v>
      </c>
      <c r="T3080" t="s">
        <v>8317</v>
      </c>
      <c r="U3080" t="s">
        <v>8357</v>
      </c>
    </row>
    <row r="3081" spans="1:21" ht="4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242"/>
        <v>42055.463368055556</v>
      </c>
      <c r="L3081" s="19">
        <f t="shared" si="243"/>
        <v>2015</v>
      </c>
      <c r="M3081" s="14">
        <f t="shared" si="240"/>
        <v>42085.421701388885</v>
      </c>
      <c r="N3081" t="b">
        <v>0</v>
      </c>
      <c r="O3081">
        <v>27</v>
      </c>
      <c r="P3081" t="b">
        <v>0</v>
      </c>
      <c r="Q3081" t="s">
        <v>8303</v>
      </c>
      <c r="R3081" s="7">
        <f t="shared" si="241"/>
        <v>0.8417399858735245</v>
      </c>
      <c r="S3081" s="7">
        <f t="shared" si="244"/>
        <v>415.77777777777777</v>
      </c>
      <c r="T3081" t="s">
        <v>8317</v>
      </c>
      <c r="U3081" t="s">
        <v>8357</v>
      </c>
    </row>
    <row r="3082" spans="1:21" ht="4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242"/>
        <v>41939.778287037036</v>
      </c>
      <c r="L3082" s="19">
        <f t="shared" si="243"/>
        <v>2014</v>
      </c>
      <c r="M3082" s="14">
        <f t="shared" si="240"/>
        <v>41999.8199537037</v>
      </c>
      <c r="N3082" t="b">
        <v>0</v>
      </c>
      <c r="O3082">
        <v>7</v>
      </c>
      <c r="P3082" t="b">
        <v>0</v>
      </c>
      <c r="Q3082" t="s">
        <v>8303</v>
      </c>
      <c r="R3082" s="7">
        <f t="shared" si="241"/>
        <v>1.8799999999999997E-2</v>
      </c>
      <c r="S3082" s="7">
        <f t="shared" si="244"/>
        <v>53.714285714285715</v>
      </c>
      <c r="T3082" t="s">
        <v>8317</v>
      </c>
      <c r="U3082" t="s">
        <v>8357</v>
      </c>
    </row>
    <row r="3083" spans="1:21" ht="4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242"/>
        <v>42236.931608796294</v>
      </c>
      <c r="L3083" s="19">
        <f t="shared" si="243"/>
        <v>2015</v>
      </c>
      <c r="M3083" s="14">
        <f t="shared" si="240"/>
        <v>42266.931608796294</v>
      </c>
      <c r="N3083" t="b">
        <v>0</v>
      </c>
      <c r="O3083">
        <v>5</v>
      </c>
      <c r="P3083" t="b">
        <v>0</v>
      </c>
      <c r="Q3083" t="s">
        <v>8303</v>
      </c>
      <c r="R3083" s="7">
        <f t="shared" si="241"/>
        <v>0.21029999999999999</v>
      </c>
      <c r="S3083" s="7">
        <f t="shared" si="244"/>
        <v>420.6</v>
      </c>
      <c r="T3083" t="s">
        <v>8317</v>
      </c>
      <c r="U3083" t="s">
        <v>8357</v>
      </c>
    </row>
    <row r="3084" spans="1:21" ht="4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242"/>
        <v>42293.672986111109</v>
      </c>
      <c r="L3084" s="19">
        <f t="shared" si="243"/>
        <v>2015</v>
      </c>
      <c r="M3084" s="14">
        <f t="shared" si="240"/>
        <v>42323.71465277778</v>
      </c>
      <c r="N3084" t="b">
        <v>0</v>
      </c>
      <c r="O3084">
        <v>0</v>
      </c>
      <c r="P3084" t="b">
        <v>0</v>
      </c>
      <c r="Q3084" t="s">
        <v>8303</v>
      </c>
      <c r="R3084" s="7">
        <f t="shared" si="241"/>
        <v>0</v>
      </c>
      <c r="S3084" s="7">
        <f t="shared" si="244"/>
        <v>0</v>
      </c>
      <c r="T3084" t="s">
        <v>8317</v>
      </c>
      <c r="U3084" t="s">
        <v>8357</v>
      </c>
    </row>
    <row r="3085" spans="1:21" ht="60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242"/>
        <v>41853.313402777778</v>
      </c>
      <c r="L3085" s="19">
        <f t="shared" si="243"/>
        <v>2014</v>
      </c>
      <c r="M3085" s="14">
        <f t="shared" si="240"/>
        <v>41882.958333333336</v>
      </c>
      <c r="N3085" t="b">
        <v>0</v>
      </c>
      <c r="O3085">
        <v>3</v>
      </c>
      <c r="P3085" t="b">
        <v>0</v>
      </c>
      <c r="Q3085" t="s">
        <v>8303</v>
      </c>
      <c r="R3085" s="7">
        <f t="shared" si="241"/>
        <v>0.27999999999999997</v>
      </c>
      <c r="S3085" s="7">
        <f t="shared" si="244"/>
        <v>18.666666666666668</v>
      </c>
      <c r="T3085" t="s">
        <v>8317</v>
      </c>
      <c r="U3085" t="s">
        <v>8357</v>
      </c>
    </row>
    <row r="3086" spans="1:21" ht="45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242"/>
        <v>42100.473738425921</v>
      </c>
      <c r="L3086" s="19">
        <f t="shared" si="243"/>
        <v>2015</v>
      </c>
      <c r="M3086" s="14">
        <f t="shared" si="240"/>
        <v>42129.533333333333</v>
      </c>
      <c r="N3086" t="b">
        <v>0</v>
      </c>
      <c r="O3086">
        <v>6</v>
      </c>
      <c r="P3086" t="b">
        <v>0</v>
      </c>
      <c r="Q3086" t="s">
        <v>8303</v>
      </c>
      <c r="R3086" s="7">
        <f t="shared" si="241"/>
        <v>11.57920670115792</v>
      </c>
      <c r="S3086" s="7">
        <f t="shared" si="244"/>
        <v>78.333333333333329</v>
      </c>
      <c r="T3086" t="s">
        <v>8317</v>
      </c>
      <c r="U3086" t="s">
        <v>8357</v>
      </c>
    </row>
    <row r="3087" spans="1:21" ht="4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242"/>
        <v>42246.633784722224</v>
      </c>
      <c r="L3087" s="19">
        <f t="shared" si="243"/>
        <v>2015</v>
      </c>
      <c r="M3087" s="14">
        <f t="shared" si="240"/>
        <v>42276.633784722224</v>
      </c>
      <c r="N3087" t="b">
        <v>0</v>
      </c>
      <c r="O3087">
        <v>9</v>
      </c>
      <c r="P3087" t="b">
        <v>0</v>
      </c>
      <c r="Q3087" t="s">
        <v>8303</v>
      </c>
      <c r="R3087" s="7">
        <f t="shared" si="241"/>
        <v>2.44</v>
      </c>
      <c r="S3087" s="7">
        <f t="shared" si="244"/>
        <v>67.777777777777771</v>
      </c>
      <c r="T3087" t="s">
        <v>8317</v>
      </c>
      <c r="U3087" t="s">
        <v>8357</v>
      </c>
    </row>
    <row r="3088" spans="1:21" ht="45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242"/>
        <v>42173.42082175926</v>
      </c>
      <c r="L3088" s="19">
        <f t="shared" si="243"/>
        <v>2015</v>
      </c>
      <c r="M3088" s="14">
        <f t="shared" si="240"/>
        <v>42233.42082175926</v>
      </c>
      <c r="N3088" t="b">
        <v>0</v>
      </c>
      <c r="O3088">
        <v>3</v>
      </c>
      <c r="P3088" t="b">
        <v>0</v>
      </c>
      <c r="Q3088" t="s">
        <v>8303</v>
      </c>
      <c r="R3088" s="7">
        <f t="shared" si="241"/>
        <v>0.25</v>
      </c>
      <c r="S3088" s="7">
        <f t="shared" si="244"/>
        <v>16.666666666666668</v>
      </c>
      <c r="T3088" t="s">
        <v>8317</v>
      </c>
      <c r="U3088" t="s">
        <v>8357</v>
      </c>
    </row>
    <row r="3089" spans="1:21" ht="4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242"/>
        <v>42664.900347222225</v>
      </c>
      <c r="L3089" s="19">
        <f t="shared" si="243"/>
        <v>2016</v>
      </c>
      <c r="M3089" s="14">
        <f t="shared" si="240"/>
        <v>42724.942013888889</v>
      </c>
      <c r="N3089" t="b">
        <v>0</v>
      </c>
      <c r="O3089">
        <v>2</v>
      </c>
      <c r="P3089" t="b">
        <v>0</v>
      </c>
      <c r="Q3089" t="s">
        <v>8303</v>
      </c>
      <c r="R3089" s="7">
        <f t="shared" si="241"/>
        <v>0.625</v>
      </c>
      <c r="S3089" s="7">
        <f t="shared" si="244"/>
        <v>62.5</v>
      </c>
      <c r="T3089" t="s">
        <v>8317</v>
      </c>
      <c r="U3089" t="s">
        <v>8357</v>
      </c>
    </row>
    <row r="3090" spans="1:21" ht="30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242"/>
        <v>41981.32230324074</v>
      </c>
      <c r="L3090" s="19">
        <f t="shared" si="243"/>
        <v>2014</v>
      </c>
      <c r="M3090" s="14">
        <f t="shared" si="240"/>
        <v>42012.320138888885</v>
      </c>
      <c r="N3090" t="b">
        <v>0</v>
      </c>
      <c r="O3090">
        <v>3</v>
      </c>
      <c r="P3090" t="b">
        <v>0</v>
      </c>
      <c r="Q3090" t="s">
        <v>8303</v>
      </c>
      <c r="R3090" s="7">
        <f t="shared" si="241"/>
        <v>0.19384615384615383</v>
      </c>
      <c r="S3090" s="7">
        <f t="shared" si="244"/>
        <v>42</v>
      </c>
      <c r="T3090" t="s">
        <v>8317</v>
      </c>
      <c r="U3090" t="s">
        <v>8357</v>
      </c>
    </row>
    <row r="3091" spans="1:21" ht="30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242"/>
        <v>42528.292627314819</v>
      </c>
      <c r="L3091" s="19">
        <f t="shared" si="243"/>
        <v>2016</v>
      </c>
      <c r="M3091" s="14">
        <f t="shared" si="240"/>
        <v>42559.832638888889</v>
      </c>
      <c r="N3091" t="b">
        <v>0</v>
      </c>
      <c r="O3091">
        <v>45</v>
      </c>
      <c r="P3091" t="b">
        <v>0</v>
      </c>
      <c r="Q3091" t="s">
        <v>8303</v>
      </c>
      <c r="R3091" s="7">
        <f t="shared" si="241"/>
        <v>23.416</v>
      </c>
      <c r="S3091" s="7">
        <f t="shared" si="244"/>
        <v>130.0888888888889</v>
      </c>
      <c r="T3091" t="s">
        <v>8317</v>
      </c>
      <c r="U3091" t="s">
        <v>8357</v>
      </c>
    </row>
    <row r="3092" spans="1:21" ht="4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242"/>
        <v>42065.568807870368</v>
      </c>
      <c r="L3092" s="19">
        <f t="shared" si="243"/>
        <v>2015</v>
      </c>
      <c r="M3092" s="14">
        <f t="shared" si="240"/>
        <v>42125.527141203704</v>
      </c>
      <c r="N3092" t="b">
        <v>0</v>
      </c>
      <c r="O3092">
        <v>9</v>
      </c>
      <c r="P3092" t="b">
        <v>0</v>
      </c>
      <c r="Q3092" t="s">
        <v>8303</v>
      </c>
      <c r="R3092" s="7">
        <f t="shared" si="241"/>
        <v>5.0808888888888886</v>
      </c>
      <c r="S3092" s="7">
        <f t="shared" si="244"/>
        <v>1270.2222222222222</v>
      </c>
      <c r="T3092" t="s">
        <v>8317</v>
      </c>
      <c r="U3092" t="s">
        <v>8357</v>
      </c>
    </row>
    <row r="3093" spans="1:21" ht="45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242"/>
        <v>42566.698414351849</v>
      </c>
      <c r="L3093" s="19">
        <f t="shared" si="243"/>
        <v>2016</v>
      </c>
      <c r="M3093" s="14">
        <f t="shared" si="240"/>
        <v>42596.698414351849</v>
      </c>
      <c r="N3093" t="b">
        <v>0</v>
      </c>
      <c r="O3093">
        <v>9</v>
      </c>
      <c r="P3093" t="b">
        <v>0</v>
      </c>
      <c r="Q3093" t="s">
        <v>8303</v>
      </c>
      <c r="R3093" s="7">
        <f t="shared" si="241"/>
        <v>15.920000000000002</v>
      </c>
      <c r="S3093" s="7">
        <f t="shared" si="244"/>
        <v>88.444444444444443</v>
      </c>
      <c r="T3093" t="s">
        <v>8317</v>
      </c>
      <c r="U3093" t="s">
        <v>8357</v>
      </c>
    </row>
    <row r="3094" spans="1:21" ht="4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242"/>
        <v>42255.369351851856</v>
      </c>
      <c r="L3094" s="19">
        <f t="shared" si="243"/>
        <v>2015</v>
      </c>
      <c r="M3094" s="14">
        <f t="shared" si="240"/>
        <v>42292.666666666672</v>
      </c>
      <c r="N3094" t="b">
        <v>0</v>
      </c>
      <c r="O3094">
        <v>21</v>
      </c>
      <c r="P3094" t="b">
        <v>0</v>
      </c>
      <c r="Q3094" t="s">
        <v>8303</v>
      </c>
      <c r="R3094" s="7">
        <f t="shared" si="241"/>
        <v>1.1831900000000002</v>
      </c>
      <c r="S3094" s="7">
        <f t="shared" si="244"/>
        <v>56.342380952380957</v>
      </c>
      <c r="T3094" t="s">
        <v>8317</v>
      </c>
      <c r="U3094" t="s">
        <v>8357</v>
      </c>
    </row>
    <row r="3095" spans="1:21" ht="45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242"/>
        <v>41760.659039351856</v>
      </c>
      <c r="L3095" s="19">
        <f t="shared" si="243"/>
        <v>2014</v>
      </c>
      <c r="M3095" s="14">
        <f t="shared" si="240"/>
        <v>41790.915972222225</v>
      </c>
      <c r="N3095" t="b">
        <v>0</v>
      </c>
      <c r="O3095">
        <v>17</v>
      </c>
      <c r="P3095" t="b">
        <v>0</v>
      </c>
      <c r="Q3095" t="s">
        <v>8303</v>
      </c>
      <c r="R3095" s="7">
        <f t="shared" si="241"/>
        <v>22.75</v>
      </c>
      <c r="S3095" s="7">
        <f t="shared" si="244"/>
        <v>53.529411764705884</v>
      </c>
      <c r="T3095" t="s">
        <v>8317</v>
      </c>
      <c r="U3095" t="s">
        <v>8357</v>
      </c>
    </row>
    <row r="3096" spans="1:21" ht="30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242"/>
        <v>42207.545787037037</v>
      </c>
      <c r="L3096" s="19">
        <f t="shared" si="243"/>
        <v>2015</v>
      </c>
      <c r="M3096" s="14">
        <f t="shared" si="240"/>
        <v>42267.545787037037</v>
      </c>
      <c r="N3096" t="b">
        <v>0</v>
      </c>
      <c r="O3096">
        <v>1</v>
      </c>
      <c r="P3096" t="b">
        <v>0</v>
      </c>
      <c r="Q3096" t="s">
        <v>8303</v>
      </c>
      <c r="R3096" s="7">
        <f t="shared" si="241"/>
        <v>2.5000000000000001E-2</v>
      </c>
      <c r="S3096" s="7">
        <f t="shared" si="244"/>
        <v>25</v>
      </c>
      <c r="T3096" t="s">
        <v>8317</v>
      </c>
      <c r="U3096" t="s">
        <v>8357</v>
      </c>
    </row>
    <row r="3097" spans="1:21" ht="4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242"/>
        <v>42522.775231481486</v>
      </c>
      <c r="L3097" s="19">
        <f t="shared" si="243"/>
        <v>2016</v>
      </c>
      <c r="M3097" s="14">
        <f t="shared" si="240"/>
        <v>42582.775231481486</v>
      </c>
      <c r="N3097" t="b">
        <v>0</v>
      </c>
      <c r="O3097">
        <v>1</v>
      </c>
      <c r="P3097" t="b">
        <v>0</v>
      </c>
      <c r="Q3097" t="s">
        <v>8303</v>
      </c>
      <c r="R3097" s="7">
        <f t="shared" si="241"/>
        <v>0.33512064343163539</v>
      </c>
      <c r="S3097" s="7">
        <f t="shared" si="244"/>
        <v>50</v>
      </c>
      <c r="T3097" t="s">
        <v>8317</v>
      </c>
      <c r="U3097" t="s">
        <v>8357</v>
      </c>
    </row>
    <row r="3098" spans="1:21" ht="4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242"/>
        <v>42114.575532407413</v>
      </c>
      <c r="L3098" s="19">
        <f t="shared" si="243"/>
        <v>2015</v>
      </c>
      <c r="M3098" s="14">
        <f t="shared" si="240"/>
        <v>42144.575532407413</v>
      </c>
      <c r="N3098" t="b">
        <v>0</v>
      </c>
      <c r="O3098">
        <v>14</v>
      </c>
      <c r="P3098" t="b">
        <v>0</v>
      </c>
      <c r="Q3098" t="s">
        <v>8303</v>
      </c>
      <c r="R3098" s="7">
        <f t="shared" si="241"/>
        <v>3.9750000000000001</v>
      </c>
      <c r="S3098" s="7">
        <f t="shared" si="244"/>
        <v>56.785714285714285</v>
      </c>
      <c r="T3098" t="s">
        <v>8317</v>
      </c>
      <c r="U3098" t="s">
        <v>8357</v>
      </c>
    </row>
    <row r="3099" spans="1:21" ht="4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242"/>
        <v>42629.253483796296</v>
      </c>
      <c r="L3099" s="19">
        <f t="shared" si="243"/>
        <v>2016</v>
      </c>
      <c r="M3099" s="14">
        <f t="shared" si="240"/>
        <v>42650.333333333328</v>
      </c>
      <c r="N3099" t="b">
        <v>0</v>
      </c>
      <c r="O3099">
        <v>42</v>
      </c>
      <c r="P3099" t="b">
        <v>0</v>
      </c>
      <c r="Q3099" t="s">
        <v>8303</v>
      </c>
      <c r="R3099" s="7">
        <f t="shared" si="241"/>
        <v>17.150000000000002</v>
      </c>
      <c r="S3099" s="7">
        <f t="shared" si="244"/>
        <v>40.833333333333336</v>
      </c>
      <c r="T3099" t="s">
        <v>8317</v>
      </c>
      <c r="U3099" t="s">
        <v>8357</v>
      </c>
    </row>
    <row r="3100" spans="1:21" ht="45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242"/>
        <v>42359.542233796295</v>
      </c>
      <c r="L3100" s="19">
        <f t="shared" si="243"/>
        <v>2015</v>
      </c>
      <c r="M3100" s="14">
        <f t="shared" si="240"/>
        <v>42407.76180555555</v>
      </c>
      <c r="N3100" t="b">
        <v>0</v>
      </c>
      <c r="O3100">
        <v>27</v>
      </c>
      <c r="P3100" t="b">
        <v>0</v>
      </c>
      <c r="Q3100" t="s">
        <v>8303</v>
      </c>
      <c r="R3100" s="7">
        <f t="shared" si="241"/>
        <v>3.6080041046690612</v>
      </c>
      <c r="S3100" s="7">
        <f t="shared" si="244"/>
        <v>65.111111111111114</v>
      </c>
      <c r="T3100" t="s">
        <v>8317</v>
      </c>
      <c r="U3100" t="s">
        <v>8357</v>
      </c>
    </row>
    <row r="3101" spans="1:21" ht="4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242"/>
        <v>42381.939710648148</v>
      </c>
      <c r="L3101" s="19">
        <f t="shared" si="243"/>
        <v>2016</v>
      </c>
      <c r="M3101" s="14">
        <f t="shared" si="240"/>
        <v>42411.939710648148</v>
      </c>
      <c r="N3101" t="b">
        <v>0</v>
      </c>
      <c r="O3101">
        <v>5</v>
      </c>
      <c r="P3101" t="b">
        <v>0</v>
      </c>
      <c r="Q3101" t="s">
        <v>8303</v>
      </c>
      <c r="R3101" s="7">
        <f t="shared" si="241"/>
        <v>13.900000000000002</v>
      </c>
      <c r="S3101" s="7">
        <f t="shared" si="244"/>
        <v>55.6</v>
      </c>
      <c r="T3101" t="s">
        <v>8317</v>
      </c>
      <c r="U3101" t="s">
        <v>8357</v>
      </c>
    </row>
    <row r="3102" spans="1:21" ht="4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242"/>
        <v>41902.372395833336</v>
      </c>
      <c r="L3102" s="19">
        <f t="shared" si="243"/>
        <v>2014</v>
      </c>
      <c r="M3102" s="14">
        <f t="shared" si="240"/>
        <v>41932.372395833336</v>
      </c>
      <c r="N3102" t="b">
        <v>0</v>
      </c>
      <c r="O3102">
        <v>13</v>
      </c>
      <c r="P3102" t="b">
        <v>0</v>
      </c>
      <c r="Q3102" t="s">
        <v>8303</v>
      </c>
      <c r="R3102" s="7">
        <f t="shared" si="241"/>
        <v>15.225</v>
      </c>
      <c r="S3102" s="7">
        <f t="shared" si="244"/>
        <v>140.53846153846155</v>
      </c>
      <c r="T3102" t="s">
        <v>8317</v>
      </c>
      <c r="U3102" t="s">
        <v>8357</v>
      </c>
    </row>
    <row r="3103" spans="1:21" ht="45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242"/>
        <v>42171.133530092593</v>
      </c>
      <c r="L3103" s="19">
        <f t="shared" si="243"/>
        <v>2015</v>
      </c>
      <c r="M3103" s="14">
        <f t="shared" si="240"/>
        <v>42201.080555555556</v>
      </c>
      <c r="N3103" t="b">
        <v>0</v>
      </c>
      <c r="O3103">
        <v>12</v>
      </c>
      <c r="P3103" t="b">
        <v>0</v>
      </c>
      <c r="Q3103" t="s">
        <v>8303</v>
      </c>
      <c r="R3103" s="7">
        <f t="shared" si="241"/>
        <v>12</v>
      </c>
      <c r="S3103" s="7">
        <f t="shared" si="244"/>
        <v>25</v>
      </c>
      <c r="T3103" t="s">
        <v>8317</v>
      </c>
      <c r="U3103" t="s">
        <v>8357</v>
      </c>
    </row>
    <row r="3104" spans="1:21" ht="45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242"/>
        <v>42555.090486111112</v>
      </c>
      <c r="L3104" s="19">
        <f t="shared" si="243"/>
        <v>2016</v>
      </c>
      <c r="M3104" s="14">
        <f t="shared" si="240"/>
        <v>42605.090486111112</v>
      </c>
      <c r="N3104" t="b">
        <v>0</v>
      </c>
      <c r="O3104">
        <v>90</v>
      </c>
      <c r="P3104" t="b">
        <v>0</v>
      </c>
      <c r="Q3104" t="s">
        <v>8303</v>
      </c>
      <c r="R3104" s="7">
        <f t="shared" si="241"/>
        <v>39.112499999999997</v>
      </c>
      <c r="S3104" s="7">
        <f t="shared" si="244"/>
        <v>69.533333333333331</v>
      </c>
      <c r="T3104" t="s">
        <v>8317</v>
      </c>
      <c r="U3104" t="s">
        <v>8357</v>
      </c>
    </row>
    <row r="3105" spans="1:21" ht="30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242"/>
        <v>42106.906319444446</v>
      </c>
      <c r="L3105" s="19">
        <f t="shared" si="243"/>
        <v>2015</v>
      </c>
      <c r="M3105" s="14">
        <f t="shared" si="240"/>
        <v>42166.906319444446</v>
      </c>
      <c r="N3105" t="b">
        <v>0</v>
      </c>
      <c r="O3105">
        <v>2</v>
      </c>
      <c r="P3105" t="b">
        <v>0</v>
      </c>
      <c r="Q3105" t="s">
        <v>8303</v>
      </c>
      <c r="R3105" s="7">
        <f t="shared" si="241"/>
        <v>0.26829268292682928</v>
      </c>
      <c r="S3105" s="7">
        <f t="shared" si="244"/>
        <v>5.5</v>
      </c>
      <c r="T3105" t="s">
        <v>8317</v>
      </c>
      <c r="U3105" t="s">
        <v>8357</v>
      </c>
    </row>
    <row r="3106" spans="1:21" ht="4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242"/>
        <v>42006.658692129626</v>
      </c>
      <c r="L3106" s="19">
        <f t="shared" si="243"/>
        <v>2015</v>
      </c>
      <c r="M3106" s="14">
        <f t="shared" si="240"/>
        <v>42037.833333333328</v>
      </c>
      <c r="N3106" t="b">
        <v>0</v>
      </c>
      <c r="O3106">
        <v>5</v>
      </c>
      <c r="P3106" t="b">
        <v>0</v>
      </c>
      <c r="Q3106" t="s">
        <v>8303</v>
      </c>
      <c r="R3106" s="7">
        <f t="shared" si="241"/>
        <v>29.625</v>
      </c>
      <c r="S3106" s="7">
        <f t="shared" si="244"/>
        <v>237</v>
      </c>
      <c r="T3106" t="s">
        <v>8317</v>
      </c>
      <c r="U3106" t="s">
        <v>8357</v>
      </c>
    </row>
    <row r="3107" spans="1:21" ht="4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242"/>
        <v>41876.468935185185</v>
      </c>
      <c r="L3107" s="19">
        <f t="shared" si="243"/>
        <v>2014</v>
      </c>
      <c r="M3107" s="14">
        <f t="shared" si="240"/>
        <v>41930.958333333336</v>
      </c>
      <c r="N3107" t="b">
        <v>0</v>
      </c>
      <c r="O3107">
        <v>31</v>
      </c>
      <c r="P3107" t="b">
        <v>0</v>
      </c>
      <c r="Q3107" t="s">
        <v>8303</v>
      </c>
      <c r="R3107" s="7">
        <f t="shared" si="241"/>
        <v>42.360992301112063</v>
      </c>
      <c r="S3107" s="7">
        <f t="shared" si="244"/>
        <v>79.870967741935488</v>
      </c>
      <c r="T3107" t="s">
        <v>8317</v>
      </c>
      <c r="U3107" t="s">
        <v>8357</v>
      </c>
    </row>
    <row r="3108" spans="1:21" ht="45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242"/>
        <v>42241.179120370369</v>
      </c>
      <c r="L3108" s="19">
        <f t="shared" si="243"/>
        <v>2015</v>
      </c>
      <c r="M3108" s="14">
        <f t="shared" si="240"/>
        <v>42263.666666666672</v>
      </c>
      <c r="N3108" t="b">
        <v>0</v>
      </c>
      <c r="O3108">
        <v>4</v>
      </c>
      <c r="P3108" t="b">
        <v>0</v>
      </c>
      <c r="Q3108" t="s">
        <v>8303</v>
      </c>
      <c r="R3108" s="7">
        <f t="shared" si="241"/>
        <v>4.1000000000000005</v>
      </c>
      <c r="S3108" s="7">
        <f t="shared" si="244"/>
        <v>10.25</v>
      </c>
      <c r="T3108" t="s">
        <v>8317</v>
      </c>
      <c r="U3108" t="s">
        <v>8357</v>
      </c>
    </row>
    <row r="3109" spans="1:21" ht="4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242"/>
        <v>42128.564247685186</v>
      </c>
      <c r="L3109" s="19">
        <f t="shared" si="243"/>
        <v>2015</v>
      </c>
      <c r="M3109" s="14">
        <f t="shared" si="240"/>
        <v>42135.564247685186</v>
      </c>
      <c r="N3109" t="b">
        <v>0</v>
      </c>
      <c r="O3109">
        <v>29</v>
      </c>
      <c r="P3109" t="b">
        <v>0</v>
      </c>
      <c r="Q3109" t="s">
        <v>8303</v>
      </c>
      <c r="R3109" s="7">
        <f t="shared" si="241"/>
        <v>19.762499999999999</v>
      </c>
      <c r="S3109" s="7">
        <f t="shared" si="244"/>
        <v>272.58620689655174</v>
      </c>
      <c r="T3109" t="s">
        <v>8317</v>
      </c>
      <c r="U3109" t="s">
        <v>8357</v>
      </c>
    </row>
    <row r="3110" spans="1:21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242"/>
        <v>42062.430486111116</v>
      </c>
      <c r="L3110" s="19">
        <f t="shared" si="243"/>
        <v>2015</v>
      </c>
      <c r="M3110" s="14">
        <f t="shared" si="240"/>
        <v>42122.388819444444</v>
      </c>
      <c r="N3110" t="b">
        <v>0</v>
      </c>
      <c r="O3110">
        <v>2</v>
      </c>
      <c r="P3110" t="b">
        <v>0</v>
      </c>
      <c r="Q3110" t="s">
        <v>8303</v>
      </c>
      <c r="R3110" s="7">
        <f t="shared" si="241"/>
        <v>5.1999999999999998E-2</v>
      </c>
      <c r="S3110" s="7">
        <f t="shared" si="244"/>
        <v>13</v>
      </c>
      <c r="T3110" t="s">
        <v>8317</v>
      </c>
      <c r="U3110" t="s">
        <v>8357</v>
      </c>
    </row>
    <row r="3111" spans="1:21" ht="4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242"/>
        <v>41843.875115740739</v>
      </c>
      <c r="L3111" s="19">
        <f t="shared" si="243"/>
        <v>2014</v>
      </c>
      <c r="M3111" s="14">
        <f t="shared" si="240"/>
        <v>41878.875115740739</v>
      </c>
      <c r="N3111" t="b">
        <v>0</v>
      </c>
      <c r="O3111">
        <v>114</v>
      </c>
      <c r="P3111" t="b">
        <v>0</v>
      </c>
      <c r="Q3111" t="s">
        <v>8303</v>
      </c>
      <c r="R3111" s="7">
        <f t="shared" si="241"/>
        <v>25.030188679245285</v>
      </c>
      <c r="S3111" s="7">
        <f t="shared" si="244"/>
        <v>58.184210526315788</v>
      </c>
      <c r="T3111" t="s">
        <v>8317</v>
      </c>
      <c r="U3111" t="s">
        <v>8357</v>
      </c>
    </row>
    <row r="3112" spans="1:21" ht="30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242"/>
        <v>42744.781469907408</v>
      </c>
      <c r="L3112" s="19">
        <f t="shared" si="243"/>
        <v>2017</v>
      </c>
      <c r="M3112" s="14">
        <f t="shared" si="240"/>
        <v>42784.781469907408</v>
      </c>
      <c r="N3112" t="b">
        <v>0</v>
      </c>
      <c r="O3112">
        <v>1</v>
      </c>
      <c r="P3112" t="b">
        <v>0</v>
      </c>
      <c r="Q3112" t="s">
        <v>8303</v>
      </c>
      <c r="R3112" s="7">
        <f t="shared" si="241"/>
        <v>0.04</v>
      </c>
      <c r="S3112" s="7">
        <f t="shared" si="244"/>
        <v>10</v>
      </c>
      <c r="T3112" t="s">
        <v>8317</v>
      </c>
      <c r="U3112" t="s">
        <v>8357</v>
      </c>
    </row>
    <row r="3113" spans="1:21" ht="30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242"/>
        <v>41885.345138888893</v>
      </c>
      <c r="L3113" s="19">
        <f t="shared" si="243"/>
        <v>2014</v>
      </c>
      <c r="M3113" s="14">
        <f t="shared" si="240"/>
        <v>41916.345138888893</v>
      </c>
      <c r="N3113" t="b">
        <v>0</v>
      </c>
      <c r="O3113">
        <v>76</v>
      </c>
      <c r="P3113" t="b">
        <v>0</v>
      </c>
      <c r="Q3113" t="s">
        <v>8303</v>
      </c>
      <c r="R3113" s="7">
        <f t="shared" si="241"/>
        <v>26.640000000000004</v>
      </c>
      <c r="S3113" s="7">
        <f t="shared" si="244"/>
        <v>70.10526315789474</v>
      </c>
      <c r="T3113" t="s">
        <v>8317</v>
      </c>
      <c r="U3113" t="s">
        <v>8357</v>
      </c>
    </row>
    <row r="3114" spans="1:21" ht="4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242"/>
        <v>42614.871921296297</v>
      </c>
      <c r="L3114" s="19">
        <f t="shared" si="243"/>
        <v>2016</v>
      </c>
      <c r="M3114" s="14">
        <f t="shared" si="240"/>
        <v>42674.871921296297</v>
      </c>
      <c r="N3114" t="b">
        <v>0</v>
      </c>
      <c r="O3114">
        <v>9</v>
      </c>
      <c r="P3114" t="b">
        <v>0</v>
      </c>
      <c r="Q3114" t="s">
        <v>8303</v>
      </c>
      <c r="R3114" s="7">
        <f t="shared" si="241"/>
        <v>4.7363636363636363</v>
      </c>
      <c r="S3114" s="7">
        <f t="shared" si="244"/>
        <v>57.888888888888886</v>
      </c>
      <c r="T3114" t="s">
        <v>8317</v>
      </c>
      <c r="U3114" t="s">
        <v>8357</v>
      </c>
    </row>
    <row r="3115" spans="1:21" ht="4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242"/>
        <v>42081.481273148151</v>
      </c>
      <c r="L3115" s="19">
        <f t="shared" si="243"/>
        <v>2015</v>
      </c>
      <c r="M3115" s="14">
        <f t="shared" si="240"/>
        <v>42111.481273148151</v>
      </c>
      <c r="N3115" t="b">
        <v>0</v>
      </c>
      <c r="O3115">
        <v>37</v>
      </c>
      <c r="P3115" t="b">
        <v>0</v>
      </c>
      <c r="Q3115" t="s">
        <v>8303</v>
      </c>
      <c r="R3115" s="7">
        <f t="shared" si="241"/>
        <v>4.2435339894712749</v>
      </c>
      <c r="S3115" s="7">
        <f t="shared" si="244"/>
        <v>125.27027027027027</v>
      </c>
      <c r="T3115" t="s">
        <v>8317</v>
      </c>
      <c r="U3115" t="s">
        <v>8357</v>
      </c>
    </row>
    <row r="3116" spans="1:21" ht="4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242"/>
        <v>41843.382523148146</v>
      </c>
      <c r="L3116" s="19">
        <f t="shared" si="243"/>
        <v>2014</v>
      </c>
      <c r="M3116" s="14">
        <f t="shared" si="240"/>
        <v>41903.382523148146</v>
      </c>
      <c r="N3116" t="b">
        <v>0</v>
      </c>
      <c r="O3116">
        <v>0</v>
      </c>
      <c r="P3116" t="b">
        <v>0</v>
      </c>
      <c r="Q3116" t="s">
        <v>8303</v>
      </c>
      <c r="R3116" s="7">
        <f t="shared" si="241"/>
        <v>0</v>
      </c>
      <c r="S3116" s="7">
        <f t="shared" si="244"/>
        <v>0</v>
      </c>
      <c r="T3116" t="s">
        <v>8317</v>
      </c>
      <c r="U3116" t="s">
        <v>8357</v>
      </c>
    </row>
    <row r="3117" spans="1:21" ht="4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242"/>
        <v>42496.197071759263</v>
      </c>
      <c r="L3117" s="19">
        <f t="shared" si="243"/>
        <v>2016</v>
      </c>
      <c r="M3117" s="14">
        <f t="shared" si="240"/>
        <v>42526.197071759263</v>
      </c>
      <c r="N3117" t="b">
        <v>0</v>
      </c>
      <c r="O3117">
        <v>1</v>
      </c>
      <c r="P3117" t="b">
        <v>0</v>
      </c>
      <c r="Q3117" t="s">
        <v>8303</v>
      </c>
      <c r="R3117" s="7">
        <f t="shared" si="241"/>
        <v>3</v>
      </c>
      <c r="S3117" s="7">
        <f t="shared" si="244"/>
        <v>300</v>
      </c>
      <c r="T3117" t="s">
        <v>8317</v>
      </c>
      <c r="U3117" t="s">
        <v>8357</v>
      </c>
    </row>
    <row r="3118" spans="1:21" ht="4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242"/>
        <v>42081.265335648146</v>
      </c>
      <c r="L3118" s="19">
        <f t="shared" si="243"/>
        <v>2015</v>
      </c>
      <c r="M3118" s="14">
        <f t="shared" si="240"/>
        <v>42095.265335648146</v>
      </c>
      <c r="N3118" t="b">
        <v>0</v>
      </c>
      <c r="O3118">
        <v>10</v>
      </c>
      <c r="P3118" t="b">
        <v>0</v>
      </c>
      <c r="Q3118" t="s">
        <v>8303</v>
      </c>
      <c r="R3118" s="7">
        <f t="shared" si="241"/>
        <v>57.333333333333336</v>
      </c>
      <c r="S3118" s="7">
        <f t="shared" si="244"/>
        <v>43</v>
      </c>
      <c r="T3118" t="s">
        <v>8317</v>
      </c>
      <c r="U3118" t="s">
        <v>8357</v>
      </c>
    </row>
    <row r="3119" spans="1:21" ht="4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242"/>
        <v>42509.124537037038</v>
      </c>
      <c r="L3119" s="19">
        <f t="shared" si="243"/>
        <v>2016</v>
      </c>
      <c r="M3119" s="14">
        <f t="shared" si="240"/>
        <v>42517.3</v>
      </c>
      <c r="N3119" t="b">
        <v>0</v>
      </c>
      <c r="O3119">
        <v>1</v>
      </c>
      <c r="P3119" t="b">
        <v>0</v>
      </c>
      <c r="Q3119" t="s">
        <v>8303</v>
      </c>
      <c r="R3119" s="7">
        <f t="shared" si="241"/>
        <v>0.1</v>
      </c>
      <c r="S3119" s="7">
        <f t="shared" si="244"/>
        <v>1</v>
      </c>
      <c r="T3119" t="s">
        <v>8317</v>
      </c>
      <c r="U3119" t="s">
        <v>8357</v>
      </c>
    </row>
    <row r="3120" spans="1:21" ht="30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242"/>
        <v>42534.399571759262</v>
      </c>
      <c r="L3120" s="19">
        <f t="shared" si="243"/>
        <v>2016</v>
      </c>
      <c r="M3120" s="14">
        <f t="shared" si="240"/>
        <v>42553.399571759262</v>
      </c>
      <c r="N3120" t="b">
        <v>0</v>
      </c>
      <c r="O3120">
        <v>2</v>
      </c>
      <c r="P3120" t="b">
        <v>0</v>
      </c>
      <c r="Q3120" t="s">
        <v>8303</v>
      </c>
      <c r="R3120" s="7">
        <f t="shared" si="241"/>
        <v>0.31</v>
      </c>
      <c r="S3120" s="7">
        <f t="shared" si="244"/>
        <v>775</v>
      </c>
      <c r="T3120" t="s">
        <v>8317</v>
      </c>
      <c r="U3120" t="s">
        <v>8357</v>
      </c>
    </row>
    <row r="3121" spans="1:21" ht="45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242"/>
        <v>42059.79550925926</v>
      </c>
      <c r="L3121" s="19">
        <f t="shared" si="243"/>
        <v>2015</v>
      </c>
      <c r="M3121" s="14">
        <f t="shared" si="240"/>
        <v>42089.753842592589</v>
      </c>
      <c r="N3121" t="b">
        <v>0</v>
      </c>
      <c r="O3121">
        <v>1</v>
      </c>
      <c r="P3121" t="b">
        <v>0</v>
      </c>
      <c r="Q3121" t="s">
        <v>8303</v>
      </c>
      <c r="R3121" s="7">
        <f t="shared" si="241"/>
        <v>0.05</v>
      </c>
      <c r="S3121" s="7">
        <f t="shared" si="244"/>
        <v>5</v>
      </c>
      <c r="T3121" t="s">
        <v>8317</v>
      </c>
      <c r="U3121" t="s">
        <v>8357</v>
      </c>
    </row>
    <row r="3122" spans="1:21" ht="30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242"/>
        <v>42435.692083333328</v>
      </c>
      <c r="L3122" s="19">
        <f t="shared" si="243"/>
        <v>2016</v>
      </c>
      <c r="M3122" s="14">
        <f t="shared" si="240"/>
        <v>42495.650416666671</v>
      </c>
      <c r="N3122" t="b">
        <v>0</v>
      </c>
      <c r="O3122">
        <v>10</v>
      </c>
      <c r="P3122" t="b">
        <v>0</v>
      </c>
      <c r="Q3122" t="s">
        <v>8303</v>
      </c>
      <c r="R3122" s="7">
        <f t="shared" si="241"/>
        <v>9.8461538461538465E-3</v>
      </c>
      <c r="S3122" s="7">
        <f t="shared" si="244"/>
        <v>12.8</v>
      </c>
      <c r="T3122" t="s">
        <v>8317</v>
      </c>
      <c r="U3122" t="s">
        <v>8357</v>
      </c>
    </row>
    <row r="3123" spans="1:21" ht="30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242"/>
        <v>41848.429803240739</v>
      </c>
      <c r="L3123" s="19">
        <f t="shared" si="243"/>
        <v>2014</v>
      </c>
      <c r="M3123" s="14">
        <f t="shared" si="240"/>
        <v>41908.429803240739</v>
      </c>
      <c r="N3123" t="b">
        <v>0</v>
      </c>
      <c r="O3123">
        <v>1</v>
      </c>
      <c r="P3123" t="b">
        <v>0</v>
      </c>
      <c r="Q3123" t="s">
        <v>8303</v>
      </c>
      <c r="R3123" s="7">
        <f t="shared" si="241"/>
        <v>0.66666666666666674</v>
      </c>
      <c r="S3123" s="7">
        <f t="shared" si="244"/>
        <v>10</v>
      </c>
      <c r="T3123" t="s">
        <v>8317</v>
      </c>
      <c r="U3123" t="s">
        <v>8357</v>
      </c>
    </row>
    <row r="3124" spans="1:21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242"/>
        <v>42678.682083333333</v>
      </c>
      <c r="L3124" s="19">
        <f t="shared" si="243"/>
        <v>2016</v>
      </c>
      <c r="M3124" s="14">
        <f t="shared" si="240"/>
        <v>42683.723750000005</v>
      </c>
      <c r="N3124" t="b">
        <v>0</v>
      </c>
      <c r="O3124">
        <v>2</v>
      </c>
      <c r="P3124" t="b">
        <v>0</v>
      </c>
      <c r="Q3124" t="s">
        <v>8303</v>
      </c>
      <c r="R3124" s="7">
        <f t="shared" si="241"/>
        <v>58.291457286432156</v>
      </c>
      <c r="S3124" s="7">
        <f t="shared" si="244"/>
        <v>58</v>
      </c>
      <c r="T3124" t="s">
        <v>8317</v>
      </c>
      <c r="U3124" t="s">
        <v>8357</v>
      </c>
    </row>
    <row r="3125" spans="1:21" ht="4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242"/>
        <v>42530.743032407408</v>
      </c>
      <c r="L3125" s="19">
        <f t="shared" si="243"/>
        <v>2016</v>
      </c>
      <c r="M3125" s="14">
        <f t="shared" si="240"/>
        <v>42560.743032407408</v>
      </c>
      <c r="N3125" t="b">
        <v>0</v>
      </c>
      <c r="O3125">
        <v>348</v>
      </c>
      <c r="P3125" t="b">
        <v>0</v>
      </c>
      <c r="Q3125" t="s">
        <v>8303</v>
      </c>
      <c r="R3125" s="7">
        <f t="shared" si="241"/>
        <v>68.153599999999997</v>
      </c>
      <c r="S3125" s="7">
        <f t="shared" si="244"/>
        <v>244.80459770114942</v>
      </c>
      <c r="T3125" t="s">
        <v>8317</v>
      </c>
      <c r="U3125" t="s">
        <v>8357</v>
      </c>
    </row>
    <row r="3126" spans="1:21" ht="30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242"/>
        <v>41977.530104166668</v>
      </c>
      <c r="L3126" s="19">
        <f t="shared" si="243"/>
        <v>2014</v>
      </c>
      <c r="M3126" s="14">
        <f t="shared" si="240"/>
        <v>42037.530104166668</v>
      </c>
      <c r="N3126" t="b">
        <v>0</v>
      </c>
      <c r="O3126">
        <v>4</v>
      </c>
      <c r="P3126" t="b">
        <v>0</v>
      </c>
      <c r="Q3126" t="s">
        <v>8303</v>
      </c>
      <c r="R3126" s="7">
        <f t="shared" si="241"/>
        <v>3.2499999999999999E-3</v>
      </c>
      <c r="S3126" s="7">
        <f t="shared" si="244"/>
        <v>6.5</v>
      </c>
      <c r="T3126" t="s">
        <v>8317</v>
      </c>
      <c r="U3126" t="s">
        <v>8357</v>
      </c>
    </row>
    <row r="3127" spans="1:21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242"/>
        <v>42345.95685185185</v>
      </c>
      <c r="L3127" s="19">
        <f t="shared" si="243"/>
        <v>2015</v>
      </c>
      <c r="M3127" s="14">
        <f t="shared" si="240"/>
        <v>42375.95685185185</v>
      </c>
      <c r="N3127" t="b">
        <v>0</v>
      </c>
      <c r="O3127">
        <v>0</v>
      </c>
      <c r="P3127" t="b">
        <v>0</v>
      </c>
      <c r="Q3127" t="s">
        <v>8303</v>
      </c>
      <c r="R3127" s="7">
        <f t="shared" si="241"/>
        <v>0</v>
      </c>
      <c r="S3127" s="7">
        <f t="shared" si="244"/>
        <v>0</v>
      </c>
      <c r="T3127" t="s">
        <v>8317</v>
      </c>
      <c r="U3127" t="s">
        <v>8357</v>
      </c>
    </row>
    <row r="3128" spans="1:21" ht="60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242"/>
        <v>42426.768078703702</v>
      </c>
      <c r="L3128" s="19">
        <f t="shared" si="243"/>
        <v>2016</v>
      </c>
      <c r="M3128" s="14">
        <f t="shared" si="240"/>
        <v>42456.726412037038</v>
      </c>
      <c r="N3128" t="b">
        <v>0</v>
      </c>
      <c r="O3128">
        <v>17</v>
      </c>
      <c r="P3128" t="b">
        <v>0</v>
      </c>
      <c r="Q3128" t="s">
        <v>8303</v>
      </c>
      <c r="R3128" s="7">
        <f t="shared" si="241"/>
        <v>4.16</v>
      </c>
      <c r="S3128" s="7">
        <f t="shared" si="244"/>
        <v>61.176470588235297</v>
      </c>
      <c r="T3128" t="s">
        <v>8317</v>
      </c>
      <c r="U3128" t="s">
        <v>8357</v>
      </c>
    </row>
    <row r="3129" spans="1:21" ht="4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242"/>
        <v>42034.606817129628</v>
      </c>
      <c r="L3129" s="19">
        <f t="shared" si="243"/>
        <v>2015</v>
      </c>
      <c r="M3129" s="14">
        <f t="shared" si="240"/>
        <v>42064.606817129628</v>
      </c>
      <c r="N3129" t="b">
        <v>0</v>
      </c>
      <c r="O3129">
        <v>0</v>
      </c>
      <c r="P3129" t="b">
        <v>0</v>
      </c>
      <c r="Q3129" t="s">
        <v>8303</v>
      </c>
      <c r="R3129" s="7">
        <f t="shared" si="241"/>
        <v>0</v>
      </c>
      <c r="S3129" s="7">
        <f t="shared" si="244"/>
        <v>0</v>
      </c>
      <c r="T3129" t="s">
        <v>8317</v>
      </c>
      <c r="U3129" t="s">
        <v>8357</v>
      </c>
    </row>
    <row r="3130" spans="1:21" ht="4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242"/>
        <v>42780.575706018513</v>
      </c>
      <c r="L3130" s="19">
        <f t="shared" si="243"/>
        <v>2017</v>
      </c>
      <c r="M3130" s="14">
        <f t="shared" si="240"/>
        <v>42810.534039351856</v>
      </c>
      <c r="N3130" t="b">
        <v>0</v>
      </c>
      <c r="O3130">
        <v>117</v>
      </c>
      <c r="P3130" t="b">
        <v>0</v>
      </c>
      <c r="Q3130" t="s">
        <v>8271</v>
      </c>
      <c r="R3130" s="7">
        <f t="shared" si="241"/>
        <v>108.60666666666667</v>
      </c>
      <c r="S3130" s="7">
        <f t="shared" si="244"/>
        <v>139.23931623931625</v>
      </c>
      <c r="T3130" t="s">
        <v>8317</v>
      </c>
      <c r="U3130" t="s">
        <v>8318</v>
      </c>
    </row>
    <row r="3131" spans="1:21" ht="4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242"/>
        <v>42803.592812499999</v>
      </c>
      <c r="L3131" s="19">
        <f t="shared" si="243"/>
        <v>2017</v>
      </c>
      <c r="M3131" s="14">
        <f t="shared" si="240"/>
        <v>42843.551145833335</v>
      </c>
      <c r="N3131" t="b">
        <v>0</v>
      </c>
      <c r="O3131">
        <v>1</v>
      </c>
      <c r="P3131" t="b">
        <v>0</v>
      </c>
      <c r="Q3131" t="s">
        <v>8271</v>
      </c>
      <c r="R3131" s="7">
        <f t="shared" si="241"/>
        <v>0.8</v>
      </c>
      <c r="S3131" s="7">
        <f t="shared" si="244"/>
        <v>10</v>
      </c>
      <c r="T3131" t="s">
        <v>8317</v>
      </c>
      <c r="U3131" t="s">
        <v>8318</v>
      </c>
    </row>
    <row r="3132" spans="1:21" ht="30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242"/>
        <v>42808.390231481477</v>
      </c>
      <c r="L3132" s="19">
        <f t="shared" si="243"/>
        <v>2017</v>
      </c>
      <c r="M3132" s="14">
        <f t="shared" si="240"/>
        <v>42838.957638888889</v>
      </c>
      <c r="N3132" t="b">
        <v>0</v>
      </c>
      <c r="O3132">
        <v>4</v>
      </c>
      <c r="P3132" t="b">
        <v>0</v>
      </c>
      <c r="Q3132" t="s">
        <v>8271</v>
      </c>
      <c r="R3132" s="7">
        <f t="shared" si="241"/>
        <v>3.75</v>
      </c>
      <c r="S3132" s="7">
        <f t="shared" si="244"/>
        <v>93.75</v>
      </c>
      <c r="T3132" t="s">
        <v>8317</v>
      </c>
      <c r="U3132" t="s">
        <v>8318</v>
      </c>
    </row>
    <row r="3133" spans="1:21" ht="30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242"/>
        <v>42803.329224537039</v>
      </c>
      <c r="L3133" s="19">
        <f t="shared" si="243"/>
        <v>2017</v>
      </c>
      <c r="M3133" s="14">
        <f t="shared" si="240"/>
        <v>42833.287557870368</v>
      </c>
      <c r="N3133" t="b">
        <v>0</v>
      </c>
      <c r="O3133">
        <v>12</v>
      </c>
      <c r="P3133" t="b">
        <v>0</v>
      </c>
      <c r="Q3133" t="s">
        <v>8271</v>
      </c>
      <c r="R3133" s="7">
        <f t="shared" si="241"/>
        <v>15.731707317073171</v>
      </c>
      <c r="S3133" s="7">
        <f t="shared" si="244"/>
        <v>53.75</v>
      </c>
      <c r="T3133" t="s">
        <v>8317</v>
      </c>
      <c r="U3133" t="s">
        <v>8318</v>
      </c>
    </row>
    <row r="3134" spans="1:21" ht="30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242"/>
        <v>42786.100231481483</v>
      </c>
      <c r="L3134" s="19">
        <f t="shared" si="243"/>
        <v>2017</v>
      </c>
      <c r="M3134" s="14">
        <f t="shared" si="240"/>
        <v>42846.058564814812</v>
      </c>
      <c r="N3134" t="b">
        <v>0</v>
      </c>
      <c r="O3134">
        <v>1</v>
      </c>
      <c r="P3134" t="b">
        <v>0</v>
      </c>
      <c r="Q3134" t="s">
        <v>8271</v>
      </c>
      <c r="R3134" s="7">
        <f t="shared" si="241"/>
        <v>3.3333333333333333E-2</v>
      </c>
      <c r="S3134" s="7">
        <f t="shared" si="244"/>
        <v>10</v>
      </c>
      <c r="T3134" t="s">
        <v>8317</v>
      </c>
      <c r="U3134" t="s">
        <v>8318</v>
      </c>
    </row>
    <row r="3135" spans="1:21" ht="4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242"/>
        <v>42788.315208333333</v>
      </c>
      <c r="L3135" s="19">
        <f t="shared" si="243"/>
        <v>2017</v>
      </c>
      <c r="M3135" s="14">
        <f t="shared" si="240"/>
        <v>42818.273541666669</v>
      </c>
      <c r="N3135" t="b">
        <v>0</v>
      </c>
      <c r="O3135">
        <v>16</v>
      </c>
      <c r="P3135" t="b">
        <v>0</v>
      </c>
      <c r="Q3135" t="s">
        <v>8271</v>
      </c>
      <c r="R3135" s="7">
        <f t="shared" si="241"/>
        <v>108</v>
      </c>
      <c r="S3135" s="7">
        <f t="shared" si="244"/>
        <v>33.75</v>
      </c>
      <c r="T3135" t="s">
        <v>8317</v>
      </c>
      <c r="U3135" t="s">
        <v>8318</v>
      </c>
    </row>
    <row r="3136" spans="1:21" ht="4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242"/>
        <v>42800.470127314809</v>
      </c>
      <c r="L3136" s="19">
        <f t="shared" si="243"/>
        <v>2017</v>
      </c>
      <c r="M3136" s="14">
        <f t="shared" si="240"/>
        <v>42821.428460648152</v>
      </c>
      <c r="N3136" t="b">
        <v>0</v>
      </c>
      <c r="O3136">
        <v>12</v>
      </c>
      <c r="P3136" t="b">
        <v>0</v>
      </c>
      <c r="Q3136" t="s">
        <v>8271</v>
      </c>
      <c r="R3136" s="7">
        <f t="shared" si="241"/>
        <v>22.5</v>
      </c>
      <c r="S3136" s="7">
        <f t="shared" si="244"/>
        <v>18.75</v>
      </c>
      <c r="T3136" t="s">
        <v>8317</v>
      </c>
      <c r="U3136" t="s">
        <v>8318</v>
      </c>
    </row>
    <row r="3137" spans="1:21" ht="4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242"/>
        <v>42806.901863425926</v>
      </c>
      <c r="L3137" s="19">
        <f t="shared" si="243"/>
        <v>2017</v>
      </c>
      <c r="M3137" s="14">
        <f t="shared" si="240"/>
        <v>42828.901863425926</v>
      </c>
      <c r="N3137" t="b">
        <v>0</v>
      </c>
      <c r="O3137">
        <v>7</v>
      </c>
      <c r="P3137" t="b">
        <v>0</v>
      </c>
      <c r="Q3137" t="s">
        <v>8271</v>
      </c>
      <c r="R3137" s="7">
        <f t="shared" si="241"/>
        <v>20.849420849420849</v>
      </c>
      <c r="S3137" s="7">
        <f t="shared" si="244"/>
        <v>23.142857142857142</v>
      </c>
      <c r="T3137" t="s">
        <v>8317</v>
      </c>
      <c r="U3137" t="s">
        <v>8318</v>
      </c>
    </row>
    <row r="3138" spans="1:21" ht="4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si="242"/>
        <v>42789.212430555555</v>
      </c>
      <c r="L3138" s="19">
        <f t="shared" si="243"/>
        <v>2017</v>
      </c>
      <c r="M3138" s="14">
        <f t="shared" ref="M3138:M3201" si="245">(I3138/86400)+25569+(-6/24)</f>
        <v>42825.707638888889</v>
      </c>
      <c r="N3138" t="b">
        <v>0</v>
      </c>
      <c r="O3138">
        <v>22</v>
      </c>
      <c r="P3138" t="b">
        <v>0</v>
      </c>
      <c r="Q3138" t="s">
        <v>8271</v>
      </c>
      <c r="R3138" s="7">
        <f t="shared" ref="R3138:R3201" si="246">E3138/D3138*100</f>
        <v>127.8</v>
      </c>
      <c r="S3138" s="7">
        <f t="shared" si="244"/>
        <v>29.045454545454547</v>
      </c>
      <c r="T3138" t="s">
        <v>8317</v>
      </c>
      <c r="U3138" t="s">
        <v>8318</v>
      </c>
    </row>
    <row r="3139" spans="1:21" ht="30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ref="K3139:K3202" si="247">(J3139/86400)+25569+(-6/24)</f>
        <v>42807.635057870371</v>
      </c>
      <c r="L3139" s="19">
        <f t="shared" ref="L3139:L3202" si="248">YEAR(K3139)</f>
        <v>2017</v>
      </c>
      <c r="M3139" s="14">
        <f t="shared" si="245"/>
        <v>42858.55</v>
      </c>
      <c r="N3139" t="b">
        <v>0</v>
      </c>
      <c r="O3139">
        <v>1</v>
      </c>
      <c r="P3139" t="b">
        <v>0</v>
      </c>
      <c r="Q3139" t="s">
        <v>8271</v>
      </c>
      <c r="R3139" s="7">
        <f t="shared" si="246"/>
        <v>3.3333333333333335</v>
      </c>
      <c r="S3139" s="7">
        <f t="shared" ref="S3139:S3202" si="249">IFERROR(E3139/O3139,0)</f>
        <v>50</v>
      </c>
      <c r="T3139" t="s">
        <v>8317</v>
      </c>
      <c r="U3139" t="s">
        <v>8318</v>
      </c>
    </row>
    <row r="3140" spans="1:21" ht="45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247"/>
        <v>42809.395914351851</v>
      </c>
      <c r="L3140" s="19">
        <f t="shared" si="248"/>
        <v>2017</v>
      </c>
      <c r="M3140" s="14">
        <f t="shared" si="245"/>
        <v>42828.395914351851</v>
      </c>
      <c r="N3140" t="b">
        <v>0</v>
      </c>
      <c r="O3140">
        <v>0</v>
      </c>
      <c r="P3140" t="b">
        <v>0</v>
      </c>
      <c r="Q3140" t="s">
        <v>8271</v>
      </c>
      <c r="R3140" s="7">
        <f t="shared" si="246"/>
        <v>0</v>
      </c>
      <c r="S3140" s="7">
        <f t="shared" si="249"/>
        <v>0</v>
      </c>
      <c r="T3140" t="s">
        <v>8317</v>
      </c>
      <c r="U3140" t="s">
        <v>8318</v>
      </c>
    </row>
    <row r="3141" spans="1:21" ht="4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247"/>
        <v>42785.020370370374</v>
      </c>
      <c r="L3141" s="19">
        <f t="shared" si="248"/>
        <v>2017</v>
      </c>
      <c r="M3141" s="14">
        <f t="shared" si="245"/>
        <v>42818.939583333333</v>
      </c>
      <c r="N3141" t="b">
        <v>0</v>
      </c>
      <c r="O3141">
        <v>6</v>
      </c>
      <c r="P3141" t="b">
        <v>0</v>
      </c>
      <c r="Q3141" t="s">
        <v>8271</v>
      </c>
      <c r="R3141" s="7">
        <f t="shared" si="246"/>
        <v>5.4</v>
      </c>
      <c r="S3141" s="7">
        <f t="shared" si="249"/>
        <v>450</v>
      </c>
      <c r="T3141" t="s">
        <v>8317</v>
      </c>
      <c r="U3141" t="s">
        <v>8318</v>
      </c>
    </row>
    <row r="3142" spans="1:21" ht="45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247"/>
        <v>42802.468784722223</v>
      </c>
      <c r="L3142" s="19">
        <f t="shared" si="248"/>
        <v>2017</v>
      </c>
      <c r="M3142" s="14">
        <f t="shared" si="245"/>
        <v>42832.427118055552</v>
      </c>
      <c r="N3142" t="b">
        <v>0</v>
      </c>
      <c r="O3142">
        <v>4</v>
      </c>
      <c r="P3142" t="b">
        <v>0</v>
      </c>
      <c r="Q3142" t="s">
        <v>8271</v>
      </c>
      <c r="R3142" s="7">
        <f t="shared" si="246"/>
        <v>0.96</v>
      </c>
      <c r="S3142" s="7">
        <f t="shared" si="249"/>
        <v>24</v>
      </c>
      <c r="T3142" t="s">
        <v>8317</v>
      </c>
      <c r="U3142" t="s">
        <v>8318</v>
      </c>
    </row>
    <row r="3143" spans="1:21" ht="60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247"/>
        <v>42800.503333333334</v>
      </c>
      <c r="L3143" s="19">
        <f t="shared" si="248"/>
        <v>2017</v>
      </c>
      <c r="M3143" s="14">
        <f t="shared" si="245"/>
        <v>42841.583333333328</v>
      </c>
      <c r="N3143" t="b">
        <v>0</v>
      </c>
      <c r="O3143">
        <v>8</v>
      </c>
      <c r="P3143" t="b">
        <v>0</v>
      </c>
      <c r="Q3143" t="s">
        <v>8271</v>
      </c>
      <c r="R3143" s="7">
        <f t="shared" si="246"/>
        <v>51.6</v>
      </c>
      <c r="S3143" s="7">
        <f t="shared" si="249"/>
        <v>32.25</v>
      </c>
      <c r="T3143" t="s">
        <v>8317</v>
      </c>
      <c r="U3143" t="s">
        <v>8318</v>
      </c>
    </row>
    <row r="3144" spans="1:21" ht="4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247"/>
        <v>42783.263182870374</v>
      </c>
      <c r="L3144" s="19">
        <f t="shared" si="248"/>
        <v>2017</v>
      </c>
      <c r="M3144" s="14">
        <f t="shared" si="245"/>
        <v>42813.221516203703</v>
      </c>
      <c r="N3144" t="b">
        <v>0</v>
      </c>
      <c r="O3144">
        <v>3</v>
      </c>
      <c r="P3144" t="b">
        <v>0</v>
      </c>
      <c r="Q3144" t="s">
        <v>8271</v>
      </c>
      <c r="R3144" s="7">
        <f t="shared" si="246"/>
        <v>1.6363636363636365</v>
      </c>
      <c r="S3144" s="7">
        <f t="shared" si="249"/>
        <v>15</v>
      </c>
      <c r="T3144" t="s">
        <v>8317</v>
      </c>
      <c r="U3144" t="s">
        <v>8318</v>
      </c>
    </row>
    <row r="3145" spans="1:21" ht="60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247"/>
        <v>42808.108287037037</v>
      </c>
      <c r="L3145" s="19">
        <f t="shared" si="248"/>
        <v>2017</v>
      </c>
      <c r="M3145" s="14">
        <f t="shared" si="245"/>
        <v>42834.108287037037</v>
      </c>
      <c r="N3145" t="b">
        <v>0</v>
      </c>
      <c r="O3145">
        <v>0</v>
      </c>
      <c r="P3145" t="b">
        <v>0</v>
      </c>
      <c r="Q3145" t="s">
        <v>8271</v>
      </c>
      <c r="R3145" s="7">
        <f t="shared" si="246"/>
        <v>0</v>
      </c>
      <c r="S3145" s="7">
        <f t="shared" si="249"/>
        <v>0</v>
      </c>
      <c r="T3145" t="s">
        <v>8317</v>
      </c>
      <c r="U3145" t="s">
        <v>8318</v>
      </c>
    </row>
    <row r="3146" spans="1:21" ht="45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247"/>
        <v>42796.288275462968</v>
      </c>
      <c r="L3146" s="19">
        <f t="shared" si="248"/>
        <v>2017</v>
      </c>
      <c r="M3146" s="14">
        <f t="shared" si="245"/>
        <v>42813</v>
      </c>
      <c r="N3146" t="b">
        <v>0</v>
      </c>
      <c r="O3146">
        <v>30</v>
      </c>
      <c r="P3146" t="b">
        <v>0</v>
      </c>
      <c r="Q3146" t="s">
        <v>8271</v>
      </c>
      <c r="R3146" s="7">
        <f t="shared" si="246"/>
        <v>75.400000000000006</v>
      </c>
      <c r="S3146" s="7">
        <f t="shared" si="249"/>
        <v>251.33333333333334</v>
      </c>
      <c r="T3146" t="s">
        <v>8317</v>
      </c>
      <c r="U3146" t="s">
        <v>8318</v>
      </c>
    </row>
    <row r="3147" spans="1:21" ht="30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247"/>
        <v>42761.790902777779</v>
      </c>
      <c r="L3147" s="19">
        <f t="shared" si="248"/>
        <v>2017</v>
      </c>
      <c r="M3147" s="14">
        <f t="shared" si="245"/>
        <v>42821.749236111107</v>
      </c>
      <c r="N3147" t="b">
        <v>0</v>
      </c>
      <c r="O3147">
        <v>0</v>
      </c>
      <c r="P3147" t="b">
        <v>0</v>
      </c>
      <c r="Q3147" t="s">
        <v>8271</v>
      </c>
      <c r="R3147" s="7">
        <f t="shared" si="246"/>
        <v>0</v>
      </c>
      <c r="S3147" s="7">
        <f t="shared" si="249"/>
        <v>0</v>
      </c>
      <c r="T3147" t="s">
        <v>8317</v>
      </c>
      <c r="U3147" t="s">
        <v>8318</v>
      </c>
    </row>
    <row r="3148" spans="1:21" ht="30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247"/>
        <v>42796.432476851856</v>
      </c>
      <c r="L3148" s="19">
        <f t="shared" si="248"/>
        <v>2017</v>
      </c>
      <c r="M3148" s="14">
        <f t="shared" si="245"/>
        <v>42841.390810185185</v>
      </c>
      <c r="N3148" t="b">
        <v>0</v>
      </c>
      <c r="O3148">
        <v>12</v>
      </c>
      <c r="P3148" t="b">
        <v>0</v>
      </c>
      <c r="Q3148" t="s">
        <v>8271</v>
      </c>
      <c r="R3148" s="7">
        <f t="shared" si="246"/>
        <v>10.5</v>
      </c>
      <c r="S3148" s="7">
        <f t="shared" si="249"/>
        <v>437.5</v>
      </c>
      <c r="T3148" t="s">
        <v>8317</v>
      </c>
      <c r="U3148" t="s">
        <v>8318</v>
      </c>
    </row>
    <row r="3149" spans="1:21" ht="4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247"/>
        <v>41909.71938657407</v>
      </c>
      <c r="L3149" s="19">
        <f t="shared" si="248"/>
        <v>2014</v>
      </c>
      <c r="M3149" s="14">
        <f t="shared" si="245"/>
        <v>41949.761053240742</v>
      </c>
      <c r="N3149" t="b">
        <v>1</v>
      </c>
      <c r="O3149">
        <v>213</v>
      </c>
      <c r="P3149" t="b">
        <v>1</v>
      </c>
      <c r="Q3149" t="s">
        <v>8271</v>
      </c>
      <c r="R3149" s="7">
        <f t="shared" si="246"/>
        <v>117.52499999999999</v>
      </c>
      <c r="S3149" s="7">
        <f t="shared" si="249"/>
        <v>110.35211267605634</v>
      </c>
      <c r="T3149" t="s">
        <v>8317</v>
      </c>
      <c r="U3149" t="s">
        <v>8318</v>
      </c>
    </row>
    <row r="3150" spans="1:21" ht="30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247"/>
        <v>41891.415324074071</v>
      </c>
      <c r="L3150" s="19">
        <f t="shared" si="248"/>
        <v>2014</v>
      </c>
      <c r="M3150" s="14">
        <f t="shared" si="245"/>
        <v>41912.916666666664</v>
      </c>
      <c r="N3150" t="b">
        <v>1</v>
      </c>
      <c r="O3150">
        <v>57</v>
      </c>
      <c r="P3150" t="b">
        <v>1</v>
      </c>
      <c r="Q3150" t="s">
        <v>8271</v>
      </c>
      <c r="R3150" s="7">
        <f t="shared" si="246"/>
        <v>131.16666666666669</v>
      </c>
      <c r="S3150" s="7">
        <f t="shared" si="249"/>
        <v>41.421052631578945</v>
      </c>
      <c r="T3150" t="s">
        <v>8317</v>
      </c>
      <c r="U3150" t="s">
        <v>8318</v>
      </c>
    </row>
    <row r="3151" spans="1:21" ht="4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247"/>
        <v>41225.767361111109</v>
      </c>
      <c r="L3151" s="19">
        <f t="shared" si="248"/>
        <v>2012</v>
      </c>
      <c r="M3151" s="14">
        <f t="shared" si="245"/>
        <v>41249.833333333336</v>
      </c>
      <c r="N3151" t="b">
        <v>1</v>
      </c>
      <c r="O3151">
        <v>25</v>
      </c>
      <c r="P3151" t="b">
        <v>1</v>
      </c>
      <c r="Q3151" t="s">
        <v>8271</v>
      </c>
      <c r="R3151" s="7">
        <f t="shared" si="246"/>
        <v>104</v>
      </c>
      <c r="S3151" s="7">
        <f t="shared" si="249"/>
        <v>52</v>
      </c>
      <c r="T3151" t="s">
        <v>8317</v>
      </c>
      <c r="U3151" t="s">
        <v>8318</v>
      </c>
    </row>
    <row r="3152" spans="1:21" ht="60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247"/>
        <v>40478.013923611114</v>
      </c>
      <c r="L3152" s="19">
        <f t="shared" si="248"/>
        <v>2010</v>
      </c>
      <c r="M3152" s="14">
        <f t="shared" si="245"/>
        <v>40567.916666666664</v>
      </c>
      <c r="N3152" t="b">
        <v>1</v>
      </c>
      <c r="O3152">
        <v>104</v>
      </c>
      <c r="P3152" t="b">
        <v>1</v>
      </c>
      <c r="Q3152" t="s">
        <v>8271</v>
      </c>
      <c r="R3152" s="7">
        <f t="shared" si="246"/>
        <v>101</v>
      </c>
      <c r="S3152" s="7">
        <f t="shared" si="249"/>
        <v>33.990384615384613</v>
      </c>
      <c r="T3152" t="s">
        <v>8317</v>
      </c>
      <c r="U3152" t="s">
        <v>8318</v>
      </c>
    </row>
    <row r="3153" spans="1:21" ht="30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247"/>
        <v>41862.58997685185</v>
      </c>
      <c r="L3153" s="19">
        <f t="shared" si="248"/>
        <v>2014</v>
      </c>
      <c r="M3153" s="14">
        <f t="shared" si="245"/>
        <v>41892.58997685185</v>
      </c>
      <c r="N3153" t="b">
        <v>1</v>
      </c>
      <c r="O3153">
        <v>34</v>
      </c>
      <c r="P3153" t="b">
        <v>1</v>
      </c>
      <c r="Q3153" t="s">
        <v>8271</v>
      </c>
      <c r="R3153" s="7">
        <f t="shared" si="246"/>
        <v>100.4</v>
      </c>
      <c r="S3153" s="7">
        <f t="shared" si="249"/>
        <v>103.35294117647059</v>
      </c>
      <c r="T3153" t="s">
        <v>8317</v>
      </c>
      <c r="U3153" t="s">
        <v>8318</v>
      </c>
    </row>
    <row r="3154" spans="1:21" ht="4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247"/>
        <v>41550.617673611108</v>
      </c>
      <c r="L3154" s="19">
        <f t="shared" si="248"/>
        <v>2013</v>
      </c>
      <c r="M3154" s="14">
        <f t="shared" si="245"/>
        <v>41580.617673611108</v>
      </c>
      <c r="N3154" t="b">
        <v>1</v>
      </c>
      <c r="O3154">
        <v>67</v>
      </c>
      <c r="P3154" t="b">
        <v>1</v>
      </c>
      <c r="Q3154" t="s">
        <v>8271</v>
      </c>
      <c r="R3154" s="7">
        <f t="shared" si="246"/>
        <v>105.95454545454545</v>
      </c>
      <c r="S3154" s="7">
        <f t="shared" si="249"/>
        <v>34.791044776119406</v>
      </c>
      <c r="T3154" t="s">
        <v>8317</v>
      </c>
      <c r="U3154" t="s">
        <v>8318</v>
      </c>
    </row>
    <row r="3155" spans="1:21" ht="4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247"/>
        <v>40632.904363425929</v>
      </c>
      <c r="L3155" s="19">
        <f t="shared" si="248"/>
        <v>2011</v>
      </c>
      <c r="M3155" s="14">
        <f t="shared" si="245"/>
        <v>40663.957638888889</v>
      </c>
      <c r="N3155" t="b">
        <v>1</v>
      </c>
      <c r="O3155">
        <v>241</v>
      </c>
      <c r="P3155" t="b">
        <v>1</v>
      </c>
      <c r="Q3155" t="s">
        <v>8271</v>
      </c>
      <c r="R3155" s="7">
        <f t="shared" si="246"/>
        <v>335.58333333333337</v>
      </c>
      <c r="S3155" s="7">
        <f t="shared" si="249"/>
        <v>41.773858921161825</v>
      </c>
      <c r="T3155" t="s">
        <v>8317</v>
      </c>
      <c r="U3155" t="s">
        <v>8318</v>
      </c>
    </row>
    <row r="3156" spans="1:21" ht="4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247"/>
        <v>40970.625671296293</v>
      </c>
      <c r="L3156" s="19">
        <f t="shared" si="248"/>
        <v>2012</v>
      </c>
      <c r="M3156" s="14">
        <f t="shared" si="245"/>
        <v>41000.584004629629</v>
      </c>
      <c r="N3156" t="b">
        <v>1</v>
      </c>
      <c r="O3156">
        <v>123</v>
      </c>
      <c r="P3156" t="b">
        <v>1</v>
      </c>
      <c r="Q3156" t="s">
        <v>8271</v>
      </c>
      <c r="R3156" s="7">
        <f t="shared" si="246"/>
        <v>112.92857142857142</v>
      </c>
      <c r="S3156" s="7">
        <f t="shared" si="249"/>
        <v>64.268292682926827</v>
      </c>
      <c r="T3156" t="s">
        <v>8317</v>
      </c>
      <c r="U3156" t="s">
        <v>8318</v>
      </c>
    </row>
    <row r="3157" spans="1:21" ht="4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247"/>
        <v>41233.249131944445</v>
      </c>
      <c r="L3157" s="19">
        <f t="shared" si="248"/>
        <v>2012</v>
      </c>
      <c r="M3157" s="14">
        <f t="shared" si="245"/>
        <v>41263.249131944445</v>
      </c>
      <c r="N3157" t="b">
        <v>1</v>
      </c>
      <c r="O3157">
        <v>302</v>
      </c>
      <c r="P3157" t="b">
        <v>1</v>
      </c>
      <c r="Q3157" t="s">
        <v>8271</v>
      </c>
      <c r="R3157" s="7">
        <f t="shared" si="246"/>
        <v>188.50460000000001</v>
      </c>
      <c r="S3157" s="7">
        <f t="shared" si="249"/>
        <v>31.209370860927152</v>
      </c>
      <c r="T3157" t="s">
        <v>8317</v>
      </c>
      <c r="U3157" t="s">
        <v>8318</v>
      </c>
    </row>
    <row r="3158" spans="1:21" ht="4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247"/>
        <v>41026.703055555554</v>
      </c>
      <c r="L3158" s="19">
        <f t="shared" si="248"/>
        <v>2012</v>
      </c>
      <c r="M3158" s="14">
        <f t="shared" si="245"/>
        <v>41061.703055555554</v>
      </c>
      <c r="N3158" t="b">
        <v>1</v>
      </c>
      <c r="O3158">
        <v>89</v>
      </c>
      <c r="P3158" t="b">
        <v>1</v>
      </c>
      <c r="Q3158" t="s">
        <v>8271</v>
      </c>
      <c r="R3158" s="7">
        <f t="shared" si="246"/>
        <v>101.81818181818181</v>
      </c>
      <c r="S3158" s="7">
        <f t="shared" si="249"/>
        <v>62.921348314606739</v>
      </c>
      <c r="T3158" t="s">
        <v>8317</v>
      </c>
      <c r="U3158" t="s">
        <v>8318</v>
      </c>
    </row>
    <row r="3159" spans="1:21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247"/>
        <v>41829.538252314815</v>
      </c>
      <c r="L3159" s="19">
        <f t="shared" si="248"/>
        <v>2014</v>
      </c>
      <c r="M3159" s="14">
        <f t="shared" si="245"/>
        <v>41838.958333333336</v>
      </c>
      <c r="N3159" t="b">
        <v>1</v>
      </c>
      <c r="O3159">
        <v>41</v>
      </c>
      <c r="P3159" t="b">
        <v>1</v>
      </c>
      <c r="Q3159" t="s">
        <v>8271</v>
      </c>
      <c r="R3159" s="7">
        <f t="shared" si="246"/>
        <v>101</v>
      </c>
      <c r="S3159" s="7">
        <f t="shared" si="249"/>
        <v>98.536585365853654</v>
      </c>
      <c r="T3159" t="s">
        <v>8317</v>
      </c>
      <c r="U3159" t="s">
        <v>8318</v>
      </c>
    </row>
    <row r="3160" spans="1:21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247"/>
        <v>41447.589722222227</v>
      </c>
      <c r="L3160" s="19">
        <f t="shared" si="248"/>
        <v>2013</v>
      </c>
      <c r="M3160" s="14">
        <f t="shared" si="245"/>
        <v>41477.589722222227</v>
      </c>
      <c r="N3160" t="b">
        <v>1</v>
      </c>
      <c r="O3160">
        <v>69</v>
      </c>
      <c r="P3160" t="b">
        <v>1</v>
      </c>
      <c r="Q3160" t="s">
        <v>8271</v>
      </c>
      <c r="R3160" s="7">
        <f t="shared" si="246"/>
        <v>113.99999999999999</v>
      </c>
      <c r="S3160" s="7">
        <f t="shared" si="249"/>
        <v>82.608695652173907</v>
      </c>
      <c r="T3160" t="s">
        <v>8317</v>
      </c>
      <c r="U3160" t="s">
        <v>8318</v>
      </c>
    </row>
    <row r="3161" spans="1:21" ht="30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247"/>
        <v>40883.816678240742</v>
      </c>
      <c r="L3161" s="19">
        <f t="shared" si="248"/>
        <v>2011</v>
      </c>
      <c r="M3161" s="14">
        <f t="shared" si="245"/>
        <v>40926.708333333336</v>
      </c>
      <c r="N3161" t="b">
        <v>1</v>
      </c>
      <c r="O3161">
        <v>52</v>
      </c>
      <c r="P3161" t="b">
        <v>1</v>
      </c>
      <c r="Q3161" t="s">
        <v>8271</v>
      </c>
      <c r="R3161" s="7">
        <f t="shared" si="246"/>
        <v>133.48133333333334</v>
      </c>
      <c r="S3161" s="7">
        <f t="shared" si="249"/>
        <v>38.504230769230773</v>
      </c>
      <c r="T3161" t="s">
        <v>8317</v>
      </c>
      <c r="U3161" t="s">
        <v>8318</v>
      </c>
    </row>
    <row r="3162" spans="1:21" ht="4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247"/>
        <v>41841.01489583333</v>
      </c>
      <c r="L3162" s="19">
        <f t="shared" si="248"/>
        <v>2014</v>
      </c>
      <c r="M3162" s="14">
        <f t="shared" si="245"/>
        <v>41863.957638888889</v>
      </c>
      <c r="N3162" t="b">
        <v>1</v>
      </c>
      <c r="O3162">
        <v>57</v>
      </c>
      <c r="P3162" t="b">
        <v>1</v>
      </c>
      <c r="Q3162" t="s">
        <v>8271</v>
      </c>
      <c r="R3162" s="7">
        <f t="shared" si="246"/>
        <v>101.53333333333335</v>
      </c>
      <c r="S3162" s="7">
        <f t="shared" si="249"/>
        <v>80.15789473684211</v>
      </c>
      <c r="T3162" t="s">
        <v>8317</v>
      </c>
      <c r="U3162" t="s">
        <v>8318</v>
      </c>
    </row>
    <row r="3163" spans="1:21" ht="45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247"/>
        <v>41897.286134259259</v>
      </c>
      <c r="L3163" s="19">
        <f t="shared" si="248"/>
        <v>2014</v>
      </c>
      <c r="M3163" s="14">
        <f t="shared" si="245"/>
        <v>41927.286134259259</v>
      </c>
      <c r="N3163" t="b">
        <v>1</v>
      </c>
      <c r="O3163">
        <v>74</v>
      </c>
      <c r="P3163" t="b">
        <v>1</v>
      </c>
      <c r="Q3163" t="s">
        <v>8271</v>
      </c>
      <c r="R3163" s="7">
        <f t="shared" si="246"/>
        <v>105.1</v>
      </c>
      <c r="S3163" s="7">
        <f t="shared" si="249"/>
        <v>28.405405405405407</v>
      </c>
      <c r="T3163" t="s">
        <v>8317</v>
      </c>
      <c r="U3163" t="s">
        <v>8318</v>
      </c>
    </row>
    <row r="3164" spans="1:21" ht="4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247"/>
        <v>41799.435902777775</v>
      </c>
      <c r="L3164" s="19">
        <f t="shared" si="248"/>
        <v>2014</v>
      </c>
      <c r="M3164" s="14">
        <f t="shared" si="245"/>
        <v>41826.833333333336</v>
      </c>
      <c r="N3164" t="b">
        <v>1</v>
      </c>
      <c r="O3164">
        <v>63</v>
      </c>
      <c r="P3164" t="b">
        <v>1</v>
      </c>
      <c r="Q3164" t="s">
        <v>8271</v>
      </c>
      <c r="R3164" s="7">
        <f t="shared" si="246"/>
        <v>127.15</v>
      </c>
      <c r="S3164" s="7">
        <f t="shared" si="249"/>
        <v>80.730158730158735</v>
      </c>
      <c r="T3164" t="s">
        <v>8317</v>
      </c>
      <c r="U3164" t="s">
        <v>8318</v>
      </c>
    </row>
    <row r="3165" spans="1:21" ht="4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247"/>
        <v>41775.503761574073</v>
      </c>
      <c r="L3165" s="19">
        <f t="shared" si="248"/>
        <v>2014</v>
      </c>
      <c r="M3165" s="14">
        <f t="shared" si="245"/>
        <v>41805.503761574073</v>
      </c>
      <c r="N3165" t="b">
        <v>1</v>
      </c>
      <c r="O3165">
        <v>72</v>
      </c>
      <c r="P3165" t="b">
        <v>1</v>
      </c>
      <c r="Q3165" t="s">
        <v>8271</v>
      </c>
      <c r="R3165" s="7">
        <f t="shared" si="246"/>
        <v>111.15384615384616</v>
      </c>
      <c r="S3165" s="7">
        <f t="shared" si="249"/>
        <v>200.69444444444446</v>
      </c>
      <c r="T3165" t="s">
        <v>8317</v>
      </c>
      <c r="U3165" t="s">
        <v>8318</v>
      </c>
    </row>
    <row r="3166" spans="1:21" ht="45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247"/>
        <v>41766.555729166663</v>
      </c>
      <c r="L3166" s="19">
        <f t="shared" si="248"/>
        <v>2014</v>
      </c>
      <c r="M3166" s="14">
        <f t="shared" si="245"/>
        <v>41799.555729166663</v>
      </c>
      <c r="N3166" t="b">
        <v>1</v>
      </c>
      <c r="O3166">
        <v>71</v>
      </c>
      <c r="P3166" t="b">
        <v>1</v>
      </c>
      <c r="Q3166" t="s">
        <v>8271</v>
      </c>
      <c r="R3166" s="7">
        <f t="shared" si="246"/>
        <v>106.76</v>
      </c>
      <c r="S3166" s="7">
        <f t="shared" si="249"/>
        <v>37.591549295774648</v>
      </c>
      <c r="T3166" t="s">
        <v>8317</v>
      </c>
      <c r="U3166" t="s">
        <v>8318</v>
      </c>
    </row>
    <row r="3167" spans="1:21" ht="45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247"/>
        <v>40643.909259259257</v>
      </c>
      <c r="L3167" s="19">
        <f t="shared" si="248"/>
        <v>2011</v>
      </c>
      <c r="M3167" s="14">
        <f t="shared" si="245"/>
        <v>40665.915972222225</v>
      </c>
      <c r="N3167" t="b">
        <v>1</v>
      </c>
      <c r="O3167">
        <v>21</v>
      </c>
      <c r="P3167" t="b">
        <v>1</v>
      </c>
      <c r="Q3167" t="s">
        <v>8271</v>
      </c>
      <c r="R3167" s="7">
        <f t="shared" si="246"/>
        <v>162.66666666666666</v>
      </c>
      <c r="S3167" s="7">
        <f t="shared" si="249"/>
        <v>58.095238095238095</v>
      </c>
      <c r="T3167" t="s">
        <v>8317</v>
      </c>
      <c r="U3167" t="s">
        <v>8318</v>
      </c>
    </row>
    <row r="3168" spans="1:21" ht="4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247"/>
        <v>41940.44158564815</v>
      </c>
      <c r="L3168" s="19">
        <f t="shared" si="248"/>
        <v>2014</v>
      </c>
      <c r="M3168" s="14">
        <f t="shared" si="245"/>
        <v>41969.082638888889</v>
      </c>
      <c r="N3168" t="b">
        <v>1</v>
      </c>
      <c r="O3168">
        <v>930</v>
      </c>
      <c r="P3168" t="b">
        <v>1</v>
      </c>
      <c r="Q3168" t="s">
        <v>8271</v>
      </c>
      <c r="R3168" s="7">
        <f t="shared" si="246"/>
        <v>160.22808571428573</v>
      </c>
      <c r="S3168" s="7">
        <f t="shared" si="249"/>
        <v>60.300892473118282</v>
      </c>
      <c r="T3168" t="s">
        <v>8317</v>
      </c>
      <c r="U3168" t="s">
        <v>8318</v>
      </c>
    </row>
    <row r="3169" spans="1:21" ht="30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247"/>
        <v>41838.925706018519</v>
      </c>
      <c r="L3169" s="19">
        <f t="shared" si="248"/>
        <v>2014</v>
      </c>
      <c r="M3169" s="14">
        <f t="shared" si="245"/>
        <v>41852.925706018519</v>
      </c>
      <c r="N3169" t="b">
        <v>1</v>
      </c>
      <c r="O3169">
        <v>55</v>
      </c>
      <c r="P3169" t="b">
        <v>1</v>
      </c>
      <c r="Q3169" t="s">
        <v>8271</v>
      </c>
      <c r="R3169" s="7">
        <f t="shared" si="246"/>
        <v>116.16666666666666</v>
      </c>
      <c r="S3169" s="7">
        <f t="shared" si="249"/>
        <v>63.363636363636367</v>
      </c>
      <c r="T3169" t="s">
        <v>8317</v>
      </c>
      <c r="U3169" t="s">
        <v>8318</v>
      </c>
    </row>
    <row r="3170" spans="1:21" ht="4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247"/>
        <v>41771.855937500004</v>
      </c>
      <c r="L3170" s="19">
        <f t="shared" si="248"/>
        <v>2014</v>
      </c>
      <c r="M3170" s="14">
        <f t="shared" si="245"/>
        <v>41803.666666666664</v>
      </c>
      <c r="N3170" t="b">
        <v>1</v>
      </c>
      <c r="O3170">
        <v>61</v>
      </c>
      <c r="P3170" t="b">
        <v>1</v>
      </c>
      <c r="Q3170" t="s">
        <v>8271</v>
      </c>
      <c r="R3170" s="7">
        <f t="shared" si="246"/>
        <v>124.2</v>
      </c>
      <c r="S3170" s="7">
        <f t="shared" si="249"/>
        <v>50.901639344262293</v>
      </c>
      <c r="T3170" t="s">
        <v>8317</v>
      </c>
      <c r="U3170" t="s">
        <v>8318</v>
      </c>
    </row>
    <row r="3171" spans="1:21" ht="30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247"/>
        <v>41591.487974537034</v>
      </c>
      <c r="L3171" s="19">
        <f t="shared" si="248"/>
        <v>2013</v>
      </c>
      <c r="M3171" s="14">
        <f t="shared" si="245"/>
        <v>41620.957638888889</v>
      </c>
      <c r="N3171" t="b">
        <v>1</v>
      </c>
      <c r="O3171">
        <v>82</v>
      </c>
      <c r="P3171" t="b">
        <v>1</v>
      </c>
      <c r="Q3171" t="s">
        <v>8271</v>
      </c>
      <c r="R3171" s="7">
        <f t="shared" si="246"/>
        <v>103.01249999999999</v>
      </c>
      <c r="S3171" s="7">
        <f t="shared" si="249"/>
        <v>100.5</v>
      </c>
      <c r="T3171" t="s">
        <v>8317</v>
      </c>
      <c r="U3171" t="s">
        <v>8318</v>
      </c>
    </row>
    <row r="3172" spans="1:21" ht="30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247"/>
        <v>41788.830370370371</v>
      </c>
      <c r="L3172" s="19">
        <f t="shared" si="248"/>
        <v>2014</v>
      </c>
      <c r="M3172" s="14">
        <f t="shared" si="245"/>
        <v>41821.916666666664</v>
      </c>
      <c r="N3172" t="b">
        <v>1</v>
      </c>
      <c r="O3172">
        <v>71</v>
      </c>
      <c r="P3172" t="b">
        <v>1</v>
      </c>
      <c r="Q3172" t="s">
        <v>8271</v>
      </c>
      <c r="R3172" s="7">
        <f t="shared" si="246"/>
        <v>112.25</v>
      </c>
      <c r="S3172" s="7">
        <f t="shared" si="249"/>
        <v>31.619718309859156</v>
      </c>
      <c r="T3172" t="s">
        <v>8317</v>
      </c>
      <c r="U3172" t="s">
        <v>8318</v>
      </c>
    </row>
    <row r="3173" spans="1:21" ht="45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247"/>
        <v>42466.358310185184</v>
      </c>
      <c r="L3173" s="19">
        <f t="shared" si="248"/>
        <v>2016</v>
      </c>
      <c r="M3173" s="14">
        <f t="shared" si="245"/>
        <v>42496.358310185184</v>
      </c>
      <c r="N3173" t="b">
        <v>1</v>
      </c>
      <c r="O3173">
        <v>117</v>
      </c>
      <c r="P3173" t="b">
        <v>1</v>
      </c>
      <c r="Q3173" t="s">
        <v>8271</v>
      </c>
      <c r="R3173" s="7">
        <f t="shared" si="246"/>
        <v>108.8142857142857</v>
      </c>
      <c r="S3173" s="7">
        <f t="shared" si="249"/>
        <v>65.102564102564102</v>
      </c>
      <c r="T3173" t="s">
        <v>8317</v>
      </c>
      <c r="U3173" t="s">
        <v>8318</v>
      </c>
    </row>
    <row r="3174" spans="1:21" ht="4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247"/>
        <v>40923.479953703703</v>
      </c>
      <c r="L3174" s="19">
        <f t="shared" si="248"/>
        <v>2012</v>
      </c>
      <c r="M3174" s="14">
        <f t="shared" si="245"/>
        <v>40953.479953703703</v>
      </c>
      <c r="N3174" t="b">
        <v>1</v>
      </c>
      <c r="O3174">
        <v>29</v>
      </c>
      <c r="P3174" t="b">
        <v>1</v>
      </c>
      <c r="Q3174" t="s">
        <v>8271</v>
      </c>
      <c r="R3174" s="7">
        <f t="shared" si="246"/>
        <v>114.99999999999999</v>
      </c>
      <c r="S3174" s="7">
        <f t="shared" si="249"/>
        <v>79.310344827586206</v>
      </c>
      <c r="T3174" t="s">
        <v>8317</v>
      </c>
      <c r="U3174" t="s">
        <v>8318</v>
      </c>
    </row>
    <row r="3175" spans="1:21" ht="4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247"/>
        <v>41878.628379629634</v>
      </c>
      <c r="L3175" s="19">
        <f t="shared" si="248"/>
        <v>2014</v>
      </c>
      <c r="M3175" s="14">
        <f t="shared" si="245"/>
        <v>41908.628379629634</v>
      </c>
      <c r="N3175" t="b">
        <v>1</v>
      </c>
      <c r="O3175">
        <v>74</v>
      </c>
      <c r="P3175" t="b">
        <v>1</v>
      </c>
      <c r="Q3175" t="s">
        <v>8271</v>
      </c>
      <c r="R3175" s="7">
        <f t="shared" si="246"/>
        <v>103</v>
      </c>
      <c r="S3175" s="7">
        <f t="shared" si="249"/>
        <v>139.18918918918919</v>
      </c>
      <c r="T3175" t="s">
        <v>8317</v>
      </c>
      <c r="U3175" t="s">
        <v>8318</v>
      </c>
    </row>
    <row r="3176" spans="1:21" ht="45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247"/>
        <v>41862.614675925928</v>
      </c>
      <c r="L3176" s="19">
        <f t="shared" si="248"/>
        <v>2014</v>
      </c>
      <c r="M3176" s="14">
        <f t="shared" si="245"/>
        <v>41876.614675925928</v>
      </c>
      <c r="N3176" t="b">
        <v>1</v>
      </c>
      <c r="O3176">
        <v>23</v>
      </c>
      <c r="P3176" t="b">
        <v>1</v>
      </c>
      <c r="Q3176" t="s">
        <v>8271</v>
      </c>
      <c r="R3176" s="7">
        <f t="shared" si="246"/>
        <v>101.13333333333334</v>
      </c>
      <c r="S3176" s="7">
        <f t="shared" si="249"/>
        <v>131.91304347826087</v>
      </c>
      <c r="T3176" t="s">
        <v>8317</v>
      </c>
      <c r="U3176" t="s">
        <v>8318</v>
      </c>
    </row>
    <row r="3177" spans="1:21" ht="45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247"/>
        <v>40531.636886574073</v>
      </c>
      <c r="L3177" s="19">
        <f t="shared" si="248"/>
        <v>2010</v>
      </c>
      <c r="M3177" s="14">
        <f t="shared" si="245"/>
        <v>40591.636886574073</v>
      </c>
      <c r="N3177" t="b">
        <v>1</v>
      </c>
      <c r="O3177">
        <v>60</v>
      </c>
      <c r="P3177" t="b">
        <v>1</v>
      </c>
      <c r="Q3177" t="s">
        <v>8271</v>
      </c>
      <c r="R3177" s="7">
        <f t="shared" si="246"/>
        <v>109.55999999999999</v>
      </c>
      <c r="S3177" s="7">
        <f t="shared" si="249"/>
        <v>91.3</v>
      </c>
      <c r="T3177" t="s">
        <v>8317</v>
      </c>
      <c r="U3177" t="s">
        <v>8318</v>
      </c>
    </row>
    <row r="3178" spans="1:21" ht="45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247"/>
        <v>41477.680914351848</v>
      </c>
      <c r="L3178" s="19">
        <f t="shared" si="248"/>
        <v>2013</v>
      </c>
      <c r="M3178" s="14">
        <f t="shared" si="245"/>
        <v>41504.375</v>
      </c>
      <c r="N3178" t="b">
        <v>1</v>
      </c>
      <c r="O3178">
        <v>55</v>
      </c>
      <c r="P3178" t="b">
        <v>1</v>
      </c>
      <c r="Q3178" t="s">
        <v>8271</v>
      </c>
      <c r="R3178" s="7">
        <f t="shared" si="246"/>
        <v>114.8421052631579</v>
      </c>
      <c r="S3178" s="7">
        <f t="shared" si="249"/>
        <v>39.672727272727272</v>
      </c>
      <c r="T3178" t="s">
        <v>8317</v>
      </c>
      <c r="U3178" t="s">
        <v>8318</v>
      </c>
    </row>
    <row r="3179" spans="1:21" ht="4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247"/>
        <v>41781.416770833333</v>
      </c>
      <c r="L3179" s="19">
        <f t="shared" si="248"/>
        <v>2014</v>
      </c>
      <c r="M3179" s="14">
        <f t="shared" si="245"/>
        <v>41811.416770833333</v>
      </c>
      <c r="N3179" t="b">
        <v>1</v>
      </c>
      <c r="O3179">
        <v>51</v>
      </c>
      <c r="P3179" t="b">
        <v>1</v>
      </c>
      <c r="Q3179" t="s">
        <v>8271</v>
      </c>
      <c r="R3179" s="7">
        <f t="shared" si="246"/>
        <v>117.39999999999999</v>
      </c>
      <c r="S3179" s="7">
        <f t="shared" si="249"/>
        <v>57.549019607843135</v>
      </c>
      <c r="T3179" t="s">
        <v>8317</v>
      </c>
      <c r="U3179" t="s">
        <v>8318</v>
      </c>
    </row>
    <row r="3180" spans="1:21" ht="45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247"/>
        <v>41806.355034722219</v>
      </c>
      <c r="L3180" s="19">
        <f t="shared" si="248"/>
        <v>2014</v>
      </c>
      <c r="M3180" s="14">
        <f t="shared" si="245"/>
        <v>41836.355034722219</v>
      </c>
      <c r="N3180" t="b">
        <v>1</v>
      </c>
      <c r="O3180">
        <v>78</v>
      </c>
      <c r="P3180" t="b">
        <v>1</v>
      </c>
      <c r="Q3180" t="s">
        <v>8271</v>
      </c>
      <c r="R3180" s="7">
        <f t="shared" si="246"/>
        <v>171.73333333333335</v>
      </c>
      <c r="S3180" s="7">
        <f t="shared" si="249"/>
        <v>33.025641025641029</v>
      </c>
      <c r="T3180" t="s">
        <v>8317</v>
      </c>
      <c r="U3180" t="s">
        <v>8318</v>
      </c>
    </row>
    <row r="3181" spans="1:21" ht="30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247"/>
        <v>41375.452210648145</v>
      </c>
      <c r="L3181" s="19">
        <f t="shared" si="248"/>
        <v>2013</v>
      </c>
      <c r="M3181" s="14">
        <f t="shared" si="245"/>
        <v>41400.452210648145</v>
      </c>
      <c r="N3181" t="b">
        <v>1</v>
      </c>
      <c r="O3181">
        <v>62</v>
      </c>
      <c r="P3181" t="b">
        <v>1</v>
      </c>
      <c r="Q3181" t="s">
        <v>8271</v>
      </c>
      <c r="R3181" s="7">
        <f t="shared" si="246"/>
        <v>114.16238095238094</v>
      </c>
      <c r="S3181" s="7">
        <f t="shared" si="249"/>
        <v>77.335806451612896</v>
      </c>
      <c r="T3181" t="s">
        <v>8317</v>
      </c>
      <c r="U3181" t="s">
        <v>8318</v>
      </c>
    </row>
    <row r="3182" spans="1:21" ht="4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247"/>
        <v>41780.162604166668</v>
      </c>
      <c r="L3182" s="19">
        <f t="shared" si="248"/>
        <v>2014</v>
      </c>
      <c r="M3182" s="14">
        <f t="shared" si="245"/>
        <v>41810.162604166668</v>
      </c>
      <c r="N3182" t="b">
        <v>1</v>
      </c>
      <c r="O3182">
        <v>45</v>
      </c>
      <c r="P3182" t="b">
        <v>1</v>
      </c>
      <c r="Q3182" t="s">
        <v>8271</v>
      </c>
      <c r="R3182" s="7">
        <f t="shared" si="246"/>
        <v>119.75</v>
      </c>
      <c r="S3182" s="7">
        <f t="shared" si="249"/>
        <v>31.933333333333334</v>
      </c>
      <c r="T3182" t="s">
        <v>8317</v>
      </c>
      <c r="U3182" t="s">
        <v>8318</v>
      </c>
    </row>
    <row r="3183" spans="1:21" ht="4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247"/>
        <v>41779.060034722221</v>
      </c>
      <c r="L3183" s="19">
        <f t="shared" si="248"/>
        <v>2014</v>
      </c>
      <c r="M3183" s="14">
        <f t="shared" si="245"/>
        <v>41805.416666666664</v>
      </c>
      <c r="N3183" t="b">
        <v>1</v>
      </c>
      <c r="O3183">
        <v>15</v>
      </c>
      <c r="P3183" t="b">
        <v>1</v>
      </c>
      <c r="Q3183" t="s">
        <v>8271</v>
      </c>
      <c r="R3183" s="7">
        <f t="shared" si="246"/>
        <v>109.00000000000001</v>
      </c>
      <c r="S3183" s="7">
        <f t="shared" si="249"/>
        <v>36.333333333333336</v>
      </c>
      <c r="T3183" t="s">
        <v>8317</v>
      </c>
      <c r="U3183" t="s">
        <v>8318</v>
      </c>
    </row>
    <row r="3184" spans="1:21" ht="60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247"/>
        <v>40883.699317129627</v>
      </c>
      <c r="L3184" s="19">
        <f t="shared" si="248"/>
        <v>2011</v>
      </c>
      <c r="M3184" s="14">
        <f t="shared" si="245"/>
        <v>40939.458333333336</v>
      </c>
      <c r="N3184" t="b">
        <v>1</v>
      </c>
      <c r="O3184">
        <v>151</v>
      </c>
      <c r="P3184" t="b">
        <v>1</v>
      </c>
      <c r="Q3184" t="s">
        <v>8271</v>
      </c>
      <c r="R3184" s="7">
        <f t="shared" si="246"/>
        <v>100.88571428571429</v>
      </c>
      <c r="S3184" s="7">
        <f t="shared" si="249"/>
        <v>46.768211920529801</v>
      </c>
      <c r="T3184" t="s">
        <v>8317</v>
      </c>
      <c r="U3184" t="s">
        <v>8318</v>
      </c>
    </row>
    <row r="3185" spans="1:21" ht="30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247"/>
        <v>41491.54478009259</v>
      </c>
      <c r="L3185" s="19">
        <f t="shared" si="248"/>
        <v>2013</v>
      </c>
      <c r="M3185" s="14">
        <f t="shared" si="245"/>
        <v>41509.54478009259</v>
      </c>
      <c r="N3185" t="b">
        <v>1</v>
      </c>
      <c r="O3185">
        <v>68</v>
      </c>
      <c r="P3185" t="b">
        <v>1</v>
      </c>
      <c r="Q3185" t="s">
        <v>8271</v>
      </c>
      <c r="R3185" s="7">
        <f t="shared" si="246"/>
        <v>109.00000000000001</v>
      </c>
      <c r="S3185" s="7">
        <f t="shared" si="249"/>
        <v>40.073529411764703</v>
      </c>
      <c r="T3185" t="s">
        <v>8317</v>
      </c>
      <c r="U3185" t="s">
        <v>8318</v>
      </c>
    </row>
    <row r="3186" spans="1:21" ht="4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247"/>
        <v>41791.743414351848</v>
      </c>
      <c r="L3186" s="19">
        <f t="shared" si="248"/>
        <v>2014</v>
      </c>
      <c r="M3186" s="14">
        <f t="shared" si="245"/>
        <v>41821.743414351848</v>
      </c>
      <c r="N3186" t="b">
        <v>1</v>
      </c>
      <c r="O3186">
        <v>46</v>
      </c>
      <c r="P3186" t="b">
        <v>1</v>
      </c>
      <c r="Q3186" t="s">
        <v>8271</v>
      </c>
      <c r="R3186" s="7">
        <f t="shared" si="246"/>
        <v>107.20930232558139</v>
      </c>
      <c r="S3186" s="7">
        <f t="shared" si="249"/>
        <v>100.21739130434783</v>
      </c>
      <c r="T3186" t="s">
        <v>8317</v>
      </c>
      <c r="U3186" t="s">
        <v>8318</v>
      </c>
    </row>
    <row r="3187" spans="1:21" ht="4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247"/>
        <v>41829.727326388893</v>
      </c>
      <c r="L3187" s="19">
        <f t="shared" si="248"/>
        <v>2014</v>
      </c>
      <c r="M3187" s="14">
        <f t="shared" si="245"/>
        <v>41836.727326388893</v>
      </c>
      <c r="N3187" t="b">
        <v>1</v>
      </c>
      <c r="O3187">
        <v>24</v>
      </c>
      <c r="P3187" t="b">
        <v>1</v>
      </c>
      <c r="Q3187" t="s">
        <v>8271</v>
      </c>
      <c r="R3187" s="7">
        <f t="shared" si="246"/>
        <v>100</v>
      </c>
      <c r="S3187" s="7">
        <f t="shared" si="249"/>
        <v>41.666666666666664</v>
      </c>
      <c r="T3187" t="s">
        <v>8317</v>
      </c>
      <c r="U3187" t="s">
        <v>8318</v>
      </c>
    </row>
    <row r="3188" spans="1:21" ht="4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247"/>
        <v>41868.674050925925</v>
      </c>
      <c r="L3188" s="19">
        <f t="shared" si="248"/>
        <v>2014</v>
      </c>
      <c r="M3188" s="14">
        <f t="shared" si="245"/>
        <v>41898.625</v>
      </c>
      <c r="N3188" t="b">
        <v>1</v>
      </c>
      <c r="O3188">
        <v>70</v>
      </c>
      <c r="P3188" t="b">
        <v>1</v>
      </c>
      <c r="Q3188" t="s">
        <v>8271</v>
      </c>
      <c r="R3188" s="7">
        <f t="shared" si="246"/>
        <v>102.18750000000001</v>
      </c>
      <c r="S3188" s="7">
        <f t="shared" si="249"/>
        <v>46.714285714285715</v>
      </c>
      <c r="T3188" t="s">
        <v>8317</v>
      </c>
      <c r="U3188" t="s">
        <v>8318</v>
      </c>
    </row>
    <row r="3189" spans="1:21" ht="45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247"/>
        <v>41835.416354166664</v>
      </c>
      <c r="L3189" s="19">
        <f t="shared" si="248"/>
        <v>2014</v>
      </c>
      <c r="M3189" s="14">
        <f t="shared" si="245"/>
        <v>41855.416354166664</v>
      </c>
      <c r="N3189" t="b">
        <v>1</v>
      </c>
      <c r="O3189">
        <v>244</v>
      </c>
      <c r="P3189" t="b">
        <v>1</v>
      </c>
      <c r="Q3189" t="s">
        <v>8271</v>
      </c>
      <c r="R3189" s="7">
        <f t="shared" si="246"/>
        <v>116.29333333333334</v>
      </c>
      <c r="S3189" s="7">
        <f t="shared" si="249"/>
        <v>71.491803278688522</v>
      </c>
      <c r="T3189" t="s">
        <v>8317</v>
      </c>
      <c r="U3189" t="s">
        <v>8318</v>
      </c>
    </row>
    <row r="3190" spans="1:21" ht="4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247"/>
        <v>42144.165532407409</v>
      </c>
      <c r="L3190" s="19">
        <f t="shared" si="248"/>
        <v>2015</v>
      </c>
      <c r="M3190" s="14">
        <f t="shared" si="245"/>
        <v>42165.165532407409</v>
      </c>
      <c r="N3190" t="b">
        <v>0</v>
      </c>
      <c r="O3190">
        <v>9</v>
      </c>
      <c r="P3190" t="b">
        <v>0</v>
      </c>
      <c r="Q3190" t="s">
        <v>8305</v>
      </c>
      <c r="R3190" s="7">
        <f t="shared" si="246"/>
        <v>65</v>
      </c>
      <c r="S3190" s="7">
        <f t="shared" si="249"/>
        <v>14.444444444444445</v>
      </c>
      <c r="T3190" t="s">
        <v>8317</v>
      </c>
      <c r="U3190" t="s">
        <v>8359</v>
      </c>
    </row>
    <row r="3191" spans="1:21" ht="45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247"/>
        <v>42118.096435185187</v>
      </c>
      <c r="L3191" s="19">
        <f t="shared" si="248"/>
        <v>2015</v>
      </c>
      <c r="M3191" s="14">
        <f t="shared" si="245"/>
        <v>42148.096435185187</v>
      </c>
      <c r="N3191" t="b">
        <v>0</v>
      </c>
      <c r="O3191">
        <v>19</v>
      </c>
      <c r="P3191" t="b">
        <v>0</v>
      </c>
      <c r="Q3191" t="s">
        <v>8305</v>
      </c>
      <c r="R3191" s="7">
        <f t="shared" si="246"/>
        <v>12.327272727272726</v>
      </c>
      <c r="S3191" s="7">
        <f t="shared" si="249"/>
        <v>356.84210526315792</v>
      </c>
      <c r="T3191" t="s">
        <v>8317</v>
      </c>
      <c r="U3191" t="s">
        <v>8359</v>
      </c>
    </row>
    <row r="3192" spans="1:21" ht="30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247"/>
        <v>42682.901331018518</v>
      </c>
      <c r="L3192" s="19">
        <f t="shared" si="248"/>
        <v>2016</v>
      </c>
      <c r="M3192" s="14">
        <f t="shared" si="245"/>
        <v>42712.942997685182</v>
      </c>
      <c r="N3192" t="b">
        <v>0</v>
      </c>
      <c r="O3192">
        <v>0</v>
      </c>
      <c r="P3192" t="b">
        <v>0</v>
      </c>
      <c r="Q3192" t="s">
        <v>8305</v>
      </c>
      <c r="R3192" s="7">
        <f t="shared" si="246"/>
        <v>0</v>
      </c>
      <c r="S3192" s="7">
        <f t="shared" si="249"/>
        <v>0</v>
      </c>
      <c r="T3192" t="s">
        <v>8317</v>
      </c>
      <c r="U3192" t="s">
        <v>8359</v>
      </c>
    </row>
    <row r="3193" spans="1:21" ht="4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247"/>
        <v>42538.505428240736</v>
      </c>
      <c r="L3193" s="19">
        <f t="shared" si="248"/>
        <v>2016</v>
      </c>
      <c r="M3193" s="14">
        <f t="shared" si="245"/>
        <v>42598.505428240736</v>
      </c>
      <c r="N3193" t="b">
        <v>0</v>
      </c>
      <c r="O3193">
        <v>4</v>
      </c>
      <c r="P3193" t="b">
        <v>0</v>
      </c>
      <c r="Q3193" t="s">
        <v>8305</v>
      </c>
      <c r="R3193" s="7">
        <f t="shared" si="246"/>
        <v>4.0266666666666664</v>
      </c>
      <c r="S3193" s="7">
        <f t="shared" si="249"/>
        <v>37.75</v>
      </c>
      <c r="T3193" t="s">
        <v>8317</v>
      </c>
      <c r="U3193" t="s">
        <v>8359</v>
      </c>
    </row>
    <row r="3194" spans="1:21" ht="4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247"/>
        <v>42018.69049768518</v>
      </c>
      <c r="L3194" s="19">
        <f t="shared" si="248"/>
        <v>2015</v>
      </c>
      <c r="M3194" s="14">
        <f t="shared" si="245"/>
        <v>42063.666666666672</v>
      </c>
      <c r="N3194" t="b">
        <v>0</v>
      </c>
      <c r="O3194">
        <v>8</v>
      </c>
      <c r="P3194" t="b">
        <v>0</v>
      </c>
      <c r="Q3194" t="s">
        <v>8305</v>
      </c>
      <c r="R3194" s="7">
        <f t="shared" si="246"/>
        <v>1.02</v>
      </c>
      <c r="S3194" s="7">
        <f t="shared" si="249"/>
        <v>12.75</v>
      </c>
      <c r="T3194" t="s">
        <v>8317</v>
      </c>
      <c r="U3194" t="s">
        <v>8359</v>
      </c>
    </row>
    <row r="3195" spans="1:21" ht="4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247"/>
        <v>42010.718240740738</v>
      </c>
      <c r="L3195" s="19">
        <f t="shared" si="248"/>
        <v>2015</v>
      </c>
      <c r="M3195" s="14">
        <f t="shared" si="245"/>
        <v>42055.718240740738</v>
      </c>
      <c r="N3195" t="b">
        <v>0</v>
      </c>
      <c r="O3195">
        <v>24</v>
      </c>
      <c r="P3195" t="b">
        <v>0</v>
      </c>
      <c r="Q3195" t="s">
        <v>8305</v>
      </c>
      <c r="R3195" s="7">
        <f t="shared" si="246"/>
        <v>11.74</v>
      </c>
      <c r="S3195" s="7">
        <f t="shared" si="249"/>
        <v>24.458333333333332</v>
      </c>
      <c r="T3195" t="s">
        <v>8317</v>
      </c>
      <c r="U3195" t="s">
        <v>8359</v>
      </c>
    </row>
    <row r="3196" spans="1:21" ht="45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247"/>
        <v>42181.812476851846</v>
      </c>
      <c r="L3196" s="19">
        <f t="shared" si="248"/>
        <v>2015</v>
      </c>
      <c r="M3196" s="14">
        <f t="shared" si="245"/>
        <v>42211.812476851846</v>
      </c>
      <c r="N3196" t="b">
        <v>0</v>
      </c>
      <c r="O3196">
        <v>0</v>
      </c>
      <c r="P3196" t="b">
        <v>0</v>
      </c>
      <c r="Q3196" t="s">
        <v>8305</v>
      </c>
      <c r="R3196" s="7">
        <f t="shared" si="246"/>
        <v>0</v>
      </c>
      <c r="S3196" s="7">
        <f t="shared" si="249"/>
        <v>0</v>
      </c>
      <c r="T3196" t="s">
        <v>8317</v>
      </c>
      <c r="U3196" t="s">
        <v>8359</v>
      </c>
    </row>
    <row r="3197" spans="1:21" ht="45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247"/>
        <v>42017.344236111108</v>
      </c>
      <c r="L3197" s="19">
        <f t="shared" si="248"/>
        <v>2015</v>
      </c>
      <c r="M3197" s="14">
        <f t="shared" si="245"/>
        <v>42047.344236111108</v>
      </c>
      <c r="N3197" t="b">
        <v>0</v>
      </c>
      <c r="O3197">
        <v>39</v>
      </c>
      <c r="P3197" t="b">
        <v>0</v>
      </c>
      <c r="Q3197" t="s">
        <v>8305</v>
      </c>
      <c r="R3197" s="7">
        <f t="shared" si="246"/>
        <v>59.142857142857139</v>
      </c>
      <c r="S3197" s="7">
        <f t="shared" si="249"/>
        <v>53.07692307692308</v>
      </c>
      <c r="T3197" t="s">
        <v>8317</v>
      </c>
      <c r="U3197" t="s">
        <v>8359</v>
      </c>
    </row>
    <row r="3198" spans="1:21" ht="4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247"/>
        <v>42157.348090277781</v>
      </c>
      <c r="L3198" s="19">
        <f t="shared" si="248"/>
        <v>2015</v>
      </c>
      <c r="M3198" s="14">
        <f t="shared" si="245"/>
        <v>42217.333333333328</v>
      </c>
      <c r="N3198" t="b">
        <v>0</v>
      </c>
      <c r="O3198">
        <v>6</v>
      </c>
      <c r="P3198" t="b">
        <v>0</v>
      </c>
      <c r="Q3198" t="s">
        <v>8305</v>
      </c>
      <c r="R3198" s="7">
        <f t="shared" si="246"/>
        <v>0.06</v>
      </c>
      <c r="S3198" s="7">
        <f t="shared" si="249"/>
        <v>300</v>
      </c>
      <c r="T3198" t="s">
        <v>8317</v>
      </c>
      <c r="U3198" t="s">
        <v>8359</v>
      </c>
    </row>
    <row r="3199" spans="1:21" ht="30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247"/>
        <v>42009.243263888886</v>
      </c>
      <c r="L3199" s="19">
        <f t="shared" si="248"/>
        <v>2015</v>
      </c>
      <c r="M3199" s="14">
        <f t="shared" si="245"/>
        <v>42039.243263888886</v>
      </c>
      <c r="N3199" t="b">
        <v>0</v>
      </c>
      <c r="O3199">
        <v>4</v>
      </c>
      <c r="P3199" t="b">
        <v>0</v>
      </c>
      <c r="Q3199" t="s">
        <v>8305</v>
      </c>
      <c r="R3199" s="7">
        <f t="shared" si="246"/>
        <v>11.450000000000001</v>
      </c>
      <c r="S3199" s="7">
        <f t="shared" si="249"/>
        <v>286.25</v>
      </c>
      <c r="T3199" t="s">
        <v>8317</v>
      </c>
      <c r="U3199" t="s">
        <v>8359</v>
      </c>
    </row>
    <row r="3200" spans="1:21" ht="45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247"/>
        <v>42013.174502314811</v>
      </c>
      <c r="L3200" s="19">
        <f t="shared" si="248"/>
        <v>2015</v>
      </c>
      <c r="M3200" s="14">
        <f t="shared" si="245"/>
        <v>42051.174502314811</v>
      </c>
      <c r="N3200" t="b">
        <v>0</v>
      </c>
      <c r="O3200">
        <v>3</v>
      </c>
      <c r="P3200" t="b">
        <v>0</v>
      </c>
      <c r="Q3200" t="s">
        <v>8305</v>
      </c>
      <c r="R3200" s="7">
        <f t="shared" si="246"/>
        <v>0.36666666666666664</v>
      </c>
      <c r="S3200" s="7">
        <f t="shared" si="249"/>
        <v>36.666666666666664</v>
      </c>
      <c r="T3200" t="s">
        <v>8317</v>
      </c>
      <c r="U3200" t="s">
        <v>8359</v>
      </c>
    </row>
    <row r="3201" spans="1:21" ht="30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247"/>
        <v>41858.511782407411</v>
      </c>
      <c r="L3201" s="19">
        <f t="shared" si="248"/>
        <v>2014</v>
      </c>
      <c r="M3201" s="14">
        <f t="shared" si="245"/>
        <v>41888.625</v>
      </c>
      <c r="N3201" t="b">
        <v>0</v>
      </c>
      <c r="O3201">
        <v>53</v>
      </c>
      <c r="P3201" t="b">
        <v>0</v>
      </c>
      <c r="Q3201" t="s">
        <v>8305</v>
      </c>
      <c r="R3201" s="7">
        <f t="shared" si="246"/>
        <v>52.16</v>
      </c>
      <c r="S3201" s="7">
        <f t="shared" si="249"/>
        <v>49.20754716981132</v>
      </c>
      <c r="T3201" t="s">
        <v>8317</v>
      </c>
      <c r="U3201" t="s">
        <v>8359</v>
      </c>
    </row>
    <row r="3202" spans="1:21" ht="45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si="247"/>
        <v>42460.070613425924</v>
      </c>
      <c r="L3202" s="19">
        <f t="shared" si="248"/>
        <v>2016</v>
      </c>
      <c r="M3202" s="14">
        <f t="shared" ref="M3202:M3265" si="250">(I3202/86400)+25569+(-6/24)</f>
        <v>42489.981944444444</v>
      </c>
      <c r="N3202" t="b">
        <v>0</v>
      </c>
      <c r="O3202">
        <v>1</v>
      </c>
      <c r="P3202" t="b">
        <v>0</v>
      </c>
      <c r="Q3202" t="s">
        <v>8305</v>
      </c>
      <c r="R3202" s="7">
        <f t="shared" ref="R3202:R3265" si="251">E3202/D3202*100</f>
        <v>2E-3</v>
      </c>
      <c r="S3202" s="7">
        <f t="shared" si="249"/>
        <v>1</v>
      </c>
      <c r="T3202" t="s">
        <v>8317</v>
      </c>
      <c r="U3202" t="s">
        <v>8359</v>
      </c>
    </row>
    <row r="3203" spans="1:21" ht="4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ref="K3203:K3266" si="252">(J3203/86400)+25569+(-6/24)</f>
        <v>41861.517094907409</v>
      </c>
      <c r="L3203" s="19">
        <f t="shared" ref="L3203:L3266" si="253">YEAR(K3203)</f>
        <v>2014</v>
      </c>
      <c r="M3203" s="14">
        <f t="shared" si="250"/>
        <v>41882.517094907409</v>
      </c>
      <c r="N3203" t="b">
        <v>0</v>
      </c>
      <c r="O3203">
        <v>2</v>
      </c>
      <c r="P3203" t="b">
        <v>0</v>
      </c>
      <c r="Q3203" t="s">
        <v>8305</v>
      </c>
      <c r="R3203" s="7">
        <f t="shared" si="251"/>
        <v>1.25</v>
      </c>
      <c r="S3203" s="7">
        <f t="shared" ref="S3203:S3266" si="254">IFERROR(E3203/O3203,0)</f>
        <v>12.5</v>
      </c>
      <c r="T3203" t="s">
        <v>8317</v>
      </c>
      <c r="U3203" t="s">
        <v>8359</v>
      </c>
    </row>
    <row r="3204" spans="1:21" ht="4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252"/>
        <v>42293.603541666671</v>
      </c>
      <c r="L3204" s="19">
        <f t="shared" si="253"/>
        <v>2015</v>
      </c>
      <c r="M3204" s="14">
        <f t="shared" si="250"/>
        <v>42351.999305555553</v>
      </c>
      <c r="N3204" t="b">
        <v>0</v>
      </c>
      <c r="O3204">
        <v>25</v>
      </c>
      <c r="P3204" t="b">
        <v>0</v>
      </c>
      <c r="Q3204" t="s">
        <v>8305</v>
      </c>
      <c r="R3204" s="7">
        <f t="shared" si="251"/>
        <v>54.52</v>
      </c>
      <c r="S3204" s="7">
        <f t="shared" si="254"/>
        <v>109.04</v>
      </c>
      <c r="T3204" t="s">
        <v>8317</v>
      </c>
      <c r="U3204" t="s">
        <v>8359</v>
      </c>
    </row>
    <row r="3205" spans="1:21" ht="30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252"/>
        <v>42242.738680555558</v>
      </c>
      <c r="L3205" s="19">
        <f t="shared" si="253"/>
        <v>2015</v>
      </c>
      <c r="M3205" s="14">
        <f t="shared" si="250"/>
        <v>42272.738680555558</v>
      </c>
      <c r="N3205" t="b">
        <v>0</v>
      </c>
      <c r="O3205">
        <v>6</v>
      </c>
      <c r="P3205" t="b">
        <v>0</v>
      </c>
      <c r="Q3205" t="s">
        <v>8305</v>
      </c>
      <c r="R3205" s="7">
        <f t="shared" si="251"/>
        <v>25</v>
      </c>
      <c r="S3205" s="7">
        <f t="shared" si="254"/>
        <v>41.666666666666664</v>
      </c>
      <c r="T3205" t="s">
        <v>8317</v>
      </c>
      <c r="U3205" t="s">
        <v>8359</v>
      </c>
    </row>
    <row r="3206" spans="1:21" ht="4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252"/>
        <v>42172.436099537037</v>
      </c>
      <c r="L3206" s="19">
        <f t="shared" si="253"/>
        <v>2015</v>
      </c>
      <c r="M3206" s="14">
        <f t="shared" si="250"/>
        <v>42202.426388888889</v>
      </c>
      <c r="N3206" t="b">
        <v>0</v>
      </c>
      <c r="O3206">
        <v>0</v>
      </c>
      <c r="P3206" t="b">
        <v>0</v>
      </c>
      <c r="Q3206" t="s">
        <v>8305</v>
      </c>
      <c r="R3206" s="7">
        <f t="shared" si="251"/>
        <v>0</v>
      </c>
      <c r="S3206" s="7">
        <f t="shared" si="254"/>
        <v>0</v>
      </c>
      <c r="T3206" t="s">
        <v>8317</v>
      </c>
      <c r="U3206" t="s">
        <v>8359</v>
      </c>
    </row>
    <row r="3207" spans="1:21" ht="4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252"/>
        <v>42095.124675925923</v>
      </c>
      <c r="L3207" s="19">
        <f t="shared" si="253"/>
        <v>2015</v>
      </c>
      <c r="M3207" s="14">
        <f t="shared" si="250"/>
        <v>42125.124675925923</v>
      </c>
      <c r="N3207" t="b">
        <v>0</v>
      </c>
      <c r="O3207">
        <v>12</v>
      </c>
      <c r="P3207" t="b">
        <v>0</v>
      </c>
      <c r="Q3207" t="s">
        <v>8305</v>
      </c>
      <c r="R3207" s="7">
        <f t="shared" si="251"/>
        <v>3.4125000000000001</v>
      </c>
      <c r="S3207" s="7">
        <f t="shared" si="254"/>
        <v>22.75</v>
      </c>
      <c r="T3207" t="s">
        <v>8317</v>
      </c>
      <c r="U3207" t="s">
        <v>8359</v>
      </c>
    </row>
    <row r="3208" spans="1:21" ht="4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252"/>
        <v>42236.026053240741</v>
      </c>
      <c r="L3208" s="19">
        <f t="shared" si="253"/>
        <v>2015</v>
      </c>
      <c r="M3208" s="14">
        <f t="shared" si="250"/>
        <v>42266.026053240741</v>
      </c>
      <c r="N3208" t="b">
        <v>0</v>
      </c>
      <c r="O3208">
        <v>0</v>
      </c>
      <c r="P3208" t="b">
        <v>0</v>
      </c>
      <c r="Q3208" t="s">
        <v>8305</v>
      </c>
      <c r="R3208" s="7">
        <f t="shared" si="251"/>
        <v>0</v>
      </c>
      <c r="S3208" s="7">
        <f t="shared" si="254"/>
        <v>0</v>
      </c>
      <c r="T3208" t="s">
        <v>8317</v>
      </c>
      <c r="U3208" t="s">
        <v>8359</v>
      </c>
    </row>
    <row r="3209" spans="1:21" ht="4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252"/>
        <v>42057.027858796297</v>
      </c>
      <c r="L3209" s="19">
        <f t="shared" si="253"/>
        <v>2015</v>
      </c>
      <c r="M3209" s="14">
        <f t="shared" si="250"/>
        <v>42116.986192129625</v>
      </c>
      <c r="N3209" t="b">
        <v>0</v>
      </c>
      <c r="O3209">
        <v>36</v>
      </c>
      <c r="P3209" t="b">
        <v>0</v>
      </c>
      <c r="Q3209" t="s">
        <v>8305</v>
      </c>
      <c r="R3209" s="7">
        <f t="shared" si="251"/>
        <v>46.36363636363636</v>
      </c>
      <c r="S3209" s="7">
        <f t="shared" si="254"/>
        <v>70.833333333333329</v>
      </c>
      <c r="T3209" t="s">
        <v>8317</v>
      </c>
      <c r="U3209" t="s">
        <v>8359</v>
      </c>
    </row>
    <row r="3210" spans="1:21" ht="4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252"/>
        <v>41827.355057870373</v>
      </c>
      <c r="L3210" s="19">
        <f t="shared" si="253"/>
        <v>2014</v>
      </c>
      <c r="M3210" s="14">
        <f t="shared" si="250"/>
        <v>41848.355057870373</v>
      </c>
      <c r="N3210" t="b">
        <v>1</v>
      </c>
      <c r="O3210">
        <v>82</v>
      </c>
      <c r="P3210" t="b">
        <v>1</v>
      </c>
      <c r="Q3210" t="s">
        <v>8271</v>
      </c>
      <c r="R3210" s="7">
        <f t="shared" si="251"/>
        <v>103.49999999999999</v>
      </c>
      <c r="S3210" s="7">
        <f t="shared" si="254"/>
        <v>63.109756097560975</v>
      </c>
      <c r="T3210" t="s">
        <v>8317</v>
      </c>
      <c r="U3210" t="s">
        <v>8318</v>
      </c>
    </row>
    <row r="3211" spans="1:21" ht="4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252"/>
        <v>41778.387245370366</v>
      </c>
      <c r="L3211" s="19">
        <f t="shared" si="253"/>
        <v>2014</v>
      </c>
      <c r="M3211" s="14">
        <f t="shared" si="250"/>
        <v>41810.708333333336</v>
      </c>
      <c r="N3211" t="b">
        <v>1</v>
      </c>
      <c r="O3211">
        <v>226</v>
      </c>
      <c r="P3211" t="b">
        <v>1</v>
      </c>
      <c r="Q3211" t="s">
        <v>8271</v>
      </c>
      <c r="R3211" s="7">
        <f t="shared" si="251"/>
        <v>119.32315789473684</v>
      </c>
      <c r="S3211" s="7">
        <f t="shared" si="254"/>
        <v>50.157964601769912</v>
      </c>
      <c r="T3211" t="s">
        <v>8317</v>
      </c>
      <c r="U3211" t="s">
        <v>8318</v>
      </c>
    </row>
    <row r="3212" spans="1:21" ht="4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252"/>
        <v>41013.686562499999</v>
      </c>
      <c r="L3212" s="19">
        <f t="shared" si="253"/>
        <v>2012</v>
      </c>
      <c r="M3212" s="14">
        <f t="shared" si="250"/>
        <v>41060.915972222225</v>
      </c>
      <c r="N3212" t="b">
        <v>1</v>
      </c>
      <c r="O3212">
        <v>60</v>
      </c>
      <c r="P3212" t="b">
        <v>1</v>
      </c>
      <c r="Q3212" t="s">
        <v>8271</v>
      </c>
      <c r="R3212" s="7">
        <f t="shared" si="251"/>
        <v>125.76666666666667</v>
      </c>
      <c r="S3212" s="7">
        <f t="shared" si="254"/>
        <v>62.883333333333333</v>
      </c>
      <c r="T3212" t="s">
        <v>8317</v>
      </c>
      <c r="U3212" t="s">
        <v>8318</v>
      </c>
    </row>
    <row r="3213" spans="1:21" ht="45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252"/>
        <v>41834.33657407407</v>
      </c>
      <c r="L3213" s="19">
        <f t="shared" si="253"/>
        <v>2014</v>
      </c>
      <c r="M3213" s="14">
        <f t="shared" si="250"/>
        <v>41865.833333333336</v>
      </c>
      <c r="N3213" t="b">
        <v>1</v>
      </c>
      <c r="O3213">
        <v>322</v>
      </c>
      <c r="P3213" t="b">
        <v>1</v>
      </c>
      <c r="Q3213" t="s">
        <v>8271</v>
      </c>
      <c r="R3213" s="7">
        <f t="shared" si="251"/>
        <v>119.74347826086958</v>
      </c>
      <c r="S3213" s="7">
        <f t="shared" si="254"/>
        <v>85.531055900621112</v>
      </c>
      <c r="T3213" t="s">
        <v>8317</v>
      </c>
      <c r="U3213" t="s">
        <v>8318</v>
      </c>
    </row>
    <row r="3214" spans="1:21" ht="30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252"/>
        <v>41829.545729166668</v>
      </c>
      <c r="L3214" s="19">
        <f t="shared" si="253"/>
        <v>2014</v>
      </c>
      <c r="M3214" s="14">
        <f t="shared" si="250"/>
        <v>41859.545729166668</v>
      </c>
      <c r="N3214" t="b">
        <v>1</v>
      </c>
      <c r="O3214">
        <v>94</v>
      </c>
      <c r="P3214" t="b">
        <v>1</v>
      </c>
      <c r="Q3214" t="s">
        <v>8271</v>
      </c>
      <c r="R3214" s="7">
        <f t="shared" si="251"/>
        <v>126.25</v>
      </c>
      <c r="S3214" s="7">
        <f t="shared" si="254"/>
        <v>53.723404255319146</v>
      </c>
      <c r="T3214" t="s">
        <v>8317</v>
      </c>
      <c r="U3214" t="s">
        <v>8318</v>
      </c>
    </row>
    <row r="3215" spans="1:21" ht="4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252"/>
        <v>42171.513414351852</v>
      </c>
      <c r="L3215" s="19">
        <f t="shared" si="253"/>
        <v>2015</v>
      </c>
      <c r="M3215" s="14">
        <f t="shared" si="250"/>
        <v>42211.513414351852</v>
      </c>
      <c r="N3215" t="b">
        <v>1</v>
      </c>
      <c r="O3215">
        <v>47</v>
      </c>
      <c r="P3215" t="b">
        <v>1</v>
      </c>
      <c r="Q3215" t="s">
        <v>8271</v>
      </c>
      <c r="R3215" s="7">
        <f t="shared" si="251"/>
        <v>100.11666666666667</v>
      </c>
      <c r="S3215" s="7">
        <f t="shared" si="254"/>
        <v>127.80851063829788</v>
      </c>
      <c r="T3215" t="s">
        <v>8317</v>
      </c>
      <c r="U3215" t="s">
        <v>8318</v>
      </c>
    </row>
    <row r="3216" spans="1:21" ht="4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252"/>
        <v>42337.542511574073</v>
      </c>
      <c r="L3216" s="19">
        <f t="shared" si="253"/>
        <v>2015</v>
      </c>
      <c r="M3216" s="14">
        <f t="shared" si="250"/>
        <v>42374.746527777781</v>
      </c>
      <c r="N3216" t="b">
        <v>1</v>
      </c>
      <c r="O3216">
        <v>115</v>
      </c>
      <c r="P3216" t="b">
        <v>1</v>
      </c>
      <c r="Q3216" t="s">
        <v>8271</v>
      </c>
      <c r="R3216" s="7">
        <f t="shared" si="251"/>
        <v>102.13333333333334</v>
      </c>
      <c r="S3216" s="7">
        <f t="shared" si="254"/>
        <v>106.57391304347826</v>
      </c>
      <c r="T3216" t="s">
        <v>8317</v>
      </c>
      <c r="U3216" t="s">
        <v>8318</v>
      </c>
    </row>
    <row r="3217" spans="1:21" ht="60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252"/>
        <v>42219.415173611109</v>
      </c>
      <c r="L3217" s="19">
        <f t="shared" si="253"/>
        <v>2015</v>
      </c>
      <c r="M3217" s="14">
        <f t="shared" si="250"/>
        <v>42256.915972222225</v>
      </c>
      <c r="N3217" t="b">
        <v>1</v>
      </c>
      <c r="O3217">
        <v>134</v>
      </c>
      <c r="P3217" t="b">
        <v>1</v>
      </c>
      <c r="Q3217" t="s">
        <v>8271</v>
      </c>
      <c r="R3217" s="7">
        <f t="shared" si="251"/>
        <v>100.35142857142858</v>
      </c>
      <c r="S3217" s="7">
        <f t="shared" si="254"/>
        <v>262.11194029850748</v>
      </c>
      <c r="T3217" t="s">
        <v>8317</v>
      </c>
      <c r="U3217" t="s">
        <v>8318</v>
      </c>
    </row>
    <row r="3218" spans="1:21" ht="4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252"/>
        <v>42165.212627314817</v>
      </c>
      <c r="L3218" s="19">
        <f t="shared" si="253"/>
        <v>2015</v>
      </c>
      <c r="M3218" s="14">
        <f t="shared" si="250"/>
        <v>42196.354166666672</v>
      </c>
      <c r="N3218" t="b">
        <v>1</v>
      </c>
      <c r="O3218">
        <v>35</v>
      </c>
      <c r="P3218" t="b">
        <v>1</v>
      </c>
      <c r="Q3218" t="s">
        <v>8271</v>
      </c>
      <c r="R3218" s="7">
        <f t="shared" si="251"/>
        <v>100.05</v>
      </c>
      <c r="S3218" s="7">
        <f t="shared" si="254"/>
        <v>57.171428571428571</v>
      </c>
      <c r="T3218" t="s">
        <v>8317</v>
      </c>
      <c r="U3218" t="s">
        <v>8318</v>
      </c>
    </row>
    <row r="3219" spans="1:21" ht="30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252"/>
        <v>42648.296111111107</v>
      </c>
      <c r="L3219" s="19">
        <f t="shared" si="253"/>
        <v>2016</v>
      </c>
      <c r="M3219" s="14">
        <f t="shared" si="250"/>
        <v>42678.296111111107</v>
      </c>
      <c r="N3219" t="b">
        <v>1</v>
      </c>
      <c r="O3219">
        <v>104</v>
      </c>
      <c r="P3219" t="b">
        <v>1</v>
      </c>
      <c r="Q3219" t="s">
        <v>8271</v>
      </c>
      <c r="R3219" s="7">
        <f t="shared" si="251"/>
        <v>116.02222222222223</v>
      </c>
      <c r="S3219" s="7">
        <f t="shared" si="254"/>
        <v>50.20192307692308</v>
      </c>
      <c r="T3219" t="s">
        <v>8317</v>
      </c>
      <c r="U3219" t="s">
        <v>8318</v>
      </c>
    </row>
    <row r="3220" spans="1:21" ht="4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252"/>
        <v>41970.752152777779</v>
      </c>
      <c r="L3220" s="19">
        <f t="shared" si="253"/>
        <v>2014</v>
      </c>
      <c r="M3220" s="14">
        <f t="shared" si="250"/>
        <v>42003.75</v>
      </c>
      <c r="N3220" t="b">
        <v>1</v>
      </c>
      <c r="O3220">
        <v>184</v>
      </c>
      <c r="P3220" t="b">
        <v>1</v>
      </c>
      <c r="Q3220" t="s">
        <v>8271</v>
      </c>
      <c r="R3220" s="7">
        <f t="shared" si="251"/>
        <v>102.1</v>
      </c>
      <c r="S3220" s="7">
        <f t="shared" si="254"/>
        <v>66.586956521739125</v>
      </c>
      <c r="T3220" t="s">
        <v>8317</v>
      </c>
      <c r="U3220" t="s">
        <v>8318</v>
      </c>
    </row>
    <row r="3221" spans="1:21" ht="30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252"/>
        <v>42050.733182870375</v>
      </c>
      <c r="L3221" s="19">
        <f t="shared" si="253"/>
        <v>2015</v>
      </c>
      <c r="M3221" s="14">
        <f t="shared" si="250"/>
        <v>42085.691516203704</v>
      </c>
      <c r="N3221" t="b">
        <v>1</v>
      </c>
      <c r="O3221">
        <v>119</v>
      </c>
      <c r="P3221" t="b">
        <v>1</v>
      </c>
      <c r="Q3221" t="s">
        <v>8271</v>
      </c>
      <c r="R3221" s="7">
        <f t="shared" si="251"/>
        <v>100.11000000000001</v>
      </c>
      <c r="S3221" s="7">
        <f t="shared" si="254"/>
        <v>168.25210084033614</v>
      </c>
      <c r="T3221" t="s">
        <v>8317</v>
      </c>
      <c r="U3221" t="s">
        <v>8318</v>
      </c>
    </row>
    <row r="3222" spans="1:21" ht="30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252"/>
        <v>42772.583379629628</v>
      </c>
      <c r="L3222" s="19">
        <f t="shared" si="253"/>
        <v>2017</v>
      </c>
      <c r="M3222" s="14">
        <f t="shared" si="250"/>
        <v>42806.625</v>
      </c>
      <c r="N3222" t="b">
        <v>1</v>
      </c>
      <c r="O3222">
        <v>59</v>
      </c>
      <c r="P3222" t="b">
        <v>1</v>
      </c>
      <c r="Q3222" t="s">
        <v>8271</v>
      </c>
      <c r="R3222" s="7">
        <f t="shared" si="251"/>
        <v>100.84</v>
      </c>
      <c r="S3222" s="7">
        <f t="shared" si="254"/>
        <v>256.37288135593218</v>
      </c>
      <c r="T3222" t="s">
        <v>8317</v>
      </c>
      <c r="U3222" t="s">
        <v>8318</v>
      </c>
    </row>
    <row r="3223" spans="1:21" ht="45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252"/>
        <v>42155.446793981479</v>
      </c>
      <c r="L3223" s="19">
        <f t="shared" si="253"/>
        <v>2015</v>
      </c>
      <c r="M3223" s="14">
        <f t="shared" si="250"/>
        <v>42190.446793981479</v>
      </c>
      <c r="N3223" t="b">
        <v>1</v>
      </c>
      <c r="O3223">
        <v>113</v>
      </c>
      <c r="P3223" t="b">
        <v>1</v>
      </c>
      <c r="Q3223" t="s">
        <v>8271</v>
      </c>
      <c r="R3223" s="7">
        <f t="shared" si="251"/>
        <v>103.42499999999998</v>
      </c>
      <c r="S3223" s="7">
        <f t="shared" si="254"/>
        <v>36.610619469026545</v>
      </c>
      <c r="T3223" t="s">
        <v>8317</v>
      </c>
      <c r="U3223" t="s">
        <v>8318</v>
      </c>
    </row>
    <row r="3224" spans="1:21" ht="30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252"/>
        <v>42270.332141203704</v>
      </c>
      <c r="L3224" s="19">
        <f t="shared" si="253"/>
        <v>2015</v>
      </c>
      <c r="M3224" s="14">
        <f t="shared" si="250"/>
        <v>42301.645138888889</v>
      </c>
      <c r="N3224" t="b">
        <v>1</v>
      </c>
      <c r="O3224">
        <v>84</v>
      </c>
      <c r="P3224" t="b">
        <v>1</v>
      </c>
      <c r="Q3224" t="s">
        <v>8271</v>
      </c>
      <c r="R3224" s="7">
        <f t="shared" si="251"/>
        <v>124.8</v>
      </c>
      <c r="S3224" s="7">
        <f t="shared" si="254"/>
        <v>37.142857142857146</v>
      </c>
      <c r="T3224" t="s">
        <v>8317</v>
      </c>
      <c r="U3224" t="s">
        <v>8318</v>
      </c>
    </row>
    <row r="3225" spans="1:21" ht="30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252"/>
        <v>42206.585370370369</v>
      </c>
      <c r="L3225" s="19">
        <f t="shared" si="253"/>
        <v>2015</v>
      </c>
      <c r="M3225" s="14">
        <f t="shared" si="250"/>
        <v>42236.585370370369</v>
      </c>
      <c r="N3225" t="b">
        <v>1</v>
      </c>
      <c r="O3225">
        <v>74</v>
      </c>
      <c r="P3225" t="b">
        <v>1</v>
      </c>
      <c r="Q3225" t="s">
        <v>8271</v>
      </c>
      <c r="R3225" s="7">
        <f t="shared" si="251"/>
        <v>109.51612903225806</v>
      </c>
      <c r="S3225" s="7">
        <f t="shared" si="254"/>
        <v>45.878378378378379</v>
      </c>
      <c r="T3225" t="s">
        <v>8317</v>
      </c>
      <c r="U3225" t="s">
        <v>8318</v>
      </c>
    </row>
    <row r="3226" spans="1:21" ht="45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252"/>
        <v>42697.600844907407</v>
      </c>
      <c r="L3226" s="19">
        <f t="shared" si="253"/>
        <v>2016</v>
      </c>
      <c r="M3226" s="14">
        <f t="shared" si="250"/>
        <v>42744.958333333328</v>
      </c>
      <c r="N3226" t="b">
        <v>1</v>
      </c>
      <c r="O3226">
        <v>216</v>
      </c>
      <c r="P3226" t="b">
        <v>1</v>
      </c>
      <c r="Q3226" t="s">
        <v>8271</v>
      </c>
      <c r="R3226" s="7">
        <f t="shared" si="251"/>
        <v>102.03333333333333</v>
      </c>
      <c r="S3226" s="7">
        <f t="shared" si="254"/>
        <v>141.71296296296296</v>
      </c>
      <c r="T3226" t="s">
        <v>8317</v>
      </c>
      <c r="U3226" t="s">
        <v>8318</v>
      </c>
    </row>
    <row r="3227" spans="1:21" ht="4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252"/>
        <v>42503.309467592597</v>
      </c>
      <c r="L3227" s="19">
        <f t="shared" si="253"/>
        <v>2016</v>
      </c>
      <c r="M3227" s="14">
        <f t="shared" si="250"/>
        <v>42524.625</v>
      </c>
      <c r="N3227" t="b">
        <v>1</v>
      </c>
      <c r="O3227">
        <v>39</v>
      </c>
      <c r="P3227" t="b">
        <v>1</v>
      </c>
      <c r="Q3227" t="s">
        <v>8271</v>
      </c>
      <c r="R3227" s="7">
        <f t="shared" si="251"/>
        <v>102.35000000000001</v>
      </c>
      <c r="S3227" s="7">
        <f t="shared" si="254"/>
        <v>52.487179487179489</v>
      </c>
      <c r="T3227" t="s">
        <v>8317</v>
      </c>
      <c r="U3227" t="s">
        <v>8318</v>
      </c>
    </row>
    <row r="3228" spans="1:21" ht="4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252"/>
        <v>42277.333472222221</v>
      </c>
      <c r="L3228" s="19">
        <f t="shared" si="253"/>
        <v>2015</v>
      </c>
      <c r="M3228" s="14">
        <f t="shared" si="250"/>
        <v>42307.333472222221</v>
      </c>
      <c r="N3228" t="b">
        <v>1</v>
      </c>
      <c r="O3228">
        <v>21</v>
      </c>
      <c r="P3228" t="b">
        <v>1</v>
      </c>
      <c r="Q3228" t="s">
        <v>8271</v>
      </c>
      <c r="R3228" s="7">
        <f t="shared" si="251"/>
        <v>104.16666666666667</v>
      </c>
      <c r="S3228" s="7">
        <f t="shared" si="254"/>
        <v>59.523809523809526</v>
      </c>
      <c r="T3228" t="s">
        <v>8317</v>
      </c>
      <c r="U3228" t="s">
        <v>8318</v>
      </c>
    </row>
    <row r="3229" spans="1:21" ht="4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252"/>
        <v>42722.632361111115</v>
      </c>
      <c r="L3229" s="19">
        <f t="shared" si="253"/>
        <v>2016</v>
      </c>
      <c r="M3229" s="14">
        <f t="shared" si="250"/>
        <v>42752.632361111115</v>
      </c>
      <c r="N3229" t="b">
        <v>0</v>
      </c>
      <c r="O3229">
        <v>30</v>
      </c>
      <c r="P3229" t="b">
        <v>1</v>
      </c>
      <c r="Q3229" t="s">
        <v>8271</v>
      </c>
      <c r="R3229" s="7">
        <f t="shared" si="251"/>
        <v>125</v>
      </c>
      <c r="S3229" s="7">
        <f t="shared" si="254"/>
        <v>50</v>
      </c>
      <c r="T3229" t="s">
        <v>8317</v>
      </c>
      <c r="U3229" t="s">
        <v>8318</v>
      </c>
    </row>
    <row r="3230" spans="1:21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252"/>
        <v>42323.45930555556</v>
      </c>
      <c r="L3230" s="19">
        <f t="shared" si="253"/>
        <v>2015</v>
      </c>
      <c r="M3230" s="14">
        <f t="shared" si="250"/>
        <v>42354.957638888889</v>
      </c>
      <c r="N3230" t="b">
        <v>1</v>
      </c>
      <c r="O3230">
        <v>37</v>
      </c>
      <c r="P3230" t="b">
        <v>1</v>
      </c>
      <c r="Q3230" t="s">
        <v>8271</v>
      </c>
      <c r="R3230" s="7">
        <f t="shared" si="251"/>
        <v>102.34285714285714</v>
      </c>
      <c r="S3230" s="7">
        <f t="shared" si="254"/>
        <v>193.62162162162161</v>
      </c>
      <c r="T3230" t="s">
        <v>8317</v>
      </c>
      <c r="U3230" t="s">
        <v>8318</v>
      </c>
    </row>
    <row r="3231" spans="1:21" ht="30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252"/>
        <v>41933.041643518518</v>
      </c>
      <c r="L3231" s="19">
        <f t="shared" si="253"/>
        <v>2014</v>
      </c>
      <c r="M3231" s="14">
        <f t="shared" si="250"/>
        <v>41963.083310185189</v>
      </c>
      <c r="N3231" t="b">
        <v>1</v>
      </c>
      <c r="O3231">
        <v>202</v>
      </c>
      <c r="P3231" t="b">
        <v>1</v>
      </c>
      <c r="Q3231" t="s">
        <v>8271</v>
      </c>
      <c r="R3231" s="7">
        <f t="shared" si="251"/>
        <v>107.86500000000001</v>
      </c>
      <c r="S3231" s="7">
        <f t="shared" si="254"/>
        <v>106.79702970297029</v>
      </c>
      <c r="T3231" t="s">
        <v>8317</v>
      </c>
      <c r="U3231" t="s">
        <v>8318</v>
      </c>
    </row>
    <row r="3232" spans="1:21" ht="4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252"/>
        <v>41897.918124999997</v>
      </c>
      <c r="L3232" s="19">
        <f t="shared" si="253"/>
        <v>2014</v>
      </c>
      <c r="M3232" s="14">
        <f t="shared" si="250"/>
        <v>41912.915972222225</v>
      </c>
      <c r="N3232" t="b">
        <v>1</v>
      </c>
      <c r="O3232">
        <v>37</v>
      </c>
      <c r="P3232" t="b">
        <v>1</v>
      </c>
      <c r="Q3232" t="s">
        <v>8271</v>
      </c>
      <c r="R3232" s="7">
        <f t="shared" si="251"/>
        <v>109.88461538461539</v>
      </c>
      <c r="S3232" s="7">
        <f t="shared" si="254"/>
        <v>77.21621621621621</v>
      </c>
      <c r="T3232" t="s">
        <v>8317</v>
      </c>
      <c r="U3232" t="s">
        <v>8318</v>
      </c>
    </row>
    <row r="3233" spans="1:21" ht="4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252"/>
        <v>42446.693831018521</v>
      </c>
      <c r="L3233" s="19">
        <f t="shared" si="253"/>
        <v>2016</v>
      </c>
      <c r="M3233" s="14">
        <f t="shared" si="250"/>
        <v>42476.693831018521</v>
      </c>
      <c r="N3233" t="b">
        <v>0</v>
      </c>
      <c r="O3233">
        <v>28</v>
      </c>
      <c r="P3233" t="b">
        <v>1</v>
      </c>
      <c r="Q3233" t="s">
        <v>8271</v>
      </c>
      <c r="R3233" s="7">
        <f t="shared" si="251"/>
        <v>161</v>
      </c>
      <c r="S3233" s="7">
        <f t="shared" si="254"/>
        <v>57.5</v>
      </c>
      <c r="T3233" t="s">
        <v>8317</v>
      </c>
      <c r="U3233" t="s">
        <v>8318</v>
      </c>
    </row>
    <row r="3234" spans="1:21" ht="4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252"/>
        <v>42463.56385416667</v>
      </c>
      <c r="L3234" s="19">
        <f t="shared" si="253"/>
        <v>2016</v>
      </c>
      <c r="M3234" s="14">
        <f t="shared" si="250"/>
        <v>42493.915972222225</v>
      </c>
      <c r="N3234" t="b">
        <v>1</v>
      </c>
      <c r="O3234">
        <v>26</v>
      </c>
      <c r="P3234" t="b">
        <v>1</v>
      </c>
      <c r="Q3234" t="s">
        <v>8271</v>
      </c>
      <c r="R3234" s="7">
        <f t="shared" si="251"/>
        <v>131.20000000000002</v>
      </c>
      <c r="S3234" s="7">
        <f t="shared" si="254"/>
        <v>50.46153846153846</v>
      </c>
      <c r="T3234" t="s">
        <v>8317</v>
      </c>
      <c r="U3234" t="s">
        <v>8318</v>
      </c>
    </row>
    <row r="3235" spans="1:21" ht="4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252"/>
        <v>42766.555034722223</v>
      </c>
      <c r="L3235" s="19">
        <f t="shared" si="253"/>
        <v>2017</v>
      </c>
      <c r="M3235" s="14">
        <f t="shared" si="250"/>
        <v>42796.555034722223</v>
      </c>
      <c r="N3235" t="b">
        <v>0</v>
      </c>
      <c r="O3235">
        <v>61</v>
      </c>
      <c r="P3235" t="b">
        <v>1</v>
      </c>
      <c r="Q3235" t="s">
        <v>8271</v>
      </c>
      <c r="R3235" s="7">
        <f t="shared" si="251"/>
        <v>118.8</v>
      </c>
      <c r="S3235" s="7">
        <f t="shared" si="254"/>
        <v>97.377049180327873</v>
      </c>
      <c r="T3235" t="s">
        <v>8317</v>
      </c>
      <c r="U3235" t="s">
        <v>8318</v>
      </c>
    </row>
    <row r="3236" spans="1:21" ht="4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252"/>
        <v>42734.539444444439</v>
      </c>
      <c r="L3236" s="19">
        <f t="shared" si="253"/>
        <v>2016</v>
      </c>
      <c r="M3236" s="14">
        <f t="shared" si="250"/>
        <v>42767.729861111111</v>
      </c>
      <c r="N3236" t="b">
        <v>0</v>
      </c>
      <c r="O3236">
        <v>115</v>
      </c>
      <c r="P3236" t="b">
        <v>1</v>
      </c>
      <c r="Q3236" t="s">
        <v>8271</v>
      </c>
      <c r="R3236" s="7">
        <f t="shared" si="251"/>
        <v>100.39275000000001</v>
      </c>
      <c r="S3236" s="7">
        <f t="shared" si="254"/>
        <v>34.91921739130435</v>
      </c>
      <c r="T3236" t="s">
        <v>8317</v>
      </c>
      <c r="U3236" t="s">
        <v>8318</v>
      </c>
    </row>
    <row r="3237" spans="1:21" ht="4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252"/>
        <v>42522.097812499997</v>
      </c>
      <c r="L3237" s="19">
        <f t="shared" si="253"/>
        <v>2016</v>
      </c>
      <c r="M3237" s="14">
        <f t="shared" si="250"/>
        <v>42552.097812499997</v>
      </c>
      <c r="N3237" t="b">
        <v>1</v>
      </c>
      <c r="O3237">
        <v>181</v>
      </c>
      <c r="P3237" t="b">
        <v>1</v>
      </c>
      <c r="Q3237" t="s">
        <v>8271</v>
      </c>
      <c r="R3237" s="7">
        <f t="shared" si="251"/>
        <v>103.20666666666666</v>
      </c>
      <c r="S3237" s="7">
        <f t="shared" si="254"/>
        <v>85.530386740331494</v>
      </c>
      <c r="T3237" t="s">
        <v>8317</v>
      </c>
      <c r="U3237" t="s">
        <v>8318</v>
      </c>
    </row>
    <row r="3238" spans="1:21" ht="4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252"/>
        <v>42702.667048611111</v>
      </c>
      <c r="L3238" s="19">
        <f t="shared" si="253"/>
        <v>2016</v>
      </c>
      <c r="M3238" s="14">
        <f t="shared" si="250"/>
        <v>42732.667048611111</v>
      </c>
      <c r="N3238" t="b">
        <v>0</v>
      </c>
      <c r="O3238">
        <v>110</v>
      </c>
      <c r="P3238" t="b">
        <v>1</v>
      </c>
      <c r="Q3238" t="s">
        <v>8271</v>
      </c>
      <c r="R3238" s="7">
        <f t="shared" si="251"/>
        <v>100.6</v>
      </c>
      <c r="S3238" s="7">
        <f t="shared" si="254"/>
        <v>182.90909090909091</v>
      </c>
      <c r="T3238" t="s">
        <v>8317</v>
      </c>
      <c r="U3238" t="s">
        <v>8318</v>
      </c>
    </row>
    <row r="3239" spans="1:21" ht="30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252"/>
        <v>42252.224351851852</v>
      </c>
      <c r="L3239" s="19">
        <f t="shared" si="253"/>
        <v>2015</v>
      </c>
      <c r="M3239" s="14">
        <f t="shared" si="250"/>
        <v>42275.915972222225</v>
      </c>
      <c r="N3239" t="b">
        <v>1</v>
      </c>
      <c r="O3239">
        <v>269</v>
      </c>
      <c r="P3239" t="b">
        <v>1</v>
      </c>
      <c r="Q3239" t="s">
        <v>8271</v>
      </c>
      <c r="R3239" s="7">
        <f t="shared" si="251"/>
        <v>100.78754285714287</v>
      </c>
      <c r="S3239" s="7">
        <f t="shared" si="254"/>
        <v>131.13620817843866</v>
      </c>
      <c r="T3239" t="s">
        <v>8317</v>
      </c>
      <c r="U3239" t="s">
        <v>8318</v>
      </c>
    </row>
    <row r="3240" spans="1:21" ht="4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252"/>
        <v>42156.260393518518</v>
      </c>
      <c r="L3240" s="19">
        <f t="shared" si="253"/>
        <v>2015</v>
      </c>
      <c r="M3240" s="14">
        <f t="shared" si="250"/>
        <v>42186.260393518518</v>
      </c>
      <c r="N3240" t="b">
        <v>1</v>
      </c>
      <c r="O3240">
        <v>79</v>
      </c>
      <c r="P3240" t="b">
        <v>1</v>
      </c>
      <c r="Q3240" t="s">
        <v>8271</v>
      </c>
      <c r="R3240" s="7">
        <f t="shared" si="251"/>
        <v>112.32142857142857</v>
      </c>
      <c r="S3240" s="7">
        <f t="shared" si="254"/>
        <v>39.810126582278478</v>
      </c>
      <c r="T3240" t="s">
        <v>8317</v>
      </c>
      <c r="U3240" t="s">
        <v>8318</v>
      </c>
    </row>
    <row r="3241" spans="1:21" ht="45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252"/>
        <v>42277.839039351849</v>
      </c>
      <c r="L3241" s="19">
        <f t="shared" si="253"/>
        <v>2015</v>
      </c>
      <c r="M3241" s="14">
        <f t="shared" si="250"/>
        <v>42302.749305555553</v>
      </c>
      <c r="N3241" t="b">
        <v>1</v>
      </c>
      <c r="O3241">
        <v>104</v>
      </c>
      <c r="P3241" t="b">
        <v>1</v>
      </c>
      <c r="Q3241" t="s">
        <v>8271</v>
      </c>
      <c r="R3241" s="7">
        <f t="shared" si="251"/>
        <v>105.91914022517912</v>
      </c>
      <c r="S3241" s="7">
        <f t="shared" si="254"/>
        <v>59.701730769230764</v>
      </c>
      <c r="T3241" t="s">
        <v>8317</v>
      </c>
      <c r="U3241" t="s">
        <v>8318</v>
      </c>
    </row>
    <row r="3242" spans="1:21" ht="4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252"/>
        <v>42754.443842592591</v>
      </c>
      <c r="L3242" s="19">
        <f t="shared" si="253"/>
        <v>2017</v>
      </c>
      <c r="M3242" s="14">
        <f t="shared" si="250"/>
        <v>42782.708333333328</v>
      </c>
      <c r="N3242" t="b">
        <v>0</v>
      </c>
      <c r="O3242">
        <v>34</v>
      </c>
      <c r="P3242" t="b">
        <v>1</v>
      </c>
      <c r="Q3242" t="s">
        <v>8271</v>
      </c>
      <c r="R3242" s="7">
        <f t="shared" si="251"/>
        <v>100.56666666666668</v>
      </c>
      <c r="S3242" s="7">
        <f t="shared" si="254"/>
        <v>88.735294117647058</v>
      </c>
      <c r="T3242" t="s">
        <v>8317</v>
      </c>
      <c r="U3242" t="s">
        <v>8318</v>
      </c>
    </row>
    <row r="3243" spans="1:21" ht="45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252"/>
        <v>41893.074884259258</v>
      </c>
      <c r="L3243" s="19">
        <f t="shared" si="253"/>
        <v>2014</v>
      </c>
      <c r="M3243" s="14">
        <f t="shared" si="250"/>
        <v>41926.040972222225</v>
      </c>
      <c r="N3243" t="b">
        <v>1</v>
      </c>
      <c r="O3243">
        <v>167</v>
      </c>
      <c r="P3243" t="b">
        <v>1</v>
      </c>
      <c r="Q3243" t="s">
        <v>8271</v>
      </c>
      <c r="R3243" s="7">
        <f t="shared" si="251"/>
        <v>115.30588235294117</v>
      </c>
      <c r="S3243" s="7">
        <f t="shared" si="254"/>
        <v>58.688622754491021</v>
      </c>
      <c r="T3243" t="s">
        <v>8317</v>
      </c>
      <c r="U3243" t="s">
        <v>8318</v>
      </c>
    </row>
    <row r="3244" spans="1:21" ht="30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252"/>
        <v>41871.505694444444</v>
      </c>
      <c r="L3244" s="19">
        <f t="shared" si="253"/>
        <v>2014</v>
      </c>
      <c r="M3244" s="14">
        <f t="shared" si="250"/>
        <v>41901.505694444444</v>
      </c>
      <c r="N3244" t="b">
        <v>1</v>
      </c>
      <c r="O3244">
        <v>183</v>
      </c>
      <c r="P3244" t="b">
        <v>1</v>
      </c>
      <c r="Q3244" t="s">
        <v>8271</v>
      </c>
      <c r="R3244" s="7">
        <f t="shared" si="251"/>
        <v>127.30419999999999</v>
      </c>
      <c r="S3244" s="7">
        <f t="shared" si="254"/>
        <v>69.56513661202186</v>
      </c>
      <c r="T3244" t="s">
        <v>8317</v>
      </c>
      <c r="U3244" t="s">
        <v>8318</v>
      </c>
    </row>
    <row r="3245" spans="1:21" ht="4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252"/>
        <v>42261.846782407403</v>
      </c>
      <c r="L3245" s="19">
        <f t="shared" si="253"/>
        <v>2015</v>
      </c>
      <c r="M3245" s="14">
        <f t="shared" si="250"/>
        <v>42285.75</v>
      </c>
      <c r="N3245" t="b">
        <v>1</v>
      </c>
      <c r="O3245">
        <v>71</v>
      </c>
      <c r="P3245" t="b">
        <v>1</v>
      </c>
      <c r="Q3245" t="s">
        <v>8271</v>
      </c>
      <c r="R3245" s="7">
        <f t="shared" si="251"/>
        <v>102.83750000000001</v>
      </c>
      <c r="S3245" s="7">
        <f t="shared" si="254"/>
        <v>115.87323943661971</v>
      </c>
      <c r="T3245" t="s">
        <v>8317</v>
      </c>
      <c r="U3245" t="s">
        <v>8318</v>
      </c>
    </row>
    <row r="3246" spans="1:21" ht="4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252"/>
        <v>42675.444236111114</v>
      </c>
      <c r="L3246" s="19">
        <f t="shared" si="253"/>
        <v>2016</v>
      </c>
      <c r="M3246" s="14">
        <f t="shared" si="250"/>
        <v>42705.485902777778</v>
      </c>
      <c r="N3246" t="b">
        <v>0</v>
      </c>
      <c r="O3246">
        <v>69</v>
      </c>
      <c r="P3246" t="b">
        <v>1</v>
      </c>
      <c r="Q3246" t="s">
        <v>8271</v>
      </c>
      <c r="R3246" s="7">
        <f t="shared" si="251"/>
        <v>102.9375</v>
      </c>
      <c r="S3246" s="7">
        <f t="shared" si="254"/>
        <v>23.869565217391305</v>
      </c>
      <c r="T3246" t="s">
        <v>8317</v>
      </c>
      <c r="U3246" t="s">
        <v>8318</v>
      </c>
    </row>
    <row r="3247" spans="1:21" ht="4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252"/>
        <v>42135.35020833333</v>
      </c>
      <c r="L3247" s="19">
        <f t="shared" si="253"/>
        <v>2015</v>
      </c>
      <c r="M3247" s="14">
        <f t="shared" si="250"/>
        <v>42166.833333333328</v>
      </c>
      <c r="N3247" t="b">
        <v>0</v>
      </c>
      <c r="O3247">
        <v>270</v>
      </c>
      <c r="P3247" t="b">
        <v>1</v>
      </c>
      <c r="Q3247" t="s">
        <v>8271</v>
      </c>
      <c r="R3247" s="7">
        <f t="shared" si="251"/>
        <v>104.3047619047619</v>
      </c>
      <c r="S3247" s="7">
        <f t="shared" si="254"/>
        <v>81.125925925925927</v>
      </c>
      <c r="T3247" t="s">
        <v>8317</v>
      </c>
      <c r="U3247" t="s">
        <v>8318</v>
      </c>
    </row>
    <row r="3248" spans="1:21" ht="4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252"/>
        <v>42230.222222222219</v>
      </c>
      <c r="L3248" s="19">
        <f t="shared" si="253"/>
        <v>2015</v>
      </c>
      <c r="M3248" s="14">
        <f t="shared" si="250"/>
        <v>42258.915972222225</v>
      </c>
      <c r="N3248" t="b">
        <v>1</v>
      </c>
      <c r="O3248">
        <v>193</v>
      </c>
      <c r="P3248" t="b">
        <v>1</v>
      </c>
      <c r="Q3248" t="s">
        <v>8271</v>
      </c>
      <c r="R3248" s="7">
        <f t="shared" si="251"/>
        <v>111.22000000000001</v>
      </c>
      <c r="S3248" s="7">
        <f t="shared" si="254"/>
        <v>57.626943005181346</v>
      </c>
      <c r="T3248" t="s">
        <v>8317</v>
      </c>
      <c r="U3248" t="s">
        <v>8318</v>
      </c>
    </row>
    <row r="3249" spans="1:21" ht="4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252"/>
        <v>42167.184166666666</v>
      </c>
      <c r="L3249" s="19">
        <f t="shared" si="253"/>
        <v>2015</v>
      </c>
      <c r="M3249" s="14">
        <f t="shared" si="250"/>
        <v>42197.184166666666</v>
      </c>
      <c r="N3249" t="b">
        <v>1</v>
      </c>
      <c r="O3249">
        <v>57</v>
      </c>
      <c r="P3249" t="b">
        <v>1</v>
      </c>
      <c r="Q3249" t="s">
        <v>8271</v>
      </c>
      <c r="R3249" s="7">
        <f t="shared" si="251"/>
        <v>105.86</v>
      </c>
      <c r="S3249" s="7">
        <f t="shared" si="254"/>
        <v>46.429824561403507</v>
      </c>
      <c r="T3249" t="s">
        <v>8317</v>
      </c>
      <c r="U3249" t="s">
        <v>8318</v>
      </c>
    </row>
    <row r="3250" spans="1:21" ht="30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252"/>
        <v>42068.638391203705</v>
      </c>
      <c r="L3250" s="19">
        <f t="shared" si="253"/>
        <v>2015</v>
      </c>
      <c r="M3250" s="14">
        <f t="shared" si="250"/>
        <v>42098.596724537041</v>
      </c>
      <c r="N3250" t="b">
        <v>1</v>
      </c>
      <c r="O3250">
        <v>200</v>
      </c>
      <c r="P3250" t="b">
        <v>1</v>
      </c>
      <c r="Q3250" t="s">
        <v>8271</v>
      </c>
      <c r="R3250" s="7">
        <f t="shared" si="251"/>
        <v>100.79166666666666</v>
      </c>
      <c r="S3250" s="7">
        <f t="shared" si="254"/>
        <v>60.475000000000001</v>
      </c>
      <c r="T3250" t="s">
        <v>8317</v>
      </c>
      <c r="U3250" t="s">
        <v>8318</v>
      </c>
    </row>
    <row r="3251" spans="1:21" ht="4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252"/>
        <v>42145.496689814812</v>
      </c>
      <c r="L3251" s="19">
        <f t="shared" si="253"/>
        <v>2015</v>
      </c>
      <c r="M3251" s="14">
        <f t="shared" si="250"/>
        <v>42175.496689814812</v>
      </c>
      <c r="N3251" t="b">
        <v>1</v>
      </c>
      <c r="O3251">
        <v>88</v>
      </c>
      <c r="P3251" t="b">
        <v>1</v>
      </c>
      <c r="Q3251" t="s">
        <v>8271</v>
      </c>
      <c r="R3251" s="7">
        <f t="shared" si="251"/>
        <v>104.92727272727274</v>
      </c>
      <c r="S3251" s="7">
        <f t="shared" si="254"/>
        <v>65.579545454545453</v>
      </c>
      <c r="T3251" t="s">
        <v>8317</v>
      </c>
      <c r="U3251" t="s">
        <v>8318</v>
      </c>
    </row>
    <row r="3252" spans="1:21" ht="45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252"/>
        <v>41918.492175925923</v>
      </c>
      <c r="L3252" s="19">
        <f t="shared" si="253"/>
        <v>2014</v>
      </c>
      <c r="M3252" s="14">
        <f t="shared" si="250"/>
        <v>41948.533842592595</v>
      </c>
      <c r="N3252" t="b">
        <v>1</v>
      </c>
      <c r="O3252">
        <v>213</v>
      </c>
      <c r="P3252" t="b">
        <v>1</v>
      </c>
      <c r="Q3252" t="s">
        <v>8271</v>
      </c>
      <c r="R3252" s="7">
        <f t="shared" si="251"/>
        <v>101.55199999999999</v>
      </c>
      <c r="S3252" s="7">
        <f t="shared" si="254"/>
        <v>119.1924882629108</v>
      </c>
      <c r="T3252" t="s">
        <v>8317</v>
      </c>
      <c r="U3252" t="s">
        <v>8318</v>
      </c>
    </row>
    <row r="3253" spans="1:21" ht="4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252"/>
        <v>42146.481087962966</v>
      </c>
      <c r="L3253" s="19">
        <f t="shared" si="253"/>
        <v>2015</v>
      </c>
      <c r="M3253" s="14">
        <f t="shared" si="250"/>
        <v>42176.481087962966</v>
      </c>
      <c r="N3253" t="b">
        <v>1</v>
      </c>
      <c r="O3253">
        <v>20</v>
      </c>
      <c r="P3253" t="b">
        <v>1</v>
      </c>
      <c r="Q3253" t="s">
        <v>8271</v>
      </c>
      <c r="R3253" s="7">
        <f t="shared" si="251"/>
        <v>110.73333333333333</v>
      </c>
      <c r="S3253" s="7">
        <f t="shared" si="254"/>
        <v>83.05</v>
      </c>
      <c r="T3253" t="s">
        <v>8317</v>
      </c>
      <c r="U3253" t="s">
        <v>8318</v>
      </c>
    </row>
    <row r="3254" spans="1:21" ht="30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252"/>
        <v>42590.222685185188</v>
      </c>
      <c r="L3254" s="19">
        <f t="shared" si="253"/>
        <v>2016</v>
      </c>
      <c r="M3254" s="14">
        <f t="shared" si="250"/>
        <v>42620.222685185188</v>
      </c>
      <c r="N3254" t="b">
        <v>1</v>
      </c>
      <c r="O3254">
        <v>50</v>
      </c>
      <c r="P3254" t="b">
        <v>1</v>
      </c>
      <c r="Q3254" t="s">
        <v>8271</v>
      </c>
      <c r="R3254" s="7">
        <f t="shared" si="251"/>
        <v>127.82222222222221</v>
      </c>
      <c r="S3254" s="7">
        <f t="shared" si="254"/>
        <v>57.52</v>
      </c>
      <c r="T3254" t="s">
        <v>8317</v>
      </c>
      <c r="U3254" t="s">
        <v>8318</v>
      </c>
    </row>
    <row r="3255" spans="1:21" ht="30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252"/>
        <v>42602.326712962968</v>
      </c>
      <c r="L3255" s="19">
        <f t="shared" si="253"/>
        <v>2016</v>
      </c>
      <c r="M3255" s="14">
        <f t="shared" si="250"/>
        <v>42620.90625</v>
      </c>
      <c r="N3255" t="b">
        <v>1</v>
      </c>
      <c r="O3255">
        <v>115</v>
      </c>
      <c r="P3255" t="b">
        <v>1</v>
      </c>
      <c r="Q3255" t="s">
        <v>8271</v>
      </c>
      <c r="R3255" s="7">
        <f t="shared" si="251"/>
        <v>101.82500000000002</v>
      </c>
      <c r="S3255" s="7">
        <f t="shared" si="254"/>
        <v>177.08695652173913</v>
      </c>
      <c r="T3255" t="s">
        <v>8317</v>
      </c>
      <c r="U3255" t="s">
        <v>8318</v>
      </c>
    </row>
    <row r="3256" spans="1:21" ht="4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252"/>
        <v>42058.835752314815</v>
      </c>
      <c r="L3256" s="19">
        <f t="shared" si="253"/>
        <v>2015</v>
      </c>
      <c r="M3256" s="14">
        <f t="shared" si="250"/>
        <v>42088.794085648144</v>
      </c>
      <c r="N3256" t="b">
        <v>1</v>
      </c>
      <c r="O3256">
        <v>186</v>
      </c>
      <c r="P3256" t="b">
        <v>1</v>
      </c>
      <c r="Q3256" t="s">
        <v>8271</v>
      </c>
      <c r="R3256" s="7">
        <f t="shared" si="251"/>
        <v>101.25769230769231</v>
      </c>
      <c r="S3256" s="7">
        <f t="shared" si="254"/>
        <v>70.771505376344081</v>
      </c>
      <c r="T3256" t="s">
        <v>8317</v>
      </c>
      <c r="U3256" t="s">
        <v>8318</v>
      </c>
    </row>
    <row r="3257" spans="1:21" ht="45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252"/>
        <v>41889.518229166664</v>
      </c>
      <c r="L3257" s="19">
        <f t="shared" si="253"/>
        <v>2014</v>
      </c>
      <c r="M3257" s="14">
        <f t="shared" si="250"/>
        <v>41919.518229166664</v>
      </c>
      <c r="N3257" t="b">
        <v>1</v>
      </c>
      <c r="O3257">
        <v>18</v>
      </c>
      <c r="P3257" t="b">
        <v>1</v>
      </c>
      <c r="Q3257" t="s">
        <v>8271</v>
      </c>
      <c r="R3257" s="7">
        <f t="shared" si="251"/>
        <v>175</v>
      </c>
      <c r="S3257" s="7">
        <f t="shared" si="254"/>
        <v>29.166666666666668</v>
      </c>
      <c r="T3257" t="s">
        <v>8317</v>
      </c>
      <c r="U3257" t="s">
        <v>8318</v>
      </c>
    </row>
    <row r="3258" spans="1:21" ht="30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252"/>
        <v>42144.323807870373</v>
      </c>
      <c r="L3258" s="19">
        <f t="shared" si="253"/>
        <v>2015</v>
      </c>
      <c r="M3258" s="14">
        <f t="shared" si="250"/>
        <v>42165.915972222225</v>
      </c>
      <c r="N3258" t="b">
        <v>1</v>
      </c>
      <c r="O3258">
        <v>176</v>
      </c>
      <c r="P3258" t="b">
        <v>1</v>
      </c>
      <c r="Q3258" t="s">
        <v>8271</v>
      </c>
      <c r="R3258" s="7">
        <f t="shared" si="251"/>
        <v>128.06</v>
      </c>
      <c r="S3258" s="7">
        <f t="shared" si="254"/>
        <v>72.76136363636364</v>
      </c>
      <c r="T3258" t="s">
        <v>8317</v>
      </c>
      <c r="U3258" t="s">
        <v>8318</v>
      </c>
    </row>
    <row r="3259" spans="1:21" ht="4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252"/>
        <v>42758.309629629628</v>
      </c>
      <c r="L3259" s="19">
        <f t="shared" si="253"/>
        <v>2017</v>
      </c>
      <c r="M3259" s="14">
        <f t="shared" si="250"/>
        <v>42788.309629629628</v>
      </c>
      <c r="N3259" t="b">
        <v>0</v>
      </c>
      <c r="O3259">
        <v>41</v>
      </c>
      <c r="P3259" t="b">
        <v>1</v>
      </c>
      <c r="Q3259" t="s">
        <v>8271</v>
      </c>
      <c r="R3259" s="7">
        <f t="shared" si="251"/>
        <v>106.29949999999999</v>
      </c>
      <c r="S3259" s="7">
        <f t="shared" si="254"/>
        <v>51.853414634146333</v>
      </c>
      <c r="T3259" t="s">
        <v>8317</v>
      </c>
      <c r="U3259" t="s">
        <v>8318</v>
      </c>
    </row>
    <row r="3260" spans="1:21" ht="30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252"/>
        <v>41982.637280092589</v>
      </c>
      <c r="L3260" s="19">
        <f t="shared" si="253"/>
        <v>2014</v>
      </c>
      <c r="M3260" s="14">
        <f t="shared" si="250"/>
        <v>42012.637280092589</v>
      </c>
      <c r="N3260" t="b">
        <v>1</v>
      </c>
      <c r="O3260">
        <v>75</v>
      </c>
      <c r="P3260" t="b">
        <v>1</v>
      </c>
      <c r="Q3260" t="s">
        <v>8271</v>
      </c>
      <c r="R3260" s="7">
        <f t="shared" si="251"/>
        <v>105.21428571428571</v>
      </c>
      <c r="S3260" s="7">
        <f t="shared" si="254"/>
        <v>98.2</v>
      </c>
      <c r="T3260" t="s">
        <v>8317</v>
      </c>
      <c r="U3260" t="s">
        <v>8318</v>
      </c>
    </row>
    <row r="3261" spans="1:21" ht="4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252"/>
        <v>42614.510937500003</v>
      </c>
      <c r="L3261" s="19">
        <f t="shared" si="253"/>
        <v>2016</v>
      </c>
      <c r="M3261" s="14">
        <f t="shared" si="250"/>
        <v>42643.915972222225</v>
      </c>
      <c r="N3261" t="b">
        <v>1</v>
      </c>
      <c r="O3261">
        <v>97</v>
      </c>
      <c r="P3261" t="b">
        <v>1</v>
      </c>
      <c r="Q3261" t="s">
        <v>8271</v>
      </c>
      <c r="R3261" s="7">
        <f t="shared" si="251"/>
        <v>106.16782608695652</v>
      </c>
      <c r="S3261" s="7">
        <f t="shared" si="254"/>
        <v>251.7381443298969</v>
      </c>
      <c r="T3261" t="s">
        <v>8317</v>
      </c>
      <c r="U3261" t="s">
        <v>8318</v>
      </c>
    </row>
    <row r="3262" spans="1:21" ht="4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252"/>
        <v>42303.422662037032</v>
      </c>
      <c r="L3262" s="19">
        <f t="shared" si="253"/>
        <v>2015</v>
      </c>
      <c r="M3262" s="14">
        <f t="shared" si="250"/>
        <v>42338.464328703703</v>
      </c>
      <c r="N3262" t="b">
        <v>1</v>
      </c>
      <c r="O3262">
        <v>73</v>
      </c>
      <c r="P3262" t="b">
        <v>1</v>
      </c>
      <c r="Q3262" t="s">
        <v>8271</v>
      </c>
      <c r="R3262" s="7">
        <f t="shared" si="251"/>
        <v>109.24000000000001</v>
      </c>
      <c r="S3262" s="7">
        <f t="shared" si="254"/>
        <v>74.821917808219183</v>
      </c>
      <c r="T3262" t="s">
        <v>8317</v>
      </c>
      <c r="U3262" t="s">
        <v>8318</v>
      </c>
    </row>
    <row r="3263" spans="1:21" ht="4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252"/>
        <v>42171.475416666668</v>
      </c>
      <c r="L3263" s="19">
        <f t="shared" si="253"/>
        <v>2015</v>
      </c>
      <c r="M3263" s="14">
        <f t="shared" si="250"/>
        <v>42201.475416666668</v>
      </c>
      <c r="N3263" t="b">
        <v>1</v>
      </c>
      <c r="O3263">
        <v>49</v>
      </c>
      <c r="P3263" t="b">
        <v>1</v>
      </c>
      <c r="Q3263" t="s">
        <v>8271</v>
      </c>
      <c r="R3263" s="7">
        <f t="shared" si="251"/>
        <v>100.45454545454547</v>
      </c>
      <c r="S3263" s="7">
        <f t="shared" si="254"/>
        <v>67.65306122448979</v>
      </c>
      <c r="T3263" t="s">
        <v>8317</v>
      </c>
      <c r="U3263" t="s">
        <v>8318</v>
      </c>
    </row>
    <row r="3264" spans="1:21" ht="30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252"/>
        <v>41964.065532407403</v>
      </c>
      <c r="L3264" s="19">
        <f t="shared" si="253"/>
        <v>2014</v>
      </c>
      <c r="M3264" s="14">
        <f t="shared" si="250"/>
        <v>41994.916666666672</v>
      </c>
      <c r="N3264" t="b">
        <v>1</v>
      </c>
      <c r="O3264">
        <v>134</v>
      </c>
      <c r="P3264" t="b">
        <v>1</v>
      </c>
      <c r="Q3264" t="s">
        <v>8271</v>
      </c>
      <c r="R3264" s="7">
        <f t="shared" si="251"/>
        <v>103.04098360655738</v>
      </c>
      <c r="S3264" s="7">
        <f t="shared" si="254"/>
        <v>93.81343283582089</v>
      </c>
      <c r="T3264" t="s">
        <v>8317</v>
      </c>
      <c r="U3264" t="s">
        <v>8318</v>
      </c>
    </row>
    <row r="3265" spans="1:21" ht="30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252"/>
        <v>42284.266064814816</v>
      </c>
      <c r="L3265" s="19">
        <f t="shared" si="253"/>
        <v>2015</v>
      </c>
      <c r="M3265" s="14">
        <f t="shared" si="250"/>
        <v>42307.625</v>
      </c>
      <c r="N3265" t="b">
        <v>1</v>
      </c>
      <c r="O3265">
        <v>68</v>
      </c>
      <c r="P3265" t="b">
        <v>1</v>
      </c>
      <c r="Q3265" t="s">
        <v>8271</v>
      </c>
      <c r="R3265" s="7">
        <f t="shared" si="251"/>
        <v>112.1664</v>
      </c>
      <c r="S3265" s="7">
        <f t="shared" si="254"/>
        <v>41.237647058823526</v>
      </c>
      <c r="T3265" t="s">
        <v>8317</v>
      </c>
      <c r="U3265" t="s">
        <v>8318</v>
      </c>
    </row>
    <row r="3266" spans="1:21" ht="30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si="252"/>
        <v>42016.550208333334</v>
      </c>
      <c r="L3266" s="19">
        <f t="shared" si="253"/>
        <v>2015</v>
      </c>
      <c r="M3266" s="14">
        <f t="shared" ref="M3266:M3329" si="255">(I3266/86400)+25569+(-6/24)</f>
        <v>42032.666666666672</v>
      </c>
      <c r="N3266" t="b">
        <v>1</v>
      </c>
      <c r="O3266">
        <v>49</v>
      </c>
      <c r="P3266" t="b">
        <v>1</v>
      </c>
      <c r="Q3266" t="s">
        <v>8271</v>
      </c>
      <c r="R3266" s="7">
        <f t="shared" ref="R3266:R3329" si="256">E3266/D3266*100</f>
        <v>103</v>
      </c>
      <c r="S3266" s="7">
        <f t="shared" si="254"/>
        <v>52.551020408163268</v>
      </c>
      <c r="T3266" t="s">
        <v>8317</v>
      </c>
      <c r="U3266" t="s">
        <v>8318</v>
      </c>
    </row>
    <row r="3267" spans="1:21" ht="4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ref="K3267:K3330" si="257">(J3267/86400)+25569+(-6/24)</f>
        <v>42311.461979166663</v>
      </c>
      <c r="L3267" s="19">
        <f t="shared" ref="L3267:L3330" si="258">YEAR(K3267)</f>
        <v>2015</v>
      </c>
      <c r="M3267" s="14">
        <f t="shared" si="255"/>
        <v>42341.458333333328</v>
      </c>
      <c r="N3267" t="b">
        <v>1</v>
      </c>
      <c r="O3267">
        <v>63</v>
      </c>
      <c r="P3267" t="b">
        <v>1</v>
      </c>
      <c r="Q3267" t="s">
        <v>8271</v>
      </c>
      <c r="R3267" s="7">
        <f t="shared" si="256"/>
        <v>164</v>
      </c>
      <c r="S3267" s="7">
        <f t="shared" ref="S3267:S3330" si="259">IFERROR(E3267/O3267,0)</f>
        <v>70.285714285714292</v>
      </c>
      <c r="T3267" t="s">
        <v>8317</v>
      </c>
      <c r="U3267" t="s">
        <v>8318</v>
      </c>
    </row>
    <row r="3268" spans="1:21" ht="4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257"/>
        <v>42136.286134259259</v>
      </c>
      <c r="L3268" s="19">
        <f t="shared" si="258"/>
        <v>2015</v>
      </c>
      <c r="M3268" s="14">
        <f t="shared" si="255"/>
        <v>42167.625</v>
      </c>
      <c r="N3268" t="b">
        <v>1</v>
      </c>
      <c r="O3268">
        <v>163</v>
      </c>
      <c r="P3268" t="b">
        <v>1</v>
      </c>
      <c r="Q3268" t="s">
        <v>8271</v>
      </c>
      <c r="R3268" s="7">
        <f t="shared" si="256"/>
        <v>131.28333333333333</v>
      </c>
      <c r="S3268" s="7">
        <f t="shared" si="259"/>
        <v>48.325153374233132</v>
      </c>
      <c r="T3268" t="s">
        <v>8317</v>
      </c>
      <c r="U3268" t="s">
        <v>8318</v>
      </c>
    </row>
    <row r="3269" spans="1:21" ht="4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257"/>
        <v>42172.507638888885</v>
      </c>
      <c r="L3269" s="19">
        <f t="shared" si="258"/>
        <v>2015</v>
      </c>
      <c r="M3269" s="14">
        <f t="shared" si="255"/>
        <v>42202.507638888885</v>
      </c>
      <c r="N3269" t="b">
        <v>1</v>
      </c>
      <c r="O3269">
        <v>288</v>
      </c>
      <c r="P3269" t="b">
        <v>1</v>
      </c>
      <c r="Q3269" t="s">
        <v>8271</v>
      </c>
      <c r="R3269" s="7">
        <f t="shared" si="256"/>
        <v>102.1</v>
      </c>
      <c r="S3269" s="7">
        <f t="shared" si="259"/>
        <v>53.177083333333336</v>
      </c>
      <c r="T3269" t="s">
        <v>8317</v>
      </c>
      <c r="U3269" t="s">
        <v>8318</v>
      </c>
    </row>
    <row r="3270" spans="1:21" ht="4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257"/>
        <v>42590.65425925926</v>
      </c>
      <c r="L3270" s="19">
        <f t="shared" si="258"/>
        <v>2016</v>
      </c>
      <c r="M3270" s="14">
        <f t="shared" si="255"/>
        <v>42606.65425925926</v>
      </c>
      <c r="N3270" t="b">
        <v>1</v>
      </c>
      <c r="O3270">
        <v>42</v>
      </c>
      <c r="P3270" t="b">
        <v>1</v>
      </c>
      <c r="Q3270" t="s">
        <v>8271</v>
      </c>
      <c r="R3270" s="7">
        <f t="shared" si="256"/>
        <v>128</v>
      </c>
      <c r="S3270" s="7">
        <f t="shared" si="259"/>
        <v>60.952380952380949</v>
      </c>
      <c r="T3270" t="s">
        <v>8317</v>
      </c>
      <c r="U3270" t="s">
        <v>8318</v>
      </c>
    </row>
    <row r="3271" spans="1:21" ht="4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257"/>
        <v>42137.145798611113</v>
      </c>
      <c r="L3271" s="19">
        <f t="shared" si="258"/>
        <v>2015</v>
      </c>
      <c r="M3271" s="14">
        <f t="shared" si="255"/>
        <v>42171.208333333328</v>
      </c>
      <c r="N3271" t="b">
        <v>1</v>
      </c>
      <c r="O3271">
        <v>70</v>
      </c>
      <c r="P3271" t="b">
        <v>1</v>
      </c>
      <c r="Q3271" t="s">
        <v>8271</v>
      </c>
      <c r="R3271" s="7">
        <f t="shared" si="256"/>
        <v>101.49999999999999</v>
      </c>
      <c r="S3271" s="7">
        <f t="shared" si="259"/>
        <v>116</v>
      </c>
      <c r="T3271" t="s">
        <v>8317</v>
      </c>
      <c r="U3271" t="s">
        <v>8318</v>
      </c>
    </row>
    <row r="3272" spans="1:21" ht="45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257"/>
        <v>42167.283159722225</v>
      </c>
      <c r="L3272" s="19">
        <f t="shared" si="258"/>
        <v>2015</v>
      </c>
      <c r="M3272" s="14">
        <f t="shared" si="255"/>
        <v>42197.283159722225</v>
      </c>
      <c r="N3272" t="b">
        <v>1</v>
      </c>
      <c r="O3272">
        <v>30</v>
      </c>
      <c r="P3272" t="b">
        <v>1</v>
      </c>
      <c r="Q3272" t="s">
        <v>8271</v>
      </c>
      <c r="R3272" s="7">
        <f t="shared" si="256"/>
        <v>101.66666666666666</v>
      </c>
      <c r="S3272" s="7">
        <f t="shared" si="259"/>
        <v>61</v>
      </c>
      <c r="T3272" t="s">
        <v>8317</v>
      </c>
      <c r="U3272" t="s">
        <v>8318</v>
      </c>
    </row>
    <row r="3273" spans="1:21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257"/>
        <v>41915.187210648146</v>
      </c>
      <c r="L3273" s="19">
        <f t="shared" si="258"/>
        <v>2014</v>
      </c>
      <c r="M3273" s="14">
        <f t="shared" si="255"/>
        <v>41945.228877314818</v>
      </c>
      <c r="N3273" t="b">
        <v>1</v>
      </c>
      <c r="O3273">
        <v>51</v>
      </c>
      <c r="P3273" t="b">
        <v>1</v>
      </c>
      <c r="Q3273" t="s">
        <v>8271</v>
      </c>
      <c r="R3273" s="7">
        <f t="shared" si="256"/>
        <v>130</v>
      </c>
      <c r="S3273" s="7">
        <f t="shared" si="259"/>
        <v>38.235294117647058</v>
      </c>
      <c r="T3273" t="s">
        <v>8317</v>
      </c>
      <c r="U3273" t="s">
        <v>8318</v>
      </c>
    </row>
    <row r="3274" spans="1:21" ht="4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257"/>
        <v>42284.250104166669</v>
      </c>
      <c r="L3274" s="19">
        <f t="shared" si="258"/>
        <v>2015</v>
      </c>
      <c r="M3274" s="14">
        <f t="shared" si="255"/>
        <v>42314.291770833333</v>
      </c>
      <c r="N3274" t="b">
        <v>1</v>
      </c>
      <c r="O3274">
        <v>145</v>
      </c>
      <c r="P3274" t="b">
        <v>1</v>
      </c>
      <c r="Q3274" t="s">
        <v>8271</v>
      </c>
      <c r="R3274" s="7">
        <f t="shared" si="256"/>
        <v>154.43</v>
      </c>
      <c r="S3274" s="7">
        <f t="shared" si="259"/>
        <v>106.50344827586207</v>
      </c>
      <c r="T3274" t="s">
        <v>8317</v>
      </c>
      <c r="U3274" t="s">
        <v>8318</v>
      </c>
    </row>
    <row r="3275" spans="1:21" ht="45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257"/>
        <v>42611.551412037035</v>
      </c>
      <c r="L3275" s="19">
        <f t="shared" si="258"/>
        <v>2016</v>
      </c>
      <c r="M3275" s="14">
        <f t="shared" si="255"/>
        <v>42627.541666666672</v>
      </c>
      <c r="N3275" t="b">
        <v>1</v>
      </c>
      <c r="O3275">
        <v>21</v>
      </c>
      <c r="P3275" t="b">
        <v>1</v>
      </c>
      <c r="Q3275" t="s">
        <v>8271</v>
      </c>
      <c r="R3275" s="7">
        <f t="shared" si="256"/>
        <v>107.4</v>
      </c>
      <c r="S3275" s="7">
        <f t="shared" si="259"/>
        <v>204.57142857142858</v>
      </c>
      <c r="T3275" t="s">
        <v>8317</v>
      </c>
      <c r="U3275" t="s">
        <v>8318</v>
      </c>
    </row>
    <row r="3276" spans="1:21" ht="4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257"/>
        <v>42400.454537037032</v>
      </c>
      <c r="L3276" s="19">
        <f t="shared" si="258"/>
        <v>2016</v>
      </c>
      <c r="M3276" s="14">
        <f t="shared" si="255"/>
        <v>42444.625</v>
      </c>
      <c r="N3276" t="b">
        <v>1</v>
      </c>
      <c r="O3276">
        <v>286</v>
      </c>
      <c r="P3276" t="b">
        <v>1</v>
      </c>
      <c r="Q3276" t="s">
        <v>8271</v>
      </c>
      <c r="R3276" s="7">
        <f t="shared" si="256"/>
        <v>101.32258064516128</v>
      </c>
      <c r="S3276" s="7">
        <f t="shared" si="259"/>
        <v>54.912587412587413</v>
      </c>
      <c r="T3276" t="s">
        <v>8317</v>
      </c>
      <c r="U3276" t="s">
        <v>8318</v>
      </c>
    </row>
    <row r="3277" spans="1:21" ht="4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257"/>
        <v>42017.63045138889</v>
      </c>
      <c r="L3277" s="19">
        <f t="shared" si="258"/>
        <v>2015</v>
      </c>
      <c r="M3277" s="14">
        <f t="shared" si="255"/>
        <v>42043.9375</v>
      </c>
      <c r="N3277" t="b">
        <v>1</v>
      </c>
      <c r="O3277">
        <v>12</v>
      </c>
      <c r="P3277" t="b">
        <v>1</v>
      </c>
      <c r="Q3277" t="s">
        <v>8271</v>
      </c>
      <c r="R3277" s="7">
        <f t="shared" si="256"/>
        <v>100.27777777777777</v>
      </c>
      <c r="S3277" s="7">
        <f t="shared" si="259"/>
        <v>150.41666666666666</v>
      </c>
      <c r="T3277" t="s">
        <v>8317</v>
      </c>
      <c r="U3277" t="s">
        <v>8318</v>
      </c>
    </row>
    <row r="3278" spans="1:21" ht="4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257"/>
        <v>42426.699988425928</v>
      </c>
      <c r="L3278" s="19">
        <f t="shared" si="258"/>
        <v>2016</v>
      </c>
      <c r="M3278" s="14">
        <f t="shared" si="255"/>
        <v>42460.915972222225</v>
      </c>
      <c r="N3278" t="b">
        <v>1</v>
      </c>
      <c r="O3278">
        <v>100</v>
      </c>
      <c r="P3278" t="b">
        <v>1</v>
      </c>
      <c r="Q3278" t="s">
        <v>8271</v>
      </c>
      <c r="R3278" s="7">
        <f t="shared" si="256"/>
        <v>116.84444444444443</v>
      </c>
      <c r="S3278" s="7">
        <f t="shared" si="259"/>
        <v>52.58</v>
      </c>
      <c r="T3278" t="s">
        <v>8317</v>
      </c>
      <c r="U3278" t="s">
        <v>8318</v>
      </c>
    </row>
    <row r="3279" spans="1:21" ht="45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257"/>
        <v>41931.432939814811</v>
      </c>
      <c r="L3279" s="19">
        <f t="shared" si="258"/>
        <v>2014</v>
      </c>
      <c r="M3279" s="14">
        <f t="shared" si="255"/>
        <v>41961.474606481483</v>
      </c>
      <c r="N3279" t="b">
        <v>1</v>
      </c>
      <c r="O3279">
        <v>100</v>
      </c>
      <c r="P3279" t="b">
        <v>1</v>
      </c>
      <c r="Q3279" t="s">
        <v>8271</v>
      </c>
      <c r="R3279" s="7">
        <f t="shared" si="256"/>
        <v>108.60000000000001</v>
      </c>
      <c r="S3279" s="7">
        <f t="shared" si="259"/>
        <v>54.3</v>
      </c>
      <c r="T3279" t="s">
        <v>8317</v>
      </c>
      <c r="U3279" t="s">
        <v>8318</v>
      </c>
    </row>
    <row r="3280" spans="1:21" ht="4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257"/>
        <v>42124.598414351851</v>
      </c>
      <c r="L3280" s="19">
        <f t="shared" si="258"/>
        <v>2015</v>
      </c>
      <c r="M3280" s="14">
        <f t="shared" si="255"/>
        <v>42154.598414351851</v>
      </c>
      <c r="N3280" t="b">
        <v>1</v>
      </c>
      <c r="O3280">
        <v>34</v>
      </c>
      <c r="P3280" t="b">
        <v>1</v>
      </c>
      <c r="Q3280" t="s">
        <v>8271</v>
      </c>
      <c r="R3280" s="7">
        <f t="shared" si="256"/>
        <v>103.4</v>
      </c>
      <c r="S3280" s="7">
        <f t="shared" si="259"/>
        <v>76.029411764705884</v>
      </c>
      <c r="T3280" t="s">
        <v>8317</v>
      </c>
      <c r="U3280" t="s">
        <v>8318</v>
      </c>
    </row>
    <row r="3281" spans="1:21" ht="45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257"/>
        <v>42430.852534722224</v>
      </c>
      <c r="L3281" s="19">
        <f t="shared" si="258"/>
        <v>2016</v>
      </c>
      <c r="M3281" s="14">
        <f t="shared" si="255"/>
        <v>42460.81086805556</v>
      </c>
      <c r="N3281" t="b">
        <v>0</v>
      </c>
      <c r="O3281">
        <v>63</v>
      </c>
      <c r="P3281" t="b">
        <v>1</v>
      </c>
      <c r="Q3281" t="s">
        <v>8271</v>
      </c>
      <c r="R3281" s="7">
        <f t="shared" si="256"/>
        <v>114.27586206896552</v>
      </c>
      <c r="S3281" s="7">
        <f t="shared" si="259"/>
        <v>105.2063492063492</v>
      </c>
      <c r="T3281" t="s">
        <v>8317</v>
      </c>
      <c r="U3281" t="s">
        <v>8318</v>
      </c>
    </row>
    <row r="3282" spans="1:21" ht="45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257"/>
        <v>42121.506921296299</v>
      </c>
      <c r="L3282" s="19">
        <f t="shared" si="258"/>
        <v>2015</v>
      </c>
      <c r="M3282" s="14">
        <f t="shared" si="255"/>
        <v>42155.958333333328</v>
      </c>
      <c r="N3282" t="b">
        <v>0</v>
      </c>
      <c r="O3282">
        <v>30</v>
      </c>
      <c r="P3282" t="b">
        <v>1</v>
      </c>
      <c r="Q3282" t="s">
        <v>8271</v>
      </c>
      <c r="R3282" s="7">
        <f t="shared" si="256"/>
        <v>103</v>
      </c>
      <c r="S3282" s="7">
        <f t="shared" si="259"/>
        <v>68.666666666666671</v>
      </c>
      <c r="T3282" t="s">
        <v>8317</v>
      </c>
      <c r="U3282" t="s">
        <v>8318</v>
      </c>
    </row>
    <row r="3283" spans="1:21" ht="30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257"/>
        <v>42218.769733796296</v>
      </c>
      <c r="L3283" s="19">
        <f t="shared" si="258"/>
        <v>2015</v>
      </c>
      <c r="M3283" s="14">
        <f t="shared" si="255"/>
        <v>42248.769733796296</v>
      </c>
      <c r="N3283" t="b">
        <v>0</v>
      </c>
      <c r="O3283">
        <v>47</v>
      </c>
      <c r="P3283" t="b">
        <v>1</v>
      </c>
      <c r="Q3283" t="s">
        <v>8271</v>
      </c>
      <c r="R3283" s="7">
        <f t="shared" si="256"/>
        <v>121.6</v>
      </c>
      <c r="S3283" s="7">
        <f t="shared" si="259"/>
        <v>129.36170212765958</v>
      </c>
      <c r="T3283" t="s">
        <v>8317</v>
      </c>
      <c r="U3283" t="s">
        <v>8318</v>
      </c>
    </row>
    <row r="3284" spans="1:21" ht="4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257"/>
        <v>42444.94430555556</v>
      </c>
      <c r="L3284" s="19">
        <f t="shared" si="258"/>
        <v>2016</v>
      </c>
      <c r="M3284" s="14">
        <f t="shared" si="255"/>
        <v>42488.94430555556</v>
      </c>
      <c r="N3284" t="b">
        <v>0</v>
      </c>
      <c r="O3284">
        <v>237</v>
      </c>
      <c r="P3284" t="b">
        <v>1</v>
      </c>
      <c r="Q3284" t="s">
        <v>8271</v>
      </c>
      <c r="R3284" s="7">
        <f t="shared" si="256"/>
        <v>102.6467741935484</v>
      </c>
      <c r="S3284" s="7">
        <f t="shared" si="259"/>
        <v>134.26371308016877</v>
      </c>
      <c r="T3284" t="s">
        <v>8317</v>
      </c>
      <c r="U3284" t="s">
        <v>8318</v>
      </c>
    </row>
    <row r="3285" spans="1:21" ht="45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257"/>
        <v>42379.49418981481</v>
      </c>
      <c r="L3285" s="19">
        <f t="shared" si="258"/>
        <v>2016</v>
      </c>
      <c r="M3285" s="14">
        <f t="shared" si="255"/>
        <v>42410.625</v>
      </c>
      <c r="N3285" t="b">
        <v>0</v>
      </c>
      <c r="O3285">
        <v>47</v>
      </c>
      <c r="P3285" t="b">
        <v>1</v>
      </c>
      <c r="Q3285" t="s">
        <v>8271</v>
      </c>
      <c r="R3285" s="7">
        <f t="shared" si="256"/>
        <v>104.75000000000001</v>
      </c>
      <c r="S3285" s="7">
        <f t="shared" si="259"/>
        <v>17.829787234042552</v>
      </c>
      <c r="T3285" t="s">
        <v>8317</v>
      </c>
      <c r="U3285" t="s">
        <v>8318</v>
      </c>
    </row>
    <row r="3286" spans="1:21" ht="4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257"/>
        <v>42380.634872685187</v>
      </c>
      <c r="L3286" s="19">
        <f t="shared" si="258"/>
        <v>2016</v>
      </c>
      <c r="M3286" s="14">
        <f t="shared" si="255"/>
        <v>42397.999305555553</v>
      </c>
      <c r="N3286" t="b">
        <v>0</v>
      </c>
      <c r="O3286">
        <v>15</v>
      </c>
      <c r="P3286" t="b">
        <v>1</v>
      </c>
      <c r="Q3286" t="s">
        <v>8271</v>
      </c>
      <c r="R3286" s="7">
        <f t="shared" si="256"/>
        <v>101.6</v>
      </c>
      <c r="S3286" s="7">
        <f t="shared" si="259"/>
        <v>203.2</v>
      </c>
      <c r="T3286" t="s">
        <v>8317</v>
      </c>
      <c r="U3286" t="s">
        <v>8318</v>
      </c>
    </row>
    <row r="3287" spans="1:21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257"/>
        <v>42762.692430555559</v>
      </c>
      <c r="L3287" s="19">
        <f t="shared" si="258"/>
        <v>2017</v>
      </c>
      <c r="M3287" s="14">
        <f t="shared" si="255"/>
        <v>42793.958333333328</v>
      </c>
      <c r="N3287" t="b">
        <v>0</v>
      </c>
      <c r="O3287">
        <v>81</v>
      </c>
      <c r="P3287" t="b">
        <v>1</v>
      </c>
      <c r="Q3287" t="s">
        <v>8271</v>
      </c>
      <c r="R3287" s="7">
        <f t="shared" si="256"/>
        <v>112.10242048409683</v>
      </c>
      <c r="S3287" s="7">
        <f t="shared" si="259"/>
        <v>69.18518518518519</v>
      </c>
      <c r="T3287" t="s">
        <v>8317</v>
      </c>
      <c r="U3287" t="s">
        <v>8318</v>
      </c>
    </row>
    <row r="3288" spans="1:21" ht="45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257"/>
        <v>42567.590069444443</v>
      </c>
      <c r="L3288" s="19">
        <f t="shared" si="258"/>
        <v>2016</v>
      </c>
      <c r="M3288" s="14">
        <f t="shared" si="255"/>
        <v>42597.590069444443</v>
      </c>
      <c r="N3288" t="b">
        <v>0</v>
      </c>
      <c r="O3288">
        <v>122</v>
      </c>
      <c r="P3288" t="b">
        <v>1</v>
      </c>
      <c r="Q3288" t="s">
        <v>8271</v>
      </c>
      <c r="R3288" s="7">
        <f t="shared" si="256"/>
        <v>101.76666666666667</v>
      </c>
      <c r="S3288" s="7">
        <f t="shared" si="259"/>
        <v>125.12295081967213</v>
      </c>
      <c r="T3288" t="s">
        <v>8317</v>
      </c>
      <c r="U3288" t="s">
        <v>8318</v>
      </c>
    </row>
    <row r="3289" spans="1:21" ht="30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257"/>
        <v>42311.500324074077</v>
      </c>
      <c r="L3289" s="19">
        <f t="shared" si="258"/>
        <v>2015</v>
      </c>
      <c r="M3289" s="14">
        <f t="shared" si="255"/>
        <v>42336.500324074077</v>
      </c>
      <c r="N3289" t="b">
        <v>0</v>
      </c>
      <c r="O3289">
        <v>34</v>
      </c>
      <c r="P3289" t="b">
        <v>1</v>
      </c>
      <c r="Q3289" t="s">
        <v>8271</v>
      </c>
      <c r="R3289" s="7">
        <f t="shared" si="256"/>
        <v>100</v>
      </c>
      <c r="S3289" s="7">
        <f t="shared" si="259"/>
        <v>73.529411764705884</v>
      </c>
      <c r="T3289" t="s">
        <v>8317</v>
      </c>
      <c r="U3289" t="s">
        <v>8318</v>
      </c>
    </row>
    <row r="3290" spans="1:21" ht="4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257"/>
        <v>42505.524479166663</v>
      </c>
      <c r="L3290" s="19">
        <f t="shared" si="258"/>
        <v>2016</v>
      </c>
      <c r="M3290" s="14">
        <f t="shared" si="255"/>
        <v>42541.708333333328</v>
      </c>
      <c r="N3290" t="b">
        <v>0</v>
      </c>
      <c r="O3290">
        <v>207</v>
      </c>
      <c r="P3290" t="b">
        <v>1</v>
      </c>
      <c r="Q3290" t="s">
        <v>8271</v>
      </c>
      <c r="R3290" s="7">
        <f t="shared" si="256"/>
        <v>100.26489999999998</v>
      </c>
      <c r="S3290" s="7">
        <f t="shared" si="259"/>
        <v>48.437149758454105</v>
      </c>
      <c r="T3290" t="s">
        <v>8317</v>
      </c>
      <c r="U3290" t="s">
        <v>8318</v>
      </c>
    </row>
    <row r="3291" spans="1:21" ht="45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257"/>
        <v>42758.118078703701</v>
      </c>
      <c r="L3291" s="19">
        <f t="shared" si="258"/>
        <v>2017</v>
      </c>
      <c r="M3291" s="14">
        <f t="shared" si="255"/>
        <v>42786.118078703701</v>
      </c>
      <c r="N3291" t="b">
        <v>0</v>
      </c>
      <c r="O3291">
        <v>25</v>
      </c>
      <c r="P3291" t="b">
        <v>1</v>
      </c>
      <c r="Q3291" t="s">
        <v>8271</v>
      </c>
      <c r="R3291" s="7">
        <f t="shared" si="256"/>
        <v>133.04200000000003</v>
      </c>
      <c r="S3291" s="7">
        <f t="shared" si="259"/>
        <v>26.608400000000003</v>
      </c>
      <c r="T3291" t="s">
        <v>8317</v>
      </c>
      <c r="U3291" t="s">
        <v>8318</v>
      </c>
    </row>
    <row r="3292" spans="1:21" ht="60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257"/>
        <v>42775.26494212963</v>
      </c>
      <c r="L3292" s="19">
        <f t="shared" si="258"/>
        <v>2017</v>
      </c>
      <c r="M3292" s="14">
        <f t="shared" si="255"/>
        <v>42805.26494212963</v>
      </c>
      <c r="N3292" t="b">
        <v>0</v>
      </c>
      <c r="O3292">
        <v>72</v>
      </c>
      <c r="P3292" t="b">
        <v>1</v>
      </c>
      <c r="Q3292" t="s">
        <v>8271</v>
      </c>
      <c r="R3292" s="7">
        <f t="shared" si="256"/>
        <v>121.2</v>
      </c>
      <c r="S3292" s="7">
        <f t="shared" si="259"/>
        <v>33.666666666666664</v>
      </c>
      <c r="T3292" t="s">
        <v>8317</v>
      </c>
      <c r="U3292" t="s">
        <v>8318</v>
      </c>
    </row>
    <row r="3293" spans="1:21" ht="45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257"/>
        <v>42232.452546296292</v>
      </c>
      <c r="L3293" s="19">
        <f t="shared" si="258"/>
        <v>2015</v>
      </c>
      <c r="M3293" s="14">
        <f t="shared" si="255"/>
        <v>42263.915972222225</v>
      </c>
      <c r="N3293" t="b">
        <v>0</v>
      </c>
      <c r="O3293">
        <v>14</v>
      </c>
      <c r="P3293" t="b">
        <v>1</v>
      </c>
      <c r="Q3293" t="s">
        <v>8271</v>
      </c>
      <c r="R3293" s="7">
        <f t="shared" si="256"/>
        <v>113.99999999999999</v>
      </c>
      <c r="S3293" s="7">
        <f t="shared" si="259"/>
        <v>40.714285714285715</v>
      </c>
      <c r="T3293" t="s">
        <v>8317</v>
      </c>
      <c r="U3293" t="s">
        <v>8318</v>
      </c>
    </row>
    <row r="3294" spans="1:21" ht="4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257"/>
        <v>42282.520231481481</v>
      </c>
      <c r="L3294" s="19">
        <f t="shared" si="258"/>
        <v>2015</v>
      </c>
      <c r="M3294" s="14">
        <f t="shared" si="255"/>
        <v>42342.561898148153</v>
      </c>
      <c r="N3294" t="b">
        <v>0</v>
      </c>
      <c r="O3294">
        <v>15</v>
      </c>
      <c r="P3294" t="b">
        <v>1</v>
      </c>
      <c r="Q3294" t="s">
        <v>8271</v>
      </c>
      <c r="R3294" s="7">
        <f t="shared" si="256"/>
        <v>286.13861386138615</v>
      </c>
      <c r="S3294" s="7">
        <f t="shared" si="259"/>
        <v>19.266666666666666</v>
      </c>
      <c r="T3294" t="s">
        <v>8317</v>
      </c>
      <c r="U3294" t="s">
        <v>8318</v>
      </c>
    </row>
    <row r="3295" spans="1:21" ht="45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257"/>
        <v>42768.175370370373</v>
      </c>
      <c r="L3295" s="19">
        <f t="shared" si="258"/>
        <v>2017</v>
      </c>
      <c r="M3295" s="14">
        <f t="shared" si="255"/>
        <v>42798.175370370373</v>
      </c>
      <c r="N3295" t="b">
        <v>0</v>
      </c>
      <c r="O3295">
        <v>91</v>
      </c>
      <c r="P3295" t="b">
        <v>1</v>
      </c>
      <c r="Q3295" t="s">
        <v>8271</v>
      </c>
      <c r="R3295" s="7">
        <f t="shared" si="256"/>
        <v>170.44444444444446</v>
      </c>
      <c r="S3295" s="7">
        <f t="shared" si="259"/>
        <v>84.285714285714292</v>
      </c>
      <c r="T3295" t="s">
        <v>8317</v>
      </c>
      <c r="U3295" t="s">
        <v>8318</v>
      </c>
    </row>
    <row r="3296" spans="1:21" ht="4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257"/>
        <v>42141.291134259256</v>
      </c>
      <c r="L3296" s="19">
        <f t="shared" si="258"/>
        <v>2015</v>
      </c>
      <c r="M3296" s="14">
        <f t="shared" si="255"/>
        <v>42171.291134259256</v>
      </c>
      <c r="N3296" t="b">
        <v>0</v>
      </c>
      <c r="O3296">
        <v>24</v>
      </c>
      <c r="P3296" t="b">
        <v>1</v>
      </c>
      <c r="Q3296" t="s">
        <v>8271</v>
      </c>
      <c r="R3296" s="7">
        <f t="shared" si="256"/>
        <v>118.33333333333333</v>
      </c>
      <c r="S3296" s="7">
        <f t="shared" si="259"/>
        <v>29.583333333333332</v>
      </c>
      <c r="T3296" t="s">
        <v>8317</v>
      </c>
      <c r="U3296" t="s">
        <v>8318</v>
      </c>
    </row>
    <row r="3297" spans="1:21" ht="4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257"/>
        <v>42609.192465277782</v>
      </c>
      <c r="L3297" s="19">
        <f t="shared" si="258"/>
        <v>2016</v>
      </c>
      <c r="M3297" s="14">
        <f t="shared" si="255"/>
        <v>42639.192465277782</v>
      </c>
      <c r="N3297" t="b">
        <v>0</v>
      </c>
      <c r="O3297">
        <v>27</v>
      </c>
      <c r="P3297" t="b">
        <v>1</v>
      </c>
      <c r="Q3297" t="s">
        <v>8271</v>
      </c>
      <c r="R3297" s="7">
        <f t="shared" si="256"/>
        <v>102.85857142857142</v>
      </c>
      <c r="S3297" s="7">
        <f t="shared" si="259"/>
        <v>26.667037037037037</v>
      </c>
      <c r="T3297" t="s">
        <v>8317</v>
      </c>
      <c r="U3297" t="s">
        <v>8318</v>
      </c>
    </row>
    <row r="3298" spans="1:21" ht="4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257"/>
        <v>42309.506620370375</v>
      </c>
      <c r="L3298" s="19">
        <f t="shared" si="258"/>
        <v>2015</v>
      </c>
      <c r="M3298" s="14">
        <f t="shared" si="255"/>
        <v>42330.666666666672</v>
      </c>
      <c r="N3298" t="b">
        <v>0</v>
      </c>
      <c r="O3298">
        <v>47</v>
      </c>
      <c r="P3298" t="b">
        <v>1</v>
      </c>
      <c r="Q3298" t="s">
        <v>8271</v>
      </c>
      <c r="R3298" s="7">
        <f t="shared" si="256"/>
        <v>144.06666666666666</v>
      </c>
      <c r="S3298" s="7">
        <f t="shared" si="259"/>
        <v>45.978723404255319</v>
      </c>
      <c r="T3298" t="s">
        <v>8317</v>
      </c>
      <c r="U3298" t="s">
        <v>8318</v>
      </c>
    </row>
    <row r="3299" spans="1:21" ht="4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257"/>
        <v>42193.521481481483</v>
      </c>
      <c r="L3299" s="19">
        <f t="shared" si="258"/>
        <v>2015</v>
      </c>
      <c r="M3299" s="14">
        <f t="shared" si="255"/>
        <v>42212.707638888889</v>
      </c>
      <c r="N3299" t="b">
        <v>0</v>
      </c>
      <c r="O3299">
        <v>44</v>
      </c>
      <c r="P3299" t="b">
        <v>1</v>
      </c>
      <c r="Q3299" t="s">
        <v>8271</v>
      </c>
      <c r="R3299" s="7">
        <f t="shared" si="256"/>
        <v>100.07272727272726</v>
      </c>
      <c r="S3299" s="7">
        <f t="shared" si="259"/>
        <v>125.09090909090909</v>
      </c>
      <c r="T3299" t="s">
        <v>8317</v>
      </c>
      <c r="U3299" t="s">
        <v>8318</v>
      </c>
    </row>
    <row r="3300" spans="1:21" ht="4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257"/>
        <v>42239.707962962959</v>
      </c>
      <c r="L3300" s="19">
        <f t="shared" si="258"/>
        <v>2015</v>
      </c>
      <c r="M3300" s="14">
        <f t="shared" si="255"/>
        <v>42259.75</v>
      </c>
      <c r="N3300" t="b">
        <v>0</v>
      </c>
      <c r="O3300">
        <v>72</v>
      </c>
      <c r="P3300" t="b">
        <v>1</v>
      </c>
      <c r="Q3300" t="s">
        <v>8271</v>
      </c>
      <c r="R3300" s="7">
        <f t="shared" si="256"/>
        <v>101.73</v>
      </c>
      <c r="S3300" s="7">
        <f t="shared" si="259"/>
        <v>141.29166666666666</v>
      </c>
      <c r="T3300" t="s">
        <v>8317</v>
      </c>
      <c r="U3300" t="s">
        <v>8318</v>
      </c>
    </row>
    <row r="3301" spans="1:21" ht="4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257"/>
        <v>42261.667395833334</v>
      </c>
      <c r="L3301" s="19">
        <f t="shared" si="258"/>
        <v>2015</v>
      </c>
      <c r="M3301" s="14">
        <f t="shared" si="255"/>
        <v>42291.667395833334</v>
      </c>
      <c r="N3301" t="b">
        <v>0</v>
      </c>
      <c r="O3301">
        <v>63</v>
      </c>
      <c r="P3301" t="b">
        <v>1</v>
      </c>
      <c r="Q3301" t="s">
        <v>8271</v>
      </c>
      <c r="R3301" s="7">
        <f t="shared" si="256"/>
        <v>116.19999999999999</v>
      </c>
      <c r="S3301" s="7">
        <f t="shared" si="259"/>
        <v>55.333333333333336</v>
      </c>
      <c r="T3301" t="s">
        <v>8317</v>
      </c>
      <c r="U3301" t="s">
        <v>8318</v>
      </c>
    </row>
    <row r="3302" spans="1:21" ht="30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257"/>
        <v>42102.493773148148</v>
      </c>
      <c r="L3302" s="19">
        <f t="shared" si="258"/>
        <v>2015</v>
      </c>
      <c r="M3302" s="14">
        <f t="shared" si="255"/>
        <v>42123.493773148148</v>
      </c>
      <c r="N3302" t="b">
        <v>0</v>
      </c>
      <c r="O3302">
        <v>88</v>
      </c>
      <c r="P3302" t="b">
        <v>1</v>
      </c>
      <c r="Q3302" t="s">
        <v>8271</v>
      </c>
      <c r="R3302" s="7">
        <f t="shared" si="256"/>
        <v>136.16666666666666</v>
      </c>
      <c r="S3302" s="7">
        <f t="shared" si="259"/>
        <v>46.420454545454547</v>
      </c>
      <c r="T3302" t="s">
        <v>8317</v>
      </c>
      <c r="U3302" t="s">
        <v>8318</v>
      </c>
    </row>
    <row r="3303" spans="1:21" ht="4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257"/>
        <v>42538.485833333332</v>
      </c>
      <c r="L3303" s="19">
        <f t="shared" si="258"/>
        <v>2016</v>
      </c>
      <c r="M3303" s="14">
        <f t="shared" si="255"/>
        <v>42583.040972222225</v>
      </c>
      <c r="N3303" t="b">
        <v>0</v>
      </c>
      <c r="O3303">
        <v>70</v>
      </c>
      <c r="P3303" t="b">
        <v>1</v>
      </c>
      <c r="Q3303" t="s">
        <v>8271</v>
      </c>
      <c r="R3303" s="7">
        <f t="shared" si="256"/>
        <v>133.46666666666667</v>
      </c>
      <c r="S3303" s="7">
        <f t="shared" si="259"/>
        <v>57.2</v>
      </c>
      <c r="T3303" t="s">
        <v>8317</v>
      </c>
      <c r="U3303" t="s">
        <v>8318</v>
      </c>
    </row>
    <row r="3304" spans="1:21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257"/>
        <v>42681.10157407407</v>
      </c>
      <c r="L3304" s="19">
        <f t="shared" si="258"/>
        <v>2016</v>
      </c>
      <c r="M3304" s="14">
        <f t="shared" si="255"/>
        <v>42711.10157407407</v>
      </c>
      <c r="N3304" t="b">
        <v>0</v>
      </c>
      <c r="O3304">
        <v>50</v>
      </c>
      <c r="P3304" t="b">
        <v>1</v>
      </c>
      <c r="Q3304" t="s">
        <v>8271</v>
      </c>
      <c r="R3304" s="7">
        <f t="shared" si="256"/>
        <v>103.39285714285715</v>
      </c>
      <c r="S3304" s="7">
        <f t="shared" si="259"/>
        <v>173.7</v>
      </c>
      <c r="T3304" t="s">
        <v>8317</v>
      </c>
      <c r="U3304" t="s">
        <v>8318</v>
      </c>
    </row>
    <row r="3305" spans="1:21" ht="4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257"/>
        <v>42056.40143518518</v>
      </c>
      <c r="L3305" s="19">
        <f t="shared" si="258"/>
        <v>2015</v>
      </c>
      <c r="M3305" s="14">
        <f t="shared" si="255"/>
        <v>42091.359768518523</v>
      </c>
      <c r="N3305" t="b">
        <v>0</v>
      </c>
      <c r="O3305">
        <v>35</v>
      </c>
      <c r="P3305" t="b">
        <v>1</v>
      </c>
      <c r="Q3305" t="s">
        <v>8271</v>
      </c>
      <c r="R3305" s="7">
        <f t="shared" si="256"/>
        <v>115.88888888888889</v>
      </c>
      <c r="S3305" s="7">
        <f t="shared" si="259"/>
        <v>59.6</v>
      </c>
      <c r="T3305" t="s">
        <v>8317</v>
      </c>
      <c r="U3305" t="s">
        <v>8318</v>
      </c>
    </row>
    <row r="3306" spans="1:21" ht="4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257"/>
        <v>42696.374444444446</v>
      </c>
      <c r="L3306" s="19">
        <f t="shared" si="258"/>
        <v>2016</v>
      </c>
      <c r="M3306" s="14">
        <f t="shared" si="255"/>
        <v>42726.374444444446</v>
      </c>
      <c r="N3306" t="b">
        <v>0</v>
      </c>
      <c r="O3306">
        <v>175</v>
      </c>
      <c r="P3306" t="b">
        <v>1</v>
      </c>
      <c r="Q3306" t="s">
        <v>8271</v>
      </c>
      <c r="R3306" s="7">
        <f t="shared" si="256"/>
        <v>104.51666666666665</v>
      </c>
      <c r="S3306" s="7">
        <f t="shared" si="259"/>
        <v>89.585714285714289</v>
      </c>
      <c r="T3306" t="s">
        <v>8317</v>
      </c>
      <c r="U3306" t="s">
        <v>8318</v>
      </c>
    </row>
    <row r="3307" spans="1:21" ht="4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257"/>
        <v>42186.605879629627</v>
      </c>
      <c r="L3307" s="19">
        <f t="shared" si="258"/>
        <v>2015</v>
      </c>
      <c r="M3307" s="14">
        <f t="shared" si="255"/>
        <v>42216.605879629627</v>
      </c>
      <c r="N3307" t="b">
        <v>0</v>
      </c>
      <c r="O3307">
        <v>20</v>
      </c>
      <c r="P3307" t="b">
        <v>1</v>
      </c>
      <c r="Q3307" t="s">
        <v>8271</v>
      </c>
      <c r="R3307" s="7">
        <f t="shared" si="256"/>
        <v>102.02500000000001</v>
      </c>
      <c r="S3307" s="7">
        <f t="shared" si="259"/>
        <v>204.05</v>
      </c>
      <c r="T3307" t="s">
        <v>8317</v>
      </c>
      <c r="U3307" t="s">
        <v>8318</v>
      </c>
    </row>
    <row r="3308" spans="1:21" ht="45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257"/>
        <v>42492.969236111108</v>
      </c>
      <c r="L3308" s="19">
        <f t="shared" si="258"/>
        <v>2016</v>
      </c>
      <c r="M3308" s="14">
        <f t="shared" si="255"/>
        <v>42530.875</v>
      </c>
      <c r="N3308" t="b">
        <v>0</v>
      </c>
      <c r="O3308">
        <v>54</v>
      </c>
      <c r="P3308" t="b">
        <v>1</v>
      </c>
      <c r="Q3308" t="s">
        <v>8271</v>
      </c>
      <c r="R3308" s="7">
        <f t="shared" si="256"/>
        <v>175.33333333333334</v>
      </c>
      <c r="S3308" s="7">
        <f t="shared" si="259"/>
        <v>48.703703703703702</v>
      </c>
      <c r="T3308" t="s">
        <v>8317</v>
      </c>
      <c r="U3308" t="s">
        <v>8318</v>
      </c>
    </row>
    <row r="3309" spans="1:21" ht="4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257"/>
        <v>42474.807164351849</v>
      </c>
      <c r="L3309" s="19">
        <f t="shared" si="258"/>
        <v>2016</v>
      </c>
      <c r="M3309" s="14">
        <f t="shared" si="255"/>
        <v>42504.807164351849</v>
      </c>
      <c r="N3309" t="b">
        <v>0</v>
      </c>
      <c r="O3309">
        <v>20</v>
      </c>
      <c r="P3309" t="b">
        <v>1</v>
      </c>
      <c r="Q3309" t="s">
        <v>8271</v>
      </c>
      <c r="R3309" s="7">
        <f t="shared" si="256"/>
        <v>106.67999999999999</v>
      </c>
      <c r="S3309" s="7">
        <f t="shared" si="259"/>
        <v>53.339999999999996</v>
      </c>
      <c r="T3309" t="s">
        <v>8317</v>
      </c>
      <c r="U3309" t="s">
        <v>8318</v>
      </c>
    </row>
    <row r="3310" spans="1:21" ht="4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257"/>
        <v>42452.626909722225</v>
      </c>
      <c r="L3310" s="19">
        <f t="shared" si="258"/>
        <v>2016</v>
      </c>
      <c r="M3310" s="14">
        <f t="shared" si="255"/>
        <v>42473.626909722225</v>
      </c>
      <c r="N3310" t="b">
        <v>0</v>
      </c>
      <c r="O3310">
        <v>57</v>
      </c>
      <c r="P3310" t="b">
        <v>1</v>
      </c>
      <c r="Q3310" t="s">
        <v>8271</v>
      </c>
      <c r="R3310" s="7">
        <f t="shared" si="256"/>
        <v>122.28571428571429</v>
      </c>
      <c r="S3310" s="7">
        <f t="shared" si="259"/>
        <v>75.087719298245617</v>
      </c>
      <c r="T3310" t="s">
        <v>8317</v>
      </c>
      <c r="U3310" t="s">
        <v>8318</v>
      </c>
    </row>
    <row r="3311" spans="1:21" ht="30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257"/>
        <v>42628.400208333333</v>
      </c>
      <c r="L3311" s="19">
        <f t="shared" si="258"/>
        <v>2016</v>
      </c>
      <c r="M3311" s="14">
        <f t="shared" si="255"/>
        <v>42659.400208333333</v>
      </c>
      <c r="N3311" t="b">
        <v>0</v>
      </c>
      <c r="O3311">
        <v>31</v>
      </c>
      <c r="P3311" t="b">
        <v>1</v>
      </c>
      <c r="Q3311" t="s">
        <v>8271</v>
      </c>
      <c r="R3311" s="7">
        <f t="shared" si="256"/>
        <v>159.42857142857144</v>
      </c>
      <c r="S3311" s="7">
        <f t="shared" si="259"/>
        <v>18</v>
      </c>
      <c r="T3311" t="s">
        <v>8317</v>
      </c>
      <c r="U3311" t="s">
        <v>8318</v>
      </c>
    </row>
    <row r="3312" spans="1:21" ht="30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257"/>
        <v>42253.678530092591</v>
      </c>
      <c r="L3312" s="19">
        <f t="shared" si="258"/>
        <v>2015</v>
      </c>
      <c r="M3312" s="14">
        <f t="shared" si="255"/>
        <v>42283.678530092591</v>
      </c>
      <c r="N3312" t="b">
        <v>0</v>
      </c>
      <c r="O3312">
        <v>31</v>
      </c>
      <c r="P3312" t="b">
        <v>1</v>
      </c>
      <c r="Q3312" t="s">
        <v>8271</v>
      </c>
      <c r="R3312" s="7">
        <f t="shared" si="256"/>
        <v>100.07692307692308</v>
      </c>
      <c r="S3312" s="7">
        <f t="shared" si="259"/>
        <v>209.83870967741936</v>
      </c>
      <c r="T3312" t="s">
        <v>8317</v>
      </c>
      <c r="U3312" t="s">
        <v>8318</v>
      </c>
    </row>
    <row r="3313" spans="1:21" ht="4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257"/>
        <v>42264.04178240741</v>
      </c>
      <c r="L3313" s="19">
        <f t="shared" si="258"/>
        <v>2015</v>
      </c>
      <c r="M3313" s="14">
        <f t="shared" si="255"/>
        <v>42294.04178240741</v>
      </c>
      <c r="N3313" t="b">
        <v>0</v>
      </c>
      <c r="O3313">
        <v>45</v>
      </c>
      <c r="P3313" t="b">
        <v>1</v>
      </c>
      <c r="Q3313" t="s">
        <v>8271</v>
      </c>
      <c r="R3313" s="7">
        <f t="shared" si="256"/>
        <v>109.84</v>
      </c>
      <c r="S3313" s="7">
        <f t="shared" si="259"/>
        <v>61.022222222222226</v>
      </c>
      <c r="T3313" t="s">
        <v>8317</v>
      </c>
      <c r="U3313" t="s">
        <v>8318</v>
      </c>
    </row>
    <row r="3314" spans="1:21" ht="4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257"/>
        <v>42664.559560185182</v>
      </c>
      <c r="L3314" s="19">
        <f t="shared" si="258"/>
        <v>2016</v>
      </c>
      <c r="M3314" s="14">
        <f t="shared" si="255"/>
        <v>42685.666666666672</v>
      </c>
      <c r="N3314" t="b">
        <v>0</v>
      </c>
      <c r="O3314">
        <v>41</v>
      </c>
      <c r="P3314" t="b">
        <v>1</v>
      </c>
      <c r="Q3314" t="s">
        <v>8271</v>
      </c>
      <c r="R3314" s="7">
        <f t="shared" si="256"/>
        <v>100.03999999999999</v>
      </c>
      <c r="S3314" s="7">
        <f t="shared" si="259"/>
        <v>61</v>
      </c>
      <c r="T3314" t="s">
        <v>8317</v>
      </c>
      <c r="U3314" t="s">
        <v>8318</v>
      </c>
    </row>
    <row r="3315" spans="1:21" ht="4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257"/>
        <v>42381.994409722218</v>
      </c>
      <c r="L3315" s="19">
        <f t="shared" si="258"/>
        <v>2016</v>
      </c>
      <c r="M3315" s="14">
        <f t="shared" si="255"/>
        <v>42395.791666666672</v>
      </c>
      <c r="N3315" t="b">
        <v>0</v>
      </c>
      <c r="O3315">
        <v>29</v>
      </c>
      <c r="P3315" t="b">
        <v>1</v>
      </c>
      <c r="Q3315" t="s">
        <v>8271</v>
      </c>
      <c r="R3315" s="7">
        <f t="shared" si="256"/>
        <v>116.05000000000001</v>
      </c>
      <c r="S3315" s="7">
        <f t="shared" si="259"/>
        <v>80.034482758620683</v>
      </c>
      <c r="T3315" t="s">
        <v>8317</v>
      </c>
      <c r="U3315" t="s">
        <v>8318</v>
      </c>
    </row>
    <row r="3316" spans="1:21" ht="4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257"/>
        <v>42105.017488425925</v>
      </c>
      <c r="L3316" s="19">
        <f t="shared" si="258"/>
        <v>2015</v>
      </c>
      <c r="M3316" s="14">
        <f t="shared" si="255"/>
        <v>42132.586805555555</v>
      </c>
      <c r="N3316" t="b">
        <v>0</v>
      </c>
      <c r="O3316">
        <v>58</v>
      </c>
      <c r="P3316" t="b">
        <v>1</v>
      </c>
      <c r="Q3316" t="s">
        <v>8271</v>
      </c>
      <c r="R3316" s="7">
        <f t="shared" si="256"/>
        <v>210.75</v>
      </c>
      <c r="S3316" s="7">
        <f t="shared" si="259"/>
        <v>29.068965517241381</v>
      </c>
      <c r="T3316" t="s">
        <v>8317</v>
      </c>
      <c r="U3316" t="s">
        <v>8318</v>
      </c>
    </row>
    <row r="3317" spans="1:21" ht="4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257"/>
        <v>42466.053715277776</v>
      </c>
      <c r="L3317" s="19">
        <f t="shared" si="258"/>
        <v>2016</v>
      </c>
      <c r="M3317" s="14">
        <f t="shared" si="255"/>
        <v>42496.053715277776</v>
      </c>
      <c r="N3317" t="b">
        <v>0</v>
      </c>
      <c r="O3317">
        <v>89</v>
      </c>
      <c r="P3317" t="b">
        <v>1</v>
      </c>
      <c r="Q3317" t="s">
        <v>8271</v>
      </c>
      <c r="R3317" s="7">
        <f t="shared" si="256"/>
        <v>110.00000000000001</v>
      </c>
      <c r="S3317" s="7">
        <f t="shared" si="259"/>
        <v>49.438202247191015</v>
      </c>
      <c r="T3317" t="s">
        <v>8317</v>
      </c>
      <c r="U3317" t="s">
        <v>8318</v>
      </c>
    </row>
    <row r="3318" spans="1:21" ht="60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257"/>
        <v>41826.621238425927</v>
      </c>
      <c r="L3318" s="19">
        <f t="shared" si="258"/>
        <v>2014</v>
      </c>
      <c r="M3318" s="14">
        <f t="shared" si="255"/>
        <v>41859.329166666663</v>
      </c>
      <c r="N3318" t="b">
        <v>0</v>
      </c>
      <c r="O3318">
        <v>125</v>
      </c>
      <c r="P3318" t="b">
        <v>1</v>
      </c>
      <c r="Q3318" t="s">
        <v>8271</v>
      </c>
      <c r="R3318" s="7">
        <f t="shared" si="256"/>
        <v>100.08673425918037</v>
      </c>
      <c r="S3318" s="7">
        <f t="shared" si="259"/>
        <v>93.977440000000001</v>
      </c>
      <c r="T3318" t="s">
        <v>8317</v>
      </c>
      <c r="U3318" t="s">
        <v>8318</v>
      </c>
    </row>
    <row r="3319" spans="1:21" ht="30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257"/>
        <v>42498.789629629631</v>
      </c>
      <c r="L3319" s="19">
        <f t="shared" si="258"/>
        <v>2016</v>
      </c>
      <c r="M3319" s="14">
        <f t="shared" si="255"/>
        <v>42528.789629629631</v>
      </c>
      <c r="N3319" t="b">
        <v>0</v>
      </c>
      <c r="O3319">
        <v>18</v>
      </c>
      <c r="P3319" t="b">
        <v>1</v>
      </c>
      <c r="Q3319" t="s">
        <v>8271</v>
      </c>
      <c r="R3319" s="7">
        <f t="shared" si="256"/>
        <v>106.19047619047619</v>
      </c>
      <c r="S3319" s="7">
        <f t="shared" si="259"/>
        <v>61.944444444444443</v>
      </c>
      <c r="T3319" t="s">
        <v>8317</v>
      </c>
      <c r="U3319" t="s">
        <v>8318</v>
      </c>
    </row>
    <row r="3320" spans="1:21" ht="30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257"/>
        <v>42431.052002314813</v>
      </c>
      <c r="L3320" s="19">
        <f t="shared" si="258"/>
        <v>2016</v>
      </c>
      <c r="M3320" s="14">
        <f t="shared" si="255"/>
        <v>42470.854166666672</v>
      </c>
      <c r="N3320" t="b">
        <v>0</v>
      </c>
      <c r="O3320">
        <v>32</v>
      </c>
      <c r="P3320" t="b">
        <v>1</v>
      </c>
      <c r="Q3320" t="s">
        <v>8271</v>
      </c>
      <c r="R3320" s="7">
        <f t="shared" si="256"/>
        <v>125.6</v>
      </c>
      <c r="S3320" s="7">
        <f t="shared" si="259"/>
        <v>78.5</v>
      </c>
      <c r="T3320" t="s">
        <v>8317</v>
      </c>
      <c r="U3320" t="s">
        <v>8318</v>
      </c>
    </row>
    <row r="3321" spans="1:21" ht="45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257"/>
        <v>41990.335486111115</v>
      </c>
      <c r="L3321" s="19">
        <f t="shared" si="258"/>
        <v>2014</v>
      </c>
      <c r="M3321" s="14">
        <f t="shared" si="255"/>
        <v>42035.335486111115</v>
      </c>
      <c r="N3321" t="b">
        <v>0</v>
      </c>
      <c r="O3321">
        <v>16</v>
      </c>
      <c r="P3321" t="b">
        <v>1</v>
      </c>
      <c r="Q3321" t="s">
        <v>8271</v>
      </c>
      <c r="R3321" s="7">
        <f t="shared" si="256"/>
        <v>108</v>
      </c>
      <c r="S3321" s="7">
        <f t="shared" si="259"/>
        <v>33.75</v>
      </c>
      <c r="T3321" t="s">
        <v>8317</v>
      </c>
      <c r="U3321" t="s">
        <v>8318</v>
      </c>
    </row>
    <row r="3322" spans="1:21" ht="30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257"/>
        <v>42512.795798611114</v>
      </c>
      <c r="L3322" s="19">
        <f t="shared" si="258"/>
        <v>2016</v>
      </c>
      <c r="M3322" s="14">
        <f t="shared" si="255"/>
        <v>42542.795798611114</v>
      </c>
      <c r="N3322" t="b">
        <v>0</v>
      </c>
      <c r="O3322">
        <v>38</v>
      </c>
      <c r="P3322" t="b">
        <v>1</v>
      </c>
      <c r="Q3322" t="s">
        <v>8271</v>
      </c>
      <c r="R3322" s="7">
        <f t="shared" si="256"/>
        <v>101</v>
      </c>
      <c r="S3322" s="7">
        <f t="shared" si="259"/>
        <v>66.44736842105263</v>
      </c>
      <c r="T3322" t="s">
        <v>8317</v>
      </c>
      <c r="U3322" t="s">
        <v>8318</v>
      </c>
    </row>
    <row r="3323" spans="1:21" ht="45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257"/>
        <v>41913.850289351853</v>
      </c>
      <c r="L3323" s="19">
        <f t="shared" si="258"/>
        <v>2014</v>
      </c>
      <c r="M3323" s="14">
        <f t="shared" si="255"/>
        <v>41927.915972222225</v>
      </c>
      <c r="N3323" t="b">
        <v>0</v>
      </c>
      <c r="O3323">
        <v>15</v>
      </c>
      <c r="P3323" t="b">
        <v>1</v>
      </c>
      <c r="Q3323" t="s">
        <v>8271</v>
      </c>
      <c r="R3323" s="7">
        <f t="shared" si="256"/>
        <v>107.4</v>
      </c>
      <c r="S3323" s="7">
        <f t="shared" si="259"/>
        <v>35.799999999999997</v>
      </c>
      <c r="T3323" t="s">
        <v>8317</v>
      </c>
      <c r="U3323" t="s">
        <v>8318</v>
      </c>
    </row>
    <row r="3324" spans="1:21" ht="4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257"/>
        <v>42520.760370370372</v>
      </c>
      <c r="L3324" s="19">
        <f t="shared" si="258"/>
        <v>2016</v>
      </c>
      <c r="M3324" s="14">
        <f t="shared" si="255"/>
        <v>42542.913194444445</v>
      </c>
      <c r="N3324" t="b">
        <v>0</v>
      </c>
      <c r="O3324">
        <v>23</v>
      </c>
      <c r="P3324" t="b">
        <v>1</v>
      </c>
      <c r="Q3324" t="s">
        <v>8271</v>
      </c>
      <c r="R3324" s="7">
        <f t="shared" si="256"/>
        <v>101.51515151515152</v>
      </c>
      <c r="S3324" s="7">
        <f t="shared" si="259"/>
        <v>145.65217391304347</v>
      </c>
      <c r="T3324" t="s">
        <v>8317</v>
      </c>
      <c r="U3324" t="s">
        <v>8318</v>
      </c>
    </row>
    <row r="3325" spans="1:21" ht="4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257"/>
        <v>42608.11583333333</v>
      </c>
      <c r="L3325" s="19">
        <f t="shared" si="258"/>
        <v>2016</v>
      </c>
      <c r="M3325" s="14">
        <f t="shared" si="255"/>
        <v>42638.11583333333</v>
      </c>
      <c r="N3325" t="b">
        <v>0</v>
      </c>
      <c r="O3325">
        <v>49</v>
      </c>
      <c r="P3325" t="b">
        <v>1</v>
      </c>
      <c r="Q3325" t="s">
        <v>8271</v>
      </c>
      <c r="R3325" s="7">
        <f t="shared" si="256"/>
        <v>125.89999999999999</v>
      </c>
      <c r="S3325" s="7">
        <f t="shared" si="259"/>
        <v>25.693877551020407</v>
      </c>
      <c r="T3325" t="s">
        <v>8317</v>
      </c>
      <c r="U3325" t="s">
        <v>8318</v>
      </c>
    </row>
    <row r="3326" spans="1:21" ht="30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257"/>
        <v>42512.33321759259</v>
      </c>
      <c r="L3326" s="19">
        <f t="shared" si="258"/>
        <v>2016</v>
      </c>
      <c r="M3326" s="14">
        <f t="shared" si="255"/>
        <v>42526.33321759259</v>
      </c>
      <c r="N3326" t="b">
        <v>0</v>
      </c>
      <c r="O3326">
        <v>10</v>
      </c>
      <c r="P3326" t="b">
        <v>1</v>
      </c>
      <c r="Q3326" t="s">
        <v>8271</v>
      </c>
      <c r="R3326" s="7">
        <f t="shared" si="256"/>
        <v>101.66666666666666</v>
      </c>
      <c r="S3326" s="7">
        <f t="shared" si="259"/>
        <v>152.5</v>
      </c>
      <c r="T3326" t="s">
        <v>8317</v>
      </c>
      <c r="U3326" t="s">
        <v>8318</v>
      </c>
    </row>
    <row r="3327" spans="1:21" ht="4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257"/>
        <v>42064.535613425927</v>
      </c>
      <c r="L3327" s="19">
        <f t="shared" si="258"/>
        <v>2015</v>
      </c>
      <c r="M3327" s="14">
        <f t="shared" si="255"/>
        <v>42099.493946759263</v>
      </c>
      <c r="N3327" t="b">
        <v>0</v>
      </c>
      <c r="O3327">
        <v>15</v>
      </c>
      <c r="P3327" t="b">
        <v>1</v>
      </c>
      <c r="Q3327" t="s">
        <v>8271</v>
      </c>
      <c r="R3327" s="7">
        <f t="shared" si="256"/>
        <v>112.5</v>
      </c>
      <c r="S3327" s="7">
        <f t="shared" si="259"/>
        <v>30</v>
      </c>
      <c r="T3327" t="s">
        <v>8317</v>
      </c>
      <c r="U3327" t="s">
        <v>8318</v>
      </c>
    </row>
    <row r="3328" spans="1:21" ht="4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257"/>
        <v>42041.464178240742</v>
      </c>
      <c r="L3328" s="19">
        <f t="shared" si="258"/>
        <v>2015</v>
      </c>
      <c r="M3328" s="14">
        <f t="shared" si="255"/>
        <v>42071.42251157407</v>
      </c>
      <c r="N3328" t="b">
        <v>0</v>
      </c>
      <c r="O3328">
        <v>57</v>
      </c>
      <c r="P3328" t="b">
        <v>1</v>
      </c>
      <c r="Q3328" t="s">
        <v>8271</v>
      </c>
      <c r="R3328" s="7">
        <f t="shared" si="256"/>
        <v>101.375</v>
      </c>
      <c r="S3328" s="7">
        <f t="shared" si="259"/>
        <v>142.28070175438597</v>
      </c>
      <c r="T3328" t="s">
        <v>8317</v>
      </c>
      <c r="U3328" t="s">
        <v>8318</v>
      </c>
    </row>
    <row r="3329" spans="1:21" ht="4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257"/>
        <v>42468.124606481477</v>
      </c>
      <c r="L3329" s="19">
        <f t="shared" si="258"/>
        <v>2016</v>
      </c>
      <c r="M3329" s="14">
        <f t="shared" si="255"/>
        <v>42498.124606481477</v>
      </c>
      <c r="N3329" t="b">
        <v>0</v>
      </c>
      <c r="O3329">
        <v>33</v>
      </c>
      <c r="P3329" t="b">
        <v>1</v>
      </c>
      <c r="Q3329" t="s">
        <v>8271</v>
      </c>
      <c r="R3329" s="7">
        <f t="shared" si="256"/>
        <v>101.25</v>
      </c>
      <c r="S3329" s="7">
        <f t="shared" si="259"/>
        <v>24.545454545454547</v>
      </c>
      <c r="T3329" t="s">
        <v>8317</v>
      </c>
      <c r="U3329" t="s">
        <v>8318</v>
      </c>
    </row>
    <row r="3330" spans="1:21" ht="4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si="257"/>
        <v>41822.32503472222</v>
      </c>
      <c r="L3330" s="19">
        <f t="shared" si="258"/>
        <v>2014</v>
      </c>
      <c r="M3330" s="14">
        <f t="shared" ref="M3330:M3393" si="260">(I3330/86400)+25569+(-6/24)</f>
        <v>41824.791666666664</v>
      </c>
      <c r="N3330" t="b">
        <v>0</v>
      </c>
      <c r="O3330">
        <v>9</v>
      </c>
      <c r="P3330" t="b">
        <v>1</v>
      </c>
      <c r="Q3330" t="s">
        <v>8271</v>
      </c>
      <c r="R3330" s="7">
        <f t="shared" ref="R3330:R3393" si="261">E3330/D3330*100</f>
        <v>146.38888888888889</v>
      </c>
      <c r="S3330" s="7">
        <f t="shared" si="259"/>
        <v>292.77777777777777</v>
      </c>
      <c r="T3330" t="s">
        <v>8317</v>
      </c>
      <c r="U3330" t="s">
        <v>8318</v>
      </c>
    </row>
    <row r="3331" spans="1:21" ht="4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ref="K3331:K3394" si="262">(J3331/86400)+25569+(-6/24)</f>
        <v>41837.073009259257</v>
      </c>
      <c r="L3331" s="19">
        <f t="shared" ref="L3331:L3394" si="263">YEAR(K3331)</f>
        <v>2014</v>
      </c>
      <c r="M3331" s="14">
        <f t="shared" si="260"/>
        <v>41847.708333333336</v>
      </c>
      <c r="N3331" t="b">
        <v>0</v>
      </c>
      <c r="O3331">
        <v>26</v>
      </c>
      <c r="P3331" t="b">
        <v>1</v>
      </c>
      <c r="Q3331" t="s">
        <v>8271</v>
      </c>
      <c r="R3331" s="7">
        <f t="shared" si="261"/>
        <v>116.8</v>
      </c>
      <c r="S3331" s="7">
        <f t="shared" ref="S3331:S3394" si="264">IFERROR(E3331/O3331,0)</f>
        <v>44.92307692307692</v>
      </c>
      <c r="T3331" t="s">
        <v>8317</v>
      </c>
      <c r="U3331" t="s">
        <v>8318</v>
      </c>
    </row>
    <row r="3332" spans="1:21" ht="4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262"/>
        <v>42065.637361111112</v>
      </c>
      <c r="L3332" s="19">
        <f t="shared" si="263"/>
        <v>2015</v>
      </c>
      <c r="M3332" s="14">
        <f t="shared" si="260"/>
        <v>42095.595694444448</v>
      </c>
      <c r="N3332" t="b">
        <v>0</v>
      </c>
      <c r="O3332">
        <v>69</v>
      </c>
      <c r="P3332" t="b">
        <v>1</v>
      </c>
      <c r="Q3332" t="s">
        <v>8271</v>
      </c>
      <c r="R3332" s="7">
        <f t="shared" si="261"/>
        <v>106.26666666666667</v>
      </c>
      <c r="S3332" s="7">
        <f t="shared" si="264"/>
        <v>23.10144927536232</v>
      </c>
      <c r="T3332" t="s">
        <v>8317</v>
      </c>
      <c r="U3332" t="s">
        <v>8318</v>
      </c>
    </row>
    <row r="3333" spans="1:21" ht="4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262"/>
        <v>42248.447754629626</v>
      </c>
      <c r="L3333" s="19">
        <f t="shared" si="263"/>
        <v>2015</v>
      </c>
      <c r="M3333" s="14">
        <f t="shared" si="260"/>
        <v>42283.447754629626</v>
      </c>
      <c r="N3333" t="b">
        <v>0</v>
      </c>
      <c r="O3333">
        <v>65</v>
      </c>
      <c r="P3333" t="b">
        <v>1</v>
      </c>
      <c r="Q3333" t="s">
        <v>8271</v>
      </c>
      <c r="R3333" s="7">
        <f t="shared" si="261"/>
        <v>104.52</v>
      </c>
      <c r="S3333" s="7">
        <f t="shared" si="264"/>
        <v>80.400000000000006</v>
      </c>
      <c r="T3333" t="s">
        <v>8317</v>
      </c>
      <c r="U3333" t="s">
        <v>8318</v>
      </c>
    </row>
    <row r="3334" spans="1:21" ht="4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262"/>
        <v>41809.610300925924</v>
      </c>
      <c r="L3334" s="19">
        <f t="shared" si="263"/>
        <v>2014</v>
      </c>
      <c r="M3334" s="14">
        <f t="shared" si="260"/>
        <v>41839.610300925924</v>
      </c>
      <c r="N3334" t="b">
        <v>0</v>
      </c>
      <c r="O3334">
        <v>83</v>
      </c>
      <c r="P3334" t="b">
        <v>1</v>
      </c>
      <c r="Q3334" t="s">
        <v>8271</v>
      </c>
      <c r="R3334" s="7">
        <f t="shared" si="261"/>
        <v>100</v>
      </c>
      <c r="S3334" s="7">
        <f t="shared" si="264"/>
        <v>72.289156626506028</v>
      </c>
      <c r="T3334" t="s">
        <v>8317</v>
      </c>
      <c r="U3334" t="s">
        <v>8318</v>
      </c>
    </row>
    <row r="3335" spans="1:21" ht="4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262"/>
        <v>42148.426851851851</v>
      </c>
      <c r="L3335" s="19">
        <f t="shared" si="263"/>
        <v>2015</v>
      </c>
      <c r="M3335" s="14">
        <f t="shared" si="260"/>
        <v>42170.426851851851</v>
      </c>
      <c r="N3335" t="b">
        <v>0</v>
      </c>
      <c r="O3335">
        <v>111</v>
      </c>
      <c r="P3335" t="b">
        <v>1</v>
      </c>
      <c r="Q3335" t="s">
        <v>8271</v>
      </c>
      <c r="R3335" s="7">
        <f t="shared" si="261"/>
        <v>104.57142857142858</v>
      </c>
      <c r="S3335" s="7">
        <f t="shared" si="264"/>
        <v>32.972972972972975</v>
      </c>
      <c r="T3335" t="s">
        <v>8317</v>
      </c>
      <c r="U3335" t="s">
        <v>8318</v>
      </c>
    </row>
    <row r="3336" spans="1:21" ht="30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262"/>
        <v>42185.271087962959</v>
      </c>
      <c r="L3336" s="19">
        <f t="shared" si="263"/>
        <v>2015</v>
      </c>
      <c r="M3336" s="14">
        <f t="shared" si="260"/>
        <v>42215.271087962959</v>
      </c>
      <c r="N3336" t="b">
        <v>0</v>
      </c>
      <c r="O3336">
        <v>46</v>
      </c>
      <c r="P3336" t="b">
        <v>1</v>
      </c>
      <c r="Q3336" t="s">
        <v>8271</v>
      </c>
      <c r="R3336" s="7">
        <f t="shared" si="261"/>
        <v>138.62051149573753</v>
      </c>
      <c r="S3336" s="7">
        <f t="shared" si="264"/>
        <v>116.65217391304348</v>
      </c>
      <c r="T3336" t="s">
        <v>8317</v>
      </c>
      <c r="U3336" t="s">
        <v>8318</v>
      </c>
    </row>
    <row r="3337" spans="1:21" ht="4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262"/>
        <v>41827.424143518518</v>
      </c>
      <c r="L3337" s="19">
        <f t="shared" si="263"/>
        <v>2014</v>
      </c>
      <c r="M3337" s="14">
        <f t="shared" si="260"/>
        <v>41854.708333333336</v>
      </c>
      <c r="N3337" t="b">
        <v>0</v>
      </c>
      <c r="O3337">
        <v>63</v>
      </c>
      <c r="P3337" t="b">
        <v>1</v>
      </c>
      <c r="Q3337" t="s">
        <v>8271</v>
      </c>
      <c r="R3337" s="7">
        <f t="shared" si="261"/>
        <v>100.32000000000001</v>
      </c>
      <c r="S3337" s="7">
        <f t="shared" si="264"/>
        <v>79.61904761904762</v>
      </c>
      <c r="T3337" t="s">
        <v>8317</v>
      </c>
      <c r="U3337" t="s">
        <v>8318</v>
      </c>
    </row>
    <row r="3338" spans="1:21" ht="4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262"/>
        <v>42437.148680555554</v>
      </c>
      <c r="L3338" s="19">
        <f t="shared" si="263"/>
        <v>2016</v>
      </c>
      <c r="M3338" s="14">
        <f t="shared" si="260"/>
        <v>42465.10701388889</v>
      </c>
      <c r="N3338" t="b">
        <v>0</v>
      </c>
      <c r="O3338">
        <v>9</v>
      </c>
      <c r="P3338" t="b">
        <v>1</v>
      </c>
      <c r="Q3338" t="s">
        <v>8271</v>
      </c>
      <c r="R3338" s="7">
        <f t="shared" si="261"/>
        <v>100</v>
      </c>
      <c r="S3338" s="7">
        <f t="shared" si="264"/>
        <v>27.777777777777779</v>
      </c>
      <c r="T3338" t="s">
        <v>8317</v>
      </c>
      <c r="U3338" t="s">
        <v>8318</v>
      </c>
    </row>
    <row r="3339" spans="1:21" ht="4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262"/>
        <v>41901.032025462962</v>
      </c>
      <c r="L3339" s="19">
        <f t="shared" si="263"/>
        <v>2014</v>
      </c>
      <c r="M3339" s="14">
        <f t="shared" si="260"/>
        <v>41922.625</v>
      </c>
      <c r="N3339" t="b">
        <v>0</v>
      </c>
      <c r="O3339">
        <v>34</v>
      </c>
      <c r="P3339" t="b">
        <v>1</v>
      </c>
      <c r="Q3339" t="s">
        <v>8271</v>
      </c>
      <c r="R3339" s="7">
        <f t="shared" si="261"/>
        <v>110.2</v>
      </c>
      <c r="S3339" s="7">
        <f t="shared" si="264"/>
        <v>81.029411764705884</v>
      </c>
      <c r="T3339" t="s">
        <v>8317</v>
      </c>
      <c r="U3339" t="s">
        <v>8318</v>
      </c>
    </row>
    <row r="3340" spans="1:21" ht="30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262"/>
        <v>42769.324999999997</v>
      </c>
      <c r="L3340" s="19">
        <f t="shared" si="263"/>
        <v>2017</v>
      </c>
      <c r="M3340" s="14">
        <f t="shared" si="260"/>
        <v>42790.324999999997</v>
      </c>
      <c r="N3340" t="b">
        <v>0</v>
      </c>
      <c r="O3340">
        <v>112</v>
      </c>
      <c r="P3340" t="b">
        <v>1</v>
      </c>
      <c r="Q3340" t="s">
        <v>8271</v>
      </c>
      <c r="R3340" s="7">
        <f t="shared" si="261"/>
        <v>102.18</v>
      </c>
      <c r="S3340" s="7">
        <f t="shared" si="264"/>
        <v>136.84821428571428</v>
      </c>
      <c r="T3340" t="s">
        <v>8317</v>
      </c>
      <c r="U3340" t="s">
        <v>8318</v>
      </c>
    </row>
    <row r="3341" spans="1:21" ht="30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262"/>
        <v>42549.415717592594</v>
      </c>
      <c r="L3341" s="19">
        <f t="shared" si="263"/>
        <v>2016</v>
      </c>
      <c r="M3341" s="14">
        <f t="shared" si="260"/>
        <v>42579.415717592594</v>
      </c>
      <c r="N3341" t="b">
        <v>0</v>
      </c>
      <c r="O3341">
        <v>47</v>
      </c>
      <c r="P3341" t="b">
        <v>1</v>
      </c>
      <c r="Q3341" t="s">
        <v>8271</v>
      </c>
      <c r="R3341" s="7">
        <f t="shared" si="261"/>
        <v>104.35000000000001</v>
      </c>
      <c r="S3341" s="7">
        <f t="shared" si="264"/>
        <v>177.61702127659575</v>
      </c>
      <c r="T3341" t="s">
        <v>8317</v>
      </c>
      <c r="U3341" t="s">
        <v>8318</v>
      </c>
    </row>
    <row r="3342" spans="1:21" ht="4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262"/>
        <v>42685.724004629628</v>
      </c>
      <c r="L3342" s="19">
        <f t="shared" si="263"/>
        <v>2016</v>
      </c>
      <c r="M3342" s="14">
        <f t="shared" si="260"/>
        <v>42710.724004629628</v>
      </c>
      <c r="N3342" t="b">
        <v>0</v>
      </c>
      <c r="O3342">
        <v>38</v>
      </c>
      <c r="P3342" t="b">
        <v>1</v>
      </c>
      <c r="Q3342" t="s">
        <v>8271</v>
      </c>
      <c r="R3342" s="7">
        <f t="shared" si="261"/>
        <v>138.16666666666666</v>
      </c>
      <c r="S3342" s="7">
        <f t="shared" si="264"/>
        <v>109.07894736842105</v>
      </c>
      <c r="T3342" t="s">
        <v>8317</v>
      </c>
      <c r="U3342" t="s">
        <v>8318</v>
      </c>
    </row>
    <row r="3343" spans="1:21" ht="4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262"/>
        <v>42510.548854166671</v>
      </c>
      <c r="L3343" s="19">
        <f t="shared" si="263"/>
        <v>2016</v>
      </c>
      <c r="M3343" s="14">
        <f t="shared" si="260"/>
        <v>42533.458333333328</v>
      </c>
      <c r="N3343" t="b">
        <v>0</v>
      </c>
      <c r="O3343">
        <v>28</v>
      </c>
      <c r="P3343" t="b">
        <v>1</v>
      </c>
      <c r="Q3343" t="s">
        <v>8271</v>
      </c>
      <c r="R3343" s="7">
        <f t="shared" si="261"/>
        <v>100</v>
      </c>
      <c r="S3343" s="7">
        <f t="shared" si="264"/>
        <v>119.64285714285714</v>
      </c>
      <c r="T3343" t="s">
        <v>8317</v>
      </c>
      <c r="U3343" t="s">
        <v>8318</v>
      </c>
    </row>
    <row r="3344" spans="1:21" ht="30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262"/>
        <v>42062.046412037038</v>
      </c>
      <c r="L3344" s="19">
        <f t="shared" si="263"/>
        <v>2015</v>
      </c>
      <c r="M3344" s="14">
        <f t="shared" si="260"/>
        <v>42094.957638888889</v>
      </c>
      <c r="N3344" t="b">
        <v>0</v>
      </c>
      <c r="O3344">
        <v>78</v>
      </c>
      <c r="P3344" t="b">
        <v>1</v>
      </c>
      <c r="Q3344" t="s">
        <v>8271</v>
      </c>
      <c r="R3344" s="7">
        <f t="shared" si="261"/>
        <v>101.66666666666666</v>
      </c>
      <c r="S3344" s="7">
        <f t="shared" si="264"/>
        <v>78.205128205128204</v>
      </c>
      <c r="T3344" t="s">
        <v>8317</v>
      </c>
      <c r="U3344" t="s">
        <v>8318</v>
      </c>
    </row>
    <row r="3345" spans="1:21" ht="4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262"/>
        <v>42452.666481481487</v>
      </c>
      <c r="L3345" s="19">
        <f t="shared" si="263"/>
        <v>2016</v>
      </c>
      <c r="M3345" s="14">
        <f t="shared" si="260"/>
        <v>42473.304166666669</v>
      </c>
      <c r="N3345" t="b">
        <v>0</v>
      </c>
      <c r="O3345">
        <v>23</v>
      </c>
      <c r="P3345" t="b">
        <v>1</v>
      </c>
      <c r="Q3345" t="s">
        <v>8271</v>
      </c>
      <c r="R3345" s="7">
        <f t="shared" si="261"/>
        <v>171.42857142857142</v>
      </c>
      <c r="S3345" s="7">
        <f t="shared" si="264"/>
        <v>52.173913043478258</v>
      </c>
      <c r="T3345" t="s">
        <v>8317</v>
      </c>
      <c r="U3345" t="s">
        <v>8318</v>
      </c>
    </row>
    <row r="3346" spans="1:21" ht="4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262"/>
        <v>41850.950150462959</v>
      </c>
      <c r="L3346" s="19">
        <f t="shared" si="263"/>
        <v>2014</v>
      </c>
      <c r="M3346" s="14">
        <f t="shared" si="260"/>
        <v>41880.950150462959</v>
      </c>
      <c r="N3346" t="b">
        <v>0</v>
      </c>
      <c r="O3346">
        <v>40</v>
      </c>
      <c r="P3346" t="b">
        <v>1</v>
      </c>
      <c r="Q3346" t="s">
        <v>8271</v>
      </c>
      <c r="R3346" s="7">
        <f t="shared" si="261"/>
        <v>101.44444444444444</v>
      </c>
      <c r="S3346" s="7">
        <f t="shared" si="264"/>
        <v>114.125</v>
      </c>
      <c r="T3346" t="s">
        <v>8317</v>
      </c>
      <c r="U3346" t="s">
        <v>8318</v>
      </c>
    </row>
    <row r="3347" spans="1:21" ht="4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262"/>
        <v>42052.856111111112</v>
      </c>
      <c r="L3347" s="19">
        <f t="shared" si="263"/>
        <v>2015</v>
      </c>
      <c r="M3347" s="14">
        <f t="shared" si="260"/>
        <v>42111.775694444441</v>
      </c>
      <c r="N3347" t="b">
        <v>0</v>
      </c>
      <c r="O3347">
        <v>13</v>
      </c>
      <c r="P3347" t="b">
        <v>1</v>
      </c>
      <c r="Q3347" t="s">
        <v>8271</v>
      </c>
      <c r="R3347" s="7">
        <f t="shared" si="261"/>
        <v>130</v>
      </c>
      <c r="S3347" s="7">
        <f t="shared" si="264"/>
        <v>50</v>
      </c>
      <c r="T3347" t="s">
        <v>8317</v>
      </c>
      <c r="U3347" t="s">
        <v>8318</v>
      </c>
    </row>
    <row r="3348" spans="1:21" ht="4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262"/>
        <v>42053.774421296301</v>
      </c>
      <c r="L3348" s="19">
        <f t="shared" si="263"/>
        <v>2015</v>
      </c>
      <c r="M3348" s="14">
        <f t="shared" si="260"/>
        <v>42060.774421296301</v>
      </c>
      <c r="N3348" t="b">
        <v>0</v>
      </c>
      <c r="O3348">
        <v>18</v>
      </c>
      <c r="P3348" t="b">
        <v>1</v>
      </c>
      <c r="Q3348" t="s">
        <v>8271</v>
      </c>
      <c r="R3348" s="7">
        <f t="shared" si="261"/>
        <v>110.00000000000001</v>
      </c>
      <c r="S3348" s="7">
        <f t="shared" si="264"/>
        <v>91.666666666666671</v>
      </c>
      <c r="T3348" t="s">
        <v>8317</v>
      </c>
      <c r="U3348" t="s">
        <v>8318</v>
      </c>
    </row>
    <row r="3349" spans="1:21" ht="45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262"/>
        <v>42484.301550925928</v>
      </c>
      <c r="L3349" s="19">
        <f t="shared" si="263"/>
        <v>2016</v>
      </c>
      <c r="M3349" s="14">
        <f t="shared" si="260"/>
        <v>42498.625</v>
      </c>
      <c r="N3349" t="b">
        <v>0</v>
      </c>
      <c r="O3349">
        <v>22</v>
      </c>
      <c r="P3349" t="b">
        <v>1</v>
      </c>
      <c r="Q3349" t="s">
        <v>8271</v>
      </c>
      <c r="R3349" s="7">
        <f t="shared" si="261"/>
        <v>119.44999999999999</v>
      </c>
      <c r="S3349" s="7">
        <f t="shared" si="264"/>
        <v>108.59090909090909</v>
      </c>
      <c r="T3349" t="s">
        <v>8317</v>
      </c>
      <c r="U3349" t="s">
        <v>8318</v>
      </c>
    </row>
    <row r="3350" spans="1:21" ht="4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262"/>
        <v>42466.308796296296</v>
      </c>
      <c r="L3350" s="19">
        <f t="shared" si="263"/>
        <v>2016</v>
      </c>
      <c r="M3350" s="14">
        <f t="shared" si="260"/>
        <v>42489.915972222225</v>
      </c>
      <c r="N3350" t="b">
        <v>0</v>
      </c>
      <c r="O3350">
        <v>79</v>
      </c>
      <c r="P3350" t="b">
        <v>1</v>
      </c>
      <c r="Q3350" t="s">
        <v>8271</v>
      </c>
      <c r="R3350" s="7">
        <f t="shared" si="261"/>
        <v>100.2909090909091</v>
      </c>
      <c r="S3350" s="7">
        <f t="shared" si="264"/>
        <v>69.822784810126578</v>
      </c>
      <c r="T3350" t="s">
        <v>8317</v>
      </c>
      <c r="U3350" t="s">
        <v>8318</v>
      </c>
    </row>
    <row r="3351" spans="1:21" ht="4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262"/>
        <v>42512.860787037032</v>
      </c>
      <c r="L3351" s="19">
        <f t="shared" si="263"/>
        <v>2016</v>
      </c>
      <c r="M3351" s="14">
        <f t="shared" si="260"/>
        <v>42534.458333333328</v>
      </c>
      <c r="N3351" t="b">
        <v>0</v>
      </c>
      <c r="O3351">
        <v>14</v>
      </c>
      <c r="P3351" t="b">
        <v>1</v>
      </c>
      <c r="Q3351" t="s">
        <v>8271</v>
      </c>
      <c r="R3351" s="7">
        <f t="shared" si="261"/>
        <v>153.4</v>
      </c>
      <c r="S3351" s="7">
        <f t="shared" si="264"/>
        <v>109.57142857142857</v>
      </c>
      <c r="T3351" t="s">
        <v>8317</v>
      </c>
      <c r="U3351" t="s">
        <v>8318</v>
      </c>
    </row>
    <row r="3352" spans="1:21" ht="45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262"/>
        <v>42302.451516203699</v>
      </c>
      <c r="L3352" s="19">
        <f t="shared" si="263"/>
        <v>2015</v>
      </c>
      <c r="M3352" s="14">
        <f t="shared" si="260"/>
        <v>42337.708333333328</v>
      </c>
      <c r="N3352" t="b">
        <v>0</v>
      </c>
      <c r="O3352">
        <v>51</v>
      </c>
      <c r="P3352" t="b">
        <v>1</v>
      </c>
      <c r="Q3352" t="s">
        <v>8271</v>
      </c>
      <c r="R3352" s="7">
        <f t="shared" si="261"/>
        <v>104.42857142857143</v>
      </c>
      <c r="S3352" s="7">
        <f t="shared" si="264"/>
        <v>71.666666666666671</v>
      </c>
      <c r="T3352" t="s">
        <v>8317</v>
      </c>
      <c r="U3352" t="s">
        <v>8318</v>
      </c>
    </row>
    <row r="3353" spans="1:21" ht="4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262"/>
        <v>41806.145428240743</v>
      </c>
      <c r="L3353" s="19">
        <f t="shared" si="263"/>
        <v>2014</v>
      </c>
      <c r="M3353" s="14">
        <f t="shared" si="260"/>
        <v>41843.208333333336</v>
      </c>
      <c r="N3353" t="b">
        <v>0</v>
      </c>
      <c r="O3353">
        <v>54</v>
      </c>
      <c r="P3353" t="b">
        <v>1</v>
      </c>
      <c r="Q3353" t="s">
        <v>8271</v>
      </c>
      <c r="R3353" s="7">
        <f t="shared" si="261"/>
        <v>101.1</v>
      </c>
      <c r="S3353" s="7">
        <f t="shared" si="264"/>
        <v>93.611111111111114</v>
      </c>
      <c r="T3353" t="s">
        <v>8317</v>
      </c>
      <c r="U3353" t="s">
        <v>8318</v>
      </c>
    </row>
    <row r="3354" spans="1:21" ht="45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262"/>
        <v>42495.742800925931</v>
      </c>
      <c r="L3354" s="19">
        <f t="shared" si="263"/>
        <v>2016</v>
      </c>
      <c r="M3354" s="14">
        <f t="shared" si="260"/>
        <v>42552.708333333328</v>
      </c>
      <c r="N3354" t="b">
        <v>0</v>
      </c>
      <c r="O3354">
        <v>70</v>
      </c>
      <c r="P3354" t="b">
        <v>1</v>
      </c>
      <c r="Q3354" t="s">
        <v>8271</v>
      </c>
      <c r="R3354" s="7">
        <f t="shared" si="261"/>
        <v>107.52</v>
      </c>
      <c r="S3354" s="7">
        <f t="shared" si="264"/>
        <v>76.8</v>
      </c>
      <c r="T3354" t="s">
        <v>8317</v>
      </c>
      <c r="U3354" t="s">
        <v>8318</v>
      </c>
    </row>
    <row r="3355" spans="1:21" ht="4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262"/>
        <v>42479.182291666672</v>
      </c>
      <c r="L3355" s="19">
        <f t="shared" si="263"/>
        <v>2016</v>
      </c>
      <c r="M3355" s="14">
        <f t="shared" si="260"/>
        <v>42492.708333333328</v>
      </c>
      <c r="N3355" t="b">
        <v>0</v>
      </c>
      <c r="O3355">
        <v>44</v>
      </c>
      <c r="P3355" t="b">
        <v>1</v>
      </c>
      <c r="Q3355" t="s">
        <v>8271</v>
      </c>
      <c r="R3355" s="7">
        <f t="shared" si="261"/>
        <v>315</v>
      </c>
      <c r="S3355" s="7">
        <f t="shared" si="264"/>
        <v>35.795454545454547</v>
      </c>
      <c r="T3355" t="s">
        <v>8317</v>
      </c>
      <c r="U3355" t="s">
        <v>8318</v>
      </c>
    </row>
    <row r="3356" spans="1:21" ht="30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262"/>
        <v>42270.4769212963</v>
      </c>
      <c r="L3356" s="19">
        <f t="shared" si="263"/>
        <v>2015</v>
      </c>
      <c r="M3356" s="14">
        <f t="shared" si="260"/>
        <v>42305.917361111111</v>
      </c>
      <c r="N3356" t="b">
        <v>0</v>
      </c>
      <c r="O3356">
        <v>55</v>
      </c>
      <c r="P3356" t="b">
        <v>1</v>
      </c>
      <c r="Q3356" t="s">
        <v>8271</v>
      </c>
      <c r="R3356" s="7">
        <f t="shared" si="261"/>
        <v>101.93333333333334</v>
      </c>
      <c r="S3356" s="7">
        <f t="shared" si="264"/>
        <v>55.6</v>
      </c>
      <c r="T3356" t="s">
        <v>8317</v>
      </c>
      <c r="U3356" t="s">
        <v>8318</v>
      </c>
    </row>
    <row r="3357" spans="1:21" ht="4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262"/>
        <v>42489.369525462964</v>
      </c>
      <c r="L3357" s="19">
        <f t="shared" si="263"/>
        <v>2016</v>
      </c>
      <c r="M3357" s="14">
        <f t="shared" si="260"/>
        <v>42500.220138888893</v>
      </c>
      <c r="N3357" t="b">
        <v>0</v>
      </c>
      <c r="O3357">
        <v>15</v>
      </c>
      <c r="P3357" t="b">
        <v>1</v>
      </c>
      <c r="Q3357" t="s">
        <v>8271</v>
      </c>
      <c r="R3357" s="7">
        <f t="shared" si="261"/>
        <v>126.28571428571429</v>
      </c>
      <c r="S3357" s="7">
        <f t="shared" si="264"/>
        <v>147.33333333333334</v>
      </c>
      <c r="T3357" t="s">
        <v>8317</v>
      </c>
      <c r="U3357" t="s">
        <v>8318</v>
      </c>
    </row>
    <row r="3358" spans="1:21" ht="4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262"/>
        <v>42536.565648148149</v>
      </c>
      <c r="L3358" s="19">
        <f t="shared" si="263"/>
        <v>2016</v>
      </c>
      <c r="M3358" s="14">
        <f t="shared" si="260"/>
        <v>42566.565648148149</v>
      </c>
      <c r="N3358" t="b">
        <v>0</v>
      </c>
      <c r="O3358">
        <v>27</v>
      </c>
      <c r="P3358" t="b">
        <v>1</v>
      </c>
      <c r="Q3358" t="s">
        <v>8271</v>
      </c>
      <c r="R3358" s="7">
        <f t="shared" si="261"/>
        <v>101.4</v>
      </c>
      <c r="S3358" s="7">
        <f t="shared" si="264"/>
        <v>56.333333333333336</v>
      </c>
      <c r="T3358" t="s">
        <v>8317</v>
      </c>
      <c r="U3358" t="s">
        <v>8318</v>
      </c>
    </row>
    <row r="3359" spans="1:21" ht="4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262"/>
        <v>41822.167939814812</v>
      </c>
      <c r="L3359" s="19">
        <f t="shared" si="263"/>
        <v>2014</v>
      </c>
      <c r="M3359" s="14">
        <f t="shared" si="260"/>
        <v>41852.167939814812</v>
      </c>
      <c r="N3359" t="b">
        <v>0</v>
      </c>
      <c r="O3359">
        <v>21</v>
      </c>
      <c r="P3359" t="b">
        <v>1</v>
      </c>
      <c r="Q3359" t="s">
        <v>8271</v>
      </c>
      <c r="R3359" s="7">
        <f t="shared" si="261"/>
        <v>101</v>
      </c>
      <c r="S3359" s="7">
        <f t="shared" si="264"/>
        <v>96.19047619047619</v>
      </c>
      <c r="T3359" t="s">
        <v>8317</v>
      </c>
      <c r="U3359" t="s">
        <v>8318</v>
      </c>
    </row>
    <row r="3360" spans="1:21" ht="4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262"/>
        <v>41932.061099537037</v>
      </c>
      <c r="L3360" s="19">
        <f t="shared" si="263"/>
        <v>2014</v>
      </c>
      <c r="M3360" s="14">
        <f t="shared" si="260"/>
        <v>41962.102766203709</v>
      </c>
      <c r="N3360" t="b">
        <v>0</v>
      </c>
      <c r="O3360">
        <v>162</v>
      </c>
      <c r="P3360" t="b">
        <v>1</v>
      </c>
      <c r="Q3360" t="s">
        <v>8271</v>
      </c>
      <c r="R3360" s="7">
        <f t="shared" si="261"/>
        <v>102.99000000000001</v>
      </c>
      <c r="S3360" s="7">
        <f t="shared" si="264"/>
        <v>63.574074074074076</v>
      </c>
      <c r="T3360" t="s">
        <v>8317</v>
      </c>
      <c r="U3360" t="s">
        <v>8318</v>
      </c>
    </row>
    <row r="3361" spans="1:21" ht="30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262"/>
        <v>42745.807106481487</v>
      </c>
      <c r="L3361" s="19">
        <f t="shared" si="263"/>
        <v>2017</v>
      </c>
      <c r="M3361" s="14">
        <f t="shared" si="260"/>
        <v>42790.807106481487</v>
      </c>
      <c r="N3361" t="b">
        <v>0</v>
      </c>
      <c r="O3361">
        <v>23</v>
      </c>
      <c r="P3361" t="b">
        <v>1</v>
      </c>
      <c r="Q3361" t="s">
        <v>8271</v>
      </c>
      <c r="R3361" s="7">
        <f t="shared" si="261"/>
        <v>106.25</v>
      </c>
      <c r="S3361" s="7">
        <f t="shared" si="264"/>
        <v>184.78260869565219</v>
      </c>
      <c r="T3361" t="s">
        <v>8317</v>
      </c>
      <c r="U3361" t="s">
        <v>8318</v>
      </c>
    </row>
    <row r="3362" spans="1:21" ht="30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262"/>
        <v>42696.832673611112</v>
      </c>
      <c r="L3362" s="19">
        <f t="shared" si="263"/>
        <v>2016</v>
      </c>
      <c r="M3362" s="14">
        <f t="shared" si="260"/>
        <v>42718.415972222225</v>
      </c>
      <c r="N3362" t="b">
        <v>0</v>
      </c>
      <c r="O3362">
        <v>72</v>
      </c>
      <c r="P3362" t="b">
        <v>1</v>
      </c>
      <c r="Q3362" t="s">
        <v>8271</v>
      </c>
      <c r="R3362" s="7">
        <f t="shared" si="261"/>
        <v>101.37777777777779</v>
      </c>
      <c r="S3362" s="7">
        <f t="shared" si="264"/>
        <v>126.72222222222223</v>
      </c>
      <c r="T3362" t="s">
        <v>8317</v>
      </c>
      <c r="U3362" t="s">
        <v>8318</v>
      </c>
    </row>
    <row r="3363" spans="1:21" ht="45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262"/>
        <v>41865.775347222225</v>
      </c>
      <c r="L3363" s="19">
        <f t="shared" si="263"/>
        <v>2014</v>
      </c>
      <c r="M3363" s="14">
        <f t="shared" si="260"/>
        <v>41883.415972222225</v>
      </c>
      <c r="N3363" t="b">
        <v>0</v>
      </c>
      <c r="O3363">
        <v>68</v>
      </c>
      <c r="P3363" t="b">
        <v>1</v>
      </c>
      <c r="Q3363" t="s">
        <v>8271</v>
      </c>
      <c r="R3363" s="7">
        <f t="shared" si="261"/>
        <v>113.46000000000001</v>
      </c>
      <c r="S3363" s="7">
        <f t="shared" si="264"/>
        <v>83.42647058823529</v>
      </c>
      <c r="T3363" t="s">
        <v>8317</v>
      </c>
      <c r="U3363" t="s">
        <v>8318</v>
      </c>
    </row>
    <row r="3364" spans="1:21" ht="4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262"/>
        <v>42055.841631944444</v>
      </c>
      <c r="L3364" s="19">
        <f t="shared" si="263"/>
        <v>2015</v>
      </c>
      <c r="M3364" s="14">
        <f t="shared" si="260"/>
        <v>42069.954861111109</v>
      </c>
      <c r="N3364" t="b">
        <v>0</v>
      </c>
      <c r="O3364">
        <v>20</v>
      </c>
      <c r="P3364" t="b">
        <v>1</v>
      </c>
      <c r="Q3364" t="s">
        <v>8271</v>
      </c>
      <c r="R3364" s="7">
        <f t="shared" si="261"/>
        <v>218.00000000000003</v>
      </c>
      <c r="S3364" s="7">
        <f t="shared" si="264"/>
        <v>54.5</v>
      </c>
      <c r="T3364" t="s">
        <v>8317</v>
      </c>
      <c r="U3364" t="s">
        <v>8318</v>
      </c>
    </row>
    <row r="3365" spans="1:21" ht="4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262"/>
        <v>41851.521354166667</v>
      </c>
      <c r="L3365" s="19">
        <f t="shared" si="263"/>
        <v>2014</v>
      </c>
      <c r="M3365" s="14">
        <f t="shared" si="260"/>
        <v>41870.416666666664</v>
      </c>
      <c r="N3365" t="b">
        <v>0</v>
      </c>
      <c r="O3365">
        <v>26</v>
      </c>
      <c r="P3365" t="b">
        <v>1</v>
      </c>
      <c r="Q3365" t="s">
        <v>8271</v>
      </c>
      <c r="R3365" s="7">
        <f t="shared" si="261"/>
        <v>101.41935483870968</v>
      </c>
      <c r="S3365" s="7">
        <f t="shared" si="264"/>
        <v>302.30769230769232</v>
      </c>
      <c r="T3365" t="s">
        <v>8317</v>
      </c>
      <c r="U3365" t="s">
        <v>8318</v>
      </c>
    </row>
    <row r="3366" spans="1:21" ht="4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262"/>
        <v>42422.727418981478</v>
      </c>
      <c r="L3366" s="19">
        <f t="shared" si="263"/>
        <v>2016</v>
      </c>
      <c r="M3366" s="14">
        <f t="shared" si="260"/>
        <v>42444.625</v>
      </c>
      <c r="N3366" t="b">
        <v>0</v>
      </c>
      <c r="O3366">
        <v>72</v>
      </c>
      <c r="P3366" t="b">
        <v>1</v>
      </c>
      <c r="Q3366" t="s">
        <v>8271</v>
      </c>
      <c r="R3366" s="7">
        <f t="shared" si="261"/>
        <v>105.93333333333332</v>
      </c>
      <c r="S3366" s="7">
        <f t="shared" si="264"/>
        <v>44.138888888888886</v>
      </c>
      <c r="T3366" t="s">
        <v>8317</v>
      </c>
      <c r="U3366" t="s">
        <v>8318</v>
      </c>
    </row>
    <row r="3367" spans="1:21" ht="4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262"/>
        <v>42320.851759259254</v>
      </c>
      <c r="L3367" s="19">
        <f t="shared" si="263"/>
        <v>2015</v>
      </c>
      <c r="M3367" s="14">
        <f t="shared" si="260"/>
        <v>42350.851759259254</v>
      </c>
      <c r="N3367" t="b">
        <v>0</v>
      </c>
      <c r="O3367">
        <v>3</v>
      </c>
      <c r="P3367" t="b">
        <v>1</v>
      </c>
      <c r="Q3367" t="s">
        <v>8271</v>
      </c>
      <c r="R3367" s="7">
        <f t="shared" si="261"/>
        <v>104</v>
      </c>
      <c r="S3367" s="7">
        <f t="shared" si="264"/>
        <v>866.66666666666663</v>
      </c>
      <c r="T3367" t="s">
        <v>8317</v>
      </c>
      <c r="U3367" t="s">
        <v>8318</v>
      </c>
    </row>
    <row r="3368" spans="1:21" ht="4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262"/>
        <v>42106.817557870367</v>
      </c>
      <c r="L3368" s="19">
        <f t="shared" si="263"/>
        <v>2015</v>
      </c>
      <c r="M3368" s="14">
        <f t="shared" si="260"/>
        <v>42136.817557870367</v>
      </c>
      <c r="N3368" t="b">
        <v>0</v>
      </c>
      <c r="O3368">
        <v>18</v>
      </c>
      <c r="P3368" t="b">
        <v>1</v>
      </c>
      <c r="Q3368" t="s">
        <v>8271</v>
      </c>
      <c r="R3368" s="7">
        <f t="shared" si="261"/>
        <v>221</v>
      </c>
      <c r="S3368" s="7">
        <f t="shared" si="264"/>
        <v>61.388888888888886</v>
      </c>
      <c r="T3368" t="s">
        <v>8317</v>
      </c>
      <c r="U3368" t="s">
        <v>8318</v>
      </c>
    </row>
    <row r="3369" spans="1:21" ht="4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262"/>
        <v>42192.683958333335</v>
      </c>
      <c r="L3369" s="19">
        <f t="shared" si="263"/>
        <v>2015</v>
      </c>
      <c r="M3369" s="14">
        <f t="shared" si="260"/>
        <v>42217.683958333335</v>
      </c>
      <c r="N3369" t="b">
        <v>0</v>
      </c>
      <c r="O3369">
        <v>30</v>
      </c>
      <c r="P3369" t="b">
        <v>1</v>
      </c>
      <c r="Q3369" t="s">
        <v>8271</v>
      </c>
      <c r="R3369" s="7">
        <f t="shared" si="261"/>
        <v>118.66666666666667</v>
      </c>
      <c r="S3369" s="7">
        <f t="shared" si="264"/>
        <v>29.666666666666668</v>
      </c>
      <c r="T3369" t="s">
        <v>8317</v>
      </c>
      <c r="U3369" t="s">
        <v>8318</v>
      </c>
    </row>
    <row r="3370" spans="1:21" ht="30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262"/>
        <v>41968.949756944443</v>
      </c>
      <c r="L3370" s="19">
        <f t="shared" si="263"/>
        <v>2014</v>
      </c>
      <c r="M3370" s="14">
        <f t="shared" si="260"/>
        <v>42004.958333333328</v>
      </c>
      <c r="N3370" t="b">
        <v>0</v>
      </c>
      <c r="O3370">
        <v>23</v>
      </c>
      <c r="P3370" t="b">
        <v>1</v>
      </c>
      <c r="Q3370" t="s">
        <v>8271</v>
      </c>
      <c r="R3370" s="7">
        <f t="shared" si="261"/>
        <v>104.60000000000001</v>
      </c>
      <c r="S3370" s="7">
        <f t="shared" si="264"/>
        <v>45.478260869565219</v>
      </c>
      <c r="T3370" t="s">
        <v>8317</v>
      </c>
      <c r="U3370" t="s">
        <v>8318</v>
      </c>
    </row>
    <row r="3371" spans="1:21" ht="4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262"/>
        <v>42689.791435185187</v>
      </c>
      <c r="L3371" s="19">
        <f t="shared" si="263"/>
        <v>2016</v>
      </c>
      <c r="M3371" s="14">
        <f t="shared" si="260"/>
        <v>42749.791435185187</v>
      </c>
      <c r="N3371" t="b">
        <v>0</v>
      </c>
      <c r="O3371">
        <v>54</v>
      </c>
      <c r="P3371" t="b">
        <v>1</v>
      </c>
      <c r="Q3371" t="s">
        <v>8271</v>
      </c>
      <c r="R3371" s="7">
        <f t="shared" si="261"/>
        <v>103.89999999999999</v>
      </c>
      <c r="S3371" s="7">
        <f t="shared" si="264"/>
        <v>96.203703703703709</v>
      </c>
      <c r="T3371" t="s">
        <v>8317</v>
      </c>
      <c r="U3371" t="s">
        <v>8318</v>
      </c>
    </row>
    <row r="3372" spans="1:21" ht="30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262"/>
        <v>42690.084317129629</v>
      </c>
      <c r="L3372" s="19">
        <f t="shared" si="263"/>
        <v>2016</v>
      </c>
      <c r="M3372" s="14">
        <f t="shared" si="260"/>
        <v>42721.083333333328</v>
      </c>
      <c r="N3372" t="b">
        <v>0</v>
      </c>
      <c r="O3372">
        <v>26</v>
      </c>
      <c r="P3372" t="b">
        <v>1</v>
      </c>
      <c r="Q3372" t="s">
        <v>8271</v>
      </c>
      <c r="R3372" s="7">
        <f t="shared" si="261"/>
        <v>117.73333333333333</v>
      </c>
      <c r="S3372" s="7">
        <f t="shared" si="264"/>
        <v>67.92307692307692</v>
      </c>
      <c r="T3372" t="s">
        <v>8317</v>
      </c>
      <c r="U3372" t="s">
        <v>8318</v>
      </c>
    </row>
    <row r="3373" spans="1:21" ht="30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262"/>
        <v>42312.624594907407</v>
      </c>
      <c r="L3373" s="19">
        <f t="shared" si="263"/>
        <v>2015</v>
      </c>
      <c r="M3373" s="14">
        <f t="shared" si="260"/>
        <v>42340.624594907407</v>
      </c>
      <c r="N3373" t="b">
        <v>0</v>
      </c>
      <c r="O3373">
        <v>9</v>
      </c>
      <c r="P3373" t="b">
        <v>1</v>
      </c>
      <c r="Q3373" t="s">
        <v>8271</v>
      </c>
      <c r="R3373" s="7">
        <f t="shared" si="261"/>
        <v>138.5</v>
      </c>
      <c r="S3373" s="7">
        <f t="shared" si="264"/>
        <v>30.777777777777779</v>
      </c>
      <c r="T3373" t="s">
        <v>8317</v>
      </c>
      <c r="U3373" t="s">
        <v>8318</v>
      </c>
    </row>
    <row r="3374" spans="1:21" ht="4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262"/>
        <v>41855.298101851848</v>
      </c>
      <c r="L3374" s="19">
        <f t="shared" si="263"/>
        <v>2014</v>
      </c>
      <c r="M3374" s="14">
        <f t="shared" si="260"/>
        <v>41875.957638888889</v>
      </c>
      <c r="N3374" t="b">
        <v>0</v>
      </c>
      <c r="O3374">
        <v>27</v>
      </c>
      <c r="P3374" t="b">
        <v>1</v>
      </c>
      <c r="Q3374" t="s">
        <v>8271</v>
      </c>
      <c r="R3374" s="7">
        <f t="shared" si="261"/>
        <v>103.49999999999999</v>
      </c>
      <c r="S3374" s="7">
        <f t="shared" si="264"/>
        <v>38.333333333333336</v>
      </c>
      <c r="T3374" t="s">
        <v>8317</v>
      </c>
      <c r="U3374" t="s">
        <v>8318</v>
      </c>
    </row>
    <row r="3375" spans="1:21" ht="4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262"/>
        <v>42179.604629629626</v>
      </c>
      <c r="L3375" s="19">
        <f t="shared" si="263"/>
        <v>2015</v>
      </c>
      <c r="M3375" s="14">
        <f t="shared" si="260"/>
        <v>42203.416666666672</v>
      </c>
      <c r="N3375" t="b">
        <v>0</v>
      </c>
      <c r="O3375">
        <v>30</v>
      </c>
      <c r="P3375" t="b">
        <v>1</v>
      </c>
      <c r="Q3375" t="s">
        <v>8271</v>
      </c>
      <c r="R3375" s="7">
        <f t="shared" si="261"/>
        <v>100.25</v>
      </c>
      <c r="S3375" s="7">
        <f t="shared" si="264"/>
        <v>66.833333333333329</v>
      </c>
      <c r="T3375" t="s">
        <v>8317</v>
      </c>
      <c r="U3375" t="s">
        <v>8318</v>
      </c>
    </row>
    <row r="3376" spans="1:21" ht="4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262"/>
        <v>42275.481666666667</v>
      </c>
      <c r="L3376" s="19">
        <f t="shared" si="263"/>
        <v>2015</v>
      </c>
      <c r="M3376" s="14">
        <f t="shared" si="260"/>
        <v>42305.481666666667</v>
      </c>
      <c r="N3376" t="b">
        <v>0</v>
      </c>
      <c r="O3376">
        <v>52</v>
      </c>
      <c r="P3376" t="b">
        <v>1</v>
      </c>
      <c r="Q3376" t="s">
        <v>8271</v>
      </c>
      <c r="R3376" s="7">
        <f t="shared" si="261"/>
        <v>106.57142857142856</v>
      </c>
      <c r="S3376" s="7">
        <f t="shared" si="264"/>
        <v>71.730769230769226</v>
      </c>
      <c r="T3376" t="s">
        <v>8317</v>
      </c>
      <c r="U3376" t="s">
        <v>8318</v>
      </c>
    </row>
    <row r="3377" spans="1:21" ht="4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262"/>
        <v>41765.360798611109</v>
      </c>
      <c r="L3377" s="19">
        <f t="shared" si="263"/>
        <v>2014</v>
      </c>
      <c r="M3377" s="14">
        <f t="shared" si="260"/>
        <v>41777.360798611109</v>
      </c>
      <c r="N3377" t="b">
        <v>0</v>
      </c>
      <c r="O3377">
        <v>17</v>
      </c>
      <c r="P3377" t="b">
        <v>1</v>
      </c>
      <c r="Q3377" t="s">
        <v>8271</v>
      </c>
      <c r="R3377" s="7">
        <f t="shared" si="261"/>
        <v>100</v>
      </c>
      <c r="S3377" s="7">
        <f t="shared" si="264"/>
        <v>176.47058823529412</v>
      </c>
      <c r="T3377" t="s">
        <v>8317</v>
      </c>
      <c r="U3377" t="s">
        <v>8318</v>
      </c>
    </row>
    <row r="3378" spans="1:21" ht="4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262"/>
        <v>42059.451319444444</v>
      </c>
      <c r="L3378" s="19">
        <f t="shared" si="263"/>
        <v>2015</v>
      </c>
      <c r="M3378" s="14">
        <f t="shared" si="260"/>
        <v>42119.409652777773</v>
      </c>
      <c r="N3378" t="b">
        <v>0</v>
      </c>
      <c r="O3378">
        <v>19</v>
      </c>
      <c r="P3378" t="b">
        <v>1</v>
      </c>
      <c r="Q3378" t="s">
        <v>8271</v>
      </c>
      <c r="R3378" s="7">
        <f t="shared" si="261"/>
        <v>100.01249999999999</v>
      </c>
      <c r="S3378" s="7">
        <f t="shared" si="264"/>
        <v>421.10526315789474</v>
      </c>
      <c r="T3378" t="s">
        <v>8317</v>
      </c>
      <c r="U3378" t="s">
        <v>8318</v>
      </c>
    </row>
    <row r="3379" spans="1:21" ht="4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262"/>
        <v>42053.482627314814</v>
      </c>
      <c r="L3379" s="19">
        <f t="shared" si="263"/>
        <v>2015</v>
      </c>
      <c r="M3379" s="14">
        <f t="shared" si="260"/>
        <v>42083.455555555556</v>
      </c>
      <c r="N3379" t="b">
        <v>0</v>
      </c>
      <c r="O3379">
        <v>77</v>
      </c>
      <c r="P3379" t="b">
        <v>1</v>
      </c>
      <c r="Q3379" t="s">
        <v>8271</v>
      </c>
      <c r="R3379" s="7">
        <f t="shared" si="261"/>
        <v>101.05</v>
      </c>
      <c r="S3379" s="7">
        <f t="shared" si="264"/>
        <v>104.98701298701299</v>
      </c>
      <c r="T3379" t="s">
        <v>8317</v>
      </c>
      <c r="U3379" t="s">
        <v>8318</v>
      </c>
    </row>
    <row r="3380" spans="1:21" ht="4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262"/>
        <v>41858.105393518519</v>
      </c>
      <c r="L3380" s="19">
        <f t="shared" si="263"/>
        <v>2014</v>
      </c>
      <c r="M3380" s="14">
        <f t="shared" si="260"/>
        <v>41882.297222222223</v>
      </c>
      <c r="N3380" t="b">
        <v>0</v>
      </c>
      <c r="O3380">
        <v>21</v>
      </c>
      <c r="P3380" t="b">
        <v>1</v>
      </c>
      <c r="Q3380" t="s">
        <v>8271</v>
      </c>
      <c r="R3380" s="7">
        <f t="shared" si="261"/>
        <v>107.63636363636364</v>
      </c>
      <c r="S3380" s="7">
        <f t="shared" si="264"/>
        <v>28.19047619047619</v>
      </c>
      <c r="T3380" t="s">
        <v>8317</v>
      </c>
      <c r="U3380" t="s">
        <v>8318</v>
      </c>
    </row>
    <row r="3381" spans="1:21" ht="45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262"/>
        <v>42225.263888888891</v>
      </c>
      <c r="L3381" s="19">
        <f t="shared" si="263"/>
        <v>2015</v>
      </c>
      <c r="M3381" s="14">
        <f t="shared" si="260"/>
        <v>42242.708333333328</v>
      </c>
      <c r="N3381" t="b">
        <v>0</v>
      </c>
      <c r="O3381">
        <v>38</v>
      </c>
      <c r="P3381" t="b">
        <v>1</v>
      </c>
      <c r="Q3381" t="s">
        <v>8271</v>
      </c>
      <c r="R3381" s="7">
        <f t="shared" si="261"/>
        <v>103.64999999999999</v>
      </c>
      <c r="S3381" s="7">
        <f t="shared" si="264"/>
        <v>54.55263157894737</v>
      </c>
      <c r="T3381" t="s">
        <v>8317</v>
      </c>
      <c r="U3381" t="s">
        <v>8318</v>
      </c>
    </row>
    <row r="3382" spans="1:21" ht="45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262"/>
        <v>41937.703449074077</v>
      </c>
      <c r="L3382" s="19">
        <f t="shared" si="263"/>
        <v>2014</v>
      </c>
      <c r="M3382" s="14">
        <f t="shared" si="260"/>
        <v>41972.745115740741</v>
      </c>
      <c r="N3382" t="b">
        <v>0</v>
      </c>
      <c r="O3382">
        <v>28</v>
      </c>
      <c r="P3382" t="b">
        <v>1</v>
      </c>
      <c r="Q3382" t="s">
        <v>8271</v>
      </c>
      <c r="R3382" s="7">
        <f t="shared" si="261"/>
        <v>104.43333333333334</v>
      </c>
      <c r="S3382" s="7">
        <f t="shared" si="264"/>
        <v>111.89285714285714</v>
      </c>
      <c r="T3382" t="s">
        <v>8317</v>
      </c>
      <c r="U3382" t="s">
        <v>8318</v>
      </c>
    </row>
    <row r="3383" spans="1:21" ht="4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262"/>
        <v>42043.934988425928</v>
      </c>
      <c r="L3383" s="19">
        <f t="shared" si="263"/>
        <v>2015</v>
      </c>
      <c r="M3383" s="14">
        <f t="shared" si="260"/>
        <v>42073.893321759257</v>
      </c>
      <c r="N3383" t="b">
        <v>0</v>
      </c>
      <c r="O3383">
        <v>48</v>
      </c>
      <c r="P3383" t="b">
        <v>1</v>
      </c>
      <c r="Q3383" t="s">
        <v>8271</v>
      </c>
      <c r="R3383" s="7">
        <f t="shared" si="261"/>
        <v>102.25</v>
      </c>
      <c r="S3383" s="7">
        <f t="shared" si="264"/>
        <v>85.208333333333329</v>
      </c>
      <c r="T3383" t="s">
        <v>8317</v>
      </c>
      <c r="U3383" t="s">
        <v>8318</v>
      </c>
    </row>
    <row r="3384" spans="1:21" ht="45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262"/>
        <v>42559.181203703702</v>
      </c>
      <c r="L3384" s="19">
        <f t="shared" si="263"/>
        <v>2016</v>
      </c>
      <c r="M3384" s="14">
        <f t="shared" si="260"/>
        <v>42583.707638888889</v>
      </c>
      <c r="N3384" t="b">
        <v>0</v>
      </c>
      <c r="O3384">
        <v>46</v>
      </c>
      <c r="P3384" t="b">
        <v>1</v>
      </c>
      <c r="Q3384" t="s">
        <v>8271</v>
      </c>
      <c r="R3384" s="7">
        <f t="shared" si="261"/>
        <v>100.74285714285713</v>
      </c>
      <c r="S3384" s="7">
        <f t="shared" si="264"/>
        <v>76.652173913043484</v>
      </c>
      <c r="T3384" t="s">
        <v>8317</v>
      </c>
      <c r="U3384" t="s">
        <v>8318</v>
      </c>
    </row>
    <row r="3385" spans="1:21" ht="4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262"/>
        <v>42524.532638888893</v>
      </c>
      <c r="L3385" s="19">
        <f t="shared" si="263"/>
        <v>2016</v>
      </c>
      <c r="M3385" s="14">
        <f t="shared" si="260"/>
        <v>42544.532638888893</v>
      </c>
      <c r="N3385" t="b">
        <v>0</v>
      </c>
      <c r="O3385">
        <v>30</v>
      </c>
      <c r="P3385" t="b">
        <v>1</v>
      </c>
      <c r="Q3385" t="s">
        <v>8271</v>
      </c>
      <c r="R3385" s="7">
        <f t="shared" si="261"/>
        <v>111.71428571428572</v>
      </c>
      <c r="S3385" s="7">
        <f t="shared" si="264"/>
        <v>65.166666666666671</v>
      </c>
      <c r="T3385" t="s">
        <v>8317</v>
      </c>
      <c r="U3385" t="s">
        <v>8318</v>
      </c>
    </row>
    <row r="3386" spans="1:21" ht="4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262"/>
        <v>42291.837592592594</v>
      </c>
      <c r="L3386" s="19">
        <f t="shared" si="263"/>
        <v>2015</v>
      </c>
      <c r="M3386" s="14">
        <f t="shared" si="260"/>
        <v>42328.875</v>
      </c>
      <c r="N3386" t="b">
        <v>0</v>
      </c>
      <c r="O3386">
        <v>64</v>
      </c>
      <c r="P3386" t="b">
        <v>1</v>
      </c>
      <c r="Q3386" t="s">
        <v>8271</v>
      </c>
      <c r="R3386" s="7">
        <f t="shared" si="261"/>
        <v>100.01100000000001</v>
      </c>
      <c r="S3386" s="7">
        <f t="shared" si="264"/>
        <v>93.760312499999998</v>
      </c>
      <c r="T3386" t="s">
        <v>8317</v>
      </c>
      <c r="U3386" t="s">
        <v>8318</v>
      </c>
    </row>
    <row r="3387" spans="1:21" ht="45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262"/>
        <v>41953.6175</v>
      </c>
      <c r="L3387" s="19">
        <f t="shared" si="263"/>
        <v>2014</v>
      </c>
      <c r="M3387" s="14">
        <f t="shared" si="260"/>
        <v>41983.6175</v>
      </c>
      <c r="N3387" t="b">
        <v>0</v>
      </c>
      <c r="O3387">
        <v>15</v>
      </c>
      <c r="P3387" t="b">
        <v>1</v>
      </c>
      <c r="Q3387" t="s">
        <v>8271</v>
      </c>
      <c r="R3387" s="7">
        <f t="shared" si="261"/>
        <v>100</v>
      </c>
      <c r="S3387" s="7">
        <f t="shared" si="264"/>
        <v>133.33333333333334</v>
      </c>
      <c r="T3387" t="s">
        <v>8317</v>
      </c>
      <c r="U3387" t="s">
        <v>8318</v>
      </c>
    </row>
    <row r="3388" spans="1:21" ht="4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262"/>
        <v>41946.394745370373</v>
      </c>
      <c r="L3388" s="19">
        <f t="shared" si="263"/>
        <v>2014</v>
      </c>
      <c r="M3388" s="14">
        <f t="shared" si="260"/>
        <v>41976.394745370373</v>
      </c>
      <c r="N3388" t="b">
        <v>0</v>
      </c>
      <c r="O3388">
        <v>41</v>
      </c>
      <c r="P3388" t="b">
        <v>1</v>
      </c>
      <c r="Q3388" t="s">
        <v>8271</v>
      </c>
      <c r="R3388" s="7">
        <f t="shared" si="261"/>
        <v>105</v>
      </c>
      <c r="S3388" s="7">
        <f t="shared" si="264"/>
        <v>51.219512195121951</v>
      </c>
      <c r="T3388" t="s">
        <v>8317</v>
      </c>
      <c r="U3388" t="s">
        <v>8318</v>
      </c>
    </row>
    <row r="3389" spans="1:21" ht="45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262"/>
        <v>41947.512592592597</v>
      </c>
      <c r="L3389" s="19">
        <f t="shared" si="263"/>
        <v>2014</v>
      </c>
      <c r="M3389" s="14">
        <f t="shared" si="260"/>
        <v>41987.512592592597</v>
      </c>
      <c r="N3389" t="b">
        <v>0</v>
      </c>
      <c r="O3389">
        <v>35</v>
      </c>
      <c r="P3389" t="b">
        <v>1</v>
      </c>
      <c r="Q3389" t="s">
        <v>8271</v>
      </c>
      <c r="R3389" s="7">
        <f t="shared" si="261"/>
        <v>116.86666666666667</v>
      </c>
      <c r="S3389" s="7">
        <f t="shared" si="264"/>
        <v>100.17142857142858</v>
      </c>
      <c r="T3389" t="s">
        <v>8317</v>
      </c>
      <c r="U3389" t="s">
        <v>8318</v>
      </c>
    </row>
    <row r="3390" spans="1:21" ht="45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262"/>
        <v>42143.211122685185</v>
      </c>
      <c r="L3390" s="19">
        <f t="shared" si="263"/>
        <v>2015</v>
      </c>
      <c r="M3390" s="14">
        <f t="shared" si="260"/>
        <v>42173.211122685185</v>
      </c>
      <c r="N3390" t="b">
        <v>0</v>
      </c>
      <c r="O3390">
        <v>45</v>
      </c>
      <c r="P3390" t="b">
        <v>1</v>
      </c>
      <c r="Q3390" t="s">
        <v>8271</v>
      </c>
      <c r="R3390" s="7">
        <f t="shared" si="261"/>
        <v>103.8</v>
      </c>
      <c r="S3390" s="7">
        <f t="shared" si="264"/>
        <v>34.6</v>
      </c>
      <c r="T3390" t="s">
        <v>8317</v>
      </c>
      <c r="U3390" t="s">
        <v>8318</v>
      </c>
    </row>
    <row r="3391" spans="1:21" ht="4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262"/>
        <v>42494.313449074078</v>
      </c>
      <c r="L3391" s="19">
        <f t="shared" si="263"/>
        <v>2016</v>
      </c>
      <c r="M3391" s="14">
        <f t="shared" si="260"/>
        <v>42524.313449074078</v>
      </c>
      <c r="N3391" t="b">
        <v>0</v>
      </c>
      <c r="O3391">
        <v>62</v>
      </c>
      <c r="P3391" t="b">
        <v>1</v>
      </c>
      <c r="Q3391" t="s">
        <v>8271</v>
      </c>
      <c r="R3391" s="7">
        <f t="shared" si="261"/>
        <v>114.5</v>
      </c>
      <c r="S3391" s="7">
        <f t="shared" si="264"/>
        <v>184.67741935483872</v>
      </c>
      <c r="T3391" t="s">
        <v>8317</v>
      </c>
      <c r="U3391" t="s">
        <v>8318</v>
      </c>
    </row>
    <row r="3392" spans="1:21" ht="45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262"/>
        <v>41815.524826388893</v>
      </c>
      <c r="L3392" s="19">
        <f t="shared" si="263"/>
        <v>2014</v>
      </c>
      <c r="M3392" s="14">
        <f t="shared" si="260"/>
        <v>41830.524826388893</v>
      </c>
      <c r="N3392" t="b">
        <v>0</v>
      </c>
      <c r="O3392">
        <v>22</v>
      </c>
      <c r="P3392" t="b">
        <v>1</v>
      </c>
      <c r="Q3392" t="s">
        <v>8271</v>
      </c>
      <c r="R3392" s="7">
        <f t="shared" si="261"/>
        <v>102.4</v>
      </c>
      <c r="S3392" s="7">
        <f t="shared" si="264"/>
        <v>69.818181818181813</v>
      </c>
      <c r="T3392" t="s">
        <v>8317</v>
      </c>
      <c r="U3392" t="s">
        <v>8318</v>
      </c>
    </row>
    <row r="3393" spans="1:21" ht="4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262"/>
        <v>41830.295694444445</v>
      </c>
      <c r="L3393" s="19">
        <f t="shared" si="263"/>
        <v>2014</v>
      </c>
      <c r="M3393" s="14">
        <f t="shared" si="260"/>
        <v>41859.686111111107</v>
      </c>
      <c r="N3393" t="b">
        <v>0</v>
      </c>
      <c r="O3393">
        <v>18</v>
      </c>
      <c r="P3393" t="b">
        <v>1</v>
      </c>
      <c r="Q3393" t="s">
        <v>8271</v>
      </c>
      <c r="R3393" s="7">
        <f t="shared" si="261"/>
        <v>223</v>
      </c>
      <c r="S3393" s="7">
        <f t="shared" si="264"/>
        <v>61.944444444444443</v>
      </c>
      <c r="T3393" t="s">
        <v>8317</v>
      </c>
      <c r="U3393" t="s">
        <v>8318</v>
      </c>
    </row>
    <row r="3394" spans="1:21" ht="45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si="262"/>
        <v>42446.595543981486</v>
      </c>
      <c r="L3394" s="19">
        <f t="shared" si="263"/>
        <v>2016</v>
      </c>
      <c r="M3394" s="14">
        <f t="shared" ref="M3394:M3457" si="265">(I3394/86400)+25569+(-6/24)</f>
        <v>42496.595543981486</v>
      </c>
      <c r="N3394" t="b">
        <v>0</v>
      </c>
      <c r="O3394">
        <v>12</v>
      </c>
      <c r="P3394" t="b">
        <v>1</v>
      </c>
      <c r="Q3394" t="s">
        <v>8271</v>
      </c>
      <c r="R3394" s="7">
        <f t="shared" ref="R3394:R3457" si="266">E3394/D3394*100</f>
        <v>100</v>
      </c>
      <c r="S3394" s="7">
        <f t="shared" si="264"/>
        <v>41.666666666666664</v>
      </c>
      <c r="T3394" t="s">
        <v>8317</v>
      </c>
      <c r="U3394" t="s">
        <v>8318</v>
      </c>
    </row>
    <row r="3395" spans="1:21" ht="4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ref="K3395:K3458" si="267">(J3395/86400)+25569+(-6/24)</f>
        <v>41923.671643518523</v>
      </c>
      <c r="L3395" s="19">
        <f t="shared" ref="L3395:L3458" si="268">YEAR(K3395)</f>
        <v>2014</v>
      </c>
      <c r="M3395" s="14">
        <f t="shared" si="265"/>
        <v>41948.781944444447</v>
      </c>
      <c r="N3395" t="b">
        <v>0</v>
      </c>
      <c r="O3395">
        <v>44</v>
      </c>
      <c r="P3395" t="b">
        <v>1</v>
      </c>
      <c r="Q3395" t="s">
        <v>8271</v>
      </c>
      <c r="R3395" s="7">
        <f t="shared" si="266"/>
        <v>105.80000000000001</v>
      </c>
      <c r="S3395" s="7">
        <f t="shared" ref="S3395:S3458" si="269">IFERROR(E3395/O3395,0)</f>
        <v>36.06818181818182</v>
      </c>
      <c r="T3395" t="s">
        <v>8317</v>
      </c>
      <c r="U3395" t="s">
        <v>8318</v>
      </c>
    </row>
    <row r="3396" spans="1:21" ht="4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267"/>
        <v>41817.34542824074</v>
      </c>
      <c r="L3396" s="19">
        <f t="shared" si="268"/>
        <v>2014</v>
      </c>
      <c r="M3396" s="14">
        <f t="shared" si="265"/>
        <v>41847.34542824074</v>
      </c>
      <c r="N3396" t="b">
        <v>0</v>
      </c>
      <c r="O3396">
        <v>27</v>
      </c>
      <c r="P3396" t="b">
        <v>1</v>
      </c>
      <c r="Q3396" t="s">
        <v>8271</v>
      </c>
      <c r="R3396" s="7">
        <f t="shared" si="266"/>
        <v>142.36363636363635</v>
      </c>
      <c r="S3396" s="7">
        <f t="shared" si="269"/>
        <v>29</v>
      </c>
      <c r="T3396" t="s">
        <v>8317</v>
      </c>
      <c r="U3396" t="s">
        <v>8318</v>
      </c>
    </row>
    <row r="3397" spans="1:21" ht="30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267"/>
        <v>42140.462314814809</v>
      </c>
      <c r="L3397" s="19">
        <f t="shared" si="268"/>
        <v>2015</v>
      </c>
      <c r="M3397" s="14">
        <f t="shared" si="265"/>
        <v>42154.506944444445</v>
      </c>
      <c r="N3397" t="b">
        <v>0</v>
      </c>
      <c r="O3397">
        <v>38</v>
      </c>
      <c r="P3397" t="b">
        <v>1</v>
      </c>
      <c r="Q3397" t="s">
        <v>8271</v>
      </c>
      <c r="R3397" s="7">
        <f t="shared" si="266"/>
        <v>184</v>
      </c>
      <c r="S3397" s="7">
        <f t="shared" si="269"/>
        <v>24.210526315789473</v>
      </c>
      <c r="T3397" t="s">
        <v>8317</v>
      </c>
      <c r="U3397" t="s">
        <v>8318</v>
      </c>
    </row>
    <row r="3398" spans="1:21" ht="4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267"/>
        <v>41764.196631944447</v>
      </c>
      <c r="L3398" s="19">
        <f t="shared" si="268"/>
        <v>2014</v>
      </c>
      <c r="M3398" s="14">
        <f t="shared" si="265"/>
        <v>41790.915972222225</v>
      </c>
      <c r="N3398" t="b">
        <v>0</v>
      </c>
      <c r="O3398">
        <v>28</v>
      </c>
      <c r="P3398" t="b">
        <v>1</v>
      </c>
      <c r="Q3398" t="s">
        <v>8271</v>
      </c>
      <c r="R3398" s="7">
        <f t="shared" si="266"/>
        <v>104.33333333333333</v>
      </c>
      <c r="S3398" s="7">
        <f t="shared" si="269"/>
        <v>55.892857142857146</v>
      </c>
      <c r="T3398" t="s">
        <v>8317</v>
      </c>
      <c r="U3398" t="s">
        <v>8318</v>
      </c>
    </row>
    <row r="3399" spans="1:21" ht="30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267"/>
        <v>42378.228344907402</v>
      </c>
      <c r="L3399" s="19">
        <f t="shared" si="268"/>
        <v>2016</v>
      </c>
      <c r="M3399" s="14">
        <f t="shared" si="265"/>
        <v>42418.666666666672</v>
      </c>
      <c r="N3399" t="b">
        <v>0</v>
      </c>
      <c r="O3399">
        <v>24</v>
      </c>
      <c r="P3399" t="b">
        <v>1</v>
      </c>
      <c r="Q3399" t="s">
        <v>8271</v>
      </c>
      <c r="R3399" s="7">
        <f t="shared" si="266"/>
        <v>112.00000000000001</v>
      </c>
      <c r="S3399" s="7">
        <f t="shared" si="269"/>
        <v>11.666666666666666</v>
      </c>
      <c r="T3399" t="s">
        <v>8317</v>
      </c>
      <c r="U3399" t="s">
        <v>8318</v>
      </c>
    </row>
    <row r="3400" spans="1:21" ht="4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267"/>
        <v>41941.502037037033</v>
      </c>
      <c r="L3400" s="19">
        <f t="shared" si="268"/>
        <v>2014</v>
      </c>
      <c r="M3400" s="14">
        <f t="shared" si="265"/>
        <v>41964.458333333328</v>
      </c>
      <c r="N3400" t="b">
        <v>0</v>
      </c>
      <c r="O3400">
        <v>65</v>
      </c>
      <c r="P3400" t="b">
        <v>1</v>
      </c>
      <c r="Q3400" t="s">
        <v>8271</v>
      </c>
      <c r="R3400" s="7">
        <f t="shared" si="266"/>
        <v>111.07499999999999</v>
      </c>
      <c r="S3400" s="7">
        <f t="shared" si="269"/>
        <v>68.353846153846149</v>
      </c>
      <c r="T3400" t="s">
        <v>8317</v>
      </c>
      <c r="U3400" t="s">
        <v>8318</v>
      </c>
    </row>
    <row r="3401" spans="1:21" ht="4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267"/>
        <v>42026.670428240745</v>
      </c>
      <c r="L3401" s="19">
        <f t="shared" si="268"/>
        <v>2015</v>
      </c>
      <c r="M3401" s="14">
        <f t="shared" si="265"/>
        <v>42056.670428240745</v>
      </c>
      <c r="N3401" t="b">
        <v>0</v>
      </c>
      <c r="O3401">
        <v>46</v>
      </c>
      <c r="P3401" t="b">
        <v>1</v>
      </c>
      <c r="Q3401" t="s">
        <v>8271</v>
      </c>
      <c r="R3401" s="7">
        <f t="shared" si="266"/>
        <v>103.75000000000001</v>
      </c>
      <c r="S3401" s="7">
        <f t="shared" si="269"/>
        <v>27.065217391304348</v>
      </c>
      <c r="T3401" t="s">
        <v>8317</v>
      </c>
      <c r="U3401" t="s">
        <v>8318</v>
      </c>
    </row>
    <row r="3402" spans="1:21" ht="4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267"/>
        <v>41834.703865740739</v>
      </c>
      <c r="L3402" s="19">
        <f t="shared" si="268"/>
        <v>2014</v>
      </c>
      <c r="M3402" s="14">
        <f t="shared" si="265"/>
        <v>41879.703865740739</v>
      </c>
      <c r="N3402" t="b">
        <v>0</v>
      </c>
      <c r="O3402">
        <v>85</v>
      </c>
      <c r="P3402" t="b">
        <v>1</v>
      </c>
      <c r="Q3402" t="s">
        <v>8271</v>
      </c>
      <c r="R3402" s="7">
        <f t="shared" si="266"/>
        <v>100.41</v>
      </c>
      <c r="S3402" s="7">
        <f t="shared" si="269"/>
        <v>118.12941176470588</v>
      </c>
      <c r="T3402" t="s">
        <v>8317</v>
      </c>
      <c r="U3402" t="s">
        <v>8318</v>
      </c>
    </row>
    <row r="3403" spans="1:21" ht="45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267"/>
        <v>42193.473912037036</v>
      </c>
      <c r="L3403" s="19">
        <f t="shared" si="268"/>
        <v>2015</v>
      </c>
      <c r="M3403" s="14">
        <f t="shared" si="265"/>
        <v>42223.473912037036</v>
      </c>
      <c r="N3403" t="b">
        <v>0</v>
      </c>
      <c r="O3403">
        <v>66</v>
      </c>
      <c r="P3403" t="b">
        <v>1</v>
      </c>
      <c r="Q3403" t="s">
        <v>8271</v>
      </c>
      <c r="R3403" s="7">
        <f t="shared" si="266"/>
        <v>101.86206896551724</v>
      </c>
      <c r="S3403" s="7">
        <f t="shared" si="269"/>
        <v>44.757575757575758</v>
      </c>
      <c r="T3403" t="s">
        <v>8317</v>
      </c>
      <c r="U3403" t="s">
        <v>8318</v>
      </c>
    </row>
    <row r="3404" spans="1:21" ht="4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267"/>
        <v>42290.36855324074</v>
      </c>
      <c r="L3404" s="19">
        <f t="shared" si="268"/>
        <v>2015</v>
      </c>
      <c r="M3404" s="14">
        <f t="shared" si="265"/>
        <v>42319.854861111111</v>
      </c>
      <c r="N3404" t="b">
        <v>0</v>
      </c>
      <c r="O3404">
        <v>165</v>
      </c>
      <c r="P3404" t="b">
        <v>1</v>
      </c>
      <c r="Q3404" t="s">
        <v>8271</v>
      </c>
      <c r="R3404" s="7">
        <f t="shared" si="266"/>
        <v>109.76666666666665</v>
      </c>
      <c r="S3404" s="7">
        <f t="shared" si="269"/>
        <v>99.787878787878782</v>
      </c>
      <c r="T3404" t="s">
        <v>8317</v>
      </c>
      <c r="U3404" t="s">
        <v>8318</v>
      </c>
    </row>
    <row r="3405" spans="1:21" ht="4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267"/>
        <v>42150.212083333332</v>
      </c>
      <c r="L3405" s="19">
        <f t="shared" si="268"/>
        <v>2015</v>
      </c>
      <c r="M3405" s="14">
        <f t="shared" si="265"/>
        <v>42180.212083333332</v>
      </c>
      <c r="N3405" t="b">
        <v>0</v>
      </c>
      <c r="O3405">
        <v>17</v>
      </c>
      <c r="P3405" t="b">
        <v>1</v>
      </c>
      <c r="Q3405" t="s">
        <v>8271</v>
      </c>
      <c r="R3405" s="7">
        <f t="shared" si="266"/>
        <v>100</v>
      </c>
      <c r="S3405" s="7">
        <f t="shared" si="269"/>
        <v>117.64705882352941</v>
      </c>
      <c r="T3405" t="s">
        <v>8317</v>
      </c>
      <c r="U3405" t="s">
        <v>8318</v>
      </c>
    </row>
    <row r="3406" spans="1:21" ht="45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267"/>
        <v>42152.253495370373</v>
      </c>
      <c r="L3406" s="19">
        <f t="shared" si="268"/>
        <v>2015</v>
      </c>
      <c r="M3406" s="14">
        <f t="shared" si="265"/>
        <v>42172.253495370373</v>
      </c>
      <c r="N3406" t="b">
        <v>0</v>
      </c>
      <c r="O3406">
        <v>3</v>
      </c>
      <c r="P3406" t="b">
        <v>1</v>
      </c>
      <c r="Q3406" t="s">
        <v>8271</v>
      </c>
      <c r="R3406" s="7">
        <f t="shared" si="266"/>
        <v>122</v>
      </c>
      <c r="S3406" s="7">
        <f t="shared" si="269"/>
        <v>203.33333333333334</v>
      </c>
      <c r="T3406" t="s">
        <v>8317</v>
      </c>
      <c r="U3406" t="s">
        <v>8318</v>
      </c>
    </row>
    <row r="3407" spans="1:21" ht="4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267"/>
        <v>42409.767199074078</v>
      </c>
      <c r="L3407" s="19">
        <f t="shared" si="268"/>
        <v>2016</v>
      </c>
      <c r="M3407" s="14">
        <f t="shared" si="265"/>
        <v>42430.749305555553</v>
      </c>
      <c r="N3407" t="b">
        <v>0</v>
      </c>
      <c r="O3407">
        <v>17</v>
      </c>
      <c r="P3407" t="b">
        <v>1</v>
      </c>
      <c r="Q3407" t="s">
        <v>8271</v>
      </c>
      <c r="R3407" s="7">
        <f t="shared" si="266"/>
        <v>137.57142857142856</v>
      </c>
      <c r="S3407" s="7">
        <f t="shared" si="269"/>
        <v>28.323529411764707</v>
      </c>
      <c r="T3407" t="s">
        <v>8317</v>
      </c>
      <c r="U3407" t="s">
        <v>8318</v>
      </c>
    </row>
    <row r="3408" spans="1:21" ht="30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267"/>
        <v>41791.242777777778</v>
      </c>
      <c r="L3408" s="19">
        <f t="shared" si="268"/>
        <v>2014</v>
      </c>
      <c r="M3408" s="14">
        <f t="shared" si="265"/>
        <v>41836.242777777778</v>
      </c>
      <c r="N3408" t="b">
        <v>0</v>
      </c>
      <c r="O3408">
        <v>91</v>
      </c>
      <c r="P3408" t="b">
        <v>1</v>
      </c>
      <c r="Q3408" t="s">
        <v>8271</v>
      </c>
      <c r="R3408" s="7">
        <f t="shared" si="266"/>
        <v>100.31000000000002</v>
      </c>
      <c r="S3408" s="7">
        <f t="shared" si="269"/>
        <v>110.23076923076923</v>
      </c>
      <c r="T3408" t="s">
        <v>8317</v>
      </c>
      <c r="U3408" t="s">
        <v>8318</v>
      </c>
    </row>
    <row r="3409" spans="1:21" ht="45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267"/>
        <v>41796.172326388885</v>
      </c>
      <c r="L3409" s="19">
        <f t="shared" si="268"/>
        <v>2014</v>
      </c>
      <c r="M3409" s="14">
        <f t="shared" si="265"/>
        <v>41826.172326388885</v>
      </c>
      <c r="N3409" t="b">
        <v>0</v>
      </c>
      <c r="O3409">
        <v>67</v>
      </c>
      <c r="P3409" t="b">
        <v>1</v>
      </c>
      <c r="Q3409" t="s">
        <v>8271</v>
      </c>
      <c r="R3409" s="7">
        <f t="shared" si="266"/>
        <v>107.1</v>
      </c>
      <c r="S3409" s="7">
        <f t="shared" si="269"/>
        <v>31.970149253731343</v>
      </c>
      <c r="T3409" t="s">
        <v>8317</v>
      </c>
      <c r="U3409" t="s">
        <v>8318</v>
      </c>
    </row>
    <row r="3410" spans="1:21" ht="4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267"/>
        <v>41808.741944444446</v>
      </c>
      <c r="L3410" s="19">
        <f t="shared" si="268"/>
        <v>2014</v>
      </c>
      <c r="M3410" s="14">
        <f t="shared" si="265"/>
        <v>41838.741944444446</v>
      </c>
      <c r="N3410" t="b">
        <v>0</v>
      </c>
      <c r="O3410">
        <v>18</v>
      </c>
      <c r="P3410" t="b">
        <v>1</v>
      </c>
      <c r="Q3410" t="s">
        <v>8271</v>
      </c>
      <c r="R3410" s="7">
        <f t="shared" si="266"/>
        <v>211</v>
      </c>
      <c r="S3410" s="7">
        <f t="shared" si="269"/>
        <v>58.611111111111114</v>
      </c>
      <c r="T3410" t="s">
        <v>8317</v>
      </c>
      <c r="U3410" t="s">
        <v>8318</v>
      </c>
    </row>
    <row r="3411" spans="1:21" ht="30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267"/>
        <v>42544.564328703702</v>
      </c>
      <c r="L3411" s="19">
        <f t="shared" si="268"/>
        <v>2016</v>
      </c>
      <c r="M3411" s="14">
        <f t="shared" si="265"/>
        <v>42582.623611111107</v>
      </c>
      <c r="N3411" t="b">
        <v>0</v>
      </c>
      <c r="O3411">
        <v>21</v>
      </c>
      <c r="P3411" t="b">
        <v>1</v>
      </c>
      <c r="Q3411" t="s">
        <v>8271</v>
      </c>
      <c r="R3411" s="7">
        <f t="shared" si="266"/>
        <v>123.6</v>
      </c>
      <c r="S3411" s="7">
        <f t="shared" si="269"/>
        <v>29.428571428571427</v>
      </c>
      <c r="T3411" t="s">
        <v>8317</v>
      </c>
      <c r="U3411" t="s">
        <v>8318</v>
      </c>
    </row>
    <row r="3412" spans="1:21" ht="4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267"/>
        <v>42499.791550925926</v>
      </c>
      <c r="L3412" s="19">
        <f t="shared" si="268"/>
        <v>2016</v>
      </c>
      <c r="M3412" s="14">
        <f t="shared" si="265"/>
        <v>42527.041666666672</v>
      </c>
      <c r="N3412" t="b">
        <v>0</v>
      </c>
      <c r="O3412">
        <v>40</v>
      </c>
      <c r="P3412" t="b">
        <v>1</v>
      </c>
      <c r="Q3412" t="s">
        <v>8271</v>
      </c>
      <c r="R3412" s="7">
        <f t="shared" si="266"/>
        <v>108.5</v>
      </c>
      <c r="S3412" s="7">
        <f t="shared" si="269"/>
        <v>81.375</v>
      </c>
      <c r="T3412" t="s">
        <v>8317</v>
      </c>
      <c r="U3412" t="s">
        <v>8318</v>
      </c>
    </row>
    <row r="3413" spans="1:21" ht="4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267"/>
        <v>42264.772824074069</v>
      </c>
      <c r="L3413" s="19">
        <f t="shared" si="268"/>
        <v>2015</v>
      </c>
      <c r="M3413" s="14">
        <f t="shared" si="265"/>
        <v>42284.772824074069</v>
      </c>
      <c r="N3413" t="b">
        <v>0</v>
      </c>
      <c r="O3413">
        <v>78</v>
      </c>
      <c r="P3413" t="b">
        <v>1</v>
      </c>
      <c r="Q3413" t="s">
        <v>8271</v>
      </c>
      <c r="R3413" s="7">
        <f t="shared" si="266"/>
        <v>103.56666666666668</v>
      </c>
      <c r="S3413" s="7">
        <f t="shared" si="269"/>
        <v>199.16666666666666</v>
      </c>
      <c r="T3413" t="s">
        <v>8317</v>
      </c>
      <c r="U3413" t="s">
        <v>8318</v>
      </c>
    </row>
    <row r="3414" spans="1:21" ht="4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267"/>
        <v>41879.709050925929</v>
      </c>
      <c r="L3414" s="19">
        <f t="shared" si="268"/>
        <v>2014</v>
      </c>
      <c r="M3414" s="14">
        <f t="shared" si="265"/>
        <v>41909.709050925929</v>
      </c>
      <c r="N3414" t="b">
        <v>0</v>
      </c>
      <c r="O3414">
        <v>26</v>
      </c>
      <c r="P3414" t="b">
        <v>1</v>
      </c>
      <c r="Q3414" t="s">
        <v>8271</v>
      </c>
      <c r="R3414" s="7">
        <f t="shared" si="266"/>
        <v>100</v>
      </c>
      <c r="S3414" s="7">
        <f t="shared" si="269"/>
        <v>115.38461538461539</v>
      </c>
      <c r="T3414" t="s">
        <v>8317</v>
      </c>
      <c r="U3414" t="s">
        <v>8318</v>
      </c>
    </row>
    <row r="3415" spans="1:21" ht="45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267"/>
        <v>42053.483078703706</v>
      </c>
      <c r="L3415" s="19">
        <f t="shared" si="268"/>
        <v>2015</v>
      </c>
      <c r="M3415" s="14">
        <f t="shared" si="265"/>
        <v>42062.957638888889</v>
      </c>
      <c r="N3415" t="b">
        <v>0</v>
      </c>
      <c r="O3415">
        <v>14</v>
      </c>
      <c r="P3415" t="b">
        <v>1</v>
      </c>
      <c r="Q3415" t="s">
        <v>8271</v>
      </c>
      <c r="R3415" s="7">
        <f t="shared" si="266"/>
        <v>130</v>
      </c>
      <c r="S3415" s="7">
        <f t="shared" si="269"/>
        <v>46.428571428571431</v>
      </c>
      <c r="T3415" t="s">
        <v>8317</v>
      </c>
      <c r="U3415" t="s">
        <v>8318</v>
      </c>
    </row>
    <row r="3416" spans="1:21" ht="4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267"/>
        <v>42675.582465277781</v>
      </c>
      <c r="L3416" s="19">
        <f t="shared" si="268"/>
        <v>2016</v>
      </c>
      <c r="M3416" s="14">
        <f t="shared" si="265"/>
        <v>42705.082638888889</v>
      </c>
      <c r="N3416" t="b">
        <v>0</v>
      </c>
      <c r="O3416">
        <v>44</v>
      </c>
      <c r="P3416" t="b">
        <v>1</v>
      </c>
      <c r="Q3416" t="s">
        <v>8271</v>
      </c>
      <c r="R3416" s="7">
        <f t="shared" si="266"/>
        <v>103.49999999999999</v>
      </c>
      <c r="S3416" s="7">
        <f t="shared" si="269"/>
        <v>70.568181818181813</v>
      </c>
      <c r="T3416" t="s">
        <v>8317</v>
      </c>
      <c r="U3416" t="s">
        <v>8318</v>
      </c>
    </row>
    <row r="3417" spans="1:21" ht="30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267"/>
        <v>42466.894166666665</v>
      </c>
      <c r="L3417" s="19">
        <f t="shared" si="268"/>
        <v>2016</v>
      </c>
      <c r="M3417" s="14">
        <f t="shared" si="265"/>
        <v>42477.729166666672</v>
      </c>
      <c r="N3417" t="b">
        <v>0</v>
      </c>
      <c r="O3417">
        <v>9</v>
      </c>
      <c r="P3417" t="b">
        <v>1</v>
      </c>
      <c r="Q3417" t="s">
        <v>8271</v>
      </c>
      <c r="R3417" s="7">
        <f t="shared" si="266"/>
        <v>100</v>
      </c>
      <c r="S3417" s="7">
        <f t="shared" si="269"/>
        <v>22.222222222222221</v>
      </c>
      <c r="T3417" t="s">
        <v>8317</v>
      </c>
      <c r="U3417" t="s">
        <v>8318</v>
      </c>
    </row>
    <row r="3418" spans="1:21" ht="45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267"/>
        <v>42089.162557870368</v>
      </c>
      <c r="L3418" s="19">
        <f t="shared" si="268"/>
        <v>2015</v>
      </c>
      <c r="M3418" s="14">
        <f t="shared" si="265"/>
        <v>42117.520833333328</v>
      </c>
      <c r="N3418" t="b">
        <v>0</v>
      </c>
      <c r="O3418">
        <v>30</v>
      </c>
      <c r="P3418" t="b">
        <v>1</v>
      </c>
      <c r="Q3418" t="s">
        <v>8271</v>
      </c>
      <c r="R3418" s="7">
        <f t="shared" si="266"/>
        <v>119.6</v>
      </c>
      <c r="S3418" s="7">
        <f t="shared" si="269"/>
        <v>159.46666666666667</v>
      </c>
      <c r="T3418" t="s">
        <v>8317</v>
      </c>
      <c r="U3418" t="s">
        <v>8318</v>
      </c>
    </row>
    <row r="3419" spans="1:21" ht="4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267"/>
        <v>41894.66375</v>
      </c>
      <c r="L3419" s="19">
        <f t="shared" si="268"/>
        <v>2014</v>
      </c>
      <c r="M3419" s="14">
        <f t="shared" si="265"/>
        <v>41937.779861111107</v>
      </c>
      <c r="N3419" t="b">
        <v>0</v>
      </c>
      <c r="O3419">
        <v>45</v>
      </c>
      <c r="P3419" t="b">
        <v>1</v>
      </c>
      <c r="Q3419" t="s">
        <v>8271</v>
      </c>
      <c r="R3419" s="7">
        <f t="shared" si="266"/>
        <v>100.00058823529412</v>
      </c>
      <c r="S3419" s="7">
        <f t="shared" si="269"/>
        <v>37.777999999999999</v>
      </c>
      <c r="T3419" t="s">
        <v>8317</v>
      </c>
      <c r="U3419" t="s">
        <v>8318</v>
      </c>
    </row>
    <row r="3420" spans="1:21" ht="4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267"/>
        <v>41752.58457175926</v>
      </c>
      <c r="L3420" s="19">
        <f t="shared" si="268"/>
        <v>2014</v>
      </c>
      <c r="M3420" s="14">
        <f t="shared" si="265"/>
        <v>41782.58457175926</v>
      </c>
      <c r="N3420" t="b">
        <v>0</v>
      </c>
      <c r="O3420">
        <v>56</v>
      </c>
      <c r="P3420" t="b">
        <v>1</v>
      </c>
      <c r="Q3420" t="s">
        <v>8271</v>
      </c>
      <c r="R3420" s="7">
        <f t="shared" si="266"/>
        <v>100.875</v>
      </c>
      <c r="S3420" s="7">
        <f t="shared" si="269"/>
        <v>72.053571428571431</v>
      </c>
      <c r="T3420" t="s">
        <v>8317</v>
      </c>
      <c r="U3420" t="s">
        <v>8318</v>
      </c>
    </row>
    <row r="3421" spans="1:21" ht="45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267"/>
        <v>42448.571585648147</v>
      </c>
      <c r="L3421" s="19">
        <f t="shared" si="268"/>
        <v>2016</v>
      </c>
      <c r="M3421" s="14">
        <f t="shared" si="265"/>
        <v>42466.645833333328</v>
      </c>
      <c r="N3421" t="b">
        <v>0</v>
      </c>
      <c r="O3421">
        <v>46</v>
      </c>
      <c r="P3421" t="b">
        <v>1</v>
      </c>
      <c r="Q3421" t="s">
        <v>8271</v>
      </c>
      <c r="R3421" s="7">
        <f t="shared" si="266"/>
        <v>106.54545454545455</v>
      </c>
      <c r="S3421" s="7">
        <f t="shared" si="269"/>
        <v>63.695652173913047</v>
      </c>
      <c r="T3421" t="s">
        <v>8317</v>
      </c>
      <c r="U3421" t="s">
        <v>8318</v>
      </c>
    </row>
    <row r="3422" spans="1:21" ht="30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267"/>
        <v>42404.840300925927</v>
      </c>
      <c r="L3422" s="19">
        <f t="shared" si="268"/>
        <v>2016</v>
      </c>
      <c r="M3422" s="14">
        <f t="shared" si="265"/>
        <v>42413.75</v>
      </c>
      <c r="N3422" t="b">
        <v>0</v>
      </c>
      <c r="O3422">
        <v>34</v>
      </c>
      <c r="P3422" t="b">
        <v>1</v>
      </c>
      <c r="Q3422" t="s">
        <v>8271</v>
      </c>
      <c r="R3422" s="7">
        <f t="shared" si="266"/>
        <v>138</v>
      </c>
      <c r="S3422" s="7">
        <f t="shared" si="269"/>
        <v>28.411764705882351</v>
      </c>
      <c r="T3422" t="s">
        <v>8317</v>
      </c>
      <c r="U3422" t="s">
        <v>8318</v>
      </c>
    </row>
    <row r="3423" spans="1:21" ht="4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267"/>
        <v>42037.541238425925</v>
      </c>
      <c r="L3423" s="19">
        <f t="shared" si="268"/>
        <v>2015</v>
      </c>
      <c r="M3423" s="14">
        <f t="shared" si="265"/>
        <v>42067.541238425925</v>
      </c>
      <c r="N3423" t="b">
        <v>0</v>
      </c>
      <c r="O3423">
        <v>98</v>
      </c>
      <c r="P3423" t="b">
        <v>1</v>
      </c>
      <c r="Q3423" t="s">
        <v>8271</v>
      </c>
      <c r="R3423" s="7">
        <f t="shared" si="266"/>
        <v>101.15</v>
      </c>
      <c r="S3423" s="7">
        <f t="shared" si="269"/>
        <v>103.21428571428571</v>
      </c>
      <c r="T3423" t="s">
        <v>8317</v>
      </c>
      <c r="U3423" t="s">
        <v>8318</v>
      </c>
    </row>
    <row r="3424" spans="1:21" ht="4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267"/>
        <v>42323.312222222223</v>
      </c>
      <c r="L3424" s="19">
        <f t="shared" si="268"/>
        <v>2015</v>
      </c>
      <c r="M3424" s="14">
        <f t="shared" si="265"/>
        <v>42351.75</v>
      </c>
      <c r="N3424" t="b">
        <v>0</v>
      </c>
      <c r="O3424">
        <v>46</v>
      </c>
      <c r="P3424" t="b">
        <v>1</v>
      </c>
      <c r="Q3424" t="s">
        <v>8271</v>
      </c>
      <c r="R3424" s="7">
        <f t="shared" si="266"/>
        <v>109.1</v>
      </c>
      <c r="S3424" s="7">
        <f t="shared" si="269"/>
        <v>71.152173913043484</v>
      </c>
      <c r="T3424" t="s">
        <v>8317</v>
      </c>
      <c r="U3424" t="s">
        <v>8318</v>
      </c>
    </row>
    <row r="3425" spans="1:21" ht="4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267"/>
        <v>42088.661354166667</v>
      </c>
      <c r="L3425" s="19">
        <f t="shared" si="268"/>
        <v>2015</v>
      </c>
      <c r="M3425" s="14">
        <f t="shared" si="265"/>
        <v>42118.661354166667</v>
      </c>
      <c r="N3425" t="b">
        <v>0</v>
      </c>
      <c r="O3425">
        <v>10</v>
      </c>
      <c r="P3425" t="b">
        <v>1</v>
      </c>
      <c r="Q3425" t="s">
        <v>8271</v>
      </c>
      <c r="R3425" s="7">
        <f t="shared" si="266"/>
        <v>140</v>
      </c>
      <c r="S3425" s="7">
        <f t="shared" si="269"/>
        <v>35</v>
      </c>
      <c r="T3425" t="s">
        <v>8317</v>
      </c>
      <c r="U3425" t="s">
        <v>8318</v>
      </c>
    </row>
    <row r="3426" spans="1:21" ht="4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267"/>
        <v>42018.426898148144</v>
      </c>
      <c r="L3426" s="19">
        <f t="shared" si="268"/>
        <v>2015</v>
      </c>
      <c r="M3426" s="14">
        <f t="shared" si="265"/>
        <v>42040.040972222225</v>
      </c>
      <c r="N3426" t="b">
        <v>0</v>
      </c>
      <c r="O3426">
        <v>76</v>
      </c>
      <c r="P3426" t="b">
        <v>1</v>
      </c>
      <c r="Q3426" t="s">
        <v>8271</v>
      </c>
      <c r="R3426" s="7">
        <f t="shared" si="266"/>
        <v>103.58333333333334</v>
      </c>
      <c r="S3426" s="7">
        <f t="shared" si="269"/>
        <v>81.776315789473685</v>
      </c>
      <c r="T3426" t="s">
        <v>8317</v>
      </c>
      <c r="U3426" t="s">
        <v>8318</v>
      </c>
    </row>
    <row r="3427" spans="1:21" ht="4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267"/>
        <v>41884.367314814815</v>
      </c>
      <c r="L3427" s="19">
        <f t="shared" si="268"/>
        <v>2014</v>
      </c>
      <c r="M3427" s="14">
        <f t="shared" si="265"/>
        <v>41916.367314814815</v>
      </c>
      <c r="N3427" t="b">
        <v>0</v>
      </c>
      <c r="O3427">
        <v>104</v>
      </c>
      <c r="P3427" t="b">
        <v>1</v>
      </c>
      <c r="Q3427" t="s">
        <v>8271</v>
      </c>
      <c r="R3427" s="7">
        <f t="shared" si="266"/>
        <v>102.97033333333331</v>
      </c>
      <c r="S3427" s="7">
        <f t="shared" si="269"/>
        <v>297.02980769230766</v>
      </c>
      <c r="T3427" t="s">
        <v>8317</v>
      </c>
      <c r="U3427" t="s">
        <v>8318</v>
      </c>
    </row>
    <row r="3428" spans="1:21" ht="4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267"/>
        <v>41883.806747685187</v>
      </c>
      <c r="L3428" s="19">
        <f t="shared" si="268"/>
        <v>2014</v>
      </c>
      <c r="M3428" s="14">
        <f t="shared" si="265"/>
        <v>41902.833333333336</v>
      </c>
      <c r="N3428" t="b">
        <v>0</v>
      </c>
      <c r="O3428">
        <v>87</v>
      </c>
      <c r="P3428" t="b">
        <v>1</v>
      </c>
      <c r="Q3428" t="s">
        <v>8271</v>
      </c>
      <c r="R3428" s="7">
        <f t="shared" si="266"/>
        <v>108.13333333333333</v>
      </c>
      <c r="S3428" s="7">
        <f t="shared" si="269"/>
        <v>46.609195402298852</v>
      </c>
      <c r="T3428" t="s">
        <v>8317</v>
      </c>
      <c r="U3428" t="s">
        <v>8318</v>
      </c>
    </row>
    <row r="3429" spans="1:21" ht="4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267"/>
        <v>41792.395277777774</v>
      </c>
      <c r="L3429" s="19">
        <f t="shared" si="268"/>
        <v>2014</v>
      </c>
      <c r="M3429" s="14">
        <f t="shared" si="265"/>
        <v>41822.395277777774</v>
      </c>
      <c r="N3429" t="b">
        <v>0</v>
      </c>
      <c r="O3429">
        <v>29</v>
      </c>
      <c r="P3429" t="b">
        <v>1</v>
      </c>
      <c r="Q3429" t="s">
        <v>8271</v>
      </c>
      <c r="R3429" s="7">
        <f t="shared" si="266"/>
        <v>100</v>
      </c>
      <c r="S3429" s="7">
        <f t="shared" si="269"/>
        <v>51.724137931034484</v>
      </c>
      <c r="T3429" t="s">
        <v>8317</v>
      </c>
      <c r="U3429" t="s">
        <v>8318</v>
      </c>
    </row>
    <row r="3430" spans="1:21" ht="4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267"/>
        <v>42038.470451388886</v>
      </c>
      <c r="L3430" s="19">
        <f t="shared" si="268"/>
        <v>2015</v>
      </c>
      <c r="M3430" s="14">
        <f t="shared" si="265"/>
        <v>42063.458333333328</v>
      </c>
      <c r="N3430" t="b">
        <v>0</v>
      </c>
      <c r="O3430">
        <v>51</v>
      </c>
      <c r="P3430" t="b">
        <v>1</v>
      </c>
      <c r="Q3430" t="s">
        <v>8271</v>
      </c>
      <c r="R3430" s="7">
        <f t="shared" si="266"/>
        <v>102.75000000000001</v>
      </c>
      <c r="S3430" s="7">
        <f t="shared" si="269"/>
        <v>40.294117647058826</v>
      </c>
      <c r="T3430" t="s">
        <v>8317</v>
      </c>
      <c r="U3430" t="s">
        <v>8318</v>
      </c>
    </row>
    <row r="3431" spans="1:21" ht="4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267"/>
        <v>42661.771539351852</v>
      </c>
      <c r="L3431" s="19">
        <f t="shared" si="268"/>
        <v>2016</v>
      </c>
      <c r="M3431" s="14">
        <f t="shared" si="265"/>
        <v>42675.771539351852</v>
      </c>
      <c r="N3431" t="b">
        <v>0</v>
      </c>
      <c r="O3431">
        <v>12</v>
      </c>
      <c r="P3431" t="b">
        <v>1</v>
      </c>
      <c r="Q3431" t="s">
        <v>8271</v>
      </c>
      <c r="R3431" s="7">
        <f t="shared" si="266"/>
        <v>130</v>
      </c>
      <c r="S3431" s="7">
        <f t="shared" si="269"/>
        <v>16.25</v>
      </c>
      <c r="T3431" t="s">
        <v>8317</v>
      </c>
      <c r="U3431" t="s">
        <v>8318</v>
      </c>
    </row>
    <row r="3432" spans="1:21" ht="4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267"/>
        <v>41820.695613425924</v>
      </c>
      <c r="L3432" s="19">
        <f t="shared" si="268"/>
        <v>2014</v>
      </c>
      <c r="M3432" s="14">
        <f t="shared" si="265"/>
        <v>41850.695613425924</v>
      </c>
      <c r="N3432" t="b">
        <v>0</v>
      </c>
      <c r="O3432">
        <v>72</v>
      </c>
      <c r="P3432" t="b">
        <v>1</v>
      </c>
      <c r="Q3432" t="s">
        <v>8271</v>
      </c>
      <c r="R3432" s="7">
        <f t="shared" si="266"/>
        <v>108.54949999999999</v>
      </c>
      <c r="S3432" s="7">
        <f t="shared" si="269"/>
        <v>30.152638888888887</v>
      </c>
      <c r="T3432" t="s">
        <v>8317</v>
      </c>
      <c r="U3432" t="s">
        <v>8318</v>
      </c>
    </row>
    <row r="3433" spans="1:21" ht="4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267"/>
        <v>41839.480937500004</v>
      </c>
      <c r="L3433" s="19">
        <f t="shared" si="268"/>
        <v>2014</v>
      </c>
      <c r="M3433" s="14">
        <f t="shared" si="265"/>
        <v>41869.480937500004</v>
      </c>
      <c r="N3433" t="b">
        <v>0</v>
      </c>
      <c r="O3433">
        <v>21</v>
      </c>
      <c r="P3433" t="b">
        <v>1</v>
      </c>
      <c r="Q3433" t="s">
        <v>8271</v>
      </c>
      <c r="R3433" s="7">
        <f t="shared" si="266"/>
        <v>100</v>
      </c>
      <c r="S3433" s="7">
        <f t="shared" si="269"/>
        <v>95.238095238095241</v>
      </c>
      <c r="T3433" t="s">
        <v>8317</v>
      </c>
      <c r="U3433" t="s">
        <v>8318</v>
      </c>
    </row>
    <row r="3434" spans="1:21" ht="4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267"/>
        <v>42380.331180555557</v>
      </c>
      <c r="L3434" s="19">
        <f t="shared" si="268"/>
        <v>2016</v>
      </c>
      <c r="M3434" s="14">
        <f t="shared" si="265"/>
        <v>42405.666666666672</v>
      </c>
      <c r="N3434" t="b">
        <v>0</v>
      </c>
      <c r="O3434">
        <v>42</v>
      </c>
      <c r="P3434" t="b">
        <v>1</v>
      </c>
      <c r="Q3434" t="s">
        <v>8271</v>
      </c>
      <c r="R3434" s="7">
        <f t="shared" si="266"/>
        <v>109.65</v>
      </c>
      <c r="S3434" s="7">
        <f t="shared" si="269"/>
        <v>52.214285714285715</v>
      </c>
      <c r="T3434" t="s">
        <v>8317</v>
      </c>
      <c r="U3434" t="s">
        <v>8318</v>
      </c>
    </row>
    <row r="3435" spans="1:21" ht="4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267"/>
        <v>41775.81313657407</v>
      </c>
      <c r="L3435" s="19">
        <f t="shared" si="268"/>
        <v>2014</v>
      </c>
      <c r="M3435" s="14">
        <f t="shared" si="265"/>
        <v>41806.875</v>
      </c>
      <c r="N3435" t="b">
        <v>0</v>
      </c>
      <c r="O3435">
        <v>71</v>
      </c>
      <c r="P3435" t="b">
        <v>1</v>
      </c>
      <c r="Q3435" t="s">
        <v>8271</v>
      </c>
      <c r="R3435" s="7">
        <f t="shared" si="266"/>
        <v>100.26315789473684</v>
      </c>
      <c r="S3435" s="7">
        <f t="shared" si="269"/>
        <v>134.1549295774648</v>
      </c>
      <c r="T3435" t="s">
        <v>8317</v>
      </c>
      <c r="U3435" t="s">
        <v>8318</v>
      </c>
    </row>
    <row r="3436" spans="1:21" ht="4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267"/>
        <v>41800.130428240736</v>
      </c>
      <c r="L3436" s="19">
        <f t="shared" si="268"/>
        <v>2014</v>
      </c>
      <c r="M3436" s="14">
        <f t="shared" si="265"/>
        <v>41830.130428240736</v>
      </c>
      <c r="N3436" t="b">
        <v>0</v>
      </c>
      <c r="O3436">
        <v>168</v>
      </c>
      <c r="P3436" t="b">
        <v>1</v>
      </c>
      <c r="Q3436" t="s">
        <v>8271</v>
      </c>
      <c r="R3436" s="7">
        <f t="shared" si="266"/>
        <v>105.55000000000001</v>
      </c>
      <c r="S3436" s="7">
        <f t="shared" si="269"/>
        <v>62.827380952380949</v>
      </c>
      <c r="T3436" t="s">
        <v>8317</v>
      </c>
      <c r="U3436" t="s">
        <v>8318</v>
      </c>
    </row>
    <row r="3437" spans="1:21" ht="4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267"/>
        <v>42572.36681712963</v>
      </c>
      <c r="L3437" s="19">
        <f t="shared" si="268"/>
        <v>2016</v>
      </c>
      <c r="M3437" s="14">
        <f t="shared" si="265"/>
        <v>42588.875</v>
      </c>
      <c r="N3437" t="b">
        <v>0</v>
      </c>
      <c r="O3437">
        <v>19</v>
      </c>
      <c r="P3437" t="b">
        <v>1</v>
      </c>
      <c r="Q3437" t="s">
        <v>8271</v>
      </c>
      <c r="R3437" s="7">
        <f t="shared" si="266"/>
        <v>112.00000000000001</v>
      </c>
      <c r="S3437" s="7">
        <f t="shared" si="269"/>
        <v>58.94736842105263</v>
      </c>
      <c r="T3437" t="s">
        <v>8317</v>
      </c>
      <c r="U3437" t="s">
        <v>8318</v>
      </c>
    </row>
    <row r="3438" spans="1:21" ht="4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267"/>
        <v>41851.291585648149</v>
      </c>
      <c r="L3438" s="19">
        <f t="shared" si="268"/>
        <v>2014</v>
      </c>
      <c r="M3438" s="14">
        <f t="shared" si="265"/>
        <v>41872.436111111107</v>
      </c>
      <c r="N3438" t="b">
        <v>0</v>
      </c>
      <c r="O3438">
        <v>37</v>
      </c>
      <c r="P3438" t="b">
        <v>1</v>
      </c>
      <c r="Q3438" t="s">
        <v>8271</v>
      </c>
      <c r="R3438" s="7">
        <f t="shared" si="266"/>
        <v>105.89999999999999</v>
      </c>
      <c r="S3438" s="7">
        <f t="shared" si="269"/>
        <v>143.1081081081081</v>
      </c>
      <c r="T3438" t="s">
        <v>8317</v>
      </c>
      <c r="U3438" t="s">
        <v>8318</v>
      </c>
    </row>
    <row r="3439" spans="1:21" ht="45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267"/>
        <v>42205.460879629631</v>
      </c>
      <c r="L3439" s="19">
        <f t="shared" si="268"/>
        <v>2015</v>
      </c>
      <c r="M3439" s="14">
        <f t="shared" si="265"/>
        <v>42235.460879629631</v>
      </c>
      <c r="N3439" t="b">
        <v>0</v>
      </c>
      <c r="O3439">
        <v>36</v>
      </c>
      <c r="P3439" t="b">
        <v>1</v>
      </c>
      <c r="Q3439" t="s">
        <v>8271</v>
      </c>
      <c r="R3439" s="7">
        <f t="shared" si="266"/>
        <v>101</v>
      </c>
      <c r="S3439" s="7">
        <f t="shared" si="269"/>
        <v>84.166666666666671</v>
      </c>
      <c r="T3439" t="s">
        <v>8317</v>
      </c>
      <c r="U3439" t="s">
        <v>8318</v>
      </c>
    </row>
    <row r="3440" spans="1:21" ht="4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267"/>
        <v>42100.677858796298</v>
      </c>
      <c r="L3440" s="19">
        <f t="shared" si="268"/>
        <v>2015</v>
      </c>
      <c r="M3440" s="14">
        <f t="shared" si="265"/>
        <v>42126.625</v>
      </c>
      <c r="N3440" t="b">
        <v>0</v>
      </c>
      <c r="O3440">
        <v>14</v>
      </c>
      <c r="P3440" t="b">
        <v>1</v>
      </c>
      <c r="Q3440" t="s">
        <v>8271</v>
      </c>
      <c r="R3440" s="7">
        <f t="shared" si="266"/>
        <v>104.2</v>
      </c>
      <c r="S3440" s="7">
        <f t="shared" si="269"/>
        <v>186.07142857142858</v>
      </c>
      <c r="T3440" t="s">
        <v>8317</v>
      </c>
      <c r="U3440" t="s">
        <v>8318</v>
      </c>
    </row>
    <row r="3441" spans="1:21" ht="30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267"/>
        <v>42374.661226851851</v>
      </c>
      <c r="L3441" s="19">
        <f t="shared" si="268"/>
        <v>2016</v>
      </c>
      <c r="M3441" s="14">
        <f t="shared" si="265"/>
        <v>42387.957638888889</v>
      </c>
      <c r="N3441" t="b">
        <v>0</v>
      </c>
      <c r="O3441">
        <v>18</v>
      </c>
      <c r="P3441" t="b">
        <v>1</v>
      </c>
      <c r="Q3441" t="s">
        <v>8271</v>
      </c>
      <c r="R3441" s="7">
        <f t="shared" si="266"/>
        <v>134.67833333333334</v>
      </c>
      <c r="S3441" s="7">
        <f t="shared" si="269"/>
        <v>89.785555555555561</v>
      </c>
      <c r="T3441" t="s">
        <v>8317</v>
      </c>
      <c r="U3441" t="s">
        <v>8318</v>
      </c>
    </row>
    <row r="3442" spans="1:21" ht="4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267"/>
        <v>41808.87300925926</v>
      </c>
      <c r="L3442" s="19">
        <f t="shared" si="268"/>
        <v>2014</v>
      </c>
      <c r="M3442" s="14">
        <f t="shared" si="265"/>
        <v>41831.427083333336</v>
      </c>
      <c r="N3442" t="b">
        <v>0</v>
      </c>
      <c r="O3442">
        <v>82</v>
      </c>
      <c r="P3442" t="b">
        <v>1</v>
      </c>
      <c r="Q3442" t="s">
        <v>8271</v>
      </c>
      <c r="R3442" s="7">
        <f t="shared" si="266"/>
        <v>105.2184</v>
      </c>
      <c r="S3442" s="7">
        <f t="shared" si="269"/>
        <v>64.157560975609755</v>
      </c>
      <c r="T3442" t="s">
        <v>8317</v>
      </c>
      <c r="U3442" t="s">
        <v>8318</v>
      </c>
    </row>
    <row r="3443" spans="1:21" ht="4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267"/>
        <v>42294.179641203707</v>
      </c>
      <c r="L3443" s="19">
        <f t="shared" si="268"/>
        <v>2015</v>
      </c>
      <c r="M3443" s="14">
        <f t="shared" si="265"/>
        <v>42321.595138888893</v>
      </c>
      <c r="N3443" t="b">
        <v>0</v>
      </c>
      <c r="O3443">
        <v>43</v>
      </c>
      <c r="P3443" t="b">
        <v>1</v>
      </c>
      <c r="Q3443" t="s">
        <v>8271</v>
      </c>
      <c r="R3443" s="7">
        <f t="shared" si="266"/>
        <v>102.60000000000001</v>
      </c>
      <c r="S3443" s="7">
        <f t="shared" si="269"/>
        <v>59.651162790697676</v>
      </c>
      <c r="T3443" t="s">
        <v>8317</v>
      </c>
      <c r="U3443" t="s">
        <v>8318</v>
      </c>
    </row>
    <row r="3444" spans="1:21" ht="4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267"/>
        <v>42124.591111111113</v>
      </c>
      <c r="L3444" s="19">
        <f t="shared" si="268"/>
        <v>2015</v>
      </c>
      <c r="M3444" s="14">
        <f t="shared" si="265"/>
        <v>42154.591111111113</v>
      </c>
      <c r="N3444" t="b">
        <v>0</v>
      </c>
      <c r="O3444">
        <v>8</v>
      </c>
      <c r="P3444" t="b">
        <v>1</v>
      </c>
      <c r="Q3444" t="s">
        <v>8271</v>
      </c>
      <c r="R3444" s="7">
        <f t="shared" si="266"/>
        <v>100</v>
      </c>
      <c r="S3444" s="7">
        <f t="shared" si="269"/>
        <v>31.25</v>
      </c>
      <c r="T3444" t="s">
        <v>8317</v>
      </c>
      <c r="U3444" t="s">
        <v>8318</v>
      </c>
    </row>
    <row r="3445" spans="1:21" ht="4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267"/>
        <v>41861.274837962963</v>
      </c>
      <c r="L3445" s="19">
        <f t="shared" si="268"/>
        <v>2014</v>
      </c>
      <c r="M3445" s="14">
        <f t="shared" si="265"/>
        <v>41891.274837962963</v>
      </c>
      <c r="N3445" t="b">
        <v>0</v>
      </c>
      <c r="O3445">
        <v>45</v>
      </c>
      <c r="P3445" t="b">
        <v>1</v>
      </c>
      <c r="Q3445" t="s">
        <v>8271</v>
      </c>
      <c r="R3445" s="7">
        <f t="shared" si="266"/>
        <v>185.5</v>
      </c>
      <c r="S3445" s="7">
        <f t="shared" si="269"/>
        <v>41.222222222222221</v>
      </c>
      <c r="T3445" t="s">
        <v>8317</v>
      </c>
      <c r="U3445" t="s">
        <v>8318</v>
      </c>
    </row>
    <row r="3446" spans="1:21" ht="4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267"/>
        <v>42521.041504629626</v>
      </c>
      <c r="L3446" s="19">
        <f t="shared" si="268"/>
        <v>2016</v>
      </c>
      <c r="M3446" s="14">
        <f t="shared" si="265"/>
        <v>42529.332638888889</v>
      </c>
      <c r="N3446" t="b">
        <v>0</v>
      </c>
      <c r="O3446">
        <v>20</v>
      </c>
      <c r="P3446" t="b">
        <v>1</v>
      </c>
      <c r="Q3446" t="s">
        <v>8271</v>
      </c>
      <c r="R3446" s="7">
        <f t="shared" si="266"/>
        <v>289</v>
      </c>
      <c r="S3446" s="7">
        <f t="shared" si="269"/>
        <v>43.35</v>
      </c>
      <c r="T3446" t="s">
        <v>8317</v>
      </c>
      <c r="U3446" t="s">
        <v>8318</v>
      </c>
    </row>
    <row r="3447" spans="1:21" ht="30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267"/>
        <v>42272.280509259261</v>
      </c>
      <c r="L3447" s="19">
        <f t="shared" si="268"/>
        <v>2015</v>
      </c>
      <c r="M3447" s="14">
        <f t="shared" si="265"/>
        <v>42300.280509259261</v>
      </c>
      <c r="N3447" t="b">
        <v>0</v>
      </c>
      <c r="O3447">
        <v>31</v>
      </c>
      <c r="P3447" t="b">
        <v>1</v>
      </c>
      <c r="Q3447" t="s">
        <v>8271</v>
      </c>
      <c r="R3447" s="7">
        <f t="shared" si="266"/>
        <v>100</v>
      </c>
      <c r="S3447" s="7">
        <f t="shared" si="269"/>
        <v>64.516129032258064</v>
      </c>
      <c r="T3447" t="s">
        <v>8317</v>
      </c>
      <c r="U3447" t="s">
        <v>8318</v>
      </c>
    </row>
    <row r="3448" spans="1:21" ht="4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267"/>
        <v>42016.582465277781</v>
      </c>
      <c r="L3448" s="19">
        <f t="shared" si="268"/>
        <v>2015</v>
      </c>
      <c r="M3448" s="14">
        <f t="shared" si="265"/>
        <v>42040.263888888891</v>
      </c>
      <c r="N3448" t="b">
        <v>0</v>
      </c>
      <c r="O3448">
        <v>25</v>
      </c>
      <c r="P3448" t="b">
        <v>1</v>
      </c>
      <c r="Q3448" t="s">
        <v>8271</v>
      </c>
      <c r="R3448" s="7">
        <f t="shared" si="266"/>
        <v>108.2</v>
      </c>
      <c r="S3448" s="7">
        <f t="shared" si="269"/>
        <v>43.28</v>
      </c>
      <c r="T3448" t="s">
        <v>8317</v>
      </c>
      <c r="U3448" t="s">
        <v>8318</v>
      </c>
    </row>
    <row r="3449" spans="1:21" ht="30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267"/>
        <v>42402.639027777783</v>
      </c>
      <c r="L3449" s="19">
        <f t="shared" si="268"/>
        <v>2016</v>
      </c>
      <c r="M3449" s="14">
        <f t="shared" si="265"/>
        <v>42447.597361111111</v>
      </c>
      <c r="N3449" t="b">
        <v>0</v>
      </c>
      <c r="O3449">
        <v>14</v>
      </c>
      <c r="P3449" t="b">
        <v>1</v>
      </c>
      <c r="Q3449" t="s">
        <v>8271</v>
      </c>
      <c r="R3449" s="7">
        <f t="shared" si="266"/>
        <v>107.80000000000001</v>
      </c>
      <c r="S3449" s="7">
        <f t="shared" si="269"/>
        <v>77</v>
      </c>
      <c r="T3449" t="s">
        <v>8317</v>
      </c>
      <c r="U3449" t="s">
        <v>8318</v>
      </c>
    </row>
    <row r="3450" spans="1:21" ht="4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267"/>
        <v>41959.869085648148</v>
      </c>
      <c r="L3450" s="19">
        <f t="shared" si="268"/>
        <v>2014</v>
      </c>
      <c r="M3450" s="14">
        <f t="shared" si="265"/>
        <v>41989.869085648148</v>
      </c>
      <c r="N3450" t="b">
        <v>0</v>
      </c>
      <c r="O3450">
        <v>45</v>
      </c>
      <c r="P3450" t="b">
        <v>1</v>
      </c>
      <c r="Q3450" t="s">
        <v>8271</v>
      </c>
      <c r="R3450" s="7">
        <f t="shared" si="266"/>
        <v>109.76190476190477</v>
      </c>
      <c r="S3450" s="7">
        <f t="shared" si="269"/>
        <v>51.222222222222221</v>
      </c>
      <c r="T3450" t="s">
        <v>8317</v>
      </c>
      <c r="U3450" t="s">
        <v>8318</v>
      </c>
    </row>
    <row r="3451" spans="1:21" ht="4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267"/>
        <v>42531.802523148144</v>
      </c>
      <c r="L3451" s="19">
        <f t="shared" si="268"/>
        <v>2016</v>
      </c>
      <c r="M3451" s="14">
        <f t="shared" si="265"/>
        <v>42559.916666666672</v>
      </c>
      <c r="N3451" t="b">
        <v>0</v>
      </c>
      <c r="O3451">
        <v>20</v>
      </c>
      <c r="P3451" t="b">
        <v>1</v>
      </c>
      <c r="Q3451" t="s">
        <v>8271</v>
      </c>
      <c r="R3451" s="7">
        <f t="shared" si="266"/>
        <v>170.625</v>
      </c>
      <c r="S3451" s="7">
        <f t="shared" si="269"/>
        <v>68.25</v>
      </c>
      <c r="T3451" t="s">
        <v>8317</v>
      </c>
      <c r="U3451" t="s">
        <v>8318</v>
      </c>
    </row>
    <row r="3452" spans="1:21" ht="4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267"/>
        <v>42036.454525462963</v>
      </c>
      <c r="L3452" s="19">
        <f t="shared" si="268"/>
        <v>2015</v>
      </c>
      <c r="M3452" s="14">
        <f t="shared" si="265"/>
        <v>42096.412858796291</v>
      </c>
      <c r="N3452" t="b">
        <v>0</v>
      </c>
      <c r="O3452">
        <v>39</v>
      </c>
      <c r="P3452" t="b">
        <v>1</v>
      </c>
      <c r="Q3452" t="s">
        <v>8271</v>
      </c>
      <c r="R3452" s="7">
        <f t="shared" si="266"/>
        <v>152</v>
      </c>
      <c r="S3452" s="7">
        <f t="shared" si="269"/>
        <v>19.487179487179485</v>
      </c>
      <c r="T3452" t="s">
        <v>8317</v>
      </c>
      <c r="U3452" t="s">
        <v>8318</v>
      </c>
    </row>
    <row r="3453" spans="1:21" ht="4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267"/>
        <v>42088.473692129628</v>
      </c>
      <c r="L3453" s="19">
        <f t="shared" si="268"/>
        <v>2015</v>
      </c>
      <c r="M3453" s="14">
        <f t="shared" si="265"/>
        <v>42115.473692129628</v>
      </c>
      <c r="N3453" t="b">
        <v>0</v>
      </c>
      <c r="O3453">
        <v>16</v>
      </c>
      <c r="P3453" t="b">
        <v>1</v>
      </c>
      <c r="Q3453" t="s">
        <v>8271</v>
      </c>
      <c r="R3453" s="7">
        <f t="shared" si="266"/>
        <v>101.23076923076924</v>
      </c>
      <c r="S3453" s="7">
        <f t="shared" si="269"/>
        <v>41.125</v>
      </c>
      <c r="T3453" t="s">
        <v>8317</v>
      </c>
      <c r="U3453" t="s">
        <v>8318</v>
      </c>
    </row>
    <row r="3454" spans="1:21" ht="4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267"/>
        <v>41820.389189814814</v>
      </c>
      <c r="L3454" s="19">
        <f t="shared" si="268"/>
        <v>2014</v>
      </c>
      <c r="M3454" s="14">
        <f t="shared" si="265"/>
        <v>41842.915972222225</v>
      </c>
      <c r="N3454" t="b">
        <v>0</v>
      </c>
      <c r="O3454">
        <v>37</v>
      </c>
      <c r="P3454" t="b">
        <v>1</v>
      </c>
      <c r="Q3454" t="s">
        <v>8271</v>
      </c>
      <c r="R3454" s="7">
        <f t="shared" si="266"/>
        <v>153.19999999999999</v>
      </c>
      <c r="S3454" s="7">
        <f t="shared" si="269"/>
        <v>41.405405405405403</v>
      </c>
      <c r="T3454" t="s">
        <v>8317</v>
      </c>
      <c r="U3454" t="s">
        <v>8318</v>
      </c>
    </row>
    <row r="3455" spans="1:21" ht="4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267"/>
        <v>42535.72865740741</v>
      </c>
      <c r="L3455" s="19">
        <f t="shared" si="268"/>
        <v>2016</v>
      </c>
      <c r="M3455" s="14">
        <f t="shared" si="265"/>
        <v>42595.72865740741</v>
      </c>
      <c r="N3455" t="b">
        <v>0</v>
      </c>
      <c r="O3455">
        <v>14</v>
      </c>
      <c r="P3455" t="b">
        <v>1</v>
      </c>
      <c r="Q3455" t="s">
        <v>8271</v>
      </c>
      <c r="R3455" s="7">
        <f t="shared" si="266"/>
        <v>128.33333333333334</v>
      </c>
      <c r="S3455" s="7">
        <f t="shared" si="269"/>
        <v>27.5</v>
      </c>
      <c r="T3455" t="s">
        <v>8317</v>
      </c>
      <c r="U3455" t="s">
        <v>8318</v>
      </c>
    </row>
    <row r="3456" spans="1:21" ht="45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267"/>
        <v>41821.448599537034</v>
      </c>
      <c r="L3456" s="19">
        <f t="shared" si="268"/>
        <v>2014</v>
      </c>
      <c r="M3456" s="14">
        <f t="shared" si="265"/>
        <v>41851.448599537034</v>
      </c>
      <c r="N3456" t="b">
        <v>0</v>
      </c>
      <c r="O3456">
        <v>21</v>
      </c>
      <c r="P3456" t="b">
        <v>1</v>
      </c>
      <c r="Q3456" t="s">
        <v>8271</v>
      </c>
      <c r="R3456" s="7">
        <f t="shared" si="266"/>
        <v>100.71428571428571</v>
      </c>
      <c r="S3456" s="7">
        <f t="shared" si="269"/>
        <v>33.571428571428569</v>
      </c>
      <c r="T3456" t="s">
        <v>8317</v>
      </c>
      <c r="U3456" t="s">
        <v>8318</v>
      </c>
    </row>
    <row r="3457" spans="1:21" ht="4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267"/>
        <v>42626.5003125</v>
      </c>
      <c r="L3457" s="19">
        <f t="shared" si="268"/>
        <v>2016</v>
      </c>
      <c r="M3457" s="14">
        <f t="shared" si="265"/>
        <v>42656.5003125</v>
      </c>
      <c r="N3457" t="b">
        <v>0</v>
      </c>
      <c r="O3457">
        <v>69</v>
      </c>
      <c r="P3457" t="b">
        <v>1</v>
      </c>
      <c r="Q3457" t="s">
        <v>8271</v>
      </c>
      <c r="R3457" s="7">
        <f t="shared" si="266"/>
        <v>100.64999999999999</v>
      </c>
      <c r="S3457" s="7">
        <f t="shared" si="269"/>
        <v>145.86956521739131</v>
      </c>
      <c r="T3457" t="s">
        <v>8317</v>
      </c>
      <c r="U3457" t="s">
        <v>8318</v>
      </c>
    </row>
    <row r="3458" spans="1:21" ht="4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si="267"/>
        <v>41820.955636574072</v>
      </c>
      <c r="L3458" s="19">
        <f t="shared" si="268"/>
        <v>2014</v>
      </c>
      <c r="M3458" s="14">
        <f t="shared" ref="M3458:M3521" si="270">(I3458/86400)+25569+(-6/24)</f>
        <v>41852.040972222225</v>
      </c>
      <c r="N3458" t="b">
        <v>0</v>
      </c>
      <c r="O3458">
        <v>16</v>
      </c>
      <c r="P3458" t="b">
        <v>1</v>
      </c>
      <c r="Q3458" t="s">
        <v>8271</v>
      </c>
      <c r="R3458" s="7">
        <f t="shared" ref="R3458:R3521" si="271">E3458/D3458*100</f>
        <v>191.3</v>
      </c>
      <c r="S3458" s="7">
        <f t="shared" si="269"/>
        <v>358.6875</v>
      </c>
      <c r="T3458" t="s">
        <v>8317</v>
      </c>
      <c r="U3458" t="s">
        <v>8318</v>
      </c>
    </row>
    <row r="3459" spans="1:21" ht="30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ref="K3459:K3522" si="272">(J3459/86400)+25569+(-6/24)</f>
        <v>42016.456678240742</v>
      </c>
      <c r="L3459" s="19">
        <f t="shared" ref="L3459:L3522" si="273">YEAR(K3459)</f>
        <v>2015</v>
      </c>
      <c r="M3459" s="14">
        <f t="shared" si="270"/>
        <v>42046.999305555553</v>
      </c>
      <c r="N3459" t="b">
        <v>0</v>
      </c>
      <c r="O3459">
        <v>55</v>
      </c>
      <c r="P3459" t="b">
        <v>1</v>
      </c>
      <c r="Q3459" t="s">
        <v>8271</v>
      </c>
      <c r="R3459" s="7">
        <f t="shared" si="271"/>
        <v>140.19999999999999</v>
      </c>
      <c r="S3459" s="7">
        <f t="shared" ref="S3459:S3522" si="274">IFERROR(E3459/O3459,0)</f>
        <v>50.981818181818184</v>
      </c>
      <c r="T3459" t="s">
        <v>8317</v>
      </c>
      <c r="U3459" t="s">
        <v>8318</v>
      </c>
    </row>
    <row r="3460" spans="1:21" ht="4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272"/>
        <v>42010.952581018515</v>
      </c>
      <c r="L3460" s="19">
        <f t="shared" si="273"/>
        <v>2015</v>
      </c>
      <c r="M3460" s="14">
        <f t="shared" si="270"/>
        <v>42037.935416666667</v>
      </c>
      <c r="N3460" t="b">
        <v>0</v>
      </c>
      <c r="O3460">
        <v>27</v>
      </c>
      <c r="P3460" t="b">
        <v>1</v>
      </c>
      <c r="Q3460" t="s">
        <v>8271</v>
      </c>
      <c r="R3460" s="7">
        <f t="shared" si="271"/>
        <v>124.33537832310839</v>
      </c>
      <c r="S3460" s="7">
        <f t="shared" si="274"/>
        <v>45.037037037037038</v>
      </c>
      <c r="T3460" t="s">
        <v>8317</v>
      </c>
      <c r="U3460" t="s">
        <v>8318</v>
      </c>
    </row>
    <row r="3461" spans="1:21" ht="4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272"/>
        <v>42480.229861111111</v>
      </c>
      <c r="L3461" s="19">
        <f t="shared" si="273"/>
        <v>2016</v>
      </c>
      <c r="M3461" s="14">
        <f t="shared" si="270"/>
        <v>42510.229861111111</v>
      </c>
      <c r="N3461" t="b">
        <v>0</v>
      </c>
      <c r="O3461">
        <v>36</v>
      </c>
      <c r="P3461" t="b">
        <v>1</v>
      </c>
      <c r="Q3461" t="s">
        <v>8271</v>
      </c>
      <c r="R3461" s="7">
        <f t="shared" si="271"/>
        <v>126.2</v>
      </c>
      <c r="S3461" s="7">
        <f t="shared" si="274"/>
        <v>17.527777777777779</v>
      </c>
      <c r="T3461" t="s">
        <v>8317</v>
      </c>
      <c r="U3461" t="s">
        <v>8318</v>
      </c>
    </row>
    <row r="3462" spans="1:21" ht="4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272"/>
        <v>41852.277222222227</v>
      </c>
      <c r="L3462" s="19">
        <f t="shared" si="273"/>
        <v>2014</v>
      </c>
      <c r="M3462" s="14">
        <f t="shared" si="270"/>
        <v>41866.277222222227</v>
      </c>
      <c r="N3462" t="b">
        <v>0</v>
      </c>
      <c r="O3462">
        <v>19</v>
      </c>
      <c r="P3462" t="b">
        <v>1</v>
      </c>
      <c r="Q3462" t="s">
        <v>8271</v>
      </c>
      <c r="R3462" s="7">
        <f t="shared" si="271"/>
        <v>190</v>
      </c>
      <c r="S3462" s="7">
        <f t="shared" si="274"/>
        <v>50</v>
      </c>
      <c r="T3462" t="s">
        <v>8317</v>
      </c>
      <c r="U3462" t="s">
        <v>8318</v>
      </c>
    </row>
    <row r="3463" spans="1:21" ht="45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272"/>
        <v>42643.382858796293</v>
      </c>
      <c r="L3463" s="19">
        <f t="shared" si="273"/>
        <v>2016</v>
      </c>
      <c r="M3463" s="14">
        <f t="shared" si="270"/>
        <v>42671.875</v>
      </c>
      <c r="N3463" t="b">
        <v>0</v>
      </c>
      <c r="O3463">
        <v>12</v>
      </c>
      <c r="P3463" t="b">
        <v>1</v>
      </c>
      <c r="Q3463" t="s">
        <v>8271</v>
      </c>
      <c r="R3463" s="7">
        <f t="shared" si="271"/>
        <v>139</v>
      </c>
      <c r="S3463" s="7">
        <f t="shared" si="274"/>
        <v>57.916666666666664</v>
      </c>
      <c r="T3463" t="s">
        <v>8317</v>
      </c>
      <c r="U3463" t="s">
        <v>8318</v>
      </c>
    </row>
    <row r="3464" spans="1:21" ht="4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272"/>
        <v>42179.648472222223</v>
      </c>
      <c r="L3464" s="19">
        <f t="shared" si="273"/>
        <v>2015</v>
      </c>
      <c r="M3464" s="14">
        <f t="shared" si="270"/>
        <v>42195.5</v>
      </c>
      <c r="N3464" t="b">
        <v>0</v>
      </c>
      <c r="O3464">
        <v>17</v>
      </c>
      <c r="P3464" t="b">
        <v>1</v>
      </c>
      <c r="Q3464" t="s">
        <v>8271</v>
      </c>
      <c r="R3464" s="7">
        <f t="shared" si="271"/>
        <v>202</v>
      </c>
      <c r="S3464" s="7">
        <f t="shared" si="274"/>
        <v>29.705882352941178</v>
      </c>
      <c r="T3464" t="s">
        <v>8317</v>
      </c>
      <c r="U3464" t="s">
        <v>8318</v>
      </c>
    </row>
    <row r="3465" spans="1:21" ht="4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272"/>
        <v>42612.668807870374</v>
      </c>
      <c r="L3465" s="19">
        <f t="shared" si="273"/>
        <v>2016</v>
      </c>
      <c r="M3465" s="14">
        <f t="shared" si="270"/>
        <v>42653.915972222225</v>
      </c>
      <c r="N3465" t="b">
        <v>0</v>
      </c>
      <c r="O3465">
        <v>114</v>
      </c>
      <c r="P3465" t="b">
        <v>1</v>
      </c>
      <c r="Q3465" t="s">
        <v>8271</v>
      </c>
      <c r="R3465" s="7">
        <f t="shared" si="271"/>
        <v>103.38000000000001</v>
      </c>
      <c r="S3465" s="7">
        <f t="shared" si="274"/>
        <v>90.684210526315795</v>
      </c>
      <c r="T3465" t="s">
        <v>8317</v>
      </c>
      <c r="U3465" t="s">
        <v>8318</v>
      </c>
    </row>
    <row r="3466" spans="1:21" ht="45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272"/>
        <v>42574.880057870367</v>
      </c>
      <c r="L3466" s="19">
        <f t="shared" si="273"/>
        <v>2016</v>
      </c>
      <c r="M3466" s="14">
        <f t="shared" si="270"/>
        <v>42604.880057870367</v>
      </c>
      <c r="N3466" t="b">
        <v>0</v>
      </c>
      <c r="O3466">
        <v>93</v>
      </c>
      <c r="P3466" t="b">
        <v>1</v>
      </c>
      <c r="Q3466" t="s">
        <v>8271</v>
      </c>
      <c r="R3466" s="7">
        <f t="shared" si="271"/>
        <v>102.3236</v>
      </c>
      <c r="S3466" s="7">
        <f t="shared" si="274"/>
        <v>55.012688172043013</v>
      </c>
      <c r="T3466" t="s">
        <v>8317</v>
      </c>
      <c r="U3466" t="s">
        <v>8318</v>
      </c>
    </row>
    <row r="3467" spans="1:21" ht="4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272"/>
        <v>42200.375833333332</v>
      </c>
      <c r="L3467" s="19">
        <f t="shared" si="273"/>
        <v>2015</v>
      </c>
      <c r="M3467" s="14">
        <f t="shared" si="270"/>
        <v>42225.416666666672</v>
      </c>
      <c r="N3467" t="b">
        <v>0</v>
      </c>
      <c r="O3467">
        <v>36</v>
      </c>
      <c r="P3467" t="b">
        <v>1</v>
      </c>
      <c r="Q3467" t="s">
        <v>8271</v>
      </c>
      <c r="R3467" s="7">
        <f t="shared" si="271"/>
        <v>103</v>
      </c>
      <c r="S3467" s="7">
        <f t="shared" si="274"/>
        <v>57.222222222222221</v>
      </c>
      <c r="T3467" t="s">
        <v>8317</v>
      </c>
      <c r="U3467" t="s">
        <v>8318</v>
      </c>
    </row>
    <row r="3468" spans="1:21" ht="30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272"/>
        <v>42419.769097222219</v>
      </c>
      <c r="L3468" s="19">
        <f t="shared" si="273"/>
        <v>2016</v>
      </c>
      <c r="M3468" s="14">
        <f t="shared" si="270"/>
        <v>42479.727430555555</v>
      </c>
      <c r="N3468" t="b">
        <v>0</v>
      </c>
      <c r="O3468">
        <v>61</v>
      </c>
      <c r="P3468" t="b">
        <v>1</v>
      </c>
      <c r="Q3468" t="s">
        <v>8271</v>
      </c>
      <c r="R3468" s="7">
        <f t="shared" si="271"/>
        <v>127.14285714285714</v>
      </c>
      <c r="S3468" s="7">
        <f t="shared" si="274"/>
        <v>72.950819672131146</v>
      </c>
      <c r="T3468" t="s">
        <v>8317</v>
      </c>
      <c r="U3468" t="s">
        <v>8318</v>
      </c>
    </row>
    <row r="3469" spans="1:21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272"/>
        <v>42053.421666666662</v>
      </c>
      <c r="L3469" s="19">
        <f t="shared" si="273"/>
        <v>2015</v>
      </c>
      <c r="M3469" s="14">
        <f t="shared" si="270"/>
        <v>42083.380000000005</v>
      </c>
      <c r="N3469" t="b">
        <v>0</v>
      </c>
      <c r="O3469">
        <v>47</v>
      </c>
      <c r="P3469" t="b">
        <v>1</v>
      </c>
      <c r="Q3469" t="s">
        <v>8271</v>
      </c>
      <c r="R3469" s="7">
        <f t="shared" si="271"/>
        <v>101</v>
      </c>
      <c r="S3469" s="7">
        <f t="shared" si="274"/>
        <v>64.468085106382972</v>
      </c>
      <c r="T3469" t="s">
        <v>8317</v>
      </c>
      <c r="U3469" t="s">
        <v>8318</v>
      </c>
    </row>
    <row r="3470" spans="1:21" ht="30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272"/>
        <v>42605.515381944446</v>
      </c>
      <c r="L3470" s="19">
        <f t="shared" si="273"/>
        <v>2016</v>
      </c>
      <c r="M3470" s="14">
        <f t="shared" si="270"/>
        <v>42633.875</v>
      </c>
      <c r="N3470" t="b">
        <v>0</v>
      </c>
      <c r="O3470">
        <v>17</v>
      </c>
      <c r="P3470" t="b">
        <v>1</v>
      </c>
      <c r="Q3470" t="s">
        <v>8271</v>
      </c>
      <c r="R3470" s="7">
        <f t="shared" si="271"/>
        <v>121.78</v>
      </c>
      <c r="S3470" s="7">
        <f t="shared" si="274"/>
        <v>716.35294117647061</v>
      </c>
      <c r="T3470" t="s">
        <v>8317</v>
      </c>
      <c r="U3470" t="s">
        <v>8318</v>
      </c>
    </row>
    <row r="3471" spans="1:21" ht="45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272"/>
        <v>42458.391724537039</v>
      </c>
      <c r="L3471" s="19">
        <f t="shared" si="273"/>
        <v>2016</v>
      </c>
      <c r="M3471" s="14">
        <f t="shared" si="270"/>
        <v>42488.391724537039</v>
      </c>
      <c r="N3471" t="b">
        <v>0</v>
      </c>
      <c r="O3471">
        <v>63</v>
      </c>
      <c r="P3471" t="b">
        <v>1</v>
      </c>
      <c r="Q3471" t="s">
        <v>8271</v>
      </c>
      <c r="R3471" s="7">
        <f t="shared" si="271"/>
        <v>113.39285714285714</v>
      </c>
      <c r="S3471" s="7">
        <f t="shared" si="274"/>
        <v>50.396825396825399</v>
      </c>
      <c r="T3471" t="s">
        <v>8317</v>
      </c>
      <c r="U3471" t="s">
        <v>8318</v>
      </c>
    </row>
    <row r="3472" spans="1:21" ht="30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272"/>
        <v>42528.772013888884</v>
      </c>
      <c r="L3472" s="19">
        <f t="shared" si="273"/>
        <v>2016</v>
      </c>
      <c r="M3472" s="14">
        <f t="shared" si="270"/>
        <v>42566.651388888888</v>
      </c>
      <c r="N3472" t="b">
        <v>0</v>
      </c>
      <c r="O3472">
        <v>9</v>
      </c>
      <c r="P3472" t="b">
        <v>1</v>
      </c>
      <c r="Q3472" t="s">
        <v>8271</v>
      </c>
      <c r="R3472" s="7">
        <f t="shared" si="271"/>
        <v>150</v>
      </c>
      <c r="S3472" s="7">
        <f t="shared" si="274"/>
        <v>41.666666666666664</v>
      </c>
      <c r="T3472" t="s">
        <v>8317</v>
      </c>
      <c r="U3472" t="s">
        <v>8318</v>
      </c>
    </row>
    <row r="3473" spans="1:21" ht="4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272"/>
        <v>41841.570486111115</v>
      </c>
      <c r="L3473" s="19">
        <f t="shared" si="273"/>
        <v>2014</v>
      </c>
      <c r="M3473" s="14">
        <f t="shared" si="270"/>
        <v>41882.583333333336</v>
      </c>
      <c r="N3473" t="b">
        <v>0</v>
      </c>
      <c r="O3473">
        <v>30</v>
      </c>
      <c r="P3473" t="b">
        <v>1</v>
      </c>
      <c r="Q3473" t="s">
        <v>8271</v>
      </c>
      <c r="R3473" s="7">
        <f t="shared" si="271"/>
        <v>214.6</v>
      </c>
      <c r="S3473" s="7">
        <f t="shared" si="274"/>
        <v>35.766666666666666</v>
      </c>
      <c r="T3473" t="s">
        <v>8317</v>
      </c>
      <c r="U3473" t="s">
        <v>8318</v>
      </c>
    </row>
    <row r="3474" spans="1:21" ht="4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272"/>
        <v>41927.920497685183</v>
      </c>
      <c r="L3474" s="19">
        <f t="shared" si="273"/>
        <v>2014</v>
      </c>
      <c r="M3474" s="14">
        <f t="shared" si="270"/>
        <v>41948.999305555553</v>
      </c>
      <c r="N3474" t="b">
        <v>0</v>
      </c>
      <c r="O3474">
        <v>23</v>
      </c>
      <c r="P3474" t="b">
        <v>1</v>
      </c>
      <c r="Q3474" t="s">
        <v>8271</v>
      </c>
      <c r="R3474" s="7">
        <f t="shared" si="271"/>
        <v>102.05</v>
      </c>
      <c r="S3474" s="7">
        <f t="shared" si="274"/>
        <v>88.739130434782609</v>
      </c>
      <c r="T3474" t="s">
        <v>8317</v>
      </c>
      <c r="U3474" t="s">
        <v>8318</v>
      </c>
    </row>
    <row r="3475" spans="1:21" ht="4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272"/>
        <v>42062.584444444445</v>
      </c>
      <c r="L3475" s="19">
        <f t="shared" si="273"/>
        <v>2015</v>
      </c>
      <c r="M3475" s="14">
        <f t="shared" si="270"/>
        <v>42083.602083333331</v>
      </c>
      <c r="N3475" t="b">
        <v>0</v>
      </c>
      <c r="O3475">
        <v>33</v>
      </c>
      <c r="P3475" t="b">
        <v>1</v>
      </c>
      <c r="Q3475" t="s">
        <v>8271</v>
      </c>
      <c r="R3475" s="7">
        <f t="shared" si="271"/>
        <v>100</v>
      </c>
      <c r="S3475" s="7">
        <f t="shared" si="274"/>
        <v>148.4848484848485</v>
      </c>
      <c r="T3475" t="s">
        <v>8317</v>
      </c>
      <c r="U3475" t="s">
        <v>8318</v>
      </c>
    </row>
    <row r="3476" spans="1:21" ht="4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272"/>
        <v>42541.251516203702</v>
      </c>
      <c r="L3476" s="19">
        <f t="shared" si="273"/>
        <v>2016</v>
      </c>
      <c r="M3476" s="14">
        <f t="shared" si="270"/>
        <v>42571.251516203702</v>
      </c>
      <c r="N3476" t="b">
        <v>0</v>
      </c>
      <c r="O3476">
        <v>39</v>
      </c>
      <c r="P3476" t="b">
        <v>1</v>
      </c>
      <c r="Q3476" t="s">
        <v>8271</v>
      </c>
      <c r="R3476" s="7">
        <f t="shared" si="271"/>
        <v>101</v>
      </c>
      <c r="S3476" s="7">
        <f t="shared" si="274"/>
        <v>51.794871794871796</v>
      </c>
      <c r="T3476" t="s">
        <v>8317</v>
      </c>
      <c r="U3476" t="s">
        <v>8318</v>
      </c>
    </row>
    <row r="3477" spans="1:21" ht="4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272"/>
        <v>41918.630833333329</v>
      </c>
      <c r="L3477" s="19">
        <f t="shared" si="273"/>
        <v>2014</v>
      </c>
      <c r="M3477" s="14">
        <f t="shared" si="270"/>
        <v>41945.75</v>
      </c>
      <c r="N3477" t="b">
        <v>0</v>
      </c>
      <c r="O3477">
        <v>17</v>
      </c>
      <c r="P3477" t="b">
        <v>1</v>
      </c>
      <c r="Q3477" t="s">
        <v>8271</v>
      </c>
      <c r="R3477" s="7">
        <f t="shared" si="271"/>
        <v>113.33333333333333</v>
      </c>
      <c r="S3477" s="7">
        <f t="shared" si="274"/>
        <v>20</v>
      </c>
      <c r="T3477" t="s">
        <v>8317</v>
      </c>
      <c r="U3477" t="s">
        <v>8318</v>
      </c>
    </row>
    <row r="3478" spans="1:21" ht="45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272"/>
        <v>41921.029976851853</v>
      </c>
      <c r="L3478" s="19">
        <f t="shared" si="273"/>
        <v>2014</v>
      </c>
      <c r="M3478" s="14">
        <f t="shared" si="270"/>
        <v>41938.875</v>
      </c>
      <c r="N3478" t="b">
        <v>0</v>
      </c>
      <c r="O3478">
        <v>6</v>
      </c>
      <c r="P3478" t="b">
        <v>1</v>
      </c>
      <c r="Q3478" t="s">
        <v>8271</v>
      </c>
      <c r="R3478" s="7">
        <f t="shared" si="271"/>
        <v>104</v>
      </c>
      <c r="S3478" s="7">
        <f t="shared" si="274"/>
        <v>52</v>
      </c>
      <c r="T3478" t="s">
        <v>8317</v>
      </c>
      <c r="U3478" t="s">
        <v>8318</v>
      </c>
    </row>
    <row r="3479" spans="1:21" ht="4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272"/>
        <v>42128.486608796295</v>
      </c>
      <c r="L3479" s="19">
        <f t="shared" si="273"/>
        <v>2015</v>
      </c>
      <c r="M3479" s="14">
        <f t="shared" si="270"/>
        <v>42140.875</v>
      </c>
      <c r="N3479" t="b">
        <v>0</v>
      </c>
      <c r="O3479">
        <v>39</v>
      </c>
      <c r="P3479" t="b">
        <v>1</v>
      </c>
      <c r="Q3479" t="s">
        <v>8271</v>
      </c>
      <c r="R3479" s="7">
        <f t="shared" si="271"/>
        <v>115.33333333333333</v>
      </c>
      <c r="S3479" s="7">
        <f t="shared" si="274"/>
        <v>53.230769230769234</v>
      </c>
      <c r="T3479" t="s">
        <v>8317</v>
      </c>
      <c r="U3479" t="s">
        <v>8318</v>
      </c>
    </row>
    <row r="3480" spans="1:21" ht="4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272"/>
        <v>42053.666921296295</v>
      </c>
      <c r="L3480" s="19">
        <f t="shared" si="273"/>
        <v>2015</v>
      </c>
      <c r="M3480" s="14">
        <f t="shared" si="270"/>
        <v>42079.625</v>
      </c>
      <c r="N3480" t="b">
        <v>0</v>
      </c>
      <c r="O3480">
        <v>57</v>
      </c>
      <c r="P3480" t="b">
        <v>1</v>
      </c>
      <c r="Q3480" t="s">
        <v>8271</v>
      </c>
      <c r="R3480" s="7">
        <f t="shared" si="271"/>
        <v>112.85000000000001</v>
      </c>
      <c r="S3480" s="7">
        <f t="shared" si="274"/>
        <v>39.596491228070178</v>
      </c>
      <c r="T3480" t="s">
        <v>8317</v>
      </c>
      <c r="U3480" t="s">
        <v>8318</v>
      </c>
    </row>
    <row r="3481" spans="1:21" ht="4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272"/>
        <v>41781.605092592596</v>
      </c>
      <c r="L3481" s="19">
        <f t="shared" si="273"/>
        <v>2014</v>
      </c>
      <c r="M3481" s="14">
        <f t="shared" si="270"/>
        <v>41811.605092592596</v>
      </c>
      <c r="N3481" t="b">
        <v>0</v>
      </c>
      <c r="O3481">
        <v>56</v>
      </c>
      <c r="P3481" t="b">
        <v>1</v>
      </c>
      <c r="Q3481" t="s">
        <v>8271</v>
      </c>
      <c r="R3481" s="7">
        <f t="shared" si="271"/>
        <v>127.86666666666666</v>
      </c>
      <c r="S3481" s="7">
        <f t="shared" si="274"/>
        <v>34.25</v>
      </c>
      <c r="T3481" t="s">
        <v>8317</v>
      </c>
      <c r="U3481" t="s">
        <v>8318</v>
      </c>
    </row>
    <row r="3482" spans="1:21" ht="4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272"/>
        <v>42171.067442129628</v>
      </c>
      <c r="L3482" s="19">
        <f t="shared" si="273"/>
        <v>2015</v>
      </c>
      <c r="M3482" s="14">
        <f t="shared" si="270"/>
        <v>42195.625</v>
      </c>
      <c r="N3482" t="b">
        <v>0</v>
      </c>
      <c r="O3482">
        <v>13</v>
      </c>
      <c r="P3482" t="b">
        <v>1</v>
      </c>
      <c r="Q3482" t="s">
        <v>8271</v>
      </c>
      <c r="R3482" s="7">
        <f t="shared" si="271"/>
        <v>142.66666666666669</v>
      </c>
      <c r="S3482" s="7">
        <f t="shared" si="274"/>
        <v>164.61538461538461</v>
      </c>
      <c r="T3482" t="s">
        <v>8317</v>
      </c>
      <c r="U3482" t="s">
        <v>8318</v>
      </c>
    </row>
    <row r="3483" spans="1:21" ht="4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272"/>
        <v>41988.997546296298</v>
      </c>
      <c r="L3483" s="19">
        <f t="shared" si="273"/>
        <v>2014</v>
      </c>
      <c r="M3483" s="14">
        <f t="shared" si="270"/>
        <v>42005.997546296298</v>
      </c>
      <c r="N3483" t="b">
        <v>0</v>
      </c>
      <c r="O3483">
        <v>95</v>
      </c>
      <c r="P3483" t="b">
        <v>1</v>
      </c>
      <c r="Q3483" t="s">
        <v>8271</v>
      </c>
      <c r="R3483" s="7">
        <f t="shared" si="271"/>
        <v>118.8</v>
      </c>
      <c r="S3483" s="7">
        <f t="shared" si="274"/>
        <v>125.05263157894737</v>
      </c>
      <c r="T3483" t="s">
        <v>8317</v>
      </c>
      <c r="U3483" t="s">
        <v>8318</v>
      </c>
    </row>
    <row r="3484" spans="1:21" ht="4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272"/>
        <v>41796.521597222221</v>
      </c>
      <c r="L3484" s="19">
        <f t="shared" si="273"/>
        <v>2014</v>
      </c>
      <c r="M3484" s="14">
        <f t="shared" si="270"/>
        <v>41826.521597222221</v>
      </c>
      <c r="N3484" t="b">
        <v>0</v>
      </c>
      <c r="O3484">
        <v>80</v>
      </c>
      <c r="P3484" t="b">
        <v>1</v>
      </c>
      <c r="Q3484" t="s">
        <v>8271</v>
      </c>
      <c r="R3484" s="7">
        <f t="shared" si="271"/>
        <v>138.33333333333334</v>
      </c>
      <c r="S3484" s="7">
        <f t="shared" si="274"/>
        <v>51.875</v>
      </c>
      <c r="T3484" t="s">
        <v>8317</v>
      </c>
      <c r="U3484" t="s">
        <v>8318</v>
      </c>
    </row>
    <row r="3485" spans="1:21" ht="4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272"/>
        <v>41793.418761574074</v>
      </c>
      <c r="L3485" s="19">
        <f t="shared" si="273"/>
        <v>2014</v>
      </c>
      <c r="M3485" s="14">
        <f t="shared" si="270"/>
        <v>41823.418761574074</v>
      </c>
      <c r="N3485" t="b">
        <v>0</v>
      </c>
      <c r="O3485">
        <v>133</v>
      </c>
      <c r="P3485" t="b">
        <v>1</v>
      </c>
      <c r="Q3485" t="s">
        <v>8271</v>
      </c>
      <c r="R3485" s="7">
        <f t="shared" si="271"/>
        <v>159.9402985074627</v>
      </c>
      <c r="S3485" s="7">
        <f t="shared" si="274"/>
        <v>40.285714285714285</v>
      </c>
      <c r="T3485" t="s">
        <v>8317</v>
      </c>
      <c r="U3485" t="s">
        <v>8318</v>
      </c>
    </row>
    <row r="3486" spans="1:21" ht="45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272"/>
        <v>42506.510405092587</v>
      </c>
      <c r="L3486" s="19">
        <f t="shared" si="273"/>
        <v>2016</v>
      </c>
      <c r="M3486" s="14">
        <f t="shared" si="270"/>
        <v>42536.510405092587</v>
      </c>
      <c r="N3486" t="b">
        <v>0</v>
      </c>
      <c r="O3486">
        <v>44</v>
      </c>
      <c r="P3486" t="b">
        <v>1</v>
      </c>
      <c r="Q3486" t="s">
        <v>8271</v>
      </c>
      <c r="R3486" s="7">
        <f t="shared" si="271"/>
        <v>114.24000000000001</v>
      </c>
      <c r="S3486" s="7">
        <f t="shared" si="274"/>
        <v>64.909090909090907</v>
      </c>
      <c r="T3486" t="s">
        <v>8317</v>
      </c>
      <c r="U3486" t="s">
        <v>8318</v>
      </c>
    </row>
    <row r="3487" spans="1:21" ht="4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272"/>
        <v>42372.443055555559</v>
      </c>
      <c r="L3487" s="19">
        <f t="shared" si="273"/>
        <v>2016</v>
      </c>
      <c r="M3487" s="14">
        <f t="shared" si="270"/>
        <v>42402.443055555559</v>
      </c>
      <c r="N3487" t="b">
        <v>0</v>
      </c>
      <c r="O3487">
        <v>30</v>
      </c>
      <c r="P3487" t="b">
        <v>1</v>
      </c>
      <c r="Q3487" t="s">
        <v>8271</v>
      </c>
      <c r="R3487" s="7">
        <f t="shared" si="271"/>
        <v>100.60606060606061</v>
      </c>
      <c r="S3487" s="7">
        <f t="shared" si="274"/>
        <v>55.333333333333336</v>
      </c>
      <c r="T3487" t="s">
        <v>8317</v>
      </c>
      <c r="U3487" t="s">
        <v>8318</v>
      </c>
    </row>
    <row r="3488" spans="1:21" ht="4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272"/>
        <v>42126.62501157407</v>
      </c>
      <c r="L3488" s="19">
        <f t="shared" si="273"/>
        <v>2015</v>
      </c>
      <c r="M3488" s="14">
        <f t="shared" si="270"/>
        <v>42158.040972222225</v>
      </c>
      <c r="N3488" t="b">
        <v>0</v>
      </c>
      <c r="O3488">
        <v>56</v>
      </c>
      <c r="P3488" t="b">
        <v>1</v>
      </c>
      <c r="Q3488" t="s">
        <v>8271</v>
      </c>
      <c r="R3488" s="7">
        <f t="shared" si="271"/>
        <v>155.20000000000002</v>
      </c>
      <c r="S3488" s="7">
        <f t="shared" si="274"/>
        <v>83.142857142857139</v>
      </c>
      <c r="T3488" t="s">
        <v>8317</v>
      </c>
      <c r="U3488" t="s">
        <v>8318</v>
      </c>
    </row>
    <row r="3489" spans="1:21" ht="4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272"/>
        <v>42149.690416666665</v>
      </c>
      <c r="L3489" s="19">
        <f t="shared" si="273"/>
        <v>2015</v>
      </c>
      <c r="M3489" s="14">
        <f t="shared" si="270"/>
        <v>42179.690416666665</v>
      </c>
      <c r="N3489" t="b">
        <v>0</v>
      </c>
      <c r="O3489">
        <v>66</v>
      </c>
      <c r="P3489" t="b">
        <v>1</v>
      </c>
      <c r="Q3489" t="s">
        <v>8271</v>
      </c>
      <c r="R3489" s="7">
        <f t="shared" si="271"/>
        <v>127.75000000000001</v>
      </c>
      <c r="S3489" s="7">
        <f t="shared" si="274"/>
        <v>38.712121212121211</v>
      </c>
      <c r="T3489" t="s">
        <v>8317</v>
      </c>
      <c r="U3489" t="s">
        <v>8318</v>
      </c>
    </row>
    <row r="3490" spans="1:21" ht="45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272"/>
        <v>42087.518055555556</v>
      </c>
      <c r="L3490" s="19">
        <f t="shared" si="273"/>
        <v>2015</v>
      </c>
      <c r="M3490" s="14">
        <f t="shared" si="270"/>
        <v>42111.416666666672</v>
      </c>
      <c r="N3490" t="b">
        <v>0</v>
      </c>
      <c r="O3490">
        <v>29</v>
      </c>
      <c r="P3490" t="b">
        <v>1</v>
      </c>
      <c r="Q3490" t="s">
        <v>8271</v>
      </c>
      <c r="R3490" s="7">
        <f t="shared" si="271"/>
        <v>121.2</v>
      </c>
      <c r="S3490" s="7">
        <f t="shared" si="274"/>
        <v>125.37931034482759</v>
      </c>
      <c r="T3490" t="s">
        <v>8317</v>
      </c>
      <c r="U3490" t="s">
        <v>8318</v>
      </c>
    </row>
    <row r="3491" spans="1:21" ht="4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272"/>
        <v>41753.385775462964</v>
      </c>
      <c r="L3491" s="19">
        <f t="shared" si="273"/>
        <v>2014</v>
      </c>
      <c r="M3491" s="14">
        <f t="shared" si="270"/>
        <v>41783.625</v>
      </c>
      <c r="N3491" t="b">
        <v>0</v>
      </c>
      <c r="O3491">
        <v>72</v>
      </c>
      <c r="P3491" t="b">
        <v>1</v>
      </c>
      <c r="Q3491" t="s">
        <v>8271</v>
      </c>
      <c r="R3491" s="7">
        <f t="shared" si="271"/>
        <v>112.7</v>
      </c>
      <c r="S3491" s="7">
        <f t="shared" si="274"/>
        <v>78.263888888888886</v>
      </c>
      <c r="T3491" t="s">
        <v>8317</v>
      </c>
      <c r="U3491" t="s">
        <v>8318</v>
      </c>
    </row>
    <row r="3492" spans="1:21" ht="4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272"/>
        <v>42443.552361111113</v>
      </c>
      <c r="L3492" s="19">
        <f t="shared" si="273"/>
        <v>2016</v>
      </c>
      <c r="M3492" s="14">
        <f t="shared" si="270"/>
        <v>42473.552361111113</v>
      </c>
      <c r="N3492" t="b">
        <v>0</v>
      </c>
      <c r="O3492">
        <v>27</v>
      </c>
      <c r="P3492" t="b">
        <v>1</v>
      </c>
      <c r="Q3492" t="s">
        <v>8271</v>
      </c>
      <c r="R3492" s="7">
        <f t="shared" si="271"/>
        <v>127.49999999999999</v>
      </c>
      <c r="S3492" s="7">
        <f t="shared" si="274"/>
        <v>47.222222222222221</v>
      </c>
      <c r="T3492" t="s">
        <v>8317</v>
      </c>
      <c r="U3492" t="s">
        <v>8318</v>
      </c>
    </row>
    <row r="3493" spans="1:21" ht="45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272"/>
        <v>42120.999814814815</v>
      </c>
      <c r="L3493" s="19">
        <f t="shared" si="273"/>
        <v>2015</v>
      </c>
      <c r="M3493" s="14">
        <f t="shared" si="270"/>
        <v>42141.999814814815</v>
      </c>
      <c r="N3493" t="b">
        <v>0</v>
      </c>
      <c r="O3493">
        <v>10</v>
      </c>
      <c r="P3493" t="b">
        <v>1</v>
      </c>
      <c r="Q3493" t="s">
        <v>8271</v>
      </c>
      <c r="R3493" s="7">
        <f t="shared" si="271"/>
        <v>158.20000000000002</v>
      </c>
      <c r="S3493" s="7">
        <f t="shared" si="274"/>
        <v>79.099999999999994</v>
      </c>
      <c r="T3493" t="s">
        <v>8317</v>
      </c>
      <c r="U3493" t="s">
        <v>8318</v>
      </c>
    </row>
    <row r="3494" spans="1:21" ht="4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272"/>
        <v>42267.759224537032</v>
      </c>
      <c r="L3494" s="19">
        <f t="shared" si="273"/>
        <v>2015</v>
      </c>
      <c r="M3494" s="14">
        <f t="shared" si="270"/>
        <v>42302.759224537032</v>
      </c>
      <c r="N3494" t="b">
        <v>0</v>
      </c>
      <c r="O3494">
        <v>35</v>
      </c>
      <c r="P3494" t="b">
        <v>1</v>
      </c>
      <c r="Q3494" t="s">
        <v>8271</v>
      </c>
      <c r="R3494" s="7">
        <f t="shared" si="271"/>
        <v>105.26894736842105</v>
      </c>
      <c r="S3494" s="7">
        <f t="shared" si="274"/>
        <v>114.29199999999999</v>
      </c>
      <c r="T3494" t="s">
        <v>8317</v>
      </c>
      <c r="U3494" t="s">
        <v>8318</v>
      </c>
    </row>
    <row r="3495" spans="1:21" ht="4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272"/>
        <v>41848.616157407407</v>
      </c>
      <c r="L3495" s="19">
        <f t="shared" si="273"/>
        <v>2014</v>
      </c>
      <c r="M3495" s="14">
        <f t="shared" si="270"/>
        <v>41867.96597222222</v>
      </c>
      <c r="N3495" t="b">
        <v>0</v>
      </c>
      <c r="O3495">
        <v>29</v>
      </c>
      <c r="P3495" t="b">
        <v>1</v>
      </c>
      <c r="Q3495" t="s">
        <v>8271</v>
      </c>
      <c r="R3495" s="7">
        <f t="shared" si="271"/>
        <v>100</v>
      </c>
      <c r="S3495" s="7">
        <f t="shared" si="274"/>
        <v>51.724137931034484</v>
      </c>
      <c r="T3495" t="s">
        <v>8317</v>
      </c>
      <c r="U3495" t="s">
        <v>8318</v>
      </c>
    </row>
    <row r="3496" spans="1:21" ht="4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272"/>
        <v>42688.964988425927</v>
      </c>
      <c r="L3496" s="19">
        <f t="shared" si="273"/>
        <v>2016</v>
      </c>
      <c r="M3496" s="14">
        <f t="shared" si="270"/>
        <v>42700</v>
      </c>
      <c r="N3496" t="b">
        <v>0</v>
      </c>
      <c r="O3496">
        <v>13</v>
      </c>
      <c r="P3496" t="b">
        <v>1</v>
      </c>
      <c r="Q3496" t="s">
        <v>8271</v>
      </c>
      <c r="R3496" s="7">
        <f t="shared" si="271"/>
        <v>100</v>
      </c>
      <c r="S3496" s="7">
        <f t="shared" si="274"/>
        <v>30.76923076923077</v>
      </c>
      <c r="T3496" t="s">
        <v>8317</v>
      </c>
      <c r="U3496" t="s">
        <v>8318</v>
      </c>
    </row>
    <row r="3497" spans="1:21" ht="4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272"/>
        <v>41915.512835648144</v>
      </c>
      <c r="L3497" s="19">
        <f t="shared" si="273"/>
        <v>2014</v>
      </c>
      <c r="M3497" s="14">
        <f t="shared" si="270"/>
        <v>41944.470833333333</v>
      </c>
      <c r="N3497" t="b">
        <v>0</v>
      </c>
      <c r="O3497">
        <v>72</v>
      </c>
      <c r="P3497" t="b">
        <v>1</v>
      </c>
      <c r="Q3497" t="s">
        <v>8271</v>
      </c>
      <c r="R3497" s="7">
        <f t="shared" si="271"/>
        <v>106.86</v>
      </c>
      <c r="S3497" s="7">
        <f t="shared" si="274"/>
        <v>74.208333333333329</v>
      </c>
      <c r="T3497" t="s">
        <v>8317</v>
      </c>
      <c r="U3497" t="s">
        <v>8318</v>
      </c>
    </row>
    <row r="3498" spans="1:21" ht="45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272"/>
        <v>42584.596828703703</v>
      </c>
      <c r="L3498" s="19">
        <f t="shared" si="273"/>
        <v>2016</v>
      </c>
      <c r="M3498" s="14">
        <f t="shared" si="270"/>
        <v>42624.596828703703</v>
      </c>
      <c r="N3498" t="b">
        <v>0</v>
      </c>
      <c r="O3498">
        <v>78</v>
      </c>
      <c r="P3498" t="b">
        <v>1</v>
      </c>
      <c r="Q3498" t="s">
        <v>8271</v>
      </c>
      <c r="R3498" s="7">
        <f t="shared" si="271"/>
        <v>124.4</v>
      </c>
      <c r="S3498" s="7">
        <f t="shared" si="274"/>
        <v>47.846153846153847</v>
      </c>
      <c r="T3498" t="s">
        <v>8317</v>
      </c>
      <c r="U3498" t="s">
        <v>8318</v>
      </c>
    </row>
    <row r="3499" spans="1:21" ht="45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272"/>
        <v>42511.491944444446</v>
      </c>
      <c r="L3499" s="19">
        <f t="shared" si="273"/>
        <v>2016</v>
      </c>
      <c r="M3499" s="14">
        <f t="shared" si="270"/>
        <v>42523.666666666672</v>
      </c>
      <c r="N3499" t="b">
        <v>0</v>
      </c>
      <c r="O3499">
        <v>49</v>
      </c>
      <c r="P3499" t="b">
        <v>1</v>
      </c>
      <c r="Q3499" t="s">
        <v>8271</v>
      </c>
      <c r="R3499" s="7">
        <f t="shared" si="271"/>
        <v>108.70406189555126</v>
      </c>
      <c r="S3499" s="7">
        <f t="shared" si="274"/>
        <v>34.408163265306122</v>
      </c>
      <c r="T3499" t="s">
        <v>8317</v>
      </c>
      <c r="U3499" t="s">
        <v>8318</v>
      </c>
    </row>
    <row r="3500" spans="1:21" ht="45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272"/>
        <v>42458.90861111111</v>
      </c>
      <c r="L3500" s="19">
        <f t="shared" si="273"/>
        <v>2016</v>
      </c>
      <c r="M3500" s="14">
        <f t="shared" si="270"/>
        <v>42518.655555555553</v>
      </c>
      <c r="N3500" t="b">
        <v>0</v>
      </c>
      <c r="O3500">
        <v>42</v>
      </c>
      <c r="P3500" t="b">
        <v>1</v>
      </c>
      <c r="Q3500" t="s">
        <v>8271</v>
      </c>
      <c r="R3500" s="7">
        <f t="shared" si="271"/>
        <v>102.42424242424242</v>
      </c>
      <c r="S3500" s="7">
        <f t="shared" si="274"/>
        <v>40.238095238095241</v>
      </c>
      <c r="T3500" t="s">
        <v>8317</v>
      </c>
      <c r="U3500" t="s">
        <v>8318</v>
      </c>
    </row>
    <row r="3501" spans="1:21" ht="4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272"/>
        <v>42131.786168981482</v>
      </c>
      <c r="L3501" s="19">
        <f t="shared" si="273"/>
        <v>2015</v>
      </c>
      <c r="M3501" s="14">
        <f t="shared" si="270"/>
        <v>42186.040972222225</v>
      </c>
      <c r="N3501" t="b">
        <v>0</v>
      </c>
      <c r="O3501">
        <v>35</v>
      </c>
      <c r="P3501" t="b">
        <v>1</v>
      </c>
      <c r="Q3501" t="s">
        <v>8271</v>
      </c>
      <c r="R3501" s="7">
        <f t="shared" si="271"/>
        <v>105.5</v>
      </c>
      <c r="S3501" s="7">
        <f t="shared" si="274"/>
        <v>60.285714285714285</v>
      </c>
      <c r="T3501" t="s">
        <v>8317</v>
      </c>
      <c r="U3501" t="s">
        <v>8318</v>
      </c>
    </row>
    <row r="3502" spans="1:21" ht="45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272"/>
        <v>42419.669421296298</v>
      </c>
      <c r="L3502" s="19">
        <f t="shared" si="273"/>
        <v>2016</v>
      </c>
      <c r="M3502" s="14">
        <f t="shared" si="270"/>
        <v>42435.957638888889</v>
      </c>
      <c r="N3502" t="b">
        <v>0</v>
      </c>
      <c r="O3502">
        <v>42</v>
      </c>
      <c r="P3502" t="b">
        <v>1</v>
      </c>
      <c r="Q3502" t="s">
        <v>8271</v>
      </c>
      <c r="R3502" s="7">
        <f t="shared" si="271"/>
        <v>106.3</v>
      </c>
      <c r="S3502" s="7">
        <f t="shared" si="274"/>
        <v>25.30952380952381</v>
      </c>
      <c r="T3502" t="s">
        <v>8317</v>
      </c>
      <c r="U3502" t="s">
        <v>8318</v>
      </c>
    </row>
    <row r="3503" spans="1:21" ht="4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272"/>
        <v>42233.513831018514</v>
      </c>
      <c r="L3503" s="19">
        <f t="shared" si="273"/>
        <v>2015</v>
      </c>
      <c r="M3503" s="14">
        <f t="shared" si="270"/>
        <v>42258.513831018514</v>
      </c>
      <c r="N3503" t="b">
        <v>0</v>
      </c>
      <c r="O3503">
        <v>42</v>
      </c>
      <c r="P3503" t="b">
        <v>1</v>
      </c>
      <c r="Q3503" t="s">
        <v>8271</v>
      </c>
      <c r="R3503" s="7">
        <f t="shared" si="271"/>
        <v>100.66666666666666</v>
      </c>
      <c r="S3503" s="7">
        <f t="shared" si="274"/>
        <v>35.952380952380949</v>
      </c>
      <c r="T3503" t="s">
        <v>8317</v>
      </c>
      <c r="U3503" t="s">
        <v>8318</v>
      </c>
    </row>
    <row r="3504" spans="1:21" ht="4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272"/>
        <v>42430.589398148149</v>
      </c>
      <c r="L3504" s="19">
        <f t="shared" si="273"/>
        <v>2016</v>
      </c>
      <c r="M3504" s="14">
        <f t="shared" si="270"/>
        <v>42444.915972222225</v>
      </c>
      <c r="N3504" t="b">
        <v>0</v>
      </c>
      <c r="O3504">
        <v>31</v>
      </c>
      <c r="P3504" t="b">
        <v>1</v>
      </c>
      <c r="Q3504" t="s">
        <v>8271</v>
      </c>
      <c r="R3504" s="7">
        <f t="shared" si="271"/>
        <v>105.4</v>
      </c>
      <c r="S3504" s="7">
        <f t="shared" si="274"/>
        <v>136</v>
      </c>
      <c r="T3504" t="s">
        <v>8317</v>
      </c>
      <c r="U3504" t="s">
        <v>8318</v>
      </c>
    </row>
    <row r="3505" spans="1:21" ht="4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272"/>
        <v>42545.228333333333</v>
      </c>
      <c r="L3505" s="19">
        <f t="shared" si="273"/>
        <v>2016</v>
      </c>
      <c r="M3505" s="14">
        <f t="shared" si="270"/>
        <v>42575.228333333333</v>
      </c>
      <c r="N3505" t="b">
        <v>0</v>
      </c>
      <c r="O3505">
        <v>38</v>
      </c>
      <c r="P3505" t="b">
        <v>1</v>
      </c>
      <c r="Q3505" t="s">
        <v>8271</v>
      </c>
      <c r="R3505" s="7">
        <f t="shared" si="271"/>
        <v>107.55999999999999</v>
      </c>
      <c r="S3505" s="7">
        <f t="shared" si="274"/>
        <v>70.763157894736835</v>
      </c>
      <c r="T3505" t="s">
        <v>8317</v>
      </c>
      <c r="U3505" t="s">
        <v>8318</v>
      </c>
    </row>
    <row r="3506" spans="1:21" ht="4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272"/>
        <v>42297.498738425929</v>
      </c>
      <c r="L3506" s="19">
        <f t="shared" si="273"/>
        <v>2015</v>
      </c>
      <c r="M3506" s="14">
        <f t="shared" si="270"/>
        <v>42327.540405092594</v>
      </c>
      <c r="N3506" t="b">
        <v>0</v>
      </c>
      <c r="O3506">
        <v>8</v>
      </c>
      <c r="P3506" t="b">
        <v>1</v>
      </c>
      <c r="Q3506" t="s">
        <v>8271</v>
      </c>
      <c r="R3506" s="7">
        <f t="shared" si="271"/>
        <v>100</v>
      </c>
      <c r="S3506" s="7">
        <f t="shared" si="274"/>
        <v>125</v>
      </c>
      <c r="T3506" t="s">
        <v>8317</v>
      </c>
      <c r="U3506" t="s">
        <v>8318</v>
      </c>
    </row>
    <row r="3507" spans="1:21" ht="90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272"/>
        <v>41760.685706018521</v>
      </c>
      <c r="L3507" s="19">
        <f t="shared" si="273"/>
        <v>2014</v>
      </c>
      <c r="M3507" s="14">
        <f t="shared" si="270"/>
        <v>41771.916666666664</v>
      </c>
      <c r="N3507" t="b">
        <v>0</v>
      </c>
      <c r="O3507">
        <v>39</v>
      </c>
      <c r="P3507" t="b">
        <v>1</v>
      </c>
      <c r="Q3507" t="s">
        <v>8271</v>
      </c>
      <c r="R3507" s="7">
        <f t="shared" si="271"/>
        <v>103.76</v>
      </c>
      <c r="S3507" s="7">
        <f t="shared" si="274"/>
        <v>66.512820512820511</v>
      </c>
      <c r="T3507" t="s">
        <v>8317</v>
      </c>
      <c r="U3507" t="s">
        <v>8318</v>
      </c>
    </row>
    <row r="3508" spans="1:21" ht="4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272"/>
        <v>41829.484259259261</v>
      </c>
      <c r="L3508" s="19">
        <f t="shared" si="273"/>
        <v>2014</v>
      </c>
      <c r="M3508" s="14">
        <f t="shared" si="270"/>
        <v>41874.484259259261</v>
      </c>
      <c r="N3508" t="b">
        <v>0</v>
      </c>
      <c r="O3508">
        <v>29</v>
      </c>
      <c r="P3508" t="b">
        <v>1</v>
      </c>
      <c r="Q3508" t="s">
        <v>8271</v>
      </c>
      <c r="R3508" s="7">
        <f t="shared" si="271"/>
        <v>101.49999999999999</v>
      </c>
      <c r="S3508" s="7">
        <f t="shared" si="274"/>
        <v>105</v>
      </c>
      <c r="T3508" t="s">
        <v>8317</v>
      </c>
      <c r="U3508" t="s">
        <v>8318</v>
      </c>
    </row>
    <row r="3509" spans="1:21" ht="30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272"/>
        <v>42491.67288194444</v>
      </c>
      <c r="L3509" s="19">
        <f t="shared" si="273"/>
        <v>2016</v>
      </c>
      <c r="M3509" s="14">
        <f t="shared" si="270"/>
        <v>42521.67288194444</v>
      </c>
      <c r="N3509" t="b">
        <v>0</v>
      </c>
      <c r="O3509">
        <v>72</v>
      </c>
      <c r="P3509" t="b">
        <v>1</v>
      </c>
      <c r="Q3509" t="s">
        <v>8271</v>
      </c>
      <c r="R3509" s="7">
        <f t="shared" si="271"/>
        <v>104.4</v>
      </c>
      <c r="S3509" s="7">
        <f t="shared" si="274"/>
        <v>145</v>
      </c>
      <c r="T3509" t="s">
        <v>8317</v>
      </c>
      <c r="U3509" t="s">
        <v>8318</v>
      </c>
    </row>
    <row r="3510" spans="1:21" ht="4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272"/>
        <v>42477.479780092588</v>
      </c>
      <c r="L3510" s="19">
        <f t="shared" si="273"/>
        <v>2016</v>
      </c>
      <c r="M3510" s="14">
        <f t="shared" si="270"/>
        <v>42500.625</v>
      </c>
      <c r="N3510" t="b">
        <v>0</v>
      </c>
      <c r="O3510">
        <v>15</v>
      </c>
      <c r="P3510" t="b">
        <v>1</v>
      </c>
      <c r="Q3510" t="s">
        <v>8271</v>
      </c>
      <c r="R3510" s="7">
        <f t="shared" si="271"/>
        <v>180</v>
      </c>
      <c r="S3510" s="7">
        <f t="shared" si="274"/>
        <v>12</v>
      </c>
      <c r="T3510" t="s">
        <v>8317</v>
      </c>
      <c r="U3510" t="s">
        <v>8318</v>
      </c>
    </row>
    <row r="3511" spans="1:21" ht="4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272"/>
        <v>41950.609560185185</v>
      </c>
      <c r="L3511" s="19">
        <f t="shared" si="273"/>
        <v>2014</v>
      </c>
      <c r="M3511" s="14">
        <f t="shared" si="270"/>
        <v>41963.954861111109</v>
      </c>
      <c r="N3511" t="b">
        <v>0</v>
      </c>
      <c r="O3511">
        <v>33</v>
      </c>
      <c r="P3511" t="b">
        <v>1</v>
      </c>
      <c r="Q3511" t="s">
        <v>8271</v>
      </c>
      <c r="R3511" s="7">
        <f t="shared" si="271"/>
        <v>106.33333333333333</v>
      </c>
      <c r="S3511" s="7">
        <f t="shared" si="274"/>
        <v>96.666666666666671</v>
      </c>
      <c r="T3511" t="s">
        <v>8317</v>
      </c>
      <c r="U3511" t="s">
        <v>8318</v>
      </c>
    </row>
    <row r="3512" spans="1:21" ht="45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272"/>
        <v>41802.37090277778</v>
      </c>
      <c r="L3512" s="19">
        <f t="shared" si="273"/>
        <v>2014</v>
      </c>
      <c r="M3512" s="14">
        <f t="shared" si="270"/>
        <v>41822.37090277778</v>
      </c>
      <c r="N3512" t="b">
        <v>0</v>
      </c>
      <c r="O3512">
        <v>15</v>
      </c>
      <c r="P3512" t="b">
        <v>1</v>
      </c>
      <c r="Q3512" t="s">
        <v>8271</v>
      </c>
      <c r="R3512" s="7">
        <f t="shared" si="271"/>
        <v>100.55555555555556</v>
      </c>
      <c r="S3512" s="7">
        <f t="shared" si="274"/>
        <v>60.333333333333336</v>
      </c>
      <c r="T3512" t="s">
        <v>8317</v>
      </c>
      <c r="U3512" t="s">
        <v>8318</v>
      </c>
    </row>
    <row r="3513" spans="1:21" ht="30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272"/>
        <v>41927.623784722222</v>
      </c>
      <c r="L3513" s="19">
        <f t="shared" si="273"/>
        <v>2014</v>
      </c>
      <c r="M3513" s="14">
        <f t="shared" si="270"/>
        <v>41950.520833333336</v>
      </c>
      <c r="N3513" t="b">
        <v>0</v>
      </c>
      <c r="O3513">
        <v>19</v>
      </c>
      <c r="P3513" t="b">
        <v>1</v>
      </c>
      <c r="Q3513" t="s">
        <v>8271</v>
      </c>
      <c r="R3513" s="7">
        <f t="shared" si="271"/>
        <v>101.2</v>
      </c>
      <c r="S3513" s="7">
        <f t="shared" si="274"/>
        <v>79.89473684210526</v>
      </c>
      <c r="T3513" t="s">
        <v>8317</v>
      </c>
      <c r="U3513" t="s">
        <v>8318</v>
      </c>
    </row>
    <row r="3514" spans="1:21" ht="4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272"/>
        <v>42057.286944444444</v>
      </c>
      <c r="L3514" s="19">
        <f t="shared" si="273"/>
        <v>2015</v>
      </c>
      <c r="M3514" s="14">
        <f t="shared" si="270"/>
        <v>42117.24527777778</v>
      </c>
      <c r="N3514" t="b">
        <v>0</v>
      </c>
      <c r="O3514">
        <v>17</v>
      </c>
      <c r="P3514" t="b">
        <v>1</v>
      </c>
      <c r="Q3514" t="s">
        <v>8271</v>
      </c>
      <c r="R3514" s="7">
        <f t="shared" si="271"/>
        <v>100</v>
      </c>
      <c r="S3514" s="7">
        <f t="shared" si="274"/>
        <v>58.823529411764703</v>
      </c>
      <c r="T3514" t="s">
        <v>8317</v>
      </c>
      <c r="U3514" t="s">
        <v>8318</v>
      </c>
    </row>
    <row r="3515" spans="1:21" ht="4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272"/>
        <v>41780.846203703702</v>
      </c>
      <c r="L3515" s="19">
        <f t="shared" si="273"/>
        <v>2014</v>
      </c>
      <c r="M3515" s="14">
        <f t="shared" si="270"/>
        <v>41793.957638888889</v>
      </c>
      <c r="N3515" t="b">
        <v>0</v>
      </c>
      <c r="O3515">
        <v>44</v>
      </c>
      <c r="P3515" t="b">
        <v>1</v>
      </c>
      <c r="Q3515" t="s">
        <v>8271</v>
      </c>
      <c r="R3515" s="7">
        <f t="shared" si="271"/>
        <v>118.39285714285714</v>
      </c>
      <c r="S3515" s="7">
        <f t="shared" si="274"/>
        <v>75.340909090909093</v>
      </c>
      <c r="T3515" t="s">
        <v>8317</v>
      </c>
      <c r="U3515" t="s">
        <v>8318</v>
      </c>
    </row>
    <row r="3516" spans="1:21" ht="4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272"/>
        <v>42020.596666666665</v>
      </c>
      <c r="L3516" s="19">
        <f t="shared" si="273"/>
        <v>2015</v>
      </c>
      <c r="M3516" s="14">
        <f t="shared" si="270"/>
        <v>42036.957638888889</v>
      </c>
      <c r="N3516" t="b">
        <v>0</v>
      </c>
      <c r="O3516">
        <v>10</v>
      </c>
      <c r="P3516" t="b">
        <v>1</v>
      </c>
      <c r="Q3516" t="s">
        <v>8271</v>
      </c>
      <c r="R3516" s="7">
        <f t="shared" si="271"/>
        <v>110.00000000000001</v>
      </c>
      <c r="S3516" s="7">
        <f t="shared" si="274"/>
        <v>55</v>
      </c>
      <c r="T3516" t="s">
        <v>8317</v>
      </c>
      <c r="U3516" t="s">
        <v>8318</v>
      </c>
    </row>
    <row r="3517" spans="1:21" ht="4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272"/>
        <v>42125.522812499999</v>
      </c>
      <c r="L3517" s="19">
        <f t="shared" si="273"/>
        <v>2015</v>
      </c>
      <c r="M3517" s="14">
        <f t="shared" si="270"/>
        <v>42155.522812499999</v>
      </c>
      <c r="N3517" t="b">
        <v>0</v>
      </c>
      <c r="O3517">
        <v>46</v>
      </c>
      <c r="P3517" t="b">
        <v>1</v>
      </c>
      <c r="Q3517" t="s">
        <v>8271</v>
      </c>
      <c r="R3517" s="7">
        <f t="shared" si="271"/>
        <v>102.66666666666666</v>
      </c>
      <c r="S3517" s="7">
        <f t="shared" si="274"/>
        <v>66.956521739130437</v>
      </c>
      <c r="T3517" t="s">
        <v>8317</v>
      </c>
      <c r="U3517" t="s">
        <v>8318</v>
      </c>
    </row>
    <row r="3518" spans="1:21" ht="4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272"/>
        <v>41855.760069444441</v>
      </c>
      <c r="L3518" s="19">
        <f t="shared" si="273"/>
        <v>2014</v>
      </c>
      <c r="M3518" s="14">
        <f t="shared" si="270"/>
        <v>41889.875</v>
      </c>
      <c r="N3518" t="b">
        <v>0</v>
      </c>
      <c r="O3518">
        <v>11</v>
      </c>
      <c r="P3518" t="b">
        <v>1</v>
      </c>
      <c r="Q3518" t="s">
        <v>8271</v>
      </c>
      <c r="R3518" s="7">
        <f t="shared" si="271"/>
        <v>100</v>
      </c>
      <c r="S3518" s="7">
        <f t="shared" si="274"/>
        <v>227.27272727272728</v>
      </c>
      <c r="T3518" t="s">
        <v>8317</v>
      </c>
      <c r="U3518" t="s">
        <v>8318</v>
      </c>
    </row>
    <row r="3519" spans="1:21" ht="4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272"/>
        <v>41794.567523148144</v>
      </c>
      <c r="L3519" s="19">
        <f t="shared" si="273"/>
        <v>2014</v>
      </c>
      <c r="M3519" s="14">
        <f t="shared" si="270"/>
        <v>41824.208333333336</v>
      </c>
      <c r="N3519" t="b">
        <v>0</v>
      </c>
      <c r="O3519">
        <v>13</v>
      </c>
      <c r="P3519" t="b">
        <v>1</v>
      </c>
      <c r="Q3519" t="s">
        <v>8271</v>
      </c>
      <c r="R3519" s="7">
        <f t="shared" si="271"/>
        <v>100</v>
      </c>
      <c r="S3519" s="7">
        <f t="shared" si="274"/>
        <v>307.69230769230768</v>
      </c>
      <c r="T3519" t="s">
        <v>8317</v>
      </c>
      <c r="U3519" t="s">
        <v>8318</v>
      </c>
    </row>
    <row r="3520" spans="1:21" ht="4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272"/>
        <v>41893.533553240741</v>
      </c>
      <c r="L3520" s="19">
        <f t="shared" si="273"/>
        <v>2014</v>
      </c>
      <c r="M3520" s="14">
        <f t="shared" si="270"/>
        <v>41914.347916666666</v>
      </c>
      <c r="N3520" t="b">
        <v>0</v>
      </c>
      <c r="O3520">
        <v>33</v>
      </c>
      <c r="P3520" t="b">
        <v>1</v>
      </c>
      <c r="Q3520" t="s">
        <v>8271</v>
      </c>
      <c r="R3520" s="7">
        <f t="shared" si="271"/>
        <v>110.04599999999999</v>
      </c>
      <c r="S3520" s="7">
        <f t="shared" si="274"/>
        <v>50.020909090909093</v>
      </c>
      <c r="T3520" t="s">
        <v>8317</v>
      </c>
      <c r="U3520" t="s">
        <v>8318</v>
      </c>
    </row>
    <row r="3521" spans="1:21" ht="30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272"/>
        <v>42037.348958333328</v>
      </c>
      <c r="L3521" s="19">
        <f t="shared" si="273"/>
        <v>2015</v>
      </c>
      <c r="M3521" s="14">
        <f t="shared" si="270"/>
        <v>42067.348958333328</v>
      </c>
      <c r="N3521" t="b">
        <v>0</v>
      </c>
      <c r="O3521">
        <v>28</v>
      </c>
      <c r="P3521" t="b">
        <v>1</v>
      </c>
      <c r="Q3521" t="s">
        <v>8271</v>
      </c>
      <c r="R3521" s="7">
        <f t="shared" si="271"/>
        <v>101.35000000000001</v>
      </c>
      <c r="S3521" s="7">
        <f t="shared" si="274"/>
        <v>72.392857142857139</v>
      </c>
      <c r="T3521" t="s">
        <v>8317</v>
      </c>
      <c r="U3521" t="s">
        <v>8318</v>
      </c>
    </row>
    <row r="3522" spans="1:21" ht="30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si="272"/>
        <v>42227.574212962965</v>
      </c>
      <c r="L3522" s="19">
        <f t="shared" si="273"/>
        <v>2015</v>
      </c>
      <c r="M3522" s="14">
        <f t="shared" ref="M3522:M3585" si="275">(I3522/86400)+25569+(-6/24)</f>
        <v>42253.32430555555</v>
      </c>
      <c r="N3522" t="b">
        <v>0</v>
      </c>
      <c r="O3522">
        <v>21</v>
      </c>
      <c r="P3522" t="b">
        <v>1</v>
      </c>
      <c r="Q3522" t="s">
        <v>8271</v>
      </c>
      <c r="R3522" s="7">
        <f t="shared" ref="R3522:R3585" si="276">E3522/D3522*100</f>
        <v>100.75</v>
      </c>
      <c r="S3522" s="7">
        <f t="shared" si="274"/>
        <v>95.952380952380949</v>
      </c>
      <c r="T3522" t="s">
        <v>8317</v>
      </c>
      <c r="U3522" t="s">
        <v>8318</v>
      </c>
    </row>
    <row r="3523" spans="1:21" ht="45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ref="K3523:K3586" si="277">(J3523/86400)+25569+(-6/24)</f>
        <v>41881.111342592594</v>
      </c>
      <c r="L3523" s="19">
        <f t="shared" ref="L3523:L3586" si="278">YEAR(K3523)</f>
        <v>2014</v>
      </c>
      <c r="M3523" s="14">
        <f t="shared" si="275"/>
        <v>41911.111342592594</v>
      </c>
      <c r="N3523" t="b">
        <v>0</v>
      </c>
      <c r="O3523">
        <v>13</v>
      </c>
      <c r="P3523" t="b">
        <v>1</v>
      </c>
      <c r="Q3523" t="s">
        <v>8271</v>
      </c>
      <c r="R3523" s="7">
        <f t="shared" si="276"/>
        <v>169.42857142857144</v>
      </c>
      <c r="S3523" s="7">
        <f t="shared" ref="S3523:S3586" si="279">IFERROR(E3523/O3523,0)</f>
        <v>45.615384615384613</v>
      </c>
      <c r="T3523" t="s">
        <v>8317</v>
      </c>
      <c r="U3523" t="s">
        <v>8318</v>
      </c>
    </row>
    <row r="3524" spans="1:21" ht="4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277"/>
        <v>42234.539884259255</v>
      </c>
      <c r="L3524" s="19">
        <f t="shared" si="278"/>
        <v>2015</v>
      </c>
      <c r="M3524" s="14">
        <f t="shared" si="275"/>
        <v>42262.170833333337</v>
      </c>
      <c r="N3524" t="b">
        <v>0</v>
      </c>
      <c r="O3524">
        <v>34</v>
      </c>
      <c r="P3524" t="b">
        <v>1</v>
      </c>
      <c r="Q3524" t="s">
        <v>8271</v>
      </c>
      <c r="R3524" s="7">
        <f t="shared" si="276"/>
        <v>100</v>
      </c>
      <c r="S3524" s="7">
        <f t="shared" si="279"/>
        <v>41.029411764705884</v>
      </c>
      <c r="T3524" t="s">
        <v>8317</v>
      </c>
      <c r="U3524" t="s">
        <v>8318</v>
      </c>
    </row>
    <row r="3525" spans="1:21" ht="4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277"/>
        <v>42581.147546296299</v>
      </c>
      <c r="L3525" s="19">
        <f t="shared" si="278"/>
        <v>2016</v>
      </c>
      <c r="M3525" s="14">
        <f t="shared" si="275"/>
        <v>42638.708333333328</v>
      </c>
      <c r="N3525" t="b">
        <v>0</v>
      </c>
      <c r="O3525">
        <v>80</v>
      </c>
      <c r="P3525" t="b">
        <v>1</v>
      </c>
      <c r="Q3525" t="s">
        <v>8271</v>
      </c>
      <c r="R3525" s="7">
        <f t="shared" si="276"/>
        <v>113.65</v>
      </c>
      <c r="S3525" s="7">
        <f t="shared" si="279"/>
        <v>56.825000000000003</v>
      </c>
      <c r="T3525" t="s">
        <v>8317</v>
      </c>
      <c r="U3525" t="s">
        <v>8318</v>
      </c>
    </row>
    <row r="3526" spans="1:21" ht="4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277"/>
        <v>41880.51357638889</v>
      </c>
      <c r="L3526" s="19">
        <f t="shared" si="278"/>
        <v>2014</v>
      </c>
      <c r="M3526" s="14">
        <f t="shared" si="275"/>
        <v>41894.916666666664</v>
      </c>
      <c r="N3526" t="b">
        <v>0</v>
      </c>
      <c r="O3526">
        <v>74</v>
      </c>
      <c r="P3526" t="b">
        <v>1</v>
      </c>
      <c r="Q3526" t="s">
        <v>8271</v>
      </c>
      <c r="R3526" s="7">
        <f t="shared" si="276"/>
        <v>101.56</v>
      </c>
      <c r="S3526" s="7">
        <f t="shared" si="279"/>
        <v>137.24324324324326</v>
      </c>
      <c r="T3526" t="s">
        <v>8317</v>
      </c>
      <c r="U3526" t="s">
        <v>8318</v>
      </c>
    </row>
    <row r="3527" spans="1:21" ht="4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277"/>
        <v>42214.4456712963</v>
      </c>
      <c r="L3527" s="19">
        <f t="shared" si="278"/>
        <v>2015</v>
      </c>
      <c r="M3527" s="14">
        <f t="shared" si="275"/>
        <v>42225.416666666672</v>
      </c>
      <c r="N3527" t="b">
        <v>0</v>
      </c>
      <c r="O3527">
        <v>7</v>
      </c>
      <c r="P3527" t="b">
        <v>1</v>
      </c>
      <c r="Q3527" t="s">
        <v>8271</v>
      </c>
      <c r="R3527" s="7">
        <f t="shared" si="276"/>
        <v>106</v>
      </c>
      <c r="S3527" s="7">
        <f t="shared" si="279"/>
        <v>75.714285714285708</v>
      </c>
      <c r="T3527" t="s">
        <v>8317</v>
      </c>
      <c r="U3527" t="s">
        <v>8318</v>
      </c>
    </row>
    <row r="3528" spans="1:21" ht="4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277"/>
        <v>42460.085312499999</v>
      </c>
      <c r="L3528" s="19">
        <f t="shared" si="278"/>
        <v>2016</v>
      </c>
      <c r="M3528" s="14">
        <f t="shared" si="275"/>
        <v>42487.999305555553</v>
      </c>
      <c r="N3528" t="b">
        <v>0</v>
      </c>
      <c r="O3528">
        <v>34</v>
      </c>
      <c r="P3528" t="b">
        <v>1</v>
      </c>
      <c r="Q3528" t="s">
        <v>8271</v>
      </c>
      <c r="R3528" s="7">
        <f t="shared" si="276"/>
        <v>102</v>
      </c>
      <c r="S3528" s="7">
        <f t="shared" si="279"/>
        <v>99</v>
      </c>
      <c r="T3528" t="s">
        <v>8317</v>
      </c>
      <c r="U3528" t="s">
        <v>8318</v>
      </c>
    </row>
    <row r="3529" spans="1:21" ht="4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277"/>
        <v>42166.773206018523</v>
      </c>
      <c r="L3529" s="19">
        <f t="shared" si="278"/>
        <v>2015</v>
      </c>
      <c r="M3529" s="14">
        <f t="shared" si="275"/>
        <v>42195.915972222225</v>
      </c>
      <c r="N3529" t="b">
        <v>0</v>
      </c>
      <c r="O3529">
        <v>86</v>
      </c>
      <c r="P3529" t="b">
        <v>1</v>
      </c>
      <c r="Q3529" t="s">
        <v>8271</v>
      </c>
      <c r="R3529" s="7">
        <f t="shared" si="276"/>
        <v>116.91666666666667</v>
      </c>
      <c r="S3529" s="7">
        <f t="shared" si="279"/>
        <v>81.569767441860463</v>
      </c>
      <c r="T3529" t="s">
        <v>8317</v>
      </c>
      <c r="U3529" t="s">
        <v>8318</v>
      </c>
    </row>
    <row r="3530" spans="1:21" ht="4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277"/>
        <v>42733.25136574074</v>
      </c>
      <c r="L3530" s="19">
        <f t="shared" si="278"/>
        <v>2016</v>
      </c>
      <c r="M3530" s="14">
        <f t="shared" si="275"/>
        <v>42753.25136574074</v>
      </c>
      <c r="N3530" t="b">
        <v>0</v>
      </c>
      <c r="O3530">
        <v>37</v>
      </c>
      <c r="P3530" t="b">
        <v>1</v>
      </c>
      <c r="Q3530" t="s">
        <v>8271</v>
      </c>
      <c r="R3530" s="7">
        <f t="shared" si="276"/>
        <v>101.15151515151514</v>
      </c>
      <c r="S3530" s="7">
        <f t="shared" si="279"/>
        <v>45.108108108108105</v>
      </c>
      <c r="T3530" t="s">
        <v>8317</v>
      </c>
      <c r="U3530" t="s">
        <v>8318</v>
      </c>
    </row>
    <row r="3531" spans="1:21" ht="45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277"/>
        <v>42177.511782407411</v>
      </c>
      <c r="L3531" s="19">
        <f t="shared" si="278"/>
        <v>2015</v>
      </c>
      <c r="M3531" s="14">
        <f t="shared" si="275"/>
        <v>42197.791666666672</v>
      </c>
      <c r="N3531" t="b">
        <v>0</v>
      </c>
      <c r="O3531">
        <v>18</v>
      </c>
      <c r="P3531" t="b">
        <v>1</v>
      </c>
      <c r="Q3531" t="s">
        <v>8271</v>
      </c>
      <c r="R3531" s="7">
        <f t="shared" si="276"/>
        <v>132</v>
      </c>
      <c r="S3531" s="7">
        <f t="shared" si="279"/>
        <v>36.666666666666664</v>
      </c>
      <c r="T3531" t="s">
        <v>8317</v>
      </c>
      <c r="U3531" t="s">
        <v>8318</v>
      </c>
    </row>
    <row r="3532" spans="1:21" ht="4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277"/>
        <v>42442.373344907406</v>
      </c>
      <c r="L3532" s="19">
        <f t="shared" si="278"/>
        <v>2016</v>
      </c>
      <c r="M3532" s="14">
        <f t="shared" si="275"/>
        <v>42470.583333333328</v>
      </c>
      <c r="N3532" t="b">
        <v>0</v>
      </c>
      <c r="O3532">
        <v>22</v>
      </c>
      <c r="P3532" t="b">
        <v>1</v>
      </c>
      <c r="Q3532" t="s">
        <v>8271</v>
      </c>
      <c r="R3532" s="7">
        <f t="shared" si="276"/>
        <v>100</v>
      </c>
      <c r="S3532" s="7">
        <f t="shared" si="279"/>
        <v>125</v>
      </c>
      <c r="T3532" t="s">
        <v>8317</v>
      </c>
      <c r="U3532" t="s">
        <v>8318</v>
      </c>
    </row>
    <row r="3533" spans="1:21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277"/>
        <v>42521.404328703706</v>
      </c>
      <c r="L3533" s="19">
        <f t="shared" si="278"/>
        <v>2016</v>
      </c>
      <c r="M3533" s="14">
        <f t="shared" si="275"/>
        <v>42551.404328703706</v>
      </c>
      <c r="N3533" t="b">
        <v>0</v>
      </c>
      <c r="O3533">
        <v>26</v>
      </c>
      <c r="P3533" t="b">
        <v>1</v>
      </c>
      <c r="Q3533" t="s">
        <v>8271</v>
      </c>
      <c r="R3533" s="7">
        <f t="shared" si="276"/>
        <v>128</v>
      </c>
      <c r="S3533" s="7">
        <f t="shared" si="279"/>
        <v>49.230769230769234</v>
      </c>
      <c r="T3533" t="s">
        <v>8317</v>
      </c>
      <c r="U3533" t="s">
        <v>8318</v>
      </c>
    </row>
    <row r="3534" spans="1:21" ht="45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277"/>
        <v>41884.349849537037</v>
      </c>
      <c r="L3534" s="19">
        <f t="shared" si="278"/>
        <v>2014</v>
      </c>
      <c r="M3534" s="14">
        <f t="shared" si="275"/>
        <v>41899.915972222225</v>
      </c>
      <c r="N3534" t="b">
        <v>0</v>
      </c>
      <c r="O3534">
        <v>27</v>
      </c>
      <c r="P3534" t="b">
        <v>1</v>
      </c>
      <c r="Q3534" t="s">
        <v>8271</v>
      </c>
      <c r="R3534" s="7">
        <f t="shared" si="276"/>
        <v>118.95833333333334</v>
      </c>
      <c r="S3534" s="7">
        <f t="shared" si="279"/>
        <v>42.296296296296298</v>
      </c>
      <c r="T3534" t="s">
        <v>8317</v>
      </c>
      <c r="U3534" t="s">
        <v>8318</v>
      </c>
    </row>
    <row r="3535" spans="1:21" ht="45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277"/>
        <v>42289.511192129634</v>
      </c>
      <c r="L3535" s="19">
        <f t="shared" si="278"/>
        <v>2015</v>
      </c>
      <c r="M3535" s="14">
        <f t="shared" si="275"/>
        <v>42319.552858796298</v>
      </c>
      <c r="N3535" t="b">
        <v>0</v>
      </c>
      <c r="O3535">
        <v>8</v>
      </c>
      <c r="P3535" t="b">
        <v>1</v>
      </c>
      <c r="Q3535" t="s">
        <v>8271</v>
      </c>
      <c r="R3535" s="7">
        <f t="shared" si="276"/>
        <v>126.2</v>
      </c>
      <c r="S3535" s="7">
        <f t="shared" si="279"/>
        <v>78.875</v>
      </c>
      <c r="T3535" t="s">
        <v>8317</v>
      </c>
      <c r="U3535" t="s">
        <v>8318</v>
      </c>
    </row>
    <row r="3536" spans="1:21" ht="30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277"/>
        <v>42243.3752662037</v>
      </c>
      <c r="L3536" s="19">
        <f t="shared" si="278"/>
        <v>2015</v>
      </c>
      <c r="M3536" s="14">
        <f t="shared" si="275"/>
        <v>42278.3752662037</v>
      </c>
      <c r="N3536" t="b">
        <v>0</v>
      </c>
      <c r="O3536">
        <v>204</v>
      </c>
      <c r="P3536" t="b">
        <v>1</v>
      </c>
      <c r="Q3536" t="s">
        <v>8271</v>
      </c>
      <c r="R3536" s="7">
        <f t="shared" si="276"/>
        <v>156.20000000000002</v>
      </c>
      <c r="S3536" s="7">
        <f t="shared" si="279"/>
        <v>38.284313725490193</v>
      </c>
      <c r="T3536" t="s">
        <v>8317</v>
      </c>
      <c r="U3536" t="s">
        <v>8318</v>
      </c>
    </row>
    <row r="3537" spans="1:21" ht="4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277"/>
        <v>42248.390162037038</v>
      </c>
      <c r="L3537" s="19">
        <f t="shared" si="278"/>
        <v>2015</v>
      </c>
      <c r="M3537" s="14">
        <f t="shared" si="275"/>
        <v>42279.5</v>
      </c>
      <c r="N3537" t="b">
        <v>0</v>
      </c>
      <c r="O3537">
        <v>46</v>
      </c>
      <c r="P3537" t="b">
        <v>1</v>
      </c>
      <c r="Q3537" t="s">
        <v>8271</v>
      </c>
      <c r="R3537" s="7">
        <f t="shared" si="276"/>
        <v>103.15</v>
      </c>
      <c r="S3537" s="7">
        <f t="shared" si="279"/>
        <v>44.847826086956523</v>
      </c>
      <c r="T3537" t="s">
        <v>8317</v>
      </c>
      <c r="U3537" t="s">
        <v>8318</v>
      </c>
    </row>
    <row r="3538" spans="1:21" ht="4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277"/>
        <v>42328.477141203708</v>
      </c>
      <c r="L3538" s="19">
        <f t="shared" si="278"/>
        <v>2015</v>
      </c>
      <c r="M3538" s="14">
        <f t="shared" si="275"/>
        <v>42358.249305555553</v>
      </c>
      <c r="N3538" t="b">
        <v>0</v>
      </c>
      <c r="O3538">
        <v>17</v>
      </c>
      <c r="P3538" t="b">
        <v>1</v>
      </c>
      <c r="Q3538" t="s">
        <v>8271</v>
      </c>
      <c r="R3538" s="7">
        <f t="shared" si="276"/>
        <v>153.33333333333334</v>
      </c>
      <c r="S3538" s="7">
        <f t="shared" si="279"/>
        <v>13.529411764705882</v>
      </c>
      <c r="T3538" t="s">
        <v>8317</v>
      </c>
      <c r="U3538" t="s">
        <v>8318</v>
      </c>
    </row>
    <row r="3539" spans="1:21" ht="4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277"/>
        <v>41923.104351851856</v>
      </c>
      <c r="L3539" s="19">
        <f t="shared" si="278"/>
        <v>2014</v>
      </c>
      <c r="M3539" s="14">
        <f t="shared" si="275"/>
        <v>41960.082638888889</v>
      </c>
      <c r="N3539" t="b">
        <v>0</v>
      </c>
      <c r="O3539">
        <v>28</v>
      </c>
      <c r="P3539" t="b">
        <v>1</v>
      </c>
      <c r="Q3539" t="s">
        <v>8271</v>
      </c>
      <c r="R3539" s="7">
        <f t="shared" si="276"/>
        <v>180.44444444444446</v>
      </c>
      <c r="S3539" s="7">
        <f t="shared" si="279"/>
        <v>43.5</v>
      </c>
      <c r="T3539" t="s">
        <v>8317</v>
      </c>
      <c r="U3539" t="s">
        <v>8318</v>
      </c>
    </row>
    <row r="3540" spans="1:21" ht="4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277"/>
        <v>42571.170601851853</v>
      </c>
      <c r="L3540" s="19">
        <f t="shared" si="278"/>
        <v>2016</v>
      </c>
      <c r="M3540" s="14">
        <f t="shared" si="275"/>
        <v>42599.170601851853</v>
      </c>
      <c r="N3540" t="b">
        <v>0</v>
      </c>
      <c r="O3540">
        <v>83</v>
      </c>
      <c r="P3540" t="b">
        <v>1</v>
      </c>
      <c r="Q3540" t="s">
        <v>8271</v>
      </c>
      <c r="R3540" s="7">
        <f t="shared" si="276"/>
        <v>128.44999999999999</v>
      </c>
      <c r="S3540" s="7">
        <f t="shared" si="279"/>
        <v>30.951807228915662</v>
      </c>
      <c r="T3540" t="s">
        <v>8317</v>
      </c>
      <c r="U3540" t="s">
        <v>8318</v>
      </c>
    </row>
    <row r="3541" spans="1:21" ht="4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277"/>
        <v>42600.506041666667</v>
      </c>
      <c r="L3541" s="19">
        <f t="shared" si="278"/>
        <v>2016</v>
      </c>
      <c r="M3541" s="14">
        <f t="shared" si="275"/>
        <v>42621.506041666667</v>
      </c>
      <c r="N3541" t="b">
        <v>0</v>
      </c>
      <c r="O3541">
        <v>13</v>
      </c>
      <c r="P3541" t="b">
        <v>1</v>
      </c>
      <c r="Q3541" t="s">
        <v>8271</v>
      </c>
      <c r="R3541" s="7">
        <f t="shared" si="276"/>
        <v>119.66666666666667</v>
      </c>
      <c r="S3541" s="7">
        <f t="shared" si="279"/>
        <v>55.230769230769234</v>
      </c>
      <c r="T3541" t="s">
        <v>8317</v>
      </c>
      <c r="U3541" t="s">
        <v>8318</v>
      </c>
    </row>
    <row r="3542" spans="1:21" ht="45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277"/>
        <v>42516.753368055557</v>
      </c>
      <c r="L3542" s="19">
        <f t="shared" si="278"/>
        <v>2016</v>
      </c>
      <c r="M3542" s="14">
        <f t="shared" si="275"/>
        <v>42546.753368055557</v>
      </c>
      <c r="N3542" t="b">
        <v>0</v>
      </c>
      <c r="O3542">
        <v>8</v>
      </c>
      <c r="P3542" t="b">
        <v>1</v>
      </c>
      <c r="Q3542" t="s">
        <v>8271</v>
      </c>
      <c r="R3542" s="7">
        <f t="shared" si="276"/>
        <v>123</v>
      </c>
      <c r="S3542" s="7">
        <f t="shared" si="279"/>
        <v>46.125</v>
      </c>
      <c r="T3542" t="s">
        <v>8317</v>
      </c>
      <c r="U3542" t="s">
        <v>8318</v>
      </c>
    </row>
    <row r="3543" spans="1:21" ht="4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277"/>
        <v>42222.480034722219</v>
      </c>
      <c r="L3543" s="19">
        <f t="shared" si="278"/>
        <v>2015</v>
      </c>
      <c r="M3543" s="14">
        <f t="shared" si="275"/>
        <v>42247.480034722219</v>
      </c>
      <c r="N3543" t="b">
        <v>0</v>
      </c>
      <c r="O3543">
        <v>32</v>
      </c>
      <c r="P3543" t="b">
        <v>1</v>
      </c>
      <c r="Q3543" t="s">
        <v>8271</v>
      </c>
      <c r="R3543" s="7">
        <f t="shared" si="276"/>
        <v>105</v>
      </c>
      <c r="S3543" s="7">
        <f t="shared" si="279"/>
        <v>39.375</v>
      </c>
      <c r="T3543" t="s">
        <v>8317</v>
      </c>
      <c r="U3543" t="s">
        <v>8318</v>
      </c>
    </row>
    <row r="3544" spans="1:21" ht="4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277"/>
        <v>41829.349791666667</v>
      </c>
      <c r="L3544" s="19">
        <f t="shared" si="278"/>
        <v>2014</v>
      </c>
      <c r="M3544" s="14">
        <f t="shared" si="275"/>
        <v>41889.349791666667</v>
      </c>
      <c r="N3544" t="b">
        <v>0</v>
      </c>
      <c r="O3544">
        <v>85</v>
      </c>
      <c r="P3544" t="b">
        <v>1</v>
      </c>
      <c r="Q3544" t="s">
        <v>8271</v>
      </c>
      <c r="R3544" s="7">
        <f t="shared" si="276"/>
        <v>102.23636363636363</v>
      </c>
      <c r="S3544" s="7">
        <f t="shared" si="279"/>
        <v>66.152941176470591</v>
      </c>
      <c r="T3544" t="s">
        <v>8317</v>
      </c>
      <c r="U3544" t="s">
        <v>8318</v>
      </c>
    </row>
    <row r="3545" spans="1:21" ht="30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277"/>
        <v>42150.505312499998</v>
      </c>
      <c r="L3545" s="19">
        <f t="shared" si="278"/>
        <v>2015</v>
      </c>
      <c r="M3545" s="14">
        <f t="shared" si="275"/>
        <v>42180.505312499998</v>
      </c>
      <c r="N3545" t="b">
        <v>0</v>
      </c>
      <c r="O3545">
        <v>29</v>
      </c>
      <c r="P3545" t="b">
        <v>1</v>
      </c>
      <c r="Q3545" t="s">
        <v>8271</v>
      </c>
      <c r="R3545" s="7">
        <f t="shared" si="276"/>
        <v>104.66666666666666</v>
      </c>
      <c r="S3545" s="7">
        <f t="shared" si="279"/>
        <v>54.137931034482762</v>
      </c>
      <c r="T3545" t="s">
        <v>8317</v>
      </c>
      <c r="U3545" t="s">
        <v>8318</v>
      </c>
    </row>
    <row r="3546" spans="1:21" ht="30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277"/>
        <v>42040.581678240742</v>
      </c>
      <c r="L3546" s="19">
        <f t="shared" si="278"/>
        <v>2015</v>
      </c>
      <c r="M3546" s="14">
        <f t="shared" si="275"/>
        <v>42070.581678240742</v>
      </c>
      <c r="N3546" t="b">
        <v>0</v>
      </c>
      <c r="O3546">
        <v>24</v>
      </c>
      <c r="P3546" t="b">
        <v>1</v>
      </c>
      <c r="Q3546" t="s">
        <v>8271</v>
      </c>
      <c r="R3546" s="7">
        <f t="shared" si="276"/>
        <v>100</v>
      </c>
      <c r="S3546" s="7">
        <f t="shared" si="279"/>
        <v>104.16666666666667</v>
      </c>
      <c r="T3546" t="s">
        <v>8317</v>
      </c>
      <c r="U3546" t="s">
        <v>8318</v>
      </c>
    </row>
    <row r="3547" spans="1:21" ht="4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277"/>
        <v>42075.557395833333</v>
      </c>
      <c r="L3547" s="19">
        <f t="shared" si="278"/>
        <v>2015</v>
      </c>
      <c r="M3547" s="14">
        <f t="shared" si="275"/>
        <v>42105.557395833333</v>
      </c>
      <c r="N3547" t="b">
        <v>0</v>
      </c>
      <c r="O3547">
        <v>8</v>
      </c>
      <c r="P3547" t="b">
        <v>1</v>
      </c>
      <c r="Q3547" t="s">
        <v>8271</v>
      </c>
      <c r="R3547" s="7">
        <f t="shared" si="276"/>
        <v>100.4</v>
      </c>
      <c r="S3547" s="7">
        <f t="shared" si="279"/>
        <v>31.375</v>
      </c>
      <c r="T3547" t="s">
        <v>8317</v>
      </c>
      <c r="U3547" t="s">
        <v>8318</v>
      </c>
    </row>
    <row r="3548" spans="1:21" ht="4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277"/>
        <v>42073.410694444443</v>
      </c>
      <c r="L3548" s="19">
        <f t="shared" si="278"/>
        <v>2015</v>
      </c>
      <c r="M3548" s="14">
        <f t="shared" si="275"/>
        <v>42094.915972222225</v>
      </c>
      <c r="N3548" t="b">
        <v>0</v>
      </c>
      <c r="O3548">
        <v>19</v>
      </c>
      <c r="P3548" t="b">
        <v>1</v>
      </c>
      <c r="Q3548" t="s">
        <v>8271</v>
      </c>
      <c r="R3548" s="7">
        <f t="shared" si="276"/>
        <v>102.27272727272727</v>
      </c>
      <c r="S3548" s="7">
        <f t="shared" si="279"/>
        <v>59.210526315789473</v>
      </c>
      <c r="T3548" t="s">
        <v>8317</v>
      </c>
      <c r="U3548" t="s">
        <v>8318</v>
      </c>
    </row>
    <row r="3549" spans="1:21" ht="4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277"/>
        <v>42479.828715277778</v>
      </c>
      <c r="L3549" s="19">
        <f t="shared" si="278"/>
        <v>2016</v>
      </c>
      <c r="M3549" s="14">
        <f t="shared" si="275"/>
        <v>42503.915972222225</v>
      </c>
      <c r="N3549" t="b">
        <v>0</v>
      </c>
      <c r="O3549">
        <v>336</v>
      </c>
      <c r="P3549" t="b">
        <v>1</v>
      </c>
      <c r="Q3549" t="s">
        <v>8271</v>
      </c>
      <c r="R3549" s="7">
        <f t="shared" si="276"/>
        <v>114.40928571428573</v>
      </c>
      <c r="S3549" s="7">
        <f t="shared" si="279"/>
        <v>119.17633928571429</v>
      </c>
      <c r="T3549" t="s">
        <v>8317</v>
      </c>
      <c r="U3549" t="s">
        <v>8318</v>
      </c>
    </row>
    <row r="3550" spans="1:21" ht="4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277"/>
        <v>42411.692291666666</v>
      </c>
      <c r="L3550" s="19">
        <f t="shared" si="278"/>
        <v>2016</v>
      </c>
      <c r="M3550" s="14">
        <f t="shared" si="275"/>
        <v>42433.791666666672</v>
      </c>
      <c r="N3550" t="b">
        <v>0</v>
      </c>
      <c r="O3550">
        <v>13</v>
      </c>
      <c r="P3550" t="b">
        <v>1</v>
      </c>
      <c r="Q3550" t="s">
        <v>8271</v>
      </c>
      <c r="R3550" s="7">
        <f t="shared" si="276"/>
        <v>101.9047619047619</v>
      </c>
      <c r="S3550" s="7">
        <f t="shared" si="279"/>
        <v>164.61538461538461</v>
      </c>
      <c r="T3550" t="s">
        <v>8317</v>
      </c>
      <c r="U3550" t="s">
        <v>8318</v>
      </c>
    </row>
    <row r="3551" spans="1:21" ht="4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277"/>
        <v>42223.144363425927</v>
      </c>
      <c r="L3551" s="19">
        <f t="shared" si="278"/>
        <v>2015</v>
      </c>
      <c r="M3551" s="14">
        <f t="shared" si="275"/>
        <v>42251.144363425927</v>
      </c>
      <c r="N3551" t="b">
        <v>0</v>
      </c>
      <c r="O3551">
        <v>42</v>
      </c>
      <c r="P3551" t="b">
        <v>1</v>
      </c>
      <c r="Q3551" t="s">
        <v>8271</v>
      </c>
      <c r="R3551" s="7">
        <f t="shared" si="276"/>
        <v>102</v>
      </c>
      <c r="S3551" s="7">
        <f t="shared" si="279"/>
        <v>24.285714285714285</v>
      </c>
      <c r="T3551" t="s">
        <v>8317</v>
      </c>
      <c r="U3551" t="s">
        <v>8318</v>
      </c>
    </row>
    <row r="3552" spans="1:21" ht="45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277"/>
        <v>42462.643495370372</v>
      </c>
      <c r="L3552" s="19">
        <f t="shared" si="278"/>
        <v>2016</v>
      </c>
      <c r="M3552" s="14">
        <f t="shared" si="275"/>
        <v>42492.643495370372</v>
      </c>
      <c r="N3552" t="b">
        <v>0</v>
      </c>
      <c r="O3552">
        <v>64</v>
      </c>
      <c r="P3552" t="b">
        <v>1</v>
      </c>
      <c r="Q3552" t="s">
        <v>8271</v>
      </c>
      <c r="R3552" s="7">
        <f t="shared" si="276"/>
        <v>104.80000000000001</v>
      </c>
      <c r="S3552" s="7">
        <f t="shared" si="279"/>
        <v>40.9375</v>
      </c>
      <c r="T3552" t="s">
        <v>8317</v>
      </c>
      <c r="U3552" t="s">
        <v>8318</v>
      </c>
    </row>
    <row r="3553" spans="1:21" ht="4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277"/>
        <v>41753.265856481477</v>
      </c>
      <c r="L3553" s="19">
        <f t="shared" si="278"/>
        <v>2014</v>
      </c>
      <c r="M3553" s="14">
        <f t="shared" si="275"/>
        <v>41781.671527777777</v>
      </c>
      <c r="N3553" t="b">
        <v>0</v>
      </c>
      <c r="O3553">
        <v>25</v>
      </c>
      <c r="P3553" t="b">
        <v>1</v>
      </c>
      <c r="Q3553" t="s">
        <v>8271</v>
      </c>
      <c r="R3553" s="7">
        <f t="shared" si="276"/>
        <v>101.83333333333333</v>
      </c>
      <c r="S3553" s="7">
        <f t="shared" si="279"/>
        <v>61.1</v>
      </c>
      <c r="T3553" t="s">
        <v>8317</v>
      </c>
      <c r="U3553" t="s">
        <v>8318</v>
      </c>
    </row>
    <row r="3554" spans="1:21" ht="4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277"/>
        <v>41788.337083333332</v>
      </c>
      <c r="L3554" s="19">
        <f t="shared" si="278"/>
        <v>2014</v>
      </c>
      <c r="M3554" s="14">
        <f t="shared" si="275"/>
        <v>41818.337083333332</v>
      </c>
      <c r="N3554" t="b">
        <v>0</v>
      </c>
      <c r="O3554">
        <v>20</v>
      </c>
      <c r="P3554" t="b">
        <v>1</v>
      </c>
      <c r="Q3554" t="s">
        <v>8271</v>
      </c>
      <c r="R3554" s="7">
        <f t="shared" si="276"/>
        <v>100</v>
      </c>
      <c r="S3554" s="7">
        <f t="shared" si="279"/>
        <v>38.65</v>
      </c>
      <c r="T3554" t="s">
        <v>8317</v>
      </c>
      <c r="U3554" t="s">
        <v>8318</v>
      </c>
    </row>
    <row r="3555" spans="1:21" ht="4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277"/>
        <v>42195.778703703705</v>
      </c>
      <c r="L3555" s="19">
        <f t="shared" si="278"/>
        <v>2015</v>
      </c>
      <c r="M3555" s="14">
        <f t="shared" si="275"/>
        <v>42227.75</v>
      </c>
      <c r="N3555" t="b">
        <v>0</v>
      </c>
      <c r="O3555">
        <v>104</v>
      </c>
      <c r="P3555" t="b">
        <v>1</v>
      </c>
      <c r="Q3555" t="s">
        <v>8271</v>
      </c>
      <c r="R3555" s="7">
        <f t="shared" si="276"/>
        <v>106.27272727272728</v>
      </c>
      <c r="S3555" s="7">
        <f t="shared" si="279"/>
        <v>56.20192307692308</v>
      </c>
      <c r="T3555" t="s">
        <v>8317</v>
      </c>
      <c r="U3555" t="s">
        <v>8318</v>
      </c>
    </row>
    <row r="3556" spans="1:21" ht="4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277"/>
        <v>42015.800451388888</v>
      </c>
      <c r="L3556" s="19">
        <f t="shared" si="278"/>
        <v>2015</v>
      </c>
      <c r="M3556" s="14">
        <f t="shared" si="275"/>
        <v>42046.458333333328</v>
      </c>
      <c r="N3556" t="b">
        <v>0</v>
      </c>
      <c r="O3556">
        <v>53</v>
      </c>
      <c r="P3556" t="b">
        <v>1</v>
      </c>
      <c r="Q3556" t="s">
        <v>8271</v>
      </c>
      <c r="R3556" s="7">
        <f t="shared" si="276"/>
        <v>113.42219999999999</v>
      </c>
      <c r="S3556" s="7">
        <f t="shared" si="279"/>
        <v>107.00207547169811</v>
      </c>
      <c r="T3556" t="s">
        <v>8317</v>
      </c>
      <c r="U3556" t="s">
        <v>8318</v>
      </c>
    </row>
    <row r="3557" spans="1:21" ht="4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277"/>
        <v>42661.192060185189</v>
      </c>
      <c r="L3557" s="19">
        <f t="shared" si="278"/>
        <v>2016</v>
      </c>
      <c r="M3557" s="14">
        <f t="shared" si="275"/>
        <v>42691.233726851853</v>
      </c>
      <c r="N3557" t="b">
        <v>0</v>
      </c>
      <c r="O3557">
        <v>14</v>
      </c>
      <c r="P3557" t="b">
        <v>1</v>
      </c>
      <c r="Q3557" t="s">
        <v>8271</v>
      </c>
      <c r="R3557" s="7">
        <f t="shared" si="276"/>
        <v>100</v>
      </c>
      <c r="S3557" s="7">
        <f t="shared" si="279"/>
        <v>171.42857142857142</v>
      </c>
      <c r="T3557" t="s">
        <v>8317</v>
      </c>
      <c r="U3557" t="s">
        <v>8318</v>
      </c>
    </row>
    <row r="3558" spans="1:21" ht="45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277"/>
        <v>41808.399583333332</v>
      </c>
      <c r="L3558" s="19">
        <f t="shared" si="278"/>
        <v>2014</v>
      </c>
      <c r="M3558" s="14">
        <f t="shared" si="275"/>
        <v>41868.399583333332</v>
      </c>
      <c r="N3558" t="b">
        <v>0</v>
      </c>
      <c r="O3558">
        <v>20</v>
      </c>
      <c r="P3558" t="b">
        <v>1</v>
      </c>
      <c r="Q3558" t="s">
        <v>8271</v>
      </c>
      <c r="R3558" s="7">
        <f t="shared" si="276"/>
        <v>100.45454545454547</v>
      </c>
      <c r="S3558" s="7">
        <f t="shared" si="279"/>
        <v>110.5</v>
      </c>
      <c r="T3558" t="s">
        <v>8317</v>
      </c>
      <c r="U3558" t="s">
        <v>8318</v>
      </c>
    </row>
    <row r="3559" spans="1:21" ht="45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277"/>
        <v>41730.026747685188</v>
      </c>
      <c r="L3559" s="19">
        <f t="shared" si="278"/>
        <v>2014</v>
      </c>
      <c r="M3559" s="14">
        <f t="shared" si="275"/>
        <v>41764.026747685188</v>
      </c>
      <c r="N3559" t="b">
        <v>0</v>
      </c>
      <c r="O3559">
        <v>558</v>
      </c>
      <c r="P3559" t="b">
        <v>1</v>
      </c>
      <c r="Q3559" t="s">
        <v>8271</v>
      </c>
      <c r="R3559" s="7">
        <f t="shared" si="276"/>
        <v>100.03599999999999</v>
      </c>
      <c r="S3559" s="7">
        <f t="shared" si="279"/>
        <v>179.27598566308242</v>
      </c>
      <c r="T3559" t="s">
        <v>8317</v>
      </c>
      <c r="U3559" t="s">
        <v>8318</v>
      </c>
    </row>
    <row r="3560" spans="1:21" ht="4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277"/>
        <v>42139.566840277781</v>
      </c>
      <c r="L3560" s="19">
        <f t="shared" si="278"/>
        <v>2015</v>
      </c>
      <c r="M3560" s="14">
        <f t="shared" si="275"/>
        <v>42181.625</v>
      </c>
      <c r="N3560" t="b">
        <v>0</v>
      </c>
      <c r="O3560">
        <v>22</v>
      </c>
      <c r="P3560" t="b">
        <v>1</v>
      </c>
      <c r="Q3560" t="s">
        <v>8271</v>
      </c>
      <c r="R3560" s="7">
        <f t="shared" si="276"/>
        <v>144</v>
      </c>
      <c r="S3560" s="7">
        <f t="shared" si="279"/>
        <v>22.90909090909091</v>
      </c>
      <c r="T3560" t="s">
        <v>8317</v>
      </c>
      <c r="U3560" t="s">
        <v>8318</v>
      </c>
    </row>
    <row r="3561" spans="1:21" ht="45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277"/>
        <v>42193.846157407403</v>
      </c>
      <c r="L3561" s="19">
        <f t="shared" si="278"/>
        <v>2015</v>
      </c>
      <c r="M3561" s="14">
        <f t="shared" si="275"/>
        <v>42216.123611111107</v>
      </c>
      <c r="N3561" t="b">
        <v>0</v>
      </c>
      <c r="O3561">
        <v>24</v>
      </c>
      <c r="P3561" t="b">
        <v>1</v>
      </c>
      <c r="Q3561" t="s">
        <v>8271</v>
      </c>
      <c r="R3561" s="7">
        <f t="shared" si="276"/>
        <v>103.49999999999999</v>
      </c>
      <c r="S3561" s="7">
        <f t="shared" si="279"/>
        <v>43.125</v>
      </c>
      <c r="T3561" t="s">
        <v>8317</v>
      </c>
      <c r="U3561" t="s">
        <v>8318</v>
      </c>
    </row>
    <row r="3562" spans="1:21" ht="4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277"/>
        <v>42115.639652777776</v>
      </c>
      <c r="L3562" s="19">
        <f t="shared" si="278"/>
        <v>2015</v>
      </c>
      <c r="M3562" s="14">
        <f t="shared" si="275"/>
        <v>42150.864583333328</v>
      </c>
      <c r="N3562" t="b">
        <v>0</v>
      </c>
      <c r="O3562">
        <v>74</v>
      </c>
      <c r="P3562" t="b">
        <v>1</v>
      </c>
      <c r="Q3562" t="s">
        <v>8271</v>
      </c>
      <c r="R3562" s="7">
        <f t="shared" si="276"/>
        <v>108.43750000000001</v>
      </c>
      <c r="S3562" s="7">
        <f t="shared" si="279"/>
        <v>46.891891891891895</v>
      </c>
      <c r="T3562" t="s">
        <v>8317</v>
      </c>
      <c r="U3562" t="s">
        <v>8318</v>
      </c>
    </row>
    <row r="3563" spans="1:21" ht="105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277"/>
        <v>42203.430300925931</v>
      </c>
      <c r="L3563" s="19">
        <f t="shared" si="278"/>
        <v>2015</v>
      </c>
      <c r="M3563" s="14">
        <f t="shared" si="275"/>
        <v>42221.525000000001</v>
      </c>
      <c r="N3563" t="b">
        <v>0</v>
      </c>
      <c r="O3563">
        <v>54</v>
      </c>
      <c r="P3563" t="b">
        <v>1</v>
      </c>
      <c r="Q3563" t="s">
        <v>8271</v>
      </c>
      <c r="R3563" s="7">
        <f t="shared" si="276"/>
        <v>102.4</v>
      </c>
      <c r="S3563" s="7">
        <f t="shared" si="279"/>
        <v>47.407407407407405</v>
      </c>
      <c r="T3563" t="s">
        <v>8317</v>
      </c>
      <c r="U3563" t="s">
        <v>8318</v>
      </c>
    </row>
    <row r="3564" spans="1:21" ht="4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277"/>
        <v>42433.511886574073</v>
      </c>
      <c r="L3564" s="19">
        <f t="shared" si="278"/>
        <v>2016</v>
      </c>
      <c r="M3564" s="14">
        <f t="shared" si="275"/>
        <v>42442.666666666672</v>
      </c>
      <c r="N3564" t="b">
        <v>0</v>
      </c>
      <c r="O3564">
        <v>31</v>
      </c>
      <c r="P3564" t="b">
        <v>1</v>
      </c>
      <c r="Q3564" t="s">
        <v>8271</v>
      </c>
      <c r="R3564" s="7">
        <f t="shared" si="276"/>
        <v>148.88888888888889</v>
      </c>
      <c r="S3564" s="7">
        <f t="shared" si="279"/>
        <v>15.129032258064516</v>
      </c>
      <c r="T3564" t="s">
        <v>8317</v>
      </c>
      <c r="U3564" t="s">
        <v>8318</v>
      </c>
    </row>
    <row r="3565" spans="1:21" ht="4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277"/>
        <v>42555.421944444446</v>
      </c>
      <c r="L3565" s="19">
        <f t="shared" si="278"/>
        <v>2016</v>
      </c>
      <c r="M3565" s="14">
        <f t="shared" si="275"/>
        <v>42583.541666666672</v>
      </c>
      <c r="N3565" t="b">
        <v>0</v>
      </c>
      <c r="O3565">
        <v>25</v>
      </c>
      <c r="P3565" t="b">
        <v>1</v>
      </c>
      <c r="Q3565" t="s">
        <v>8271</v>
      </c>
      <c r="R3565" s="7">
        <f t="shared" si="276"/>
        <v>105.49000000000002</v>
      </c>
      <c r="S3565" s="7">
        <f t="shared" si="279"/>
        <v>21.098000000000003</v>
      </c>
      <c r="T3565" t="s">
        <v>8317</v>
      </c>
      <c r="U3565" t="s">
        <v>8318</v>
      </c>
    </row>
    <row r="3566" spans="1:21" ht="30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277"/>
        <v>42236.373252314814</v>
      </c>
      <c r="L3566" s="19">
        <f t="shared" si="278"/>
        <v>2015</v>
      </c>
      <c r="M3566" s="14">
        <f t="shared" si="275"/>
        <v>42282.416666666672</v>
      </c>
      <c r="N3566" t="b">
        <v>0</v>
      </c>
      <c r="O3566">
        <v>17</v>
      </c>
      <c r="P3566" t="b">
        <v>1</v>
      </c>
      <c r="Q3566" t="s">
        <v>8271</v>
      </c>
      <c r="R3566" s="7">
        <f t="shared" si="276"/>
        <v>100.49999999999999</v>
      </c>
      <c r="S3566" s="7">
        <f t="shared" si="279"/>
        <v>59.117647058823529</v>
      </c>
      <c r="T3566" t="s">
        <v>8317</v>
      </c>
      <c r="U3566" t="s">
        <v>8318</v>
      </c>
    </row>
    <row r="3567" spans="1:21" ht="4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277"/>
        <v>41974.493148148147</v>
      </c>
      <c r="L3567" s="19">
        <f t="shared" si="278"/>
        <v>2014</v>
      </c>
      <c r="M3567" s="14">
        <f t="shared" si="275"/>
        <v>42004.493148148147</v>
      </c>
      <c r="N3567" t="b">
        <v>0</v>
      </c>
      <c r="O3567">
        <v>12</v>
      </c>
      <c r="P3567" t="b">
        <v>1</v>
      </c>
      <c r="Q3567" t="s">
        <v>8271</v>
      </c>
      <c r="R3567" s="7">
        <f t="shared" si="276"/>
        <v>130.55555555555557</v>
      </c>
      <c r="S3567" s="7">
        <f t="shared" si="279"/>
        <v>97.916666666666671</v>
      </c>
      <c r="T3567" t="s">
        <v>8317</v>
      </c>
      <c r="U3567" t="s">
        <v>8318</v>
      </c>
    </row>
    <row r="3568" spans="1:21" ht="4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277"/>
        <v>41997.257905092592</v>
      </c>
      <c r="L3568" s="19">
        <f t="shared" si="278"/>
        <v>2014</v>
      </c>
      <c r="M3568" s="14">
        <f t="shared" si="275"/>
        <v>42027.257905092592</v>
      </c>
      <c r="N3568" t="b">
        <v>0</v>
      </c>
      <c r="O3568">
        <v>38</v>
      </c>
      <c r="P3568" t="b">
        <v>1</v>
      </c>
      <c r="Q3568" t="s">
        <v>8271</v>
      </c>
      <c r="R3568" s="7">
        <f t="shared" si="276"/>
        <v>104.75000000000001</v>
      </c>
      <c r="S3568" s="7">
        <f t="shared" si="279"/>
        <v>55.131578947368418</v>
      </c>
      <c r="T3568" t="s">
        <v>8317</v>
      </c>
      <c r="U3568" t="s">
        <v>8318</v>
      </c>
    </row>
    <row r="3569" spans="1:21" ht="4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277"/>
        <v>42135.560694444444</v>
      </c>
      <c r="L3569" s="19">
        <f t="shared" si="278"/>
        <v>2015</v>
      </c>
      <c r="M3569" s="14">
        <f t="shared" si="275"/>
        <v>42165.560694444444</v>
      </c>
      <c r="N3569" t="b">
        <v>0</v>
      </c>
      <c r="O3569">
        <v>41</v>
      </c>
      <c r="P3569" t="b">
        <v>1</v>
      </c>
      <c r="Q3569" t="s">
        <v>8271</v>
      </c>
      <c r="R3569" s="7">
        <f t="shared" si="276"/>
        <v>108.80000000000001</v>
      </c>
      <c r="S3569" s="7">
        <f t="shared" si="279"/>
        <v>26.536585365853657</v>
      </c>
      <c r="T3569" t="s">
        <v>8317</v>
      </c>
      <c r="U3569" t="s">
        <v>8318</v>
      </c>
    </row>
    <row r="3570" spans="1:21" ht="4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277"/>
        <v>41869.490671296298</v>
      </c>
      <c r="L3570" s="19">
        <f t="shared" si="278"/>
        <v>2014</v>
      </c>
      <c r="M3570" s="14">
        <f t="shared" si="275"/>
        <v>41899.490671296298</v>
      </c>
      <c r="N3570" t="b">
        <v>0</v>
      </c>
      <c r="O3570">
        <v>19</v>
      </c>
      <c r="P3570" t="b">
        <v>1</v>
      </c>
      <c r="Q3570" t="s">
        <v>8271</v>
      </c>
      <c r="R3570" s="7">
        <f t="shared" si="276"/>
        <v>111.00000000000001</v>
      </c>
      <c r="S3570" s="7">
        <f t="shared" si="279"/>
        <v>58.421052631578945</v>
      </c>
      <c r="T3570" t="s">
        <v>8317</v>
      </c>
      <c r="U3570" t="s">
        <v>8318</v>
      </c>
    </row>
    <row r="3571" spans="1:21" ht="4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277"/>
        <v>41982.438611111109</v>
      </c>
      <c r="L3571" s="19">
        <f t="shared" si="278"/>
        <v>2014</v>
      </c>
      <c r="M3571" s="14">
        <f t="shared" si="275"/>
        <v>42012.438611111109</v>
      </c>
      <c r="N3571" t="b">
        <v>0</v>
      </c>
      <c r="O3571">
        <v>41</v>
      </c>
      <c r="P3571" t="b">
        <v>1</v>
      </c>
      <c r="Q3571" t="s">
        <v>8271</v>
      </c>
      <c r="R3571" s="7">
        <f t="shared" si="276"/>
        <v>100.47999999999999</v>
      </c>
      <c r="S3571" s="7">
        <f t="shared" si="279"/>
        <v>122.53658536585365</v>
      </c>
      <c r="T3571" t="s">
        <v>8317</v>
      </c>
      <c r="U3571" t="s">
        <v>8318</v>
      </c>
    </row>
    <row r="3572" spans="1:21" ht="4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277"/>
        <v>41976.081979166665</v>
      </c>
      <c r="L3572" s="19">
        <f t="shared" si="278"/>
        <v>2014</v>
      </c>
      <c r="M3572" s="14">
        <f t="shared" si="275"/>
        <v>42004.041666666672</v>
      </c>
      <c r="N3572" t="b">
        <v>0</v>
      </c>
      <c r="O3572">
        <v>26</v>
      </c>
      <c r="P3572" t="b">
        <v>1</v>
      </c>
      <c r="Q3572" t="s">
        <v>8271</v>
      </c>
      <c r="R3572" s="7">
        <f t="shared" si="276"/>
        <v>114.35</v>
      </c>
      <c r="S3572" s="7">
        <f t="shared" si="279"/>
        <v>87.961538461538467</v>
      </c>
      <c r="T3572" t="s">
        <v>8317</v>
      </c>
      <c r="U3572" t="s">
        <v>8318</v>
      </c>
    </row>
    <row r="3573" spans="1:21" ht="4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277"/>
        <v>41912.608946759261</v>
      </c>
      <c r="L3573" s="19">
        <f t="shared" si="278"/>
        <v>2014</v>
      </c>
      <c r="M3573" s="14">
        <f t="shared" si="275"/>
        <v>41942.608946759261</v>
      </c>
      <c r="N3573" t="b">
        <v>0</v>
      </c>
      <c r="O3573">
        <v>25</v>
      </c>
      <c r="P3573" t="b">
        <v>1</v>
      </c>
      <c r="Q3573" t="s">
        <v>8271</v>
      </c>
      <c r="R3573" s="7">
        <f t="shared" si="276"/>
        <v>122.06666666666666</v>
      </c>
      <c r="S3573" s="7">
        <f t="shared" si="279"/>
        <v>73.239999999999995</v>
      </c>
      <c r="T3573" t="s">
        <v>8317</v>
      </c>
      <c r="U3573" t="s">
        <v>8318</v>
      </c>
    </row>
    <row r="3574" spans="1:21" ht="30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277"/>
        <v>42146.320393518516</v>
      </c>
      <c r="L3574" s="19">
        <f t="shared" si="278"/>
        <v>2015</v>
      </c>
      <c r="M3574" s="14">
        <f t="shared" si="275"/>
        <v>42176.320393518516</v>
      </c>
      <c r="N3574" t="b">
        <v>0</v>
      </c>
      <c r="O3574">
        <v>9</v>
      </c>
      <c r="P3574" t="b">
        <v>1</v>
      </c>
      <c r="Q3574" t="s">
        <v>8271</v>
      </c>
      <c r="R3574" s="7">
        <f t="shared" si="276"/>
        <v>100</v>
      </c>
      <c r="S3574" s="7">
        <f t="shared" si="279"/>
        <v>55.555555555555557</v>
      </c>
      <c r="T3574" t="s">
        <v>8317</v>
      </c>
      <c r="U3574" t="s">
        <v>8318</v>
      </c>
    </row>
    <row r="3575" spans="1:21" ht="30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277"/>
        <v>41921.125532407408</v>
      </c>
      <c r="L3575" s="19">
        <f t="shared" si="278"/>
        <v>2014</v>
      </c>
      <c r="M3575" s="14">
        <f t="shared" si="275"/>
        <v>41951.167199074072</v>
      </c>
      <c r="N3575" t="b">
        <v>0</v>
      </c>
      <c r="O3575">
        <v>78</v>
      </c>
      <c r="P3575" t="b">
        <v>1</v>
      </c>
      <c r="Q3575" t="s">
        <v>8271</v>
      </c>
      <c r="R3575" s="7">
        <f t="shared" si="276"/>
        <v>102.8</v>
      </c>
      <c r="S3575" s="7">
        <f t="shared" si="279"/>
        <v>39.53846153846154</v>
      </c>
      <c r="T3575" t="s">
        <v>8317</v>
      </c>
      <c r="U3575" t="s">
        <v>8318</v>
      </c>
    </row>
    <row r="3576" spans="1:21" ht="4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277"/>
        <v>41926.692685185189</v>
      </c>
      <c r="L3576" s="19">
        <f t="shared" si="278"/>
        <v>2014</v>
      </c>
      <c r="M3576" s="14">
        <f t="shared" si="275"/>
        <v>41956.734351851846</v>
      </c>
      <c r="N3576" t="b">
        <v>0</v>
      </c>
      <c r="O3576">
        <v>45</v>
      </c>
      <c r="P3576" t="b">
        <v>1</v>
      </c>
      <c r="Q3576" t="s">
        <v>8271</v>
      </c>
      <c r="R3576" s="7">
        <f t="shared" si="276"/>
        <v>106.12068965517241</v>
      </c>
      <c r="S3576" s="7">
        <f t="shared" si="279"/>
        <v>136.77777777777777</v>
      </c>
      <c r="T3576" t="s">
        <v>8317</v>
      </c>
      <c r="U3576" t="s">
        <v>8318</v>
      </c>
    </row>
    <row r="3577" spans="1:21" ht="4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277"/>
        <v>42561.533877314811</v>
      </c>
      <c r="L3577" s="19">
        <f t="shared" si="278"/>
        <v>2016</v>
      </c>
      <c r="M3577" s="14">
        <f t="shared" si="275"/>
        <v>42592.915972222225</v>
      </c>
      <c r="N3577" t="b">
        <v>0</v>
      </c>
      <c r="O3577">
        <v>102</v>
      </c>
      <c r="P3577" t="b">
        <v>1</v>
      </c>
      <c r="Q3577" t="s">
        <v>8271</v>
      </c>
      <c r="R3577" s="7">
        <f t="shared" si="276"/>
        <v>101.33000000000001</v>
      </c>
      <c r="S3577" s="7">
        <f t="shared" si="279"/>
        <v>99.343137254901961</v>
      </c>
      <c r="T3577" t="s">
        <v>8317</v>
      </c>
      <c r="U3577" t="s">
        <v>8318</v>
      </c>
    </row>
    <row r="3578" spans="1:21" ht="4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277"/>
        <v>42649.29923611111</v>
      </c>
      <c r="L3578" s="19">
        <f t="shared" si="278"/>
        <v>2016</v>
      </c>
      <c r="M3578" s="14">
        <f t="shared" si="275"/>
        <v>42709.340902777782</v>
      </c>
      <c r="N3578" t="b">
        <v>0</v>
      </c>
      <c r="O3578">
        <v>5</v>
      </c>
      <c r="P3578" t="b">
        <v>1</v>
      </c>
      <c r="Q3578" t="s">
        <v>8271</v>
      </c>
      <c r="R3578" s="7">
        <f t="shared" si="276"/>
        <v>100</v>
      </c>
      <c r="S3578" s="7">
        <f t="shared" si="279"/>
        <v>20</v>
      </c>
      <c r="T3578" t="s">
        <v>8317</v>
      </c>
      <c r="U3578" t="s">
        <v>8318</v>
      </c>
    </row>
    <row r="3579" spans="1:21" ht="4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277"/>
        <v>42093.536840277782</v>
      </c>
      <c r="L3579" s="19">
        <f t="shared" si="278"/>
        <v>2015</v>
      </c>
      <c r="M3579" s="14">
        <f t="shared" si="275"/>
        <v>42120.01944444445</v>
      </c>
      <c r="N3579" t="b">
        <v>0</v>
      </c>
      <c r="O3579">
        <v>27</v>
      </c>
      <c r="P3579" t="b">
        <v>1</v>
      </c>
      <c r="Q3579" t="s">
        <v>8271</v>
      </c>
      <c r="R3579" s="7">
        <f t="shared" si="276"/>
        <v>130</v>
      </c>
      <c r="S3579" s="7">
        <f t="shared" si="279"/>
        <v>28.888888888888889</v>
      </c>
      <c r="T3579" t="s">
        <v>8317</v>
      </c>
      <c r="U3579" t="s">
        <v>8318</v>
      </c>
    </row>
    <row r="3580" spans="1:21" ht="4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277"/>
        <v>42460.483530092592</v>
      </c>
      <c r="L3580" s="19">
        <f t="shared" si="278"/>
        <v>2016</v>
      </c>
      <c r="M3580" s="14">
        <f t="shared" si="275"/>
        <v>42490.483530092592</v>
      </c>
      <c r="N3580" t="b">
        <v>0</v>
      </c>
      <c r="O3580">
        <v>37</v>
      </c>
      <c r="P3580" t="b">
        <v>1</v>
      </c>
      <c r="Q3580" t="s">
        <v>8271</v>
      </c>
      <c r="R3580" s="7">
        <f t="shared" si="276"/>
        <v>100.01333333333334</v>
      </c>
      <c r="S3580" s="7">
        <f t="shared" si="279"/>
        <v>40.545945945945945</v>
      </c>
      <c r="T3580" t="s">
        <v>8317</v>
      </c>
      <c r="U3580" t="s">
        <v>8318</v>
      </c>
    </row>
    <row r="3581" spans="1:21" ht="4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277"/>
        <v>42430.512222222227</v>
      </c>
      <c r="L3581" s="19">
        <f t="shared" si="278"/>
        <v>2016</v>
      </c>
      <c r="M3581" s="14">
        <f t="shared" si="275"/>
        <v>42460.470555555556</v>
      </c>
      <c r="N3581" t="b">
        <v>0</v>
      </c>
      <c r="O3581">
        <v>14</v>
      </c>
      <c r="P3581" t="b">
        <v>1</v>
      </c>
      <c r="Q3581" t="s">
        <v>8271</v>
      </c>
      <c r="R3581" s="7">
        <f t="shared" si="276"/>
        <v>100</v>
      </c>
      <c r="S3581" s="7">
        <f t="shared" si="279"/>
        <v>35.714285714285715</v>
      </c>
      <c r="T3581" t="s">
        <v>8317</v>
      </c>
      <c r="U3581" t="s">
        <v>8318</v>
      </c>
    </row>
    <row r="3582" spans="1:21" ht="4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277"/>
        <v>42025.926180555558</v>
      </c>
      <c r="L3582" s="19">
        <f t="shared" si="278"/>
        <v>2015</v>
      </c>
      <c r="M3582" s="14">
        <f t="shared" si="275"/>
        <v>42063.957638888889</v>
      </c>
      <c r="N3582" t="b">
        <v>0</v>
      </c>
      <c r="O3582">
        <v>27</v>
      </c>
      <c r="P3582" t="b">
        <v>1</v>
      </c>
      <c r="Q3582" t="s">
        <v>8271</v>
      </c>
      <c r="R3582" s="7">
        <f t="shared" si="276"/>
        <v>113.88888888888889</v>
      </c>
      <c r="S3582" s="7">
        <f t="shared" si="279"/>
        <v>37.962962962962962</v>
      </c>
      <c r="T3582" t="s">
        <v>8317</v>
      </c>
      <c r="U3582" t="s">
        <v>8318</v>
      </c>
    </row>
    <row r="3583" spans="1:21" ht="4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277"/>
        <v>41836.221180555556</v>
      </c>
      <c r="L3583" s="19">
        <f t="shared" si="278"/>
        <v>2014</v>
      </c>
      <c r="M3583" s="14">
        <f t="shared" si="275"/>
        <v>41850.221180555556</v>
      </c>
      <c r="N3583" t="b">
        <v>0</v>
      </c>
      <c r="O3583">
        <v>45</v>
      </c>
      <c r="P3583" t="b">
        <v>1</v>
      </c>
      <c r="Q3583" t="s">
        <v>8271</v>
      </c>
      <c r="R3583" s="7">
        <f t="shared" si="276"/>
        <v>100</v>
      </c>
      <c r="S3583" s="7">
        <f t="shared" si="279"/>
        <v>33.333333333333336</v>
      </c>
      <c r="T3583" t="s">
        <v>8317</v>
      </c>
      <c r="U3583" t="s">
        <v>8318</v>
      </c>
    </row>
    <row r="3584" spans="1:21" ht="4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277"/>
        <v>42450.845856481479</v>
      </c>
      <c r="L3584" s="19">
        <f t="shared" si="278"/>
        <v>2016</v>
      </c>
      <c r="M3584" s="14">
        <f t="shared" si="275"/>
        <v>42464.845856481479</v>
      </c>
      <c r="N3584" t="b">
        <v>0</v>
      </c>
      <c r="O3584">
        <v>49</v>
      </c>
      <c r="P3584" t="b">
        <v>1</v>
      </c>
      <c r="Q3584" t="s">
        <v>8271</v>
      </c>
      <c r="R3584" s="7">
        <f t="shared" si="276"/>
        <v>287</v>
      </c>
      <c r="S3584" s="7">
        <f t="shared" si="279"/>
        <v>58.571428571428569</v>
      </c>
      <c r="T3584" t="s">
        <v>8317</v>
      </c>
      <c r="U3584" t="s">
        <v>8318</v>
      </c>
    </row>
    <row r="3585" spans="1:21" ht="4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277"/>
        <v>42418.175983796296</v>
      </c>
      <c r="L3585" s="19">
        <f t="shared" si="278"/>
        <v>2016</v>
      </c>
      <c r="M3585" s="14">
        <f t="shared" si="275"/>
        <v>42478.134317129632</v>
      </c>
      <c r="N3585" t="b">
        <v>0</v>
      </c>
      <c r="O3585">
        <v>24</v>
      </c>
      <c r="P3585" t="b">
        <v>1</v>
      </c>
      <c r="Q3585" t="s">
        <v>8271</v>
      </c>
      <c r="R3585" s="7">
        <f t="shared" si="276"/>
        <v>108.5</v>
      </c>
      <c r="S3585" s="7">
        <f t="shared" si="279"/>
        <v>135.625</v>
      </c>
      <c r="T3585" t="s">
        <v>8317</v>
      </c>
      <c r="U3585" t="s">
        <v>8318</v>
      </c>
    </row>
    <row r="3586" spans="1:21" ht="7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si="277"/>
        <v>42168.066481481481</v>
      </c>
      <c r="L3586" s="19">
        <f t="shared" si="278"/>
        <v>2015</v>
      </c>
      <c r="M3586" s="14">
        <f t="shared" ref="M3586:M3649" si="280">(I3586/86400)+25569+(-6/24)</f>
        <v>42198.066481481481</v>
      </c>
      <c r="N3586" t="b">
        <v>0</v>
      </c>
      <c r="O3586">
        <v>112</v>
      </c>
      <c r="P3586" t="b">
        <v>1</v>
      </c>
      <c r="Q3586" t="s">
        <v>8271</v>
      </c>
      <c r="R3586" s="7">
        <f t="shared" ref="R3586:R3649" si="281">E3586/D3586*100</f>
        <v>115.5</v>
      </c>
      <c r="S3586" s="7">
        <f t="shared" si="279"/>
        <v>30.9375</v>
      </c>
      <c r="T3586" t="s">
        <v>8317</v>
      </c>
      <c r="U3586" t="s">
        <v>8318</v>
      </c>
    </row>
    <row r="3587" spans="1:21" ht="4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ref="K3587:K3650" si="282">(J3587/86400)+25569+(-6/24)</f>
        <v>41964.466319444444</v>
      </c>
      <c r="L3587" s="19">
        <f t="shared" ref="L3587:L3650" si="283">YEAR(K3587)</f>
        <v>2014</v>
      </c>
      <c r="M3587" s="14">
        <f t="shared" si="280"/>
        <v>41994.466319444444</v>
      </c>
      <c r="N3587" t="b">
        <v>0</v>
      </c>
      <c r="O3587">
        <v>23</v>
      </c>
      <c r="P3587" t="b">
        <v>1</v>
      </c>
      <c r="Q3587" t="s">
        <v>8271</v>
      </c>
      <c r="R3587" s="7">
        <f t="shared" si="281"/>
        <v>119.11764705882352</v>
      </c>
      <c r="S3587" s="7">
        <f t="shared" ref="S3587:S3650" si="284">IFERROR(E3587/O3587,0)</f>
        <v>176.08695652173913</v>
      </c>
      <c r="T3587" t="s">
        <v>8317</v>
      </c>
      <c r="U3587" t="s">
        <v>8318</v>
      </c>
    </row>
    <row r="3588" spans="1:21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282"/>
        <v>42576.447569444441</v>
      </c>
      <c r="L3588" s="19">
        <f t="shared" si="283"/>
        <v>2016</v>
      </c>
      <c r="M3588" s="14">
        <f t="shared" si="280"/>
        <v>42636.447569444441</v>
      </c>
      <c r="N3588" t="b">
        <v>0</v>
      </c>
      <c r="O3588">
        <v>54</v>
      </c>
      <c r="P3588" t="b">
        <v>1</v>
      </c>
      <c r="Q3588" t="s">
        <v>8271</v>
      </c>
      <c r="R3588" s="7">
        <f t="shared" si="281"/>
        <v>109.42666666666668</v>
      </c>
      <c r="S3588" s="7">
        <f t="shared" si="284"/>
        <v>151.9814814814815</v>
      </c>
      <c r="T3588" t="s">
        <v>8317</v>
      </c>
      <c r="U3588" t="s">
        <v>8318</v>
      </c>
    </row>
    <row r="3589" spans="1:21" ht="4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282"/>
        <v>42503.289976851855</v>
      </c>
      <c r="L3589" s="19">
        <f t="shared" si="283"/>
        <v>2016</v>
      </c>
      <c r="M3589" s="14">
        <f t="shared" si="280"/>
        <v>42548.541666666672</v>
      </c>
      <c r="N3589" t="b">
        <v>0</v>
      </c>
      <c r="O3589">
        <v>28</v>
      </c>
      <c r="P3589" t="b">
        <v>1</v>
      </c>
      <c r="Q3589" t="s">
        <v>8271</v>
      </c>
      <c r="R3589" s="7">
        <f t="shared" si="281"/>
        <v>126.6</v>
      </c>
      <c r="S3589" s="7">
        <f t="shared" si="284"/>
        <v>22.607142857142858</v>
      </c>
      <c r="T3589" t="s">
        <v>8317</v>
      </c>
      <c r="U3589" t="s">
        <v>8318</v>
      </c>
    </row>
    <row r="3590" spans="1:21" ht="4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282"/>
        <v>42101.578819444447</v>
      </c>
      <c r="L3590" s="19">
        <f t="shared" si="283"/>
        <v>2015</v>
      </c>
      <c r="M3590" s="14">
        <f t="shared" si="280"/>
        <v>42123.708333333328</v>
      </c>
      <c r="N3590" t="b">
        <v>0</v>
      </c>
      <c r="O3590">
        <v>11</v>
      </c>
      <c r="P3590" t="b">
        <v>1</v>
      </c>
      <c r="Q3590" t="s">
        <v>8271</v>
      </c>
      <c r="R3590" s="7">
        <f t="shared" si="281"/>
        <v>100.49999999999999</v>
      </c>
      <c r="S3590" s="7">
        <f t="shared" si="284"/>
        <v>18.272727272727273</v>
      </c>
      <c r="T3590" t="s">
        <v>8317</v>
      </c>
      <c r="U3590" t="s">
        <v>8318</v>
      </c>
    </row>
    <row r="3591" spans="1:21" ht="4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282"/>
        <v>42125.397534722222</v>
      </c>
      <c r="L3591" s="19">
        <f t="shared" si="283"/>
        <v>2015</v>
      </c>
      <c r="M3591" s="14">
        <f t="shared" si="280"/>
        <v>42150.397534722222</v>
      </c>
      <c r="N3591" t="b">
        <v>0</v>
      </c>
      <c r="O3591">
        <v>62</v>
      </c>
      <c r="P3591" t="b">
        <v>1</v>
      </c>
      <c r="Q3591" t="s">
        <v>8271</v>
      </c>
      <c r="R3591" s="7">
        <f t="shared" si="281"/>
        <v>127.49999999999999</v>
      </c>
      <c r="S3591" s="7">
        <f t="shared" si="284"/>
        <v>82.258064516129039</v>
      </c>
      <c r="T3591" t="s">
        <v>8317</v>
      </c>
      <c r="U3591" t="s">
        <v>8318</v>
      </c>
    </row>
    <row r="3592" spans="1:21" ht="45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282"/>
        <v>41902.083726851852</v>
      </c>
      <c r="L3592" s="19">
        <f t="shared" si="283"/>
        <v>2014</v>
      </c>
      <c r="M3592" s="14">
        <f t="shared" si="280"/>
        <v>41932.083726851852</v>
      </c>
      <c r="N3592" t="b">
        <v>0</v>
      </c>
      <c r="O3592">
        <v>73</v>
      </c>
      <c r="P3592" t="b">
        <v>1</v>
      </c>
      <c r="Q3592" t="s">
        <v>8271</v>
      </c>
      <c r="R3592" s="7">
        <f t="shared" si="281"/>
        <v>100.05999999999999</v>
      </c>
      <c r="S3592" s="7">
        <f t="shared" si="284"/>
        <v>68.534246575342465</v>
      </c>
      <c r="T3592" t="s">
        <v>8317</v>
      </c>
      <c r="U3592" t="s">
        <v>8318</v>
      </c>
    </row>
    <row r="3593" spans="1:21" ht="4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282"/>
        <v>42003.698425925926</v>
      </c>
      <c r="L3593" s="19">
        <f t="shared" si="283"/>
        <v>2014</v>
      </c>
      <c r="M3593" s="14">
        <f t="shared" si="280"/>
        <v>42027.957638888889</v>
      </c>
      <c r="N3593" t="b">
        <v>0</v>
      </c>
      <c r="O3593">
        <v>18</v>
      </c>
      <c r="P3593" t="b">
        <v>1</v>
      </c>
      <c r="Q3593" t="s">
        <v>8271</v>
      </c>
      <c r="R3593" s="7">
        <f t="shared" si="281"/>
        <v>175</v>
      </c>
      <c r="S3593" s="7">
        <f t="shared" si="284"/>
        <v>68.055555555555557</v>
      </c>
      <c r="T3593" t="s">
        <v>8317</v>
      </c>
      <c r="U3593" t="s">
        <v>8318</v>
      </c>
    </row>
    <row r="3594" spans="1:21" ht="4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282"/>
        <v>41988.579942129625</v>
      </c>
      <c r="L3594" s="19">
        <f t="shared" si="283"/>
        <v>2014</v>
      </c>
      <c r="M3594" s="14">
        <f t="shared" si="280"/>
        <v>42045.957638888889</v>
      </c>
      <c r="N3594" t="b">
        <v>0</v>
      </c>
      <c r="O3594">
        <v>35</v>
      </c>
      <c r="P3594" t="b">
        <v>1</v>
      </c>
      <c r="Q3594" t="s">
        <v>8271</v>
      </c>
      <c r="R3594" s="7">
        <f t="shared" si="281"/>
        <v>127.25</v>
      </c>
      <c r="S3594" s="7">
        <f t="shared" si="284"/>
        <v>72.714285714285708</v>
      </c>
      <c r="T3594" t="s">
        <v>8317</v>
      </c>
      <c r="U3594" t="s">
        <v>8318</v>
      </c>
    </row>
    <row r="3595" spans="1:21" ht="4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282"/>
        <v>41974.648599537039</v>
      </c>
      <c r="L3595" s="19">
        <f t="shared" si="283"/>
        <v>2014</v>
      </c>
      <c r="M3595" s="14">
        <f t="shared" si="280"/>
        <v>42009.601388888885</v>
      </c>
      <c r="N3595" t="b">
        <v>0</v>
      </c>
      <c r="O3595">
        <v>43</v>
      </c>
      <c r="P3595" t="b">
        <v>1</v>
      </c>
      <c r="Q3595" t="s">
        <v>8271</v>
      </c>
      <c r="R3595" s="7">
        <f t="shared" si="281"/>
        <v>110.63333333333334</v>
      </c>
      <c r="S3595" s="7">
        <f t="shared" si="284"/>
        <v>77.186046511627907</v>
      </c>
      <c r="T3595" t="s">
        <v>8317</v>
      </c>
      <c r="U3595" t="s">
        <v>8318</v>
      </c>
    </row>
    <row r="3596" spans="1:21" ht="45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282"/>
        <v>42591.816921296297</v>
      </c>
      <c r="L3596" s="19">
        <f t="shared" si="283"/>
        <v>2016</v>
      </c>
      <c r="M3596" s="14">
        <f t="shared" si="280"/>
        <v>42616.816921296297</v>
      </c>
      <c r="N3596" t="b">
        <v>0</v>
      </c>
      <c r="O3596">
        <v>36</v>
      </c>
      <c r="P3596" t="b">
        <v>1</v>
      </c>
      <c r="Q3596" t="s">
        <v>8271</v>
      </c>
      <c r="R3596" s="7">
        <f t="shared" si="281"/>
        <v>125.93749999999999</v>
      </c>
      <c r="S3596" s="7">
        <f t="shared" si="284"/>
        <v>55.972222222222221</v>
      </c>
      <c r="T3596" t="s">
        <v>8317</v>
      </c>
      <c r="U3596" t="s">
        <v>8318</v>
      </c>
    </row>
    <row r="3597" spans="1:21" ht="30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282"/>
        <v>42049.758368055554</v>
      </c>
      <c r="L3597" s="19">
        <f t="shared" si="283"/>
        <v>2015</v>
      </c>
      <c r="M3597" s="14">
        <f t="shared" si="280"/>
        <v>42076.040972222225</v>
      </c>
      <c r="N3597" t="b">
        <v>0</v>
      </c>
      <c r="O3597">
        <v>62</v>
      </c>
      <c r="P3597" t="b">
        <v>1</v>
      </c>
      <c r="Q3597" t="s">
        <v>8271</v>
      </c>
      <c r="R3597" s="7">
        <f t="shared" si="281"/>
        <v>118.5</v>
      </c>
      <c r="S3597" s="7">
        <f t="shared" si="284"/>
        <v>49.693548387096776</v>
      </c>
      <c r="T3597" t="s">
        <v>8317</v>
      </c>
      <c r="U3597" t="s">
        <v>8318</v>
      </c>
    </row>
    <row r="3598" spans="1:21" ht="4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282"/>
        <v>41856.465069444443</v>
      </c>
      <c r="L3598" s="19">
        <f t="shared" si="283"/>
        <v>2014</v>
      </c>
      <c r="M3598" s="14">
        <f t="shared" si="280"/>
        <v>41877.465069444443</v>
      </c>
      <c r="N3598" t="b">
        <v>0</v>
      </c>
      <c r="O3598">
        <v>15</v>
      </c>
      <c r="P3598" t="b">
        <v>1</v>
      </c>
      <c r="Q3598" t="s">
        <v>8271</v>
      </c>
      <c r="R3598" s="7">
        <f t="shared" si="281"/>
        <v>107.72727272727273</v>
      </c>
      <c r="S3598" s="7">
        <f t="shared" si="284"/>
        <v>79</v>
      </c>
      <c r="T3598" t="s">
        <v>8317</v>
      </c>
      <c r="U3598" t="s">
        <v>8318</v>
      </c>
    </row>
    <row r="3599" spans="1:21" ht="30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282"/>
        <v>42417.335532407407</v>
      </c>
      <c r="L3599" s="19">
        <f t="shared" si="283"/>
        <v>2016</v>
      </c>
      <c r="M3599" s="14">
        <f t="shared" si="280"/>
        <v>42431.999305555553</v>
      </c>
      <c r="N3599" t="b">
        <v>0</v>
      </c>
      <c r="O3599">
        <v>33</v>
      </c>
      <c r="P3599" t="b">
        <v>1</v>
      </c>
      <c r="Q3599" t="s">
        <v>8271</v>
      </c>
      <c r="R3599" s="7">
        <f t="shared" si="281"/>
        <v>102.60000000000001</v>
      </c>
      <c r="S3599" s="7">
        <f t="shared" si="284"/>
        <v>77.727272727272734</v>
      </c>
      <c r="T3599" t="s">
        <v>8317</v>
      </c>
      <c r="U3599" t="s">
        <v>8318</v>
      </c>
    </row>
    <row r="3600" spans="1:21" ht="30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282"/>
        <v>41866.54886574074</v>
      </c>
      <c r="L3600" s="19">
        <f t="shared" si="283"/>
        <v>2014</v>
      </c>
      <c r="M3600" s="14">
        <f t="shared" si="280"/>
        <v>41884.957638888889</v>
      </c>
      <c r="N3600" t="b">
        <v>0</v>
      </c>
      <c r="O3600">
        <v>27</v>
      </c>
      <c r="P3600" t="b">
        <v>1</v>
      </c>
      <c r="Q3600" t="s">
        <v>8271</v>
      </c>
      <c r="R3600" s="7">
        <f t="shared" si="281"/>
        <v>110.1</v>
      </c>
      <c r="S3600" s="7">
        <f t="shared" si="284"/>
        <v>40.777777777777779</v>
      </c>
      <c r="T3600" t="s">
        <v>8317</v>
      </c>
      <c r="U3600" t="s">
        <v>8318</v>
      </c>
    </row>
    <row r="3601" spans="1:21" ht="4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282"/>
        <v>42220.54487268519</v>
      </c>
      <c r="L3601" s="19">
        <f t="shared" si="283"/>
        <v>2015</v>
      </c>
      <c r="M3601" s="14">
        <f t="shared" si="280"/>
        <v>42245.75</v>
      </c>
      <c r="N3601" t="b">
        <v>0</v>
      </c>
      <c r="O3601">
        <v>17</v>
      </c>
      <c r="P3601" t="b">
        <v>1</v>
      </c>
      <c r="Q3601" t="s">
        <v>8271</v>
      </c>
      <c r="R3601" s="7">
        <f t="shared" si="281"/>
        <v>202</v>
      </c>
      <c r="S3601" s="7">
        <f t="shared" si="284"/>
        <v>59.411764705882355</v>
      </c>
      <c r="T3601" t="s">
        <v>8317</v>
      </c>
      <c r="U3601" t="s">
        <v>8318</v>
      </c>
    </row>
    <row r="3602" spans="1:21" ht="30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282"/>
        <v>42628.599120370374</v>
      </c>
      <c r="L3602" s="19">
        <f t="shared" si="283"/>
        <v>2016</v>
      </c>
      <c r="M3602" s="14">
        <f t="shared" si="280"/>
        <v>42656.599120370374</v>
      </c>
      <c r="N3602" t="b">
        <v>0</v>
      </c>
      <c r="O3602">
        <v>4</v>
      </c>
      <c r="P3602" t="b">
        <v>1</v>
      </c>
      <c r="Q3602" t="s">
        <v>8271</v>
      </c>
      <c r="R3602" s="7">
        <f t="shared" si="281"/>
        <v>130</v>
      </c>
      <c r="S3602" s="7">
        <f t="shared" si="284"/>
        <v>3.25</v>
      </c>
      <c r="T3602" t="s">
        <v>8317</v>
      </c>
      <c r="U3602" t="s">
        <v>8318</v>
      </c>
    </row>
    <row r="3603" spans="1:21" ht="4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282"/>
        <v>41990.74863425926</v>
      </c>
      <c r="L3603" s="19">
        <f t="shared" si="283"/>
        <v>2014</v>
      </c>
      <c r="M3603" s="14">
        <f t="shared" si="280"/>
        <v>42020.74863425926</v>
      </c>
      <c r="N3603" t="b">
        <v>0</v>
      </c>
      <c r="O3603">
        <v>53</v>
      </c>
      <c r="P3603" t="b">
        <v>1</v>
      </c>
      <c r="Q3603" t="s">
        <v>8271</v>
      </c>
      <c r="R3603" s="7">
        <f t="shared" si="281"/>
        <v>104.35000000000001</v>
      </c>
      <c r="S3603" s="7">
        <f t="shared" si="284"/>
        <v>39.377358490566039</v>
      </c>
      <c r="T3603" t="s">
        <v>8317</v>
      </c>
      <c r="U3603" t="s">
        <v>8318</v>
      </c>
    </row>
    <row r="3604" spans="1:21" ht="45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282"/>
        <v>42447.644432870366</v>
      </c>
      <c r="L3604" s="19">
        <f t="shared" si="283"/>
        <v>2016</v>
      </c>
      <c r="M3604" s="14">
        <f t="shared" si="280"/>
        <v>42507.644432870366</v>
      </c>
      <c r="N3604" t="b">
        <v>0</v>
      </c>
      <c r="O3604">
        <v>49</v>
      </c>
      <c r="P3604" t="b">
        <v>1</v>
      </c>
      <c r="Q3604" t="s">
        <v>8271</v>
      </c>
      <c r="R3604" s="7">
        <f t="shared" si="281"/>
        <v>100.05</v>
      </c>
      <c r="S3604" s="7">
        <f t="shared" si="284"/>
        <v>81.673469387755105</v>
      </c>
      <c r="T3604" t="s">
        <v>8317</v>
      </c>
      <c r="U3604" t="s">
        <v>8318</v>
      </c>
    </row>
    <row r="3605" spans="1:21" ht="4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282"/>
        <v>42283.614351851851</v>
      </c>
      <c r="L3605" s="19">
        <f t="shared" si="283"/>
        <v>2015</v>
      </c>
      <c r="M3605" s="14">
        <f t="shared" si="280"/>
        <v>42313.656018518523</v>
      </c>
      <c r="N3605" t="b">
        <v>0</v>
      </c>
      <c r="O3605">
        <v>57</v>
      </c>
      <c r="P3605" t="b">
        <v>1</v>
      </c>
      <c r="Q3605" t="s">
        <v>8271</v>
      </c>
      <c r="R3605" s="7">
        <f t="shared" si="281"/>
        <v>170.66666666666669</v>
      </c>
      <c r="S3605" s="7">
        <f t="shared" si="284"/>
        <v>44.912280701754383</v>
      </c>
      <c r="T3605" t="s">
        <v>8317</v>
      </c>
      <c r="U3605" t="s">
        <v>8318</v>
      </c>
    </row>
    <row r="3606" spans="1:21" ht="4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282"/>
        <v>42482.765694444446</v>
      </c>
      <c r="L3606" s="19">
        <f t="shared" si="283"/>
        <v>2016</v>
      </c>
      <c r="M3606" s="14">
        <f t="shared" si="280"/>
        <v>42489.040972222225</v>
      </c>
      <c r="N3606" t="b">
        <v>0</v>
      </c>
      <c r="O3606">
        <v>69</v>
      </c>
      <c r="P3606" t="b">
        <v>1</v>
      </c>
      <c r="Q3606" t="s">
        <v>8271</v>
      </c>
      <c r="R3606" s="7">
        <f t="shared" si="281"/>
        <v>112.83333333333334</v>
      </c>
      <c r="S3606" s="7">
        <f t="shared" si="284"/>
        <v>49.05797101449275</v>
      </c>
      <c r="T3606" t="s">
        <v>8317</v>
      </c>
      <c r="U3606" t="s">
        <v>8318</v>
      </c>
    </row>
    <row r="3607" spans="1:21" ht="45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282"/>
        <v>42383.543124999997</v>
      </c>
      <c r="L3607" s="19">
        <f t="shared" si="283"/>
        <v>2016</v>
      </c>
      <c r="M3607" s="14">
        <f t="shared" si="280"/>
        <v>42413.543124999997</v>
      </c>
      <c r="N3607" t="b">
        <v>0</v>
      </c>
      <c r="O3607">
        <v>15</v>
      </c>
      <c r="P3607" t="b">
        <v>1</v>
      </c>
      <c r="Q3607" t="s">
        <v>8271</v>
      </c>
      <c r="R3607" s="7">
        <f t="shared" si="281"/>
        <v>184</v>
      </c>
      <c r="S3607" s="7">
        <f t="shared" si="284"/>
        <v>30.666666666666668</v>
      </c>
      <c r="T3607" t="s">
        <v>8317</v>
      </c>
      <c r="U3607" t="s">
        <v>8318</v>
      </c>
    </row>
    <row r="3608" spans="1:21" ht="4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282"/>
        <v>42566.354826388888</v>
      </c>
      <c r="L3608" s="19">
        <f t="shared" si="283"/>
        <v>2016</v>
      </c>
      <c r="M3608" s="14">
        <f t="shared" si="280"/>
        <v>42596.354826388888</v>
      </c>
      <c r="N3608" t="b">
        <v>0</v>
      </c>
      <c r="O3608">
        <v>64</v>
      </c>
      <c r="P3608" t="b">
        <v>1</v>
      </c>
      <c r="Q3608" t="s">
        <v>8271</v>
      </c>
      <c r="R3608" s="7">
        <f t="shared" si="281"/>
        <v>130.26666666666665</v>
      </c>
      <c r="S3608" s="7">
        <f t="shared" si="284"/>
        <v>61.0625</v>
      </c>
      <c r="T3608" t="s">
        <v>8317</v>
      </c>
      <c r="U3608" t="s">
        <v>8318</v>
      </c>
    </row>
    <row r="3609" spans="1:21" ht="30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282"/>
        <v>42338.713912037041</v>
      </c>
      <c r="L3609" s="19">
        <f t="shared" si="283"/>
        <v>2015</v>
      </c>
      <c r="M3609" s="14">
        <f t="shared" si="280"/>
        <v>42352.75</v>
      </c>
      <c r="N3609" t="b">
        <v>0</v>
      </c>
      <c r="O3609">
        <v>20</v>
      </c>
      <c r="P3609" t="b">
        <v>1</v>
      </c>
      <c r="Q3609" t="s">
        <v>8271</v>
      </c>
      <c r="R3609" s="7">
        <f t="shared" si="281"/>
        <v>105.45454545454544</v>
      </c>
      <c r="S3609" s="7">
        <f t="shared" si="284"/>
        <v>29</v>
      </c>
      <c r="T3609" t="s">
        <v>8317</v>
      </c>
      <c r="U3609" t="s">
        <v>8318</v>
      </c>
    </row>
    <row r="3610" spans="1:21" ht="4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282"/>
        <v>42506.459374999999</v>
      </c>
      <c r="L3610" s="19">
        <f t="shared" si="283"/>
        <v>2016</v>
      </c>
      <c r="M3610" s="14">
        <f t="shared" si="280"/>
        <v>42538.333333333328</v>
      </c>
      <c r="N3610" t="b">
        <v>0</v>
      </c>
      <c r="O3610">
        <v>27</v>
      </c>
      <c r="P3610" t="b">
        <v>1</v>
      </c>
      <c r="Q3610" t="s">
        <v>8271</v>
      </c>
      <c r="R3610" s="7">
        <f t="shared" si="281"/>
        <v>100</v>
      </c>
      <c r="S3610" s="7">
        <f t="shared" si="284"/>
        <v>29.62962962962963</v>
      </c>
      <c r="T3610" t="s">
        <v>8317</v>
      </c>
      <c r="U3610" t="s">
        <v>8318</v>
      </c>
    </row>
    <row r="3611" spans="1:21" ht="4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282"/>
        <v>42429.741724537038</v>
      </c>
      <c r="L3611" s="19">
        <f t="shared" si="283"/>
        <v>2016</v>
      </c>
      <c r="M3611" s="14">
        <f t="shared" si="280"/>
        <v>42459.700057870374</v>
      </c>
      <c r="N3611" t="b">
        <v>0</v>
      </c>
      <c r="O3611">
        <v>21</v>
      </c>
      <c r="P3611" t="b">
        <v>1</v>
      </c>
      <c r="Q3611" t="s">
        <v>8271</v>
      </c>
      <c r="R3611" s="7">
        <f t="shared" si="281"/>
        <v>153.31632653061226</v>
      </c>
      <c r="S3611" s="7">
        <f t="shared" si="284"/>
        <v>143.0952380952381</v>
      </c>
      <c r="T3611" t="s">
        <v>8317</v>
      </c>
      <c r="U3611" t="s">
        <v>8318</v>
      </c>
    </row>
    <row r="3612" spans="1:21" ht="4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282"/>
        <v>42203.182129629626</v>
      </c>
      <c r="L3612" s="19">
        <f t="shared" si="283"/>
        <v>2015</v>
      </c>
      <c r="M3612" s="14">
        <f t="shared" si="280"/>
        <v>42233.182129629626</v>
      </c>
      <c r="N3612" t="b">
        <v>0</v>
      </c>
      <c r="O3612">
        <v>31</v>
      </c>
      <c r="P3612" t="b">
        <v>1</v>
      </c>
      <c r="Q3612" t="s">
        <v>8271</v>
      </c>
      <c r="R3612" s="7">
        <f t="shared" si="281"/>
        <v>162.30000000000001</v>
      </c>
      <c r="S3612" s="7">
        <f t="shared" si="284"/>
        <v>52.354838709677416</v>
      </c>
      <c r="T3612" t="s">
        <v>8317</v>
      </c>
      <c r="U3612" t="s">
        <v>8318</v>
      </c>
    </row>
    <row r="3613" spans="1:21" ht="4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282"/>
        <v>42072.120381944449</v>
      </c>
      <c r="L3613" s="19">
        <f t="shared" si="283"/>
        <v>2015</v>
      </c>
      <c r="M3613" s="14">
        <f t="shared" si="280"/>
        <v>42102.120381944449</v>
      </c>
      <c r="N3613" t="b">
        <v>0</v>
      </c>
      <c r="O3613">
        <v>51</v>
      </c>
      <c r="P3613" t="b">
        <v>1</v>
      </c>
      <c r="Q3613" t="s">
        <v>8271</v>
      </c>
      <c r="R3613" s="7">
        <f t="shared" si="281"/>
        <v>136</v>
      </c>
      <c r="S3613" s="7">
        <f t="shared" si="284"/>
        <v>66.666666666666671</v>
      </c>
      <c r="T3613" t="s">
        <v>8317</v>
      </c>
      <c r="U3613" t="s">
        <v>8318</v>
      </c>
    </row>
    <row r="3614" spans="1:21" ht="4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282"/>
        <v>41789.476979166662</v>
      </c>
      <c r="L3614" s="19">
        <f t="shared" si="283"/>
        <v>2014</v>
      </c>
      <c r="M3614" s="14">
        <f t="shared" si="280"/>
        <v>41799.476979166662</v>
      </c>
      <c r="N3614" t="b">
        <v>0</v>
      </c>
      <c r="O3614">
        <v>57</v>
      </c>
      <c r="P3614" t="b">
        <v>1</v>
      </c>
      <c r="Q3614" t="s">
        <v>8271</v>
      </c>
      <c r="R3614" s="7">
        <f t="shared" si="281"/>
        <v>144.4</v>
      </c>
      <c r="S3614" s="7">
        <f t="shared" si="284"/>
        <v>126.66666666666667</v>
      </c>
      <c r="T3614" t="s">
        <v>8317</v>
      </c>
      <c r="U3614" t="s">
        <v>8318</v>
      </c>
    </row>
    <row r="3615" spans="1:21" ht="30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282"/>
        <v>41788.33997685185</v>
      </c>
      <c r="L3615" s="19">
        <f t="shared" si="283"/>
        <v>2014</v>
      </c>
      <c r="M3615" s="14">
        <f t="shared" si="280"/>
        <v>41818.33997685185</v>
      </c>
      <c r="N3615" t="b">
        <v>0</v>
      </c>
      <c r="O3615">
        <v>20</v>
      </c>
      <c r="P3615" t="b">
        <v>1</v>
      </c>
      <c r="Q3615" t="s">
        <v>8271</v>
      </c>
      <c r="R3615" s="7">
        <f t="shared" si="281"/>
        <v>100</v>
      </c>
      <c r="S3615" s="7">
        <f t="shared" si="284"/>
        <v>62.5</v>
      </c>
      <c r="T3615" t="s">
        <v>8317</v>
      </c>
      <c r="U3615" t="s">
        <v>8318</v>
      </c>
    </row>
    <row r="3616" spans="1:21" ht="4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282"/>
        <v>42143.791851851856</v>
      </c>
      <c r="L3616" s="19">
        <f t="shared" si="283"/>
        <v>2015</v>
      </c>
      <c r="M3616" s="14">
        <f t="shared" si="280"/>
        <v>42173.791851851856</v>
      </c>
      <c r="N3616" t="b">
        <v>0</v>
      </c>
      <c r="O3616">
        <v>71</v>
      </c>
      <c r="P3616" t="b">
        <v>1</v>
      </c>
      <c r="Q3616" t="s">
        <v>8271</v>
      </c>
      <c r="R3616" s="7">
        <f t="shared" si="281"/>
        <v>100.8</v>
      </c>
      <c r="S3616" s="7">
        <f t="shared" si="284"/>
        <v>35.492957746478872</v>
      </c>
      <c r="T3616" t="s">
        <v>8317</v>
      </c>
      <c r="U3616" t="s">
        <v>8318</v>
      </c>
    </row>
    <row r="3617" spans="1:21" ht="4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282"/>
        <v>42318.343703703707</v>
      </c>
      <c r="L3617" s="19">
        <f t="shared" si="283"/>
        <v>2015</v>
      </c>
      <c r="M3617" s="14">
        <f t="shared" si="280"/>
        <v>42348.343703703707</v>
      </c>
      <c r="N3617" t="b">
        <v>0</v>
      </c>
      <c r="O3617">
        <v>72</v>
      </c>
      <c r="P3617" t="b">
        <v>1</v>
      </c>
      <c r="Q3617" t="s">
        <v>8271</v>
      </c>
      <c r="R3617" s="7">
        <f t="shared" si="281"/>
        <v>106.80000000000001</v>
      </c>
      <c r="S3617" s="7">
        <f t="shared" si="284"/>
        <v>37.083333333333336</v>
      </c>
      <c r="T3617" t="s">
        <v>8317</v>
      </c>
      <c r="U3617" t="s">
        <v>8318</v>
      </c>
    </row>
    <row r="3618" spans="1:21" ht="4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282"/>
        <v>42052.699814814812</v>
      </c>
      <c r="L3618" s="19">
        <f t="shared" si="283"/>
        <v>2015</v>
      </c>
      <c r="M3618" s="14">
        <f t="shared" si="280"/>
        <v>42082.658148148148</v>
      </c>
      <c r="N3618" t="b">
        <v>0</v>
      </c>
      <c r="O3618">
        <v>45</v>
      </c>
      <c r="P3618" t="b">
        <v>1</v>
      </c>
      <c r="Q3618" t="s">
        <v>8271</v>
      </c>
      <c r="R3618" s="7">
        <f t="shared" si="281"/>
        <v>124.8</v>
      </c>
      <c r="S3618" s="7">
        <f t="shared" si="284"/>
        <v>69.333333333333329</v>
      </c>
      <c r="T3618" t="s">
        <v>8317</v>
      </c>
      <c r="U3618" t="s">
        <v>8318</v>
      </c>
    </row>
    <row r="3619" spans="1:21" ht="4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282"/>
        <v>42779.360289351855</v>
      </c>
      <c r="L3619" s="19">
        <f t="shared" si="283"/>
        <v>2017</v>
      </c>
      <c r="M3619" s="14">
        <f t="shared" si="280"/>
        <v>42793.75</v>
      </c>
      <c r="N3619" t="b">
        <v>0</v>
      </c>
      <c r="O3619">
        <v>51</v>
      </c>
      <c r="P3619" t="b">
        <v>1</v>
      </c>
      <c r="Q3619" t="s">
        <v>8271</v>
      </c>
      <c r="R3619" s="7">
        <f t="shared" si="281"/>
        <v>118.91891891891892</v>
      </c>
      <c r="S3619" s="7">
        <f t="shared" si="284"/>
        <v>17.254901960784313</v>
      </c>
      <c r="T3619" t="s">
        <v>8317</v>
      </c>
      <c r="U3619" t="s">
        <v>8318</v>
      </c>
    </row>
    <row r="3620" spans="1:21" ht="4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282"/>
        <v>42128.377893518518</v>
      </c>
      <c r="L3620" s="19">
        <f t="shared" si="283"/>
        <v>2015</v>
      </c>
      <c r="M3620" s="14">
        <f t="shared" si="280"/>
        <v>42158.377893518518</v>
      </c>
      <c r="N3620" t="b">
        <v>0</v>
      </c>
      <c r="O3620">
        <v>56</v>
      </c>
      <c r="P3620" t="b">
        <v>1</v>
      </c>
      <c r="Q3620" t="s">
        <v>8271</v>
      </c>
      <c r="R3620" s="7">
        <f t="shared" si="281"/>
        <v>101</v>
      </c>
      <c r="S3620" s="7">
        <f t="shared" si="284"/>
        <v>36.071428571428569</v>
      </c>
      <c r="T3620" t="s">
        <v>8317</v>
      </c>
      <c r="U3620" t="s">
        <v>8318</v>
      </c>
    </row>
    <row r="3621" spans="1:21" ht="4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282"/>
        <v>42660.882245370369</v>
      </c>
      <c r="L3621" s="19">
        <f t="shared" si="283"/>
        <v>2016</v>
      </c>
      <c r="M3621" s="14">
        <f t="shared" si="280"/>
        <v>42693.666666666672</v>
      </c>
      <c r="N3621" t="b">
        <v>0</v>
      </c>
      <c r="O3621">
        <v>17</v>
      </c>
      <c r="P3621" t="b">
        <v>1</v>
      </c>
      <c r="Q3621" t="s">
        <v>8271</v>
      </c>
      <c r="R3621" s="7">
        <f t="shared" si="281"/>
        <v>112.99999999999999</v>
      </c>
      <c r="S3621" s="7">
        <f t="shared" si="284"/>
        <v>66.470588235294116</v>
      </c>
      <c r="T3621" t="s">
        <v>8317</v>
      </c>
      <c r="U3621" t="s">
        <v>8318</v>
      </c>
    </row>
    <row r="3622" spans="1:21" ht="4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282"/>
        <v>42037.688206018516</v>
      </c>
      <c r="L3622" s="19">
        <f t="shared" si="283"/>
        <v>2015</v>
      </c>
      <c r="M3622" s="14">
        <f t="shared" si="280"/>
        <v>42067.916666666672</v>
      </c>
      <c r="N3622" t="b">
        <v>0</v>
      </c>
      <c r="O3622">
        <v>197</v>
      </c>
      <c r="P3622" t="b">
        <v>1</v>
      </c>
      <c r="Q3622" t="s">
        <v>8271</v>
      </c>
      <c r="R3622" s="7">
        <f t="shared" si="281"/>
        <v>105.19047619047619</v>
      </c>
      <c r="S3622" s="7">
        <f t="shared" si="284"/>
        <v>56.065989847715734</v>
      </c>
      <c r="T3622" t="s">
        <v>8317</v>
      </c>
      <c r="U3622" t="s">
        <v>8318</v>
      </c>
    </row>
    <row r="3623" spans="1:21" ht="4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282"/>
        <v>42619.685694444444</v>
      </c>
      <c r="L3623" s="19">
        <f t="shared" si="283"/>
        <v>2016</v>
      </c>
      <c r="M3623" s="14">
        <f t="shared" si="280"/>
        <v>42643.625</v>
      </c>
      <c r="N3623" t="b">
        <v>0</v>
      </c>
      <c r="O3623">
        <v>70</v>
      </c>
      <c r="P3623" t="b">
        <v>1</v>
      </c>
      <c r="Q3623" t="s">
        <v>8271</v>
      </c>
      <c r="R3623" s="7">
        <f t="shared" si="281"/>
        <v>109.73333333333332</v>
      </c>
      <c r="S3623" s="7">
        <f t="shared" si="284"/>
        <v>47.028571428571432</v>
      </c>
      <c r="T3623" t="s">
        <v>8317</v>
      </c>
      <c r="U3623" t="s">
        <v>8318</v>
      </c>
    </row>
    <row r="3624" spans="1:21" ht="30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282"/>
        <v>41876.971886574072</v>
      </c>
      <c r="L3624" s="19">
        <f t="shared" si="283"/>
        <v>2014</v>
      </c>
      <c r="M3624" s="14">
        <f t="shared" si="280"/>
        <v>41909.890972222223</v>
      </c>
      <c r="N3624" t="b">
        <v>0</v>
      </c>
      <c r="O3624">
        <v>21</v>
      </c>
      <c r="P3624" t="b">
        <v>1</v>
      </c>
      <c r="Q3624" t="s">
        <v>8271</v>
      </c>
      <c r="R3624" s="7">
        <f t="shared" si="281"/>
        <v>100.099</v>
      </c>
      <c r="S3624" s="7">
        <f t="shared" si="284"/>
        <v>47.666190476190479</v>
      </c>
      <c r="T3624" t="s">
        <v>8317</v>
      </c>
      <c r="U3624" t="s">
        <v>8318</v>
      </c>
    </row>
    <row r="3625" spans="1:21" ht="30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282"/>
        <v>41828.486921296295</v>
      </c>
      <c r="L3625" s="19">
        <f t="shared" si="283"/>
        <v>2014</v>
      </c>
      <c r="M3625" s="14">
        <f t="shared" si="280"/>
        <v>41846.041666666664</v>
      </c>
      <c r="N3625" t="b">
        <v>0</v>
      </c>
      <c r="O3625">
        <v>34</v>
      </c>
      <c r="P3625" t="b">
        <v>1</v>
      </c>
      <c r="Q3625" t="s">
        <v>8271</v>
      </c>
      <c r="R3625" s="7">
        <f t="shared" si="281"/>
        <v>120</v>
      </c>
      <c r="S3625" s="7">
        <f t="shared" si="284"/>
        <v>88.235294117647058</v>
      </c>
      <c r="T3625" t="s">
        <v>8317</v>
      </c>
      <c r="U3625" t="s">
        <v>8318</v>
      </c>
    </row>
    <row r="3626" spans="1:21" ht="75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282"/>
        <v>42545.524189814816</v>
      </c>
      <c r="L3626" s="19">
        <f t="shared" si="283"/>
        <v>2016</v>
      </c>
      <c r="M3626" s="14">
        <f t="shared" si="280"/>
        <v>42605.524189814816</v>
      </c>
      <c r="N3626" t="b">
        <v>0</v>
      </c>
      <c r="O3626">
        <v>39</v>
      </c>
      <c r="P3626" t="b">
        <v>1</v>
      </c>
      <c r="Q3626" t="s">
        <v>8271</v>
      </c>
      <c r="R3626" s="7">
        <f t="shared" si="281"/>
        <v>104.93333333333332</v>
      </c>
      <c r="S3626" s="7">
        <f t="shared" si="284"/>
        <v>80.717948717948715</v>
      </c>
      <c r="T3626" t="s">
        <v>8317</v>
      </c>
      <c r="U3626" t="s">
        <v>8318</v>
      </c>
    </row>
    <row r="3627" spans="1:21" ht="45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282"/>
        <v>42157.402511574073</v>
      </c>
      <c r="L3627" s="19">
        <f t="shared" si="283"/>
        <v>2015</v>
      </c>
      <c r="M3627" s="14">
        <f t="shared" si="280"/>
        <v>42187.402511574073</v>
      </c>
      <c r="N3627" t="b">
        <v>0</v>
      </c>
      <c r="O3627">
        <v>78</v>
      </c>
      <c r="P3627" t="b">
        <v>1</v>
      </c>
      <c r="Q3627" t="s">
        <v>8271</v>
      </c>
      <c r="R3627" s="7">
        <f t="shared" si="281"/>
        <v>102.66666666666666</v>
      </c>
      <c r="S3627" s="7">
        <f t="shared" si="284"/>
        <v>39.487179487179489</v>
      </c>
      <c r="T3627" t="s">
        <v>8317</v>
      </c>
      <c r="U3627" t="s">
        <v>8318</v>
      </c>
    </row>
    <row r="3628" spans="1:21" ht="4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282"/>
        <v>41846.417326388888</v>
      </c>
      <c r="L3628" s="19">
        <f t="shared" si="283"/>
        <v>2014</v>
      </c>
      <c r="M3628" s="14">
        <f t="shared" si="280"/>
        <v>41867.417326388888</v>
      </c>
      <c r="N3628" t="b">
        <v>0</v>
      </c>
      <c r="O3628">
        <v>48</v>
      </c>
      <c r="P3628" t="b">
        <v>1</v>
      </c>
      <c r="Q3628" t="s">
        <v>8271</v>
      </c>
      <c r="R3628" s="7">
        <f t="shared" si="281"/>
        <v>101.82500000000002</v>
      </c>
      <c r="S3628" s="7">
        <f t="shared" si="284"/>
        <v>84.854166666666671</v>
      </c>
      <c r="T3628" t="s">
        <v>8317</v>
      </c>
      <c r="U3628" t="s">
        <v>8318</v>
      </c>
    </row>
    <row r="3629" spans="1:21" ht="4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282"/>
        <v>42460.491747685184</v>
      </c>
      <c r="L3629" s="19">
        <f t="shared" si="283"/>
        <v>2016</v>
      </c>
      <c r="M3629" s="14">
        <f t="shared" si="280"/>
        <v>42510.915972222225</v>
      </c>
      <c r="N3629" t="b">
        <v>0</v>
      </c>
      <c r="O3629">
        <v>29</v>
      </c>
      <c r="P3629" t="b">
        <v>1</v>
      </c>
      <c r="Q3629" t="s">
        <v>8271</v>
      </c>
      <c r="R3629" s="7">
        <f t="shared" si="281"/>
        <v>100</v>
      </c>
      <c r="S3629" s="7">
        <f t="shared" si="284"/>
        <v>68.965517241379317</v>
      </c>
      <c r="T3629" t="s">
        <v>8317</v>
      </c>
      <c r="U3629" t="s">
        <v>8318</v>
      </c>
    </row>
    <row r="3630" spans="1:21" ht="4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282"/>
        <v>42291.583287037036</v>
      </c>
      <c r="L3630" s="19">
        <f t="shared" si="283"/>
        <v>2015</v>
      </c>
      <c r="M3630" s="14">
        <f t="shared" si="280"/>
        <v>42351.624953703707</v>
      </c>
      <c r="N3630" t="b">
        <v>0</v>
      </c>
      <c r="O3630">
        <v>0</v>
      </c>
      <c r="P3630" t="b">
        <v>0</v>
      </c>
      <c r="Q3630" t="s">
        <v>8305</v>
      </c>
      <c r="R3630" s="7">
        <f t="shared" si="281"/>
        <v>0</v>
      </c>
      <c r="S3630" s="7">
        <f t="shared" si="284"/>
        <v>0</v>
      </c>
      <c r="T3630" t="s">
        <v>8317</v>
      </c>
      <c r="U3630" t="s">
        <v>8359</v>
      </c>
    </row>
    <row r="3631" spans="1:21" ht="45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282"/>
        <v>42436.844490740739</v>
      </c>
      <c r="L3631" s="19">
        <f t="shared" si="283"/>
        <v>2016</v>
      </c>
      <c r="M3631" s="14">
        <f t="shared" si="280"/>
        <v>42495.458333333328</v>
      </c>
      <c r="N3631" t="b">
        <v>0</v>
      </c>
      <c r="O3631">
        <v>2</v>
      </c>
      <c r="P3631" t="b">
        <v>0</v>
      </c>
      <c r="Q3631" t="s">
        <v>8305</v>
      </c>
      <c r="R3631" s="7">
        <f t="shared" si="281"/>
        <v>1.9999999999999998E-4</v>
      </c>
      <c r="S3631" s="7">
        <f t="shared" si="284"/>
        <v>1</v>
      </c>
      <c r="T3631" t="s">
        <v>8317</v>
      </c>
      <c r="U3631" t="s">
        <v>8359</v>
      </c>
    </row>
    <row r="3632" spans="1:21" ht="4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282"/>
        <v>41942.59710648148</v>
      </c>
      <c r="L3632" s="19">
        <f t="shared" si="283"/>
        <v>2014</v>
      </c>
      <c r="M3632" s="14">
        <f t="shared" si="280"/>
        <v>41972.638773148152</v>
      </c>
      <c r="N3632" t="b">
        <v>0</v>
      </c>
      <c r="O3632">
        <v>1</v>
      </c>
      <c r="P3632" t="b">
        <v>0</v>
      </c>
      <c r="Q3632" t="s">
        <v>8305</v>
      </c>
      <c r="R3632" s="7">
        <f t="shared" si="281"/>
        <v>3.3333333333333333E-2</v>
      </c>
      <c r="S3632" s="7">
        <f t="shared" si="284"/>
        <v>1</v>
      </c>
      <c r="T3632" t="s">
        <v>8317</v>
      </c>
      <c r="U3632" t="s">
        <v>8359</v>
      </c>
    </row>
    <row r="3633" spans="1:21" ht="45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282"/>
        <v>41880.503437499996</v>
      </c>
      <c r="L3633" s="19">
        <f t="shared" si="283"/>
        <v>2014</v>
      </c>
      <c r="M3633" s="14">
        <f t="shared" si="280"/>
        <v>41904.915972222225</v>
      </c>
      <c r="N3633" t="b">
        <v>0</v>
      </c>
      <c r="O3633">
        <v>59</v>
      </c>
      <c r="P3633" t="b">
        <v>0</v>
      </c>
      <c r="Q3633" t="s">
        <v>8305</v>
      </c>
      <c r="R3633" s="7">
        <f t="shared" si="281"/>
        <v>51.023391812865491</v>
      </c>
      <c r="S3633" s="7">
        <f t="shared" si="284"/>
        <v>147.88135593220338</v>
      </c>
      <c r="T3633" t="s">
        <v>8317</v>
      </c>
      <c r="U3633" t="s">
        <v>8359</v>
      </c>
    </row>
    <row r="3634" spans="1:21" ht="4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282"/>
        <v>41946.686909722222</v>
      </c>
      <c r="L3634" s="19">
        <f t="shared" si="283"/>
        <v>2014</v>
      </c>
      <c r="M3634" s="14">
        <f t="shared" si="280"/>
        <v>41966.686909722222</v>
      </c>
      <c r="N3634" t="b">
        <v>0</v>
      </c>
      <c r="O3634">
        <v>1</v>
      </c>
      <c r="P3634" t="b">
        <v>0</v>
      </c>
      <c r="Q3634" t="s">
        <v>8305</v>
      </c>
      <c r="R3634" s="7">
        <f t="shared" si="281"/>
        <v>20</v>
      </c>
      <c r="S3634" s="7">
        <f t="shared" si="284"/>
        <v>100</v>
      </c>
      <c r="T3634" t="s">
        <v>8317</v>
      </c>
      <c r="U3634" t="s">
        <v>8359</v>
      </c>
    </row>
    <row r="3635" spans="1:21" ht="4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282"/>
        <v>42649.373460648145</v>
      </c>
      <c r="L3635" s="19">
        <f t="shared" si="283"/>
        <v>2016</v>
      </c>
      <c r="M3635" s="14">
        <f t="shared" si="280"/>
        <v>42692.791666666672</v>
      </c>
      <c r="N3635" t="b">
        <v>0</v>
      </c>
      <c r="O3635">
        <v>31</v>
      </c>
      <c r="P3635" t="b">
        <v>0</v>
      </c>
      <c r="Q3635" t="s">
        <v>8305</v>
      </c>
      <c r="R3635" s="7">
        <f t="shared" si="281"/>
        <v>35.24</v>
      </c>
      <c r="S3635" s="7">
        <f t="shared" si="284"/>
        <v>56.838709677419352</v>
      </c>
      <c r="T3635" t="s">
        <v>8317</v>
      </c>
      <c r="U3635" t="s">
        <v>8359</v>
      </c>
    </row>
    <row r="3636" spans="1:21" ht="4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282"/>
        <v>42700.916365740741</v>
      </c>
      <c r="L3636" s="19">
        <f t="shared" si="283"/>
        <v>2016</v>
      </c>
      <c r="M3636" s="14">
        <f t="shared" si="280"/>
        <v>42748.915972222225</v>
      </c>
      <c r="N3636" t="b">
        <v>0</v>
      </c>
      <c r="O3636">
        <v>18</v>
      </c>
      <c r="P3636" t="b">
        <v>0</v>
      </c>
      <c r="Q3636" t="s">
        <v>8305</v>
      </c>
      <c r="R3636" s="7">
        <f t="shared" si="281"/>
        <v>4.246666666666667</v>
      </c>
      <c r="S3636" s="7">
        <f t="shared" si="284"/>
        <v>176.94444444444446</v>
      </c>
      <c r="T3636" t="s">
        <v>8317</v>
      </c>
      <c r="U3636" t="s">
        <v>8359</v>
      </c>
    </row>
    <row r="3637" spans="1:21" ht="30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282"/>
        <v>42450.63282407407</v>
      </c>
      <c r="L3637" s="19">
        <f t="shared" si="283"/>
        <v>2016</v>
      </c>
      <c r="M3637" s="14">
        <f t="shared" si="280"/>
        <v>42480.63282407407</v>
      </c>
      <c r="N3637" t="b">
        <v>0</v>
      </c>
      <c r="O3637">
        <v>10</v>
      </c>
      <c r="P3637" t="b">
        <v>0</v>
      </c>
      <c r="Q3637" t="s">
        <v>8305</v>
      </c>
      <c r="R3637" s="7">
        <f t="shared" si="281"/>
        <v>36.457142857142856</v>
      </c>
      <c r="S3637" s="7">
        <f t="shared" si="284"/>
        <v>127.6</v>
      </c>
      <c r="T3637" t="s">
        <v>8317</v>
      </c>
      <c r="U3637" t="s">
        <v>8359</v>
      </c>
    </row>
    <row r="3638" spans="1:21" ht="4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282"/>
        <v>42226.444780092592</v>
      </c>
      <c r="L3638" s="19">
        <f t="shared" si="283"/>
        <v>2015</v>
      </c>
      <c r="M3638" s="14">
        <f t="shared" si="280"/>
        <v>42261.444780092592</v>
      </c>
      <c r="N3638" t="b">
        <v>0</v>
      </c>
      <c r="O3638">
        <v>0</v>
      </c>
      <c r="P3638" t="b">
        <v>0</v>
      </c>
      <c r="Q3638" t="s">
        <v>8305</v>
      </c>
      <c r="R3638" s="7">
        <f t="shared" si="281"/>
        <v>0</v>
      </c>
      <c r="S3638" s="7">
        <f t="shared" si="284"/>
        <v>0</v>
      </c>
      <c r="T3638" t="s">
        <v>8317</v>
      </c>
      <c r="U3638" t="s">
        <v>8359</v>
      </c>
    </row>
    <row r="3639" spans="1:21" ht="45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282"/>
        <v>41975.450636574074</v>
      </c>
      <c r="L3639" s="19">
        <f t="shared" si="283"/>
        <v>2014</v>
      </c>
      <c r="M3639" s="14">
        <f t="shared" si="280"/>
        <v>42005.450636574074</v>
      </c>
      <c r="N3639" t="b">
        <v>0</v>
      </c>
      <c r="O3639">
        <v>14</v>
      </c>
      <c r="P3639" t="b">
        <v>0</v>
      </c>
      <c r="Q3639" t="s">
        <v>8305</v>
      </c>
      <c r="R3639" s="7">
        <f t="shared" si="281"/>
        <v>30.866666666666664</v>
      </c>
      <c r="S3639" s="7">
        <f t="shared" si="284"/>
        <v>66.142857142857139</v>
      </c>
      <c r="T3639" t="s">
        <v>8317</v>
      </c>
      <c r="U3639" t="s">
        <v>8359</v>
      </c>
    </row>
    <row r="3640" spans="1:21" ht="30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282"/>
        <v>42053.422824074078</v>
      </c>
      <c r="L3640" s="19">
        <f t="shared" si="283"/>
        <v>2015</v>
      </c>
      <c r="M3640" s="14">
        <f t="shared" si="280"/>
        <v>42113.381157407406</v>
      </c>
      <c r="N3640" t="b">
        <v>0</v>
      </c>
      <c r="O3640">
        <v>2</v>
      </c>
      <c r="P3640" t="b">
        <v>0</v>
      </c>
      <c r="Q3640" t="s">
        <v>8305</v>
      </c>
      <c r="R3640" s="7">
        <f t="shared" si="281"/>
        <v>6.5454545454545459</v>
      </c>
      <c r="S3640" s="7">
        <f t="shared" si="284"/>
        <v>108</v>
      </c>
      <c r="T3640" t="s">
        <v>8317</v>
      </c>
      <c r="U3640" t="s">
        <v>8359</v>
      </c>
    </row>
    <row r="3641" spans="1:21" ht="4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282"/>
        <v>42590.427152777775</v>
      </c>
      <c r="L3641" s="19">
        <f t="shared" si="283"/>
        <v>2016</v>
      </c>
      <c r="M3641" s="14">
        <f t="shared" si="280"/>
        <v>42650.382638888885</v>
      </c>
      <c r="N3641" t="b">
        <v>0</v>
      </c>
      <c r="O3641">
        <v>1</v>
      </c>
      <c r="P3641" t="b">
        <v>0</v>
      </c>
      <c r="Q3641" t="s">
        <v>8305</v>
      </c>
      <c r="R3641" s="7">
        <f t="shared" si="281"/>
        <v>4.0000000000000001E-3</v>
      </c>
      <c r="S3641" s="7">
        <f t="shared" si="284"/>
        <v>1</v>
      </c>
      <c r="T3641" t="s">
        <v>8317</v>
      </c>
      <c r="U3641" t="s">
        <v>8359</v>
      </c>
    </row>
    <row r="3642" spans="1:21" ht="75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282"/>
        <v>42104.531597222223</v>
      </c>
      <c r="L3642" s="19">
        <f t="shared" si="283"/>
        <v>2015</v>
      </c>
      <c r="M3642" s="14">
        <f t="shared" si="280"/>
        <v>42134.531597222223</v>
      </c>
      <c r="N3642" t="b">
        <v>0</v>
      </c>
      <c r="O3642">
        <v>3</v>
      </c>
      <c r="P3642" t="b">
        <v>0</v>
      </c>
      <c r="Q3642" t="s">
        <v>8305</v>
      </c>
      <c r="R3642" s="7">
        <f t="shared" si="281"/>
        <v>5.5</v>
      </c>
      <c r="S3642" s="7">
        <f t="shared" si="284"/>
        <v>18.333333333333332</v>
      </c>
      <c r="T3642" t="s">
        <v>8317</v>
      </c>
      <c r="U3642" t="s">
        <v>8359</v>
      </c>
    </row>
    <row r="3643" spans="1:21" ht="4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282"/>
        <v>41899.377071759256</v>
      </c>
      <c r="L3643" s="19">
        <f t="shared" si="283"/>
        <v>2014</v>
      </c>
      <c r="M3643" s="14">
        <f t="shared" si="280"/>
        <v>41916.958333333336</v>
      </c>
      <c r="N3643" t="b">
        <v>0</v>
      </c>
      <c r="O3643">
        <v>0</v>
      </c>
      <c r="P3643" t="b">
        <v>0</v>
      </c>
      <c r="Q3643" t="s">
        <v>8305</v>
      </c>
      <c r="R3643" s="7">
        <f t="shared" si="281"/>
        <v>0</v>
      </c>
      <c r="S3643" s="7">
        <f t="shared" si="284"/>
        <v>0</v>
      </c>
      <c r="T3643" t="s">
        <v>8317</v>
      </c>
      <c r="U3643" t="s">
        <v>8359</v>
      </c>
    </row>
    <row r="3644" spans="1:21" ht="45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282"/>
        <v>42297.566284722227</v>
      </c>
      <c r="L3644" s="19">
        <f t="shared" si="283"/>
        <v>2015</v>
      </c>
      <c r="M3644" s="14">
        <f t="shared" si="280"/>
        <v>42338.458333333328</v>
      </c>
      <c r="N3644" t="b">
        <v>0</v>
      </c>
      <c r="O3644">
        <v>2</v>
      </c>
      <c r="P3644" t="b">
        <v>0</v>
      </c>
      <c r="Q3644" t="s">
        <v>8305</v>
      </c>
      <c r="R3644" s="7">
        <f t="shared" si="281"/>
        <v>2.1428571428571428</v>
      </c>
      <c r="S3644" s="7">
        <f t="shared" si="284"/>
        <v>7.5</v>
      </c>
      <c r="T3644" t="s">
        <v>8317</v>
      </c>
      <c r="U3644" t="s">
        <v>8359</v>
      </c>
    </row>
    <row r="3645" spans="1:21" ht="4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282"/>
        <v>42284.893969907411</v>
      </c>
      <c r="L3645" s="19">
        <f t="shared" si="283"/>
        <v>2015</v>
      </c>
      <c r="M3645" s="14">
        <f t="shared" si="280"/>
        <v>42324.935636574075</v>
      </c>
      <c r="N3645" t="b">
        <v>0</v>
      </c>
      <c r="O3645">
        <v>0</v>
      </c>
      <c r="P3645" t="b">
        <v>0</v>
      </c>
      <c r="Q3645" t="s">
        <v>8305</v>
      </c>
      <c r="R3645" s="7">
        <f t="shared" si="281"/>
        <v>0</v>
      </c>
      <c r="S3645" s="7">
        <f t="shared" si="284"/>
        <v>0</v>
      </c>
      <c r="T3645" t="s">
        <v>8317</v>
      </c>
      <c r="U3645" t="s">
        <v>8359</v>
      </c>
    </row>
    <row r="3646" spans="1:21" ht="4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282"/>
        <v>42408.991747685184</v>
      </c>
      <c r="L3646" s="19">
        <f t="shared" si="283"/>
        <v>2016</v>
      </c>
      <c r="M3646" s="14">
        <f t="shared" si="280"/>
        <v>42436.957638888889</v>
      </c>
      <c r="N3646" t="b">
        <v>0</v>
      </c>
      <c r="O3646">
        <v>12</v>
      </c>
      <c r="P3646" t="b">
        <v>0</v>
      </c>
      <c r="Q3646" t="s">
        <v>8305</v>
      </c>
      <c r="R3646" s="7">
        <f t="shared" si="281"/>
        <v>16.420000000000002</v>
      </c>
      <c r="S3646" s="7">
        <f t="shared" si="284"/>
        <v>68.416666666666671</v>
      </c>
      <c r="T3646" t="s">
        <v>8317</v>
      </c>
      <c r="U3646" t="s">
        <v>8359</v>
      </c>
    </row>
    <row r="3647" spans="1:21" ht="4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282"/>
        <v>42665.720347222217</v>
      </c>
      <c r="L3647" s="19">
        <f t="shared" si="283"/>
        <v>2016</v>
      </c>
      <c r="M3647" s="14">
        <f t="shared" si="280"/>
        <v>42695.762013888889</v>
      </c>
      <c r="N3647" t="b">
        <v>0</v>
      </c>
      <c r="O3647">
        <v>1</v>
      </c>
      <c r="P3647" t="b">
        <v>0</v>
      </c>
      <c r="Q3647" t="s">
        <v>8305</v>
      </c>
      <c r="R3647" s="7">
        <f t="shared" si="281"/>
        <v>0.1</v>
      </c>
      <c r="S3647" s="7">
        <f t="shared" si="284"/>
        <v>1</v>
      </c>
      <c r="T3647" t="s">
        <v>8317</v>
      </c>
      <c r="U3647" t="s">
        <v>8359</v>
      </c>
    </row>
    <row r="3648" spans="1:21" ht="4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282"/>
        <v>42140.171319444446</v>
      </c>
      <c r="L3648" s="19">
        <f t="shared" si="283"/>
        <v>2015</v>
      </c>
      <c r="M3648" s="14">
        <f t="shared" si="280"/>
        <v>42171.729166666672</v>
      </c>
      <c r="N3648" t="b">
        <v>0</v>
      </c>
      <c r="O3648">
        <v>8</v>
      </c>
      <c r="P3648" t="b">
        <v>0</v>
      </c>
      <c r="Q3648" t="s">
        <v>8305</v>
      </c>
      <c r="R3648" s="7">
        <f t="shared" si="281"/>
        <v>4.8099999999999996</v>
      </c>
      <c r="S3648" s="7">
        <f t="shared" si="284"/>
        <v>60.125</v>
      </c>
      <c r="T3648" t="s">
        <v>8317</v>
      </c>
      <c r="U3648" t="s">
        <v>8359</v>
      </c>
    </row>
    <row r="3649" spans="1:21" ht="4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282"/>
        <v>42598.499155092592</v>
      </c>
      <c r="L3649" s="19">
        <f t="shared" si="283"/>
        <v>2016</v>
      </c>
      <c r="M3649" s="14">
        <f t="shared" si="280"/>
        <v>42643.499155092592</v>
      </c>
      <c r="N3649" t="b">
        <v>0</v>
      </c>
      <c r="O3649">
        <v>2</v>
      </c>
      <c r="P3649" t="b">
        <v>0</v>
      </c>
      <c r="Q3649" t="s">
        <v>8305</v>
      </c>
      <c r="R3649" s="7">
        <f t="shared" si="281"/>
        <v>6</v>
      </c>
      <c r="S3649" s="7">
        <f t="shared" si="284"/>
        <v>15</v>
      </c>
      <c r="T3649" t="s">
        <v>8317</v>
      </c>
      <c r="U3649" t="s">
        <v>8359</v>
      </c>
    </row>
    <row r="3650" spans="1:21" ht="30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si="282"/>
        <v>41887.042187500003</v>
      </c>
      <c r="L3650" s="19">
        <f t="shared" si="283"/>
        <v>2014</v>
      </c>
      <c r="M3650" s="14">
        <f t="shared" ref="M3650:M3713" si="285">(I3650/86400)+25569+(-6/24)</f>
        <v>41917.042187500003</v>
      </c>
      <c r="N3650" t="b">
        <v>0</v>
      </c>
      <c r="O3650">
        <v>73</v>
      </c>
      <c r="P3650" t="b">
        <v>1</v>
      </c>
      <c r="Q3650" t="s">
        <v>8271</v>
      </c>
      <c r="R3650" s="7">
        <f t="shared" ref="R3650:R3713" si="286">E3650/D3650*100</f>
        <v>100.38249999999999</v>
      </c>
      <c r="S3650" s="7">
        <f t="shared" si="284"/>
        <v>550.04109589041093</v>
      </c>
      <c r="T3650" t="s">
        <v>8317</v>
      </c>
      <c r="U3650" t="s">
        <v>8318</v>
      </c>
    </row>
    <row r="3651" spans="1:21" ht="4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ref="K3651:K3714" si="287">(J3651/86400)+25569+(-6/24)</f>
        <v>41780.462893518517</v>
      </c>
      <c r="L3651" s="19">
        <f t="shared" ref="L3651:L3714" si="288">YEAR(K3651)</f>
        <v>2014</v>
      </c>
      <c r="M3651" s="14">
        <f t="shared" si="285"/>
        <v>41806.462893518517</v>
      </c>
      <c r="N3651" t="b">
        <v>0</v>
      </c>
      <c r="O3651">
        <v>8</v>
      </c>
      <c r="P3651" t="b">
        <v>1</v>
      </c>
      <c r="Q3651" t="s">
        <v>8271</v>
      </c>
      <c r="R3651" s="7">
        <f t="shared" si="286"/>
        <v>104</v>
      </c>
      <c r="S3651" s="7">
        <f t="shared" ref="S3651:S3714" si="289">IFERROR(E3651/O3651,0)</f>
        <v>97.5</v>
      </c>
      <c r="T3651" t="s">
        <v>8317</v>
      </c>
      <c r="U3651" t="s">
        <v>8318</v>
      </c>
    </row>
    <row r="3652" spans="1:21" ht="4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287"/>
        <v>42381.228981481487</v>
      </c>
      <c r="L3652" s="19">
        <f t="shared" si="288"/>
        <v>2016</v>
      </c>
      <c r="M3652" s="14">
        <f t="shared" si="285"/>
        <v>42402.228981481487</v>
      </c>
      <c r="N3652" t="b">
        <v>0</v>
      </c>
      <c r="O3652">
        <v>17</v>
      </c>
      <c r="P3652" t="b">
        <v>1</v>
      </c>
      <c r="Q3652" t="s">
        <v>8271</v>
      </c>
      <c r="R3652" s="7">
        <f t="shared" si="286"/>
        <v>100</v>
      </c>
      <c r="S3652" s="7">
        <f t="shared" si="289"/>
        <v>29.411764705882351</v>
      </c>
      <c r="T3652" t="s">
        <v>8317</v>
      </c>
      <c r="U3652" t="s">
        <v>8318</v>
      </c>
    </row>
    <row r="3653" spans="1:21" ht="30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287"/>
        <v>41828.396319444444</v>
      </c>
      <c r="L3653" s="19">
        <f t="shared" si="288"/>
        <v>2014</v>
      </c>
      <c r="M3653" s="14">
        <f t="shared" si="285"/>
        <v>41861.415972222225</v>
      </c>
      <c r="N3653" t="b">
        <v>0</v>
      </c>
      <c r="O3653">
        <v>9</v>
      </c>
      <c r="P3653" t="b">
        <v>1</v>
      </c>
      <c r="Q3653" t="s">
        <v>8271</v>
      </c>
      <c r="R3653" s="7">
        <f t="shared" si="286"/>
        <v>104</v>
      </c>
      <c r="S3653" s="7">
        <f t="shared" si="289"/>
        <v>57.777777777777779</v>
      </c>
      <c r="T3653" t="s">
        <v>8317</v>
      </c>
      <c r="U3653" t="s">
        <v>8318</v>
      </c>
    </row>
    <row r="3654" spans="1:21" ht="4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287"/>
        <v>42596.394699074073</v>
      </c>
      <c r="L3654" s="19">
        <f t="shared" si="288"/>
        <v>2016</v>
      </c>
      <c r="M3654" s="14">
        <f t="shared" si="285"/>
        <v>42606.915972222225</v>
      </c>
      <c r="N3654" t="b">
        <v>0</v>
      </c>
      <c r="O3654">
        <v>17</v>
      </c>
      <c r="P3654" t="b">
        <v>1</v>
      </c>
      <c r="Q3654" t="s">
        <v>8271</v>
      </c>
      <c r="R3654" s="7">
        <f t="shared" si="286"/>
        <v>250.66666666666669</v>
      </c>
      <c r="S3654" s="7">
        <f t="shared" si="289"/>
        <v>44.235294117647058</v>
      </c>
      <c r="T3654" t="s">
        <v>8317</v>
      </c>
      <c r="U3654" t="s">
        <v>8318</v>
      </c>
    </row>
    <row r="3655" spans="1:21" ht="4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287"/>
        <v>42191.113506944443</v>
      </c>
      <c r="L3655" s="19">
        <f t="shared" si="288"/>
        <v>2015</v>
      </c>
      <c r="M3655" s="14">
        <f t="shared" si="285"/>
        <v>42221.113506944443</v>
      </c>
      <c r="N3655" t="b">
        <v>0</v>
      </c>
      <c r="O3655">
        <v>33</v>
      </c>
      <c r="P3655" t="b">
        <v>1</v>
      </c>
      <c r="Q3655" t="s">
        <v>8271</v>
      </c>
      <c r="R3655" s="7">
        <f t="shared" si="286"/>
        <v>100.49999999999999</v>
      </c>
      <c r="S3655" s="7">
        <f t="shared" si="289"/>
        <v>60.909090909090907</v>
      </c>
      <c r="T3655" t="s">
        <v>8317</v>
      </c>
      <c r="U3655" t="s">
        <v>8318</v>
      </c>
    </row>
    <row r="3656" spans="1:21" ht="45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287"/>
        <v>42440.166504629626</v>
      </c>
      <c r="L3656" s="19">
        <f t="shared" si="288"/>
        <v>2016</v>
      </c>
      <c r="M3656" s="14">
        <f t="shared" si="285"/>
        <v>42463.458333333328</v>
      </c>
      <c r="N3656" t="b">
        <v>0</v>
      </c>
      <c r="O3656">
        <v>38</v>
      </c>
      <c r="P3656" t="b">
        <v>1</v>
      </c>
      <c r="Q3656" t="s">
        <v>8271</v>
      </c>
      <c r="R3656" s="7">
        <f t="shared" si="286"/>
        <v>174.4</v>
      </c>
      <c r="S3656" s="7">
        <f t="shared" si="289"/>
        <v>68.84210526315789</v>
      </c>
      <c r="T3656" t="s">
        <v>8317</v>
      </c>
      <c r="U3656" t="s">
        <v>8318</v>
      </c>
    </row>
    <row r="3657" spans="1:21" ht="45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287"/>
        <v>42173.553217592591</v>
      </c>
      <c r="L3657" s="19">
        <f t="shared" si="288"/>
        <v>2015</v>
      </c>
      <c r="M3657" s="14">
        <f t="shared" si="285"/>
        <v>42203.040972222225</v>
      </c>
      <c r="N3657" t="b">
        <v>0</v>
      </c>
      <c r="O3657">
        <v>79</v>
      </c>
      <c r="P3657" t="b">
        <v>1</v>
      </c>
      <c r="Q3657" t="s">
        <v>8271</v>
      </c>
      <c r="R3657" s="7">
        <f t="shared" si="286"/>
        <v>116.26</v>
      </c>
      <c r="S3657" s="7">
        <f t="shared" si="289"/>
        <v>73.582278481012665</v>
      </c>
      <c r="T3657" t="s">
        <v>8317</v>
      </c>
      <c r="U3657" t="s">
        <v>8318</v>
      </c>
    </row>
    <row r="3658" spans="1:21" ht="4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287"/>
        <v>42737.660138888888</v>
      </c>
      <c r="L3658" s="19">
        <f t="shared" si="288"/>
        <v>2017</v>
      </c>
      <c r="M3658" s="14">
        <f t="shared" si="285"/>
        <v>42767.707638888889</v>
      </c>
      <c r="N3658" t="b">
        <v>0</v>
      </c>
      <c r="O3658">
        <v>46</v>
      </c>
      <c r="P3658" t="b">
        <v>1</v>
      </c>
      <c r="Q3658" t="s">
        <v>8271</v>
      </c>
      <c r="R3658" s="7">
        <f t="shared" si="286"/>
        <v>105.82000000000001</v>
      </c>
      <c r="S3658" s="7">
        <f t="shared" si="289"/>
        <v>115.02173913043478</v>
      </c>
      <c r="T3658" t="s">
        <v>8317</v>
      </c>
      <c r="U3658" t="s">
        <v>8318</v>
      </c>
    </row>
    <row r="3659" spans="1:21" ht="4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287"/>
        <v>42499.379849537036</v>
      </c>
      <c r="L3659" s="19">
        <f t="shared" si="288"/>
        <v>2016</v>
      </c>
      <c r="M3659" s="14">
        <f t="shared" si="285"/>
        <v>42522.654166666667</v>
      </c>
      <c r="N3659" t="b">
        <v>0</v>
      </c>
      <c r="O3659">
        <v>20</v>
      </c>
      <c r="P3659" t="b">
        <v>1</v>
      </c>
      <c r="Q3659" t="s">
        <v>8271</v>
      </c>
      <c r="R3659" s="7">
        <f t="shared" si="286"/>
        <v>110.75</v>
      </c>
      <c r="S3659" s="7">
        <f t="shared" si="289"/>
        <v>110.75</v>
      </c>
      <c r="T3659" t="s">
        <v>8317</v>
      </c>
      <c r="U3659" t="s">
        <v>8318</v>
      </c>
    </row>
    <row r="3660" spans="1:21" ht="30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287"/>
        <v>41775.608564814815</v>
      </c>
      <c r="L3660" s="19">
        <f t="shared" si="288"/>
        <v>2014</v>
      </c>
      <c r="M3660" s="14">
        <f t="shared" si="285"/>
        <v>41821.915972222225</v>
      </c>
      <c r="N3660" t="b">
        <v>0</v>
      </c>
      <c r="O3660">
        <v>20</v>
      </c>
      <c r="P3660" t="b">
        <v>1</v>
      </c>
      <c r="Q3660" t="s">
        <v>8271</v>
      </c>
      <c r="R3660" s="7">
        <f t="shared" si="286"/>
        <v>100.66666666666666</v>
      </c>
      <c r="S3660" s="7">
        <f t="shared" si="289"/>
        <v>75.5</v>
      </c>
      <c r="T3660" t="s">
        <v>8317</v>
      </c>
      <c r="U3660" t="s">
        <v>8318</v>
      </c>
    </row>
    <row r="3661" spans="1:21" ht="30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287"/>
        <v>42055.027199074073</v>
      </c>
      <c r="L3661" s="19">
        <f t="shared" si="288"/>
        <v>2015</v>
      </c>
      <c r="M3661" s="14">
        <f t="shared" si="285"/>
        <v>42082.360416666663</v>
      </c>
      <c r="N3661" t="b">
        <v>0</v>
      </c>
      <c r="O3661">
        <v>13</v>
      </c>
      <c r="P3661" t="b">
        <v>1</v>
      </c>
      <c r="Q3661" t="s">
        <v>8271</v>
      </c>
      <c r="R3661" s="7">
        <f t="shared" si="286"/>
        <v>102.03333333333333</v>
      </c>
      <c r="S3661" s="7">
        <f t="shared" si="289"/>
        <v>235.46153846153845</v>
      </c>
      <c r="T3661" t="s">
        <v>8317</v>
      </c>
      <c r="U3661" t="s">
        <v>8318</v>
      </c>
    </row>
    <row r="3662" spans="1:21" ht="45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287"/>
        <v>41971.631076388891</v>
      </c>
      <c r="L3662" s="19">
        <f t="shared" si="288"/>
        <v>2014</v>
      </c>
      <c r="M3662" s="14">
        <f t="shared" si="285"/>
        <v>41996.631076388891</v>
      </c>
      <c r="N3662" t="b">
        <v>0</v>
      </c>
      <c r="O3662">
        <v>22</v>
      </c>
      <c r="P3662" t="b">
        <v>1</v>
      </c>
      <c r="Q3662" t="s">
        <v>8271</v>
      </c>
      <c r="R3662" s="7">
        <f t="shared" si="286"/>
        <v>100</v>
      </c>
      <c r="S3662" s="7">
        <f t="shared" si="289"/>
        <v>11.363636363636363</v>
      </c>
      <c r="T3662" t="s">
        <v>8317</v>
      </c>
      <c r="U3662" t="s">
        <v>8318</v>
      </c>
    </row>
    <row r="3663" spans="1:21" ht="4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287"/>
        <v>42447.646666666667</v>
      </c>
      <c r="L3663" s="19">
        <f t="shared" si="288"/>
        <v>2016</v>
      </c>
      <c r="M3663" s="14">
        <f t="shared" si="285"/>
        <v>42469.916666666672</v>
      </c>
      <c r="N3663" t="b">
        <v>0</v>
      </c>
      <c r="O3663">
        <v>36</v>
      </c>
      <c r="P3663" t="b">
        <v>1</v>
      </c>
      <c r="Q3663" t="s">
        <v>8271</v>
      </c>
      <c r="R3663" s="7">
        <f t="shared" si="286"/>
        <v>111.00000000000001</v>
      </c>
      <c r="S3663" s="7">
        <f t="shared" si="289"/>
        <v>92.5</v>
      </c>
      <c r="T3663" t="s">
        <v>8317</v>
      </c>
      <c r="U3663" t="s">
        <v>8318</v>
      </c>
    </row>
    <row r="3664" spans="1:21" ht="45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287"/>
        <v>42063.970069444447</v>
      </c>
      <c r="L3664" s="19">
        <f t="shared" si="288"/>
        <v>2015</v>
      </c>
      <c r="M3664" s="14">
        <f t="shared" si="285"/>
        <v>42093.928402777776</v>
      </c>
      <c r="N3664" t="b">
        <v>0</v>
      </c>
      <c r="O3664">
        <v>40</v>
      </c>
      <c r="P3664" t="b">
        <v>1</v>
      </c>
      <c r="Q3664" t="s">
        <v>8271</v>
      </c>
      <c r="R3664" s="7">
        <f t="shared" si="286"/>
        <v>101.42500000000001</v>
      </c>
      <c r="S3664" s="7">
        <f t="shared" si="289"/>
        <v>202.85</v>
      </c>
      <c r="T3664" t="s">
        <v>8317</v>
      </c>
      <c r="U3664" t="s">
        <v>8318</v>
      </c>
    </row>
    <row r="3665" spans="1:21" ht="4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287"/>
        <v>42665.201736111107</v>
      </c>
      <c r="L3665" s="19">
        <f t="shared" si="288"/>
        <v>2016</v>
      </c>
      <c r="M3665" s="14">
        <f t="shared" si="285"/>
        <v>42725.243402777778</v>
      </c>
      <c r="N3665" t="b">
        <v>0</v>
      </c>
      <c r="O3665">
        <v>9</v>
      </c>
      <c r="P3665" t="b">
        <v>1</v>
      </c>
      <c r="Q3665" t="s">
        <v>8271</v>
      </c>
      <c r="R3665" s="7">
        <f t="shared" si="286"/>
        <v>104</v>
      </c>
      <c r="S3665" s="7">
        <f t="shared" si="289"/>
        <v>26</v>
      </c>
      <c r="T3665" t="s">
        <v>8317</v>
      </c>
      <c r="U3665" t="s">
        <v>8318</v>
      </c>
    </row>
    <row r="3666" spans="1:21" ht="4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287"/>
        <v>42522.998715277776</v>
      </c>
      <c r="L3666" s="19">
        <f t="shared" si="288"/>
        <v>2016</v>
      </c>
      <c r="M3666" s="14">
        <f t="shared" si="285"/>
        <v>42536.998715277776</v>
      </c>
      <c r="N3666" t="b">
        <v>0</v>
      </c>
      <c r="O3666">
        <v>19</v>
      </c>
      <c r="P3666" t="b">
        <v>1</v>
      </c>
      <c r="Q3666" t="s">
        <v>8271</v>
      </c>
      <c r="R3666" s="7">
        <f t="shared" si="286"/>
        <v>109.375</v>
      </c>
      <c r="S3666" s="7">
        <f t="shared" si="289"/>
        <v>46.05263157894737</v>
      </c>
      <c r="T3666" t="s">
        <v>8317</v>
      </c>
      <c r="U3666" t="s">
        <v>8318</v>
      </c>
    </row>
    <row r="3667" spans="1:21" ht="4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287"/>
        <v>42294.558124999996</v>
      </c>
      <c r="L3667" s="19">
        <f t="shared" si="288"/>
        <v>2015</v>
      </c>
      <c r="M3667" s="14">
        <f t="shared" si="285"/>
        <v>42305.579166666663</v>
      </c>
      <c r="N3667" t="b">
        <v>0</v>
      </c>
      <c r="O3667">
        <v>14</v>
      </c>
      <c r="P3667" t="b">
        <v>1</v>
      </c>
      <c r="Q3667" t="s">
        <v>8271</v>
      </c>
      <c r="R3667" s="7">
        <f t="shared" si="286"/>
        <v>115.16129032258064</v>
      </c>
      <c r="S3667" s="7">
        <f t="shared" si="289"/>
        <v>51</v>
      </c>
      <c r="T3667" t="s">
        <v>8317</v>
      </c>
      <c r="U3667" t="s">
        <v>8318</v>
      </c>
    </row>
    <row r="3668" spans="1:21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287"/>
        <v>41822.65488425926</v>
      </c>
      <c r="L3668" s="19">
        <f t="shared" si="288"/>
        <v>2014</v>
      </c>
      <c r="M3668" s="14">
        <f t="shared" si="285"/>
        <v>41844.041666666664</v>
      </c>
      <c r="N3668" t="b">
        <v>0</v>
      </c>
      <c r="O3668">
        <v>38</v>
      </c>
      <c r="P3668" t="b">
        <v>1</v>
      </c>
      <c r="Q3668" t="s">
        <v>8271</v>
      </c>
      <c r="R3668" s="7">
        <f t="shared" si="286"/>
        <v>100</v>
      </c>
      <c r="S3668" s="7">
        <f t="shared" si="289"/>
        <v>31.578947368421051</v>
      </c>
      <c r="T3668" t="s">
        <v>8317</v>
      </c>
      <c r="U3668" t="s">
        <v>8318</v>
      </c>
    </row>
    <row r="3669" spans="1:21" ht="4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287"/>
        <v>42173.720127314809</v>
      </c>
      <c r="L3669" s="19">
        <f t="shared" si="288"/>
        <v>2015</v>
      </c>
      <c r="M3669" s="14">
        <f t="shared" si="285"/>
        <v>42203.720127314809</v>
      </c>
      <c r="N3669" t="b">
        <v>0</v>
      </c>
      <c r="O3669">
        <v>58</v>
      </c>
      <c r="P3669" t="b">
        <v>1</v>
      </c>
      <c r="Q3669" t="s">
        <v>8271</v>
      </c>
      <c r="R3669" s="7">
        <f t="shared" si="286"/>
        <v>103.17033333333335</v>
      </c>
      <c r="S3669" s="7">
        <f t="shared" si="289"/>
        <v>53.363965517241382</v>
      </c>
      <c r="T3669" t="s">
        <v>8317</v>
      </c>
      <c r="U3669" t="s">
        <v>8318</v>
      </c>
    </row>
    <row r="3670" spans="1:21" ht="4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287"/>
        <v>42185.306157407409</v>
      </c>
      <c r="L3670" s="19">
        <f t="shared" si="288"/>
        <v>2015</v>
      </c>
      <c r="M3670" s="14">
        <f t="shared" si="285"/>
        <v>42208.522916666669</v>
      </c>
      <c r="N3670" t="b">
        <v>0</v>
      </c>
      <c r="O3670">
        <v>28</v>
      </c>
      <c r="P3670" t="b">
        <v>1</v>
      </c>
      <c r="Q3670" t="s">
        <v>8271</v>
      </c>
      <c r="R3670" s="7">
        <f t="shared" si="286"/>
        <v>103.49999999999999</v>
      </c>
      <c r="S3670" s="7">
        <f t="shared" si="289"/>
        <v>36.964285714285715</v>
      </c>
      <c r="T3670" t="s">
        <v>8317</v>
      </c>
      <c r="U3670" t="s">
        <v>8318</v>
      </c>
    </row>
    <row r="3671" spans="1:21" ht="4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287"/>
        <v>42136.425196759257</v>
      </c>
      <c r="L3671" s="19">
        <f t="shared" si="288"/>
        <v>2015</v>
      </c>
      <c r="M3671" s="14">
        <f t="shared" si="285"/>
        <v>42166.425196759257</v>
      </c>
      <c r="N3671" t="b">
        <v>0</v>
      </c>
      <c r="O3671">
        <v>17</v>
      </c>
      <c r="P3671" t="b">
        <v>1</v>
      </c>
      <c r="Q3671" t="s">
        <v>8271</v>
      </c>
      <c r="R3671" s="7">
        <f t="shared" si="286"/>
        <v>138.19999999999999</v>
      </c>
      <c r="S3671" s="7">
        <f t="shared" si="289"/>
        <v>81.294117647058826</v>
      </c>
      <c r="T3671" t="s">
        <v>8317</v>
      </c>
      <c r="U3671" t="s">
        <v>8318</v>
      </c>
    </row>
    <row r="3672" spans="1:21" ht="4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287"/>
        <v>42142.264016203699</v>
      </c>
      <c r="L3672" s="19">
        <f t="shared" si="288"/>
        <v>2015</v>
      </c>
      <c r="M3672" s="14">
        <f t="shared" si="285"/>
        <v>42155.708333333328</v>
      </c>
      <c r="N3672" t="b">
        <v>0</v>
      </c>
      <c r="O3672">
        <v>12</v>
      </c>
      <c r="P3672" t="b">
        <v>1</v>
      </c>
      <c r="Q3672" t="s">
        <v>8271</v>
      </c>
      <c r="R3672" s="7">
        <f t="shared" si="286"/>
        <v>109.54545454545455</v>
      </c>
      <c r="S3672" s="7">
        <f t="shared" si="289"/>
        <v>20.083333333333332</v>
      </c>
      <c r="T3672" t="s">
        <v>8317</v>
      </c>
      <c r="U3672" t="s">
        <v>8318</v>
      </c>
    </row>
    <row r="3673" spans="1:21" ht="4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287"/>
        <v>41820.37809027778</v>
      </c>
      <c r="L3673" s="19">
        <f t="shared" si="288"/>
        <v>2014</v>
      </c>
      <c r="M3673" s="14">
        <f t="shared" si="285"/>
        <v>41840.915972222225</v>
      </c>
      <c r="N3673" t="b">
        <v>0</v>
      </c>
      <c r="O3673">
        <v>40</v>
      </c>
      <c r="P3673" t="b">
        <v>1</v>
      </c>
      <c r="Q3673" t="s">
        <v>8271</v>
      </c>
      <c r="R3673" s="7">
        <f t="shared" si="286"/>
        <v>100.85714285714286</v>
      </c>
      <c r="S3673" s="7">
        <f t="shared" si="289"/>
        <v>88.25</v>
      </c>
      <c r="T3673" t="s">
        <v>8317</v>
      </c>
      <c r="U3673" t="s">
        <v>8318</v>
      </c>
    </row>
    <row r="3674" spans="1:21" ht="45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287"/>
        <v>41878.696574074071</v>
      </c>
      <c r="L3674" s="19">
        <f t="shared" si="288"/>
        <v>2014</v>
      </c>
      <c r="M3674" s="14">
        <f t="shared" si="285"/>
        <v>41908.696574074071</v>
      </c>
      <c r="N3674" t="b">
        <v>0</v>
      </c>
      <c r="O3674">
        <v>57</v>
      </c>
      <c r="P3674" t="b">
        <v>1</v>
      </c>
      <c r="Q3674" t="s">
        <v>8271</v>
      </c>
      <c r="R3674" s="7">
        <f t="shared" si="286"/>
        <v>101.53333333333335</v>
      </c>
      <c r="S3674" s="7">
        <f t="shared" si="289"/>
        <v>53.438596491228068</v>
      </c>
      <c r="T3674" t="s">
        <v>8317</v>
      </c>
      <c r="U3674" t="s">
        <v>8318</v>
      </c>
    </row>
    <row r="3675" spans="1:21" ht="4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287"/>
        <v>41914.045104166667</v>
      </c>
      <c r="L3675" s="19">
        <f t="shared" si="288"/>
        <v>2014</v>
      </c>
      <c r="M3675" s="14">
        <f t="shared" si="285"/>
        <v>41948.286111111112</v>
      </c>
      <c r="N3675" t="b">
        <v>0</v>
      </c>
      <c r="O3675">
        <v>114</v>
      </c>
      <c r="P3675" t="b">
        <v>1</v>
      </c>
      <c r="Q3675" t="s">
        <v>8271</v>
      </c>
      <c r="R3675" s="7">
        <f t="shared" si="286"/>
        <v>113.625</v>
      </c>
      <c r="S3675" s="7">
        <f t="shared" si="289"/>
        <v>39.868421052631582</v>
      </c>
      <c r="T3675" t="s">
        <v>8317</v>
      </c>
      <c r="U3675" t="s">
        <v>8318</v>
      </c>
    </row>
    <row r="3676" spans="1:21" ht="4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287"/>
        <v>42556.623020833329</v>
      </c>
      <c r="L3676" s="19">
        <f t="shared" si="288"/>
        <v>2016</v>
      </c>
      <c r="M3676" s="14">
        <f t="shared" si="285"/>
        <v>42616.623020833329</v>
      </c>
      <c r="N3676" t="b">
        <v>0</v>
      </c>
      <c r="O3676">
        <v>31</v>
      </c>
      <c r="P3676" t="b">
        <v>1</v>
      </c>
      <c r="Q3676" t="s">
        <v>8271</v>
      </c>
      <c r="R3676" s="7">
        <f t="shared" si="286"/>
        <v>100</v>
      </c>
      <c r="S3676" s="7">
        <f t="shared" si="289"/>
        <v>145.16129032258064</v>
      </c>
      <c r="T3676" t="s">
        <v>8317</v>
      </c>
      <c r="U3676" t="s">
        <v>8318</v>
      </c>
    </row>
    <row r="3677" spans="1:21" ht="4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287"/>
        <v>42493.347013888888</v>
      </c>
      <c r="L3677" s="19">
        <f t="shared" si="288"/>
        <v>2016</v>
      </c>
      <c r="M3677" s="14">
        <f t="shared" si="285"/>
        <v>42505.708333333328</v>
      </c>
      <c r="N3677" t="b">
        <v>0</v>
      </c>
      <c r="O3677">
        <v>3</v>
      </c>
      <c r="P3677" t="b">
        <v>1</v>
      </c>
      <c r="Q3677" t="s">
        <v>8271</v>
      </c>
      <c r="R3677" s="7">
        <f t="shared" si="286"/>
        <v>140</v>
      </c>
      <c r="S3677" s="7">
        <f t="shared" si="289"/>
        <v>23.333333333333332</v>
      </c>
      <c r="T3677" t="s">
        <v>8317</v>
      </c>
      <c r="U3677" t="s">
        <v>8318</v>
      </c>
    </row>
    <row r="3678" spans="1:21" ht="4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287"/>
        <v>41876.565787037034</v>
      </c>
      <c r="L3678" s="19">
        <f t="shared" si="288"/>
        <v>2014</v>
      </c>
      <c r="M3678" s="14">
        <f t="shared" si="285"/>
        <v>41894.565787037034</v>
      </c>
      <c r="N3678" t="b">
        <v>0</v>
      </c>
      <c r="O3678">
        <v>16</v>
      </c>
      <c r="P3678" t="b">
        <v>1</v>
      </c>
      <c r="Q3678" t="s">
        <v>8271</v>
      </c>
      <c r="R3678" s="7">
        <f t="shared" si="286"/>
        <v>128.75</v>
      </c>
      <c r="S3678" s="7">
        <f t="shared" si="289"/>
        <v>64.375</v>
      </c>
      <c r="T3678" t="s">
        <v>8317</v>
      </c>
      <c r="U3678" t="s">
        <v>8318</v>
      </c>
    </row>
    <row r="3679" spans="1:21" ht="30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287"/>
        <v>41802.324282407411</v>
      </c>
      <c r="L3679" s="19">
        <f t="shared" si="288"/>
        <v>2014</v>
      </c>
      <c r="M3679" s="14">
        <f t="shared" si="285"/>
        <v>41822.915972222225</v>
      </c>
      <c r="N3679" t="b">
        <v>0</v>
      </c>
      <c r="O3679">
        <v>199</v>
      </c>
      <c r="P3679" t="b">
        <v>1</v>
      </c>
      <c r="Q3679" t="s">
        <v>8271</v>
      </c>
      <c r="R3679" s="7">
        <f t="shared" si="286"/>
        <v>102.90416666666667</v>
      </c>
      <c r="S3679" s="7">
        <f t="shared" si="289"/>
        <v>62.052763819095475</v>
      </c>
      <c r="T3679" t="s">
        <v>8317</v>
      </c>
      <c r="U3679" t="s">
        <v>8318</v>
      </c>
    </row>
    <row r="3680" spans="1:21" ht="30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287"/>
        <v>42120.281226851846</v>
      </c>
      <c r="L3680" s="19">
        <f t="shared" si="288"/>
        <v>2015</v>
      </c>
      <c r="M3680" s="14">
        <f t="shared" si="285"/>
        <v>42155.281226851846</v>
      </c>
      <c r="N3680" t="b">
        <v>0</v>
      </c>
      <c r="O3680">
        <v>31</v>
      </c>
      <c r="P3680" t="b">
        <v>1</v>
      </c>
      <c r="Q3680" t="s">
        <v>8271</v>
      </c>
      <c r="R3680" s="7">
        <f t="shared" si="286"/>
        <v>102.49999999999999</v>
      </c>
      <c r="S3680" s="7">
        <f t="shared" si="289"/>
        <v>66.129032258064512</v>
      </c>
      <c r="T3680" t="s">
        <v>8317</v>
      </c>
      <c r="U3680" t="s">
        <v>8318</v>
      </c>
    </row>
    <row r="3681" spans="1:21" ht="4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287"/>
        <v>41786.511354166665</v>
      </c>
      <c r="L3681" s="19">
        <f t="shared" si="288"/>
        <v>2014</v>
      </c>
      <c r="M3681" s="14">
        <f t="shared" si="285"/>
        <v>41820.957638888889</v>
      </c>
      <c r="N3681" t="b">
        <v>0</v>
      </c>
      <c r="O3681">
        <v>30</v>
      </c>
      <c r="P3681" t="b">
        <v>1</v>
      </c>
      <c r="Q3681" t="s">
        <v>8271</v>
      </c>
      <c r="R3681" s="7">
        <f t="shared" si="286"/>
        <v>110.1</v>
      </c>
      <c r="S3681" s="7">
        <f t="shared" si="289"/>
        <v>73.400000000000006</v>
      </c>
      <c r="T3681" t="s">
        <v>8317</v>
      </c>
      <c r="U3681" t="s">
        <v>8318</v>
      </c>
    </row>
    <row r="3682" spans="1:21" ht="30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287"/>
        <v>42627.204097222224</v>
      </c>
      <c r="L3682" s="19">
        <f t="shared" si="288"/>
        <v>2016</v>
      </c>
      <c r="M3682" s="14">
        <f t="shared" si="285"/>
        <v>42648.204097222224</v>
      </c>
      <c r="N3682" t="b">
        <v>0</v>
      </c>
      <c r="O3682">
        <v>34</v>
      </c>
      <c r="P3682" t="b">
        <v>1</v>
      </c>
      <c r="Q3682" t="s">
        <v>8271</v>
      </c>
      <c r="R3682" s="7">
        <f t="shared" si="286"/>
        <v>112.76666666666667</v>
      </c>
      <c r="S3682" s="7">
        <f t="shared" si="289"/>
        <v>99.5</v>
      </c>
      <c r="T3682" t="s">
        <v>8317</v>
      </c>
      <c r="U3682" t="s">
        <v>8318</v>
      </c>
    </row>
    <row r="3683" spans="1:21" ht="60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287"/>
        <v>42374.401504629626</v>
      </c>
      <c r="L3683" s="19">
        <f t="shared" si="288"/>
        <v>2016</v>
      </c>
      <c r="M3683" s="14">
        <f t="shared" si="285"/>
        <v>42384.401504629626</v>
      </c>
      <c r="N3683" t="b">
        <v>0</v>
      </c>
      <c r="O3683">
        <v>18</v>
      </c>
      <c r="P3683" t="b">
        <v>1</v>
      </c>
      <c r="Q3683" t="s">
        <v>8271</v>
      </c>
      <c r="R3683" s="7">
        <f t="shared" si="286"/>
        <v>111.9</v>
      </c>
      <c r="S3683" s="7">
        <f t="shared" si="289"/>
        <v>62.166666666666664</v>
      </c>
      <c r="T3683" t="s">
        <v>8317</v>
      </c>
      <c r="U3683" t="s">
        <v>8318</v>
      </c>
    </row>
    <row r="3684" spans="1:21" ht="4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287"/>
        <v>41772.435393518521</v>
      </c>
      <c r="L3684" s="19">
        <f t="shared" si="288"/>
        <v>2014</v>
      </c>
      <c r="M3684" s="14">
        <f t="shared" si="285"/>
        <v>41806.040972222225</v>
      </c>
      <c r="N3684" t="b">
        <v>0</v>
      </c>
      <c r="O3684">
        <v>67</v>
      </c>
      <c r="P3684" t="b">
        <v>1</v>
      </c>
      <c r="Q3684" t="s">
        <v>8271</v>
      </c>
      <c r="R3684" s="7">
        <f t="shared" si="286"/>
        <v>139.19999999999999</v>
      </c>
      <c r="S3684" s="7">
        <f t="shared" si="289"/>
        <v>62.328358208955223</v>
      </c>
      <c r="T3684" t="s">
        <v>8317</v>
      </c>
      <c r="U3684" t="s">
        <v>8318</v>
      </c>
    </row>
    <row r="3685" spans="1:21" ht="30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287"/>
        <v>42632.866851851853</v>
      </c>
      <c r="L3685" s="19">
        <f t="shared" si="288"/>
        <v>2016</v>
      </c>
      <c r="M3685" s="14">
        <f t="shared" si="285"/>
        <v>42662.866851851853</v>
      </c>
      <c r="N3685" t="b">
        <v>0</v>
      </c>
      <c r="O3685">
        <v>66</v>
      </c>
      <c r="P3685" t="b">
        <v>1</v>
      </c>
      <c r="Q3685" t="s">
        <v>8271</v>
      </c>
      <c r="R3685" s="7">
        <f t="shared" si="286"/>
        <v>110.85714285714286</v>
      </c>
      <c r="S3685" s="7">
        <f t="shared" si="289"/>
        <v>58.787878787878789</v>
      </c>
      <c r="T3685" t="s">
        <v>8317</v>
      </c>
      <c r="U3685" t="s">
        <v>8318</v>
      </c>
    </row>
    <row r="3686" spans="1:21" ht="4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287"/>
        <v>42218.930393518516</v>
      </c>
      <c r="L3686" s="19">
        <f t="shared" si="288"/>
        <v>2015</v>
      </c>
      <c r="M3686" s="14">
        <f t="shared" si="285"/>
        <v>42248.930393518516</v>
      </c>
      <c r="N3686" t="b">
        <v>0</v>
      </c>
      <c r="O3686">
        <v>23</v>
      </c>
      <c r="P3686" t="b">
        <v>1</v>
      </c>
      <c r="Q3686" t="s">
        <v>8271</v>
      </c>
      <c r="R3686" s="7">
        <f t="shared" si="286"/>
        <v>139.06666666666666</v>
      </c>
      <c r="S3686" s="7">
        <f t="shared" si="289"/>
        <v>45.347826086956523</v>
      </c>
      <c r="T3686" t="s">
        <v>8317</v>
      </c>
      <c r="U3686" t="s">
        <v>8318</v>
      </c>
    </row>
    <row r="3687" spans="1:21" ht="4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287"/>
        <v>41753.343275462961</v>
      </c>
      <c r="L3687" s="19">
        <f t="shared" si="288"/>
        <v>2014</v>
      </c>
      <c r="M3687" s="14">
        <f t="shared" si="285"/>
        <v>41778.625</v>
      </c>
      <c r="N3687" t="b">
        <v>0</v>
      </c>
      <c r="O3687">
        <v>126</v>
      </c>
      <c r="P3687" t="b">
        <v>1</v>
      </c>
      <c r="Q3687" t="s">
        <v>8271</v>
      </c>
      <c r="R3687" s="7">
        <f t="shared" si="286"/>
        <v>105.69999999999999</v>
      </c>
      <c r="S3687" s="7">
        <f t="shared" si="289"/>
        <v>41.944444444444443</v>
      </c>
      <c r="T3687" t="s">
        <v>8317</v>
      </c>
      <c r="U3687" t="s">
        <v>8318</v>
      </c>
    </row>
    <row r="3688" spans="1:21" ht="30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287"/>
        <v>42230.412731481483</v>
      </c>
      <c r="L3688" s="19">
        <f t="shared" si="288"/>
        <v>2015</v>
      </c>
      <c r="M3688" s="14">
        <f t="shared" si="285"/>
        <v>42244.915972222225</v>
      </c>
      <c r="N3688" t="b">
        <v>0</v>
      </c>
      <c r="O3688">
        <v>6</v>
      </c>
      <c r="P3688" t="b">
        <v>1</v>
      </c>
      <c r="Q3688" t="s">
        <v>8271</v>
      </c>
      <c r="R3688" s="7">
        <f t="shared" si="286"/>
        <v>101.42857142857142</v>
      </c>
      <c r="S3688" s="7">
        <f t="shared" si="289"/>
        <v>59.166666666666664</v>
      </c>
      <c r="T3688" t="s">
        <v>8317</v>
      </c>
      <c r="U3688" t="s">
        <v>8318</v>
      </c>
    </row>
    <row r="3689" spans="1:21" ht="4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287"/>
        <v>41786.968229166669</v>
      </c>
      <c r="L3689" s="19">
        <f t="shared" si="288"/>
        <v>2014</v>
      </c>
      <c r="M3689" s="14">
        <f t="shared" si="285"/>
        <v>41816.968229166669</v>
      </c>
      <c r="N3689" t="b">
        <v>0</v>
      </c>
      <c r="O3689">
        <v>25</v>
      </c>
      <c r="P3689" t="b">
        <v>1</v>
      </c>
      <c r="Q3689" t="s">
        <v>8271</v>
      </c>
      <c r="R3689" s="7">
        <f t="shared" si="286"/>
        <v>100.245</v>
      </c>
      <c r="S3689" s="7">
        <f t="shared" si="289"/>
        <v>200.49</v>
      </c>
      <c r="T3689" t="s">
        <v>8317</v>
      </c>
      <c r="U3689" t="s">
        <v>8318</v>
      </c>
    </row>
    <row r="3690" spans="1:21" ht="4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287"/>
        <v>41829.537083333329</v>
      </c>
      <c r="L3690" s="19">
        <f t="shared" si="288"/>
        <v>2014</v>
      </c>
      <c r="M3690" s="14">
        <f t="shared" si="285"/>
        <v>41859.537083333329</v>
      </c>
      <c r="N3690" t="b">
        <v>0</v>
      </c>
      <c r="O3690">
        <v>39</v>
      </c>
      <c r="P3690" t="b">
        <v>1</v>
      </c>
      <c r="Q3690" t="s">
        <v>8271</v>
      </c>
      <c r="R3690" s="7">
        <f t="shared" si="286"/>
        <v>109.16666666666666</v>
      </c>
      <c r="S3690" s="7">
        <f t="shared" si="289"/>
        <v>83.974358974358978</v>
      </c>
      <c r="T3690" t="s">
        <v>8317</v>
      </c>
      <c r="U3690" t="s">
        <v>8318</v>
      </c>
    </row>
    <row r="3691" spans="1:21" ht="4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287"/>
        <v>42147.576840277776</v>
      </c>
      <c r="L3691" s="19">
        <f t="shared" si="288"/>
        <v>2015</v>
      </c>
      <c r="M3691" s="14">
        <f t="shared" si="285"/>
        <v>42176.684027777781</v>
      </c>
      <c r="N3691" t="b">
        <v>0</v>
      </c>
      <c r="O3691">
        <v>62</v>
      </c>
      <c r="P3691" t="b">
        <v>1</v>
      </c>
      <c r="Q3691" t="s">
        <v>8271</v>
      </c>
      <c r="R3691" s="7">
        <f t="shared" si="286"/>
        <v>118.33333333333333</v>
      </c>
      <c r="S3691" s="7">
        <f t="shared" si="289"/>
        <v>57.258064516129032</v>
      </c>
      <c r="T3691" t="s">
        <v>8317</v>
      </c>
      <c r="U3691" t="s">
        <v>8318</v>
      </c>
    </row>
    <row r="3692" spans="1:21" ht="4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287"/>
        <v>41940.348182870366</v>
      </c>
      <c r="L3692" s="19">
        <f t="shared" si="288"/>
        <v>2014</v>
      </c>
      <c r="M3692" s="14">
        <f t="shared" si="285"/>
        <v>41970.389849537038</v>
      </c>
      <c r="N3692" t="b">
        <v>0</v>
      </c>
      <c r="O3692">
        <v>31</v>
      </c>
      <c r="P3692" t="b">
        <v>1</v>
      </c>
      <c r="Q3692" t="s">
        <v>8271</v>
      </c>
      <c r="R3692" s="7">
        <f t="shared" si="286"/>
        <v>120</v>
      </c>
      <c r="S3692" s="7">
        <f t="shared" si="289"/>
        <v>58.064516129032256</v>
      </c>
      <c r="T3692" t="s">
        <v>8317</v>
      </c>
      <c r="U3692" t="s">
        <v>8318</v>
      </c>
    </row>
    <row r="3693" spans="1:21" ht="30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287"/>
        <v>42020.450567129628</v>
      </c>
      <c r="L3693" s="19">
        <f t="shared" si="288"/>
        <v>2015</v>
      </c>
      <c r="M3693" s="14">
        <f t="shared" si="285"/>
        <v>42064.957638888889</v>
      </c>
      <c r="N3693" t="b">
        <v>0</v>
      </c>
      <c r="O3693">
        <v>274</v>
      </c>
      <c r="P3693" t="b">
        <v>1</v>
      </c>
      <c r="Q3693" t="s">
        <v>8271</v>
      </c>
      <c r="R3693" s="7">
        <f t="shared" si="286"/>
        <v>127.96000000000001</v>
      </c>
      <c r="S3693" s="7">
        <f t="shared" si="289"/>
        <v>186.80291970802921</v>
      </c>
      <c r="T3693" t="s">
        <v>8317</v>
      </c>
      <c r="U3693" t="s">
        <v>8318</v>
      </c>
    </row>
    <row r="3694" spans="1:21" ht="30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287"/>
        <v>41891.71503472222</v>
      </c>
      <c r="L3694" s="19">
        <f t="shared" si="288"/>
        <v>2014</v>
      </c>
      <c r="M3694" s="14">
        <f t="shared" si="285"/>
        <v>41900.75</v>
      </c>
      <c r="N3694" t="b">
        <v>0</v>
      </c>
      <c r="O3694">
        <v>17</v>
      </c>
      <c r="P3694" t="b">
        <v>1</v>
      </c>
      <c r="Q3694" t="s">
        <v>8271</v>
      </c>
      <c r="R3694" s="7">
        <f t="shared" si="286"/>
        <v>126</v>
      </c>
      <c r="S3694" s="7">
        <f t="shared" si="289"/>
        <v>74.117647058823536</v>
      </c>
      <c r="T3694" t="s">
        <v>8317</v>
      </c>
      <c r="U3694" t="s">
        <v>8318</v>
      </c>
    </row>
    <row r="3695" spans="1:21" ht="4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287"/>
        <v>42308.941307870366</v>
      </c>
      <c r="L3695" s="19">
        <f t="shared" si="288"/>
        <v>2015</v>
      </c>
      <c r="M3695" s="14">
        <f t="shared" si="285"/>
        <v>42338.6875</v>
      </c>
      <c r="N3695" t="b">
        <v>0</v>
      </c>
      <c r="O3695">
        <v>14</v>
      </c>
      <c r="P3695" t="b">
        <v>1</v>
      </c>
      <c r="Q3695" t="s">
        <v>8271</v>
      </c>
      <c r="R3695" s="7">
        <f t="shared" si="286"/>
        <v>129.12912912912913</v>
      </c>
      <c r="S3695" s="7">
        <f t="shared" si="289"/>
        <v>30.714285714285715</v>
      </c>
      <c r="T3695" t="s">
        <v>8317</v>
      </c>
      <c r="U3695" t="s">
        <v>8318</v>
      </c>
    </row>
    <row r="3696" spans="1:21" ht="45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287"/>
        <v>42489.883877314816</v>
      </c>
      <c r="L3696" s="19">
        <f t="shared" si="288"/>
        <v>2016</v>
      </c>
      <c r="M3696" s="14">
        <f t="shared" si="285"/>
        <v>42526.833333333328</v>
      </c>
      <c r="N3696" t="b">
        <v>0</v>
      </c>
      <c r="O3696">
        <v>60</v>
      </c>
      <c r="P3696" t="b">
        <v>1</v>
      </c>
      <c r="Q3696" t="s">
        <v>8271</v>
      </c>
      <c r="R3696" s="7">
        <f t="shared" si="286"/>
        <v>107.42857142857143</v>
      </c>
      <c r="S3696" s="7">
        <f t="shared" si="289"/>
        <v>62.666666666666664</v>
      </c>
      <c r="T3696" t="s">
        <v>8317</v>
      </c>
      <c r="U3696" t="s">
        <v>8318</v>
      </c>
    </row>
    <row r="3697" spans="1:21" ht="45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287"/>
        <v>41995.620486111111</v>
      </c>
      <c r="L3697" s="19">
        <f t="shared" si="288"/>
        <v>2014</v>
      </c>
      <c r="M3697" s="14">
        <f t="shared" si="285"/>
        <v>42015.620486111111</v>
      </c>
      <c r="N3697" t="b">
        <v>0</v>
      </c>
      <c r="O3697">
        <v>33</v>
      </c>
      <c r="P3697" t="b">
        <v>1</v>
      </c>
      <c r="Q3697" t="s">
        <v>8271</v>
      </c>
      <c r="R3697" s="7">
        <f t="shared" si="286"/>
        <v>100.125</v>
      </c>
      <c r="S3697" s="7">
        <f t="shared" si="289"/>
        <v>121.36363636363636</v>
      </c>
      <c r="T3697" t="s">
        <v>8317</v>
      </c>
      <c r="U3697" t="s">
        <v>8318</v>
      </c>
    </row>
    <row r="3698" spans="1:21" ht="4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287"/>
        <v>41988.367083333331</v>
      </c>
      <c r="L3698" s="19">
        <f t="shared" si="288"/>
        <v>2014</v>
      </c>
      <c r="M3698" s="14">
        <f t="shared" si="285"/>
        <v>42048.367083333331</v>
      </c>
      <c r="N3698" t="b">
        <v>0</v>
      </c>
      <c r="O3698">
        <v>78</v>
      </c>
      <c r="P3698" t="b">
        <v>1</v>
      </c>
      <c r="Q3698" t="s">
        <v>8271</v>
      </c>
      <c r="R3698" s="7">
        <f t="shared" si="286"/>
        <v>155</v>
      </c>
      <c r="S3698" s="7">
        <f t="shared" si="289"/>
        <v>39.743589743589745</v>
      </c>
      <c r="T3698" t="s">
        <v>8317</v>
      </c>
      <c r="U3698" t="s">
        <v>8318</v>
      </c>
    </row>
    <row r="3699" spans="1:21" ht="4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287"/>
        <v>42479.215833333335</v>
      </c>
      <c r="L3699" s="19">
        <f t="shared" si="288"/>
        <v>2016</v>
      </c>
      <c r="M3699" s="14">
        <f t="shared" si="285"/>
        <v>42500.215833333335</v>
      </c>
      <c r="N3699" t="b">
        <v>0</v>
      </c>
      <c r="O3699">
        <v>30</v>
      </c>
      <c r="P3699" t="b">
        <v>1</v>
      </c>
      <c r="Q3699" t="s">
        <v>8271</v>
      </c>
      <c r="R3699" s="7">
        <f t="shared" si="286"/>
        <v>108</v>
      </c>
      <c r="S3699" s="7">
        <f t="shared" si="289"/>
        <v>72</v>
      </c>
      <c r="T3699" t="s">
        <v>8317</v>
      </c>
      <c r="U3699" t="s">
        <v>8318</v>
      </c>
    </row>
    <row r="3700" spans="1:21" ht="30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287"/>
        <v>42401.556562500002</v>
      </c>
      <c r="L3700" s="19">
        <f t="shared" si="288"/>
        <v>2016</v>
      </c>
      <c r="M3700" s="14">
        <f t="shared" si="285"/>
        <v>42431.556562500002</v>
      </c>
      <c r="N3700" t="b">
        <v>0</v>
      </c>
      <c r="O3700">
        <v>136</v>
      </c>
      <c r="P3700" t="b">
        <v>1</v>
      </c>
      <c r="Q3700" t="s">
        <v>8271</v>
      </c>
      <c r="R3700" s="7">
        <f t="shared" si="286"/>
        <v>110.52</v>
      </c>
      <c r="S3700" s="7">
        <f t="shared" si="289"/>
        <v>40.632352941176471</v>
      </c>
      <c r="T3700" t="s">
        <v>8317</v>
      </c>
      <c r="U3700" t="s">
        <v>8318</v>
      </c>
    </row>
    <row r="3701" spans="1:21" ht="45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287"/>
        <v>41897.352037037039</v>
      </c>
      <c r="L3701" s="19">
        <f t="shared" si="288"/>
        <v>2014</v>
      </c>
      <c r="M3701" s="14">
        <f t="shared" si="285"/>
        <v>41927.352037037039</v>
      </c>
      <c r="N3701" t="b">
        <v>0</v>
      </c>
      <c r="O3701">
        <v>40</v>
      </c>
      <c r="P3701" t="b">
        <v>1</v>
      </c>
      <c r="Q3701" t="s">
        <v>8271</v>
      </c>
      <c r="R3701" s="7">
        <f t="shared" si="286"/>
        <v>100.8</v>
      </c>
      <c r="S3701" s="7">
        <f t="shared" si="289"/>
        <v>63</v>
      </c>
      <c r="T3701" t="s">
        <v>8317</v>
      </c>
      <c r="U3701" t="s">
        <v>8318</v>
      </c>
    </row>
    <row r="3702" spans="1:21" ht="30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287"/>
        <v>41882.335648148146</v>
      </c>
      <c r="L3702" s="19">
        <f t="shared" si="288"/>
        <v>2014</v>
      </c>
      <c r="M3702" s="14">
        <f t="shared" si="285"/>
        <v>41912.416666666664</v>
      </c>
      <c r="N3702" t="b">
        <v>0</v>
      </c>
      <c r="O3702">
        <v>18</v>
      </c>
      <c r="P3702" t="b">
        <v>1</v>
      </c>
      <c r="Q3702" t="s">
        <v>8271</v>
      </c>
      <c r="R3702" s="7">
        <f t="shared" si="286"/>
        <v>121.2</v>
      </c>
      <c r="S3702" s="7">
        <f t="shared" si="289"/>
        <v>33.666666666666664</v>
      </c>
      <c r="T3702" t="s">
        <v>8317</v>
      </c>
      <c r="U3702" t="s">
        <v>8318</v>
      </c>
    </row>
    <row r="3703" spans="1:21" ht="4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287"/>
        <v>42129.291585648149</v>
      </c>
      <c r="L3703" s="19">
        <f t="shared" si="288"/>
        <v>2015</v>
      </c>
      <c r="M3703" s="14">
        <f t="shared" si="285"/>
        <v>42159.291585648149</v>
      </c>
      <c r="N3703" t="b">
        <v>0</v>
      </c>
      <c r="O3703">
        <v>39</v>
      </c>
      <c r="P3703" t="b">
        <v>1</v>
      </c>
      <c r="Q3703" t="s">
        <v>8271</v>
      </c>
      <c r="R3703" s="7">
        <f t="shared" si="286"/>
        <v>100.33333333333334</v>
      </c>
      <c r="S3703" s="7">
        <f t="shared" si="289"/>
        <v>38.589743589743591</v>
      </c>
      <c r="T3703" t="s">
        <v>8317</v>
      </c>
      <c r="U3703" t="s">
        <v>8318</v>
      </c>
    </row>
    <row r="3704" spans="1:21" ht="45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287"/>
        <v>42524.28800925926</v>
      </c>
      <c r="L3704" s="19">
        <f t="shared" si="288"/>
        <v>2016</v>
      </c>
      <c r="M3704" s="14">
        <f t="shared" si="285"/>
        <v>42561.707638888889</v>
      </c>
      <c r="N3704" t="b">
        <v>0</v>
      </c>
      <c r="O3704">
        <v>21</v>
      </c>
      <c r="P3704" t="b">
        <v>1</v>
      </c>
      <c r="Q3704" t="s">
        <v>8271</v>
      </c>
      <c r="R3704" s="7">
        <f t="shared" si="286"/>
        <v>109.16666666666666</v>
      </c>
      <c r="S3704" s="7">
        <f t="shared" si="289"/>
        <v>155.95238095238096</v>
      </c>
      <c r="T3704" t="s">
        <v>8317</v>
      </c>
      <c r="U3704" t="s">
        <v>8318</v>
      </c>
    </row>
    <row r="3705" spans="1:21" ht="4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287"/>
        <v>42556.254490740743</v>
      </c>
      <c r="L3705" s="19">
        <f t="shared" si="288"/>
        <v>2016</v>
      </c>
      <c r="M3705" s="14">
        <f t="shared" si="285"/>
        <v>42595.040972222225</v>
      </c>
      <c r="N3705" t="b">
        <v>0</v>
      </c>
      <c r="O3705">
        <v>30</v>
      </c>
      <c r="P3705" t="b">
        <v>1</v>
      </c>
      <c r="Q3705" t="s">
        <v>8271</v>
      </c>
      <c r="R3705" s="7">
        <f t="shared" si="286"/>
        <v>123.42857142857142</v>
      </c>
      <c r="S3705" s="7">
        <f t="shared" si="289"/>
        <v>43.2</v>
      </c>
      <c r="T3705" t="s">
        <v>8317</v>
      </c>
      <c r="U3705" t="s">
        <v>8318</v>
      </c>
    </row>
    <row r="3706" spans="1:21" ht="4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287"/>
        <v>42461.439745370371</v>
      </c>
      <c r="L3706" s="19">
        <f t="shared" si="288"/>
        <v>2016</v>
      </c>
      <c r="M3706" s="14">
        <f t="shared" si="285"/>
        <v>42521.439745370371</v>
      </c>
      <c r="N3706" t="b">
        <v>0</v>
      </c>
      <c r="O3706">
        <v>27</v>
      </c>
      <c r="P3706" t="b">
        <v>1</v>
      </c>
      <c r="Q3706" t="s">
        <v>8271</v>
      </c>
      <c r="R3706" s="7">
        <f t="shared" si="286"/>
        <v>136.33666666666667</v>
      </c>
      <c r="S3706" s="7">
        <f t="shared" si="289"/>
        <v>15.148518518518518</v>
      </c>
      <c r="T3706" t="s">
        <v>8317</v>
      </c>
      <c r="U3706" t="s">
        <v>8318</v>
      </c>
    </row>
    <row r="3707" spans="1:21" ht="4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287"/>
        <v>41792.292986111112</v>
      </c>
      <c r="L3707" s="19">
        <f t="shared" si="288"/>
        <v>2014</v>
      </c>
      <c r="M3707" s="14">
        <f t="shared" si="285"/>
        <v>41813.5</v>
      </c>
      <c r="N3707" t="b">
        <v>0</v>
      </c>
      <c r="O3707">
        <v>35</v>
      </c>
      <c r="P3707" t="b">
        <v>1</v>
      </c>
      <c r="Q3707" t="s">
        <v>8271</v>
      </c>
      <c r="R3707" s="7">
        <f t="shared" si="286"/>
        <v>103.46657233816768</v>
      </c>
      <c r="S3707" s="7">
        <f t="shared" si="289"/>
        <v>83.571428571428569</v>
      </c>
      <c r="T3707" t="s">
        <v>8317</v>
      </c>
      <c r="U3707" t="s">
        <v>8318</v>
      </c>
    </row>
    <row r="3708" spans="1:21" ht="30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287"/>
        <v>41879.663761574076</v>
      </c>
      <c r="L3708" s="19">
        <f t="shared" si="288"/>
        <v>2014</v>
      </c>
      <c r="M3708" s="14">
        <f t="shared" si="285"/>
        <v>41894.663761574076</v>
      </c>
      <c r="N3708" t="b">
        <v>0</v>
      </c>
      <c r="O3708">
        <v>13</v>
      </c>
      <c r="P3708" t="b">
        <v>1</v>
      </c>
      <c r="Q3708" t="s">
        <v>8271</v>
      </c>
      <c r="R3708" s="7">
        <f t="shared" si="286"/>
        <v>121.33333333333334</v>
      </c>
      <c r="S3708" s="7">
        <f t="shared" si="289"/>
        <v>140</v>
      </c>
      <c r="T3708" t="s">
        <v>8317</v>
      </c>
      <c r="U3708" t="s">
        <v>8318</v>
      </c>
    </row>
    <row r="3709" spans="1:21" ht="30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287"/>
        <v>42551.798356481479</v>
      </c>
      <c r="L3709" s="19">
        <f t="shared" si="288"/>
        <v>2016</v>
      </c>
      <c r="M3709" s="14">
        <f t="shared" si="285"/>
        <v>42572.976388888885</v>
      </c>
      <c r="N3709" t="b">
        <v>0</v>
      </c>
      <c r="O3709">
        <v>23</v>
      </c>
      <c r="P3709" t="b">
        <v>1</v>
      </c>
      <c r="Q3709" t="s">
        <v>8271</v>
      </c>
      <c r="R3709" s="7">
        <f t="shared" si="286"/>
        <v>186</v>
      </c>
      <c r="S3709" s="7">
        <f t="shared" si="289"/>
        <v>80.869565217391298</v>
      </c>
      <c r="T3709" t="s">
        <v>8317</v>
      </c>
      <c r="U3709" t="s">
        <v>8318</v>
      </c>
    </row>
    <row r="3710" spans="1:21" ht="45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287"/>
        <v>41809.892199074078</v>
      </c>
      <c r="L3710" s="19">
        <f t="shared" si="288"/>
        <v>2014</v>
      </c>
      <c r="M3710" s="14">
        <f t="shared" si="285"/>
        <v>41823.892199074078</v>
      </c>
      <c r="N3710" t="b">
        <v>0</v>
      </c>
      <c r="O3710">
        <v>39</v>
      </c>
      <c r="P3710" t="b">
        <v>1</v>
      </c>
      <c r="Q3710" t="s">
        <v>8271</v>
      </c>
      <c r="R3710" s="7">
        <f t="shared" si="286"/>
        <v>300</v>
      </c>
      <c r="S3710" s="7">
        <f t="shared" si="289"/>
        <v>53.846153846153847</v>
      </c>
      <c r="T3710" t="s">
        <v>8317</v>
      </c>
      <c r="U3710" t="s">
        <v>8318</v>
      </c>
    </row>
    <row r="3711" spans="1:21" ht="4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287"/>
        <v>41785.457708333335</v>
      </c>
      <c r="L3711" s="19">
        <f t="shared" si="288"/>
        <v>2014</v>
      </c>
      <c r="M3711" s="14">
        <f t="shared" si="285"/>
        <v>41815.457708333335</v>
      </c>
      <c r="N3711" t="b">
        <v>0</v>
      </c>
      <c r="O3711">
        <v>35</v>
      </c>
      <c r="P3711" t="b">
        <v>1</v>
      </c>
      <c r="Q3711" t="s">
        <v>8271</v>
      </c>
      <c r="R3711" s="7">
        <f t="shared" si="286"/>
        <v>108.25</v>
      </c>
      <c r="S3711" s="7">
        <f t="shared" si="289"/>
        <v>30.928571428571427</v>
      </c>
      <c r="T3711" t="s">
        <v>8317</v>
      </c>
      <c r="U3711" t="s">
        <v>8318</v>
      </c>
    </row>
    <row r="3712" spans="1:21" ht="30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287"/>
        <v>42072.326249999998</v>
      </c>
      <c r="L3712" s="19">
        <f t="shared" si="288"/>
        <v>2015</v>
      </c>
      <c r="M3712" s="14">
        <f t="shared" si="285"/>
        <v>42097.326249999998</v>
      </c>
      <c r="N3712" t="b">
        <v>0</v>
      </c>
      <c r="O3712">
        <v>27</v>
      </c>
      <c r="P3712" t="b">
        <v>1</v>
      </c>
      <c r="Q3712" t="s">
        <v>8271</v>
      </c>
      <c r="R3712" s="7">
        <f t="shared" si="286"/>
        <v>141.15384615384616</v>
      </c>
      <c r="S3712" s="7">
        <f t="shared" si="289"/>
        <v>67.962962962962962</v>
      </c>
      <c r="T3712" t="s">
        <v>8317</v>
      </c>
      <c r="U3712" t="s">
        <v>8318</v>
      </c>
    </row>
    <row r="3713" spans="1:21" ht="30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287"/>
        <v>41779.474224537036</v>
      </c>
      <c r="L3713" s="19">
        <f t="shared" si="288"/>
        <v>2014</v>
      </c>
      <c r="M3713" s="14">
        <f t="shared" si="285"/>
        <v>41805.416666666664</v>
      </c>
      <c r="N3713" t="b">
        <v>0</v>
      </c>
      <c r="O3713">
        <v>21</v>
      </c>
      <c r="P3713" t="b">
        <v>1</v>
      </c>
      <c r="Q3713" t="s">
        <v>8271</v>
      </c>
      <c r="R3713" s="7">
        <f t="shared" si="286"/>
        <v>113.99999999999999</v>
      </c>
      <c r="S3713" s="7">
        <f t="shared" si="289"/>
        <v>27.142857142857142</v>
      </c>
      <c r="T3713" t="s">
        <v>8317</v>
      </c>
      <c r="U3713" t="s">
        <v>8318</v>
      </c>
    </row>
    <row r="3714" spans="1:21" ht="45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si="287"/>
        <v>42133.922071759254</v>
      </c>
      <c r="L3714" s="19">
        <f t="shared" si="288"/>
        <v>2015</v>
      </c>
      <c r="M3714" s="14">
        <f t="shared" ref="M3714:M3777" si="290">(I3714/86400)+25569+(-6/24)</f>
        <v>42155.040972222225</v>
      </c>
      <c r="N3714" t="b">
        <v>0</v>
      </c>
      <c r="O3714">
        <v>104</v>
      </c>
      <c r="P3714" t="b">
        <v>1</v>
      </c>
      <c r="Q3714" t="s">
        <v>8271</v>
      </c>
      <c r="R3714" s="7">
        <f t="shared" ref="R3714:R3777" si="291">E3714/D3714*100</f>
        <v>153.73333333333335</v>
      </c>
      <c r="S3714" s="7">
        <f t="shared" si="289"/>
        <v>110.86538461538461</v>
      </c>
      <c r="T3714" t="s">
        <v>8317</v>
      </c>
      <c r="U3714" t="s">
        <v>8318</v>
      </c>
    </row>
    <row r="3715" spans="1:21" ht="4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ref="K3715:K3778" si="292">(J3715/86400)+25569+(-6/24)</f>
        <v>42505.488032407404</v>
      </c>
      <c r="L3715" s="19">
        <f t="shared" ref="L3715:L3778" si="293">YEAR(K3715)</f>
        <v>2016</v>
      </c>
      <c r="M3715" s="14">
        <f t="shared" si="290"/>
        <v>42525.488032407404</v>
      </c>
      <c r="N3715" t="b">
        <v>0</v>
      </c>
      <c r="O3715">
        <v>19</v>
      </c>
      <c r="P3715" t="b">
        <v>1</v>
      </c>
      <c r="Q3715" t="s">
        <v>8271</v>
      </c>
      <c r="R3715" s="7">
        <f t="shared" si="291"/>
        <v>101.49999999999999</v>
      </c>
      <c r="S3715" s="7">
        <f t="shared" ref="S3715:S3778" si="294">IFERROR(E3715/O3715,0)</f>
        <v>106.84210526315789</v>
      </c>
      <c r="T3715" t="s">
        <v>8317</v>
      </c>
      <c r="U3715" t="s">
        <v>8318</v>
      </c>
    </row>
    <row r="3716" spans="1:21" ht="4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292"/>
        <v>42118.306331018517</v>
      </c>
      <c r="L3716" s="19">
        <f t="shared" si="293"/>
        <v>2015</v>
      </c>
      <c r="M3716" s="14">
        <f t="shared" si="290"/>
        <v>42149.915972222225</v>
      </c>
      <c r="N3716" t="b">
        <v>0</v>
      </c>
      <c r="O3716">
        <v>97</v>
      </c>
      <c r="P3716" t="b">
        <v>1</v>
      </c>
      <c r="Q3716" t="s">
        <v>8271</v>
      </c>
      <c r="R3716" s="7">
        <f t="shared" si="291"/>
        <v>102.35000000000001</v>
      </c>
      <c r="S3716" s="7">
        <f t="shared" si="294"/>
        <v>105.51546391752578</v>
      </c>
      <c r="T3716" t="s">
        <v>8317</v>
      </c>
      <c r="U3716" t="s">
        <v>8318</v>
      </c>
    </row>
    <row r="3717" spans="1:21" ht="4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292"/>
        <v>42036.745590277773</v>
      </c>
      <c r="L3717" s="19">
        <f t="shared" si="293"/>
        <v>2015</v>
      </c>
      <c r="M3717" s="14">
        <f t="shared" si="290"/>
        <v>42094.286111111112</v>
      </c>
      <c r="N3717" t="b">
        <v>0</v>
      </c>
      <c r="O3717">
        <v>27</v>
      </c>
      <c r="P3717" t="b">
        <v>1</v>
      </c>
      <c r="Q3717" t="s">
        <v>8271</v>
      </c>
      <c r="R3717" s="7">
        <f t="shared" si="291"/>
        <v>102.57142857142858</v>
      </c>
      <c r="S3717" s="7">
        <f t="shared" si="294"/>
        <v>132.96296296296296</v>
      </c>
      <c r="T3717" t="s">
        <v>8317</v>
      </c>
      <c r="U3717" t="s">
        <v>8318</v>
      </c>
    </row>
    <row r="3718" spans="1:21" ht="4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292"/>
        <v>42360.637835648144</v>
      </c>
      <c r="L3718" s="19">
        <f t="shared" si="293"/>
        <v>2015</v>
      </c>
      <c r="M3718" s="14">
        <f t="shared" si="290"/>
        <v>42390.637835648144</v>
      </c>
      <c r="N3718" t="b">
        <v>0</v>
      </c>
      <c r="O3718">
        <v>24</v>
      </c>
      <c r="P3718" t="b">
        <v>1</v>
      </c>
      <c r="Q3718" t="s">
        <v>8271</v>
      </c>
      <c r="R3718" s="7">
        <f t="shared" si="291"/>
        <v>155.75</v>
      </c>
      <c r="S3718" s="7">
        <f t="shared" si="294"/>
        <v>51.916666666666664</v>
      </c>
      <c r="T3718" t="s">
        <v>8317</v>
      </c>
      <c r="U3718" t="s">
        <v>8318</v>
      </c>
    </row>
    <row r="3719" spans="1:21" ht="4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292"/>
        <v>42102.616307870368</v>
      </c>
      <c r="L3719" s="19">
        <f t="shared" si="293"/>
        <v>2015</v>
      </c>
      <c r="M3719" s="14">
        <f t="shared" si="290"/>
        <v>42133.616307870368</v>
      </c>
      <c r="N3719" t="b">
        <v>0</v>
      </c>
      <c r="O3719">
        <v>13</v>
      </c>
      <c r="P3719" t="b">
        <v>1</v>
      </c>
      <c r="Q3719" t="s">
        <v>8271</v>
      </c>
      <c r="R3719" s="7">
        <f t="shared" si="291"/>
        <v>100.75</v>
      </c>
      <c r="S3719" s="7">
        <f t="shared" si="294"/>
        <v>310</v>
      </c>
      <c r="T3719" t="s">
        <v>8317</v>
      </c>
      <c r="U3719" t="s">
        <v>8318</v>
      </c>
    </row>
    <row r="3720" spans="1:21" ht="4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292"/>
        <v>42032.466145833328</v>
      </c>
      <c r="L3720" s="19">
        <f t="shared" si="293"/>
        <v>2015</v>
      </c>
      <c r="M3720" s="14">
        <f t="shared" si="290"/>
        <v>42062.466145833328</v>
      </c>
      <c r="N3720" t="b">
        <v>0</v>
      </c>
      <c r="O3720">
        <v>46</v>
      </c>
      <c r="P3720" t="b">
        <v>1</v>
      </c>
      <c r="Q3720" t="s">
        <v>8271</v>
      </c>
      <c r="R3720" s="7">
        <f t="shared" si="291"/>
        <v>239.4</v>
      </c>
      <c r="S3720" s="7">
        <f t="shared" si="294"/>
        <v>26.021739130434781</v>
      </c>
      <c r="T3720" t="s">
        <v>8317</v>
      </c>
      <c r="U3720" t="s">
        <v>8318</v>
      </c>
    </row>
    <row r="3721" spans="1:21" ht="30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292"/>
        <v>42147.479930555557</v>
      </c>
      <c r="L3721" s="19">
        <f t="shared" si="293"/>
        <v>2015</v>
      </c>
      <c r="M3721" s="14">
        <f t="shared" si="290"/>
        <v>42177.479930555557</v>
      </c>
      <c r="N3721" t="b">
        <v>0</v>
      </c>
      <c r="O3721">
        <v>4</v>
      </c>
      <c r="P3721" t="b">
        <v>1</v>
      </c>
      <c r="Q3721" t="s">
        <v>8271</v>
      </c>
      <c r="R3721" s="7">
        <f t="shared" si="291"/>
        <v>210</v>
      </c>
      <c r="S3721" s="7">
        <f t="shared" si="294"/>
        <v>105</v>
      </c>
      <c r="T3721" t="s">
        <v>8317</v>
      </c>
      <c r="U3721" t="s">
        <v>8318</v>
      </c>
    </row>
    <row r="3722" spans="1:21" ht="30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292"/>
        <v>42165.743125000001</v>
      </c>
      <c r="L3722" s="19">
        <f t="shared" si="293"/>
        <v>2015</v>
      </c>
      <c r="M3722" s="14">
        <f t="shared" si="290"/>
        <v>42187.743125000001</v>
      </c>
      <c r="N3722" t="b">
        <v>0</v>
      </c>
      <c r="O3722">
        <v>40</v>
      </c>
      <c r="P3722" t="b">
        <v>1</v>
      </c>
      <c r="Q3722" t="s">
        <v>8271</v>
      </c>
      <c r="R3722" s="7">
        <f t="shared" si="291"/>
        <v>104.51515151515152</v>
      </c>
      <c r="S3722" s="7">
        <f t="shared" si="294"/>
        <v>86.224999999999994</v>
      </c>
      <c r="T3722" t="s">
        <v>8317</v>
      </c>
      <c r="U3722" t="s">
        <v>8318</v>
      </c>
    </row>
    <row r="3723" spans="1:21" ht="45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292"/>
        <v>41927.686157407406</v>
      </c>
      <c r="L3723" s="19">
        <f t="shared" si="293"/>
        <v>2014</v>
      </c>
      <c r="M3723" s="14">
        <f t="shared" si="290"/>
        <v>41948.727824074071</v>
      </c>
      <c r="N3723" t="b">
        <v>0</v>
      </c>
      <c r="O3723">
        <v>44</v>
      </c>
      <c r="P3723" t="b">
        <v>1</v>
      </c>
      <c r="Q3723" t="s">
        <v>8271</v>
      </c>
      <c r="R3723" s="7">
        <f t="shared" si="291"/>
        <v>100.8</v>
      </c>
      <c r="S3723" s="7">
        <f t="shared" si="294"/>
        <v>114.54545454545455</v>
      </c>
      <c r="T3723" t="s">
        <v>8317</v>
      </c>
      <c r="U3723" t="s">
        <v>8318</v>
      </c>
    </row>
    <row r="3724" spans="1:21" ht="45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292"/>
        <v>42381.421840277777</v>
      </c>
      <c r="L3724" s="19">
        <f t="shared" si="293"/>
        <v>2016</v>
      </c>
      <c r="M3724" s="14">
        <f t="shared" si="290"/>
        <v>42411.707638888889</v>
      </c>
      <c r="N3724" t="b">
        <v>0</v>
      </c>
      <c r="O3724">
        <v>35</v>
      </c>
      <c r="P3724" t="b">
        <v>1</v>
      </c>
      <c r="Q3724" t="s">
        <v>8271</v>
      </c>
      <c r="R3724" s="7">
        <f t="shared" si="291"/>
        <v>111.20000000000002</v>
      </c>
      <c r="S3724" s="7">
        <f t="shared" si="294"/>
        <v>47.657142857142858</v>
      </c>
      <c r="T3724" t="s">
        <v>8317</v>
      </c>
      <c r="U3724" t="s">
        <v>8318</v>
      </c>
    </row>
    <row r="3725" spans="1:21" ht="30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292"/>
        <v>41943.503032407403</v>
      </c>
      <c r="L3725" s="19">
        <f t="shared" si="293"/>
        <v>2014</v>
      </c>
      <c r="M3725" s="14">
        <f t="shared" si="290"/>
        <v>41973.544699074075</v>
      </c>
      <c r="N3725" t="b">
        <v>0</v>
      </c>
      <c r="O3725">
        <v>63</v>
      </c>
      <c r="P3725" t="b">
        <v>1</v>
      </c>
      <c r="Q3725" t="s">
        <v>8271</v>
      </c>
      <c r="R3725" s="7">
        <f t="shared" si="291"/>
        <v>102.04444444444445</v>
      </c>
      <c r="S3725" s="7">
        <f t="shared" si="294"/>
        <v>72.888888888888886</v>
      </c>
      <c r="T3725" t="s">
        <v>8317</v>
      </c>
      <c r="U3725" t="s">
        <v>8318</v>
      </c>
    </row>
    <row r="3726" spans="1:21" ht="4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292"/>
        <v>42465.241435185184</v>
      </c>
      <c r="L3726" s="19">
        <f t="shared" si="293"/>
        <v>2016</v>
      </c>
      <c r="M3726" s="14">
        <f t="shared" si="290"/>
        <v>42494.708333333328</v>
      </c>
      <c r="N3726" t="b">
        <v>0</v>
      </c>
      <c r="O3726">
        <v>89</v>
      </c>
      <c r="P3726" t="b">
        <v>1</v>
      </c>
      <c r="Q3726" t="s">
        <v>8271</v>
      </c>
      <c r="R3726" s="7">
        <f t="shared" si="291"/>
        <v>102.54767441860466</v>
      </c>
      <c r="S3726" s="7">
        <f t="shared" si="294"/>
        <v>49.545505617977533</v>
      </c>
      <c r="T3726" t="s">
        <v>8317</v>
      </c>
      <c r="U3726" t="s">
        <v>8318</v>
      </c>
    </row>
    <row r="3727" spans="1:21" ht="4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292"/>
        <v>42401.695219907408</v>
      </c>
      <c r="L3727" s="19">
        <f t="shared" si="293"/>
        <v>2016</v>
      </c>
      <c r="M3727" s="14">
        <f t="shared" si="290"/>
        <v>42418.645833333328</v>
      </c>
      <c r="N3727" t="b">
        <v>0</v>
      </c>
      <c r="O3727">
        <v>15</v>
      </c>
      <c r="P3727" t="b">
        <v>1</v>
      </c>
      <c r="Q3727" t="s">
        <v>8271</v>
      </c>
      <c r="R3727" s="7">
        <f t="shared" si="291"/>
        <v>127</v>
      </c>
      <c r="S3727" s="7">
        <f t="shared" si="294"/>
        <v>25.4</v>
      </c>
      <c r="T3727" t="s">
        <v>8317</v>
      </c>
      <c r="U3727" t="s">
        <v>8318</v>
      </c>
    </row>
    <row r="3728" spans="1:21" ht="4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292"/>
        <v>42461.890868055554</v>
      </c>
      <c r="L3728" s="19">
        <f t="shared" si="293"/>
        <v>2016</v>
      </c>
      <c r="M3728" s="14">
        <f t="shared" si="290"/>
        <v>42489.625</v>
      </c>
      <c r="N3728" t="b">
        <v>0</v>
      </c>
      <c r="O3728">
        <v>46</v>
      </c>
      <c r="P3728" t="b">
        <v>1</v>
      </c>
      <c r="Q3728" t="s">
        <v>8271</v>
      </c>
      <c r="R3728" s="7">
        <f t="shared" si="291"/>
        <v>338.70588235294122</v>
      </c>
      <c r="S3728" s="7">
        <f t="shared" si="294"/>
        <v>62.586956521739133</v>
      </c>
      <c r="T3728" t="s">
        <v>8317</v>
      </c>
      <c r="U3728" t="s">
        <v>8318</v>
      </c>
    </row>
    <row r="3729" spans="1:21" ht="4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292"/>
        <v>42632.098310185189</v>
      </c>
      <c r="L3729" s="19">
        <f t="shared" si="293"/>
        <v>2016</v>
      </c>
      <c r="M3729" s="14">
        <f t="shared" si="290"/>
        <v>42662.954861111109</v>
      </c>
      <c r="N3729" t="b">
        <v>0</v>
      </c>
      <c r="O3729">
        <v>33</v>
      </c>
      <c r="P3729" t="b">
        <v>1</v>
      </c>
      <c r="Q3729" t="s">
        <v>8271</v>
      </c>
      <c r="R3729" s="7">
        <f t="shared" si="291"/>
        <v>100.75</v>
      </c>
      <c r="S3729" s="7">
        <f t="shared" si="294"/>
        <v>61.060606060606062</v>
      </c>
      <c r="T3729" t="s">
        <v>8317</v>
      </c>
      <c r="U3729" t="s">
        <v>8318</v>
      </c>
    </row>
    <row r="3730" spans="1:21" ht="30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292"/>
        <v>42204.921018518522</v>
      </c>
      <c r="L3730" s="19">
        <f t="shared" si="293"/>
        <v>2015</v>
      </c>
      <c r="M3730" s="14">
        <f t="shared" si="290"/>
        <v>42234.921018518522</v>
      </c>
      <c r="N3730" t="b">
        <v>0</v>
      </c>
      <c r="O3730">
        <v>31</v>
      </c>
      <c r="P3730" t="b">
        <v>0</v>
      </c>
      <c r="Q3730" t="s">
        <v>8271</v>
      </c>
      <c r="R3730" s="7">
        <f t="shared" si="291"/>
        <v>9.31</v>
      </c>
      <c r="S3730" s="7">
        <f t="shared" si="294"/>
        <v>60.064516129032256</v>
      </c>
      <c r="T3730" t="s">
        <v>8317</v>
      </c>
      <c r="U3730" t="s">
        <v>8318</v>
      </c>
    </row>
    <row r="3731" spans="1:21" ht="45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292"/>
        <v>42040.955000000002</v>
      </c>
      <c r="L3731" s="19">
        <f t="shared" si="293"/>
        <v>2015</v>
      </c>
      <c r="M3731" s="14">
        <f t="shared" si="290"/>
        <v>42085.91333333333</v>
      </c>
      <c r="N3731" t="b">
        <v>0</v>
      </c>
      <c r="O3731">
        <v>5</v>
      </c>
      <c r="P3731" t="b">
        <v>0</v>
      </c>
      <c r="Q3731" t="s">
        <v>8271</v>
      </c>
      <c r="R3731" s="7">
        <f t="shared" si="291"/>
        <v>7.24</v>
      </c>
      <c r="S3731" s="7">
        <f t="shared" si="294"/>
        <v>72.400000000000006</v>
      </c>
      <c r="T3731" t="s">
        <v>8317</v>
      </c>
      <c r="U3731" t="s">
        <v>8318</v>
      </c>
    </row>
    <row r="3732" spans="1:21" ht="4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292"/>
        <v>42203.427766203706</v>
      </c>
      <c r="L3732" s="19">
        <f t="shared" si="293"/>
        <v>2015</v>
      </c>
      <c r="M3732" s="14">
        <f t="shared" si="290"/>
        <v>42233.427766203706</v>
      </c>
      <c r="N3732" t="b">
        <v>0</v>
      </c>
      <c r="O3732">
        <v>1</v>
      </c>
      <c r="P3732" t="b">
        <v>0</v>
      </c>
      <c r="Q3732" t="s">
        <v>8271</v>
      </c>
      <c r="R3732" s="7">
        <f t="shared" si="291"/>
        <v>10</v>
      </c>
      <c r="S3732" s="7">
        <f t="shared" si="294"/>
        <v>100</v>
      </c>
      <c r="T3732" t="s">
        <v>8317</v>
      </c>
      <c r="U3732" t="s">
        <v>8318</v>
      </c>
    </row>
    <row r="3733" spans="1:21" ht="4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292"/>
        <v>41983.502847222218</v>
      </c>
      <c r="L3733" s="19">
        <f t="shared" si="293"/>
        <v>2014</v>
      </c>
      <c r="M3733" s="14">
        <f t="shared" si="290"/>
        <v>42013.890972222223</v>
      </c>
      <c r="N3733" t="b">
        <v>0</v>
      </c>
      <c r="O3733">
        <v>12</v>
      </c>
      <c r="P3733" t="b">
        <v>0</v>
      </c>
      <c r="Q3733" t="s">
        <v>8271</v>
      </c>
      <c r="R3733" s="7">
        <f t="shared" si="291"/>
        <v>11.272727272727273</v>
      </c>
      <c r="S3733" s="7">
        <f t="shared" si="294"/>
        <v>51.666666666666664</v>
      </c>
      <c r="T3733" t="s">
        <v>8317</v>
      </c>
      <c r="U3733" t="s">
        <v>8318</v>
      </c>
    </row>
    <row r="3734" spans="1:21" ht="30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292"/>
        <v>41968.427465277782</v>
      </c>
      <c r="L3734" s="19">
        <f t="shared" si="293"/>
        <v>2014</v>
      </c>
      <c r="M3734" s="14">
        <f t="shared" si="290"/>
        <v>42028.25</v>
      </c>
      <c r="N3734" t="b">
        <v>0</v>
      </c>
      <c r="O3734">
        <v>4</v>
      </c>
      <c r="P3734" t="b">
        <v>0</v>
      </c>
      <c r="Q3734" t="s">
        <v>8271</v>
      </c>
      <c r="R3734" s="7">
        <f t="shared" si="291"/>
        <v>15.411764705882353</v>
      </c>
      <c r="S3734" s="7">
        <f t="shared" si="294"/>
        <v>32.75</v>
      </c>
      <c r="T3734" t="s">
        <v>8317</v>
      </c>
      <c r="U3734" t="s">
        <v>8318</v>
      </c>
    </row>
    <row r="3735" spans="1:21" ht="30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292"/>
        <v>42102.774398148147</v>
      </c>
      <c r="L3735" s="19">
        <f t="shared" si="293"/>
        <v>2015</v>
      </c>
      <c r="M3735" s="14">
        <f t="shared" si="290"/>
        <v>42112.6875</v>
      </c>
      <c r="N3735" t="b">
        <v>0</v>
      </c>
      <c r="O3735">
        <v>0</v>
      </c>
      <c r="P3735" t="b">
        <v>0</v>
      </c>
      <c r="Q3735" t="s">
        <v>8271</v>
      </c>
      <c r="R3735" s="7">
        <f t="shared" si="291"/>
        <v>0</v>
      </c>
      <c r="S3735" s="7">
        <f t="shared" si="294"/>
        <v>0</v>
      </c>
      <c r="T3735" t="s">
        <v>8317</v>
      </c>
      <c r="U3735" t="s">
        <v>8318</v>
      </c>
    </row>
    <row r="3736" spans="1:21" ht="45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292"/>
        <v>42089.651574074072</v>
      </c>
      <c r="L3736" s="19">
        <f t="shared" si="293"/>
        <v>2015</v>
      </c>
      <c r="M3736" s="14">
        <f t="shared" si="290"/>
        <v>42149.651574074072</v>
      </c>
      <c r="N3736" t="b">
        <v>0</v>
      </c>
      <c r="O3736">
        <v>7</v>
      </c>
      <c r="P3736" t="b">
        <v>0</v>
      </c>
      <c r="Q3736" t="s">
        <v>8271</v>
      </c>
      <c r="R3736" s="7">
        <f t="shared" si="291"/>
        <v>28.466666666666669</v>
      </c>
      <c r="S3736" s="7">
        <f t="shared" si="294"/>
        <v>61</v>
      </c>
      <c r="T3736" t="s">
        <v>8317</v>
      </c>
      <c r="U3736" t="s">
        <v>8318</v>
      </c>
    </row>
    <row r="3737" spans="1:21" ht="30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292"/>
        <v>42122.443159722221</v>
      </c>
      <c r="L3737" s="19">
        <f t="shared" si="293"/>
        <v>2015</v>
      </c>
      <c r="M3737" s="14">
        <f t="shared" si="290"/>
        <v>42152.443159722221</v>
      </c>
      <c r="N3737" t="b">
        <v>0</v>
      </c>
      <c r="O3737">
        <v>2</v>
      </c>
      <c r="P3737" t="b">
        <v>0</v>
      </c>
      <c r="Q3737" t="s">
        <v>8271</v>
      </c>
      <c r="R3737" s="7">
        <f t="shared" si="291"/>
        <v>13.333333333333334</v>
      </c>
      <c r="S3737" s="7">
        <f t="shared" si="294"/>
        <v>10</v>
      </c>
      <c r="T3737" t="s">
        <v>8317</v>
      </c>
      <c r="U3737" t="s">
        <v>8318</v>
      </c>
    </row>
    <row r="3738" spans="1:21" ht="4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292"/>
        <v>42048.461724537032</v>
      </c>
      <c r="L3738" s="19">
        <f t="shared" si="293"/>
        <v>2015</v>
      </c>
      <c r="M3738" s="14">
        <f t="shared" si="290"/>
        <v>42086.5</v>
      </c>
      <c r="N3738" t="b">
        <v>0</v>
      </c>
      <c r="O3738">
        <v>1</v>
      </c>
      <c r="P3738" t="b">
        <v>0</v>
      </c>
      <c r="Q3738" t="s">
        <v>8271</v>
      </c>
      <c r="R3738" s="7">
        <f t="shared" si="291"/>
        <v>0.66666666666666674</v>
      </c>
      <c r="S3738" s="7">
        <f t="shared" si="294"/>
        <v>10</v>
      </c>
      <c r="T3738" t="s">
        <v>8317</v>
      </c>
      <c r="U3738" t="s">
        <v>8318</v>
      </c>
    </row>
    <row r="3739" spans="1:21" ht="30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292"/>
        <v>42297.441006944442</v>
      </c>
      <c r="L3739" s="19">
        <f t="shared" si="293"/>
        <v>2015</v>
      </c>
      <c r="M3739" s="14">
        <f t="shared" si="290"/>
        <v>42320.040972222225</v>
      </c>
      <c r="N3739" t="b">
        <v>0</v>
      </c>
      <c r="O3739">
        <v>4</v>
      </c>
      <c r="P3739" t="b">
        <v>0</v>
      </c>
      <c r="Q3739" t="s">
        <v>8271</v>
      </c>
      <c r="R3739" s="7">
        <f t="shared" si="291"/>
        <v>21.428571428571427</v>
      </c>
      <c r="S3739" s="7">
        <f t="shared" si="294"/>
        <v>37.5</v>
      </c>
      <c r="T3739" t="s">
        <v>8317</v>
      </c>
      <c r="U3739" t="s">
        <v>8318</v>
      </c>
    </row>
    <row r="3740" spans="1:21" ht="30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292"/>
        <v>41813.688715277778</v>
      </c>
      <c r="L3740" s="19">
        <f t="shared" si="293"/>
        <v>2014</v>
      </c>
      <c r="M3740" s="14">
        <f t="shared" si="290"/>
        <v>41835.666666666664</v>
      </c>
      <c r="N3740" t="b">
        <v>0</v>
      </c>
      <c r="O3740">
        <v>6</v>
      </c>
      <c r="P3740" t="b">
        <v>0</v>
      </c>
      <c r="Q3740" t="s">
        <v>8271</v>
      </c>
      <c r="R3740" s="7">
        <f t="shared" si="291"/>
        <v>18</v>
      </c>
      <c r="S3740" s="7">
        <f t="shared" si="294"/>
        <v>45</v>
      </c>
      <c r="T3740" t="s">
        <v>8317</v>
      </c>
      <c r="U3740" t="s">
        <v>8318</v>
      </c>
    </row>
    <row r="3741" spans="1:21" ht="4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292"/>
        <v>42548.199861111112</v>
      </c>
      <c r="L3741" s="19">
        <f t="shared" si="293"/>
        <v>2016</v>
      </c>
      <c r="M3741" s="14">
        <f t="shared" si="290"/>
        <v>42568.199861111112</v>
      </c>
      <c r="N3741" t="b">
        <v>0</v>
      </c>
      <c r="O3741">
        <v>8</v>
      </c>
      <c r="P3741" t="b">
        <v>0</v>
      </c>
      <c r="Q3741" t="s">
        <v>8271</v>
      </c>
      <c r="R3741" s="7">
        <f t="shared" si="291"/>
        <v>20.125</v>
      </c>
      <c r="S3741" s="7">
        <f t="shared" si="294"/>
        <v>100.625</v>
      </c>
      <c r="T3741" t="s">
        <v>8317</v>
      </c>
      <c r="U3741" t="s">
        <v>8318</v>
      </c>
    </row>
    <row r="3742" spans="1:21" ht="4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292"/>
        <v>41832.839756944442</v>
      </c>
      <c r="L3742" s="19">
        <f t="shared" si="293"/>
        <v>2014</v>
      </c>
      <c r="M3742" s="14">
        <f t="shared" si="290"/>
        <v>41862.829143518517</v>
      </c>
      <c r="N3742" t="b">
        <v>0</v>
      </c>
      <c r="O3742">
        <v>14</v>
      </c>
      <c r="P3742" t="b">
        <v>0</v>
      </c>
      <c r="Q3742" t="s">
        <v>8271</v>
      </c>
      <c r="R3742" s="7">
        <f t="shared" si="291"/>
        <v>17.899999999999999</v>
      </c>
      <c r="S3742" s="7">
        <f t="shared" si="294"/>
        <v>25.571428571428573</v>
      </c>
      <c r="T3742" t="s">
        <v>8317</v>
      </c>
      <c r="U3742" t="s">
        <v>8318</v>
      </c>
    </row>
    <row r="3743" spans="1:21" ht="4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292"/>
        <v>42325.670717592591</v>
      </c>
      <c r="L3743" s="19">
        <f t="shared" si="293"/>
        <v>2015</v>
      </c>
      <c r="M3743" s="14">
        <f t="shared" si="290"/>
        <v>42355.670717592591</v>
      </c>
      <c r="N3743" t="b">
        <v>0</v>
      </c>
      <c r="O3743">
        <v>0</v>
      </c>
      <c r="P3743" t="b">
        <v>0</v>
      </c>
      <c r="Q3743" t="s">
        <v>8271</v>
      </c>
      <c r="R3743" s="7">
        <f t="shared" si="291"/>
        <v>0</v>
      </c>
      <c r="S3743" s="7">
        <f t="shared" si="294"/>
        <v>0</v>
      </c>
      <c r="T3743" t="s">
        <v>8317</v>
      </c>
      <c r="U3743" t="s">
        <v>8318</v>
      </c>
    </row>
    <row r="3744" spans="1:21" ht="4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292"/>
        <v>41857.964629629627</v>
      </c>
      <c r="L3744" s="19">
        <f t="shared" si="293"/>
        <v>2014</v>
      </c>
      <c r="M3744" s="14">
        <f t="shared" si="290"/>
        <v>41887.964629629627</v>
      </c>
      <c r="N3744" t="b">
        <v>0</v>
      </c>
      <c r="O3744">
        <v>4</v>
      </c>
      <c r="P3744" t="b">
        <v>0</v>
      </c>
      <c r="Q3744" t="s">
        <v>8271</v>
      </c>
      <c r="R3744" s="7">
        <f t="shared" si="291"/>
        <v>2</v>
      </c>
      <c r="S3744" s="7">
        <f t="shared" si="294"/>
        <v>25</v>
      </c>
      <c r="T3744" t="s">
        <v>8317</v>
      </c>
      <c r="U3744" t="s">
        <v>8318</v>
      </c>
    </row>
    <row r="3745" spans="1:21" ht="30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292"/>
        <v>41793.460231481484</v>
      </c>
      <c r="L3745" s="19">
        <f t="shared" si="293"/>
        <v>2014</v>
      </c>
      <c r="M3745" s="14">
        <f t="shared" si="290"/>
        <v>41823.460231481484</v>
      </c>
      <c r="N3745" t="b">
        <v>0</v>
      </c>
      <c r="O3745">
        <v>0</v>
      </c>
      <c r="P3745" t="b">
        <v>0</v>
      </c>
      <c r="Q3745" t="s">
        <v>8271</v>
      </c>
      <c r="R3745" s="7">
        <f t="shared" si="291"/>
        <v>0</v>
      </c>
      <c r="S3745" s="7">
        <f t="shared" si="294"/>
        <v>0</v>
      </c>
      <c r="T3745" t="s">
        <v>8317</v>
      </c>
      <c r="U3745" t="s">
        <v>8318</v>
      </c>
    </row>
    <row r="3746" spans="1:21" ht="45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292"/>
        <v>41793.564259259263</v>
      </c>
      <c r="L3746" s="19">
        <f t="shared" si="293"/>
        <v>2014</v>
      </c>
      <c r="M3746" s="14">
        <f t="shared" si="290"/>
        <v>41824.915972222225</v>
      </c>
      <c r="N3746" t="b">
        <v>0</v>
      </c>
      <c r="O3746">
        <v>0</v>
      </c>
      <c r="P3746" t="b">
        <v>0</v>
      </c>
      <c r="Q3746" t="s">
        <v>8271</v>
      </c>
      <c r="R3746" s="7">
        <f t="shared" si="291"/>
        <v>0</v>
      </c>
      <c r="S3746" s="7">
        <f t="shared" si="294"/>
        <v>0</v>
      </c>
      <c r="T3746" t="s">
        <v>8317</v>
      </c>
      <c r="U3746" t="s">
        <v>8318</v>
      </c>
    </row>
    <row r="3747" spans="1:21" ht="30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292"/>
        <v>41831.447939814811</v>
      </c>
      <c r="L3747" s="19">
        <f t="shared" si="293"/>
        <v>2014</v>
      </c>
      <c r="M3747" s="14">
        <f t="shared" si="290"/>
        <v>41861.447939814811</v>
      </c>
      <c r="N3747" t="b">
        <v>0</v>
      </c>
      <c r="O3747">
        <v>1</v>
      </c>
      <c r="P3747" t="b">
        <v>0</v>
      </c>
      <c r="Q3747" t="s">
        <v>8271</v>
      </c>
      <c r="R3747" s="7">
        <f t="shared" si="291"/>
        <v>10</v>
      </c>
      <c r="S3747" s="7">
        <f t="shared" si="294"/>
        <v>10</v>
      </c>
      <c r="T3747" t="s">
        <v>8317</v>
      </c>
      <c r="U3747" t="s">
        <v>8318</v>
      </c>
    </row>
    <row r="3748" spans="1:21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292"/>
        <v>42621.139340277776</v>
      </c>
      <c r="L3748" s="19">
        <f t="shared" si="293"/>
        <v>2016</v>
      </c>
      <c r="M3748" s="14">
        <f t="shared" si="290"/>
        <v>42651.139340277776</v>
      </c>
      <c r="N3748" t="b">
        <v>0</v>
      </c>
      <c r="O3748">
        <v>1</v>
      </c>
      <c r="P3748" t="b">
        <v>0</v>
      </c>
      <c r="Q3748" t="s">
        <v>8271</v>
      </c>
      <c r="R3748" s="7">
        <f t="shared" si="291"/>
        <v>2.3764705882352941</v>
      </c>
      <c r="S3748" s="7">
        <f t="shared" si="294"/>
        <v>202</v>
      </c>
      <c r="T3748" t="s">
        <v>8317</v>
      </c>
      <c r="U3748" t="s">
        <v>8318</v>
      </c>
    </row>
    <row r="3749" spans="1:21" ht="30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292"/>
        <v>42164.049722222218</v>
      </c>
      <c r="L3749" s="19">
        <f t="shared" si="293"/>
        <v>2015</v>
      </c>
      <c r="M3749" s="14">
        <f t="shared" si="290"/>
        <v>42190.707638888889</v>
      </c>
      <c r="N3749" t="b">
        <v>0</v>
      </c>
      <c r="O3749">
        <v>1</v>
      </c>
      <c r="P3749" t="b">
        <v>0</v>
      </c>
      <c r="Q3749" t="s">
        <v>8271</v>
      </c>
      <c r="R3749" s="7">
        <f t="shared" si="291"/>
        <v>1</v>
      </c>
      <c r="S3749" s="7">
        <f t="shared" si="294"/>
        <v>25</v>
      </c>
      <c r="T3749" t="s">
        <v>8317</v>
      </c>
      <c r="U3749" t="s">
        <v>8318</v>
      </c>
    </row>
    <row r="3750" spans="1:21" ht="4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292"/>
        <v>42395.456435185188</v>
      </c>
      <c r="L3750" s="19">
        <f t="shared" si="293"/>
        <v>2016</v>
      </c>
      <c r="M3750" s="14">
        <f t="shared" si="290"/>
        <v>42415.999305555553</v>
      </c>
      <c r="N3750" t="b">
        <v>0</v>
      </c>
      <c r="O3750">
        <v>52</v>
      </c>
      <c r="P3750" t="b">
        <v>1</v>
      </c>
      <c r="Q3750" t="s">
        <v>8305</v>
      </c>
      <c r="R3750" s="7">
        <f t="shared" si="291"/>
        <v>103.52</v>
      </c>
      <c r="S3750" s="7">
        <f t="shared" si="294"/>
        <v>99.538461538461533</v>
      </c>
      <c r="T3750" t="s">
        <v>8317</v>
      </c>
      <c r="U3750" t="s">
        <v>8359</v>
      </c>
    </row>
    <row r="3751" spans="1:21" ht="4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292"/>
        <v>42457.877175925925</v>
      </c>
      <c r="L3751" s="19">
        <f t="shared" si="293"/>
        <v>2016</v>
      </c>
      <c r="M3751" s="14">
        <f t="shared" si="290"/>
        <v>42488.915972222225</v>
      </c>
      <c r="N3751" t="b">
        <v>0</v>
      </c>
      <c r="O3751">
        <v>7</v>
      </c>
      <c r="P3751" t="b">
        <v>1</v>
      </c>
      <c r="Q3751" t="s">
        <v>8305</v>
      </c>
      <c r="R3751" s="7">
        <f t="shared" si="291"/>
        <v>105</v>
      </c>
      <c r="S3751" s="7">
        <f t="shared" si="294"/>
        <v>75</v>
      </c>
      <c r="T3751" t="s">
        <v>8317</v>
      </c>
      <c r="U3751" t="s">
        <v>8359</v>
      </c>
    </row>
    <row r="3752" spans="1:21" ht="90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292"/>
        <v>42016.731574074074</v>
      </c>
      <c r="L3752" s="19">
        <f t="shared" si="293"/>
        <v>2015</v>
      </c>
      <c r="M3752" s="14">
        <f t="shared" si="290"/>
        <v>42045.082638888889</v>
      </c>
      <c r="N3752" t="b">
        <v>0</v>
      </c>
      <c r="O3752">
        <v>28</v>
      </c>
      <c r="P3752" t="b">
        <v>1</v>
      </c>
      <c r="Q3752" t="s">
        <v>8305</v>
      </c>
      <c r="R3752" s="7">
        <f t="shared" si="291"/>
        <v>100.44999999999999</v>
      </c>
      <c r="S3752" s="7">
        <f t="shared" si="294"/>
        <v>215.25</v>
      </c>
      <c r="T3752" t="s">
        <v>8317</v>
      </c>
      <c r="U3752" t="s">
        <v>8359</v>
      </c>
    </row>
    <row r="3753" spans="1:21" ht="4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292"/>
        <v>42402.785567129627</v>
      </c>
      <c r="L3753" s="19">
        <f t="shared" si="293"/>
        <v>2016</v>
      </c>
      <c r="M3753" s="14">
        <f t="shared" si="290"/>
        <v>42462.743900462963</v>
      </c>
      <c r="N3753" t="b">
        <v>0</v>
      </c>
      <c r="O3753">
        <v>11</v>
      </c>
      <c r="P3753" t="b">
        <v>1</v>
      </c>
      <c r="Q3753" t="s">
        <v>8305</v>
      </c>
      <c r="R3753" s="7">
        <f t="shared" si="291"/>
        <v>132.6</v>
      </c>
      <c r="S3753" s="7">
        <f t="shared" si="294"/>
        <v>120.54545454545455</v>
      </c>
      <c r="T3753" t="s">
        <v>8317</v>
      </c>
      <c r="U3753" t="s">
        <v>8359</v>
      </c>
    </row>
    <row r="3754" spans="1:21" ht="60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292"/>
        <v>42619.552488425921</v>
      </c>
      <c r="L3754" s="19">
        <f t="shared" si="293"/>
        <v>2016</v>
      </c>
      <c r="M3754" s="14">
        <f t="shared" si="290"/>
        <v>42659.625</v>
      </c>
      <c r="N3754" t="b">
        <v>0</v>
      </c>
      <c r="O3754">
        <v>15</v>
      </c>
      <c r="P3754" t="b">
        <v>1</v>
      </c>
      <c r="Q3754" t="s">
        <v>8305</v>
      </c>
      <c r="R3754" s="7">
        <f t="shared" si="291"/>
        <v>112.99999999999999</v>
      </c>
      <c r="S3754" s="7">
        <f t="shared" si="294"/>
        <v>37.666666666666664</v>
      </c>
      <c r="T3754" t="s">
        <v>8317</v>
      </c>
      <c r="U3754" t="s">
        <v>8359</v>
      </c>
    </row>
    <row r="3755" spans="1:21" ht="4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292"/>
        <v>42128.574074074073</v>
      </c>
      <c r="L3755" s="19">
        <f t="shared" si="293"/>
        <v>2015</v>
      </c>
      <c r="M3755" s="14">
        <f t="shared" si="290"/>
        <v>42157.75</v>
      </c>
      <c r="N3755" t="b">
        <v>0</v>
      </c>
      <c r="O3755">
        <v>30</v>
      </c>
      <c r="P3755" t="b">
        <v>1</v>
      </c>
      <c r="Q3755" t="s">
        <v>8305</v>
      </c>
      <c r="R3755" s="7">
        <f t="shared" si="291"/>
        <v>103.34</v>
      </c>
      <c r="S3755" s="7">
        <f t="shared" si="294"/>
        <v>172.23333333333332</v>
      </c>
      <c r="T3755" t="s">
        <v>8317</v>
      </c>
      <c r="U3755" t="s">
        <v>8359</v>
      </c>
    </row>
    <row r="3756" spans="1:21" ht="4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292"/>
        <v>41808.631215277775</v>
      </c>
      <c r="L3756" s="19">
        <f t="shared" si="293"/>
        <v>2014</v>
      </c>
      <c r="M3756" s="14">
        <f t="shared" si="290"/>
        <v>41845.957638888889</v>
      </c>
      <c r="N3756" t="b">
        <v>0</v>
      </c>
      <c r="O3756">
        <v>27</v>
      </c>
      <c r="P3756" t="b">
        <v>1</v>
      </c>
      <c r="Q3756" t="s">
        <v>8305</v>
      </c>
      <c r="R3756" s="7">
        <f t="shared" si="291"/>
        <v>120</v>
      </c>
      <c r="S3756" s="7">
        <f t="shared" si="294"/>
        <v>111.11111111111111</v>
      </c>
      <c r="T3756" t="s">
        <v>8317</v>
      </c>
      <c r="U3756" t="s">
        <v>8359</v>
      </c>
    </row>
    <row r="3757" spans="1:21" ht="4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292"/>
        <v>42445.616979166662</v>
      </c>
      <c r="L3757" s="19">
        <f t="shared" si="293"/>
        <v>2016</v>
      </c>
      <c r="M3757" s="14">
        <f t="shared" si="290"/>
        <v>42475.616979166662</v>
      </c>
      <c r="N3757" t="b">
        <v>0</v>
      </c>
      <c r="O3757">
        <v>28</v>
      </c>
      <c r="P3757" t="b">
        <v>1</v>
      </c>
      <c r="Q3757" t="s">
        <v>8305</v>
      </c>
      <c r="R3757" s="7">
        <f t="shared" si="291"/>
        <v>129.63636363636363</v>
      </c>
      <c r="S3757" s="7">
        <f t="shared" si="294"/>
        <v>25.464285714285715</v>
      </c>
      <c r="T3757" t="s">
        <v>8317</v>
      </c>
      <c r="U3757" t="s">
        <v>8359</v>
      </c>
    </row>
    <row r="3758" spans="1:21" ht="4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292"/>
        <v>41771.564791666664</v>
      </c>
      <c r="L3758" s="19">
        <f t="shared" si="293"/>
        <v>2014</v>
      </c>
      <c r="M3758" s="14">
        <f t="shared" si="290"/>
        <v>41801.564791666664</v>
      </c>
      <c r="N3758" t="b">
        <v>0</v>
      </c>
      <c r="O3758">
        <v>17</v>
      </c>
      <c r="P3758" t="b">
        <v>1</v>
      </c>
      <c r="Q3758" t="s">
        <v>8305</v>
      </c>
      <c r="R3758" s="7">
        <f t="shared" si="291"/>
        <v>101.11111111111111</v>
      </c>
      <c r="S3758" s="7">
        <f t="shared" si="294"/>
        <v>267.64705882352939</v>
      </c>
      <c r="T3758" t="s">
        <v>8317</v>
      </c>
      <c r="U3758" t="s">
        <v>8359</v>
      </c>
    </row>
    <row r="3759" spans="1:21" ht="4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292"/>
        <v>41954.600868055553</v>
      </c>
      <c r="L3759" s="19">
        <f t="shared" si="293"/>
        <v>2014</v>
      </c>
      <c r="M3759" s="14">
        <f t="shared" si="290"/>
        <v>41974.600868055553</v>
      </c>
      <c r="N3759" t="b">
        <v>0</v>
      </c>
      <c r="O3759">
        <v>50</v>
      </c>
      <c r="P3759" t="b">
        <v>1</v>
      </c>
      <c r="Q3759" t="s">
        <v>8305</v>
      </c>
      <c r="R3759" s="7">
        <f t="shared" si="291"/>
        <v>108.51428571428572</v>
      </c>
      <c r="S3759" s="7">
        <f t="shared" si="294"/>
        <v>75.959999999999994</v>
      </c>
      <c r="T3759" t="s">
        <v>8317</v>
      </c>
      <c r="U3759" t="s">
        <v>8359</v>
      </c>
    </row>
    <row r="3760" spans="1:21" ht="30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292"/>
        <v>41747.221504629633</v>
      </c>
      <c r="L3760" s="19">
        <f t="shared" si="293"/>
        <v>2014</v>
      </c>
      <c r="M3760" s="14">
        <f t="shared" si="290"/>
        <v>41777.958333333336</v>
      </c>
      <c r="N3760" t="b">
        <v>0</v>
      </c>
      <c r="O3760">
        <v>26</v>
      </c>
      <c r="P3760" t="b">
        <v>1</v>
      </c>
      <c r="Q3760" t="s">
        <v>8305</v>
      </c>
      <c r="R3760" s="7">
        <f t="shared" si="291"/>
        <v>102.33333333333334</v>
      </c>
      <c r="S3760" s="7">
        <f t="shared" si="294"/>
        <v>59.03846153846154</v>
      </c>
      <c r="T3760" t="s">
        <v>8317</v>
      </c>
      <c r="U3760" t="s">
        <v>8359</v>
      </c>
    </row>
    <row r="3761" spans="1:21" ht="30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292"/>
        <v>42181.858252314814</v>
      </c>
      <c r="L3761" s="19">
        <f t="shared" si="293"/>
        <v>2015</v>
      </c>
      <c r="M3761" s="14">
        <f t="shared" si="290"/>
        <v>42241.858252314814</v>
      </c>
      <c r="N3761" t="b">
        <v>0</v>
      </c>
      <c r="O3761">
        <v>88</v>
      </c>
      <c r="P3761" t="b">
        <v>1</v>
      </c>
      <c r="Q3761" t="s">
        <v>8305</v>
      </c>
      <c r="R3761" s="7">
        <f t="shared" si="291"/>
        <v>110.24425000000002</v>
      </c>
      <c r="S3761" s="7">
        <f t="shared" si="294"/>
        <v>50.111022727272733</v>
      </c>
      <c r="T3761" t="s">
        <v>8317</v>
      </c>
      <c r="U3761" t="s">
        <v>8359</v>
      </c>
    </row>
    <row r="3762" spans="1:21" ht="4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292"/>
        <v>41739.275300925925</v>
      </c>
      <c r="L3762" s="19">
        <f t="shared" si="293"/>
        <v>2014</v>
      </c>
      <c r="M3762" s="14">
        <f t="shared" si="290"/>
        <v>41764.275300925925</v>
      </c>
      <c r="N3762" t="b">
        <v>0</v>
      </c>
      <c r="O3762">
        <v>91</v>
      </c>
      <c r="P3762" t="b">
        <v>1</v>
      </c>
      <c r="Q3762" t="s">
        <v>8305</v>
      </c>
      <c r="R3762" s="7">
        <f t="shared" si="291"/>
        <v>101.0154</v>
      </c>
      <c r="S3762" s="7">
        <f t="shared" si="294"/>
        <v>55.502967032967035</v>
      </c>
      <c r="T3762" t="s">
        <v>8317</v>
      </c>
      <c r="U3762" t="s">
        <v>8359</v>
      </c>
    </row>
    <row r="3763" spans="1:21" ht="45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292"/>
        <v>42173.216863425929</v>
      </c>
      <c r="L3763" s="19">
        <f t="shared" si="293"/>
        <v>2015</v>
      </c>
      <c r="M3763" s="14">
        <f t="shared" si="290"/>
        <v>42226.708333333328</v>
      </c>
      <c r="N3763" t="b">
        <v>0</v>
      </c>
      <c r="O3763">
        <v>3</v>
      </c>
      <c r="P3763" t="b">
        <v>1</v>
      </c>
      <c r="Q3763" t="s">
        <v>8305</v>
      </c>
      <c r="R3763" s="7">
        <f t="shared" si="291"/>
        <v>100</v>
      </c>
      <c r="S3763" s="7">
        <f t="shared" si="294"/>
        <v>166.66666666666666</v>
      </c>
      <c r="T3763" t="s">
        <v>8317</v>
      </c>
      <c r="U3763" t="s">
        <v>8359</v>
      </c>
    </row>
    <row r="3764" spans="1:21" ht="4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292"/>
        <v>42193.563530092593</v>
      </c>
      <c r="L3764" s="19">
        <f t="shared" si="293"/>
        <v>2015</v>
      </c>
      <c r="M3764" s="14">
        <f t="shared" si="290"/>
        <v>42218.563530092593</v>
      </c>
      <c r="N3764" t="b">
        <v>0</v>
      </c>
      <c r="O3764">
        <v>28</v>
      </c>
      <c r="P3764" t="b">
        <v>1</v>
      </c>
      <c r="Q3764" t="s">
        <v>8305</v>
      </c>
      <c r="R3764" s="7">
        <f t="shared" si="291"/>
        <v>106.24</v>
      </c>
      <c r="S3764" s="7">
        <f t="shared" si="294"/>
        <v>47.428571428571431</v>
      </c>
      <c r="T3764" t="s">
        <v>8317</v>
      </c>
      <c r="U3764" t="s">
        <v>8359</v>
      </c>
    </row>
    <row r="3765" spans="1:21" ht="30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292"/>
        <v>42065.500300925924</v>
      </c>
      <c r="L3765" s="19">
        <f t="shared" si="293"/>
        <v>2015</v>
      </c>
      <c r="M3765" s="14">
        <f t="shared" si="290"/>
        <v>42095.458634259259</v>
      </c>
      <c r="N3765" t="b">
        <v>0</v>
      </c>
      <c r="O3765">
        <v>77</v>
      </c>
      <c r="P3765" t="b">
        <v>1</v>
      </c>
      <c r="Q3765" t="s">
        <v>8305</v>
      </c>
      <c r="R3765" s="7">
        <f t="shared" si="291"/>
        <v>100</v>
      </c>
      <c r="S3765" s="7">
        <f t="shared" si="294"/>
        <v>64.935064935064929</v>
      </c>
      <c r="T3765" t="s">
        <v>8317</v>
      </c>
      <c r="U3765" t="s">
        <v>8359</v>
      </c>
    </row>
    <row r="3766" spans="1:21" ht="4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292"/>
        <v>42499.592962962968</v>
      </c>
      <c r="L3766" s="19">
        <f t="shared" si="293"/>
        <v>2016</v>
      </c>
      <c r="M3766" s="14">
        <f t="shared" si="290"/>
        <v>42518.775000000001</v>
      </c>
      <c r="N3766" t="b">
        <v>0</v>
      </c>
      <c r="O3766">
        <v>27</v>
      </c>
      <c r="P3766" t="b">
        <v>1</v>
      </c>
      <c r="Q3766" t="s">
        <v>8305</v>
      </c>
      <c r="R3766" s="7">
        <f t="shared" si="291"/>
        <v>100</v>
      </c>
      <c r="S3766" s="7">
        <f t="shared" si="294"/>
        <v>55.555555555555557</v>
      </c>
      <c r="T3766" t="s">
        <v>8317</v>
      </c>
      <c r="U3766" t="s">
        <v>8359</v>
      </c>
    </row>
    <row r="3767" spans="1:21" ht="4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292"/>
        <v>41820.526412037041</v>
      </c>
      <c r="L3767" s="19">
        <f t="shared" si="293"/>
        <v>2014</v>
      </c>
      <c r="M3767" s="14">
        <f t="shared" si="290"/>
        <v>41850.526412037041</v>
      </c>
      <c r="N3767" t="b">
        <v>0</v>
      </c>
      <c r="O3767">
        <v>107</v>
      </c>
      <c r="P3767" t="b">
        <v>1</v>
      </c>
      <c r="Q3767" t="s">
        <v>8305</v>
      </c>
      <c r="R3767" s="7">
        <f t="shared" si="291"/>
        <v>113.45714285714286</v>
      </c>
      <c r="S3767" s="7">
        <f t="shared" si="294"/>
        <v>74.224299065420567</v>
      </c>
      <c r="T3767" t="s">
        <v>8317</v>
      </c>
      <c r="U3767" t="s">
        <v>8359</v>
      </c>
    </row>
    <row r="3768" spans="1:21" ht="30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292"/>
        <v>41787.917187500003</v>
      </c>
      <c r="L3768" s="19">
        <f t="shared" si="293"/>
        <v>2014</v>
      </c>
      <c r="M3768" s="14">
        <f t="shared" si="290"/>
        <v>41822.917187500003</v>
      </c>
      <c r="N3768" t="b">
        <v>0</v>
      </c>
      <c r="O3768">
        <v>96</v>
      </c>
      <c r="P3768" t="b">
        <v>1</v>
      </c>
      <c r="Q3768" t="s">
        <v>8305</v>
      </c>
      <c r="R3768" s="7">
        <f t="shared" si="291"/>
        <v>102.65010000000001</v>
      </c>
      <c r="S3768" s="7">
        <f t="shared" si="294"/>
        <v>106.9271875</v>
      </c>
      <c r="T3768" t="s">
        <v>8317</v>
      </c>
      <c r="U3768" t="s">
        <v>8359</v>
      </c>
    </row>
    <row r="3769" spans="1:21" ht="4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292"/>
        <v>42049.769641203704</v>
      </c>
      <c r="L3769" s="19">
        <f t="shared" si="293"/>
        <v>2015</v>
      </c>
      <c r="M3769" s="14">
        <f t="shared" si="290"/>
        <v>42063.957638888889</v>
      </c>
      <c r="N3769" t="b">
        <v>0</v>
      </c>
      <c r="O3769">
        <v>56</v>
      </c>
      <c r="P3769" t="b">
        <v>1</v>
      </c>
      <c r="Q3769" t="s">
        <v>8305</v>
      </c>
      <c r="R3769" s="7">
        <f t="shared" si="291"/>
        <v>116.75</v>
      </c>
      <c r="S3769" s="7">
        <f t="shared" si="294"/>
        <v>41.696428571428569</v>
      </c>
      <c r="T3769" t="s">
        <v>8317</v>
      </c>
      <c r="U3769" t="s">
        <v>8359</v>
      </c>
    </row>
    <row r="3770" spans="1:21" ht="4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292"/>
        <v>41772.477893518517</v>
      </c>
      <c r="L3770" s="19">
        <f t="shared" si="293"/>
        <v>2014</v>
      </c>
      <c r="M3770" s="14">
        <f t="shared" si="290"/>
        <v>41802.477893518517</v>
      </c>
      <c r="N3770" t="b">
        <v>0</v>
      </c>
      <c r="O3770">
        <v>58</v>
      </c>
      <c r="P3770" t="b">
        <v>1</v>
      </c>
      <c r="Q3770" t="s">
        <v>8305</v>
      </c>
      <c r="R3770" s="7">
        <f t="shared" si="291"/>
        <v>107.65274999999998</v>
      </c>
      <c r="S3770" s="7">
        <f t="shared" si="294"/>
        <v>74.243275862068955</v>
      </c>
      <c r="T3770" t="s">
        <v>8317</v>
      </c>
      <c r="U3770" t="s">
        <v>8359</v>
      </c>
    </row>
    <row r="3771" spans="1:21" ht="4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292"/>
        <v>42445.348136574074</v>
      </c>
      <c r="L3771" s="19">
        <f t="shared" si="293"/>
        <v>2016</v>
      </c>
      <c r="M3771" s="14">
        <f t="shared" si="290"/>
        <v>42475.348136574074</v>
      </c>
      <c r="N3771" t="b">
        <v>0</v>
      </c>
      <c r="O3771">
        <v>15</v>
      </c>
      <c r="P3771" t="b">
        <v>1</v>
      </c>
      <c r="Q3771" t="s">
        <v>8305</v>
      </c>
      <c r="R3771" s="7">
        <f t="shared" si="291"/>
        <v>100</v>
      </c>
      <c r="S3771" s="7">
        <f t="shared" si="294"/>
        <v>73.333333333333329</v>
      </c>
      <c r="T3771" t="s">
        <v>8317</v>
      </c>
      <c r="U3771" t="s">
        <v>8359</v>
      </c>
    </row>
    <row r="3772" spans="1:21" ht="4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292"/>
        <v>42138.680671296301</v>
      </c>
      <c r="L3772" s="19">
        <f t="shared" si="293"/>
        <v>2015</v>
      </c>
      <c r="M3772" s="14">
        <f t="shared" si="290"/>
        <v>42168.680671296301</v>
      </c>
      <c r="N3772" t="b">
        <v>0</v>
      </c>
      <c r="O3772">
        <v>20</v>
      </c>
      <c r="P3772" t="b">
        <v>1</v>
      </c>
      <c r="Q3772" t="s">
        <v>8305</v>
      </c>
      <c r="R3772" s="7">
        <f t="shared" si="291"/>
        <v>100</v>
      </c>
      <c r="S3772" s="7">
        <f t="shared" si="294"/>
        <v>100</v>
      </c>
      <c r="T3772" t="s">
        <v>8317</v>
      </c>
      <c r="U3772" t="s">
        <v>8359</v>
      </c>
    </row>
    <row r="3773" spans="1:21" ht="30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292"/>
        <v>42493.607083333336</v>
      </c>
      <c r="L3773" s="19">
        <f t="shared" si="293"/>
        <v>2016</v>
      </c>
      <c r="M3773" s="14">
        <f t="shared" si="290"/>
        <v>42507.75</v>
      </c>
      <c r="N3773" t="b">
        <v>0</v>
      </c>
      <c r="O3773">
        <v>38</v>
      </c>
      <c r="P3773" t="b">
        <v>1</v>
      </c>
      <c r="Q3773" t="s">
        <v>8305</v>
      </c>
      <c r="R3773" s="7">
        <f t="shared" si="291"/>
        <v>146</v>
      </c>
      <c r="S3773" s="7">
        <f t="shared" si="294"/>
        <v>38.421052631578945</v>
      </c>
      <c r="T3773" t="s">
        <v>8317</v>
      </c>
      <c r="U3773" t="s">
        <v>8359</v>
      </c>
    </row>
    <row r="3774" spans="1:21" ht="4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292"/>
        <v>42682.366967592592</v>
      </c>
      <c r="L3774" s="19">
        <f t="shared" si="293"/>
        <v>2016</v>
      </c>
      <c r="M3774" s="14">
        <f t="shared" si="290"/>
        <v>42703</v>
      </c>
      <c r="N3774" t="b">
        <v>0</v>
      </c>
      <c r="O3774">
        <v>33</v>
      </c>
      <c r="P3774" t="b">
        <v>1</v>
      </c>
      <c r="Q3774" t="s">
        <v>8305</v>
      </c>
      <c r="R3774" s="7">
        <f t="shared" si="291"/>
        <v>110.2</v>
      </c>
      <c r="S3774" s="7">
        <f t="shared" si="294"/>
        <v>166.96969696969697</v>
      </c>
      <c r="T3774" t="s">
        <v>8317</v>
      </c>
      <c r="U3774" t="s">
        <v>8359</v>
      </c>
    </row>
    <row r="3775" spans="1:21" ht="30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292"/>
        <v>42655.755173611113</v>
      </c>
      <c r="L3775" s="19">
        <f t="shared" si="293"/>
        <v>2016</v>
      </c>
      <c r="M3775" s="14">
        <f t="shared" si="290"/>
        <v>42688.838888888888</v>
      </c>
      <c r="N3775" t="b">
        <v>0</v>
      </c>
      <c r="O3775">
        <v>57</v>
      </c>
      <c r="P3775" t="b">
        <v>1</v>
      </c>
      <c r="Q3775" t="s">
        <v>8305</v>
      </c>
      <c r="R3775" s="7">
        <f t="shared" si="291"/>
        <v>108.2</v>
      </c>
      <c r="S3775" s="7">
        <f t="shared" si="294"/>
        <v>94.912280701754383</v>
      </c>
      <c r="T3775" t="s">
        <v>8317</v>
      </c>
      <c r="U3775" t="s">
        <v>8359</v>
      </c>
    </row>
    <row r="3776" spans="1:21" ht="45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292"/>
        <v>42087.542303240742</v>
      </c>
      <c r="L3776" s="19">
        <f t="shared" si="293"/>
        <v>2015</v>
      </c>
      <c r="M3776" s="14">
        <f t="shared" si="290"/>
        <v>42103.542303240742</v>
      </c>
      <c r="N3776" t="b">
        <v>0</v>
      </c>
      <c r="O3776">
        <v>25</v>
      </c>
      <c r="P3776" t="b">
        <v>1</v>
      </c>
      <c r="Q3776" t="s">
        <v>8305</v>
      </c>
      <c r="R3776" s="7">
        <f t="shared" si="291"/>
        <v>100</v>
      </c>
      <c r="S3776" s="7">
        <f t="shared" si="294"/>
        <v>100</v>
      </c>
      <c r="T3776" t="s">
        <v>8317</v>
      </c>
      <c r="U3776" t="s">
        <v>8359</v>
      </c>
    </row>
    <row r="3777" spans="1:21" ht="4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292"/>
        <v>42075.692627314813</v>
      </c>
      <c r="L3777" s="19">
        <f t="shared" si="293"/>
        <v>2015</v>
      </c>
      <c r="M3777" s="14">
        <f t="shared" si="290"/>
        <v>42102.916666666672</v>
      </c>
      <c r="N3777" t="b">
        <v>0</v>
      </c>
      <c r="O3777">
        <v>14</v>
      </c>
      <c r="P3777" t="b">
        <v>1</v>
      </c>
      <c r="Q3777" t="s">
        <v>8305</v>
      </c>
      <c r="R3777" s="7">
        <f t="shared" si="291"/>
        <v>100.25</v>
      </c>
      <c r="S3777" s="7">
        <f t="shared" si="294"/>
        <v>143.21428571428572</v>
      </c>
      <c r="T3777" t="s">
        <v>8317</v>
      </c>
      <c r="U3777" t="s">
        <v>8359</v>
      </c>
    </row>
    <row r="3778" spans="1:21" ht="45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si="292"/>
        <v>41814.117800925924</v>
      </c>
      <c r="L3778" s="19">
        <f t="shared" si="293"/>
        <v>2014</v>
      </c>
      <c r="M3778" s="14">
        <f t="shared" ref="M3778:M3841" si="295">(I3778/86400)+25569+(-6/24)</f>
        <v>41851.791666666664</v>
      </c>
      <c r="N3778" t="b">
        <v>0</v>
      </c>
      <c r="O3778">
        <v>94</v>
      </c>
      <c r="P3778" t="b">
        <v>1</v>
      </c>
      <c r="Q3778" t="s">
        <v>8305</v>
      </c>
      <c r="R3778" s="7">
        <f t="shared" ref="R3778:R3841" si="296">E3778/D3778*100</f>
        <v>106.71250000000001</v>
      </c>
      <c r="S3778" s="7">
        <f t="shared" si="294"/>
        <v>90.819148936170208</v>
      </c>
      <c r="T3778" t="s">
        <v>8317</v>
      </c>
      <c r="U3778" t="s">
        <v>8359</v>
      </c>
    </row>
    <row r="3779" spans="1:21" ht="4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ref="K3779:K3842" si="297">(J3779/86400)+25569+(-6/24)</f>
        <v>41886.861354166671</v>
      </c>
      <c r="L3779" s="19">
        <f t="shared" ref="L3779:L3842" si="298">YEAR(K3779)</f>
        <v>2014</v>
      </c>
      <c r="M3779" s="14">
        <f t="shared" si="295"/>
        <v>41908.916666666664</v>
      </c>
      <c r="N3779" t="b">
        <v>0</v>
      </c>
      <c r="O3779">
        <v>59</v>
      </c>
      <c r="P3779" t="b">
        <v>1</v>
      </c>
      <c r="Q3779" t="s">
        <v>8305</v>
      </c>
      <c r="R3779" s="7">
        <f t="shared" si="296"/>
        <v>143.19999999999999</v>
      </c>
      <c r="S3779" s="7">
        <f t="shared" ref="S3779:S3842" si="299">IFERROR(E3779/O3779,0)</f>
        <v>48.542372881355931</v>
      </c>
      <c r="T3779" t="s">
        <v>8317</v>
      </c>
      <c r="U3779" t="s">
        <v>8359</v>
      </c>
    </row>
    <row r="3780" spans="1:21" ht="30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297"/>
        <v>41989.569212962961</v>
      </c>
      <c r="L3780" s="19">
        <f t="shared" si="298"/>
        <v>2014</v>
      </c>
      <c r="M3780" s="14">
        <f t="shared" si="295"/>
        <v>42049.569212962961</v>
      </c>
      <c r="N3780" t="b">
        <v>0</v>
      </c>
      <c r="O3780">
        <v>36</v>
      </c>
      <c r="P3780" t="b">
        <v>1</v>
      </c>
      <c r="Q3780" t="s">
        <v>8305</v>
      </c>
      <c r="R3780" s="7">
        <f t="shared" si="296"/>
        <v>105.04166666666667</v>
      </c>
      <c r="S3780" s="7">
        <f t="shared" si="299"/>
        <v>70.027777777777771</v>
      </c>
      <c r="T3780" t="s">
        <v>8317</v>
      </c>
      <c r="U3780" t="s">
        <v>8359</v>
      </c>
    </row>
    <row r="3781" spans="1:21" ht="30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297"/>
        <v>42425.485416666663</v>
      </c>
      <c r="L3781" s="19">
        <f t="shared" si="298"/>
        <v>2016</v>
      </c>
      <c r="M3781" s="14">
        <f t="shared" si="295"/>
        <v>42455.443749999999</v>
      </c>
      <c r="N3781" t="b">
        <v>0</v>
      </c>
      <c r="O3781">
        <v>115</v>
      </c>
      <c r="P3781" t="b">
        <v>1</v>
      </c>
      <c r="Q3781" t="s">
        <v>8305</v>
      </c>
      <c r="R3781" s="7">
        <f t="shared" si="296"/>
        <v>103.98</v>
      </c>
      <c r="S3781" s="7">
        <f t="shared" si="299"/>
        <v>135.62608695652173</v>
      </c>
      <c r="T3781" t="s">
        <v>8317</v>
      </c>
      <c r="U3781" t="s">
        <v>8359</v>
      </c>
    </row>
    <row r="3782" spans="1:21" ht="4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297"/>
        <v>42165.969733796301</v>
      </c>
      <c r="L3782" s="19">
        <f t="shared" si="298"/>
        <v>2015</v>
      </c>
      <c r="M3782" s="14">
        <f t="shared" si="295"/>
        <v>42198.587500000001</v>
      </c>
      <c r="N3782" t="b">
        <v>0</v>
      </c>
      <c r="O3782">
        <v>30</v>
      </c>
      <c r="P3782" t="b">
        <v>1</v>
      </c>
      <c r="Q3782" t="s">
        <v>8305</v>
      </c>
      <c r="R3782" s="7">
        <f t="shared" si="296"/>
        <v>120</v>
      </c>
      <c r="S3782" s="7">
        <f t="shared" si="299"/>
        <v>100</v>
      </c>
      <c r="T3782" t="s">
        <v>8317</v>
      </c>
      <c r="U3782" t="s">
        <v>8359</v>
      </c>
    </row>
    <row r="3783" spans="1:21" ht="45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297"/>
        <v>41865.632928240739</v>
      </c>
      <c r="L3783" s="19">
        <f t="shared" si="298"/>
        <v>2014</v>
      </c>
      <c r="M3783" s="14">
        <f t="shared" si="295"/>
        <v>41890.632928240739</v>
      </c>
      <c r="N3783" t="b">
        <v>0</v>
      </c>
      <c r="O3783">
        <v>52</v>
      </c>
      <c r="P3783" t="b">
        <v>1</v>
      </c>
      <c r="Q3783" t="s">
        <v>8305</v>
      </c>
      <c r="R3783" s="7">
        <f t="shared" si="296"/>
        <v>109.66666666666667</v>
      </c>
      <c r="S3783" s="7">
        <f t="shared" si="299"/>
        <v>94.90384615384616</v>
      </c>
      <c r="T3783" t="s">
        <v>8317</v>
      </c>
      <c r="U3783" t="s">
        <v>8359</v>
      </c>
    </row>
    <row r="3784" spans="1:21" ht="4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297"/>
        <v>42546.612233796295</v>
      </c>
      <c r="L3784" s="19">
        <f t="shared" si="298"/>
        <v>2016</v>
      </c>
      <c r="M3784" s="14">
        <f t="shared" si="295"/>
        <v>42575.708333333328</v>
      </c>
      <c r="N3784" t="b">
        <v>0</v>
      </c>
      <c r="O3784">
        <v>27</v>
      </c>
      <c r="P3784" t="b">
        <v>1</v>
      </c>
      <c r="Q3784" t="s">
        <v>8305</v>
      </c>
      <c r="R3784" s="7">
        <f t="shared" si="296"/>
        <v>101.75</v>
      </c>
      <c r="S3784" s="7">
        <f t="shared" si="299"/>
        <v>75.370370370370367</v>
      </c>
      <c r="T3784" t="s">
        <v>8317</v>
      </c>
      <c r="U3784" t="s">
        <v>8359</v>
      </c>
    </row>
    <row r="3785" spans="1:21" ht="4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297"/>
        <v>42419.890277777777</v>
      </c>
      <c r="L3785" s="19">
        <f t="shared" si="298"/>
        <v>2016</v>
      </c>
      <c r="M3785" s="14">
        <f t="shared" si="295"/>
        <v>42444.416666666672</v>
      </c>
      <c r="N3785" t="b">
        <v>0</v>
      </c>
      <c r="O3785">
        <v>24</v>
      </c>
      <c r="P3785" t="b">
        <v>1</v>
      </c>
      <c r="Q3785" t="s">
        <v>8305</v>
      </c>
      <c r="R3785" s="7">
        <f t="shared" si="296"/>
        <v>128.91666666666666</v>
      </c>
      <c r="S3785" s="7">
        <f t="shared" si="299"/>
        <v>64.458333333333329</v>
      </c>
      <c r="T3785" t="s">
        <v>8317</v>
      </c>
      <c r="U3785" t="s">
        <v>8359</v>
      </c>
    </row>
    <row r="3786" spans="1:21" ht="4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297"/>
        <v>42531.730694444443</v>
      </c>
      <c r="L3786" s="19">
        <f t="shared" si="298"/>
        <v>2016</v>
      </c>
      <c r="M3786" s="14">
        <f t="shared" si="295"/>
        <v>42561.730694444443</v>
      </c>
      <c r="N3786" t="b">
        <v>0</v>
      </c>
      <c r="O3786">
        <v>10</v>
      </c>
      <c r="P3786" t="b">
        <v>1</v>
      </c>
      <c r="Q3786" t="s">
        <v>8305</v>
      </c>
      <c r="R3786" s="7">
        <f t="shared" si="296"/>
        <v>114.99999999999999</v>
      </c>
      <c r="S3786" s="7">
        <f t="shared" si="299"/>
        <v>115</v>
      </c>
      <c r="T3786" t="s">
        <v>8317</v>
      </c>
      <c r="U3786" t="s">
        <v>8359</v>
      </c>
    </row>
    <row r="3787" spans="1:21" ht="4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297"/>
        <v>42548.38853009259</v>
      </c>
      <c r="L3787" s="19">
        <f t="shared" si="298"/>
        <v>2016</v>
      </c>
      <c r="M3787" s="14">
        <f t="shared" si="295"/>
        <v>42584.168749999997</v>
      </c>
      <c r="N3787" t="b">
        <v>0</v>
      </c>
      <c r="O3787">
        <v>30</v>
      </c>
      <c r="P3787" t="b">
        <v>1</v>
      </c>
      <c r="Q3787" t="s">
        <v>8305</v>
      </c>
      <c r="R3787" s="7">
        <f t="shared" si="296"/>
        <v>150.75</v>
      </c>
      <c r="S3787" s="7">
        <f t="shared" si="299"/>
        <v>100.5</v>
      </c>
      <c r="T3787" t="s">
        <v>8317</v>
      </c>
      <c r="U3787" t="s">
        <v>8359</v>
      </c>
    </row>
    <row r="3788" spans="1:21" ht="4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297"/>
        <v>42486.787905092591</v>
      </c>
      <c r="L3788" s="19">
        <f t="shared" si="298"/>
        <v>2016</v>
      </c>
      <c r="M3788" s="14">
        <f t="shared" si="295"/>
        <v>42516.787905092591</v>
      </c>
      <c r="N3788" t="b">
        <v>0</v>
      </c>
      <c r="O3788">
        <v>71</v>
      </c>
      <c r="P3788" t="b">
        <v>1</v>
      </c>
      <c r="Q3788" t="s">
        <v>8305</v>
      </c>
      <c r="R3788" s="7">
        <f t="shared" si="296"/>
        <v>110.96666666666665</v>
      </c>
      <c r="S3788" s="7">
        <f t="shared" si="299"/>
        <v>93.774647887323937</v>
      </c>
      <c r="T3788" t="s">
        <v>8317</v>
      </c>
      <c r="U3788" t="s">
        <v>8359</v>
      </c>
    </row>
    <row r="3789" spans="1:21" ht="4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297"/>
        <v>42167.284791666665</v>
      </c>
      <c r="L3789" s="19">
        <f t="shared" si="298"/>
        <v>2015</v>
      </c>
      <c r="M3789" s="14">
        <f t="shared" si="295"/>
        <v>42195.915972222225</v>
      </c>
      <c r="N3789" t="b">
        <v>0</v>
      </c>
      <c r="O3789">
        <v>10</v>
      </c>
      <c r="P3789" t="b">
        <v>1</v>
      </c>
      <c r="Q3789" t="s">
        <v>8305</v>
      </c>
      <c r="R3789" s="7">
        <f t="shared" si="296"/>
        <v>100.28571428571429</v>
      </c>
      <c r="S3789" s="7">
        <f t="shared" si="299"/>
        <v>35.1</v>
      </c>
      <c r="T3789" t="s">
        <v>8317</v>
      </c>
      <c r="U3789" t="s">
        <v>8359</v>
      </c>
    </row>
    <row r="3790" spans="1:21" ht="75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297"/>
        <v>42333.445821759262</v>
      </c>
      <c r="L3790" s="19">
        <f t="shared" si="298"/>
        <v>2015</v>
      </c>
      <c r="M3790" s="14">
        <f t="shared" si="295"/>
        <v>42361.429166666669</v>
      </c>
      <c r="N3790" t="b">
        <v>0</v>
      </c>
      <c r="O3790">
        <v>1</v>
      </c>
      <c r="P3790" t="b">
        <v>0</v>
      </c>
      <c r="Q3790" t="s">
        <v>8305</v>
      </c>
      <c r="R3790" s="7">
        <f t="shared" si="296"/>
        <v>0.66666666666666674</v>
      </c>
      <c r="S3790" s="7">
        <f t="shared" si="299"/>
        <v>500</v>
      </c>
      <c r="T3790" t="s">
        <v>8317</v>
      </c>
      <c r="U3790" t="s">
        <v>8359</v>
      </c>
    </row>
    <row r="3791" spans="1:21" ht="4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297"/>
        <v>42138.548819444448</v>
      </c>
      <c r="L3791" s="19">
        <f t="shared" si="298"/>
        <v>2015</v>
      </c>
      <c r="M3791" s="14">
        <f t="shared" si="295"/>
        <v>42170.548819444448</v>
      </c>
      <c r="N3791" t="b">
        <v>0</v>
      </c>
      <c r="O3791">
        <v>4</v>
      </c>
      <c r="P3791" t="b">
        <v>0</v>
      </c>
      <c r="Q3791" t="s">
        <v>8305</v>
      </c>
      <c r="R3791" s="7">
        <f t="shared" si="296"/>
        <v>3.267605633802817</v>
      </c>
      <c r="S3791" s="7">
        <f t="shared" si="299"/>
        <v>29</v>
      </c>
      <c r="T3791" t="s">
        <v>8317</v>
      </c>
      <c r="U3791" t="s">
        <v>8359</v>
      </c>
    </row>
    <row r="3792" spans="1:21" ht="4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297"/>
        <v>42666.416932870372</v>
      </c>
      <c r="L3792" s="19">
        <f t="shared" si="298"/>
        <v>2016</v>
      </c>
      <c r="M3792" s="14">
        <f t="shared" si="295"/>
        <v>42696.458599537036</v>
      </c>
      <c r="N3792" t="b">
        <v>0</v>
      </c>
      <c r="O3792">
        <v>0</v>
      </c>
      <c r="P3792" t="b">
        <v>0</v>
      </c>
      <c r="Q3792" t="s">
        <v>8305</v>
      </c>
      <c r="R3792" s="7">
        <f t="shared" si="296"/>
        <v>0</v>
      </c>
      <c r="S3792" s="7">
        <f t="shared" si="299"/>
        <v>0</v>
      </c>
      <c r="T3792" t="s">
        <v>8317</v>
      </c>
      <c r="U3792" t="s">
        <v>8359</v>
      </c>
    </row>
    <row r="3793" spans="1:21" ht="30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297"/>
        <v>41766.442037037035</v>
      </c>
      <c r="L3793" s="19">
        <f t="shared" si="298"/>
        <v>2014</v>
      </c>
      <c r="M3793" s="14">
        <f t="shared" si="295"/>
        <v>41826.442037037035</v>
      </c>
      <c r="N3793" t="b">
        <v>0</v>
      </c>
      <c r="O3793">
        <v>0</v>
      </c>
      <c r="P3793" t="b">
        <v>0</v>
      </c>
      <c r="Q3793" t="s">
        <v>8305</v>
      </c>
      <c r="R3793" s="7">
        <f t="shared" si="296"/>
        <v>0</v>
      </c>
      <c r="S3793" s="7">
        <f t="shared" si="299"/>
        <v>0</v>
      </c>
      <c r="T3793" t="s">
        <v>8317</v>
      </c>
      <c r="U3793" t="s">
        <v>8359</v>
      </c>
    </row>
    <row r="3794" spans="1:21" ht="30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297"/>
        <v>42170.197013888886</v>
      </c>
      <c r="L3794" s="19">
        <f t="shared" si="298"/>
        <v>2015</v>
      </c>
      <c r="M3794" s="14">
        <f t="shared" si="295"/>
        <v>42200.197013888886</v>
      </c>
      <c r="N3794" t="b">
        <v>0</v>
      </c>
      <c r="O3794">
        <v>2</v>
      </c>
      <c r="P3794" t="b">
        <v>0</v>
      </c>
      <c r="Q3794" t="s">
        <v>8305</v>
      </c>
      <c r="R3794" s="7">
        <f t="shared" si="296"/>
        <v>0.27999999999999997</v>
      </c>
      <c r="S3794" s="7">
        <f t="shared" si="299"/>
        <v>17.5</v>
      </c>
      <c r="T3794" t="s">
        <v>8317</v>
      </c>
      <c r="U3794" t="s">
        <v>8359</v>
      </c>
    </row>
    <row r="3795" spans="1:21" ht="4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297"/>
        <v>41968.688993055555</v>
      </c>
      <c r="L3795" s="19">
        <f t="shared" si="298"/>
        <v>2014</v>
      </c>
      <c r="M3795" s="14">
        <f t="shared" si="295"/>
        <v>41989.688993055555</v>
      </c>
      <c r="N3795" t="b">
        <v>0</v>
      </c>
      <c r="O3795">
        <v>24</v>
      </c>
      <c r="P3795" t="b">
        <v>0</v>
      </c>
      <c r="Q3795" t="s">
        <v>8305</v>
      </c>
      <c r="R3795" s="7">
        <f t="shared" si="296"/>
        <v>59.657142857142851</v>
      </c>
      <c r="S3795" s="7">
        <f t="shared" si="299"/>
        <v>174</v>
      </c>
      <c r="T3795" t="s">
        <v>8317</v>
      </c>
      <c r="U3795" t="s">
        <v>8359</v>
      </c>
    </row>
    <row r="3796" spans="1:21" ht="45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297"/>
        <v>42132.33048611111</v>
      </c>
      <c r="L3796" s="19">
        <f t="shared" si="298"/>
        <v>2015</v>
      </c>
      <c r="M3796" s="14">
        <f t="shared" si="295"/>
        <v>42162.33048611111</v>
      </c>
      <c r="N3796" t="b">
        <v>0</v>
      </c>
      <c r="O3796">
        <v>1</v>
      </c>
      <c r="P3796" t="b">
        <v>0</v>
      </c>
      <c r="Q3796" t="s">
        <v>8305</v>
      </c>
      <c r="R3796" s="7">
        <f t="shared" si="296"/>
        <v>1</v>
      </c>
      <c r="S3796" s="7">
        <f t="shared" si="299"/>
        <v>50</v>
      </c>
      <c r="T3796" t="s">
        <v>8317</v>
      </c>
      <c r="U3796" t="s">
        <v>8359</v>
      </c>
    </row>
    <row r="3797" spans="1:21" ht="4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297"/>
        <v>42201.186226851853</v>
      </c>
      <c r="L3797" s="19">
        <f t="shared" si="298"/>
        <v>2015</v>
      </c>
      <c r="M3797" s="14">
        <f t="shared" si="295"/>
        <v>42244.6875</v>
      </c>
      <c r="N3797" t="b">
        <v>0</v>
      </c>
      <c r="O3797">
        <v>2</v>
      </c>
      <c r="P3797" t="b">
        <v>0</v>
      </c>
      <c r="Q3797" t="s">
        <v>8305</v>
      </c>
      <c r="R3797" s="7">
        <f t="shared" si="296"/>
        <v>1.6666666666666667</v>
      </c>
      <c r="S3797" s="7">
        <f t="shared" si="299"/>
        <v>5</v>
      </c>
      <c r="T3797" t="s">
        <v>8317</v>
      </c>
      <c r="U3797" t="s">
        <v>8359</v>
      </c>
    </row>
    <row r="3798" spans="1:21" ht="4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297"/>
        <v>42688.779583333337</v>
      </c>
      <c r="L3798" s="19">
        <f t="shared" si="298"/>
        <v>2016</v>
      </c>
      <c r="M3798" s="14">
        <f t="shared" si="295"/>
        <v>42748.779583333337</v>
      </c>
      <c r="N3798" t="b">
        <v>0</v>
      </c>
      <c r="O3798">
        <v>1</v>
      </c>
      <c r="P3798" t="b">
        <v>0</v>
      </c>
      <c r="Q3798" t="s">
        <v>8305</v>
      </c>
      <c r="R3798" s="7">
        <f t="shared" si="296"/>
        <v>4.4444444444444444E-3</v>
      </c>
      <c r="S3798" s="7">
        <f t="shared" si="299"/>
        <v>1</v>
      </c>
      <c r="T3798" t="s">
        <v>8317</v>
      </c>
      <c r="U3798" t="s">
        <v>8359</v>
      </c>
    </row>
    <row r="3799" spans="1:21" ht="45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297"/>
        <v>42084.631539351853</v>
      </c>
      <c r="L3799" s="19">
        <f t="shared" si="298"/>
        <v>2015</v>
      </c>
      <c r="M3799" s="14">
        <f t="shared" si="295"/>
        <v>42114.631539351853</v>
      </c>
      <c r="N3799" t="b">
        <v>0</v>
      </c>
      <c r="O3799">
        <v>37</v>
      </c>
      <c r="P3799" t="b">
        <v>0</v>
      </c>
      <c r="Q3799" t="s">
        <v>8305</v>
      </c>
      <c r="R3799" s="7">
        <f t="shared" si="296"/>
        <v>89.666666666666657</v>
      </c>
      <c r="S3799" s="7">
        <f t="shared" si="299"/>
        <v>145.40540540540542</v>
      </c>
      <c r="T3799" t="s">
        <v>8317</v>
      </c>
      <c r="U3799" t="s">
        <v>8359</v>
      </c>
    </row>
    <row r="3800" spans="1:21" ht="4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297"/>
        <v>41831.472777777773</v>
      </c>
      <c r="L3800" s="19">
        <f t="shared" si="298"/>
        <v>2014</v>
      </c>
      <c r="M3800" s="14">
        <f t="shared" si="295"/>
        <v>41861.472777777773</v>
      </c>
      <c r="N3800" t="b">
        <v>0</v>
      </c>
      <c r="O3800">
        <v>5</v>
      </c>
      <c r="P3800" t="b">
        <v>0</v>
      </c>
      <c r="Q3800" t="s">
        <v>8305</v>
      </c>
      <c r="R3800" s="7">
        <f t="shared" si="296"/>
        <v>1.4642857142857144</v>
      </c>
      <c r="S3800" s="7">
        <f t="shared" si="299"/>
        <v>205</v>
      </c>
      <c r="T3800" t="s">
        <v>8317</v>
      </c>
      <c r="U3800" t="s">
        <v>8359</v>
      </c>
    </row>
    <row r="3801" spans="1:21" ht="30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297"/>
        <v>42410.68105324074</v>
      </c>
      <c r="L3801" s="19">
        <f t="shared" si="298"/>
        <v>2016</v>
      </c>
      <c r="M3801" s="14">
        <f t="shared" si="295"/>
        <v>42440.68105324074</v>
      </c>
      <c r="N3801" t="b">
        <v>0</v>
      </c>
      <c r="O3801">
        <v>4</v>
      </c>
      <c r="P3801" t="b">
        <v>0</v>
      </c>
      <c r="Q3801" t="s">
        <v>8305</v>
      </c>
      <c r="R3801" s="7">
        <f t="shared" si="296"/>
        <v>4.0199999999999996</v>
      </c>
      <c r="S3801" s="7">
        <f t="shared" si="299"/>
        <v>100.5</v>
      </c>
      <c r="T3801" t="s">
        <v>8317</v>
      </c>
      <c r="U3801" t="s">
        <v>8359</v>
      </c>
    </row>
    <row r="3802" spans="1:21" ht="4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297"/>
        <v>41982.487071759257</v>
      </c>
      <c r="L3802" s="19">
        <f t="shared" si="298"/>
        <v>2014</v>
      </c>
      <c r="M3802" s="14">
        <f t="shared" si="295"/>
        <v>42014.957638888889</v>
      </c>
      <c r="N3802" t="b">
        <v>0</v>
      </c>
      <c r="O3802">
        <v>16</v>
      </c>
      <c r="P3802" t="b">
        <v>0</v>
      </c>
      <c r="Q3802" t="s">
        <v>8305</v>
      </c>
      <c r="R3802" s="7">
        <f t="shared" si="296"/>
        <v>4.004545454545454</v>
      </c>
      <c r="S3802" s="7">
        <f t="shared" si="299"/>
        <v>55.0625</v>
      </c>
      <c r="T3802" t="s">
        <v>8317</v>
      </c>
      <c r="U3802" t="s">
        <v>8359</v>
      </c>
    </row>
    <row r="3803" spans="1:21" ht="4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297"/>
        <v>41975.426111111112</v>
      </c>
      <c r="L3803" s="19">
        <f t="shared" si="298"/>
        <v>2014</v>
      </c>
      <c r="M3803" s="14">
        <f t="shared" si="295"/>
        <v>42006.426111111112</v>
      </c>
      <c r="N3803" t="b">
        <v>0</v>
      </c>
      <c r="O3803">
        <v>9</v>
      </c>
      <c r="P3803" t="b">
        <v>0</v>
      </c>
      <c r="Q3803" t="s">
        <v>8305</v>
      </c>
      <c r="R3803" s="7">
        <f t="shared" si="296"/>
        <v>8.52</v>
      </c>
      <c r="S3803" s="7">
        <f t="shared" si="299"/>
        <v>47.333333333333336</v>
      </c>
      <c r="T3803" t="s">
        <v>8317</v>
      </c>
      <c r="U3803" t="s">
        <v>8359</v>
      </c>
    </row>
    <row r="3804" spans="1:21" ht="4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297"/>
        <v>42268.876226851848</v>
      </c>
      <c r="L3804" s="19">
        <f t="shared" si="298"/>
        <v>2015</v>
      </c>
      <c r="M3804" s="14">
        <f t="shared" si="295"/>
        <v>42298.876226851848</v>
      </c>
      <c r="N3804" t="b">
        <v>0</v>
      </c>
      <c r="O3804">
        <v>0</v>
      </c>
      <c r="P3804" t="b">
        <v>0</v>
      </c>
      <c r="Q3804" t="s">
        <v>8305</v>
      </c>
      <c r="R3804" s="7">
        <f t="shared" si="296"/>
        <v>0</v>
      </c>
      <c r="S3804" s="7">
        <f t="shared" si="299"/>
        <v>0</v>
      </c>
      <c r="T3804" t="s">
        <v>8317</v>
      </c>
      <c r="U3804" t="s">
        <v>8359</v>
      </c>
    </row>
    <row r="3805" spans="1:21" ht="30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297"/>
        <v>42403.721851851849</v>
      </c>
      <c r="L3805" s="19">
        <f t="shared" si="298"/>
        <v>2016</v>
      </c>
      <c r="M3805" s="14">
        <f t="shared" si="295"/>
        <v>42433.721851851849</v>
      </c>
      <c r="N3805" t="b">
        <v>0</v>
      </c>
      <c r="O3805">
        <v>40</v>
      </c>
      <c r="P3805" t="b">
        <v>0</v>
      </c>
      <c r="Q3805" t="s">
        <v>8305</v>
      </c>
      <c r="R3805" s="7">
        <f t="shared" si="296"/>
        <v>19.650000000000002</v>
      </c>
      <c r="S3805" s="7">
        <f t="shared" si="299"/>
        <v>58.95</v>
      </c>
      <c r="T3805" t="s">
        <v>8317</v>
      </c>
      <c r="U3805" t="s">
        <v>8359</v>
      </c>
    </row>
    <row r="3806" spans="1:21" ht="4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297"/>
        <v>42526.75953703704</v>
      </c>
      <c r="L3806" s="19">
        <f t="shared" si="298"/>
        <v>2016</v>
      </c>
      <c r="M3806" s="14">
        <f t="shared" si="295"/>
        <v>42582.041666666672</v>
      </c>
      <c r="N3806" t="b">
        <v>0</v>
      </c>
      <c r="O3806">
        <v>0</v>
      </c>
      <c r="P3806" t="b">
        <v>0</v>
      </c>
      <c r="Q3806" t="s">
        <v>8305</v>
      </c>
      <c r="R3806" s="7">
        <f t="shared" si="296"/>
        <v>0</v>
      </c>
      <c r="S3806" s="7">
        <f t="shared" si="299"/>
        <v>0</v>
      </c>
      <c r="T3806" t="s">
        <v>8317</v>
      </c>
      <c r="U3806" t="s">
        <v>8359</v>
      </c>
    </row>
    <row r="3807" spans="1:21" ht="4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297"/>
        <v>41849.637037037035</v>
      </c>
      <c r="L3807" s="19">
        <f t="shared" si="298"/>
        <v>2014</v>
      </c>
      <c r="M3807" s="14">
        <f t="shared" si="295"/>
        <v>41909.637037037035</v>
      </c>
      <c r="N3807" t="b">
        <v>0</v>
      </c>
      <c r="O3807">
        <v>2</v>
      </c>
      <c r="P3807" t="b">
        <v>0</v>
      </c>
      <c r="Q3807" t="s">
        <v>8305</v>
      </c>
      <c r="R3807" s="7">
        <f t="shared" si="296"/>
        <v>2E-3</v>
      </c>
      <c r="S3807" s="7">
        <f t="shared" si="299"/>
        <v>1.5</v>
      </c>
      <c r="T3807" t="s">
        <v>8317</v>
      </c>
      <c r="U3807" t="s">
        <v>8359</v>
      </c>
    </row>
    <row r="3808" spans="1:21" ht="45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297"/>
        <v>41799.009039351848</v>
      </c>
      <c r="L3808" s="19">
        <f t="shared" si="298"/>
        <v>2014</v>
      </c>
      <c r="M3808" s="14">
        <f t="shared" si="295"/>
        <v>41819.009039351848</v>
      </c>
      <c r="N3808" t="b">
        <v>0</v>
      </c>
      <c r="O3808">
        <v>1</v>
      </c>
      <c r="P3808" t="b">
        <v>0</v>
      </c>
      <c r="Q3808" t="s">
        <v>8305</v>
      </c>
      <c r="R3808" s="7">
        <f t="shared" si="296"/>
        <v>6.6666666666666666E-2</v>
      </c>
      <c r="S3808" s="7">
        <f t="shared" si="299"/>
        <v>5</v>
      </c>
      <c r="T3808" t="s">
        <v>8317</v>
      </c>
      <c r="U3808" t="s">
        <v>8359</v>
      </c>
    </row>
    <row r="3809" spans="1:21" ht="4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297"/>
        <v>42090.659016203703</v>
      </c>
      <c r="L3809" s="19">
        <f t="shared" si="298"/>
        <v>2015</v>
      </c>
      <c r="M3809" s="14">
        <f t="shared" si="295"/>
        <v>42097.659016203703</v>
      </c>
      <c r="N3809" t="b">
        <v>0</v>
      </c>
      <c r="O3809">
        <v>9</v>
      </c>
      <c r="P3809" t="b">
        <v>0</v>
      </c>
      <c r="Q3809" t="s">
        <v>8305</v>
      </c>
      <c r="R3809" s="7">
        <f t="shared" si="296"/>
        <v>30.333333333333336</v>
      </c>
      <c r="S3809" s="7">
        <f t="shared" si="299"/>
        <v>50.555555555555557</v>
      </c>
      <c r="T3809" t="s">
        <v>8317</v>
      </c>
      <c r="U3809" t="s">
        <v>8359</v>
      </c>
    </row>
    <row r="3810" spans="1:21" ht="4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297"/>
        <v>42059.203923611116</v>
      </c>
      <c r="L3810" s="19">
        <f t="shared" si="298"/>
        <v>2015</v>
      </c>
      <c r="M3810" s="14">
        <f t="shared" si="295"/>
        <v>42119.162256944444</v>
      </c>
      <c r="N3810" t="b">
        <v>0</v>
      </c>
      <c r="O3810">
        <v>24</v>
      </c>
      <c r="P3810" t="b">
        <v>1</v>
      </c>
      <c r="Q3810" t="s">
        <v>8271</v>
      </c>
      <c r="R3810" s="7">
        <f t="shared" si="296"/>
        <v>100</v>
      </c>
      <c r="S3810" s="7">
        <f t="shared" si="299"/>
        <v>41.666666666666664</v>
      </c>
      <c r="T3810" t="s">
        <v>8317</v>
      </c>
      <c r="U3810" t="s">
        <v>8318</v>
      </c>
    </row>
    <row r="3811" spans="1:21" ht="45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297"/>
        <v>41800.276701388888</v>
      </c>
      <c r="L3811" s="19">
        <f t="shared" si="298"/>
        <v>2014</v>
      </c>
      <c r="M3811" s="14">
        <f t="shared" si="295"/>
        <v>41850.708333333336</v>
      </c>
      <c r="N3811" t="b">
        <v>0</v>
      </c>
      <c r="O3811">
        <v>38</v>
      </c>
      <c r="P3811" t="b">
        <v>1</v>
      </c>
      <c r="Q3811" t="s">
        <v>8271</v>
      </c>
      <c r="R3811" s="7">
        <f t="shared" si="296"/>
        <v>101.25</v>
      </c>
      <c r="S3811" s="7">
        <f t="shared" si="299"/>
        <v>53.289473684210527</v>
      </c>
      <c r="T3811" t="s">
        <v>8317</v>
      </c>
      <c r="U3811" t="s">
        <v>8318</v>
      </c>
    </row>
    <row r="3812" spans="1:21" ht="4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297"/>
        <v>42054.599050925928</v>
      </c>
      <c r="L3812" s="19">
        <f t="shared" si="298"/>
        <v>2015</v>
      </c>
      <c r="M3812" s="14">
        <f t="shared" si="295"/>
        <v>42084.557384259257</v>
      </c>
      <c r="N3812" t="b">
        <v>0</v>
      </c>
      <c r="O3812">
        <v>26</v>
      </c>
      <c r="P3812" t="b">
        <v>1</v>
      </c>
      <c r="Q3812" t="s">
        <v>8271</v>
      </c>
      <c r="R3812" s="7">
        <f t="shared" si="296"/>
        <v>121.73333333333333</v>
      </c>
      <c r="S3812" s="7">
        <f t="shared" si="299"/>
        <v>70.230769230769226</v>
      </c>
      <c r="T3812" t="s">
        <v>8317</v>
      </c>
      <c r="U3812" t="s">
        <v>8318</v>
      </c>
    </row>
    <row r="3813" spans="1:21" ht="4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297"/>
        <v>42487.37700231481</v>
      </c>
      <c r="L3813" s="19">
        <f t="shared" si="298"/>
        <v>2016</v>
      </c>
      <c r="M3813" s="14">
        <f t="shared" si="295"/>
        <v>42521.208333333328</v>
      </c>
      <c r="N3813" t="b">
        <v>0</v>
      </c>
      <c r="O3813">
        <v>19</v>
      </c>
      <c r="P3813" t="b">
        <v>1</v>
      </c>
      <c r="Q3813" t="s">
        <v>8271</v>
      </c>
      <c r="R3813" s="7">
        <f t="shared" si="296"/>
        <v>330</v>
      </c>
      <c r="S3813" s="7">
        <f t="shared" si="299"/>
        <v>43.421052631578945</v>
      </c>
      <c r="T3813" t="s">
        <v>8317</v>
      </c>
      <c r="U3813" t="s">
        <v>8318</v>
      </c>
    </row>
    <row r="3814" spans="1:21" ht="4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297"/>
        <v>42109.501250000001</v>
      </c>
      <c r="L3814" s="19">
        <f t="shared" si="298"/>
        <v>2015</v>
      </c>
      <c r="M3814" s="14">
        <f t="shared" si="295"/>
        <v>42155.915972222225</v>
      </c>
      <c r="N3814" t="b">
        <v>0</v>
      </c>
      <c r="O3814">
        <v>11</v>
      </c>
      <c r="P3814" t="b">
        <v>1</v>
      </c>
      <c r="Q3814" t="s">
        <v>8271</v>
      </c>
      <c r="R3814" s="7">
        <f t="shared" si="296"/>
        <v>109.55</v>
      </c>
      <c r="S3814" s="7">
        <f t="shared" si="299"/>
        <v>199.18181818181819</v>
      </c>
      <c r="T3814" t="s">
        <v>8317</v>
      </c>
      <c r="U3814" t="s">
        <v>8318</v>
      </c>
    </row>
    <row r="3815" spans="1:21" ht="4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297"/>
        <v>42497.025706018518</v>
      </c>
      <c r="L3815" s="19">
        <f t="shared" si="298"/>
        <v>2016</v>
      </c>
      <c r="M3815" s="14">
        <f t="shared" si="295"/>
        <v>42535.654861111107</v>
      </c>
      <c r="N3815" t="b">
        <v>0</v>
      </c>
      <c r="O3815">
        <v>27</v>
      </c>
      <c r="P3815" t="b">
        <v>1</v>
      </c>
      <c r="Q3815" t="s">
        <v>8271</v>
      </c>
      <c r="R3815" s="7">
        <f t="shared" si="296"/>
        <v>100.95190476190474</v>
      </c>
      <c r="S3815" s="7">
        <f t="shared" si="299"/>
        <v>78.518148148148143</v>
      </c>
      <c r="T3815" t="s">
        <v>8317</v>
      </c>
      <c r="U3815" t="s">
        <v>8318</v>
      </c>
    </row>
    <row r="3816" spans="1:21" ht="4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297"/>
        <v>42058.654074074075</v>
      </c>
      <c r="L3816" s="19">
        <f t="shared" si="298"/>
        <v>2015</v>
      </c>
      <c r="M3816" s="14">
        <f t="shared" si="295"/>
        <v>42094.915972222225</v>
      </c>
      <c r="N3816" t="b">
        <v>0</v>
      </c>
      <c r="O3816">
        <v>34</v>
      </c>
      <c r="P3816" t="b">
        <v>1</v>
      </c>
      <c r="Q3816" t="s">
        <v>8271</v>
      </c>
      <c r="R3816" s="7">
        <f t="shared" si="296"/>
        <v>140.13333333333333</v>
      </c>
      <c r="S3816" s="7">
        <f t="shared" si="299"/>
        <v>61.823529411764703</v>
      </c>
      <c r="T3816" t="s">
        <v>8317</v>
      </c>
      <c r="U3816" t="s">
        <v>8318</v>
      </c>
    </row>
    <row r="3817" spans="1:21" ht="30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297"/>
        <v>42207.009918981479</v>
      </c>
      <c r="L3817" s="19">
        <f t="shared" si="298"/>
        <v>2015</v>
      </c>
      <c r="M3817" s="14">
        <f t="shared" si="295"/>
        <v>42236.708333333328</v>
      </c>
      <c r="N3817" t="b">
        <v>0</v>
      </c>
      <c r="O3817">
        <v>20</v>
      </c>
      <c r="P3817" t="b">
        <v>1</v>
      </c>
      <c r="Q3817" t="s">
        <v>8271</v>
      </c>
      <c r="R3817" s="7">
        <f t="shared" si="296"/>
        <v>100.001</v>
      </c>
      <c r="S3817" s="7">
        <f t="shared" si="299"/>
        <v>50.000500000000002</v>
      </c>
      <c r="T3817" t="s">
        <v>8317</v>
      </c>
      <c r="U3817" t="s">
        <v>8318</v>
      </c>
    </row>
    <row r="3818" spans="1:21" ht="60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297"/>
        <v>41807.440081018518</v>
      </c>
      <c r="L3818" s="19">
        <f t="shared" si="298"/>
        <v>2014</v>
      </c>
      <c r="M3818" s="14">
        <f t="shared" si="295"/>
        <v>41837.440081018518</v>
      </c>
      <c r="N3818" t="b">
        <v>0</v>
      </c>
      <c r="O3818">
        <v>37</v>
      </c>
      <c r="P3818" t="b">
        <v>1</v>
      </c>
      <c r="Q3818" t="s">
        <v>8271</v>
      </c>
      <c r="R3818" s="7">
        <f t="shared" si="296"/>
        <v>119.238</v>
      </c>
      <c r="S3818" s="7">
        <f t="shared" si="299"/>
        <v>48.339729729729726</v>
      </c>
      <c r="T3818" t="s">
        <v>8317</v>
      </c>
      <c r="U3818" t="s">
        <v>8318</v>
      </c>
    </row>
    <row r="3819" spans="1:21" ht="4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297"/>
        <v>42284.44694444444</v>
      </c>
      <c r="L3819" s="19">
        <f t="shared" si="298"/>
        <v>2015</v>
      </c>
      <c r="M3819" s="14">
        <f t="shared" si="295"/>
        <v>42300.915972222225</v>
      </c>
      <c r="N3819" t="b">
        <v>0</v>
      </c>
      <c r="O3819">
        <v>20</v>
      </c>
      <c r="P3819" t="b">
        <v>1</v>
      </c>
      <c r="Q3819" t="s">
        <v>8271</v>
      </c>
      <c r="R3819" s="7">
        <f t="shared" si="296"/>
        <v>107.25</v>
      </c>
      <c r="S3819" s="7">
        <f t="shared" si="299"/>
        <v>107.25</v>
      </c>
      <c r="T3819" t="s">
        <v>8317</v>
      </c>
      <c r="U3819" t="s">
        <v>8318</v>
      </c>
    </row>
    <row r="3820" spans="1:21" ht="4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297"/>
        <v>42045.59238425926</v>
      </c>
      <c r="L3820" s="19">
        <f t="shared" si="298"/>
        <v>2015</v>
      </c>
      <c r="M3820" s="14">
        <f t="shared" si="295"/>
        <v>42075.550717592589</v>
      </c>
      <c r="N3820" t="b">
        <v>0</v>
      </c>
      <c r="O3820">
        <v>10</v>
      </c>
      <c r="P3820" t="b">
        <v>1</v>
      </c>
      <c r="Q3820" t="s">
        <v>8271</v>
      </c>
      <c r="R3820" s="7">
        <f t="shared" si="296"/>
        <v>227.99999999999997</v>
      </c>
      <c r="S3820" s="7">
        <f t="shared" si="299"/>
        <v>57</v>
      </c>
      <c r="T3820" t="s">
        <v>8317</v>
      </c>
      <c r="U3820" t="s">
        <v>8318</v>
      </c>
    </row>
    <row r="3821" spans="1:21" ht="30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297"/>
        <v>42183.959537037037</v>
      </c>
      <c r="L3821" s="19">
        <f t="shared" si="298"/>
        <v>2015</v>
      </c>
      <c r="M3821" s="14">
        <f t="shared" si="295"/>
        <v>42202.626388888893</v>
      </c>
      <c r="N3821" t="b">
        <v>0</v>
      </c>
      <c r="O3821">
        <v>26</v>
      </c>
      <c r="P3821" t="b">
        <v>1</v>
      </c>
      <c r="Q3821" t="s">
        <v>8271</v>
      </c>
      <c r="R3821" s="7">
        <f t="shared" si="296"/>
        <v>106.4</v>
      </c>
      <c r="S3821" s="7">
        <f t="shared" si="299"/>
        <v>40.92307692307692</v>
      </c>
      <c r="T3821" t="s">
        <v>8317</v>
      </c>
      <c r="U3821" t="s">
        <v>8318</v>
      </c>
    </row>
    <row r="3822" spans="1:21" ht="4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297"/>
        <v>42160.401817129634</v>
      </c>
      <c r="L3822" s="19">
        <f t="shared" si="298"/>
        <v>2015</v>
      </c>
      <c r="M3822" s="14">
        <f t="shared" si="295"/>
        <v>42190.401817129634</v>
      </c>
      <c r="N3822" t="b">
        <v>0</v>
      </c>
      <c r="O3822">
        <v>20</v>
      </c>
      <c r="P3822" t="b">
        <v>1</v>
      </c>
      <c r="Q3822" t="s">
        <v>8271</v>
      </c>
      <c r="R3822" s="7">
        <f t="shared" si="296"/>
        <v>143.33333333333334</v>
      </c>
      <c r="S3822" s="7">
        <f t="shared" si="299"/>
        <v>21.5</v>
      </c>
      <c r="T3822" t="s">
        <v>8317</v>
      </c>
      <c r="U3822" t="s">
        <v>8318</v>
      </c>
    </row>
    <row r="3823" spans="1:21" ht="4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297"/>
        <v>42340.930636574078</v>
      </c>
      <c r="L3823" s="19">
        <f t="shared" si="298"/>
        <v>2015</v>
      </c>
      <c r="M3823" s="14">
        <f t="shared" si="295"/>
        <v>42372.930636574078</v>
      </c>
      <c r="N3823" t="b">
        <v>0</v>
      </c>
      <c r="O3823">
        <v>46</v>
      </c>
      <c r="P3823" t="b">
        <v>1</v>
      </c>
      <c r="Q3823" t="s">
        <v>8271</v>
      </c>
      <c r="R3823" s="7">
        <f t="shared" si="296"/>
        <v>104.54285714285714</v>
      </c>
      <c r="S3823" s="7">
        <f t="shared" si="299"/>
        <v>79.543478260869563</v>
      </c>
      <c r="T3823" t="s">
        <v>8317</v>
      </c>
      <c r="U3823" t="s">
        <v>8318</v>
      </c>
    </row>
    <row r="3824" spans="1:21" ht="45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297"/>
        <v>42329.588159722218</v>
      </c>
      <c r="L3824" s="19">
        <f t="shared" si="298"/>
        <v>2015</v>
      </c>
      <c r="M3824" s="14">
        <f t="shared" si="295"/>
        <v>42388.707638888889</v>
      </c>
      <c r="N3824" t="b">
        <v>0</v>
      </c>
      <c r="O3824">
        <v>76</v>
      </c>
      <c r="P3824" t="b">
        <v>1</v>
      </c>
      <c r="Q3824" t="s">
        <v>8271</v>
      </c>
      <c r="R3824" s="7">
        <f t="shared" si="296"/>
        <v>110.02000000000001</v>
      </c>
      <c r="S3824" s="7">
        <f t="shared" si="299"/>
        <v>72.381578947368425</v>
      </c>
      <c r="T3824" t="s">
        <v>8317</v>
      </c>
      <c r="U3824" t="s">
        <v>8318</v>
      </c>
    </row>
    <row r="3825" spans="1:21" ht="4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297"/>
        <v>42170.660231481481</v>
      </c>
      <c r="L3825" s="19">
        <f t="shared" si="298"/>
        <v>2015</v>
      </c>
      <c r="M3825" s="14">
        <f t="shared" si="295"/>
        <v>42204.915972222225</v>
      </c>
      <c r="N3825" t="b">
        <v>0</v>
      </c>
      <c r="O3825">
        <v>41</v>
      </c>
      <c r="P3825" t="b">
        <v>1</v>
      </c>
      <c r="Q3825" t="s">
        <v>8271</v>
      </c>
      <c r="R3825" s="7">
        <f t="shared" si="296"/>
        <v>106</v>
      </c>
      <c r="S3825" s="7">
        <f t="shared" si="299"/>
        <v>64.634146341463421</v>
      </c>
      <c r="T3825" t="s">
        <v>8317</v>
      </c>
      <c r="U3825" t="s">
        <v>8318</v>
      </c>
    </row>
    <row r="3826" spans="1:21" ht="4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297"/>
        <v>42571.376192129625</v>
      </c>
      <c r="L3826" s="19">
        <f t="shared" si="298"/>
        <v>2016</v>
      </c>
      <c r="M3826" s="14">
        <f t="shared" si="295"/>
        <v>42583.320138888885</v>
      </c>
      <c r="N3826" t="b">
        <v>0</v>
      </c>
      <c r="O3826">
        <v>7</v>
      </c>
      <c r="P3826" t="b">
        <v>1</v>
      </c>
      <c r="Q3826" t="s">
        <v>8271</v>
      </c>
      <c r="R3826" s="7">
        <f t="shared" si="296"/>
        <v>108</v>
      </c>
      <c r="S3826" s="7">
        <f t="shared" si="299"/>
        <v>38.571428571428569</v>
      </c>
      <c r="T3826" t="s">
        <v>8317</v>
      </c>
      <c r="U3826" t="s">
        <v>8318</v>
      </c>
    </row>
    <row r="3827" spans="1:21" ht="4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297"/>
        <v>42150.819606481484</v>
      </c>
      <c r="L3827" s="19">
        <f t="shared" si="298"/>
        <v>2015</v>
      </c>
      <c r="M3827" s="14">
        <f t="shared" si="295"/>
        <v>42171.819606481484</v>
      </c>
      <c r="N3827" t="b">
        <v>0</v>
      </c>
      <c r="O3827">
        <v>49</v>
      </c>
      <c r="P3827" t="b">
        <v>1</v>
      </c>
      <c r="Q3827" t="s">
        <v>8271</v>
      </c>
      <c r="R3827" s="7">
        <f t="shared" si="296"/>
        <v>105.42</v>
      </c>
      <c r="S3827" s="7">
        <f t="shared" si="299"/>
        <v>107.57142857142857</v>
      </c>
      <c r="T3827" t="s">
        <v>8317</v>
      </c>
      <c r="U3827" t="s">
        <v>8318</v>
      </c>
    </row>
    <row r="3828" spans="1:21" ht="30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297"/>
        <v>42101.173541666663</v>
      </c>
      <c r="L3828" s="19">
        <f t="shared" si="298"/>
        <v>2015</v>
      </c>
      <c r="M3828" s="14">
        <f t="shared" si="295"/>
        <v>42131.173541666663</v>
      </c>
      <c r="N3828" t="b">
        <v>0</v>
      </c>
      <c r="O3828">
        <v>26</v>
      </c>
      <c r="P3828" t="b">
        <v>1</v>
      </c>
      <c r="Q3828" t="s">
        <v>8271</v>
      </c>
      <c r="R3828" s="7">
        <f t="shared" si="296"/>
        <v>119.16666666666667</v>
      </c>
      <c r="S3828" s="7">
        <f t="shared" si="299"/>
        <v>27.5</v>
      </c>
      <c r="T3828" t="s">
        <v>8317</v>
      </c>
      <c r="U3828" t="s">
        <v>8318</v>
      </c>
    </row>
    <row r="3829" spans="1:21" ht="60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297"/>
        <v>42034.678252314814</v>
      </c>
      <c r="L3829" s="19">
        <f t="shared" si="298"/>
        <v>2015</v>
      </c>
      <c r="M3829" s="14">
        <f t="shared" si="295"/>
        <v>42089.75</v>
      </c>
      <c r="N3829" t="b">
        <v>0</v>
      </c>
      <c r="O3829">
        <v>65</v>
      </c>
      <c r="P3829" t="b">
        <v>1</v>
      </c>
      <c r="Q3829" t="s">
        <v>8271</v>
      </c>
      <c r="R3829" s="7">
        <f t="shared" si="296"/>
        <v>152.66666666666666</v>
      </c>
      <c r="S3829" s="7">
        <f t="shared" si="299"/>
        <v>70.461538461538467</v>
      </c>
      <c r="T3829" t="s">
        <v>8317</v>
      </c>
      <c r="U3829" t="s">
        <v>8318</v>
      </c>
    </row>
    <row r="3830" spans="1:21" ht="4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297"/>
        <v>41944.277627314819</v>
      </c>
      <c r="L3830" s="19">
        <f t="shared" si="298"/>
        <v>2014</v>
      </c>
      <c r="M3830" s="14">
        <f t="shared" si="295"/>
        <v>42004.319293981476</v>
      </c>
      <c r="N3830" t="b">
        <v>0</v>
      </c>
      <c r="O3830">
        <v>28</v>
      </c>
      <c r="P3830" t="b">
        <v>1</v>
      </c>
      <c r="Q3830" t="s">
        <v>8271</v>
      </c>
      <c r="R3830" s="7">
        <f t="shared" si="296"/>
        <v>100</v>
      </c>
      <c r="S3830" s="7">
        <f t="shared" si="299"/>
        <v>178.57142857142858</v>
      </c>
      <c r="T3830" t="s">
        <v>8317</v>
      </c>
      <c r="U3830" t="s">
        <v>8318</v>
      </c>
    </row>
    <row r="3831" spans="1:21" ht="4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297"/>
        <v>42593.615405092598</v>
      </c>
      <c r="L3831" s="19">
        <f t="shared" si="298"/>
        <v>2016</v>
      </c>
      <c r="M3831" s="14">
        <f t="shared" si="295"/>
        <v>42613.615405092598</v>
      </c>
      <c r="N3831" t="b">
        <v>0</v>
      </c>
      <c r="O3831">
        <v>8</v>
      </c>
      <c r="P3831" t="b">
        <v>1</v>
      </c>
      <c r="Q3831" t="s">
        <v>8271</v>
      </c>
      <c r="R3831" s="7">
        <f t="shared" si="296"/>
        <v>100.2</v>
      </c>
      <c r="S3831" s="7">
        <f t="shared" si="299"/>
        <v>62.625</v>
      </c>
      <c r="T3831" t="s">
        <v>8317</v>
      </c>
      <c r="U3831" t="s">
        <v>8318</v>
      </c>
    </row>
    <row r="3832" spans="1:21" ht="4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297"/>
        <v>42503.490868055553</v>
      </c>
      <c r="L3832" s="19">
        <f t="shared" si="298"/>
        <v>2016</v>
      </c>
      <c r="M3832" s="14">
        <f t="shared" si="295"/>
        <v>42517.490868055553</v>
      </c>
      <c r="N3832" t="b">
        <v>0</v>
      </c>
      <c r="O3832">
        <v>3</v>
      </c>
      <c r="P3832" t="b">
        <v>1</v>
      </c>
      <c r="Q3832" t="s">
        <v>8271</v>
      </c>
      <c r="R3832" s="7">
        <f t="shared" si="296"/>
        <v>225</v>
      </c>
      <c r="S3832" s="7">
        <f t="shared" si="299"/>
        <v>75</v>
      </c>
      <c r="T3832" t="s">
        <v>8317</v>
      </c>
      <c r="U3832" t="s">
        <v>8318</v>
      </c>
    </row>
    <row r="3833" spans="1:21" ht="45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297"/>
        <v>41927.598900462966</v>
      </c>
      <c r="L3833" s="19">
        <f t="shared" si="298"/>
        <v>2014</v>
      </c>
      <c r="M3833" s="14">
        <f t="shared" si="295"/>
        <v>41948.640567129631</v>
      </c>
      <c r="N3833" t="b">
        <v>0</v>
      </c>
      <c r="O3833">
        <v>9</v>
      </c>
      <c r="P3833" t="b">
        <v>1</v>
      </c>
      <c r="Q3833" t="s">
        <v>8271</v>
      </c>
      <c r="R3833" s="7">
        <f t="shared" si="296"/>
        <v>106.02199999999999</v>
      </c>
      <c r="S3833" s="7">
        <f t="shared" si="299"/>
        <v>58.901111111111113</v>
      </c>
      <c r="T3833" t="s">
        <v>8317</v>
      </c>
      <c r="U3833" t="s">
        <v>8318</v>
      </c>
    </row>
    <row r="3834" spans="1:21" ht="4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297"/>
        <v>42374.864988425921</v>
      </c>
      <c r="L3834" s="19">
        <f t="shared" si="298"/>
        <v>2016</v>
      </c>
      <c r="M3834" s="14">
        <f t="shared" si="295"/>
        <v>42419.864988425921</v>
      </c>
      <c r="N3834" t="b">
        <v>0</v>
      </c>
      <c r="O3834">
        <v>9</v>
      </c>
      <c r="P3834" t="b">
        <v>1</v>
      </c>
      <c r="Q3834" t="s">
        <v>8271</v>
      </c>
      <c r="R3834" s="7">
        <f t="shared" si="296"/>
        <v>104.66666666666666</v>
      </c>
      <c r="S3834" s="7">
        <f t="shared" si="299"/>
        <v>139.55555555555554</v>
      </c>
      <c r="T3834" t="s">
        <v>8317</v>
      </c>
      <c r="U3834" t="s">
        <v>8318</v>
      </c>
    </row>
    <row r="3835" spans="1:21" ht="45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297"/>
        <v>41963.622361111113</v>
      </c>
      <c r="L3835" s="19">
        <f t="shared" si="298"/>
        <v>2014</v>
      </c>
      <c r="M3835" s="14">
        <f t="shared" si="295"/>
        <v>41974.547916666663</v>
      </c>
      <c r="N3835" t="b">
        <v>0</v>
      </c>
      <c r="O3835">
        <v>20</v>
      </c>
      <c r="P3835" t="b">
        <v>1</v>
      </c>
      <c r="Q3835" t="s">
        <v>8271</v>
      </c>
      <c r="R3835" s="7">
        <f t="shared" si="296"/>
        <v>116.66666666666667</v>
      </c>
      <c r="S3835" s="7">
        <f t="shared" si="299"/>
        <v>70</v>
      </c>
      <c r="T3835" t="s">
        <v>8317</v>
      </c>
      <c r="U3835" t="s">
        <v>8318</v>
      </c>
    </row>
    <row r="3836" spans="1:21" ht="4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297"/>
        <v>42143.195219907408</v>
      </c>
      <c r="L3836" s="19">
        <f t="shared" si="298"/>
        <v>2015</v>
      </c>
      <c r="M3836" s="14">
        <f t="shared" si="295"/>
        <v>42173.195219907408</v>
      </c>
      <c r="N3836" t="b">
        <v>0</v>
      </c>
      <c r="O3836">
        <v>57</v>
      </c>
      <c r="P3836" t="b">
        <v>1</v>
      </c>
      <c r="Q3836" t="s">
        <v>8271</v>
      </c>
      <c r="R3836" s="7">
        <f t="shared" si="296"/>
        <v>109.03333333333333</v>
      </c>
      <c r="S3836" s="7">
        <f t="shared" si="299"/>
        <v>57.385964912280699</v>
      </c>
      <c r="T3836" t="s">
        <v>8317</v>
      </c>
      <c r="U3836" t="s">
        <v>8318</v>
      </c>
    </row>
    <row r="3837" spans="1:21" ht="4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297"/>
        <v>42460.69222222222</v>
      </c>
      <c r="L3837" s="19">
        <f t="shared" si="298"/>
        <v>2016</v>
      </c>
      <c r="M3837" s="14">
        <f t="shared" si="295"/>
        <v>42481.69222222222</v>
      </c>
      <c r="N3837" t="b">
        <v>0</v>
      </c>
      <c r="O3837">
        <v>8</v>
      </c>
      <c r="P3837" t="b">
        <v>1</v>
      </c>
      <c r="Q3837" t="s">
        <v>8271</v>
      </c>
      <c r="R3837" s="7">
        <f t="shared" si="296"/>
        <v>160</v>
      </c>
      <c r="S3837" s="7">
        <f t="shared" si="299"/>
        <v>40</v>
      </c>
      <c r="T3837" t="s">
        <v>8317</v>
      </c>
      <c r="U3837" t="s">
        <v>8318</v>
      </c>
    </row>
    <row r="3838" spans="1:21" ht="30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297"/>
        <v>42553.676527777774</v>
      </c>
      <c r="L3838" s="19">
        <f t="shared" si="298"/>
        <v>2016</v>
      </c>
      <c r="M3838" s="14">
        <f t="shared" si="295"/>
        <v>42584.922916666663</v>
      </c>
      <c r="N3838" t="b">
        <v>0</v>
      </c>
      <c r="O3838">
        <v>14</v>
      </c>
      <c r="P3838" t="b">
        <v>1</v>
      </c>
      <c r="Q3838" t="s">
        <v>8271</v>
      </c>
      <c r="R3838" s="7">
        <f t="shared" si="296"/>
        <v>112.5</v>
      </c>
      <c r="S3838" s="7">
        <f t="shared" si="299"/>
        <v>64.285714285714292</v>
      </c>
      <c r="T3838" t="s">
        <v>8317</v>
      </c>
      <c r="U3838" t="s">
        <v>8318</v>
      </c>
    </row>
    <row r="3839" spans="1:21" ht="30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297"/>
        <v>42152.515717592592</v>
      </c>
      <c r="L3839" s="19">
        <f t="shared" si="298"/>
        <v>2015</v>
      </c>
      <c r="M3839" s="14">
        <f t="shared" si="295"/>
        <v>42188.515717592592</v>
      </c>
      <c r="N3839" t="b">
        <v>0</v>
      </c>
      <c r="O3839">
        <v>17</v>
      </c>
      <c r="P3839" t="b">
        <v>1</v>
      </c>
      <c r="Q3839" t="s">
        <v>8271</v>
      </c>
      <c r="R3839" s="7">
        <f t="shared" si="296"/>
        <v>102.1</v>
      </c>
      <c r="S3839" s="7">
        <f t="shared" si="299"/>
        <v>120.11764705882354</v>
      </c>
      <c r="T3839" t="s">
        <v>8317</v>
      </c>
      <c r="U3839" t="s">
        <v>8318</v>
      </c>
    </row>
    <row r="3840" spans="1:21" ht="45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297"/>
        <v>42116.460752314815</v>
      </c>
      <c r="L3840" s="19">
        <f t="shared" si="298"/>
        <v>2015</v>
      </c>
      <c r="M3840" s="14">
        <f t="shared" si="295"/>
        <v>42146.460752314815</v>
      </c>
      <c r="N3840" t="b">
        <v>0</v>
      </c>
      <c r="O3840">
        <v>100</v>
      </c>
      <c r="P3840" t="b">
        <v>1</v>
      </c>
      <c r="Q3840" t="s">
        <v>8271</v>
      </c>
      <c r="R3840" s="7">
        <f t="shared" si="296"/>
        <v>100.824</v>
      </c>
      <c r="S3840" s="7">
        <f t="shared" si="299"/>
        <v>1008.24</v>
      </c>
      <c r="T3840" t="s">
        <v>8317</v>
      </c>
      <c r="U3840" t="s">
        <v>8318</v>
      </c>
    </row>
    <row r="3841" spans="1:21" ht="4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297"/>
        <v>42154.892638888894</v>
      </c>
      <c r="L3841" s="19">
        <f t="shared" si="298"/>
        <v>2015</v>
      </c>
      <c r="M3841" s="14">
        <f t="shared" si="295"/>
        <v>42214.892638888894</v>
      </c>
      <c r="N3841" t="b">
        <v>0</v>
      </c>
      <c r="O3841">
        <v>32</v>
      </c>
      <c r="P3841" t="b">
        <v>1</v>
      </c>
      <c r="Q3841" t="s">
        <v>8271</v>
      </c>
      <c r="R3841" s="7">
        <f t="shared" si="296"/>
        <v>101.25</v>
      </c>
      <c r="S3841" s="7">
        <f t="shared" si="299"/>
        <v>63.28125</v>
      </c>
      <c r="T3841" t="s">
        <v>8317</v>
      </c>
      <c r="U3841" t="s">
        <v>8318</v>
      </c>
    </row>
    <row r="3842" spans="1:21" ht="4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si="297"/>
        <v>42432.451724537037</v>
      </c>
      <c r="L3842" s="19">
        <f t="shared" si="298"/>
        <v>2016</v>
      </c>
      <c r="M3842" s="14">
        <f t="shared" ref="M3842:M3905" si="300">(I3842/86400)+25569+(-6/24)</f>
        <v>42457.410057870366</v>
      </c>
      <c r="N3842" t="b">
        <v>0</v>
      </c>
      <c r="O3842">
        <v>3</v>
      </c>
      <c r="P3842" t="b">
        <v>1</v>
      </c>
      <c r="Q3842" t="s">
        <v>8271</v>
      </c>
      <c r="R3842" s="7">
        <f t="shared" ref="R3842:R3905" si="301">E3842/D3842*100</f>
        <v>6500</v>
      </c>
      <c r="S3842" s="7">
        <f t="shared" si="299"/>
        <v>21.666666666666668</v>
      </c>
      <c r="T3842" t="s">
        <v>8317</v>
      </c>
      <c r="U3842" t="s">
        <v>8318</v>
      </c>
    </row>
    <row r="3843" spans="1:21" ht="4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ref="K3843:K3906" si="302">(J3843/86400)+25569+(-6/24)</f>
        <v>41780.535729166666</v>
      </c>
      <c r="L3843" s="19">
        <f t="shared" ref="L3843:L3906" si="303">YEAR(K3843)</f>
        <v>2014</v>
      </c>
      <c r="M3843" s="14">
        <f t="shared" si="300"/>
        <v>41840.535729166666</v>
      </c>
      <c r="N3843" t="b">
        <v>1</v>
      </c>
      <c r="O3843">
        <v>34</v>
      </c>
      <c r="P3843" t="b">
        <v>0</v>
      </c>
      <c r="Q3843" t="s">
        <v>8271</v>
      </c>
      <c r="R3843" s="7">
        <f t="shared" si="301"/>
        <v>8.7200000000000006</v>
      </c>
      <c r="S3843" s="7">
        <f t="shared" ref="S3843:S3906" si="304">IFERROR(E3843/O3843,0)</f>
        <v>25.647058823529413</v>
      </c>
      <c r="T3843" t="s">
        <v>8317</v>
      </c>
      <c r="U3843" t="s">
        <v>8318</v>
      </c>
    </row>
    <row r="3844" spans="1:21" ht="4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302"/>
        <v>41740.243657407409</v>
      </c>
      <c r="L3844" s="19">
        <f t="shared" si="303"/>
        <v>2014</v>
      </c>
      <c r="M3844" s="14">
        <f t="shared" si="300"/>
        <v>41770.243657407409</v>
      </c>
      <c r="N3844" t="b">
        <v>1</v>
      </c>
      <c r="O3844">
        <v>23</v>
      </c>
      <c r="P3844" t="b">
        <v>0</v>
      </c>
      <c r="Q3844" t="s">
        <v>8271</v>
      </c>
      <c r="R3844" s="7">
        <f t="shared" si="301"/>
        <v>21.94</v>
      </c>
      <c r="S3844" s="7">
        <f t="shared" si="304"/>
        <v>47.695652173913047</v>
      </c>
      <c r="T3844" t="s">
        <v>8317</v>
      </c>
      <c r="U3844" t="s">
        <v>8318</v>
      </c>
    </row>
    <row r="3845" spans="1:21" ht="4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302"/>
        <v>41765.822500000002</v>
      </c>
      <c r="L3845" s="19">
        <f t="shared" si="303"/>
        <v>2014</v>
      </c>
      <c r="M3845" s="14">
        <f t="shared" si="300"/>
        <v>41790.822500000002</v>
      </c>
      <c r="N3845" t="b">
        <v>1</v>
      </c>
      <c r="O3845">
        <v>19</v>
      </c>
      <c r="P3845" t="b">
        <v>0</v>
      </c>
      <c r="Q3845" t="s">
        <v>8271</v>
      </c>
      <c r="R3845" s="7">
        <f t="shared" si="301"/>
        <v>21.3</v>
      </c>
      <c r="S3845" s="7">
        <f t="shared" si="304"/>
        <v>56.05263157894737</v>
      </c>
      <c r="T3845" t="s">
        <v>8317</v>
      </c>
      <c r="U3845" t="s">
        <v>8318</v>
      </c>
    </row>
    <row r="3846" spans="1:21" ht="4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302"/>
        <v>41766.367291666669</v>
      </c>
      <c r="L3846" s="19">
        <f t="shared" si="303"/>
        <v>2014</v>
      </c>
      <c r="M3846" s="14">
        <f t="shared" si="300"/>
        <v>41793.040972222225</v>
      </c>
      <c r="N3846" t="b">
        <v>1</v>
      </c>
      <c r="O3846">
        <v>50</v>
      </c>
      <c r="P3846" t="b">
        <v>0</v>
      </c>
      <c r="Q3846" t="s">
        <v>8271</v>
      </c>
      <c r="R3846" s="7">
        <f t="shared" si="301"/>
        <v>41.489795918367342</v>
      </c>
      <c r="S3846" s="7">
        <f t="shared" si="304"/>
        <v>81.319999999999993</v>
      </c>
      <c r="T3846" t="s">
        <v>8317</v>
      </c>
      <c r="U3846" t="s">
        <v>8318</v>
      </c>
    </row>
    <row r="3847" spans="1:21" ht="60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302"/>
        <v>42248.377013888894</v>
      </c>
      <c r="L3847" s="19">
        <f t="shared" si="303"/>
        <v>2015</v>
      </c>
      <c r="M3847" s="14">
        <f t="shared" si="300"/>
        <v>42278.377013888894</v>
      </c>
      <c r="N3847" t="b">
        <v>1</v>
      </c>
      <c r="O3847">
        <v>12</v>
      </c>
      <c r="P3847" t="b">
        <v>0</v>
      </c>
      <c r="Q3847" t="s">
        <v>8271</v>
      </c>
      <c r="R3847" s="7">
        <f t="shared" si="301"/>
        <v>2.105</v>
      </c>
      <c r="S3847" s="7">
        <f t="shared" si="304"/>
        <v>70.166666666666671</v>
      </c>
      <c r="T3847" t="s">
        <v>8317</v>
      </c>
      <c r="U3847" t="s">
        <v>8318</v>
      </c>
    </row>
    <row r="3848" spans="1:21" ht="4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302"/>
        <v>41884.971550925926</v>
      </c>
      <c r="L3848" s="19">
        <f t="shared" si="303"/>
        <v>2014</v>
      </c>
      <c r="M3848" s="14">
        <f t="shared" si="300"/>
        <v>41916.040972222225</v>
      </c>
      <c r="N3848" t="b">
        <v>1</v>
      </c>
      <c r="O3848">
        <v>8</v>
      </c>
      <c r="P3848" t="b">
        <v>0</v>
      </c>
      <c r="Q3848" t="s">
        <v>8271</v>
      </c>
      <c r="R3848" s="7">
        <f t="shared" si="301"/>
        <v>2.7</v>
      </c>
      <c r="S3848" s="7">
        <f t="shared" si="304"/>
        <v>23.625</v>
      </c>
      <c r="T3848" t="s">
        <v>8317</v>
      </c>
      <c r="U3848" t="s">
        <v>8318</v>
      </c>
    </row>
    <row r="3849" spans="1:21" ht="4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302"/>
        <v>42158.974432870367</v>
      </c>
      <c r="L3849" s="19">
        <f t="shared" si="303"/>
        <v>2015</v>
      </c>
      <c r="M3849" s="14">
        <f t="shared" si="300"/>
        <v>42203.974432870367</v>
      </c>
      <c r="N3849" t="b">
        <v>1</v>
      </c>
      <c r="O3849">
        <v>9</v>
      </c>
      <c r="P3849" t="b">
        <v>0</v>
      </c>
      <c r="Q3849" t="s">
        <v>8271</v>
      </c>
      <c r="R3849" s="7">
        <f t="shared" si="301"/>
        <v>16.161904761904761</v>
      </c>
      <c r="S3849" s="7">
        <f t="shared" si="304"/>
        <v>188.55555555555554</v>
      </c>
      <c r="T3849" t="s">
        <v>8317</v>
      </c>
      <c r="U3849" t="s">
        <v>8318</v>
      </c>
    </row>
    <row r="3850" spans="1:21" ht="4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302"/>
        <v>42265.567002314812</v>
      </c>
      <c r="L3850" s="19">
        <f t="shared" si="303"/>
        <v>2015</v>
      </c>
      <c r="M3850" s="14">
        <f t="shared" si="300"/>
        <v>42295.567002314812</v>
      </c>
      <c r="N3850" t="b">
        <v>1</v>
      </c>
      <c r="O3850">
        <v>43</v>
      </c>
      <c r="P3850" t="b">
        <v>0</v>
      </c>
      <c r="Q3850" t="s">
        <v>8271</v>
      </c>
      <c r="R3850" s="7">
        <f t="shared" si="301"/>
        <v>16.376923076923077</v>
      </c>
      <c r="S3850" s="7">
        <f t="shared" si="304"/>
        <v>49.511627906976742</v>
      </c>
      <c r="T3850" t="s">
        <v>8317</v>
      </c>
      <c r="U3850" t="s">
        <v>8318</v>
      </c>
    </row>
    <row r="3851" spans="1:21" ht="45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302"/>
        <v>42136.517175925925</v>
      </c>
      <c r="L3851" s="19">
        <f t="shared" si="303"/>
        <v>2015</v>
      </c>
      <c r="M3851" s="14">
        <f t="shared" si="300"/>
        <v>42166.517175925925</v>
      </c>
      <c r="N3851" t="b">
        <v>1</v>
      </c>
      <c r="O3851">
        <v>28</v>
      </c>
      <c r="P3851" t="b">
        <v>0</v>
      </c>
      <c r="Q3851" t="s">
        <v>8271</v>
      </c>
      <c r="R3851" s="7">
        <f t="shared" si="301"/>
        <v>7.043333333333333</v>
      </c>
      <c r="S3851" s="7">
        <f t="shared" si="304"/>
        <v>75.464285714285708</v>
      </c>
      <c r="T3851" t="s">
        <v>8317</v>
      </c>
      <c r="U3851" t="s">
        <v>8318</v>
      </c>
    </row>
    <row r="3852" spans="1:21" ht="30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302"/>
        <v>41974.874340277776</v>
      </c>
      <c r="L3852" s="19">
        <f t="shared" si="303"/>
        <v>2014</v>
      </c>
      <c r="M3852" s="14">
        <f t="shared" si="300"/>
        <v>42004.874340277776</v>
      </c>
      <c r="N3852" t="b">
        <v>1</v>
      </c>
      <c r="O3852">
        <v>4</v>
      </c>
      <c r="P3852" t="b">
        <v>0</v>
      </c>
      <c r="Q3852" t="s">
        <v>8271</v>
      </c>
      <c r="R3852" s="7">
        <f t="shared" si="301"/>
        <v>3.8</v>
      </c>
      <c r="S3852" s="7">
        <f t="shared" si="304"/>
        <v>9.5</v>
      </c>
      <c r="T3852" t="s">
        <v>8317</v>
      </c>
      <c r="U3852" t="s">
        <v>8318</v>
      </c>
    </row>
    <row r="3853" spans="1:21" ht="4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302"/>
        <v>42172.189571759256</v>
      </c>
      <c r="L3853" s="19">
        <f t="shared" si="303"/>
        <v>2015</v>
      </c>
      <c r="M3853" s="14">
        <f t="shared" si="300"/>
        <v>42202.189571759256</v>
      </c>
      <c r="N3853" t="b">
        <v>1</v>
      </c>
      <c r="O3853">
        <v>24</v>
      </c>
      <c r="P3853" t="b">
        <v>0</v>
      </c>
      <c r="Q3853" t="s">
        <v>8271</v>
      </c>
      <c r="R3853" s="7">
        <f t="shared" si="301"/>
        <v>34.08</v>
      </c>
      <c r="S3853" s="7">
        <f t="shared" si="304"/>
        <v>35.5</v>
      </c>
      <c r="T3853" t="s">
        <v>8317</v>
      </c>
      <c r="U3853" t="s">
        <v>8318</v>
      </c>
    </row>
    <row r="3854" spans="1:21" ht="4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302"/>
        <v>42064.940694444449</v>
      </c>
      <c r="L3854" s="19">
        <f t="shared" si="303"/>
        <v>2015</v>
      </c>
      <c r="M3854" s="14">
        <f t="shared" si="300"/>
        <v>42089.899027777778</v>
      </c>
      <c r="N3854" t="b">
        <v>0</v>
      </c>
      <c r="O3854">
        <v>2</v>
      </c>
      <c r="P3854" t="b">
        <v>0</v>
      </c>
      <c r="Q3854" t="s">
        <v>8271</v>
      </c>
      <c r="R3854" s="7">
        <f t="shared" si="301"/>
        <v>0.2</v>
      </c>
      <c r="S3854" s="7">
        <f t="shared" si="304"/>
        <v>10</v>
      </c>
      <c r="T3854" t="s">
        <v>8317</v>
      </c>
      <c r="U3854" t="s">
        <v>8318</v>
      </c>
    </row>
    <row r="3855" spans="1:21" ht="30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302"/>
        <v>41848.59002314815</v>
      </c>
      <c r="L3855" s="19">
        <f t="shared" si="303"/>
        <v>2014</v>
      </c>
      <c r="M3855" s="14">
        <f t="shared" si="300"/>
        <v>41883.59002314815</v>
      </c>
      <c r="N3855" t="b">
        <v>0</v>
      </c>
      <c r="O3855">
        <v>2</v>
      </c>
      <c r="P3855" t="b">
        <v>0</v>
      </c>
      <c r="Q3855" t="s">
        <v>8271</v>
      </c>
      <c r="R3855" s="7">
        <f t="shared" si="301"/>
        <v>2.5999999999999999E-2</v>
      </c>
      <c r="S3855" s="7">
        <f t="shared" si="304"/>
        <v>13</v>
      </c>
      <c r="T3855" t="s">
        <v>8317</v>
      </c>
      <c r="U3855" t="s">
        <v>8318</v>
      </c>
    </row>
    <row r="3856" spans="1:21" ht="30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302"/>
        <v>42103.634930555556</v>
      </c>
      <c r="L3856" s="19">
        <f t="shared" si="303"/>
        <v>2015</v>
      </c>
      <c r="M3856" s="14">
        <f t="shared" si="300"/>
        <v>42133.634930555556</v>
      </c>
      <c r="N3856" t="b">
        <v>0</v>
      </c>
      <c r="O3856">
        <v>20</v>
      </c>
      <c r="P3856" t="b">
        <v>0</v>
      </c>
      <c r="Q3856" t="s">
        <v>8271</v>
      </c>
      <c r="R3856" s="7">
        <f t="shared" si="301"/>
        <v>16.254545454545454</v>
      </c>
      <c r="S3856" s="7">
        <f t="shared" si="304"/>
        <v>89.4</v>
      </c>
      <c r="T3856" t="s">
        <v>8317</v>
      </c>
      <c r="U3856" t="s">
        <v>8318</v>
      </c>
    </row>
    <row r="3857" spans="1:21" ht="45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302"/>
        <v>42059.720729166671</v>
      </c>
      <c r="L3857" s="19">
        <f t="shared" si="303"/>
        <v>2015</v>
      </c>
      <c r="M3857" s="14">
        <f t="shared" si="300"/>
        <v>42089.679062499999</v>
      </c>
      <c r="N3857" t="b">
        <v>0</v>
      </c>
      <c r="O3857">
        <v>1</v>
      </c>
      <c r="P3857" t="b">
        <v>0</v>
      </c>
      <c r="Q3857" t="s">
        <v>8271</v>
      </c>
      <c r="R3857" s="7">
        <f t="shared" si="301"/>
        <v>2.5</v>
      </c>
      <c r="S3857" s="7">
        <f t="shared" si="304"/>
        <v>25</v>
      </c>
      <c r="T3857" t="s">
        <v>8317</v>
      </c>
      <c r="U3857" t="s">
        <v>8318</v>
      </c>
    </row>
    <row r="3858" spans="1:21" ht="45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302"/>
        <v>42041.493090277778</v>
      </c>
      <c r="L3858" s="19">
        <f t="shared" si="303"/>
        <v>2015</v>
      </c>
      <c r="M3858" s="14">
        <f t="shared" si="300"/>
        <v>42071.451423611114</v>
      </c>
      <c r="N3858" t="b">
        <v>0</v>
      </c>
      <c r="O3858">
        <v>1</v>
      </c>
      <c r="P3858" t="b">
        <v>0</v>
      </c>
      <c r="Q3858" t="s">
        <v>8271</v>
      </c>
      <c r="R3858" s="7">
        <f t="shared" si="301"/>
        <v>0.02</v>
      </c>
      <c r="S3858" s="7">
        <f t="shared" si="304"/>
        <v>1</v>
      </c>
      <c r="T3858" t="s">
        <v>8317</v>
      </c>
      <c r="U3858" t="s">
        <v>8318</v>
      </c>
    </row>
    <row r="3859" spans="1:21" ht="4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302"/>
        <v>41829.48715277778</v>
      </c>
      <c r="L3859" s="19">
        <f t="shared" si="303"/>
        <v>2014</v>
      </c>
      <c r="M3859" s="14">
        <f t="shared" si="300"/>
        <v>41852.466666666667</v>
      </c>
      <c r="N3859" t="b">
        <v>0</v>
      </c>
      <c r="O3859">
        <v>4</v>
      </c>
      <c r="P3859" t="b">
        <v>0</v>
      </c>
      <c r="Q3859" t="s">
        <v>8271</v>
      </c>
      <c r="R3859" s="7">
        <f t="shared" si="301"/>
        <v>5.2</v>
      </c>
      <c r="S3859" s="7">
        <f t="shared" si="304"/>
        <v>65</v>
      </c>
      <c r="T3859" t="s">
        <v>8317</v>
      </c>
      <c r="U3859" t="s">
        <v>8318</v>
      </c>
    </row>
    <row r="3860" spans="1:21" ht="45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302"/>
        <v>42128.181064814809</v>
      </c>
      <c r="L3860" s="19">
        <f t="shared" si="303"/>
        <v>2015</v>
      </c>
      <c r="M3860" s="14">
        <f t="shared" si="300"/>
        <v>42146.625</v>
      </c>
      <c r="N3860" t="b">
        <v>0</v>
      </c>
      <c r="O3860">
        <v>1</v>
      </c>
      <c r="P3860" t="b">
        <v>0</v>
      </c>
      <c r="Q3860" t="s">
        <v>8271</v>
      </c>
      <c r="R3860" s="7">
        <f t="shared" si="301"/>
        <v>2</v>
      </c>
      <c r="S3860" s="7">
        <f t="shared" si="304"/>
        <v>10</v>
      </c>
      <c r="T3860" t="s">
        <v>8317</v>
      </c>
      <c r="U3860" t="s">
        <v>8318</v>
      </c>
    </row>
    <row r="3861" spans="1:21" ht="4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302"/>
        <v>41789.643599537041</v>
      </c>
      <c r="L3861" s="19">
        <f t="shared" si="303"/>
        <v>2014</v>
      </c>
      <c r="M3861" s="14">
        <f t="shared" si="300"/>
        <v>41815.625</v>
      </c>
      <c r="N3861" t="b">
        <v>0</v>
      </c>
      <c r="O3861">
        <v>1</v>
      </c>
      <c r="P3861" t="b">
        <v>0</v>
      </c>
      <c r="Q3861" t="s">
        <v>8271</v>
      </c>
      <c r="R3861" s="7">
        <f t="shared" si="301"/>
        <v>0.04</v>
      </c>
      <c r="S3861" s="7">
        <f t="shared" si="304"/>
        <v>1</v>
      </c>
      <c r="T3861" t="s">
        <v>8317</v>
      </c>
      <c r="U3861" t="s">
        <v>8318</v>
      </c>
    </row>
    <row r="3862" spans="1:21" ht="4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302"/>
        <v>41833.410995370374</v>
      </c>
      <c r="L3862" s="19">
        <f t="shared" si="303"/>
        <v>2014</v>
      </c>
      <c r="M3862" s="14">
        <f t="shared" si="300"/>
        <v>41863.410995370374</v>
      </c>
      <c r="N3862" t="b">
        <v>0</v>
      </c>
      <c r="O3862">
        <v>13</v>
      </c>
      <c r="P3862" t="b">
        <v>0</v>
      </c>
      <c r="Q3862" t="s">
        <v>8271</v>
      </c>
      <c r="R3862" s="7">
        <f t="shared" si="301"/>
        <v>17.666666666666668</v>
      </c>
      <c r="S3862" s="7">
        <f t="shared" si="304"/>
        <v>81.538461538461533</v>
      </c>
      <c r="T3862" t="s">
        <v>8317</v>
      </c>
      <c r="U3862" t="s">
        <v>8318</v>
      </c>
    </row>
    <row r="3863" spans="1:21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302"/>
        <v>41914.340011574073</v>
      </c>
      <c r="L3863" s="19">
        <f t="shared" si="303"/>
        <v>2014</v>
      </c>
      <c r="M3863" s="14">
        <f t="shared" si="300"/>
        <v>41955.657638888893</v>
      </c>
      <c r="N3863" t="b">
        <v>0</v>
      </c>
      <c r="O3863">
        <v>1</v>
      </c>
      <c r="P3863" t="b">
        <v>0</v>
      </c>
      <c r="Q3863" t="s">
        <v>8271</v>
      </c>
      <c r="R3863" s="7">
        <f t="shared" si="301"/>
        <v>5</v>
      </c>
      <c r="S3863" s="7">
        <f t="shared" si="304"/>
        <v>100</v>
      </c>
      <c r="T3863" t="s">
        <v>8317</v>
      </c>
      <c r="U3863" t="s">
        <v>8318</v>
      </c>
    </row>
    <row r="3864" spans="1:21" ht="30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302"/>
        <v>42611.011064814811</v>
      </c>
      <c r="L3864" s="19">
        <f t="shared" si="303"/>
        <v>2016</v>
      </c>
      <c r="M3864" s="14">
        <f t="shared" si="300"/>
        <v>42625.457638888889</v>
      </c>
      <c r="N3864" t="b">
        <v>0</v>
      </c>
      <c r="O3864">
        <v>1</v>
      </c>
      <c r="P3864" t="b">
        <v>0</v>
      </c>
      <c r="Q3864" t="s">
        <v>8271</v>
      </c>
      <c r="R3864" s="7">
        <f t="shared" si="301"/>
        <v>1.3333333333333334E-2</v>
      </c>
      <c r="S3864" s="7">
        <f t="shared" si="304"/>
        <v>1</v>
      </c>
      <c r="T3864" t="s">
        <v>8317</v>
      </c>
      <c r="U3864" t="s">
        <v>8318</v>
      </c>
    </row>
    <row r="3865" spans="1:21" ht="4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302"/>
        <v>42253.383159722223</v>
      </c>
      <c r="L3865" s="19">
        <f t="shared" si="303"/>
        <v>2015</v>
      </c>
      <c r="M3865" s="14">
        <f t="shared" si="300"/>
        <v>42313.424826388888</v>
      </c>
      <c r="N3865" t="b">
        <v>0</v>
      </c>
      <c r="O3865">
        <v>0</v>
      </c>
      <c r="P3865" t="b">
        <v>0</v>
      </c>
      <c r="Q3865" t="s">
        <v>8271</v>
      </c>
      <c r="R3865" s="7">
        <f t="shared" si="301"/>
        <v>0</v>
      </c>
      <c r="S3865" s="7">
        <f t="shared" si="304"/>
        <v>0</v>
      </c>
      <c r="T3865" t="s">
        <v>8317</v>
      </c>
      <c r="U3865" t="s">
        <v>8318</v>
      </c>
    </row>
    <row r="3866" spans="1:21" ht="4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302"/>
        <v>42295.641828703709</v>
      </c>
      <c r="L3866" s="19">
        <f t="shared" si="303"/>
        <v>2015</v>
      </c>
      <c r="M3866" s="14">
        <f t="shared" si="300"/>
        <v>42325.683495370366</v>
      </c>
      <c r="N3866" t="b">
        <v>0</v>
      </c>
      <c r="O3866">
        <v>3</v>
      </c>
      <c r="P3866" t="b">
        <v>0</v>
      </c>
      <c r="Q3866" t="s">
        <v>8271</v>
      </c>
      <c r="R3866" s="7">
        <f t="shared" si="301"/>
        <v>1.2</v>
      </c>
      <c r="S3866" s="7">
        <f t="shared" si="304"/>
        <v>20</v>
      </c>
      <c r="T3866" t="s">
        <v>8317</v>
      </c>
      <c r="U3866" t="s">
        <v>8318</v>
      </c>
    </row>
    <row r="3867" spans="1:21" ht="4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302"/>
        <v>41841.401597222226</v>
      </c>
      <c r="L3867" s="19">
        <f t="shared" si="303"/>
        <v>2014</v>
      </c>
      <c r="M3867" s="14">
        <f t="shared" si="300"/>
        <v>41880.979166666664</v>
      </c>
      <c r="N3867" t="b">
        <v>0</v>
      </c>
      <c r="O3867">
        <v>14</v>
      </c>
      <c r="P3867" t="b">
        <v>0</v>
      </c>
      <c r="Q3867" t="s">
        <v>8271</v>
      </c>
      <c r="R3867" s="7">
        <f t="shared" si="301"/>
        <v>26.937422295897225</v>
      </c>
      <c r="S3867" s="7">
        <f t="shared" si="304"/>
        <v>46.428571428571431</v>
      </c>
      <c r="T3867" t="s">
        <v>8317</v>
      </c>
      <c r="U3867" t="s">
        <v>8318</v>
      </c>
    </row>
    <row r="3868" spans="1:21" ht="30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302"/>
        <v>42402.697002314817</v>
      </c>
      <c r="L3868" s="19">
        <f t="shared" si="303"/>
        <v>2016</v>
      </c>
      <c r="M3868" s="14">
        <f t="shared" si="300"/>
        <v>42451.895138888889</v>
      </c>
      <c r="N3868" t="b">
        <v>0</v>
      </c>
      <c r="O3868">
        <v>2</v>
      </c>
      <c r="P3868" t="b">
        <v>0</v>
      </c>
      <c r="Q3868" t="s">
        <v>8271</v>
      </c>
      <c r="R3868" s="7">
        <f t="shared" si="301"/>
        <v>0.54999999999999993</v>
      </c>
      <c r="S3868" s="7">
        <f t="shared" si="304"/>
        <v>5.5</v>
      </c>
      <c r="T3868" t="s">
        <v>8317</v>
      </c>
      <c r="U3868" t="s">
        <v>8318</v>
      </c>
    </row>
    <row r="3869" spans="1:21" ht="4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302"/>
        <v>42509.564108796301</v>
      </c>
      <c r="L3869" s="19">
        <f t="shared" si="303"/>
        <v>2016</v>
      </c>
      <c r="M3869" s="14">
        <f t="shared" si="300"/>
        <v>42539.564108796301</v>
      </c>
      <c r="N3869" t="b">
        <v>0</v>
      </c>
      <c r="O3869">
        <v>5</v>
      </c>
      <c r="P3869" t="b">
        <v>0</v>
      </c>
      <c r="Q3869" t="s">
        <v>8271</v>
      </c>
      <c r="R3869" s="7">
        <f t="shared" si="301"/>
        <v>12.55</v>
      </c>
      <c r="S3869" s="7">
        <f t="shared" si="304"/>
        <v>50.2</v>
      </c>
      <c r="T3869" t="s">
        <v>8317</v>
      </c>
      <c r="U3869" t="s">
        <v>8318</v>
      </c>
    </row>
    <row r="3870" spans="1:21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302"/>
        <v>41865.409780092596</v>
      </c>
      <c r="L3870" s="19">
        <f t="shared" si="303"/>
        <v>2014</v>
      </c>
      <c r="M3870" s="14">
        <f t="shared" si="300"/>
        <v>41890.409780092596</v>
      </c>
      <c r="N3870" t="b">
        <v>0</v>
      </c>
      <c r="O3870">
        <v>1</v>
      </c>
      <c r="P3870" t="b">
        <v>0</v>
      </c>
      <c r="Q3870" t="s">
        <v>8305</v>
      </c>
      <c r="R3870" s="7">
        <f t="shared" si="301"/>
        <v>0.2</v>
      </c>
      <c r="S3870" s="7">
        <f t="shared" si="304"/>
        <v>10</v>
      </c>
      <c r="T3870" t="s">
        <v>8317</v>
      </c>
      <c r="U3870" t="s">
        <v>8359</v>
      </c>
    </row>
    <row r="3871" spans="1:21" ht="30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302"/>
        <v>42047.474444444444</v>
      </c>
      <c r="L3871" s="19">
        <f t="shared" si="303"/>
        <v>2015</v>
      </c>
      <c r="M3871" s="14">
        <f t="shared" si="300"/>
        <v>42076.882638888885</v>
      </c>
      <c r="N3871" t="b">
        <v>0</v>
      </c>
      <c r="O3871">
        <v>15</v>
      </c>
      <c r="P3871" t="b">
        <v>0</v>
      </c>
      <c r="Q3871" t="s">
        <v>8305</v>
      </c>
      <c r="R3871" s="7">
        <f t="shared" si="301"/>
        <v>3.4474868431088401</v>
      </c>
      <c r="S3871" s="7">
        <f t="shared" si="304"/>
        <v>30.133333333333333</v>
      </c>
      <c r="T3871" t="s">
        <v>8317</v>
      </c>
      <c r="U3871" t="s">
        <v>8359</v>
      </c>
    </row>
    <row r="3872" spans="1:21" ht="45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302"/>
        <v>41792.922199074077</v>
      </c>
      <c r="L3872" s="19">
        <f t="shared" si="303"/>
        <v>2014</v>
      </c>
      <c r="M3872" s="14">
        <f t="shared" si="300"/>
        <v>41822.922199074077</v>
      </c>
      <c r="N3872" t="b">
        <v>0</v>
      </c>
      <c r="O3872">
        <v>10</v>
      </c>
      <c r="P3872" t="b">
        <v>0</v>
      </c>
      <c r="Q3872" t="s">
        <v>8305</v>
      </c>
      <c r="R3872" s="7">
        <f t="shared" si="301"/>
        <v>15</v>
      </c>
      <c r="S3872" s="7">
        <f t="shared" si="304"/>
        <v>150</v>
      </c>
      <c r="T3872" t="s">
        <v>8317</v>
      </c>
      <c r="U3872" t="s">
        <v>8359</v>
      </c>
    </row>
    <row r="3873" spans="1:21" ht="30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302"/>
        <v>42763.530671296292</v>
      </c>
      <c r="L3873" s="19">
        <f t="shared" si="303"/>
        <v>2017</v>
      </c>
      <c r="M3873" s="14">
        <f t="shared" si="300"/>
        <v>42823.489004629635</v>
      </c>
      <c r="N3873" t="b">
        <v>0</v>
      </c>
      <c r="O3873">
        <v>3</v>
      </c>
      <c r="P3873" t="b">
        <v>0</v>
      </c>
      <c r="Q3873" t="s">
        <v>8305</v>
      </c>
      <c r="R3873" s="7">
        <f t="shared" si="301"/>
        <v>2.666666666666667</v>
      </c>
      <c r="S3873" s="7">
        <f t="shared" si="304"/>
        <v>13.333333333333334</v>
      </c>
      <c r="T3873" t="s">
        <v>8317</v>
      </c>
      <c r="U3873" t="s">
        <v>8359</v>
      </c>
    </row>
    <row r="3874" spans="1:21" ht="4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302"/>
        <v>42179.895787037036</v>
      </c>
      <c r="L3874" s="19">
        <f t="shared" si="303"/>
        <v>2015</v>
      </c>
      <c r="M3874" s="14">
        <f t="shared" si="300"/>
        <v>42229.895787037036</v>
      </c>
      <c r="N3874" t="b">
        <v>0</v>
      </c>
      <c r="O3874">
        <v>0</v>
      </c>
      <c r="P3874" t="b">
        <v>0</v>
      </c>
      <c r="Q3874" t="s">
        <v>8305</v>
      </c>
      <c r="R3874" s="7">
        <f t="shared" si="301"/>
        <v>0</v>
      </c>
      <c r="S3874" s="7">
        <f t="shared" si="304"/>
        <v>0</v>
      </c>
      <c r="T3874" t="s">
        <v>8317</v>
      </c>
      <c r="U3874" t="s">
        <v>8359</v>
      </c>
    </row>
    <row r="3875" spans="1:21" ht="4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302"/>
        <v>42255.446006944447</v>
      </c>
      <c r="L3875" s="19">
        <f t="shared" si="303"/>
        <v>2015</v>
      </c>
      <c r="M3875" s="14">
        <f t="shared" si="300"/>
        <v>42285.446006944447</v>
      </c>
      <c r="N3875" t="b">
        <v>0</v>
      </c>
      <c r="O3875">
        <v>0</v>
      </c>
      <c r="P3875" t="b">
        <v>0</v>
      </c>
      <c r="Q3875" t="s">
        <v>8305</v>
      </c>
      <c r="R3875" s="7">
        <f t="shared" si="301"/>
        <v>0</v>
      </c>
      <c r="S3875" s="7">
        <f t="shared" si="304"/>
        <v>0</v>
      </c>
      <c r="T3875" t="s">
        <v>8317</v>
      </c>
      <c r="U3875" t="s">
        <v>8359</v>
      </c>
    </row>
    <row r="3876" spans="1:21" ht="45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302"/>
        <v>42006.766458333332</v>
      </c>
      <c r="L3876" s="19">
        <f t="shared" si="303"/>
        <v>2015</v>
      </c>
      <c r="M3876" s="14">
        <f t="shared" si="300"/>
        <v>42027.791666666672</v>
      </c>
      <c r="N3876" t="b">
        <v>0</v>
      </c>
      <c r="O3876">
        <v>0</v>
      </c>
      <c r="P3876" t="b">
        <v>0</v>
      </c>
      <c r="Q3876" t="s">
        <v>8305</v>
      </c>
      <c r="R3876" s="7">
        <f t="shared" si="301"/>
        <v>0</v>
      </c>
      <c r="S3876" s="7">
        <f t="shared" si="304"/>
        <v>0</v>
      </c>
      <c r="T3876" t="s">
        <v>8317</v>
      </c>
      <c r="U3876" t="s">
        <v>8359</v>
      </c>
    </row>
    <row r="3877" spans="1:21" ht="4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302"/>
        <v>42615.096817129626</v>
      </c>
      <c r="L3877" s="19">
        <f t="shared" si="303"/>
        <v>2016</v>
      </c>
      <c r="M3877" s="14">
        <f t="shared" si="300"/>
        <v>42616.166666666672</v>
      </c>
      <c r="N3877" t="b">
        <v>0</v>
      </c>
      <c r="O3877">
        <v>0</v>
      </c>
      <c r="P3877" t="b">
        <v>0</v>
      </c>
      <c r="Q3877" t="s">
        <v>8305</v>
      </c>
      <c r="R3877" s="7">
        <f t="shared" si="301"/>
        <v>0</v>
      </c>
      <c r="S3877" s="7">
        <f t="shared" si="304"/>
        <v>0</v>
      </c>
      <c r="T3877" t="s">
        <v>8317</v>
      </c>
      <c r="U3877" t="s">
        <v>8359</v>
      </c>
    </row>
    <row r="3878" spans="1:21" ht="45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302"/>
        <v>42372.374166666668</v>
      </c>
      <c r="L3878" s="19">
        <f t="shared" si="303"/>
        <v>2016</v>
      </c>
      <c r="M3878" s="14">
        <f t="shared" si="300"/>
        <v>42402.374166666668</v>
      </c>
      <c r="N3878" t="b">
        <v>0</v>
      </c>
      <c r="O3878">
        <v>46</v>
      </c>
      <c r="P3878" t="b">
        <v>0</v>
      </c>
      <c r="Q3878" t="s">
        <v>8305</v>
      </c>
      <c r="R3878" s="7">
        <f t="shared" si="301"/>
        <v>52.794871794871788</v>
      </c>
      <c r="S3878" s="7">
        <f t="shared" si="304"/>
        <v>44.760869565217391</v>
      </c>
      <c r="T3878" t="s">
        <v>8317</v>
      </c>
      <c r="U3878" t="s">
        <v>8359</v>
      </c>
    </row>
    <row r="3879" spans="1:21" ht="4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302"/>
        <v>42682.42768518519</v>
      </c>
      <c r="L3879" s="19">
        <f t="shared" si="303"/>
        <v>2016</v>
      </c>
      <c r="M3879" s="14">
        <f t="shared" si="300"/>
        <v>42712.42768518519</v>
      </c>
      <c r="N3879" t="b">
        <v>0</v>
      </c>
      <c r="O3879">
        <v>14</v>
      </c>
      <c r="P3879" t="b">
        <v>0</v>
      </c>
      <c r="Q3879" t="s">
        <v>8305</v>
      </c>
      <c r="R3879" s="7">
        <f t="shared" si="301"/>
        <v>4.9639999999999995</v>
      </c>
      <c r="S3879" s="7">
        <f t="shared" si="304"/>
        <v>88.642857142857139</v>
      </c>
      <c r="T3879" t="s">
        <v>8317</v>
      </c>
      <c r="U3879" t="s">
        <v>8359</v>
      </c>
    </row>
    <row r="3880" spans="1:21" ht="4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302"/>
        <v>42154.568819444445</v>
      </c>
      <c r="L3880" s="19">
        <f t="shared" si="303"/>
        <v>2015</v>
      </c>
      <c r="M3880" s="14">
        <f t="shared" si="300"/>
        <v>42184.915972222225</v>
      </c>
      <c r="N3880" t="b">
        <v>0</v>
      </c>
      <c r="O3880">
        <v>1</v>
      </c>
      <c r="P3880" t="b">
        <v>0</v>
      </c>
      <c r="Q3880" t="s">
        <v>8305</v>
      </c>
      <c r="R3880" s="7">
        <f t="shared" si="301"/>
        <v>5.5555555555555552E-2</v>
      </c>
      <c r="S3880" s="7">
        <f t="shared" si="304"/>
        <v>10</v>
      </c>
      <c r="T3880" t="s">
        <v>8317</v>
      </c>
      <c r="U3880" t="s">
        <v>8359</v>
      </c>
    </row>
    <row r="3881" spans="1:21" ht="4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302"/>
        <v>41999.611064814817</v>
      </c>
      <c r="L3881" s="19">
        <f t="shared" si="303"/>
        <v>2014</v>
      </c>
      <c r="M3881" s="14">
        <f t="shared" si="300"/>
        <v>42029.611064814817</v>
      </c>
      <c r="N3881" t="b">
        <v>0</v>
      </c>
      <c r="O3881">
        <v>0</v>
      </c>
      <c r="P3881" t="b">
        <v>0</v>
      </c>
      <c r="Q3881" t="s">
        <v>8305</v>
      </c>
      <c r="R3881" s="7">
        <f t="shared" si="301"/>
        <v>0</v>
      </c>
      <c r="S3881" s="7">
        <f t="shared" si="304"/>
        <v>0</v>
      </c>
      <c r="T3881" t="s">
        <v>8317</v>
      </c>
      <c r="U3881" t="s">
        <v>8359</v>
      </c>
    </row>
    <row r="3882" spans="1:21" ht="4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302"/>
        <v>41815.565046296295</v>
      </c>
      <c r="L3882" s="19">
        <f t="shared" si="303"/>
        <v>2014</v>
      </c>
      <c r="M3882" s="14">
        <f t="shared" si="300"/>
        <v>41850.708333333336</v>
      </c>
      <c r="N3882" t="b">
        <v>0</v>
      </c>
      <c r="O3882">
        <v>17</v>
      </c>
      <c r="P3882" t="b">
        <v>0</v>
      </c>
      <c r="Q3882" t="s">
        <v>8305</v>
      </c>
      <c r="R3882" s="7">
        <f t="shared" si="301"/>
        <v>13.066666666666665</v>
      </c>
      <c r="S3882" s="7">
        <f t="shared" si="304"/>
        <v>57.647058823529413</v>
      </c>
      <c r="T3882" t="s">
        <v>8317</v>
      </c>
      <c r="U3882" t="s">
        <v>8359</v>
      </c>
    </row>
    <row r="3883" spans="1:21" ht="30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302"/>
        <v>42755.768506944441</v>
      </c>
      <c r="L3883" s="19">
        <f t="shared" si="303"/>
        <v>2017</v>
      </c>
      <c r="M3883" s="14">
        <f t="shared" si="300"/>
        <v>42785.768506944441</v>
      </c>
      <c r="N3883" t="b">
        <v>0</v>
      </c>
      <c r="O3883">
        <v>1</v>
      </c>
      <c r="P3883" t="b">
        <v>0</v>
      </c>
      <c r="Q3883" t="s">
        <v>8305</v>
      </c>
      <c r="R3883" s="7">
        <f t="shared" si="301"/>
        <v>5</v>
      </c>
      <c r="S3883" s="7">
        <f t="shared" si="304"/>
        <v>25</v>
      </c>
      <c r="T3883" t="s">
        <v>8317</v>
      </c>
      <c r="U3883" t="s">
        <v>8359</v>
      </c>
    </row>
    <row r="3884" spans="1:21" ht="4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302"/>
        <v>42373.733449074076</v>
      </c>
      <c r="L3884" s="19">
        <f t="shared" si="303"/>
        <v>2016</v>
      </c>
      <c r="M3884" s="14">
        <f t="shared" si="300"/>
        <v>42400.710416666669</v>
      </c>
      <c r="N3884" t="b">
        <v>0</v>
      </c>
      <c r="O3884">
        <v>0</v>
      </c>
      <c r="P3884" t="b">
        <v>0</v>
      </c>
      <c r="Q3884" t="s">
        <v>8305</v>
      </c>
      <c r="R3884" s="7">
        <f t="shared" si="301"/>
        <v>0</v>
      </c>
      <c r="S3884" s="7">
        <f t="shared" si="304"/>
        <v>0</v>
      </c>
      <c r="T3884" t="s">
        <v>8317</v>
      </c>
      <c r="U3884" t="s">
        <v>8359</v>
      </c>
    </row>
    <row r="3885" spans="1:21" ht="45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302"/>
        <v>41854.352650462963</v>
      </c>
      <c r="L3885" s="19">
        <f t="shared" si="303"/>
        <v>2014</v>
      </c>
      <c r="M3885" s="14">
        <f t="shared" si="300"/>
        <v>41884.352650462963</v>
      </c>
      <c r="N3885" t="b">
        <v>0</v>
      </c>
      <c r="O3885">
        <v>0</v>
      </c>
      <c r="P3885" t="b">
        <v>0</v>
      </c>
      <c r="Q3885" t="s">
        <v>8305</v>
      </c>
      <c r="R3885" s="7">
        <f t="shared" si="301"/>
        <v>0</v>
      </c>
      <c r="S3885" s="7">
        <f t="shared" si="304"/>
        <v>0</v>
      </c>
      <c r="T3885" t="s">
        <v>8317</v>
      </c>
      <c r="U3885" t="s">
        <v>8359</v>
      </c>
    </row>
    <row r="3886" spans="1:21" ht="30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302"/>
        <v>42065.541574074072</v>
      </c>
      <c r="L3886" s="19">
        <f t="shared" si="303"/>
        <v>2015</v>
      </c>
      <c r="M3886" s="14">
        <f t="shared" si="300"/>
        <v>42090.499907407408</v>
      </c>
      <c r="N3886" t="b">
        <v>0</v>
      </c>
      <c r="O3886">
        <v>0</v>
      </c>
      <c r="P3886" t="b">
        <v>0</v>
      </c>
      <c r="Q3886" t="s">
        <v>8305</v>
      </c>
      <c r="R3886" s="7">
        <f t="shared" si="301"/>
        <v>0</v>
      </c>
      <c r="S3886" s="7">
        <f t="shared" si="304"/>
        <v>0</v>
      </c>
      <c r="T3886" t="s">
        <v>8317</v>
      </c>
      <c r="U3886" t="s">
        <v>8359</v>
      </c>
    </row>
    <row r="3887" spans="1:21" ht="4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302"/>
        <v>42469.701284722221</v>
      </c>
      <c r="L3887" s="19">
        <f t="shared" si="303"/>
        <v>2016</v>
      </c>
      <c r="M3887" s="14">
        <f t="shared" si="300"/>
        <v>42499.701284722221</v>
      </c>
      <c r="N3887" t="b">
        <v>0</v>
      </c>
      <c r="O3887">
        <v>0</v>
      </c>
      <c r="P3887" t="b">
        <v>0</v>
      </c>
      <c r="Q3887" t="s">
        <v>8305</v>
      </c>
      <c r="R3887" s="7">
        <f t="shared" si="301"/>
        <v>0</v>
      </c>
      <c r="S3887" s="7">
        <f t="shared" si="304"/>
        <v>0</v>
      </c>
      <c r="T3887" t="s">
        <v>8317</v>
      </c>
      <c r="U3887" t="s">
        <v>8359</v>
      </c>
    </row>
    <row r="3888" spans="1:21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302"/>
        <v>41953.978032407409</v>
      </c>
      <c r="L3888" s="19">
        <f t="shared" si="303"/>
        <v>2014</v>
      </c>
      <c r="M3888" s="14">
        <f t="shared" si="300"/>
        <v>41983.978032407409</v>
      </c>
      <c r="N3888" t="b">
        <v>0</v>
      </c>
      <c r="O3888">
        <v>0</v>
      </c>
      <c r="P3888" t="b">
        <v>0</v>
      </c>
      <c r="Q3888" t="s">
        <v>8305</v>
      </c>
      <c r="R3888" s="7">
        <f t="shared" si="301"/>
        <v>0</v>
      </c>
      <c r="S3888" s="7">
        <f t="shared" si="304"/>
        <v>0</v>
      </c>
      <c r="T3888" t="s">
        <v>8317</v>
      </c>
      <c r="U3888" t="s">
        <v>8359</v>
      </c>
    </row>
    <row r="3889" spans="1:21" ht="4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302"/>
        <v>42079.607974537037</v>
      </c>
      <c r="L3889" s="19">
        <f t="shared" si="303"/>
        <v>2015</v>
      </c>
      <c r="M3889" s="14">
        <f t="shared" si="300"/>
        <v>42125.666666666672</v>
      </c>
      <c r="N3889" t="b">
        <v>0</v>
      </c>
      <c r="O3889">
        <v>2</v>
      </c>
      <c r="P3889" t="b">
        <v>0</v>
      </c>
      <c r="Q3889" t="s">
        <v>8305</v>
      </c>
      <c r="R3889" s="7">
        <f t="shared" si="301"/>
        <v>1.7500000000000002</v>
      </c>
      <c r="S3889" s="7">
        <f t="shared" si="304"/>
        <v>17.5</v>
      </c>
      <c r="T3889" t="s">
        <v>8317</v>
      </c>
      <c r="U3889" t="s">
        <v>8359</v>
      </c>
    </row>
    <row r="3890" spans="1:21" ht="45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302"/>
        <v>42762.295810185184</v>
      </c>
      <c r="L3890" s="19">
        <f t="shared" si="303"/>
        <v>2017</v>
      </c>
      <c r="M3890" s="14">
        <f t="shared" si="300"/>
        <v>42792.295810185184</v>
      </c>
      <c r="N3890" t="b">
        <v>0</v>
      </c>
      <c r="O3890">
        <v>14</v>
      </c>
      <c r="P3890" t="b">
        <v>0</v>
      </c>
      <c r="Q3890" t="s">
        <v>8271</v>
      </c>
      <c r="R3890" s="7">
        <f t="shared" si="301"/>
        <v>27.1</v>
      </c>
      <c r="S3890" s="7">
        <f t="shared" si="304"/>
        <v>38.714285714285715</v>
      </c>
      <c r="T3890" t="s">
        <v>8317</v>
      </c>
      <c r="U3890" t="s">
        <v>8318</v>
      </c>
    </row>
    <row r="3891" spans="1:21" ht="4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302"/>
        <v>41976.754976851851</v>
      </c>
      <c r="L3891" s="19">
        <f t="shared" si="303"/>
        <v>2014</v>
      </c>
      <c r="M3891" s="14">
        <f t="shared" si="300"/>
        <v>42008.726388888885</v>
      </c>
      <c r="N3891" t="b">
        <v>0</v>
      </c>
      <c r="O3891">
        <v>9</v>
      </c>
      <c r="P3891" t="b">
        <v>0</v>
      </c>
      <c r="Q3891" t="s">
        <v>8271</v>
      </c>
      <c r="R3891" s="7">
        <f t="shared" si="301"/>
        <v>1.4749999999999999</v>
      </c>
      <c r="S3891" s="7">
        <f t="shared" si="304"/>
        <v>13.111111111111111</v>
      </c>
      <c r="T3891" t="s">
        <v>8317</v>
      </c>
      <c r="U3891" t="s">
        <v>8318</v>
      </c>
    </row>
    <row r="3892" spans="1:21" ht="4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302"/>
        <v>42171.508611111116</v>
      </c>
      <c r="L3892" s="19">
        <f t="shared" si="303"/>
        <v>2015</v>
      </c>
      <c r="M3892" s="14">
        <f t="shared" si="300"/>
        <v>42231.508611111116</v>
      </c>
      <c r="N3892" t="b">
        <v>0</v>
      </c>
      <c r="O3892">
        <v>8</v>
      </c>
      <c r="P3892" t="b">
        <v>0</v>
      </c>
      <c r="Q3892" t="s">
        <v>8271</v>
      </c>
      <c r="R3892" s="7">
        <f t="shared" si="301"/>
        <v>16.826666666666668</v>
      </c>
      <c r="S3892" s="7">
        <f t="shared" si="304"/>
        <v>315.5</v>
      </c>
      <c r="T3892" t="s">
        <v>8317</v>
      </c>
      <c r="U3892" t="s">
        <v>8318</v>
      </c>
    </row>
    <row r="3893" spans="1:21" ht="30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302"/>
        <v>42055.8824537037</v>
      </c>
      <c r="L3893" s="19">
        <f t="shared" si="303"/>
        <v>2015</v>
      </c>
      <c r="M3893" s="14">
        <f t="shared" si="300"/>
        <v>42085.957638888889</v>
      </c>
      <c r="N3893" t="b">
        <v>0</v>
      </c>
      <c r="O3893">
        <v>7</v>
      </c>
      <c r="P3893" t="b">
        <v>0</v>
      </c>
      <c r="Q3893" t="s">
        <v>8271</v>
      </c>
      <c r="R3893" s="7">
        <f t="shared" si="301"/>
        <v>32.5</v>
      </c>
      <c r="S3893" s="7">
        <f t="shared" si="304"/>
        <v>37.142857142857146</v>
      </c>
      <c r="T3893" t="s">
        <v>8317</v>
      </c>
      <c r="U3893" t="s">
        <v>8318</v>
      </c>
    </row>
    <row r="3894" spans="1:21" ht="45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302"/>
        <v>41867.402280092589</v>
      </c>
      <c r="L3894" s="19">
        <f t="shared" si="303"/>
        <v>2014</v>
      </c>
      <c r="M3894" s="14">
        <f t="shared" si="300"/>
        <v>41875.041666666664</v>
      </c>
      <c r="N3894" t="b">
        <v>0</v>
      </c>
      <c r="O3894">
        <v>0</v>
      </c>
      <c r="P3894" t="b">
        <v>0</v>
      </c>
      <c r="Q3894" t="s">
        <v>8271</v>
      </c>
      <c r="R3894" s="7">
        <f t="shared" si="301"/>
        <v>0</v>
      </c>
      <c r="S3894" s="7">
        <f t="shared" si="304"/>
        <v>0</v>
      </c>
      <c r="T3894" t="s">
        <v>8317</v>
      </c>
      <c r="U3894" t="s">
        <v>8318</v>
      </c>
    </row>
    <row r="3895" spans="1:21" ht="45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302"/>
        <v>41779.407870370371</v>
      </c>
      <c r="L3895" s="19">
        <f t="shared" si="303"/>
        <v>2014</v>
      </c>
      <c r="M3895" s="14">
        <f t="shared" si="300"/>
        <v>41821</v>
      </c>
      <c r="N3895" t="b">
        <v>0</v>
      </c>
      <c r="O3895">
        <v>84</v>
      </c>
      <c r="P3895" t="b">
        <v>0</v>
      </c>
      <c r="Q3895" t="s">
        <v>8271</v>
      </c>
      <c r="R3895" s="7">
        <f t="shared" si="301"/>
        <v>21.55</v>
      </c>
      <c r="S3895" s="7">
        <f t="shared" si="304"/>
        <v>128.27380952380952</v>
      </c>
      <c r="T3895" t="s">
        <v>8317</v>
      </c>
      <c r="U3895" t="s">
        <v>8318</v>
      </c>
    </row>
    <row r="3896" spans="1:21" ht="4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302"/>
        <v>42679.708472222221</v>
      </c>
      <c r="L3896" s="19">
        <f t="shared" si="303"/>
        <v>2016</v>
      </c>
      <c r="M3896" s="14">
        <f t="shared" si="300"/>
        <v>42709.957638888889</v>
      </c>
      <c r="N3896" t="b">
        <v>0</v>
      </c>
      <c r="O3896">
        <v>11</v>
      </c>
      <c r="P3896" t="b">
        <v>0</v>
      </c>
      <c r="Q3896" t="s">
        <v>8271</v>
      </c>
      <c r="R3896" s="7">
        <f t="shared" si="301"/>
        <v>3.4666666666666663</v>
      </c>
      <c r="S3896" s="7">
        <f t="shared" si="304"/>
        <v>47.272727272727273</v>
      </c>
      <c r="T3896" t="s">
        <v>8317</v>
      </c>
      <c r="U3896" t="s">
        <v>8318</v>
      </c>
    </row>
    <row r="3897" spans="1:21" ht="45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302"/>
        <v>42032.000208333338</v>
      </c>
      <c r="L3897" s="19">
        <f t="shared" si="303"/>
        <v>2015</v>
      </c>
      <c r="M3897" s="14">
        <f t="shared" si="300"/>
        <v>42063.000208333338</v>
      </c>
      <c r="N3897" t="b">
        <v>0</v>
      </c>
      <c r="O3897">
        <v>1</v>
      </c>
      <c r="P3897" t="b">
        <v>0</v>
      </c>
      <c r="Q3897" t="s">
        <v>8271</v>
      </c>
      <c r="R3897" s="7">
        <f t="shared" si="301"/>
        <v>5</v>
      </c>
      <c r="S3897" s="7">
        <f t="shared" si="304"/>
        <v>50</v>
      </c>
      <c r="T3897" t="s">
        <v>8317</v>
      </c>
      <c r="U3897" t="s">
        <v>8318</v>
      </c>
    </row>
    <row r="3898" spans="1:21" ht="4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302"/>
        <v>41792.941875000004</v>
      </c>
      <c r="L3898" s="19">
        <f t="shared" si="303"/>
        <v>2014</v>
      </c>
      <c r="M3898" s="14">
        <f t="shared" si="300"/>
        <v>41806.941875000004</v>
      </c>
      <c r="N3898" t="b">
        <v>0</v>
      </c>
      <c r="O3898">
        <v>4</v>
      </c>
      <c r="P3898" t="b">
        <v>0</v>
      </c>
      <c r="Q3898" t="s">
        <v>8271</v>
      </c>
      <c r="R3898" s="7">
        <f t="shared" si="301"/>
        <v>10.625</v>
      </c>
      <c r="S3898" s="7">
        <f t="shared" si="304"/>
        <v>42.5</v>
      </c>
      <c r="T3898" t="s">
        <v>8317</v>
      </c>
      <c r="U3898" t="s">
        <v>8318</v>
      </c>
    </row>
    <row r="3899" spans="1:21" ht="4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302"/>
        <v>41982.62364583333</v>
      </c>
      <c r="L3899" s="19">
        <f t="shared" si="303"/>
        <v>2014</v>
      </c>
      <c r="M3899" s="14">
        <f t="shared" si="300"/>
        <v>42012.62364583333</v>
      </c>
      <c r="N3899" t="b">
        <v>0</v>
      </c>
      <c r="O3899">
        <v>10</v>
      </c>
      <c r="P3899" t="b">
        <v>0</v>
      </c>
      <c r="Q3899" t="s">
        <v>8271</v>
      </c>
      <c r="R3899" s="7">
        <f t="shared" si="301"/>
        <v>17.599999999999998</v>
      </c>
      <c r="S3899" s="7">
        <f t="shared" si="304"/>
        <v>44</v>
      </c>
      <c r="T3899" t="s">
        <v>8317</v>
      </c>
      <c r="U3899" t="s">
        <v>8318</v>
      </c>
    </row>
    <row r="3900" spans="1:21" ht="60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302"/>
        <v>42193.232291666667</v>
      </c>
      <c r="L3900" s="19">
        <f t="shared" si="303"/>
        <v>2015</v>
      </c>
      <c r="M3900" s="14">
        <f t="shared" si="300"/>
        <v>42233.416666666672</v>
      </c>
      <c r="N3900" t="b">
        <v>0</v>
      </c>
      <c r="O3900">
        <v>16</v>
      </c>
      <c r="P3900" t="b">
        <v>0</v>
      </c>
      <c r="Q3900" t="s">
        <v>8271</v>
      </c>
      <c r="R3900" s="7">
        <f t="shared" si="301"/>
        <v>32.56</v>
      </c>
      <c r="S3900" s="7">
        <f t="shared" si="304"/>
        <v>50.875</v>
      </c>
      <c r="T3900" t="s">
        <v>8317</v>
      </c>
      <c r="U3900" t="s">
        <v>8318</v>
      </c>
    </row>
    <row r="3901" spans="1:21" ht="30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302"/>
        <v>41843.525011574078</v>
      </c>
      <c r="L3901" s="19">
        <f t="shared" si="303"/>
        <v>2014</v>
      </c>
      <c r="M3901" s="14">
        <f t="shared" si="300"/>
        <v>41863.525011574078</v>
      </c>
      <c r="N3901" t="b">
        <v>0</v>
      </c>
      <c r="O3901">
        <v>2</v>
      </c>
      <c r="P3901" t="b">
        <v>0</v>
      </c>
      <c r="Q3901" t="s">
        <v>8271</v>
      </c>
      <c r="R3901" s="7">
        <f t="shared" si="301"/>
        <v>1.25</v>
      </c>
      <c r="S3901" s="7">
        <f t="shared" si="304"/>
        <v>62.5</v>
      </c>
      <c r="T3901" t="s">
        <v>8317</v>
      </c>
      <c r="U3901" t="s">
        <v>8318</v>
      </c>
    </row>
    <row r="3902" spans="1:21" ht="30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302"/>
        <v>42135.842488425929</v>
      </c>
      <c r="L3902" s="19">
        <f t="shared" si="303"/>
        <v>2015</v>
      </c>
      <c r="M3902" s="14">
        <f t="shared" si="300"/>
        <v>42165.842488425929</v>
      </c>
      <c r="N3902" t="b">
        <v>0</v>
      </c>
      <c r="O3902">
        <v>5</v>
      </c>
      <c r="P3902" t="b">
        <v>0</v>
      </c>
      <c r="Q3902" t="s">
        <v>8271</v>
      </c>
      <c r="R3902" s="7">
        <f t="shared" si="301"/>
        <v>5.4</v>
      </c>
      <c r="S3902" s="7">
        <f t="shared" si="304"/>
        <v>27</v>
      </c>
      <c r="T3902" t="s">
        <v>8317</v>
      </c>
      <c r="U3902" t="s">
        <v>8318</v>
      </c>
    </row>
    <row r="3903" spans="1:21" ht="4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302"/>
        <v>42317.576377314814</v>
      </c>
      <c r="L3903" s="19">
        <f t="shared" si="303"/>
        <v>2015</v>
      </c>
      <c r="M3903" s="14">
        <f t="shared" si="300"/>
        <v>42357.576377314814</v>
      </c>
      <c r="N3903" t="b">
        <v>0</v>
      </c>
      <c r="O3903">
        <v>1</v>
      </c>
      <c r="P3903" t="b">
        <v>0</v>
      </c>
      <c r="Q3903" t="s">
        <v>8271</v>
      </c>
      <c r="R3903" s="7">
        <f t="shared" si="301"/>
        <v>0.83333333333333337</v>
      </c>
      <c r="S3903" s="7">
        <f t="shared" si="304"/>
        <v>25</v>
      </c>
      <c r="T3903" t="s">
        <v>8317</v>
      </c>
      <c r="U3903" t="s">
        <v>8318</v>
      </c>
    </row>
    <row r="3904" spans="1:21" ht="4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302"/>
        <v>42663.218078703707</v>
      </c>
      <c r="L3904" s="19">
        <f t="shared" si="303"/>
        <v>2016</v>
      </c>
      <c r="M3904" s="14">
        <f t="shared" si="300"/>
        <v>42688.259745370371</v>
      </c>
      <c r="N3904" t="b">
        <v>0</v>
      </c>
      <c r="O3904">
        <v>31</v>
      </c>
      <c r="P3904" t="b">
        <v>0</v>
      </c>
      <c r="Q3904" t="s">
        <v>8271</v>
      </c>
      <c r="R3904" s="7">
        <f t="shared" si="301"/>
        <v>48.833333333333336</v>
      </c>
      <c r="S3904" s="7">
        <f t="shared" si="304"/>
        <v>47.258064516129032</v>
      </c>
      <c r="T3904" t="s">
        <v>8317</v>
      </c>
      <c r="U3904" t="s">
        <v>8318</v>
      </c>
    </row>
    <row r="3905" spans="1:21" ht="45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302"/>
        <v>42185.76116898148</v>
      </c>
      <c r="L3905" s="19">
        <f t="shared" si="303"/>
        <v>2015</v>
      </c>
      <c r="M3905" s="14">
        <f t="shared" si="300"/>
        <v>42230.568055555559</v>
      </c>
      <c r="N3905" t="b">
        <v>0</v>
      </c>
      <c r="O3905">
        <v>0</v>
      </c>
      <c r="P3905" t="b">
        <v>0</v>
      </c>
      <c r="Q3905" t="s">
        <v>8271</v>
      </c>
      <c r="R3905" s="7">
        <f t="shared" si="301"/>
        <v>0</v>
      </c>
      <c r="S3905" s="7">
        <f t="shared" si="304"/>
        <v>0</v>
      </c>
      <c r="T3905" t="s">
        <v>8317</v>
      </c>
      <c r="U3905" t="s">
        <v>8318</v>
      </c>
    </row>
    <row r="3906" spans="1:21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si="302"/>
        <v>42094.979166666672</v>
      </c>
      <c r="L3906" s="19">
        <f t="shared" si="303"/>
        <v>2015</v>
      </c>
      <c r="M3906" s="14">
        <f t="shared" ref="M3906:M3969" si="305">(I3906/86400)+25569+(-6/24)</f>
        <v>42108.961111111115</v>
      </c>
      <c r="N3906" t="b">
        <v>0</v>
      </c>
      <c r="O3906">
        <v>2</v>
      </c>
      <c r="P3906" t="b">
        <v>0</v>
      </c>
      <c r="Q3906" t="s">
        <v>8271</v>
      </c>
      <c r="R3906" s="7">
        <f t="shared" ref="R3906:R3969" si="306">E3906/D3906*100</f>
        <v>0.03</v>
      </c>
      <c r="S3906" s="7">
        <f t="shared" si="304"/>
        <v>1.5</v>
      </c>
      <c r="T3906" t="s">
        <v>8317</v>
      </c>
      <c r="U3906" t="s">
        <v>8318</v>
      </c>
    </row>
    <row r="3907" spans="1:21" ht="4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ref="K3907:K3970" si="307">(J3907/86400)+25569+(-6/24)</f>
        <v>42124.373877314814</v>
      </c>
      <c r="L3907" s="19">
        <f t="shared" ref="L3907:L3970" si="308">YEAR(K3907)</f>
        <v>2015</v>
      </c>
      <c r="M3907" s="14">
        <f t="shared" si="305"/>
        <v>42166.708333333328</v>
      </c>
      <c r="N3907" t="b">
        <v>0</v>
      </c>
      <c r="O3907">
        <v>7</v>
      </c>
      <c r="P3907" t="b">
        <v>0</v>
      </c>
      <c r="Q3907" t="s">
        <v>8271</v>
      </c>
      <c r="R3907" s="7">
        <f t="shared" si="306"/>
        <v>11.533333333333333</v>
      </c>
      <c r="S3907" s="7">
        <f t="shared" ref="S3907:S3970" si="309">IFERROR(E3907/O3907,0)</f>
        <v>24.714285714285715</v>
      </c>
      <c r="T3907" t="s">
        <v>8317</v>
      </c>
      <c r="U3907" t="s">
        <v>8318</v>
      </c>
    </row>
    <row r="3908" spans="1:21" ht="4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307"/>
        <v>42143.667743055557</v>
      </c>
      <c r="L3908" s="19">
        <f t="shared" si="308"/>
        <v>2015</v>
      </c>
      <c r="M3908" s="14">
        <f t="shared" si="305"/>
        <v>42181.309027777781</v>
      </c>
      <c r="N3908" t="b">
        <v>0</v>
      </c>
      <c r="O3908">
        <v>16</v>
      </c>
      <c r="P3908" t="b">
        <v>0</v>
      </c>
      <c r="Q3908" t="s">
        <v>8271</v>
      </c>
      <c r="R3908" s="7">
        <f t="shared" si="306"/>
        <v>67.333333333333329</v>
      </c>
      <c r="S3908" s="7">
        <f t="shared" si="309"/>
        <v>63.125</v>
      </c>
      <c r="T3908" t="s">
        <v>8317</v>
      </c>
      <c r="U3908" t="s">
        <v>8318</v>
      </c>
    </row>
    <row r="3909" spans="1:21" ht="30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307"/>
        <v>41906.569513888891</v>
      </c>
      <c r="L3909" s="19">
        <f t="shared" si="308"/>
        <v>2014</v>
      </c>
      <c r="M3909" s="14">
        <f t="shared" si="305"/>
        <v>41938.588888888888</v>
      </c>
      <c r="N3909" t="b">
        <v>0</v>
      </c>
      <c r="O3909">
        <v>4</v>
      </c>
      <c r="P3909" t="b">
        <v>0</v>
      </c>
      <c r="Q3909" t="s">
        <v>8271</v>
      </c>
      <c r="R3909" s="7">
        <f t="shared" si="306"/>
        <v>15.299999999999999</v>
      </c>
      <c r="S3909" s="7">
        <f t="shared" si="309"/>
        <v>38.25</v>
      </c>
      <c r="T3909" t="s">
        <v>8317</v>
      </c>
      <c r="U3909" t="s">
        <v>8318</v>
      </c>
    </row>
    <row r="3910" spans="1:21" ht="45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307"/>
        <v>41833.885370370372</v>
      </c>
      <c r="L3910" s="19">
        <f t="shared" si="308"/>
        <v>2014</v>
      </c>
      <c r="M3910" s="14">
        <f t="shared" si="305"/>
        <v>41848.885370370372</v>
      </c>
      <c r="N3910" t="b">
        <v>0</v>
      </c>
      <c r="O3910">
        <v>4</v>
      </c>
      <c r="P3910" t="b">
        <v>0</v>
      </c>
      <c r="Q3910" t="s">
        <v>8271</v>
      </c>
      <c r="R3910" s="7">
        <f t="shared" si="306"/>
        <v>8.6666666666666679</v>
      </c>
      <c r="S3910" s="7">
        <f t="shared" si="309"/>
        <v>16.25</v>
      </c>
      <c r="T3910" t="s">
        <v>8317</v>
      </c>
      <c r="U3910" t="s">
        <v>8318</v>
      </c>
    </row>
    <row r="3911" spans="1:21" ht="4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307"/>
        <v>41863.109282407408</v>
      </c>
      <c r="L3911" s="19">
        <f t="shared" si="308"/>
        <v>2014</v>
      </c>
      <c r="M3911" s="14">
        <f t="shared" si="305"/>
        <v>41893.109282407408</v>
      </c>
      <c r="N3911" t="b">
        <v>0</v>
      </c>
      <c r="O3911">
        <v>4</v>
      </c>
      <c r="P3911" t="b">
        <v>0</v>
      </c>
      <c r="Q3911" t="s">
        <v>8271</v>
      </c>
      <c r="R3911" s="7">
        <f t="shared" si="306"/>
        <v>0.22499999999999998</v>
      </c>
      <c r="S3911" s="7">
        <f t="shared" si="309"/>
        <v>33.75</v>
      </c>
      <c r="T3911" t="s">
        <v>8317</v>
      </c>
      <c r="U3911" t="s">
        <v>8318</v>
      </c>
    </row>
    <row r="3912" spans="1:21" ht="4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307"/>
        <v>42224.506909722222</v>
      </c>
      <c r="L3912" s="19">
        <f t="shared" si="308"/>
        <v>2015</v>
      </c>
      <c r="M3912" s="14">
        <f t="shared" si="305"/>
        <v>42254.506909722222</v>
      </c>
      <c r="N3912" t="b">
        <v>0</v>
      </c>
      <c r="O3912">
        <v>3</v>
      </c>
      <c r="P3912" t="b">
        <v>0</v>
      </c>
      <c r="Q3912" t="s">
        <v>8271</v>
      </c>
      <c r="R3912" s="7">
        <f t="shared" si="306"/>
        <v>3.0833333333333335</v>
      </c>
      <c r="S3912" s="7">
        <f t="shared" si="309"/>
        <v>61.666666666666664</v>
      </c>
      <c r="T3912" t="s">
        <v>8317</v>
      </c>
      <c r="U3912" t="s">
        <v>8318</v>
      </c>
    </row>
    <row r="3913" spans="1:21" ht="4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307"/>
        <v>41939.5622337963</v>
      </c>
      <c r="L3913" s="19">
        <f t="shared" si="308"/>
        <v>2014</v>
      </c>
      <c r="M3913" s="14">
        <f t="shared" si="305"/>
        <v>41969.603900462964</v>
      </c>
      <c r="N3913" t="b">
        <v>0</v>
      </c>
      <c r="O3913">
        <v>36</v>
      </c>
      <c r="P3913" t="b">
        <v>0</v>
      </c>
      <c r="Q3913" t="s">
        <v>8271</v>
      </c>
      <c r="R3913" s="7">
        <f t="shared" si="306"/>
        <v>37.412500000000001</v>
      </c>
      <c r="S3913" s="7">
        <f t="shared" si="309"/>
        <v>83.138888888888886</v>
      </c>
      <c r="T3913" t="s">
        <v>8317</v>
      </c>
      <c r="U3913" t="s">
        <v>8318</v>
      </c>
    </row>
    <row r="3914" spans="1:21" ht="4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307"/>
        <v>42059.020023148143</v>
      </c>
      <c r="L3914" s="19">
        <f t="shared" si="308"/>
        <v>2015</v>
      </c>
      <c r="M3914" s="14">
        <f t="shared" si="305"/>
        <v>42118.940972222219</v>
      </c>
      <c r="N3914" t="b">
        <v>0</v>
      </c>
      <c r="O3914">
        <v>1</v>
      </c>
      <c r="P3914" t="b">
        <v>0</v>
      </c>
      <c r="Q3914" t="s">
        <v>8271</v>
      </c>
      <c r="R3914" s="7">
        <f t="shared" si="306"/>
        <v>6.6666666666666671E-3</v>
      </c>
      <c r="S3914" s="7">
        <f t="shared" si="309"/>
        <v>1</v>
      </c>
      <c r="T3914" t="s">
        <v>8317</v>
      </c>
      <c r="U3914" t="s">
        <v>8318</v>
      </c>
    </row>
    <row r="3915" spans="1:21" ht="4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307"/>
        <v>42307.961215277777</v>
      </c>
      <c r="L3915" s="19">
        <f t="shared" si="308"/>
        <v>2015</v>
      </c>
      <c r="M3915" s="14">
        <f t="shared" si="305"/>
        <v>42338.002881944441</v>
      </c>
      <c r="N3915" t="b">
        <v>0</v>
      </c>
      <c r="O3915">
        <v>7</v>
      </c>
      <c r="P3915" t="b">
        <v>0</v>
      </c>
      <c r="Q3915" t="s">
        <v>8271</v>
      </c>
      <c r="R3915" s="7">
        <f t="shared" si="306"/>
        <v>10</v>
      </c>
      <c r="S3915" s="7">
        <f t="shared" si="309"/>
        <v>142.85714285714286</v>
      </c>
      <c r="T3915" t="s">
        <v>8317</v>
      </c>
      <c r="U3915" t="s">
        <v>8318</v>
      </c>
    </row>
    <row r="3916" spans="1:21" ht="4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307"/>
        <v>42114.568935185191</v>
      </c>
      <c r="L3916" s="19">
        <f t="shared" si="308"/>
        <v>2015</v>
      </c>
      <c r="M3916" s="14">
        <f t="shared" si="305"/>
        <v>42134.707638888889</v>
      </c>
      <c r="N3916" t="b">
        <v>0</v>
      </c>
      <c r="O3916">
        <v>27</v>
      </c>
      <c r="P3916" t="b">
        <v>0</v>
      </c>
      <c r="Q3916" t="s">
        <v>8271</v>
      </c>
      <c r="R3916" s="7">
        <f t="shared" si="306"/>
        <v>36.36</v>
      </c>
      <c r="S3916" s="7">
        <f t="shared" si="309"/>
        <v>33.666666666666664</v>
      </c>
      <c r="T3916" t="s">
        <v>8317</v>
      </c>
      <c r="U3916" t="s">
        <v>8318</v>
      </c>
    </row>
    <row r="3917" spans="1:21" ht="4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307"/>
        <v>42492.73505787037</v>
      </c>
      <c r="L3917" s="19">
        <f t="shared" si="308"/>
        <v>2016</v>
      </c>
      <c r="M3917" s="14">
        <f t="shared" si="305"/>
        <v>42522.73505787037</v>
      </c>
      <c r="N3917" t="b">
        <v>0</v>
      </c>
      <c r="O3917">
        <v>1</v>
      </c>
      <c r="P3917" t="b">
        <v>0</v>
      </c>
      <c r="Q3917" t="s">
        <v>8271</v>
      </c>
      <c r="R3917" s="7">
        <f t="shared" si="306"/>
        <v>0.33333333333333337</v>
      </c>
      <c r="S3917" s="7">
        <f t="shared" si="309"/>
        <v>5</v>
      </c>
      <c r="T3917" t="s">
        <v>8317</v>
      </c>
      <c r="U3917" t="s">
        <v>8318</v>
      </c>
    </row>
    <row r="3918" spans="1:21" ht="4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307"/>
        <v>42494.221666666665</v>
      </c>
      <c r="L3918" s="19">
        <f t="shared" si="308"/>
        <v>2016</v>
      </c>
      <c r="M3918" s="14">
        <f t="shared" si="305"/>
        <v>42524.221666666665</v>
      </c>
      <c r="N3918" t="b">
        <v>0</v>
      </c>
      <c r="O3918">
        <v>0</v>
      </c>
      <c r="P3918" t="b">
        <v>0</v>
      </c>
      <c r="Q3918" t="s">
        <v>8271</v>
      </c>
      <c r="R3918" s="7">
        <f t="shared" si="306"/>
        <v>0</v>
      </c>
      <c r="S3918" s="7">
        <f t="shared" si="309"/>
        <v>0</v>
      </c>
      <c r="T3918" t="s">
        <v>8317</v>
      </c>
      <c r="U3918" t="s">
        <v>8318</v>
      </c>
    </row>
    <row r="3919" spans="1:21" ht="4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307"/>
        <v>41863.277326388888</v>
      </c>
      <c r="L3919" s="19">
        <f t="shared" si="308"/>
        <v>2014</v>
      </c>
      <c r="M3919" s="14">
        <f t="shared" si="305"/>
        <v>41893.277326388888</v>
      </c>
      <c r="N3919" t="b">
        <v>0</v>
      </c>
      <c r="O3919">
        <v>1</v>
      </c>
      <c r="P3919" t="b">
        <v>0</v>
      </c>
      <c r="Q3919" t="s">
        <v>8271</v>
      </c>
      <c r="R3919" s="7">
        <f t="shared" si="306"/>
        <v>0.2857142857142857</v>
      </c>
      <c r="S3919" s="7">
        <f t="shared" si="309"/>
        <v>10</v>
      </c>
      <c r="T3919" t="s">
        <v>8317</v>
      </c>
      <c r="U3919" t="s">
        <v>8318</v>
      </c>
    </row>
    <row r="3920" spans="1:21" ht="45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307"/>
        <v>41843.414618055554</v>
      </c>
      <c r="L3920" s="19">
        <f t="shared" si="308"/>
        <v>2014</v>
      </c>
      <c r="M3920" s="14">
        <f t="shared" si="305"/>
        <v>41855.416666666664</v>
      </c>
      <c r="N3920" t="b">
        <v>0</v>
      </c>
      <c r="O3920">
        <v>3</v>
      </c>
      <c r="P3920" t="b">
        <v>0</v>
      </c>
      <c r="Q3920" t="s">
        <v>8271</v>
      </c>
      <c r="R3920" s="7">
        <f t="shared" si="306"/>
        <v>0.2</v>
      </c>
      <c r="S3920" s="7">
        <f t="shared" si="309"/>
        <v>40</v>
      </c>
      <c r="T3920" t="s">
        <v>8317</v>
      </c>
      <c r="U3920" t="s">
        <v>8318</v>
      </c>
    </row>
    <row r="3921" spans="1:21" ht="4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307"/>
        <v>42358.434872685189</v>
      </c>
      <c r="L3921" s="19">
        <f t="shared" si="308"/>
        <v>2015</v>
      </c>
      <c r="M3921" s="14">
        <f t="shared" si="305"/>
        <v>42386.75</v>
      </c>
      <c r="N3921" t="b">
        <v>0</v>
      </c>
      <c r="O3921">
        <v>3</v>
      </c>
      <c r="P3921" t="b">
        <v>0</v>
      </c>
      <c r="Q3921" t="s">
        <v>8271</v>
      </c>
      <c r="R3921" s="7">
        <f t="shared" si="306"/>
        <v>1.7999999999999998</v>
      </c>
      <c r="S3921" s="7">
        <f t="shared" si="309"/>
        <v>30</v>
      </c>
      <c r="T3921" t="s">
        <v>8317</v>
      </c>
      <c r="U3921" t="s">
        <v>8318</v>
      </c>
    </row>
    <row r="3922" spans="1:21" ht="4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307"/>
        <v>42657.13726851852</v>
      </c>
      <c r="L3922" s="19">
        <f t="shared" si="308"/>
        <v>2016</v>
      </c>
      <c r="M3922" s="14">
        <f t="shared" si="305"/>
        <v>42687.178935185184</v>
      </c>
      <c r="N3922" t="b">
        <v>0</v>
      </c>
      <c r="O3922">
        <v>3</v>
      </c>
      <c r="P3922" t="b">
        <v>0</v>
      </c>
      <c r="Q3922" t="s">
        <v>8271</v>
      </c>
      <c r="R3922" s="7">
        <f t="shared" si="306"/>
        <v>5.4</v>
      </c>
      <c r="S3922" s="7">
        <f t="shared" si="309"/>
        <v>45</v>
      </c>
      <c r="T3922" t="s">
        <v>8317</v>
      </c>
      <c r="U3922" t="s">
        <v>8318</v>
      </c>
    </row>
    <row r="3923" spans="1:21" ht="4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307"/>
        <v>41926.292303240742</v>
      </c>
      <c r="L3923" s="19">
        <f t="shared" si="308"/>
        <v>2014</v>
      </c>
      <c r="M3923" s="14">
        <f t="shared" si="305"/>
        <v>41938.5</v>
      </c>
      <c r="N3923" t="b">
        <v>0</v>
      </c>
      <c r="O3923">
        <v>0</v>
      </c>
      <c r="P3923" t="b">
        <v>0</v>
      </c>
      <c r="Q3923" t="s">
        <v>8271</v>
      </c>
      <c r="R3923" s="7">
        <f t="shared" si="306"/>
        <v>0</v>
      </c>
      <c r="S3923" s="7">
        <f t="shared" si="309"/>
        <v>0</v>
      </c>
      <c r="T3923" t="s">
        <v>8317</v>
      </c>
      <c r="U3923" t="s">
        <v>8318</v>
      </c>
    </row>
    <row r="3924" spans="1:21" ht="4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307"/>
        <v>42020.518634259264</v>
      </c>
      <c r="L3924" s="19">
        <f t="shared" si="308"/>
        <v>2015</v>
      </c>
      <c r="M3924" s="14">
        <f t="shared" si="305"/>
        <v>42065.708333333328</v>
      </c>
      <c r="N3924" t="b">
        <v>0</v>
      </c>
      <c r="O3924">
        <v>6</v>
      </c>
      <c r="P3924" t="b">
        <v>0</v>
      </c>
      <c r="Q3924" t="s">
        <v>8271</v>
      </c>
      <c r="R3924" s="7">
        <f t="shared" si="306"/>
        <v>8.1333333333333329</v>
      </c>
      <c r="S3924" s="7">
        <f t="shared" si="309"/>
        <v>10.166666666666666</v>
      </c>
      <c r="T3924" t="s">
        <v>8317</v>
      </c>
      <c r="U3924" t="s">
        <v>8318</v>
      </c>
    </row>
    <row r="3925" spans="1:21" ht="4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307"/>
        <v>42075.729988425926</v>
      </c>
      <c r="L3925" s="19">
        <f t="shared" si="308"/>
        <v>2015</v>
      </c>
      <c r="M3925" s="14">
        <f t="shared" si="305"/>
        <v>42103.729988425926</v>
      </c>
      <c r="N3925" t="b">
        <v>0</v>
      </c>
      <c r="O3925">
        <v>17</v>
      </c>
      <c r="P3925" t="b">
        <v>0</v>
      </c>
      <c r="Q3925" t="s">
        <v>8271</v>
      </c>
      <c r="R3925" s="7">
        <f t="shared" si="306"/>
        <v>12.034782608695652</v>
      </c>
      <c r="S3925" s="7">
        <f t="shared" si="309"/>
        <v>81.411764705882348</v>
      </c>
      <c r="T3925" t="s">
        <v>8317</v>
      </c>
      <c r="U3925" t="s">
        <v>8318</v>
      </c>
    </row>
    <row r="3926" spans="1:21" ht="4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307"/>
        <v>41786.709745370368</v>
      </c>
      <c r="L3926" s="19">
        <f t="shared" si="308"/>
        <v>2014</v>
      </c>
      <c r="M3926" s="14">
        <f t="shared" si="305"/>
        <v>41816.709745370368</v>
      </c>
      <c r="N3926" t="b">
        <v>0</v>
      </c>
      <c r="O3926">
        <v>40</v>
      </c>
      <c r="P3926" t="b">
        <v>0</v>
      </c>
      <c r="Q3926" t="s">
        <v>8271</v>
      </c>
      <c r="R3926" s="7">
        <f t="shared" si="306"/>
        <v>15.266666666666667</v>
      </c>
      <c r="S3926" s="7">
        <f t="shared" si="309"/>
        <v>57.25</v>
      </c>
      <c r="T3926" t="s">
        <v>8317</v>
      </c>
      <c r="U3926" t="s">
        <v>8318</v>
      </c>
    </row>
    <row r="3927" spans="1:21" ht="4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307"/>
        <v>41820.620821759258</v>
      </c>
      <c r="L3927" s="19">
        <f t="shared" si="308"/>
        <v>2014</v>
      </c>
      <c r="M3927" s="14">
        <f t="shared" si="305"/>
        <v>41850.620821759258</v>
      </c>
      <c r="N3927" t="b">
        <v>0</v>
      </c>
      <c r="O3927">
        <v>3</v>
      </c>
      <c r="P3927" t="b">
        <v>0</v>
      </c>
      <c r="Q3927" t="s">
        <v>8271</v>
      </c>
      <c r="R3927" s="7">
        <f t="shared" si="306"/>
        <v>10</v>
      </c>
      <c r="S3927" s="7">
        <f t="shared" si="309"/>
        <v>5</v>
      </c>
      <c r="T3927" t="s">
        <v>8317</v>
      </c>
      <c r="U3927" t="s">
        <v>8318</v>
      </c>
    </row>
    <row r="3928" spans="1:21" ht="30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307"/>
        <v>41969.835046296299</v>
      </c>
      <c r="L3928" s="19">
        <f t="shared" si="308"/>
        <v>2014</v>
      </c>
      <c r="M3928" s="14">
        <f t="shared" si="305"/>
        <v>41999.835046296299</v>
      </c>
      <c r="N3928" t="b">
        <v>0</v>
      </c>
      <c r="O3928">
        <v>1</v>
      </c>
      <c r="P3928" t="b">
        <v>0</v>
      </c>
      <c r="Q3928" t="s">
        <v>8271</v>
      </c>
      <c r="R3928" s="7">
        <f t="shared" si="306"/>
        <v>0.3</v>
      </c>
      <c r="S3928" s="7">
        <f t="shared" si="309"/>
        <v>15</v>
      </c>
      <c r="T3928" t="s">
        <v>8317</v>
      </c>
      <c r="U3928" t="s">
        <v>8318</v>
      </c>
    </row>
    <row r="3929" spans="1:21" ht="4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307"/>
        <v>41830.017407407409</v>
      </c>
      <c r="L3929" s="19">
        <f t="shared" si="308"/>
        <v>2014</v>
      </c>
      <c r="M3929" s="14">
        <f t="shared" si="305"/>
        <v>41860.017407407409</v>
      </c>
      <c r="N3929" t="b">
        <v>0</v>
      </c>
      <c r="O3929">
        <v>2</v>
      </c>
      <c r="P3929" t="b">
        <v>0</v>
      </c>
      <c r="Q3929" t="s">
        <v>8271</v>
      </c>
      <c r="R3929" s="7">
        <f t="shared" si="306"/>
        <v>1</v>
      </c>
      <c r="S3929" s="7">
        <f t="shared" si="309"/>
        <v>12.5</v>
      </c>
      <c r="T3929" t="s">
        <v>8317</v>
      </c>
      <c r="U3929" t="s">
        <v>8318</v>
      </c>
    </row>
    <row r="3930" spans="1:21" ht="4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307"/>
        <v>42265.433182870373</v>
      </c>
      <c r="L3930" s="19">
        <f t="shared" si="308"/>
        <v>2015</v>
      </c>
      <c r="M3930" s="14">
        <f t="shared" si="305"/>
        <v>42292.957638888889</v>
      </c>
      <c r="N3930" t="b">
        <v>0</v>
      </c>
      <c r="O3930">
        <v>7</v>
      </c>
      <c r="P3930" t="b">
        <v>0</v>
      </c>
      <c r="Q3930" t="s">
        <v>8271</v>
      </c>
      <c r="R3930" s="7">
        <f t="shared" si="306"/>
        <v>13.020000000000001</v>
      </c>
      <c r="S3930" s="7">
        <f t="shared" si="309"/>
        <v>93</v>
      </c>
      <c r="T3930" t="s">
        <v>8317</v>
      </c>
      <c r="U3930" t="s">
        <v>8318</v>
      </c>
    </row>
    <row r="3931" spans="1:21" ht="4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307"/>
        <v>42601.577141203699</v>
      </c>
      <c r="L3931" s="19">
        <f t="shared" si="308"/>
        <v>2016</v>
      </c>
      <c r="M3931" s="14">
        <f t="shared" si="305"/>
        <v>42631.577141203699</v>
      </c>
      <c r="N3931" t="b">
        <v>0</v>
      </c>
      <c r="O3931">
        <v>14</v>
      </c>
      <c r="P3931" t="b">
        <v>0</v>
      </c>
      <c r="Q3931" t="s">
        <v>8271</v>
      </c>
      <c r="R3931" s="7">
        <f t="shared" si="306"/>
        <v>2.2650000000000001</v>
      </c>
      <c r="S3931" s="7">
        <f t="shared" si="309"/>
        <v>32.357142857142854</v>
      </c>
      <c r="T3931" t="s">
        <v>8317</v>
      </c>
      <c r="U3931" t="s">
        <v>8318</v>
      </c>
    </row>
    <row r="3932" spans="1:21" ht="4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307"/>
        <v>42433.088749999995</v>
      </c>
      <c r="L3932" s="19">
        <f t="shared" si="308"/>
        <v>2016</v>
      </c>
      <c r="M3932" s="14">
        <f t="shared" si="305"/>
        <v>42461</v>
      </c>
      <c r="N3932" t="b">
        <v>0</v>
      </c>
      <c r="O3932">
        <v>0</v>
      </c>
      <c r="P3932" t="b">
        <v>0</v>
      </c>
      <c r="Q3932" t="s">
        <v>8271</v>
      </c>
      <c r="R3932" s="7">
        <f t="shared" si="306"/>
        <v>0</v>
      </c>
      <c r="S3932" s="7">
        <f t="shared" si="309"/>
        <v>0</v>
      </c>
      <c r="T3932" t="s">
        <v>8317</v>
      </c>
      <c r="U3932" t="s">
        <v>8318</v>
      </c>
    </row>
    <row r="3933" spans="1:21" ht="4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307"/>
        <v>42227.901701388888</v>
      </c>
      <c r="L3933" s="19">
        <f t="shared" si="308"/>
        <v>2015</v>
      </c>
      <c r="M3933" s="14">
        <f t="shared" si="305"/>
        <v>42252.901701388888</v>
      </c>
      <c r="N3933" t="b">
        <v>0</v>
      </c>
      <c r="O3933">
        <v>0</v>
      </c>
      <c r="P3933" t="b">
        <v>0</v>
      </c>
      <c r="Q3933" t="s">
        <v>8271</v>
      </c>
      <c r="R3933" s="7">
        <f t="shared" si="306"/>
        <v>0</v>
      </c>
      <c r="S3933" s="7">
        <f t="shared" si="309"/>
        <v>0</v>
      </c>
      <c r="T3933" t="s">
        <v>8317</v>
      </c>
      <c r="U3933" t="s">
        <v>8318</v>
      </c>
    </row>
    <row r="3934" spans="1:21" ht="4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307"/>
        <v>42414.918564814812</v>
      </c>
      <c r="L3934" s="19">
        <f t="shared" si="308"/>
        <v>2016</v>
      </c>
      <c r="M3934" s="14">
        <f t="shared" si="305"/>
        <v>42444.876898148148</v>
      </c>
      <c r="N3934" t="b">
        <v>0</v>
      </c>
      <c r="O3934">
        <v>1</v>
      </c>
      <c r="P3934" t="b">
        <v>0</v>
      </c>
      <c r="Q3934" t="s">
        <v>8271</v>
      </c>
      <c r="R3934" s="7">
        <f t="shared" si="306"/>
        <v>8.3333333333333332E-3</v>
      </c>
      <c r="S3934" s="7">
        <f t="shared" si="309"/>
        <v>1</v>
      </c>
      <c r="T3934" t="s">
        <v>8317</v>
      </c>
      <c r="U3934" t="s">
        <v>8318</v>
      </c>
    </row>
    <row r="3935" spans="1:21" ht="4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307"/>
        <v>42538.718310185184</v>
      </c>
      <c r="L3935" s="19">
        <f t="shared" si="308"/>
        <v>2016</v>
      </c>
      <c r="M3935" s="14">
        <f t="shared" si="305"/>
        <v>42567.779861111107</v>
      </c>
      <c r="N3935" t="b">
        <v>0</v>
      </c>
      <c r="O3935">
        <v>12</v>
      </c>
      <c r="P3935" t="b">
        <v>0</v>
      </c>
      <c r="Q3935" t="s">
        <v>8271</v>
      </c>
      <c r="R3935" s="7">
        <f t="shared" si="306"/>
        <v>15.742857142857142</v>
      </c>
      <c r="S3935" s="7">
        <f t="shared" si="309"/>
        <v>91.833333333333329</v>
      </c>
      <c r="T3935" t="s">
        <v>8317</v>
      </c>
      <c r="U3935" t="s">
        <v>8318</v>
      </c>
    </row>
    <row r="3936" spans="1:21" ht="4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307"/>
        <v>42233.421747685185</v>
      </c>
      <c r="L3936" s="19">
        <f t="shared" si="308"/>
        <v>2015</v>
      </c>
      <c r="M3936" s="14">
        <f t="shared" si="305"/>
        <v>42278.291666666672</v>
      </c>
      <c r="N3936" t="b">
        <v>0</v>
      </c>
      <c r="O3936">
        <v>12</v>
      </c>
      <c r="P3936" t="b">
        <v>0</v>
      </c>
      <c r="Q3936" t="s">
        <v>8271</v>
      </c>
      <c r="R3936" s="7">
        <f t="shared" si="306"/>
        <v>11</v>
      </c>
      <c r="S3936" s="7">
        <f t="shared" si="309"/>
        <v>45.833333333333336</v>
      </c>
      <c r="T3936" t="s">
        <v>8317</v>
      </c>
      <c r="U3936" t="s">
        <v>8318</v>
      </c>
    </row>
    <row r="3937" spans="1:21" ht="60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307"/>
        <v>42221.406782407408</v>
      </c>
      <c r="L3937" s="19">
        <f t="shared" si="308"/>
        <v>2015</v>
      </c>
      <c r="M3937" s="14">
        <f t="shared" si="305"/>
        <v>42281.406782407408</v>
      </c>
      <c r="N3937" t="b">
        <v>0</v>
      </c>
      <c r="O3937">
        <v>23</v>
      </c>
      <c r="P3937" t="b">
        <v>0</v>
      </c>
      <c r="Q3937" t="s">
        <v>8271</v>
      </c>
      <c r="R3937" s="7">
        <f t="shared" si="306"/>
        <v>43.833333333333336</v>
      </c>
      <c r="S3937" s="7">
        <f t="shared" si="309"/>
        <v>57.173913043478258</v>
      </c>
      <c r="T3937" t="s">
        <v>8317</v>
      </c>
      <c r="U3937" t="s">
        <v>8318</v>
      </c>
    </row>
    <row r="3938" spans="1:21" ht="4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307"/>
        <v>42675.012962962966</v>
      </c>
      <c r="L3938" s="19">
        <f t="shared" si="308"/>
        <v>2016</v>
      </c>
      <c r="M3938" s="14">
        <f t="shared" si="305"/>
        <v>42705.054629629631</v>
      </c>
      <c r="N3938" t="b">
        <v>0</v>
      </c>
      <c r="O3938">
        <v>0</v>
      </c>
      <c r="P3938" t="b">
        <v>0</v>
      </c>
      <c r="Q3938" t="s">
        <v>8271</v>
      </c>
      <c r="R3938" s="7">
        <f t="shared" si="306"/>
        <v>0</v>
      </c>
      <c r="S3938" s="7">
        <f t="shared" si="309"/>
        <v>0</v>
      </c>
      <c r="T3938" t="s">
        <v>8317</v>
      </c>
      <c r="U3938" t="s">
        <v>8318</v>
      </c>
    </row>
    <row r="3939" spans="1:21" ht="4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307"/>
        <v>42534.381481481483</v>
      </c>
      <c r="L3939" s="19">
        <f t="shared" si="308"/>
        <v>2016</v>
      </c>
      <c r="M3939" s="14">
        <f t="shared" si="305"/>
        <v>42562.381481481483</v>
      </c>
      <c r="N3939" t="b">
        <v>0</v>
      </c>
      <c r="O3939">
        <v>10</v>
      </c>
      <c r="P3939" t="b">
        <v>0</v>
      </c>
      <c r="Q3939" t="s">
        <v>8271</v>
      </c>
      <c r="R3939" s="7">
        <f t="shared" si="306"/>
        <v>86.135181975736558</v>
      </c>
      <c r="S3939" s="7">
        <f t="shared" si="309"/>
        <v>248.5</v>
      </c>
      <c r="T3939" t="s">
        <v>8317</v>
      </c>
      <c r="U3939" t="s">
        <v>8318</v>
      </c>
    </row>
    <row r="3940" spans="1:21" ht="4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307"/>
        <v>42151.655717592592</v>
      </c>
      <c r="L3940" s="19">
        <f t="shared" si="308"/>
        <v>2015</v>
      </c>
      <c r="M3940" s="14">
        <f t="shared" si="305"/>
        <v>42182.655717592592</v>
      </c>
      <c r="N3940" t="b">
        <v>0</v>
      </c>
      <c r="O3940">
        <v>5</v>
      </c>
      <c r="P3940" t="b">
        <v>0</v>
      </c>
      <c r="Q3940" t="s">
        <v>8271</v>
      </c>
      <c r="R3940" s="7">
        <f t="shared" si="306"/>
        <v>12.196620583717358</v>
      </c>
      <c r="S3940" s="7">
        <f t="shared" si="309"/>
        <v>79.400000000000006</v>
      </c>
      <c r="T3940" t="s">
        <v>8317</v>
      </c>
      <c r="U3940" t="s">
        <v>8318</v>
      </c>
    </row>
    <row r="3941" spans="1:21" ht="4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307"/>
        <v>41915.150219907409</v>
      </c>
      <c r="L3941" s="19">
        <f t="shared" si="308"/>
        <v>2014</v>
      </c>
      <c r="M3941" s="14">
        <f t="shared" si="305"/>
        <v>41918.9375</v>
      </c>
      <c r="N3941" t="b">
        <v>0</v>
      </c>
      <c r="O3941">
        <v>1</v>
      </c>
      <c r="P3941" t="b">
        <v>0</v>
      </c>
      <c r="Q3941" t="s">
        <v>8271</v>
      </c>
      <c r="R3941" s="7">
        <f t="shared" si="306"/>
        <v>0.1</v>
      </c>
      <c r="S3941" s="7">
        <f t="shared" si="309"/>
        <v>5</v>
      </c>
      <c r="T3941" t="s">
        <v>8317</v>
      </c>
      <c r="U3941" t="s">
        <v>8318</v>
      </c>
    </row>
    <row r="3942" spans="1:21" ht="4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307"/>
        <v>41961.242488425924</v>
      </c>
      <c r="L3942" s="19">
        <f t="shared" si="308"/>
        <v>2014</v>
      </c>
      <c r="M3942" s="14">
        <f t="shared" si="305"/>
        <v>42006.242488425924</v>
      </c>
      <c r="N3942" t="b">
        <v>0</v>
      </c>
      <c r="O3942">
        <v>2</v>
      </c>
      <c r="P3942" t="b">
        <v>0</v>
      </c>
      <c r="Q3942" t="s">
        <v>8271</v>
      </c>
      <c r="R3942" s="7">
        <f t="shared" si="306"/>
        <v>0.22</v>
      </c>
      <c r="S3942" s="7">
        <f t="shared" si="309"/>
        <v>5.5</v>
      </c>
      <c r="T3942" t="s">
        <v>8317</v>
      </c>
      <c r="U3942" t="s">
        <v>8318</v>
      </c>
    </row>
    <row r="3943" spans="1:21" ht="45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307"/>
        <v>41940.337233796294</v>
      </c>
      <c r="L3943" s="19">
        <f t="shared" si="308"/>
        <v>2014</v>
      </c>
      <c r="M3943" s="14">
        <f t="shared" si="305"/>
        <v>41967.791666666672</v>
      </c>
      <c r="N3943" t="b">
        <v>0</v>
      </c>
      <c r="O3943">
        <v>2</v>
      </c>
      <c r="P3943" t="b">
        <v>0</v>
      </c>
      <c r="Q3943" t="s">
        <v>8271</v>
      </c>
      <c r="R3943" s="7">
        <f t="shared" si="306"/>
        <v>0.90909090909090906</v>
      </c>
      <c r="S3943" s="7">
        <f t="shared" si="309"/>
        <v>25</v>
      </c>
      <c r="T3943" t="s">
        <v>8317</v>
      </c>
      <c r="U3943" t="s">
        <v>8318</v>
      </c>
    </row>
    <row r="3944" spans="1:21" ht="4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307"/>
        <v>42111.654097222221</v>
      </c>
      <c r="L3944" s="19">
        <f t="shared" si="308"/>
        <v>2015</v>
      </c>
      <c r="M3944" s="14">
        <f t="shared" si="305"/>
        <v>42171.654097222221</v>
      </c>
      <c r="N3944" t="b">
        <v>0</v>
      </c>
      <c r="O3944">
        <v>0</v>
      </c>
      <c r="P3944" t="b">
        <v>0</v>
      </c>
      <c r="Q3944" t="s">
        <v>8271</v>
      </c>
      <c r="R3944" s="7">
        <f t="shared" si="306"/>
        <v>0</v>
      </c>
      <c r="S3944" s="7">
        <f t="shared" si="309"/>
        <v>0</v>
      </c>
      <c r="T3944" t="s">
        <v>8317</v>
      </c>
      <c r="U3944" t="s">
        <v>8318</v>
      </c>
    </row>
    <row r="3945" spans="1:21" ht="30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307"/>
        <v>42279.528564814813</v>
      </c>
      <c r="L3945" s="19">
        <f t="shared" si="308"/>
        <v>2015</v>
      </c>
      <c r="M3945" s="14">
        <f t="shared" si="305"/>
        <v>42310.451388888891</v>
      </c>
      <c r="N3945" t="b">
        <v>0</v>
      </c>
      <c r="O3945">
        <v>13</v>
      </c>
      <c r="P3945" t="b">
        <v>0</v>
      </c>
      <c r="Q3945" t="s">
        <v>8271</v>
      </c>
      <c r="R3945" s="7">
        <f t="shared" si="306"/>
        <v>35.64</v>
      </c>
      <c r="S3945" s="7">
        <f t="shared" si="309"/>
        <v>137.07692307692307</v>
      </c>
      <c r="T3945" t="s">
        <v>8317</v>
      </c>
      <c r="U3945" t="s">
        <v>8318</v>
      </c>
    </row>
    <row r="3946" spans="1:21" ht="45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307"/>
        <v>42213.412905092591</v>
      </c>
      <c r="L3946" s="19">
        <f t="shared" si="308"/>
        <v>2015</v>
      </c>
      <c r="M3946" s="14">
        <f t="shared" si="305"/>
        <v>42243.412905092591</v>
      </c>
      <c r="N3946" t="b">
        <v>0</v>
      </c>
      <c r="O3946">
        <v>0</v>
      </c>
      <c r="P3946" t="b">
        <v>0</v>
      </c>
      <c r="Q3946" t="s">
        <v>8271</v>
      </c>
      <c r="R3946" s="7">
        <f t="shared" si="306"/>
        <v>0</v>
      </c>
      <c r="S3946" s="7">
        <f t="shared" si="309"/>
        <v>0</v>
      </c>
      <c r="T3946" t="s">
        <v>8317</v>
      </c>
      <c r="U3946" t="s">
        <v>8318</v>
      </c>
    </row>
    <row r="3947" spans="1:21" ht="4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307"/>
        <v>42109.551712962959</v>
      </c>
      <c r="L3947" s="19">
        <f t="shared" si="308"/>
        <v>2015</v>
      </c>
      <c r="M3947" s="14">
        <f t="shared" si="305"/>
        <v>42139.551712962959</v>
      </c>
      <c r="N3947" t="b">
        <v>0</v>
      </c>
      <c r="O3947">
        <v>1</v>
      </c>
      <c r="P3947" t="b">
        <v>0</v>
      </c>
      <c r="Q3947" t="s">
        <v>8271</v>
      </c>
      <c r="R3947" s="7">
        <f t="shared" si="306"/>
        <v>0.25</v>
      </c>
      <c r="S3947" s="7">
        <f t="shared" si="309"/>
        <v>5</v>
      </c>
      <c r="T3947" t="s">
        <v>8317</v>
      </c>
      <c r="U3947" t="s">
        <v>8318</v>
      </c>
    </row>
    <row r="3948" spans="1:21" ht="30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307"/>
        <v>42031.583587962959</v>
      </c>
      <c r="L3948" s="19">
        <f t="shared" si="308"/>
        <v>2015</v>
      </c>
      <c r="M3948" s="14">
        <f t="shared" si="305"/>
        <v>42063.083333333328</v>
      </c>
      <c r="N3948" t="b">
        <v>0</v>
      </c>
      <c r="O3948">
        <v>5</v>
      </c>
      <c r="P3948" t="b">
        <v>0</v>
      </c>
      <c r="Q3948" t="s">
        <v>8271</v>
      </c>
      <c r="R3948" s="7">
        <f t="shared" si="306"/>
        <v>3.25</v>
      </c>
      <c r="S3948" s="7">
        <f t="shared" si="309"/>
        <v>39</v>
      </c>
      <c r="T3948" t="s">
        <v>8317</v>
      </c>
      <c r="U3948" t="s">
        <v>8318</v>
      </c>
    </row>
    <row r="3949" spans="1:21" ht="4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307"/>
        <v>42614.892870370371</v>
      </c>
      <c r="L3949" s="19">
        <f t="shared" si="308"/>
        <v>2016</v>
      </c>
      <c r="M3949" s="14">
        <f t="shared" si="305"/>
        <v>42644.892870370371</v>
      </c>
      <c r="N3949" t="b">
        <v>0</v>
      </c>
      <c r="O3949">
        <v>2</v>
      </c>
      <c r="P3949" t="b">
        <v>0</v>
      </c>
      <c r="Q3949" t="s">
        <v>8271</v>
      </c>
      <c r="R3949" s="7">
        <f t="shared" si="306"/>
        <v>3.3666666666666663</v>
      </c>
      <c r="S3949" s="7">
        <f t="shared" si="309"/>
        <v>50.5</v>
      </c>
      <c r="T3949" t="s">
        <v>8317</v>
      </c>
      <c r="U3949" t="s">
        <v>8318</v>
      </c>
    </row>
    <row r="3950" spans="1:21" ht="4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307"/>
        <v>41829.075497685189</v>
      </c>
      <c r="L3950" s="19">
        <f t="shared" si="308"/>
        <v>2014</v>
      </c>
      <c r="M3950" s="14">
        <f t="shared" si="305"/>
        <v>41889.075497685189</v>
      </c>
      <c r="N3950" t="b">
        <v>0</v>
      </c>
      <c r="O3950">
        <v>0</v>
      </c>
      <c r="P3950" t="b">
        <v>0</v>
      </c>
      <c r="Q3950" t="s">
        <v>8271</v>
      </c>
      <c r="R3950" s="7">
        <f t="shared" si="306"/>
        <v>0</v>
      </c>
      <c r="S3950" s="7">
        <f t="shared" si="309"/>
        <v>0</v>
      </c>
      <c r="T3950" t="s">
        <v>8317</v>
      </c>
      <c r="U3950" t="s">
        <v>8318</v>
      </c>
    </row>
    <row r="3951" spans="1:21" ht="45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307"/>
        <v>42015.870613425926</v>
      </c>
      <c r="L3951" s="19">
        <f t="shared" si="308"/>
        <v>2015</v>
      </c>
      <c r="M3951" s="14">
        <f t="shared" si="305"/>
        <v>42045.870613425926</v>
      </c>
      <c r="N3951" t="b">
        <v>0</v>
      </c>
      <c r="O3951">
        <v>32</v>
      </c>
      <c r="P3951" t="b">
        <v>0</v>
      </c>
      <c r="Q3951" t="s">
        <v>8271</v>
      </c>
      <c r="R3951" s="7">
        <f t="shared" si="306"/>
        <v>15.770000000000001</v>
      </c>
      <c r="S3951" s="7">
        <f t="shared" si="309"/>
        <v>49.28125</v>
      </c>
      <c r="T3951" t="s">
        <v>8317</v>
      </c>
      <c r="U3951" t="s">
        <v>8318</v>
      </c>
    </row>
    <row r="3952" spans="1:21" ht="45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307"/>
        <v>42439.452314814815</v>
      </c>
      <c r="L3952" s="19">
        <f t="shared" si="308"/>
        <v>2016</v>
      </c>
      <c r="M3952" s="14">
        <f t="shared" si="305"/>
        <v>42468.524305555555</v>
      </c>
      <c r="N3952" t="b">
        <v>0</v>
      </c>
      <c r="O3952">
        <v>1</v>
      </c>
      <c r="P3952" t="b">
        <v>0</v>
      </c>
      <c r="Q3952" t="s">
        <v>8271</v>
      </c>
      <c r="R3952" s="7">
        <f t="shared" si="306"/>
        <v>0.625</v>
      </c>
      <c r="S3952" s="7">
        <f t="shared" si="309"/>
        <v>25</v>
      </c>
      <c r="T3952" t="s">
        <v>8317</v>
      </c>
      <c r="U3952" t="s">
        <v>8318</v>
      </c>
    </row>
    <row r="3953" spans="1:21" ht="4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307"/>
        <v>42433.575717592597</v>
      </c>
      <c r="L3953" s="19">
        <f t="shared" si="308"/>
        <v>2016</v>
      </c>
      <c r="M3953" s="14">
        <f t="shared" si="305"/>
        <v>42493.534050925926</v>
      </c>
      <c r="N3953" t="b">
        <v>0</v>
      </c>
      <c r="O3953">
        <v>1</v>
      </c>
      <c r="P3953" t="b">
        <v>0</v>
      </c>
      <c r="Q3953" t="s">
        <v>8271</v>
      </c>
      <c r="R3953" s="7">
        <f t="shared" si="306"/>
        <v>5.0000000000000001E-4</v>
      </c>
      <c r="S3953" s="7">
        <f t="shared" si="309"/>
        <v>1</v>
      </c>
      <c r="T3953" t="s">
        <v>8317</v>
      </c>
      <c r="U3953" t="s">
        <v>8318</v>
      </c>
    </row>
    <row r="3954" spans="1:21" ht="4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307"/>
        <v>42243.540393518517</v>
      </c>
      <c r="L3954" s="19">
        <f t="shared" si="308"/>
        <v>2015</v>
      </c>
      <c r="M3954" s="14">
        <f t="shared" si="305"/>
        <v>42303.540393518517</v>
      </c>
      <c r="N3954" t="b">
        <v>0</v>
      </c>
      <c r="O3954">
        <v>1</v>
      </c>
      <c r="P3954" t="b">
        <v>0</v>
      </c>
      <c r="Q3954" t="s">
        <v>8271</v>
      </c>
      <c r="R3954" s="7">
        <f t="shared" si="306"/>
        <v>9.6153846153846159E-2</v>
      </c>
      <c r="S3954" s="7">
        <f t="shared" si="309"/>
        <v>25</v>
      </c>
      <c r="T3954" t="s">
        <v>8317</v>
      </c>
      <c r="U3954" t="s">
        <v>8318</v>
      </c>
    </row>
    <row r="3955" spans="1:21" ht="4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307"/>
        <v>42549.798449074078</v>
      </c>
      <c r="L3955" s="19">
        <f t="shared" si="308"/>
        <v>2016</v>
      </c>
      <c r="M3955" s="14">
        <f t="shared" si="305"/>
        <v>42580.728472222225</v>
      </c>
      <c r="N3955" t="b">
        <v>0</v>
      </c>
      <c r="O3955">
        <v>0</v>
      </c>
      <c r="P3955" t="b">
        <v>0</v>
      </c>
      <c r="Q3955" t="s">
        <v>8271</v>
      </c>
      <c r="R3955" s="7">
        <f t="shared" si="306"/>
        <v>0</v>
      </c>
      <c r="S3955" s="7">
        <f t="shared" si="309"/>
        <v>0</v>
      </c>
      <c r="T3955" t="s">
        <v>8317</v>
      </c>
      <c r="U3955" t="s">
        <v>8318</v>
      </c>
    </row>
    <row r="3956" spans="1:21" ht="45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307"/>
        <v>41774.401203703703</v>
      </c>
      <c r="L3956" s="19">
        <f t="shared" si="308"/>
        <v>2014</v>
      </c>
      <c r="M3956" s="14">
        <f t="shared" si="305"/>
        <v>41834.401203703703</v>
      </c>
      <c r="N3956" t="b">
        <v>0</v>
      </c>
      <c r="O3956">
        <v>0</v>
      </c>
      <c r="P3956" t="b">
        <v>0</v>
      </c>
      <c r="Q3956" t="s">
        <v>8271</v>
      </c>
      <c r="R3956" s="7">
        <f t="shared" si="306"/>
        <v>0</v>
      </c>
      <c r="S3956" s="7">
        <f t="shared" si="309"/>
        <v>0</v>
      </c>
      <c r="T3956" t="s">
        <v>8317</v>
      </c>
      <c r="U3956" t="s">
        <v>8318</v>
      </c>
    </row>
    <row r="3957" spans="1:21" ht="4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307"/>
        <v>42306.598854166667</v>
      </c>
      <c r="L3957" s="19">
        <f t="shared" si="308"/>
        <v>2015</v>
      </c>
      <c r="M3957" s="14">
        <f t="shared" si="305"/>
        <v>42336.640520833331</v>
      </c>
      <c r="N3957" t="b">
        <v>0</v>
      </c>
      <c r="O3957">
        <v>8</v>
      </c>
      <c r="P3957" t="b">
        <v>0</v>
      </c>
      <c r="Q3957" t="s">
        <v>8271</v>
      </c>
      <c r="R3957" s="7">
        <f t="shared" si="306"/>
        <v>24.285714285714285</v>
      </c>
      <c r="S3957" s="7">
        <f t="shared" si="309"/>
        <v>53.125</v>
      </c>
      <c r="T3957" t="s">
        <v>8317</v>
      </c>
      <c r="U3957" t="s">
        <v>8318</v>
      </c>
    </row>
    <row r="3958" spans="1:21" ht="4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307"/>
        <v>42457.682025462964</v>
      </c>
      <c r="L3958" s="19">
        <f t="shared" si="308"/>
        <v>2016</v>
      </c>
      <c r="M3958" s="14">
        <f t="shared" si="305"/>
        <v>42484.763888888891</v>
      </c>
      <c r="N3958" t="b">
        <v>0</v>
      </c>
      <c r="O3958">
        <v>0</v>
      </c>
      <c r="P3958" t="b">
        <v>0</v>
      </c>
      <c r="Q3958" t="s">
        <v>8271</v>
      </c>
      <c r="R3958" s="7">
        <f t="shared" si="306"/>
        <v>0</v>
      </c>
      <c r="S3958" s="7">
        <f t="shared" si="309"/>
        <v>0</v>
      </c>
      <c r="T3958" t="s">
        <v>8317</v>
      </c>
      <c r="U3958" t="s">
        <v>8318</v>
      </c>
    </row>
    <row r="3959" spans="1:21" ht="4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307"/>
        <v>42513.726319444446</v>
      </c>
      <c r="L3959" s="19">
        <f t="shared" si="308"/>
        <v>2016</v>
      </c>
      <c r="M3959" s="14">
        <f t="shared" si="305"/>
        <v>42559.726319444446</v>
      </c>
      <c r="N3959" t="b">
        <v>0</v>
      </c>
      <c r="O3959">
        <v>1</v>
      </c>
      <c r="P3959" t="b">
        <v>0</v>
      </c>
      <c r="Q3959" t="s">
        <v>8271</v>
      </c>
      <c r="R3959" s="7">
        <f t="shared" si="306"/>
        <v>2.5000000000000001E-2</v>
      </c>
      <c r="S3959" s="7">
        <f t="shared" si="309"/>
        <v>7</v>
      </c>
      <c r="T3959" t="s">
        <v>8317</v>
      </c>
      <c r="U3959" t="s">
        <v>8318</v>
      </c>
    </row>
    <row r="3960" spans="1:21" ht="4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307"/>
        <v>41816.700370370367</v>
      </c>
      <c r="L3960" s="19">
        <f t="shared" si="308"/>
        <v>2014</v>
      </c>
      <c r="M3960" s="14">
        <f t="shared" si="305"/>
        <v>41853.333333333336</v>
      </c>
      <c r="N3960" t="b">
        <v>0</v>
      </c>
      <c r="O3960">
        <v>16</v>
      </c>
      <c r="P3960" t="b">
        <v>0</v>
      </c>
      <c r="Q3960" t="s">
        <v>8271</v>
      </c>
      <c r="R3960" s="7">
        <f t="shared" si="306"/>
        <v>32.049999999999997</v>
      </c>
      <c r="S3960" s="7">
        <f t="shared" si="309"/>
        <v>40.0625</v>
      </c>
      <c r="T3960" t="s">
        <v>8317</v>
      </c>
      <c r="U3960" t="s">
        <v>8318</v>
      </c>
    </row>
    <row r="3961" spans="1:21" ht="4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307"/>
        <v>41880.538842592592</v>
      </c>
      <c r="L3961" s="19">
        <f t="shared" si="308"/>
        <v>2014</v>
      </c>
      <c r="M3961" s="14">
        <f t="shared" si="305"/>
        <v>41910.538842592592</v>
      </c>
      <c r="N3961" t="b">
        <v>0</v>
      </c>
      <c r="O3961">
        <v>12</v>
      </c>
      <c r="P3961" t="b">
        <v>0</v>
      </c>
      <c r="Q3961" t="s">
        <v>8271</v>
      </c>
      <c r="R3961" s="7">
        <f t="shared" si="306"/>
        <v>24.333333333333336</v>
      </c>
      <c r="S3961" s="7">
        <f t="shared" si="309"/>
        <v>24.333333333333332</v>
      </c>
      <c r="T3961" t="s">
        <v>8317</v>
      </c>
      <c r="U3961" t="s">
        <v>8318</v>
      </c>
    </row>
    <row r="3962" spans="1:21" ht="4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307"/>
        <v>42342.595555555556</v>
      </c>
      <c r="L3962" s="19">
        <f t="shared" si="308"/>
        <v>2015</v>
      </c>
      <c r="M3962" s="14">
        <f t="shared" si="305"/>
        <v>42372.595555555556</v>
      </c>
      <c r="N3962" t="b">
        <v>0</v>
      </c>
      <c r="O3962">
        <v>4</v>
      </c>
      <c r="P3962" t="b">
        <v>0</v>
      </c>
      <c r="Q3962" t="s">
        <v>8271</v>
      </c>
      <c r="R3962" s="7">
        <f t="shared" si="306"/>
        <v>1.5</v>
      </c>
      <c r="S3962" s="7">
        <f t="shared" si="309"/>
        <v>11.25</v>
      </c>
      <c r="T3962" t="s">
        <v>8317</v>
      </c>
      <c r="U3962" t="s">
        <v>8318</v>
      </c>
    </row>
    <row r="3963" spans="1:21" ht="45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307"/>
        <v>41745.641319444447</v>
      </c>
      <c r="L3963" s="19">
        <f t="shared" si="308"/>
        <v>2014</v>
      </c>
      <c r="M3963" s="14">
        <f t="shared" si="305"/>
        <v>41767.641319444447</v>
      </c>
      <c r="N3963" t="b">
        <v>0</v>
      </c>
      <c r="O3963">
        <v>2</v>
      </c>
      <c r="P3963" t="b">
        <v>0</v>
      </c>
      <c r="Q3963" t="s">
        <v>8271</v>
      </c>
      <c r="R3963" s="7">
        <f t="shared" si="306"/>
        <v>0.42</v>
      </c>
      <c r="S3963" s="7">
        <f t="shared" si="309"/>
        <v>10.5</v>
      </c>
      <c r="T3963" t="s">
        <v>8317</v>
      </c>
      <c r="U3963" t="s">
        <v>8318</v>
      </c>
    </row>
    <row r="3964" spans="1:21" ht="45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307"/>
        <v>42311.371458333335</v>
      </c>
      <c r="L3964" s="19">
        <f t="shared" si="308"/>
        <v>2015</v>
      </c>
      <c r="M3964" s="14">
        <f t="shared" si="305"/>
        <v>42336.371458333335</v>
      </c>
      <c r="N3964" t="b">
        <v>0</v>
      </c>
      <c r="O3964">
        <v>3</v>
      </c>
      <c r="P3964" t="b">
        <v>0</v>
      </c>
      <c r="Q3964" t="s">
        <v>8271</v>
      </c>
      <c r="R3964" s="7">
        <f t="shared" si="306"/>
        <v>3.214285714285714</v>
      </c>
      <c r="S3964" s="7">
        <f t="shared" si="309"/>
        <v>15</v>
      </c>
      <c r="T3964" t="s">
        <v>8317</v>
      </c>
      <c r="U3964" t="s">
        <v>8318</v>
      </c>
    </row>
    <row r="3965" spans="1:21" ht="45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307"/>
        <v>42295.904131944444</v>
      </c>
      <c r="L3965" s="19">
        <f t="shared" si="308"/>
        <v>2015</v>
      </c>
      <c r="M3965" s="14">
        <f t="shared" si="305"/>
        <v>42325.945798611108</v>
      </c>
      <c r="N3965" t="b">
        <v>0</v>
      </c>
      <c r="O3965">
        <v>0</v>
      </c>
      <c r="P3965" t="b">
        <v>0</v>
      </c>
      <c r="Q3965" t="s">
        <v>8271</v>
      </c>
      <c r="R3965" s="7">
        <f t="shared" si="306"/>
        <v>0</v>
      </c>
      <c r="S3965" s="7">
        <f t="shared" si="309"/>
        <v>0</v>
      </c>
      <c r="T3965" t="s">
        <v>8317</v>
      </c>
      <c r="U3965" t="s">
        <v>8318</v>
      </c>
    </row>
    <row r="3966" spans="1:21" ht="4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307"/>
        <v>42053.472060185188</v>
      </c>
      <c r="L3966" s="19">
        <f t="shared" si="308"/>
        <v>2015</v>
      </c>
      <c r="M3966" s="14">
        <f t="shared" si="305"/>
        <v>42113.430393518516</v>
      </c>
      <c r="N3966" t="b">
        <v>0</v>
      </c>
      <c r="O3966">
        <v>3</v>
      </c>
      <c r="P3966" t="b">
        <v>0</v>
      </c>
      <c r="Q3966" t="s">
        <v>8271</v>
      </c>
      <c r="R3966" s="7">
        <f t="shared" si="306"/>
        <v>6.3</v>
      </c>
      <c r="S3966" s="7">
        <f t="shared" si="309"/>
        <v>42</v>
      </c>
      <c r="T3966" t="s">
        <v>8317</v>
      </c>
      <c r="U3966" t="s">
        <v>8318</v>
      </c>
    </row>
    <row r="3967" spans="1:21" ht="45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307"/>
        <v>42413.985879629632</v>
      </c>
      <c r="L3967" s="19">
        <f t="shared" si="308"/>
        <v>2016</v>
      </c>
      <c r="M3967" s="14">
        <f t="shared" si="305"/>
        <v>42473.944212962961</v>
      </c>
      <c r="N3967" t="b">
        <v>0</v>
      </c>
      <c r="O3967">
        <v>4</v>
      </c>
      <c r="P3967" t="b">
        <v>0</v>
      </c>
      <c r="Q3967" t="s">
        <v>8271</v>
      </c>
      <c r="R3967" s="7">
        <f t="shared" si="306"/>
        <v>14.249999999999998</v>
      </c>
      <c r="S3967" s="7">
        <f t="shared" si="309"/>
        <v>71.25</v>
      </c>
      <c r="T3967" t="s">
        <v>8317</v>
      </c>
      <c r="U3967" t="s">
        <v>8318</v>
      </c>
    </row>
    <row r="3968" spans="1:21" ht="45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307"/>
        <v>41801.461550925924</v>
      </c>
      <c r="L3968" s="19">
        <f t="shared" si="308"/>
        <v>2014</v>
      </c>
      <c r="M3968" s="14">
        <f t="shared" si="305"/>
        <v>41843.874305555553</v>
      </c>
      <c r="N3968" t="b">
        <v>0</v>
      </c>
      <c r="O3968">
        <v>2</v>
      </c>
      <c r="P3968" t="b">
        <v>0</v>
      </c>
      <c r="Q3968" t="s">
        <v>8271</v>
      </c>
      <c r="R3968" s="7">
        <f t="shared" si="306"/>
        <v>0.6</v>
      </c>
      <c r="S3968" s="7">
        <f t="shared" si="309"/>
        <v>22.5</v>
      </c>
      <c r="T3968" t="s">
        <v>8317</v>
      </c>
      <c r="U3968" t="s">
        <v>8318</v>
      </c>
    </row>
    <row r="3969" spans="1:21" ht="4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307"/>
        <v>42770.040590277778</v>
      </c>
      <c r="L3969" s="19">
        <f t="shared" si="308"/>
        <v>2017</v>
      </c>
      <c r="M3969" s="14">
        <f t="shared" si="305"/>
        <v>42800.040590277778</v>
      </c>
      <c r="N3969" t="b">
        <v>0</v>
      </c>
      <c r="O3969">
        <v>10</v>
      </c>
      <c r="P3969" t="b">
        <v>0</v>
      </c>
      <c r="Q3969" t="s">
        <v>8271</v>
      </c>
      <c r="R3969" s="7">
        <f t="shared" si="306"/>
        <v>24.117647058823529</v>
      </c>
      <c r="S3969" s="7">
        <f t="shared" si="309"/>
        <v>41</v>
      </c>
      <c r="T3969" t="s">
        <v>8317</v>
      </c>
      <c r="U3969" t="s">
        <v>8318</v>
      </c>
    </row>
    <row r="3970" spans="1:21" ht="4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si="307"/>
        <v>42452.565659722226</v>
      </c>
      <c r="L3970" s="19">
        <f t="shared" si="308"/>
        <v>2016</v>
      </c>
      <c r="M3970" s="14">
        <f t="shared" ref="M3970:M4033" si="310">(I3970/86400)+25569+(-6/24)</f>
        <v>42512.565659722226</v>
      </c>
      <c r="N3970" t="b">
        <v>0</v>
      </c>
      <c r="O3970">
        <v>11</v>
      </c>
      <c r="P3970" t="b">
        <v>0</v>
      </c>
      <c r="Q3970" t="s">
        <v>8271</v>
      </c>
      <c r="R3970" s="7">
        <f t="shared" ref="R3970:R4033" si="311">E3970/D3970*100</f>
        <v>10.54</v>
      </c>
      <c r="S3970" s="7">
        <f t="shared" si="309"/>
        <v>47.909090909090907</v>
      </c>
      <c r="T3970" t="s">
        <v>8317</v>
      </c>
      <c r="U3970" t="s">
        <v>8318</v>
      </c>
    </row>
    <row r="3971" spans="1:21" ht="45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ref="K3971:K4034" si="312">(J3971/86400)+25569+(-6/24)</f>
        <v>42601.604699074072</v>
      </c>
      <c r="L3971" s="19">
        <f t="shared" ref="L3971:L4034" si="313">YEAR(K3971)</f>
        <v>2016</v>
      </c>
      <c r="M3971" s="14">
        <f t="shared" si="310"/>
        <v>42610.913194444445</v>
      </c>
      <c r="N3971" t="b">
        <v>0</v>
      </c>
      <c r="O3971">
        <v>6</v>
      </c>
      <c r="P3971" t="b">
        <v>0</v>
      </c>
      <c r="Q3971" t="s">
        <v>8271</v>
      </c>
      <c r="R3971" s="7">
        <f t="shared" si="311"/>
        <v>7.4690265486725664</v>
      </c>
      <c r="S3971" s="7">
        <f t="shared" ref="S3971:S4034" si="314">IFERROR(E3971/O3971,0)</f>
        <v>35.166666666666664</v>
      </c>
      <c r="T3971" t="s">
        <v>8317</v>
      </c>
      <c r="U3971" t="s">
        <v>8318</v>
      </c>
    </row>
    <row r="3972" spans="1:21" ht="45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312"/>
        <v>42447.613553240742</v>
      </c>
      <c r="L3972" s="19">
        <f t="shared" si="313"/>
        <v>2016</v>
      </c>
      <c r="M3972" s="14">
        <f t="shared" si="310"/>
        <v>42477.613553240742</v>
      </c>
      <c r="N3972" t="b">
        <v>0</v>
      </c>
      <c r="O3972">
        <v>2</v>
      </c>
      <c r="P3972" t="b">
        <v>0</v>
      </c>
      <c r="Q3972" t="s">
        <v>8271</v>
      </c>
      <c r="R3972" s="7">
        <f t="shared" si="311"/>
        <v>7.3333333333333334E-2</v>
      </c>
      <c r="S3972" s="7">
        <f t="shared" si="314"/>
        <v>5.5</v>
      </c>
      <c r="T3972" t="s">
        <v>8317</v>
      </c>
      <c r="U3972" t="s">
        <v>8318</v>
      </c>
    </row>
    <row r="3973" spans="1:21" ht="4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312"/>
        <v>41811.286180555559</v>
      </c>
      <c r="L3973" s="19">
        <f t="shared" si="313"/>
        <v>2014</v>
      </c>
      <c r="M3973" s="14">
        <f t="shared" si="310"/>
        <v>41841.286180555559</v>
      </c>
      <c r="N3973" t="b">
        <v>0</v>
      </c>
      <c r="O3973">
        <v>6</v>
      </c>
      <c r="P3973" t="b">
        <v>0</v>
      </c>
      <c r="Q3973" t="s">
        <v>8271</v>
      </c>
      <c r="R3973" s="7">
        <f t="shared" si="311"/>
        <v>0.97142857142857131</v>
      </c>
      <c r="S3973" s="7">
        <f t="shared" si="314"/>
        <v>22.666666666666668</v>
      </c>
      <c r="T3973" t="s">
        <v>8317</v>
      </c>
      <c r="U3973" t="s">
        <v>8318</v>
      </c>
    </row>
    <row r="3974" spans="1:21" ht="30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312"/>
        <v>41980.817523148144</v>
      </c>
      <c r="L3974" s="19">
        <f t="shared" si="313"/>
        <v>2014</v>
      </c>
      <c r="M3974" s="14">
        <f t="shared" si="310"/>
        <v>42040.817523148144</v>
      </c>
      <c r="N3974" t="b">
        <v>0</v>
      </c>
      <c r="O3974">
        <v>8</v>
      </c>
      <c r="P3974" t="b">
        <v>0</v>
      </c>
      <c r="Q3974" t="s">
        <v>8271</v>
      </c>
      <c r="R3974" s="7">
        <f t="shared" si="311"/>
        <v>21.099999999999998</v>
      </c>
      <c r="S3974" s="7">
        <f t="shared" si="314"/>
        <v>26.375</v>
      </c>
      <c r="T3974" t="s">
        <v>8317</v>
      </c>
      <c r="U3974" t="s">
        <v>8318</v>
      </c>
    </row>
    <row r="3975" spans="1:21" ht="4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312"/>
        <v>42469.43414351852</v>
      </c>
      <c r="L3975" s="19">
        <f t="shared" si="313"/>
        <v>2016</v>
      </c>
      <c r="M3975" s="14">
        <f t="shared" si="310"/>
        <v>42498.916666666672</v>
      </c>
      <c r="N3975" t="b">
        <v>0</v>
      </c>
      <c r="O3975">
        <v>37</v>
      </c>
      <c r="P3975" t="b">
        <v>0</v>
      </c>
      <c r="Q3975" t="s">
        <v>8271</v>
      </c>
      <c r="R3975" s="7">
        <f t="shared" si="311"/>
        <v>78.100000000000009</v>
      </c>
      <c r="S3975" s="7">
        <f t="shared" si="314"/>
        <v>105.54054054054055</v>
      </c>
      <c r="T3975" t="s">
        <v>8317</v>
      </c>
      <c r="U3975" t="s">
        <v>8318</v>
      </c>
    </row>
    <row r="3976" spans="1:21" ht="4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312"/>
        <v>42493.296851851846</v>
      </c>
      <c r="L3976" s="19">
        <f t="shared" si="313"/>
        <v>2016</v>
      </c>
      <c r="M3976" s="14">
        <f t="shared" si="310"/>
        <v>42523.296851851846</v>
      </c>
      <c r="N3976" t="b">
        <v>0</v>
      </c>
      <c r="O3976">
        <v>11</v>
      </c>
      <c r="P3976" t="b">
        <v>0</v>
      </c>
      <c r="Q3976" t="s">
        <v>8271</v>
      </c>
      <c r="R3976" s="7">
        <f t="shared" si="311"/>
        <v>32</v>
      </c>
      <c r="S3976" s="7">
        <f t="shared" si="314"/>
        <v>29.09090909090909</v>
      </c>
      <c r="T3976" t="s">
        <v>8317</v>
      </c>
      <c r="U3976" t="s">
        <v>8318</v>
      </c>
    </row>
    <row r="3977" spans="1:21" ht="4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312"/>
        <v>42534.616875</v>
      </c>
      <c r="L3977" s="19">
        <f t="shared" si="313"/>
        <v>2016</v>
      </c>
      <c r="M3977" s="14">
        <f t="shared" si="310"/>
        <v>42564.616875</v>
      </c>
      <c r="N3977" t="b">
        <v>0</v>
      </c>
      <c r="O3977">
        <v>0</v>
      </c>
      <c r="P3977" t="b">
        <v>0</v>
      </c>
      <c r="Q3977" t="s">
        <v>8271</v>
      </c>
      <c r="R3977" s="7">
        <f t="shared" si="311"/>
        <v>0</v>
      </c>
      <c r="S3977" s="7">
        <f t="shared" si="314"/>
        <v>0</v>
      </c>
      <c r="T3977" t="s">
        <v>8317</v>
      </c>
      <c r="U3977" t="s">
        <v>8318</v>
      </c>
    </row>
    <row r="3978" spans="1:21" ht="45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312"/>
        <v>41830.608344907407</v>
      </c>
      <c r="L3978" s="19">
        <f t="shared" si="313"/>
        <v>2014</v>
      </c>
      <c r="M3978" s="14">
        <f t="shared" si="310"/>
        <v>41852.041666666664</v>
      </c>
      <c r="N3978" t="b">
        <v>0</v>
      </c>
      <c r="O3978">
        <v>10</v>
      </c>
      <c r="P3978" t="b">
        <v>0</v>
      </c>
      <c r="Q3978" t="s">
        <v>8271</v>
      </c>
      <c r="R3978" s="7">
        <f t="shared" si="311"/>
        <v>47.692307692307693</v>
      </c>
      <c r="S3978" s="7">
        <f t="shared" si="314"/>
        <v>62</v>
      </c>
      <c r="T3978" t="s">
        <v>8317</v>
      </c>
      <c r="U3978" t="s">
        <v>8318</v>
      </c>
    </row>
    <row r="3979" spans="1:21" ht="4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312"/>
        <v>42543.538564814815</v>
      </c>
      <c r="L3979" s="19">
        <f t="shared" si="313"/>
        <v>2016</v>
      </c>
      <c r="M3979" s="14">
        <f t="shared" si="310"/>
        <v>42573.538564814815</v>
      </c>
      <c r="N3979" t="b">
        <v>0</v>
      </c>
      <c r="O3979">
        <v>6</v>
      </c>
      <c r="P3979" t="b">
        <v>0</v>
      </c>
      <c r="Q3979" t="s">
        <v>8271</v>
      </c>
      <c r="R3979" s="7">
        <f t="shared" si="311"/>
        <v>1.4500000000000002</v>
      </c>
      <c r="S3979" s="7">
        <f t="shared" si="314"/>
        <v>217.5</v>
      </c>
      <c r="T3979" t="s">
        <v>8317</v>
      </c>
      <c r="U3979" t="s">
        <v>8318</v>
      </c>
    </row>
    <row r="3980" spans="1:21" ht="4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312"/>
        <v>41975.392974537041</v>
      </c>
      <c r="L3980" s="19">
        <f t="shared" si="313"/>
        <v>2014</v>
      </c>
      <c r="M3980" s="14">
        <f t="shared" si="310"/>
        <v>42035.392974537041</v>
      </c>
      <c r="N3980" t="b">
        <v>0</v>
      </c>
      <c r="O3980">
        <v>8</v>
      </c>
      <c r="P3980" t="b">
        <v>0</v>
      </c>
      <c r="Q3980" t="s">
        <v>8271</v>
      </c>
      <c r="R3980" s="7">
        <f t="shared" si="311"/>
        <v>10.7</v>
      </c>
      <c r="S3980" s="7">
        <f t="shared" si="314"/>
        <v>26.75</v>
      </c>
      <c r="T3980" t="s">
        <v>8317</v>
      </c>
      <c r="U3980" t="s">
        <v>8318</v>
      </c>
    </row>
    <row r="3981" spans="1:21" ht="4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312"/>
        <v>42069.653437500005</v>
      </c>
      <c r="L3981" s="19">
        <f t="shared" si="313"/>
        <v>2015</v>
      </c>
      <c r="M3981" s="14">
        <f t="shared" si="310"/>
        <v>42092.583333333328</v>
      </c>
      <c r="N3981" t="b">
        <v>0</v>
      </c>
      <c r="O3981">
        <v>6</v>
      </c>
      <c r="P3981" t="b">
        <v>0</v>
      </c>
      <c r="Q3981" t="s">
        <v>8271</v>
      </c>
      <c r="R3981" s="7">
        <f t="shared" si="311"/>
        <v>1.8333333333333333</v>
      </c>
      <c r="S3981" s="7">
        <f t="shared" si="314"/>
        <v>18.333333333333332</v>
      </c>
      <c r="T3981" t="s">
        <v>8317</v>
      </c>
      <c r="U3981" t="s">
        <v>8318</v>
      </c>
    </row>
    <row r="3982" spans="1:21" ht="45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312"/>
        <v>41795.348923611113</v>
      </c>
      <c r="L3982" s="19">
        <f t="shared" si="313"/>
        <v>2014</v>
      </c>
      <c r="M3982" s="14">
        <f t="shared" si="310"/>
        <v>41825.348923611113</v>
      </c>
      <c r="N3982" t="b">
        <v>0</v>
      </c>
      <c r="O3982">
        <v>7</v>
      </c>
      <c r="P3982" t="b">
        <v>0</v>
      </c>
      <c r="Q3982" t="s">
        <v>8271</v>
      </c>
      <c r="R3982" s="7">
        <f t="shared" si="311"/>
        <v>18</v>
      </c>
      <c r="S3982" s="7">
        <f t="shared" si="314"/>
        <v>64.285714285714292</v>
      </c>
      <c r="T3982" t="s">
        <v>8317</v>
      </c>
      <c r="U3982" t="s">
        <v>8318</v>
      </c>
    </row>
    <row r="3983" spans="1:21" ht="30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312"/>
        <v>42507.929965277777</v>
      </c>
      <c r="L3983" s="19">
        <f t="shared" si="313"/>
        <v>2016</v>
      </c>
      <c r="M3983" s="14">
        <f t="shared" si="310"/>
        <v>42567.929965277777</v>
      </c>
      <c r="N3983" t="b">
        <v>0</v>
      </c>
      <c r="O3983">
        <v>7</v>
      </c>
      <c r="P3983" t="b">
        <v>0</v>
      </c>
      <c r="Q3983" t="s">
        <v>8271</v>
      </c>
      <c r="R3983" s="7">
        <f t="shared" si="311"/>
        <v>4.083333333333333</v>
      </c>
      <c r="S3983" s="7">
        <f t="shared" si="314"/>
        <v>175</v>
      </c>
      <c r="T3983" t="s">
        <v>8317</v>
      </c>
      <c r="U3983" t="s">
        <v>8318</v>
      </c>
    </row>
    <row r="3984" spans="1:21" ht="45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312"/>
        <v>42132.559953703705</v>
      </c>
      <c r="L3984" s="19">
        <f t="shared" si="313"/>
        <v>2015</v>
      </c>
      <c r="M3984" s="14">
        <f t="shared" si="310"/>
        <v>42192.559953703705</v>
      </c>
      <c r="N3984" t="b">
        <v>0</v>
      </c>
      <c r="O3984">
        <v>5</v>
      </c>
      <c r="P3984" t="b">
        <v>0</v>
      </c>
      <c r="Q3984" t="s">
        <v>8271</v>
      </c>
      <c r="R3984" s="7">
        <f t="shared" si="311"/>
        <v>20</v>
      </c>
      <c r="S3984" s="7">
        <f t="shared" si="314"/>
        <v>34</v>
      </c>
      <c r="T3984" t="s">
        <v>8317</v>
      </c>
      <c r="U3984" t="s">
        <v>8318</v>
      </c>
    </row>
    <row r="3985" spans="1:21" ht="4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312"/>
        <v>41747.61986111111</v>
      </c>
      <c r="L3985" s="19">
        <f t="shared" si="313"/>
        <v>2014</v>
      </c>
      <c r="M3985" s="14">
        <f t="shared" si="310"/>
        <v>41779.040972222225</v>
      </c>
      <c r="N3985" t="b">
        <v>0</v>
      </c>
      <c r="O3985">
        <v>46</v>
      </c>
      <c r="P3985" t="b">
        <v>0</v>
      </c>
      <c r="Q3985" t="s">
        <v>8271</v>
      </c>
      <c r="R3985" s="7">
        <f t="shared" si="311"/>
        <v>34.802513464991023</v>
      </c>
      <c r="S3985" s="7">
        <f t="shared" si="314"/>
        <v>84.282608695652172</v>
      </c>
      <c r="T3985" t="s">
        <v>8317</v>
      </c>
      <c r="U3985" t="s">
        <v>8318</v>
      </c>
    </row>
    <row r="3986" spans="1:21" ht="4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312"/>
        <v>41920.713472222225</v>
      </c>
      <c r="L3986" s="19">
        <f t="shared" si="313"/>
        <v>2014</v>
      </c>
      <c r="M3986" s="14">
        <f t="shared" si="310"/>
        <v>41950.75</v>
      </c>
      <c r="N3986" t="b">
        <v>0</v>
      </c>
      <c r="O3986">
        <v>10</v>
      </c>
      <c r="P3986" t="b">
        <v>0</v>
      </c>
      <c r="Q3986" t="s">
        <v>8271</v>
      </c>
      <c r="R3986" s="7">
        <f t="shared" si="311"/>
        <v>6.3333333333333339</v>
      </c>
      <c r="S3986" s="7">
        <f t="shared" si="314"/>
        <v>9.5</v>
      </c>
      <c r="T3986" t="s">
        <v>8317</v>
      </c>
      <c r="U3986" t="s">
        <v>8318</v>
      </c>
    </row>
    <row r="3987" spans="1:21" ht="45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312"/>
        <v>42399.457407407404</v>
      </c>
      <c r="L3987" s="19">
        <f t="shared" si="313"/>
        <v>2016</v>
      </c>
      <c r="M3987" s="14">
        <f t="shared" si="310"/>
        <v>42420.628472222219</v>
      </c>
      <c r="N3987" t="b">
        <v>0</v>
      </c>
      <c r="O3987">
        <v>19</v>
      </c>
      <c r="P3987" t="b">
        <v>0</v>
      </c>
      <c r="Q3987" t="s">
        <v>8271</v>
      </c>
      <c r="R3987" s="7">
        <f t="shared" si="311"/>
        <v>32.049999999999997</v>
      </c>
      <c r="S3987" s="7">
        <f t="shared" si="314"/>
        <v>33.736842105263158</v>
      </c>
      <c r="T3987" t="s">
        <v>8317</v>
      </c>
      <c r="U3987" t="s">
        <v>8318</v>
      </c>
    </row>
    <row r="3988" spans="1:21" ht="45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312"/>
        <v>42467.298541666663</v>
      </c>
      <c r="L3988" s="19">
        <f t="shared" si="313"/>
        <v>2016</v>
      </c>
      <c r="M3988" s="14">
        <f t="shared" si="310"/>
        <v>42496.294444444444</v>
      </c>
      <c r="N3988" t="b">
        <v>0</v>
      </c>
      <c r="O3988">
        <v>13</v>
      </c>
      <c r="P3988" t="b">
        <v>0</v>
      </c>
      <c r="Q3988" t="s">
        <v>8271</v>
      </c>
      <c r="R3988" s="7">
        <f t="shared" si="311"/>
        <v>9.76</v>
      </c>
      <c r="S3988" s="7">
        <f t="shared" si="314"/>
        <v>37.53846153846154</v>
      </c>
      <c r="T3988" t="s">
        <v>8317</v>
      </c>
      <c r="U3988" t="s">
        <v>8318</v>
      </c>
    </row>
    <row r="3989" spans="1:21" ht="4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312"/>
        <v>41765.67465277778</v>
      </c>
      <c r="L3989" s="19">
        <f t="shared" si="313"/>
        <v>2014</v>
      </c>
      <c r="M3989" s="14">
        <f t="shared" si="310"/>
        <v>41775.67465277778</v>
      </c>
      <c r="N3989" t="b">
        <v>0</v>
      </c>
      <c r="O3989">
        <v>13</v>
      </c>
      <c r="P3989" t="b">
        <v>0</v>
      </c>
      <c r="Q3989" t="s">
        <v>8271</v>
      </c>
      <c r="R3989" s="7">
        <f t="shared" si="311"/>
        <v>37.75</v>
      </c>
      <c r="S3989" s="7">
        <f t="shared" si="314"/>
        <v>11.615384615384615</v>
      </c>
      <c r="T3989" t="s">
        <v>8317</v>
      </c>
      <c r="U3989" t="s">
        <v>8318</v>
      </c>
    </row>
    <row r="3990" spans="1:21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312"/>
        <v>42229.83116898148</v>
      </c>
      <c r="L3990" s="19">
        <f t="shared" si="313"/>
        <v>2015</v>
      </c>
      <c r="M3990" s="14">
        <f t="shared" si="310"/>
        <v>42244.83116898148</v>
      </c>
      <c r="N3990" t="b">
        <v>0</v>
      </c>
      <c r="O3990">
        <v>4</v>
      </c>
      <c r="P3990" t="b">
        <v>0</v>
      </c>
      <c r="Q3990" t="s">
        <v>8271</v>
      </c>
      <c r="R3990" s="7">
        <f t="shared" si="311"/>
        <v>2.1333333333333333</v>
      </c>
      <c r="S3990" s="7">
        <f t="shared" si="314"/>
        <v>8</v>
      </c>
      <c r="T3990" t="s">
        <v>8317</v>
      </c>
      <c r="U3990" t="s">
        <v>8318</v>
      </c>
    </row>
    <row r="3991" spans="1:21" ht="45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312"/>
        <v>42286.499780092592</v>
      </c>
      <c r="L3991" s="19">
        <f t="shared" si="313"/>
        <v>2015</v>
      </c>
      <c r="M3991" s="14">
        <f t="shared" si="310"/>
        <v>42316.541446759264</v>
      </c>
      <c r="N3991" t="b">
        <v>0</v>
      </c>
      <c r="O3991">
        <v>0</v>
      </c>
      <c r="P3991" t="b">
        <v>0</v>
      </c>
      <c r="Q3991" t="s">
        <v>8271</v>
      </c>
      <c r="R3991" s="7">
        <f t="shared" si="311"/>
        <v>0</v>
      </c>
      <c r="S3991" s="7">
        <f t="shared" si="314"/>
        <v>0</v>
      </c>
      <c r="T3991" t="s">
        <v>8317</v>
      </c>
      <c r="U3991" t="s">
        <v>8318</v>
      </c>
    </row>
    <row r="3992" spans="1:21" ht="4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312"/>
        <v>42401.422372685185</v>
      </c>
      <c r="L3992" s="19">
        <f t="shared" si="313"/>
        <v>2016</v>
      </c>
      <c r="M3992" s="14">
        <f t="shared" si="310"/>
        <v>42431.422372685185</v>
      </c>
      <c r="N3992" t="b">
        <v>0</v>
      </c>
      <c r="O3992">
        <v>3</v>
      </c>
      <c r="P3992" t="b">
        <v>0</v>
      </c>
      <c r="Q3992" t="s">
        <v>8271</v>
      </c>
      <c r="R3992" s="7">
        <f t="shared" si="311"/>
        <v>4.1818181818181817</v>
      </c>
      <c r="S3992" s="7">
        <f t="shared" si="314"/>
        <v>23</v>
      </c>
      <c r="T3992" t="s">
        <v>8317</v>
      </c>
      <c r="U3992" t="s">
        <v>8318</v>
      </c>
    </row>
    <row r="3993" spans="1:21" ht="30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312"/>
        <v>42125.394467592589</v>
      </c>
      <c r="L3993" s="19">
        <f t="shared" si="313"/>
        <v>2015</v>
      </c>
      <c r="M3993" s="14">
        <f t="shared" si="310"/>
        <v>42155.394467592589</v>
      </c>
      <c r="N3993" t="b">
        <v>0</v>
      </c>
      <c r="O3993">
        <v>1</v>
      </c>
      <c r="P3993" t="b">
        <v>0</v>
      </c>
      <c r="Q3993" t="s">
        <v>8271</v>
      </c>
      <c r="R3993" s="7">
        <f t="shared" si="311"/>
        <v>20</v>
      </c>
      <c r="S3993" s="7">
        <f t="shared" si="314"/>
        <v>100</v>
      </c>
      <c r="T3993" t="s">
        <v>8317</v>
      </c>
      <c r="U3993" t="s">
        <v>8318</v>
      </c>
    </row>
    <row r="3994" spans="1:21" ht="30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312"/>
        <v>42289.69049768518</v>
      </c>
      <c r="L3994" s="19">
        <f t="shared" si="313"/>
        <v>2015</v>
      </c>
      <c r="M3994" s="14">
        <f t="shared" si="310"/>
        <v>42349.732164351852</v>
      </c>
      <c r="N3994" t="b">
        <v>0</v>
      </c>
      <c r="O3994">
        <v>9</v>
      </c>
      <c r="P3994" t="b">
        <v>0</v>
      </c>
      <c r="Q3994" t="s">
        <v>8271</v>
      </c>
      <c r="R3994" s="7">
        <f t="shared" si="311"/>
        <v>5.41</v>
      </c>
      <c r="S3994" s="7">
        <f t="shared" si="314"/>
        <v>60.111111111111114</v>
      </c>
      <c r="T3994" t="s">
        <v>8317</v>
      </c>
      <c r="U3994" t="s">
        <v>8318</v>
      </c>
    </row>
    <row r="3995" spans="1:21" ht="30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312"/>
        <v>42107.614722222221</v>
      </c>
      <c r="L3995" s="19">
        <f t="shared" si="313"/>
        <v>2015</v>
      </c>
      <c r="M3995" s="14">
        <f t="shared" si="310"/>
        <v>42137.614722222221</v>
      </c>
      <c r="N3995" t="b">
        <v>0</v>
      </c>
      <c r="O3995">
        <v>1</v>
      </c>
      <c r="P3995" t="b">
        <v>0</v>
      </c>
      <c r="Q3995" t="s">
        <v>8271</v>
      </c>
      <c r="R3995" s="7">
        <f t="shared" si="311"/>
        <v>6.0000000000000001E-3</v>
      </c>
      <c r="S3995" s="7">
        <f t="shared" si="314"/>
        <v>3</v>
      </c>
      <c r="T3995" t="s">
        <v>8317</v>
      </c>
      <c r="U3995" t="s">
        <v>8318</v>
      </c>
    </row>
    <row r="3996" spans="1:21" ht="30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312"/>
        <v>41809.139930555553</v>
      </c>
      <c r="L3996" s="19">
        <f t="shared" si="313"/>
        <v>2014</v>
      </c>
      <c r="M3996" s="14">
        <f t="shared" si="310"/>
        <v>41839.139930555553</v>
      </c>
      <c r="N3996" t="b">
        <v>0</v>
      </c>
      <c r="O3996">
        <v>1</v>
      </c>
      <c r="P3996" t="b">
        <v>0</v>
      </c>
      <c r="Q3996" t="s">
        <v>8271</v>
      </c>
      <c r="R3996" s="7">
        <f t="shared" si="311"/>
        <v>0.25</v>
      </c>
      <c r="S3996" s="7">
        <f t="shared" si="314"/>
        <v>5</v>
      </c>
      <c r="T3996" t="s">
        <v>8317</v>
      </c>
      <c r="U3996" t="s">
        <v>8318</v>
      </c>
    </row>
    <row r="3997" spans="1:21" ht="4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312"/>
        <v>42019.433761574073</v>
      </c>
      <c r="L3997" s="19">
        <f t="shared" si="313"/>
        <v>2015</v>
      </c>
      <c r="M3997" s="14">
        <f t="shared" si="310"/>
        <v>42049.227083333331</v>
      </c>
      <c r="N3997" t="b">
        <v>0</v>
      </c>
      <c r="O3997">
        <v>4</v>
      </c>
      <c r="P3997" t="b">
        <v>0</v>
      </c>
      <c r="Q3997" t="s">
        <v>8271</v>
      </c>
      <c r="R3997" s="7">
        <f t="shared" si="311"/>
        <v>35</v>
      </c>
      <c r="S3997" s="7">
        <f t="shared" si="314"/>
        <v>17.5</v>
      </c>
      <c r="T3997" t="s">
        <v>8317</v>
      </c>
      <c r="U3997" t="s">
        <v>8318</v>
      </c>
    </row>
    <row r="3998" spans="1:21" ht="4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312"/>
        <v>41950.016944444447</v>
      </c>
      <c r="L3998" s="19">
        <f t="shared" si="313"/>
        <v>2014</v>
      </c>
      <c r="M3998" s="14">
        <f t="shared" si="310"/>
        <v>41963.419444444444</v>
      </c>
      <c r="N3998" t="b">
        <v>0</v>
      </c>
      <c r="O3998">
        <v>17</v>
      </c>
      <c r="P3998" t="b">
        <v>0</v>
      </c>
      <c r="Q3998" t="s">
        <v>8271</v>
      </c>
      <c r="R3998" s="7">
        <f t="shared" si="311"/>
        <v>16.566666666666666</v>
      </c>
      <c r="S3998" s="7">
        <f t="shared" si="314"/>
        <v>29.235294117647058</v>
      </c>
      <c r="T3998" t="s">
        <v>8317</v>
      </c>
      <c r="U3998" t="s">
        <v>8318</v>
      </c>
    </row>
    <row r="3999" spans="1:21" ht="4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312"/>
        <v>42069.141446759255</v>
      </c>
      <c r="L3999" s="19">
        <f t="shared" si="313"/>
        <v>2015</v>
      </c>
      <c r="M3999" s="14">
        <f t="shared" si="310"/>
        <v>42099.099780092598</v>
      </c>
      <c r="N3999" t="b">
        <v>0</v>
      </c>
      <c r="O3999">
        <v>0</v>
      </c>
      <c r="P3999" t="b">
        <v>0</v>
      </c>
      <c r="Q3999" t="s">
        <v>8271</v>
      </c>
      <c r="R3999" s="7">
        <f t="shared" si="311"/>
        <v>0</v>
      </c>
      <c r="S3999" s="7">
        <f t="shared" si="314"/>
        <v>0</v>
      </c>
      <c r="T3999" t="s">
        <v>8317</v>
      </c>
      <c r="U3999" t="s">
        <v>8318</v>
      </c>
    </row>
    <row r="4000" spans="1:21" ht="4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312"/>
        <v>42061.713263888887</v>
      </c>
      <c r="L4000" s="19">
        <f t="shared" si="313"/>
        <v>2015</v>
      </c>
      <c r="M4000" s="14">
        <f t="shared" si="310"/>
        <v>42091.671597222223</v>
      </c>
      <c r="N4000" t="b">
        <v>0</v>
      </c>
      <c r="O4000">
        <v>12</v>
      </c>
      <c r="P4000" t="b">
        <v>0</v>
      </c>
      <c r="Q4000" t="s">
        <v>8271</v>
      </c>
      <c r="R4000" s="7">
        <f t="shared" si="311"/>
        <v>57.199999999999996</v>
      </c>
      <c r="S4000" s="7">
        <f t="shared" si="314"/>
        <v>59.583333333333336</v>
      </c>
      <c r="T4000" t="s">
        <v>8317</v>
      </c>
      <c r="U4000" t="s">
        <v>8318</v>
      </c>
    </row>
    <row r="4001" spans="1:21" ht="4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312"/>
        <v>41842.578680555554</v>
      </c>
      <c r="L4001" s="19">
        <f t="shared" si="313"/>
        <v>2014</v>
      </c>
      <c r="M4001" s="14">
        <f t="shared" si="310"/>
        <v>41882.577650462961</v>
      </c>
      <c r="N4001" t="b">
        <v>0</v>
      </c>
      <c r="O4001">
        <v>14</v>
      </c>
      <c r="P4001" t="b">
        <v>0</v>
      </c>
      <c r="Q4001" t="s">
        <v>8271</v>
      </c>
      <c r="R4001" s="7">
        <f t="shared" si="311"/>
        <v>16.514285714285716</v>
      </c>
      <c r="S4001" s="7">
        <f t="shared" si="314"/>
        <v>82.571428571428569</v>
      </c>
      <c r="T4001" t="s">
        <v>8317</v>
      </c>
      <c r="U4001" t="s">
        <v>8318</v>
      </c>
    </row>
    <row r="4002" spans="1:21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312"/>
        <v>42437.39534722222</v>
      </c>
      <c r="L4002" s="19">
        <f t="shared" si="313"/>
        <v>2016</v>
      </c>
      <c r="M4002" s="14">
        <f t="shared" si="310"/>
        <v>42497.353680555556</v>
      </c>
      <c r="N4002" t="b">
        <v>0</v>
      </c>
      <c r="O4002">
        <v>1</v>
      </c>
      <c r="P4002" t="b">
        <v>0</v>
      </c>
      <c r="Q4002" t="s">
        <v>8271</v>
      </c>
      <c r="R4002" s="7">
        <f t="shared" si="311"/>
        <v>0.125</v>
      </c>
      <c r="S4002" s="7">
        <f t="shared" si="314"/>
        <v>10</v>
      </c>
      <c r="T4002" t="s">
        <v>8317</v>
      </c>
      <c r="U4002" t="s">
        <v>8318</v>
      </c>
    </row>
    <row r="4003" spans="1:21" ht="45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312"/>
        <v>42775.714212962965</v>
      </c>
      <c r="L4003" s="19">
        <f t="shared" si="313"/>
        <v>2017</v>
      </c>
      <c r="M4003" s="14">
        <f t="shared" si="310"/>
        <v>42795.541666666672</v>
      </c>
      <c r="N4003" t="b">
        <v>0</v>
      </c>
      <c r="O4003">
        <v>14</v>
      </c>
      <c r="P4003" t="b">
        <v>0</v>
      </c>
      <c r="Q4003" t="s">
        <v>8271</v>
      </c>
      <c r="R4003" s="7">
        <f t="shared" si="311"/>
        <v>37.75</v>
      </c>
      <c r="S4003" s="7">
        <f t="shared" si="314"/>
        <v>32.357142857142854</v>
      </c>
      <c r="T4003" t="s">
        <v>8317</v>
      </c>
      <c r="U4003" t="s">
        <v>8318</v>
      </c>
    </row>
    <row r="4004" spans="1:21" ht="4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312"/>
        <v>41878.793530092589</v>
      </c>
      <c r="L4004" s="19">
        <f t="shared" si="313"/>
        <v>2014</v>
      </c>
      <c r="M4004" s="14">
        <f t="shared" si="310"/>
        <v>41908.793530092589</v>
      </c>
      <c r="N4004" t="b">
        <v>0</v>
      </c>
      <c r="O4004">
        <v>4</v>
      </c>
      <c r="P4004" t="b">
        <v>0</v>
      </c>
      <c r="Q4004" t="s">
        <v>8271</v>
      </c>
      <c r="R4004" s="7">
        <f t="shared" si="311"/>
        <v>1.8399999999999999</v>
      </c>
      <c r="S4004" s="7">
        <f t="shared" si="314"/>
        <v>5.75</v>
      </c>
      <c r="T4004" t="s">
        <v>8317</v>
      </c>
      <c r="U4004" t="s">
        <v>8318</v>
      </c>
    </row>
    <row r="4005" spans="1:21" ht="4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312"/>
        <v>42020.337349537032</v>
      </c>
      <c r="L4005" s="19">
        <f t="shared" si="313"/>
        <v>2015</v>
      </c>
      <c r="M4005" s="14">
        <f t="shared" si="310"/>
        <v>42050.337349537032</v>
      </c>
      <c r="N4005" t="b">
        <v>0</v>
      </c>
      <c r="O4005">
        <v>2</v>
      </c>
      <c r="P4005" t="b">
        <v>0</v>
      </c>
      <c r="Q4005" t="s">
        <v>8271</v>
      </c>
      <c r="R4005" s="7">
        <f t="shared" si="311"/>
        <v>10.050000000000001</v>
      </c>
      <c r="S4005" s="7">
        <f t="shared" si="314"/>
        <v>100.5</v>
      </c>
      <c r="T4005" t="s">
        <v>8317</v>
      </c>
      <c r="U4005" t="s">
        <v>8318</v>
      </c>
    </row>
    <row r="4006" spans="1:21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312"/>
        <v>41889.91269675926</v>
      </c>
      <c r="L4006" s="19">
        <f t="shared" si="313"/>
        <v>2014</v>
      </c>
      <c r="M4006" s="14">
        <f t="shared" si="310"/>
        <v>41919.91269675926</v>
      </c>
      <c r="N4006" t="b">
        <v>0</v>
      </c>
      <c r="O4006">
        <v>1</v>
      </c>
      <c r="P4006" t="b">
        <v>0</v>
      </c>
      <c r="Q4006" t="s">
        <v>8271</v>
      </c>
      <c r="R4006" s="7">
        <f t="shared" si="311"/>
        <v>0.2</v>
      </c>
      <c r="S4006" s="7">
        <f t="shared" si="314"/>
        <v>1</v>
      </c>
      <c r="T4006" t="s">
        <v>8317</v>
      </c>
      <c r="U4006" t="s">
        <v>8318</v>
      </c>
    </row>
    <row r="4007" spans="1:21" ht="4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312"/>
        <v>41872.557696759257</v>
      </c>
      <c r="L4007" s="19">
        <f t="shared" si="313"/>
        <v>2014</v>
      </c>
      <c r="M4007" s="14">
        <f t="shared" si="310"/>
        <v>41932.557696759257</v>
      </c>
      <c r="N4007" t="b">
        <v>0</v>
      </c>
      <c r="O4007">
        <v>2</v>
      </c>
      <c r="P4007" t="b">
        <v>0</v>
      </c>
      <c r="Q4007" t="s">
        <v>8271</v>
      </c>
      <c r="R4007" s="7">
        <f t="shared" si="311"/>
        <v>1.3333333333333335</v>
      </c>
      <c r="S4007" s="7">
        <f t="shared" si="314"/>
        <v>20</v>
      </c>
      <c r="T4007" t="s">
        <v>8317</v>
      </c>
      <c r="U4007" t="s">
        <v>8318</v>
      </c>
    </row>
    <row r="4008" spans="1:21" ht="4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312"/>
        <v>42391.522997685184</v>
      </c>
      <c r="L4008" s="19">
        <f t="shared" si="313"/>
        <v>2016</v>
      </c>
      <c r="M4008" s="14">
        <f t="shared" si="310"/>
        <v>42416.522997685184</v>
      </c>
      <c r="N4008" t="b">
        <v>0</v>
      </c>
      <c r="O4008">
        <v>1</v>
      </c>
      <c r="P4008" t="b">
        <v>0</v>
      </c>
      <c r="Q4008" t="s">
        <v>8271</v>
      </c>
      <c r="R4008" s="7">
        <f t="shared" si="311"/>
        <v>6.6666666666666671E-3</v>
      </c>
      <c r="S4008" s="7">
        <f t="shared" si="314"/>
        <v>2</v>
      </c>
      <c r="T4008" t="s">
        <v>8317</v>
      </c>
      <c r="U4008" t="s">
        <v>8318</v>
      </c>
    </row>
    <row r="4009" spans="1:21" ht="4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312"/>
        <v>41848.522928240738</v>
      </c>
      <c r="L4009" s="19">
        <f t="shared" si="313"/>
        <v>2014</v>
      </c>
      <c r="M4009" s="14">
        <f t="shared" si="310"/>
        <v>41877.436111111107</v>
      </c>
      <c r="N4009" t="b">
        <v>0</v>
      </c>
      <c r="O4009">
        <v>1</v>
      </c>
      <c r="P4009" t="b">
        <v>0</v>
      </c>
      <c r="Q4009" t="s">
        <v>8271</v>
      </c>
      <c r="R4009" s="7">
        <f t="shared" si="311"/>
        <v>0.25</v>
      </c>
      <c r="S4009" s="7">
        <f t="shared" si="314"/>
        <v>5</v>
      </c>
      <c r="T4009" t="s">
        <v>8317</v>
      </c>
      <c r="U4009" t="s">
        <v>8318</v>
      </c>
    </row>
    <row r="4010" spans="1:21" ht="45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312"/>
        <v>42177.714201388888</v>
      </c>
      <c r="L4010" s="19">
        <f t="shared" si="313"/>
        <v>2015</v>
      </c>
      <c r="M4010" s="14">
        <f t="shared" si="310"/>
        <v>42207.714201388888</v>
      </c>
      <c r="N4010" t="b">
        <v>0</v>
      </c>
      <c r="O4010">
        <v>4</v>
      </c>
      <c r="P4010" t="b">
        <v>0</v>
      </c>
      <c r="Q4010" t="s">
        <v>8271</v>
      </c>
      <c r="R4010" s="7">
        <f t="shared" si="311"/>
        <v>6</v>
      </c>
      <c r="S4010" s="7">
        <f t="shared" si="314"/>
        <v>15</v>
      </c>
      <c r="T4010" t="s">
        <v>8317</v>
      </c>
      <c r="U4010" t="s">
        <v>8318</v>
      </c>
    </row>
    <row r="4011" spans="1:21" ht="4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312"/>
        <v>41851.450925925928</v>
      </c>
      <c r="L4011" s="19">
        <f t="shared" si="313"/>
        <v>2014</v>
      </c>
      <c r="M4011" s="14">
        <f t="shared" si="310"/>
        <v>41891.450925925928</v>
      </c>
      <c r="N4011" t="b">
        <v>0</v>
      </c>
      <c r="O4011">
        <v>3</v>
      </c>
      <c r="P4011" t="b">
        <v>0</v>
      </c>
      <c r="Q4011" t="s">
        <v>8271</v>
      </c>
      <c r="R4011" s="7">
        <f t="shared" si="311"/>
        <v>3.8860103626943006</v>
      </c>
      <c r="S4011" s="7">
        <f t="shared" si="314"/>
        <v>25</v>
      </c>
      <c r="T4011" t="s">
        <v>8317</v>
      </c>
      <c r="U4011" t="s">
        <v>8318</v>
      </c>
    </row>
    <row r="4012" spans="1:21" ht="4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312"/>
        <v>41921.520439814813</v>
      </c>
      <c r="L4012" s="19">
        <f t="shared" si="313"/>
        <v>2014</v>
      </c>
      <c r="M4012" s="14">
        <f t="shared" si="310"/>
        <v>41938.520439814813</v>
      </c>
      <c r="N4012" t="b">
        <v>0</v>
      </c>
      <c r="O4012">
        <v>38</v>
      </c>
      <c r="P4012" t="b">
        <v>0</v>
      </c>
      <c r="Q4012" t="s">
        <v>8271</v>
      </c>
      <c r="R4012" s="7">
        <f t="shared" si="311"/>
        <v>24.194444444444443</v>
      </c>
      <c r="S4012" s="7">
        <f t="shared" si="314"/>
        <v>45.842105263157897</v>
      </c>
      <c r="T4012" t="s">
        <v>8317</v>
      </c>
      <c r="U4012" t="s">
        <v>8318</v>
      </c>
    </row>
    <row r="4013" spans="1:21" ht="4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312"/>
        <v>42002.29488425926</v>
      </c>
      <c r="L4013" s="19">
        <f t="shared" si="313"/>
        <v>2014</v>
      </c>
      <c r="M4013" s="14">
        <f t="shared" si="310"/>
        <v>42032.29488425926</v>
      </c>
      <c r="N4013" t="b">
        <v>0</v>
      </c>
      <c r="O4013">
        <v>4</v>
      </c>
      <c r="P4013" t="b">
        <v>0</v>
      </c>
      <c r="Q4013" t="s">
        <v>8271</v>
      </c>
      <c r="R4013" s="7">
        <f t="shared" si="311"/>
        <v>7.6</v>
      </c>
      <c r="S4013" s="7">
        <f t="shared" si="314"/>
        <v>4.75</v>
      </c>
      <c r="T4013" t="s">
        <v>8317</v>
      </c>
      <c r="U4013" t="s">
        <v>8318</v>
      </c>
    </row>
    <row r="4014" spans="1:21" ht="45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312"/>
        <v>42096.294548611113</v>
      </c>
      <c r="L4014" s="19">
        <f t="shared" si="313"/>
        <v>2015</v>
      </c>
      <c r="M4014" s="14">
        <f t="shared" si="310"/>
        <v>42126.294548611113</v>
      </c>
      <c r="N4014" t="b">
        <v>0</v>
      </c>
      <c r="O4014">
        <v>0</v>
      </c>
      <c r="P4014" t="b">
        <v>0</v>
      </c>
      <c r="Q4014" t="s">
        <v>8271</v>
      </c>
      <c r="R4014" s="7">
        <f t="shared" si="311"/>
        <v>0</v>
      </c>
      <c r="S4014" s="7">
        <f t="shared" si="314"/>
        <v>0</v>
      </c>
      <c r="T4014" t="s">
        <v>8317</v>
      </c>
      <c r="U4014" t="s">
        <v>8318</v>
      </c>
    </row>
    <row r="4015" spans="1:21" ht="45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312"/>
        <v>42021.051192129627</v>
      </c>
      <c r="L4015" s="19">
        <f t="shared" si="313"/>
        <v>2015</v>
      </c>
      <c r="M4015" s="14">
        <f t="shared" si="310"/>
        <v>42051.051192129627</v>
      </c>
      <c r="N4015" t="b">
        <v>0</v>
      </c>
      <c r="O4015">
        <v>2</v>
      </c>
      <c r="P4015" t="b">
        <v>0</v>
      </c>
      <c r="Q4015" t="s">
        <v>8271</v>
      </c>
      <c r="R4015" s="7">
        <f t="shared" si="311"/>
        <v>1.3</v>
      </c>
      <c r="S4015" s="7">
        <f t="shared" si="314"/>
        <v>13</v>
      </c>
      <c r="T4015" t="s">
        <v>8317</v>
      </c>
      <c r="U4015" t="s">
        <v>8318</v>
      </c>
    </row>
    <row r="4016" spans="1:21" ht="4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312"/>
        <v>42418.996168981481</v>
      </c>
      <c r="L4016" s="19">
        <f t="shared" si="313"/>
        <v>2016</v>
      </c>
      <c r="M4016" s="14">
        <f t="shared" si="310"/>
        <v>42433.996168981481</v>
      </c>
      <c r="N4016" t="b">
        <v>0</v>
      </c>
      <c r="O4016">
        <v>0</v>
      </c>
      <c r="P4016" t="b">
        <v>0</v>
      </c>
      <c r="Q4016" t="s">
        <v>8271</v>
      </c>
      <c r="R4016" s="7">
        <f t="shared" si="311"/>
        <v>0</v>
      </c>
      <c r="S4016" s="7">
        <f t="shared" si="314"/>
        <v>0</v>
      </c>
      <c r="T4016" t="s">
        <v>8317</v>
      </c>
      <c r="U4016" t="s">
        <v>8318</v>
      </c>
    </row>
    <row r="4017" spans="1:21" ht="4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312"/>
        <v>42174.530821759261</v>
      </c>
      <c r="L4017" s="19">
        <f t="shared" si="313"/>
        <v>2015</v>
      </c>
      <c r="M4017" s="14">
        <f t="shared" si="310"/>
        <v>42204.530821759261</v>
      </c>
      <c r="N4017" t="b">
        <v>0</v>
      </c>
      <c r="O4017">
        <v>1</v>
      </c>
      <c r="P4017" t="b">
        <v>0</v>
      </c>
      <c r="Q4017" t="s">
        <v>8271</v>
      </c>
      <c r="R4017" s="7">
        <f t="shared" si="311"/>
        <v>1.4285714285714287E-2</v>
      </c>
      <c r="S4017" s="7">
        <f t="shared" si="314"/>
        <v>1</v>
      </c>
      <c r="T4017" t="s">
        <v>8317</v>
      </c>
      <c r="U4017" t="s">
        <v>8318</v>
      </c>
    </row>
    <row r="4018" spans="1:21" ht="4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312"/>
        <v>41869.622685185182</v>
      </c>
      <c r="L4018" s="19">
        <f t="shared" si="313"/>
        <v>2014</v>
      </c>
      <c r="M4018" s="14">
        <f t="shared" si="310"/>
        <v>41899.622685185182</v>
      </c>
      <c r="N4018" t="b">
        <v>0</v>
      </c>
      <c r="O4018">
        <v>7</v>
      </c>
      <c r="P4018" t="b">
        <v>0</v>
      </c>
      <c r="Q4018" t="s">
        <v>8271</v>
      </c>
      <c r="R4018" s="7">
        <f t="shared" si="311"/>
        <v>14.000000000000002</v>
      </c>
      <c r="S4018" s="7">
        <f t="shared" si="314"/>
        <v>10</v>
      </c>
      <c r="T4018" t="s">
        <v>8317</v>
      </c>
      <c r="U4018" t="s">
        <v>8318</v>
      </c>
    </row>
    <row r="4019" spans="1:21" ht="4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312"/>
        <v>41856.422152777777</v>
      </c>
      <c r="L4019" s="19">
        <f t="shared" si="313"/>
        <v>2014</v>
      </c>
      <c r="M4019" s="14">
        <f t="shared" si="310"/>
        <v>41886.422152777777</v>
      </c>
      <c r="N4019" t="b">
        <v>0</v>
      </c>
      <c r="O4019">
        <v>2</v>
      </c>
      <c r="P4019" t="b">
        <v>0</v>
      </c>
      <c r="Q4019" t="s">
        <v>8271</v>
      </c>
      <c r="R4019" s="7">
        <f t="shared" si="311"/>
        <v>1.05</v>
      </c>
      <c r="S4019" s="7">
        <f t="shared" si="314"/>
        <v>52.5</v>
      </c>
      <c r="T4019" t="s">
        <v>8317</v>
      </c>
      <c r="U4019" t="s">
        <v>8318</v>
      </c>
    </row>
    <row r="4020" spans="1:21" ht="30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312"/>
        <v>42620.66097222222</v>
      </c>
      <c r="L4020" s="19">
        <f t="shared" si="313"/>
        <v>2016</v>
      </c>
      <c r="M4020" s="14">
        <f t="shared" si="310"/>
        <v>42650.66097222222</v>
      </c>
      <c r="N4020" t="b">
        <v>0</v>
      </c>
      <c r="O4020">
        <v>4</v>
      </c>
      <c r="P4020" t="b">
        <v>0</v>
      </c>
      <c r="Q4020" t="s">
        <v>8271</v>
      </c>
      <c r="R4020" s="7">
        <f t="shared" si="311"/>
        <v>8.6666666666666679</v>
      </c>
      <c r="S4020" s="7">
        <f t="shared" si="314"/>
        <v>32.5</v>
      </c>
      <c r="T4020" t="s">
        <v>8317</v>
      </c>
      <c r="U4020" t="s">
        <v>8318</v>
      </c>
    </row>
    <row r="4021" spans="1:21" ht="4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312"/>
        <v>42417.425879629634</v>
      </c>
      <c r="L4021" s="19">
        <f t="shared" si="313"/>
        <v>2016</v>
      </c>
      <c r="M4021" s="14">
        <f t="shared" si="310"/>
        <v>42475.436111111107</v>
      </c>
      <c r="N4021" t="b">
        <v>0</v>
      </c>
      <c r="O4021">
        <v>4</v>
      </c>
      <c r="P4021" t="b">
        <v>0</v>
      </c>
      <c r="Q4021" t="s">
        <v>8271</v>
      </c>
      <c r="R4021" s="7">
        <f t="shared" si="311"/>
        <v>0.82857142857142851</v>
      </c>
      <c r="S4021" s="7">
        <f t="shared" si="314"/>
        <v>7.25</v>
      </c>
      <c r="T4021" t="s">
        <v>8317</v>
      </c>
      <c r="U4021" t="s">
        <v>8318</v>
      </c>
    </row>
    <row r="4022" spans="1:21" ht="4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312"/>
        <v>42056.940960648149</v>
      </c>
      <c r="L4022" s="19">
        <f t="shared" si="313"/>
        <v>2015</v>
      </c>
      <c r="M4022" s="14">
        <f t="shared" si="310"/>
        <v>42086.899293981478</v>
      </c>
      <c r="N4022" t="b">
        <v>0</v>
      </c>
      <c r="O4022">
        <v>3</v>
      </c>
      <c r="P4022" t="b">
        <v>0</v>
      </c>
      <c r="Q4022" t="s">
        <v>8271</v>
      </c>
      <c r="R4022" s="7">
        <f t="shared" si="311"/>
        <v>16.666666666666664</v>
      </c>
      <c r="S4022" s="7">
        <f t="shared" si="314"/>
        <v>33.333333333333336</v>
      </c>
      <c r="T4022" t="s">
        <v>8317</v>
      </c>
      <c r="U4022" t="s">
        <v>8318</v>
      </c>
    </row>
    <row r="4023" spans="1:21" ht="30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312"/>
        <v>41878.661550925928</v>
      </c>
      <c r="L4023" s="19">
        <f t="shared" si="313"/>
        <v>2014</v>
      </c>
      <c r="M4023" s="14">
        <f t="shared" si="310"/>
        <v>41938.661550925928</v>
      </c>
      <c r="N4023" t="b">
        <v>0</v>
      </c>
      <c r="O4023">
        <v>2</v>
      </c>
      <c r="P4023" t="b">
        <v>0</v>
      </c>
      <c r="Q4023" t="s">
        <v>8271</v>
      </c>
      <c r="R4023" s="7">
        <f t="shared" si="311"/>
        <v>0.83333333333333337</v>
      </c>
      <c r="S4023" s="7">
        <f t="shared" si="314"/>
        <v>62.5</v>
      </c>
      <c r="T4023" t="s">
        <v>8317</v>
      </c>
      <c r="U4023" t="s">
        <v>8318</v>
      </c>
    </row>
    <row r="4024" spans="1:21" ht="30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312"/>
        <v>41990.334108796298</v>
      </c>
      <c r="L4024" s="19">
        <f t="shared" si="313"/>
        <v>2014</v>
      </c>
      <c r="M4024" s="14">
        <f t="shared" si="310"/>
        <v>42035.870833333334</v>
      </c>
      <c r="N4024" t="b">
        <v>0</v>
      </c>
      <c r="O4024">
        <v>197</v>
      </c>
      <c r="P4024" t="b">
        <v>0</v>
      </c>
      <c r="Q4024" t="s">
        <v>8271</v>
      </c>
      <c r="R4024" s="7">
        <f t="shared" si="311"/>
        <v>69.561111111111103</v>
      </c>
      <c r="S4024" s="7">
        <f t="shared" si="314"/>
        <v>63.558375634517766</v>
      </c>
      <c r="T4024" t="s">
        <v>8317</v>
      </c>
      <c r="U4024" t="s">
        <v>8318</v>
      </c>
    </row>
    <row r="4025" spans="1:21" ht="4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312"/>
        <v>42408.749571759261</v>
      </c>
      <c r="L4025" s="19">
        <f t="shared" si="313"/>
        <v>2016</v>
      </c>
      <c r="M4025" s="14">
        <f t="shared" si="310"/>
        <v>42453.707905092597</v>
      </c>
      <c r="N4025" t="b">
        <v>0</v>
      </c>
      <c r="O4025">
        <v>0</v>
      </c>
      <c r="P4025" t="b">
        <v>0</v>
      </c>
      <c r="Q4025" t="s">
        <v>8271</v>
      </c>
      <c r="R4025" s="7">
        <f t="shared" si="311"/>
        <v>0</v>
      </c>
      <c r="S4025" s="7">
        <f t="shared" si="314"/>
        <v>0</v>
      </c>
      <c r="T4025" t="s">
        <v>8317</v>
      </c>
      <c r="U4025" t="s">
        <v>8318</v>
      </c>
    </row>
    <row r="4026" spans="1:21" ht="4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312"/>
        <v>42217.420104166667</v>
      </c>
      <c r="L4026" s="19">
        <f t="shared" si="313"/>
        <v>2015</v>
      </c>
      <c r="M4026" s="14">
        <f t="shared" si="310"/>
        <v>42247.420104166667</v>
      </c>
      <c r="N4026" t="b">
        <v>0</v>
      </c>
      <c r="O4026">
        <v>1</v>
      </c>
      <c r="P4026" t="b">
        <v>0</v>
      </c>
      <c r="Q4026" t="s">
        <v>8271</v>
      </c>
      <c r="R4026" s="7">
        <f t="shared" si="311"/>
        <v>1.25</v>
      </c>
      <c r="S4026" s="7">
        <f t="shared" si="314"/>
        <v>10</v>
      </c>
      <c r="T4026" t="s">
        <v>8317</v>
      </c>
      <c r="U4026" t="s">
        <v>8318</v>
      </c>
    </row>
    <row r="4027" spans="1:21" ht="45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312"/>
        <v>42150.987685185188</v>
      </c>
      <c r="L4027" s="19">
        <f t="shared" si="313"/>
        <v>2015</v>
      </c>
      <c r="M4027" s="14">
        <f t="shared" si="310"/>
        <v>42210.987685185188</v>
      </c>
      <c r="N4027" t="b">
        <v>0</v>
      </c>
      <c r="O4027">
        <v>4</v>
      </c>
      <c r="P4027" t="b">
        <v>0</v>
      </c>
      <c r="Q4027" t="s">
        <v>8271</v>
      </c>
      <c r="R4027" s="7">
        <f t="shared" si="311"/>
        <v>5</v>
      </c>
      <c r="S4027" s="7">
        <f t="shared" si="314"/>
        <v>62.5</v>
      </c>
      <c r="T4027" t="s">
        <v>8317</v>
      </c>
      <c r="U4027" t="s">
        <v>8318</v>
      </c>
    </row>
    <row r="4028" spans="1:21" ht="4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312"/>
        <v>42282.405543981484</v>
      </c>
      <c r="L4028" s="19">
        <f t="shared" si="313"/>
        <v>2015</v>
      </c>
      <c r="M4028" s="14">
        <f t="shared" si="310"/>
        <v>42342.447210648148</v>
      </c>
      <c r="N4028" t="b">
        <v>0</v>
      </c>
      <c r="O4028">
        <v>0</v>
      </c>
      <c r="P4028" t="b">
        <v>0</v>
      </c>
      <c r="Q4028" t="s">
        <v>8271</v>
      </c>
      <c r="R4028" s="7">
        <f t="shared" si="311"/>
        <v>0</v>
      </c>
      <c r="S4028" s="7">
        <f t="shared" si="314"/>
        <v>0</v>
      </c>
      <c r="T4028" t="s">
        <v>8317</v>
      </c>
      <c r="U4028" t="s">
        <v>8318</v>
      </c>
    </row>
    <row r="4029" spans="1:21" ht="4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312"/>
        <v>42768.72084490741</v>
      </c>
      <c r="L4029" s="19">
        <f t="shared" si="313"/>
        <v>2017</v>
      </c>
      <c r="M4029" s="14">
        <f t="shared" si="310"/>
        <v>42788.791666666672</v>
      </c>
      <c r="N4029" t="b">
        <v>0</v>
      </c>
      <c r="O4029">
        <v>7</v>
      </c>
      <c r="P4029" t="b">
        <v>0</v>
      </c>
      <c r="Q4029" t="s">
        <v>8271</v>
      </c>
      <c r="R4029" s="7">
        <f t="shared" si="311"/>
        <v>7.166666666666667</v>
      </c>
      <c r="S4029" s="7">
        <f t="shared" si="314"/>
        <v>30.714285714285715</v>
      </c>
      <c r="T4029" t="s">
        <v>8317</v>
      </c>
      <c r="U4029" t="s">
        <v>8318</v>
      </c>
    </row>
    <row r="4030" spans="1:21" ht="4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312"/>
        <v>41765.688657407409</v>
      </c>
      <c r="L4030" s="19">
        <f t="shared" si="313"/>
        <v>2014</v>
      </c>
      <c r="M4030" s="14">
        <f t="shared" si="310"/>
        <v>41795.688657407409</v>
      </c>
      <c r="N4030" t="b">
        <v>0</v>
      </c>
      <c r="O4030">
        <v>11</v>
      </c>
      <c r="P4030" t="b">
        <v>0</v>
      </c>
      <c r="Q4030" t="s">
        <v>8271</v>
      </c>
      <c r="R4030" s="7">
        <f t="shared" si="311"/>
        <v>28.050000000000004</v>
      </c>
      <c r="S4030" s="7">
        <f t="shared" si="314"/>
        <v>51</v>
      </c>
      <c r="T4030" t="s">
        <v>8317</v>
      </c>
      <c r="U4030" t="s">
        <v>8318</v>
      </c>
    </row>
    <row r="4031" spans="1:21" ht="4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312"/>
        <v>42321.77511574074</v>
      </c>
      <c r="L4031" s="19">
        <f t="shared" si="313"/>
        <v>2015</v>
      </c>
      <c r="M4031" s="14">
        <f t="shared" si="310"/>
        <v>42351.77511574074</v>
      </c>
      <c r="N4031" t="b">
        <v>0</v>
      </c>
      <c r="O4031">
        <v>0</v>
      </c>
      <c r="P4031" t="b">
        <v>0</v>
      </c>
      <c r="Q4031" t="s">
        <v>8271</v>
      </c>
      <c r="R4031" s="7">
        <f t="shared" si="311"/>
        <v>0</v>
      </c>
      <c r="S4031" s="7">
        <f t="shared" si="314"/>
        <v>0</v>
      </c>
      <c r="T4031" t="s">
        <v>8317</v>
      </c>
      <c r="U4031" t="s">
        <v>8318</v>
      </c>
    </row>
    <row r="4032" spans="1:21" ht="45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312"/>
        <v>42374.405081018514</v>
      </c>
      <c r="L4032" s="19">
        <f t="shared" si="313"/>
        <v>2016</v>
      </c>
      <c r="M4032" s="14">
        <f t="shared" si="310"/>
        <v>42403.53402777778</v>
      </c>
      <c r="N4032" t="b">
        <v>0</v>
      </c>
      <c r="O4032">
        <v>6</v>
      </c>
      <c r="P4032" t="b">
        <v>0</v>
      </c>
      <c r="Q4032" t="s">
        <v>8271</v>
      </c>
      <c r="R4032" s="7">
        <f t="shared" si="311"/>
        <v>16</v>
      </c>
      <c r="S4032" s="7">
        <f t="shared" si="314"/>
        <v>66.666666666666671</v>
      </c>
      <c r="T4032" t="s">
        <v>8317</v>
      </c>
      <c r="U4032" t="s">
        <v>8318</v>
      </c>
    </row>
    <row r="4033" spans="1:21" ht="4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312"/>
        <v>41941.335231481484</v>
      </c>
      <c r="L4033" s="19">
        <f t="shared" si="313"/>
        <v>2014</v>
      </c>
      <c r="M4033" s="14">
        <f t="shared" si="310"/>
        <v>41991.376898148148</v>
      </c>
      <c r="N4033" t="b">
        <v>0</v>
      </c>
      <c r="O4033">
        <v>0</v>
      </c>
      <c r="P4033" t="b">
        <v>0</v>
      </c>
      <c r="Q4033" t="s">
        <v>8271</v>
      </c>
      <c r="R4033" s="7">
        <f t="shared" si="311"/>
        <v>0</v>
      </c>
      <c r="S4033" s="7">
        <f t="shared" si="314"/>
        <v>0</v>
      </c>
      <c r="T4033" t="s">
        <v>8317</v>
      </c>
      <c r="U4033" t="s">
        <v>8318</v>
      </c>
    </row>
    <row r="4034" spans="1:21" ht="4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si="312"/>
        <v>42293.559212962966</v>
      </c>
      <c r="L4034" s="19">
        <f t="shared" si="313"/>
        <v>2015</v>
      </c>
      <c r="M4034" s="14">
        <f t="shared" ref="M4034:M4097" si="315">(I4034/86400)+25569+(-6/24)</f>
        <v>42353.60087962963</v>
      </c>
      <c r="N4034" t="b">
        <v>0</v>
      </c>
      <c r="O4034">
        <v>7</v>
      </c>
      <c r="P4034" t="b">
        <v>0</v>
      </c>
      <c r="Q4034" t="s">
        <v>8271</v>
      </c>
      <c r="R4034" s="7">
        <f t="shared" ref="R4034:R4097" si="316">E4034/D4034*100</f>
        <v>6.8287037037037033</v>
      </c>
      <c r="S4034" s="7">
        <f t="shared" si="314"/>
        <v>59</v>
      </c>
      <c r="T4034" t="s">
        <v>8317</v>
      </c>
      <c r="U4034" t="s">
        <v>8318</v>
      </c>
    </row>
    <row r="4035" spans="1:21" ht="4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ref="K4035:K4098" si="317">(J4035/86400)+25569+(-6/24)</f>
        <v>42614.018796296295</v>
      </c>
      <c r="L4035" s="19">
        <f t="shared" ref="L4035:L4098" si="318">YEAR(K4035)</f>
        <v>2016</v>
      </c>
      <c r="M4035" s="14">
        <f t="shared" si="315"/>
        <v>42645.125</v>
      </c>
      <c r="N4035" t="b">
        <v>0</v>
      </c>
      <c r="O4035">
        <v>94</v>
      </c>
      <c r="P4035" t="b">
        <v>0</v>
      </c>
      <c r="Q4035" t="s">
        <v>8271</v>
      </c>
      <c r="R4035" s="7">
        <f t="shared" si="316"/>
        <v>25.698702928870294</v>
      </c>
      <c r="S4035" s="7">
        <f t="shared" ref="S4035:S4098" si="319">IFERROR(E4035/O4035,0)</f>
        <v>65.340319148936175</v>
      </c>
      <c r="T4035" t="s">
        <v>8317</v>
      </c>
      <c r="U4035" t="s">
        <v>8318</v>
      </c>
    </row>
    <row r="4036" spans="1:21" ht="4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317"/>
        <v>42067.697337962964</v>
      </c>
      <c r="L4036" s="19">
        <f t="shared" si="318"/>
        <v>2015</v>
      </c>
      <c r="M4036" s="14">
        <f t="shared" si="315"/>
        <v>42097.655671296292</v>
      </c>
      <c r="N4036" t="b">
        <v>0</v>
      </c>
      <c r="O4036">
        <v>2</v>
      </c>
      <c r="P4036" t="b">
        <v>0</v>
      </c>
      <c r="Q4036" t="s">
        <v>8271</v>
      </c>
      <c r="R4036" s="7">
        <f t="shared" si="316"/>
        <v>1.4814814814814816</v>
      </c>
      <c r="S4036" s="7">
        <f t="shared" si="319"/>
        <v>100</v>
      </c>
      <c r="T4036" t="s">
        <v>8317</v>
      </c>
      <c r="U4036" t="s">
        <v>8318</v>
      </c>
    </row>
    <row r="4037" spans="1:21" ht="30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317"/>
        <v>41903.632951388892</v>
      </c>
      <c r="L4037" s="19">
        <f t="shared" si="318"/>
        <v>2014</v>
      </c>
      <c r="M4037" s="14">
        <f t="shared" si="315"/>
        <v>41933.632951388892</v>
      </c>
      <c r="N4037" t="b">
        <v>0</v>
      </c>
      <c r="O4037">
        <v>25</v>
      </c>
      <c r="P4037" t="b">
        <v>0</v>
      </c>
      <c r="Q4037" t="s">
        <v>8271</v>
      </c>
      <c r="R4037" s="7">
        <f t="shared" si="316"/>
        <v>36.85</v>
      </c>
      <c r="S4037" s="7">
        <f t="shared" si="319"/>
        <v>147.4</v>
      </c>
      <c r="T4037" t="s">
        <v>8317</v>
      </c>
      <c r="U4037" t="s">
        <v>8318</v>
      </c>
    </row>
    <row r="4038" spans="1:21" ht="4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317"/>
        <v>41804.687083333338</v>
      </c>
      <c r="L4038" s="19">
        <f t="shared" si="318"/>
        <v>2014</v>
      </c>
      <c r="M4038" s="14">
        <f t="shared" si="315"/>
        <v>41821.6875</v>
      </c>
      <c r="N4038" t="b">
        <v>0</v>
      </c>
      <c r="O4038">
        <v>17</v>
      </c>
      <c r="P4038" t="b">
        <v>0</v>
      </c>
      <c r="Q4038" t="s">
        <v>8271</v>
      </c>
      <c r="R4038" s="7">
        <f t="shared" si="316"/>
        <v>47.05</v>
      </c>
      <c r="S4038" s="7">
        <f t="shared" si="319"/>
        <v>166.05882352941177</v>
      </c>
      <c r="T4038" t="s">
        <v>8317</v>
      </c>
      <c r="U4038" t="s">
        <v>8318</v>
      </c>
    </row>
    <row r="4039" spans="1:21" ht="45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317"/>
        <v>42496.820775462962</v>
      </c>
      <c r="L4039" s="19">
        <f t="shared" si="318"/>
        <v>2016</v>
      </c>
      <c r="M4039" s="14">
        <f t="shared" si="315"/>
        <v>42514.350694444445</v>
      </c>
      <c r="N4039" t="b">
        <v>0</v>
      </c>
      <c r="O4039">
        <v>2</v>
      </c>
      <c r="P4039" t="b">
        <v>0</v>
      </c>
      <c r="Q4039" t="s">
        <v>8271</v>
      </c>
      <c r="R4039" s="7">
        <f t="shared" si="316"/>
        <v>11.428571428571429</v>
      </c>
      <c r="S4039" s="7">
        <f t="shared" si="319"/>
        <v>40</v>
      </c>
      <c r="T4039" t="s">
        <v>8317</v>
      </c>
      <c r="U4039" t="s">
        <v>8318</v>
      </c>
    </row>
    <row r="4040" spans="1:21" ht="4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317"/>
        <v>41869.548726851848</v>
      </c>
      <c r="L4040" s="19">
        <f t="shared" si="318"/>
        <v>2014</v>
      </c>
      <c r="M4040" s="14">
        <f t="shared" si="315"/>
        <v>41929.548726851848</v>
      </c>
      <c r="N4040" t="b">
        <v>0</v>
      </c>
      <c r="O4040">
        <v>4</v>
      </c>
      <c r="P4040" t="b">
        <v>0</v>
      </c>
      <c r="Q4040" t="s">
        <v>8271</v>
      </c>
      <c r="R4040" s="7">
        <f t="shared" si="316"/>
        <v>12.04</v>
      </c>
      <c r="S4040" s="7">
        <f t="shared" si="319"/>
        <v>75.25</v>
      </c>
      <c r="T4040" t="s">
        <v>8317</v>
      </c>
      <c r="U4040" t="s">
        <v>8318</v>
      </c>
    </row>
    <row r="4041" spans="1:21" ht="30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317"/>
        <v>42305.420914351853</v>
      </c>
      <c r="L4041" s="19">
        <f t="shared" si="318"/>
        <v>2015</v>
      </c>
      <c r="M4041" s="14">
        <f t="shared" si="315"/>
        <v>42338.999305555553</v>
      </c>
      <c r="N4041" t="b">
        <v>0</v>
      </c>
      <c r="O4041">
        <v>5</v>
      </c>
      <c r="P4041" t="b">
        <v>0</v>
      </c>
      <c r="Q4041" t="s">
        <v>8271</v>
      </c>
      <c r="R4041" s="7">
        <f t="shared" si="316"/>
        <v>60</v>
      </c>
      <c r="S4041" s="7">
        <f t="shared" si="319"/>
        <v>60</v>
      </c>
      <c r="T4041" t="s">
        <v>8317</v>
      </c>
      <c r="U4041" t="s">
        <v>8318</v>
      </c>
    </row>
    <row r="4042" spans="1:21" ht="4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317"/>
        <v>42143.981527777782</v>
      </c>
      <c r="L4042" s="19">
        <f t="shared" si="318"/>
        <v>2015</v>
      </c>
      <c r="M4042" s="14">
        <f t="shared" si="315"/>
        <v>42202.875</v>
      </c>
      <c r="N4042" t="b">
        <v>0</v>
      </c>
      <c r="O4042">
        <v>2</v>
      </c>
      <c r="P4042" t="b">
        <v>0</v>
      </c>
      <c r="Q4042" t="s">
        <v>8271</v>
      </c>
      <c r="R4042" s="7">
        <f t="shared" si="316"/>
        <v>31.25</v>
      </c>
      <c r="S4042" s="7">
        <f t="shared" si="319"/>
        <v>1250</v>
      </c>
      <c r="T4042" t="s">
        <v>8317</v>
      </c>
      <c r="U4042" t="s">
        <v>8318</v>
      </c>
    </row>
    <row r="4043" spans="1:21" ht="30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317"/>
        <v>42559.224004629628</v>
      </c>
      <c r="L4043" s="19">
        <f t="shared" si="318"/>
        <v>2016</v>
      </c>
      <c r="M4043" s="14">
        <f t="shared" si="315"/>
        <v>42619.224004629628</v>
      </c>
      <c r="N4043" t="b">
        <v>0</v>
      </c>
      <c r="O4043">
        <v>2</v>
      </c>
      <c r="P4043" t="b">
        <v>0</v>
      </c>
      <c r="Q4043" t="s">
        <v>8271</v>
      </c>
      <c r="R4043" s="7">
        <f t="shared" si="316"/>
        <v>0.42</v>
      </c>
      <c r="S4043" s="7">
        <f t="shared" si="319"/>
        <v>10.5</v>
      </c>
      <c r="T4043" t="s">
        <v>8317</v>
      </c>
      <c r="U4043" t="s">
        <v>8318</v>
      </c>
    </row>
    <row r="4044" spans="1:21" ht="4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317"/>
        <v>41994.834074074075</v>
      </c>
      <c r="L4044" s="19">
        <f t="shared" si="318"/>
        <v>2014</v>
      </c>
      <c r="M4044" s="14">
        <f t="shared" si="315"/>
        <v>42024.552777777775</v>
      </c>
      <c r="N4044" t="b">
        <v>0</v>
      </c>
      <c r="O4044">
        <v>3</v>
      </c>
      <c r="P4044" t="b">
        <v>0</v>
      </c>
      <c r="Q4044" t="s">
        <v>8271</v>
      </c>
      <c r="R4044" s="7">
        <f t="shared" si="316"/>
        <v>0.21</v>
      </c>
      <c r="S4044" s="7">
        <f t="shared" si="319"/>
        <v>7</v>
      </c>
      <c r="T4044" t="s">
        <v>8317</v>
      </c>
      <c r="U4044" t="s">
        <v>8318</v>
      </c>
    </row>
    <row r="4045" spans="1:21" ht="30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317"/>
        <v>41948.707465277781</v>
      </c>
      <c r="L4045" s="19">
        <f t="shared" si="318"/>
        <v>2014</v>
      </c>
      <c r="M4045" s="14">
        <f t="shared" si="315"/>
        <v>41963.707465277781</v>
      </c>
      <c r="N4045" t="b">
        <v>0</v>
      </c>
      <c r="O4045">
        <v>0</v>
      </c>
      <c r="P4045" t="b">
        <v>0</v>
      </c>
      <c r="Q4045" t="s">
        <v>8271</v>
      </c>
      <c r="R4045" s="7">
        <f t="shared" si="316"/>
        <v>0</v>
      </c>
      <c r="S4045" s="7">
        <f t="shared" si="319"/>
        <v>0</v>
      </c>
      <c r="T4045" t="s">
        <v>8317</v>
      </c>
      <c r="U4045" t="s">
        <v>8318</v>
      </c>
    </row>
    <row r="4046" spans="1:21" ht="4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317"/>
        <v>42073.969699074078</v>
      </c>
      <c r="L4046" s="19">
        <f t="shared" si="318"/>
        <v>2015</v>
      </c>
      <c r="M4046" s="14">
        <f t="shared" si="315"/>
        <v>42103.958333333328</v>
      </c>
      <c r="N4046" t="b">
        <v>0</v>
      </c>
      <c r="O4046">
        <v>4</v>
      </c>
      <c r="P4046" t="b">
        <v>0</v>
      </c>
      <c r="Q4046" t="s">
        <v>8271</v>
      </c>
      <c r="R4046" s="7">
        <f t="shared" si="316"/>
        <v>37.5</v>
      </c>
      <c r="S4046" s="7">
        <f t="shared" si="319"/>
        <v>56.25</v>
      </c>
      <c r="T4046" t="s">
        <v>8317</v>
      </c>
      <c r="U4046" t="s">
        <v>8318</v>
      </c>
    </row>
    <row r="4047" spans="1:21" ht="45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317"/>
        <v>41841.951261574075</v>
      </c>
      <c r="L4047" s="19">
        <f t="shared" si="318"/>
        <v>2014</v>
      </c>
      <c r="M4047" s="14">
        <f t="shared" si="315"/>
        <v>41871.951261574075</v>
      </c>
      <c r="N4047" t="b">
        <v>0</v>
      </c>
      <c r="O4047">
        <v>1</v>
      </c>
      <c r="P4047" t="b">
        <v>0</v>
      </c>
      <c r="Q4047" t="s">
        <v>8271</v>
      </c>
      <c r="R4047" s="7">
        <f t="shared" si="316"/>
        <v>0.02</v>
      </c>
      <c r="S4047" s="7">
        <f t="shared" si="319"/>
        <v>1</v>
      </c>
      <c r="T4047" t="s">
        <v>8317</v>
      </c>
      <c r="U4047" t="s">
        <v>8318</v>
      </c>
    </row>
    <row r="4048" spans="1:21" ht="45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317"/>
        <v>41904.400578703702</v>
      </c>
      <c r="L4048" s="19">
        <f t="shared" si="318"/>
        <v>2014</v>
      </c>
      <c r="M4048" s="14">
        <f t="shared" si="315"/>
        <v>41934.400578703702</v>
      </c>
      <c r="N4048" t="b">
        <v>0</v>
      </c>
      <c r="O4048">
        <v>12</v>
      </c>
      <c r="P4048" t="b">
        <v>0</v>
      </c>
      <c r="Q4048" t="s">
        <v>8271</v>
      </c>
      <c r="R4048" s="7">
        <f t="shared" si="316"/>
        <v>8.2142857142857135</v>
      </c>
      <c r="S4048" s="7">
        <f t="shared" si="319"/>
        <v>38.333333333333336</v>
      </c>
      <c r="T4048" t="s">
        <v>8317</v>
      </c>
      <c r="U4048" t="s">
        <v>8318</v>
      </c>
    </row>
    <row r="4049" spans="1:21" ht="4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317"/>
        <v>41990.772488425922</v>
      </c>
      <c r="L4049" s="19">
        <f t="shared" si="318"/>
        <v>2014</v>
      </c>
      <c r="M4049" s="14">
        <f t="shared" si="315"/>
        <v>42014.791666666672</v>
      </c>
      <c r="N4049" t="b">
        <v>0</v>
      </c>
      <c r="O4049">
        <v>4</v>
      </c>
      <c r="P4049" t="b">
        <v>0</v>
      </c>
      <c r="Q4049" t="s">
        <v>8271</v>
      </c>
      <c r="R4049" s="7">
        <f t="shared" si="316"/>
        <v>2.1999999999999997</v>
      </c>
      <c r="S4049" s="7">
        <f t="shared" si="319"/>
        <v>27.5</v>
      </c>
      <c r="T4049" t="s">
        <v>8317</v>
      </c>
      <c r="U4049" t="s">
        <v>8318</v>
      </c>
    </row>
    <row r="4050" spans="1:21" ht="45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317"/>
        <v>42436.259108796294</v>
      </c>
      <c r="L4050" s="19">
        <f t="shared" si="318"/>
        <v>2016</v>
      </c>
      <c r="M4050" s="14">
        <f t="shared" si="315"/>
        <v>42471.217442129629</v>
      </c>
      <c r="N4050" t="b">
        <v>0</v>
      </c>
      <c r="O4050">
        <v>91</v>
      </c>
      <c r="P4050" t="b">
        <v>0</v>
      </c>
      <c r="Q4050" t="s">
        <v>8271</v>
      </c>
      <c r="R4050" s="7">
        <f t="shared" si="316"/>
        <v>17.652941176470588</v>
      </c>
      <c r="S4050" s="7">
        <f t="shared" si="319"/>
        <v>32.978021978021978</v>
      </c>
      <c r="T4050" t="s">
        <v>8317</v>
      </c>
      <c r="U4050" t="s">
        <v>8318</v>
      </c>
    </row>
    <row r="4051" spans="1:21" ht="4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317"/>
        <v>42169.708506944444</v>
      </c>
      <c r="L4051" s="19">
        <f t="shared" si="318"/>
        <v>2015</v>
      </c>
      <c r="M4051" s="14">
        <f t="shared" si="315"/>
        <v>42199.708506944444</v>
      </c>
      <c r="N4051" t="b">
        <v>0</v>
      </c>
      <c r="O4051">
        <v>1</v>
      </c>
      <c r="P4051" t="b">
        <v>0</v>
      </c>
      <c r="Q4051" t="s">
        <v>8271</v>
      </c>
      <c r="R4051" s="7">
        <f t="shared" si="316"/>
        <v>0.08</v>
      </c>
      <c r="S4051" s="7">
        <f t="shared" si="319"/>
        <v>16</v>
      </c>
      <c r="T4051" t="s">
        <v>8317</v>
      </c>
      <c r="U4051" t="s">
        <v>8318</v>
      </c>
    </row>
    <row r="4052" spans="1:21" ht="45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317"/>
        <v>41905.386469907404</v>
      </c>
      <c r="L4052" s="19">
        <f t="shared" si="318"/>
        <v>2014</v>
      </c>
      <c r="M4052" s="14">
        <f t="shared" si="315"/>
        <v>41935.386469907404</v>
      </c>
      <c r="N4052" t="b">
        <v>0</v>
      </c>
      <c r="O4052">
        <v>1</v>
      </c>
      <c r="P4052" t="b">
        <v>0</v>
      </c>
      <c r="Q4052" t="s">
        <v>8271</v>
      </c>
      <c r="R4052" s="7">
        <f t="shared" si="316"/>
        <v>6.6666666666666666E-2</v>
      </c>
      <c r="S4052" s="7">
        <f t="shared" si="319"/>
        <v>1</v>
      </c>
      <c r="T4052" t="s">
        <v>8317</v>
      </c>
      <c r="U4052" t="s">
        <v>8318</v>
      </c>
    </row>
    <row r="4053" spans="1:21" ht="4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317"/>
        <v>41761.560150462959</v>
      </c>
      <c r="L4053" s="19">
        <f t="shared" si="318"/>
        <v>2014</v>
      </c>
      <c r="M4053" s="14">
        <f t="shared" si="315"/>
        <v>41768.036805555559</v>
      </c>
      <c r="N4053" t="b">
        <v>0</v>
      </c>
      <c r="O4053">
        <v>0</v>
      </c>
      <c r="P4053" t="b">
        <v>0</v>
      </c>
      <c r="Q4053" t="s">
        <v>8271</v>
      </c>
      <c r="R4053" s="7">
        <f t="shared" si="316"/>
        <v>0</v>
      </c>
      <c r="S4053" s="7">
        <f t="shared" si="319"/>
        <v>0</v>
      </c>
      <c r="T4053" t="s">
        <v>8317</v>
      </c>
      <c r="U4053" t="s">
        <v>8318</v>
      </c>
    </row>
    <row r="4054" spans="1:21" ht="60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317"/>
        <v>41865.628657407404</v>
      </c>
      <c r="L4054" s="19">
        <f t="shared" si="318"/>
        <v>2014</v>
      </c>
      <c r="M4054" s="14">
        <f t="shared" si="315"/>
        <v>41925.628657407404</v>
      </c>
      <c r="N4054" t="b">
        <v>0</v>
      </c>
      <c r="O4054">
        <v>13</v>
      </c>
      <c r="P4054" t="b">
        <v>0</v>
      </c>
      <c r="Q4054" t="s">
        <v>8271</v>
      </c>
      <c r="R4054" s="7">
        <f t="shared" si="316"/>
        <v>37.533333333333339</v>
      </c>
      <c r="S4054" s="7">
        <f t="shared" si="319"/>
        <v>86.615384615384613</v>
      </c>
      <c r="T4054" t="s">
        <v>8317</v>
      </c>
      <c r="U4054" t="s">
        <v>8318</v>
      </c>
    </row>
    <row r="4055" spans="1:21" ht="4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317"/>
        <v>41928.440138888887</v>
      </c>
      <c r="L4055" s="19">
        <f t="shared" si="318"/>
        <v>2014</v>
      </c>
      <c r="M4055" s="14">
        <f t="shared" si="315"/>
        <v>41958.583333333328</v>
      </c>
      <c r="N4055" t="b">
        <v>0</v>
      </c>
      <c r="O4055">
        <v>2</v>
      </c>
      <c r="P4055" t="b">
        <v>0</v>
      </c>
      <c r="Q4055" t="s">
        <v>8271</v>
      </c>
      <c r="R4055" s="7">
        <f t="shared" si="316"/>
        <v>22</v>
      </c>
      <c r="S4055" s="7">
        <f t="shared" si="319"/>
        <v>55</v>
      </c>
      <c r="T4055" t="s">
        <v>8317</v>
      </c>
      <c r="U4055" t="s">
        <v>8318</v>
      </c>
    </row>
    <row r="4056" spans="1:21" ht="4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317"/>
        <v>42613.591261574074</v>
      </c>
      <c r="L4056" s="19">
        <f t="shared" si="318"/>
        <v>2016</v>
      </c>
      <c r="M4056" s="14">
        <f t="shared" si="315"/>
        <v>42643.916666666672</v>
      </c>
      <c r="N4056" t="b">
        <v>0</v>
      </c>
      <c r="O4056">
        <v>0</v>
      </c>
      <c r="P4056" t="b">
        <v>0</v>
      </c>
      <c r="Q4056" t="s">
        <v>8271</v>
      </c>
      <c r="R4056" s="7">
        <f t="shared" si="316"/>
        <v>0</v>
      </c>
      <c r="S4056" s="7">
        <f t="shared" si="319"/>
        <v>0</v>
      </c>
      <c r="T4056" t="s">
        <v>8317</v>
      </c>
      <c r="U4056" t="s">
        <v>8318</v>
      </c>
    </row>
    <row r="4057" spans="1:21" ht="4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317"/>
        <v>41779.398506944446</v>
      </c>
      <c r="L4057" s="19">
        <f t="shared" si="318"/>
        <v>2014</v>
      </c>
      <c r="M4057" s="14">
        <f t="shared" si="315"/>
        <v>41809.398506944446</v>
      </c>
      <c r="N4057" t="b">
        <v>0</v>
      </c>
      <c r="O4057">
        <v>21</v>
      </c>
      <c r="P4057" t="b">
        <v>0</v>
      </c>
      <c r="Q4057" t="s">
        <v>8271</v>
      </c>
      <c r="R4057" s="7">
        <f t="shared" si="316"/>
        <v>17.62</v>
      </c>
      <c r="S4057" s="7">
        <f t="shared" si="319"/>
        <v>41.952380952380949</v>
      </c>
      <c r="T4057" t="s">
        <v>8317</v>
      </c>
      <c r="U4057" t="s">
        <v>8318</v>
      </c>
    </row>
    <row r="4058" spans="1:21" ht="4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317"/>
        <v>42534.683321759258</v>
      </c>
      <c r="L4058" s="19">
        <f t="shared" si="318"/>
        <v>2016</v>
      </c>
      <c r="M4058" s="14">
        <f t="shared" si="315"/>
        <v>42554.582638888889</v>
      </c>
      <c r="N4058" t="b">
        <v>0</v>
      </c>
      <c r="O4058">
        <v>9</v>
      </c>
      <c r="P4058" t="b">
        <v>0</v>
      </c>
      <c r="Q4058" t="s">
        <v>8271</v>
      </c>
      <c r="R4058" s="7">
        <f t="shared" si="316"/>
        <v>53</v>
      </c>
      <c r="S4058" s="7">
        <f t="shared" si="319"/>
        <v>88.333333333333329</v>
      </c>
      <c r="T4058" t="s">
        <v>8317</v>
      </c>
      <c r="U4058" t="s">
        <v>8318</v>
      </c>
    </row>
    <row r="4059" spans="1:21" ht="45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317"/>
        <v>42310.718518518523</v>
      </c>
      <c r="L4059" s="19">
        <f t="shared" si="318"/>
        <v>2015</v>
      </c>
      <c r="M4059" s="14">
        <f t="shared" si="315"/>
        <v>42333.708333333328</v>
      </c>
      <c r="N4059" t="b">
        <v>0</v>
      </c>
      <c r="O4059">
        <v>6</v>
      </c>
      <c r="P4059" t="b">
        <v>0</v>
      </c>
      <c r="Q4059" t="s">
        <v>8271</v>
      </c>
      <c r="R4059" s="7">
        <f t="shared" si="316"/>
        <v>22.142857142857142</v>
      </c>
      <c r="S4059" s="7">
        <f t="shared" si="319"/>
        <v>129.16666666666666</v>
      </c>
      <c r="T4059" t="s">
        <v>8317</v>
      </c>
      <c r="U4059" t="s">
        <v>8318</v>
      </c>
    </row>
    <row r="4060" spans="1:21" ht="4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317"/>
        <v>42445.810694444444</v>
      </c>
      <c r="L4060" s="19">
        <f t="shared" si="318"/>
        <v>2016</v>
      </c>
      <c r="M4060" s="14">
        <f t="shared" si="315"/>
        <v>42460.915972222225</v>
      </c>
      <c r="N4060" t="b">
        <v>0</v>
      </c>
      <c r="O4060">
        <v>4</v>
      </c>
      <c r="P4060" t="b">
        <v>0</v>
      </c>
      <c r="Q4060" t="s">
        <v>8271</v>
      </c>
      <c r="R4060" s="7">
        <f t="shared" si="316"/>
        <v>2.5333333333333332</v>
      </c>
      <c r="S4060" s="7">
        <f t="shared" si="319"/>
        <v>23.75</v>
      </c>
      <c r="T4060" t="s">
        <v>8317</v>
      </c>
      <c r="U4060" t="s">
        <v>8318</v>
      </c>
    </row>
    <row r="4061" spans="1:21" ht="4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317"/>
        <v>41866.390648148146</v>
      </c>
      <c r="L4061" s="19">
        <f t="shared" si="318"/>
        <v>2014</v>
      </c>
      <c r="M4061" s="14">
        <f t="shared" si="315"/>
        <v>41897.875</v>
      </c>
      <c r="N4061" t="b">
        <v>0</v>
      </c>
      <c r="O4061">
        <v>7</v>
      </c>
      <c r="P4061" t="b">
        <v>0</v>
      </c>
      <c r="Q4061" t="s">
        <v>8271</v>
      </c>
      <c r="R4061" s="7">
        <f t="shared" si="316"/>
        <v>2.5</v>
      </c>
      <c r="S4061" s="7">
        <f t="shared" si="319"/>
        <v>35.714285714285715</v>
      </c>
      <c r="T4061" t="s">
        <v>8317</v>
      </c>
      <c r="U4061" t="s">
        <v>8318</v>
      </c>
    </row>
    <row r="4062" spans="1:21" ht="45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317"/>
        <v>41779.445092592592</v>
      </c>
      <c r="L4062" s="19">
        <f t="shared" si="318"/>
        <v>2014</v>
      </c>
      <c r="M4062" s="14">
        <f t="shared" si="315"/>
        <v>41813.416666666664</v>
      </c>
      <c r="N4062" t="b">
        <v>0</v>
      </c>
      <c r="O4062">
        <v>5</v>
      </c>
      <c r="P4062" t="b">
        <v>0</v>
      </c>
      <c r="Q4062" t="s">
        <v>8271</v>
      </c>
      <c r="R4062" s="7">
        <f t="shared" si="316"/>
        <v>2.85</v>
      </c>
      <c r="S4062" s="7">
        <f t="shared" si="319"/>
        <v>57</v>
      </c>
      <c r="T4062" t="s">
        <v>8317</v>
      </c>
      <c r="U4062" t="s">
        <v>8318</v>
      </c>
    </row>
    <row r="4063" spans="1:21" ht="30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317"/>
        <v>42420.891469907408</v>
      </c>
      <c r="L4063" s="19">
        <f t="shared" si="318"/>
        <v>2016</v>
      </c>
      <c r="M4063" s="14">
        <f t="shared" si="315"/>
        <v>42480.849803240737</v>
      </c>
      <c r="N4063" t="b">
        <v>0</v>
      </c>
      <c r="O4063">
        <v>0</v>
      </c>
      <c r="P4063" t="b">
        <v>0</v>
      </c>
      <c r="Q4063" t="s">
        <v>8271</v>
      </c>
      <c r="R4063" s="7">
        <f t="shared" si="316"/>
        <v>0</v>
      </c>
      <c r="S4063" s="7">
        <f t="shared" si="319"/>
        <v>0</v>
      </c>
      <c r="T4063" t="s">
        <v>8317</v>
      </c>
      <c r="U4063" t="s">
        <v>8318</v>
      </c>
    </row>
    <row r="4064" spans="1:21" ht="4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317"/>
        <v>42523.489212962959</v>
      </c>
      <c r="L4064" s="19">
        <f t="shared" si="318"/>
        <v>2016</v>
      </c>
      <c r="M4064" s="14">
        <f t="shared" si="315"/>
        <v>42553.489212962959</v>
      </c>
      <c r="N4064" t="b">
        <v>0</v>
      </c>
      <c r="O4064">
        <v>3</v>
      </c>
      <c r="P4064" t="b">
        <v>0</v>
      </c>
      <c r="Q4064" t="s">
        <v>8271</v>
      </c>
      <c r="R4064" s="7">
        <f t="shared" si="316"/>
        <v>2.4500000000000002</v>
      </c>
      <c r="S4064" s="7">
        <f t="shared" si="319"/>
        <v>163.33333333333334</v>
      </c>
      <c r="T4064" t="s">
        <v>8317</v>
      </c>
      <c r="U4064" t="s">
        <v>8318</v>
      </c>
    </row>
    <row r="4065" spans="1:21" ht="4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317"/>
        <v>41787.431527777779</v>
      </c>
      <c r="L4065" s="19">
        <f t="shared" si="318"/>
        <v>2014</v>
      </c>
      <c r="M4065" s="14">
        <f t="shared" si="315"/>
        <v>41817.431527777779</v>
      </c>
      <c r="N4065" t="b">
        <v>0</v>
      </c>
      <c r="O4065">
        <v>9</v>
      </c>
      <c r="P4065" t="b">
        <v>0</v>
      </c>
      <c r="Q4065" t="s">
        <v>8271</v>
      </c>
      <c r="R4065" s="7">
        <f t="shared" si="316"/>
        <v>1.4210526315789473</v>
      </c>
      <c r="S4065" s="7">
        <f t="shared" si="319"/>
        <v>15</v>
      </c>
      <c r="T4065" t="s">
        <v>8317</v>
      </c>
      <c r="U4065" t="s">
        <v>8318</v>
      </c>
    </row>
    <row r="4066" spans="1:21" ht="4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317"/>
        <v>42093.338263888887</v>
      </c>
      <c r="L4066" s="19">
        <f t="shared" si="318"/>
        <v>2015</v>
      </c>
      <c r="M4066" s="14">
        <f t="shared" si="315"/>
        <v>42123.338263888887</v>
      </c>
      <c r="N4066" t="b">
        <v>0</v>
      </c>
      <c r="O4066">
        <v>6</v>
      </c>
      <c r="P4066" t="b">
        <v>0</v>
      </c>
      <c r="Q4066" t="s">
        <v>8271</v>
      </c>
      <c r="R4066" s="7">
        <f t="shared" si="316"/>
        <v>19.25</v>
      </c>
      <c r="S4066" s="7">
        <f t="shared" si="319"/>
        <v>64.166666666666671</v>
      </c>
      <c r="T4066" t="s">
        <v>8317</v>
      </c>
      <c r="U4066" t="s">
        <v>8318</v>
      </c>
    </row>
    <row r="4067" spans="1:21" ht="30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317"/>
        <v>41833.701516203706</v>
      </c>
      <c r="L4067" s="19">
        <f t="shared" si="318"/>
        <v>2014</v>
      </c>
      <c r="M4067" s="14">
        <f t="shared" si="315"/>
        <v>41863.701516203706</v>
      </c>
      <c r="N4067" t="b">
        <v>0</v>
      </c>
      <c r="O4067">
        <v>4</v>
      </c>
      <c r="P4067" t="b">
        <v>0</v>
      </c>
      <c r="Q4067" t="s">
        <v>8271</v>
      </c>
      <c r="R4067" s="7">
        <f t="shared" si="316"/>
        <v>0.67500000000000004</v>
      </c>
      <c r="S4067" s="7">
        <f t="shared" si="319"/>
        <v>6.75</v>
      </c>
      <c r="T4067" t="s">
        <v>8317</v>
      </c>
      <c r="U4067" t="s">
        <v>8318</v>
      </c>
    </row>
    <row r="4068" spans="1:21" ht="45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317"/>
        <v>42478.789212962962</v>
      </c>
      <c r="L4068" s="19">
        <f t="shared" si="318"/>
        <v>2016</v>
      </c>
      <c r="M4068" s="14">
        <f t="shared" si="315"/>
        <v>42508.789212962962</v>
      </c>
      <c r="N4068" t="b">
        <v>0</v>
      </c>
      <c r="O4068">
        <v>1</v>
      </c>
      <c r="P4068" t="b">
        <v>0</v>
      </c>
      <c r="Q4068" t="s">
        <v>8271</v>
      </c>
      <c r="R4068" s="7">
        <f t="shared" si="316"/>
        <v>0.16666666666666669</v>
      </c>
      <c r="S4068" s="7">
        <f t="shared" si="319"/>
        <v>25</v>
      </c>
      <c r="T4068" t="s">
        <v>8317</v>
      </c>
      <c r="U4068" t="s">
        <v>8318</v>
      </c>
    </row>
    <row r="4069" spans="1:21" ht="4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317"/>
        <v>42234.867476851854</v>
      </c>
      <c r="L4069" s="19">
        <f t="shared" si="318"/>
        <v>2015</v>
      </c>
      <c r="M4069" s="14">
        <f t="shared" si="315"/>
        <v>42274.867476851854</v>
      </c>
      <c r="N4069" t="b">
        <v>0</v>
      </c>
      <c r="O4069">
        <v>17</v>
      </c>
      <c r="P4069" t="b">
        <v>0</v>
      </c>
      <c r="Q4069" t="s">
        <v>8271</v>
      </c>
      <c r="R4069" s="7">
        <f t="shared" si="316"/>
        <v>60.9</v>
      </c>
      <c r="S4069" s="7">
        <f t="shared" si="319"/>
        <v>179.11764705882354</v>
      </c>
      <c r="T4069" t="s">
        <v>8317</v>
      </c>
      <c r="U4069" t="s">
        <v>8318</v>
      </c>
    </row>
    <row r="4070" spans="1:21" ht="30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317"/>
        <v>42718.713599537034</v>
      </c>
      <c r="L4070" s="19">
        <f t="shared" si="318"/>
        <v>2016</v>
      </c>
      <c r="M4070" s="14">
        <f t="shared" si="315"/>
        <v>42748.711805555555</v>
      </c>
      <c r="N4070" t="b">
        <v>0</v>
      </c>
      <c r="O4070">
        <v>1</v>
      </c>
      <c r="P4070" t="b">
        <v>0</v>
      </c>
      <c r="Q4070" t="s">
        <v>8271</v>
      </c>
      <c r="R4070" s="7">
        <f t="shared" si="316"/>
        <v>1</v>
      </c>
      <c r="S4070" s="7">
        <f t="shared" si="319"/>
        <v>34.950000000000003</v>
      </c>
      <c r="T4070" t="s">
        <v>8317</v>
      </c>
      <c r="U4070" t="s">
        <v>8318</v>
      </c>
    </row>
    <row r="4071" spans="1:21" ht="4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317"/>
        <v>42022.411527777775</v>
      </c>
      <c r="L4071" s="19">
        <f t="shared" si="318"/>
        <v>2015</v>
      </c>
      <c r="M4071" s="14">
        <f t="shared" si="315"/>
        <v>42063.25</v>
      </c>
      <c r="N4071" t="b">
        <v>0</v>
      </c>
      <c r="O4071">
        <v>13</v>
      </c>
      <c r="P4071" t="b">
        <v>0</v>
      </c>
      <c r="Q4071" t="s">
        <v>8271</v>
      </c>
      <c r="R4071" s="7">
        <f t="shared" si="316"/>
        <v>34.4</v>
      </c>
      <c r="S4071" s="7">
        <f t="shared" si="319"/>
        <v>33.07692307692308</v>
      </c>
      <c r="T4071" t="s">
        <v>8317</v>
      </c>
      <c r="U4071" t="s">
        <v>8318</v>
      </c>
    </row>
    <row r="4072" spans="1:21" ht="30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317"/>
        <v>42031.416898148149</v>
      </c>
      <c r="L4072" s="19">
        <f t="shared" si="318"/>
        <v>2015</v>
      </c>
      <c r="M4072" s="14">
        <f t="shared" si="315"/>
        <v>42063.875</v>
      </c>
      <c r="N4072" t="b">
        <v>0</v>
      </c>
      <c r="O4072">
        <v>6</v>
      </c>
      <c r="P4072" t="b">
        <v>0</v>
      </c>
      <c r="Q4072" t="s">
        <v>8271</v>
      </c>
      <c r="R4072" s="7">
        <f t="shared" si="316"/>
        <v>16.5</v>
      </c>
      <c r="S4072" s="7">
        <f t="shared" si="319"/>
        <v>27.5</v>
      </c>
      <c r="T4072" t="s">
        <v>8317</v>
      </c>
      <c r="U4072" t="s">
        <v>8318</v>
      </c>
    </row>
    <row r="4073" spans="1:21" ht="45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317"/>
        <v>42700.554756944446</v>
      </c>
      <c r="L4073" s="19">
        <f t="shared" si="318"/>
        <v>2016</v>
      </c>
      <c r="M4073" s="14">
        <f t="shared" si="315"/>
        <v>42730.554756944446</v>
      </c>
      <c r="N4073" t="b">
        <v>0</v>
      </c>
      <c r="O4073">
        <v>0</v>
      </c>
      <c r="P4073" t="b">
        <v>0</v>
      </c>
      <c r="Q4073" t="s">
        <v>8271</v>
      </c>
      <c r="R4073" s="7">
        <f t="shared" si="316"/>
        <v>0</v>
      </c>
      <c r="S4073" s="7">
        <f t="shared" si="319"/>
        <v>0</v>
      </c>
      <c r="T4073" t="s">
        <v>8317</v>
      </c>
      <c r="U4073" t="s">
        <v>8318</v>
      </c>
    </row>
    <row r="4074" spans="1:21" ht="45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317"/>
        <v>41812.52443287037</v>
      </c>
      <c r="L4074" s="19">
        <f t="shared" si="318"/>
        <v>2014</v>
      </c>
      <c r="M4074" s="14">
        <f t="shared" si="315"/>
        <v>41872.52443287037</v>
      </c>
      <c r="N4074" t="b">
        <v>0</v>
      </c>
      <c r="O4074">
        <v>2</v>
      </c>
      <c r="P4074" t="b">
        <v>0</v>
      </c>
      <c r="Q4074" t="s">
        <v>8271</v>
      </c>
      <c r="R4074" s="7">
        <f t="shared" si="316"/>
        <v>0.4</v>
      </c>
      <c r="S4074" s="7">
        <f t="shared" si="319"/>
        <v>2</v>
      </c>
      <c r="T4074" t="s">
        <v>8317</v>
      </c>
      <c r="U4074" t="s">
        <v>8318</v>
      </c>
    </row>
    <row r="4075" spans="1:21" ht="4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317"/>
        <v>42078.095208333332</v>
      </c>
      <c r="L4075" s="19">
        <f t="shared" si="318"/>
        <v>2015</v>
      </c>
      <c r="M4075" s="14">
        <f t="shared" si="315"/>
        <v>42132.916666666672</v>
      </c>
      <c r="N4075" t="b">
        <v>0</v>
      </c>
      <c r="O4075">
        <v>2</v>
      </c>
      <c r="P4075" t="b">
        <v>0</v>
      </c>
      <c r="Q4075" t="s">
        <v>8271</v>
      </c>
      <c r="R4075" s="7">
        <f t="shared" si="316"/>
        <v>1.0571428571428572</v>
      </c>
      <c r="S4075" s="7">
        <f t="shared" si="319"/>
        <v>18.5</v>
      </c>
      <c r="T4075" t="s">
        <v>8317</v>
      </c>
      <c r="U4075" t="s">
        <v>8318</v>
      </c>
    </row>
    <row r="4076" spans="1:21" ht="4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317"/>
        <v>42283.302951388891</v>
      </c>
      <c r="L4076" s="19">
        <f t="shared" si="318"/>
        <v>2015</v>
      </c>
      <c r="M4076" s="14">
        <f t="shared" si="315"/>
        <v>42313.344618055555</v>
      </c>
      <c r="N4076" t="b">
        <v>0</v>
      </c>
      <c r="O4076">
        <v>21</v>
      </c>
      <c r="P4076" t="b">
        <v>0</v>
      </c>
      <c r="Q4076" t="s">
        <v>8271</v>
      </c>
      <c r="R4076" s="7">
        <f t="shared" si="316"/>
        <v>26.727272727272727</v>
      </c>
      <c r="S4076" s="7">
        <f t="shared" si="319"/>
        <v>35</v>
      </c>
      <c r="T4076" t="s">
        <v>8317</v>
      </c>
      <c r="U4076" t="s">
        <v>8318</v>
      </c>
    </row>
    <row r="4077" spans="1:21" ht="4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317"/>
        <v>41778.795937499999</v>
      </c>
      <c r="L4077" s="19">
        <f t="shared" si="318"/>
        <v>2014</v>
      </c>
      <c r="M4077" s="14">
        <f t="shared" si="315"/>
        <v>41820.477777777778</v>
      </c>
      <c r="N4077" t="b">
        <v>0</v>
      </c>
      <c r="O4077">
        <v>13</v>
      </c>
      <c r="P4077" t="b">
        <v>0</v>
      </c>
      <c r="Q4077" t="s">
        <v>8271</v>
      </c>
      <c r="R4077" s="7">
        <f t="shared" si="316"/>
        <v>28.799999999999997</v>
      </c>
      <c r="S4077" s="7">
        <f t="shared" si="319"/>
        <v>44.307692307692307</v>
      </c>
      <c r="T4077" t="s">
        <v>8317</v>
      </c>
      <c r="U4077" t="s">
        <v>8318</v>
      </c>
    </row>
    <row r="4078" spans="1:21" ht="30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317"/>
        <v>41905.545706018514</v>
      </c>
      <c r="L4078" s="19">
        <f t="shared" si="318"/>
        <v>2014</v>
      </c>
      <c r="M4078" s="14">
        <f t="shared" si="315"/>
        <v>41933.577083333337</v>
      </c>
      <c r="N4078" t="b">
        <v>0</v>
      </c>
      <c r="O4078">
        <v>0</v>
      </c>
      <c r="P4078" t="b">
        <v>0</v>
      </c>
      <c r="Q4078" t="s">
        <v>8271</v>
      </c>
      <c r="R4078" s="7">
        <f t="shared" si="316"/>
        <v>0</v>
      </c>
      <c r="S4078" s="7">
        <f t="shared" si="319"/>
        <v>0</v>
      </c>
      <c r="T4078" t="s">
        <v>8317</v>
      </c>
      <c r="U4078" t="s">
        <v>8318</v>
      </c>
    </row>
    <row r="4079" spans="1:21" ht="4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317"/>
        <v>42695.4605787037</v>
      </c>
      <c r="L4079" s="19">
        <f t="shared" si="318"/>
        <v>2016</v>
      </c>
      <c r="M4079" s="14">
        <f t="shared" si="315"/>
        <v>42725.4605787037</v>
      </c>
      <c r="N4079" t="b">
        <v>0</v>
      </c>
      <c r="O4079">
        <v>6</v>
      </c>
      <c r="P4079" t="b">
        <v>0</v>
      </c>
      <c r="Q4079" t="s">
        <v>8271</v>
      </c>
      <c r="R4079" s="7">
        <f t="shared" si="316"/>
        <v>8.9</v>
      </c>
      <c r="S4079" s="7">
        <f t="shared" si="319"/>
        <v>222.5</v>
      </c>
      <c r="T4079" t="s">
        <v>8317</v>
      </c>
      <c r="U4079" t="s">
        <v>8318</v>
      </c>
    </row>
    <row r="4080" spans="1:21" ht="4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317"/>
        <v>42732.537523148145</v>
      </c>
      <c r="L4080" s="19">
        <f t="shared" si="318"/>
        <v>2016</v>
      </c>
      <c r="M4080" s="14">
        <f t="shared" si="315"/>
        <v>42762.537523148145</v>
      </c>
      <c r="N4080" t="b">
        <v>0</v>
      </c>
      <c r="O4080">
        <v>0</v>
      </c>
      <c r="P4080" t="b">
        <v>0</v>
      </c>
      <c r="Q4080" t="s">
        <v>8271</v>
      </c>
      <c r="R4080" s="7">
        <f t="shared" si="316"/>
        <v>0</v>
      </c>
      <c r="S4080" s="7">
        <f t="shared" si="319"/>
        <v>0</v>
      </c>
      <c r="T4080" t="s">
        <v>8317</v>
      </c>
      <c r="U4080" t="s">
        <v>8318</v>
      </c>
    </row>
    <row r="4081" spans="1:21" ht="4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317"/>
        <v>42510.688900462963</v>
      </c>
      <c r="L4081" s="19">
        <f t="shared" si="318"/>
        <v>2016</v>
      </c>
      <c r="M4081" s="14">
        <f t="shared" si="315"/>
        <v>42540.688900462963</v>
      </c>
      <c r="N4081" t="b">
        <v>0</v>
      </c>
      <c r="O4081">
        <v>1</v>
      </c>
      <c r="P4081" t="b">
        <v>0</v>
      </c>
      <c r="Q4081" t="s">
        <v>8271</v>
      </c>
      <c r="R4081" s="7">
        <f t="shared" si="316"/>
        <v>0.16666666666666669</v>
      </c>
      <c r="S4081" s="7">
        <f t="shared" si="319"/>
        <v>5</v>
      </c>
      <c r="T4081" t="s">
        <v>8317</v>
      </c>
      <c r="U4081" t="s">
        <v>8318</v>
      </c>
    </row>
    <row r="4082" spans="1:21" ht="4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317"/>
        <v>42511.448101851856</v>
      </c>
      <c r="L4082" s="19">
        <f t="shared" si="318"/>
        <v>2016</v>
      </c>
      <c r="M4082" s="14">
        <f t="shared" si="315"/>
        <v>42535.537499999999</v>
      </c>
      <c r="N4082" t="b">
        <v>0</v>
      </c>
      <c r="O4082">
        <v>0</v>
      </c>
      <c r="P4082" t="b">
        <v>0</v>
      </c>
      <c r="Q4082" t="s">
        <v>8271</v>
      </c>
      <c r="R4082" s="7">
        <f t="shared" si="316"/>
        <v>0</v>
      </c>
      <c r="S4082" s="7">
        <f t="shared" si="319"/>
        <v>0</v>
      </c>
      <c r="T4082" t="s">
        <v>8317</v>
      </c>
      <c r="U4082" t="s">
        <v>8318</v>
      </c>
    </row>
    <row r="4083" spans="1:21" ht="4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317"/>
        <v>42041.331307870365</v>
      </c>
      <c r="L4083" s="19">
        <f t="shared" si="318"/>
        <v>2015</v>
      </c>
      <c r="M4083" s="14">
        <f t="shared" si="315"/>
        <v>42071.289641203708</v>
      </c>
      <c r="N4083" t="b">
        <v>0</v>
      </c>
      <c r="O4083">
        <v>12</v>
      </c>
      <c r="P4083" t="b">
        <v>0</v>
      </c>
      <c r="Q4083" t="s">
        <v>8271</v>
      </c>
      <c r="R4083" s="7">
        <f t="shared" si="316"/>
        <v>15.737410071942445</v>
      </c>
      <c r="S4083" s="7">
        <f t="shared" si="319"/>
        <v>29.166666666666668</v>
      </c>
      <c r="T4083" t="s">
        <v>8317</v>
      </c>
      <c r="U4083" t="s">
        <v>8318</v>
      </c>
    </row>
    <row r="4084" spans="1:21" ht="4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317"/>
        <v>42306.939270833333</v>
      </c>
      <c r="L4084" s="19">
        <f t="shared" si="318"/>
        <v>2015</v>
      </c>
      <c r="M4084" s="14">
        <f t="shared" si="315"/>
        <v>42322.708333333328</v>
      </c>
      <c r="N4084" t="b">
        <v>0</v>
      </c>
      <c r="O4084">
        <v>2</v>
      </c>
      <c r="P4084" t="b">
        <v>0</v>
      </c>
      <c r="Q4084" t="s">
        <v>8271</v>
      </c>
      <c r="R4084" s="7">
        <f t="shared" si="316"/>
        <v>2</v>
      </c>
      <c r="S4084" s="7">
        <f t="shared" si="319"/>
        <v>1.5</v>
      </c>
      <c r="T4084" t="s">
        <v>8317</v>
      </c>
      <c r="U4084" t="s">
        <v>8318</v>
      </c>
    </row>
    <row r="4085" spans="1:21" ht="4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317"/>
        <v>42353.511759259258</v>
      </c>
      <c r="L4085" s="19">
        <f t="shared" si="318"/>
        <v>2015</v>
      </c>
      <c r="M4085" s="14">
        <f t="shared" si="315"/>
        <v>42383.511759259258</v>
      </c>
      <c r="N4085" t="b">
        <v>0</v>
      </c>
      <c r="O4085">
        <v>6</v>
      </c>
      <c r="P4085" t="b">
        <v>0</v>
      </c>
      <c r="Q4085" t="s">
        <v>8271</v>
      </c>
      <c r="R4085" s="7">
        <f t="shared" si="316"/>
        <v>21.685714285714287</v>
      </c>
      <c r="S4085" s="7">
        <f t="shared" si="319"/>
        <v>126.5</v>
      </c>
      <c r="T4085" t="s">
        <v>8317</v>
      </c>
      <c r="U4085" t="s">
        <v>8318</v>
      </c>
    </row>
    <row r="4086" spans="1:21" ht="45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317"/>
        <v>42622.186412037037</v>
      </c>
      <c r="L4086" s="19">
        <f t="shared" si="318"/>
        <v>2016</v>
      </c>
      <c r="M4086" s="14">
        <f t="shared" si="315"/>
        <v>42652.186412037037</v>
      </c>
      <c r="N4086" t="b">
        <v>0</v>
      </c>
      <c r="O4086">
        <v>1</v>
      </c>
      <c r="P4086" t="b">
        <v>0</v>
      </c>
      <c r="Q4086" t="s">
        <v>8271</v>
      </c>
      <c r="R4086" s="7">
        <f t="shared" si="316"/>
        <v>0.33333333333333337</v>
      </c>
      <c r="S4086" s="7">
        <f t="shared" si="319"/>
        <v>10</v>
      </c>
      <c r="T4086" t="s">
        <v>8317</v>
      </c>
      <c r="U4086" t="s">
        <v>8318</v>
      </c>
    </row>
    <row r="4087" spans="1:21" ht="4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317"/>
        <v>42058.353877314818</v>
      </c>
      <c r="L4087" s="19">
        <f t="shared" si="318"/>
        <v>2015</v>
      </c>
      <c r="M4087" s="14">
        <f t="shared" si="315"/>
        <v>42086.915972222225</v>
      </c>
      <c r="N4087" t="b">
        <v>0</v>
      </c>
      <c r="O4087">
        <v>1</v>
      </c>
      <c r="P4087" t="b">
        <v>0</v>
      </c>
      <c r="Q4087" t="s">
        <v>8271</v>
      </c>
      <c r="R4087" s="7">
        <f t="shared" si="316"/>
        <v>0.2857142857142857</v>
      </c>
      <c r="S4087" s="7">
        <f t="shared" si="319"/>
        <v>10</v>
      </c>
      <c r="T4087" t="s">
        <v>8317</v>
      </c>
      <c r="U4087" t="s">
        <v>8318</v>
      </c>
    </row>
    <row r="4088" spans="1:21" ht="4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317"/>
        <v>42304.690960648149</v>
      </c>
      <c r="L4088" s="19">
        <f t="shared" si="318"/>
        <v>2015</v>
      </c>
      <c r="M4088" s="14">
        <f t="shared" si="315"/>
        <v>42328.916666666672</v>
      </c>
      <c r="N4088" t="b">
        <v>0</v>
      </c>
      <c r="O4088">
        <v>5</v>
      </c>
      <c r="P4088" t="b">
        <v>0</v>
      </c>
      <c r="Q4088" t="s">
        <v>8271</v>
      </c>
      <c r="R4088" s="7">
        <f t="shared" si="316"/>
        <v>4.7</v>
      </c>
      <c r="S4088" s="7">
        <f t="shared" si="319"/>
        <v>9.4</v>
      </c>
      <c r="T4088" t="s">
        <v>8317</v>
      </c>
      <c r="U4088" t="s">
        <v>8318</v>
      </c>
    </row>
    <row r="4089" spans="1:21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317"/>
        <v>42538.492893518516</v>
      </c>
      <c r="L4089" s="19">
        <f t="shared" si="318"/>
        <v>2016</v>
      </c>
      <c r="M4089" s="14">
        <f t="shared" si="315"/>
        <v>42568.492893518516</v>
      </c>
      <c r="N4089" t="b">
        <v>0</v>
      </c>
      <c r="O4089">
        <v>0</v>
      </c>
      <c r="P4089" t="b">
        <v>0</v>
      </c>
      <c r="Q4089" t="s">
        <v>8271</v>
      </c>
      <c r="R4089" s="7">
        <f t="shared" si="316"/>
        <v>0</v>
      </c>
      <c r="S4089" s="7">
        <f t="shared" si="319"/>
        <v>0</v>
      </c>
      <c r="T4089" t="s">
        <v>8317</v>
      </c>
      <c r="U4089" t="s">
        <v>8318</v>
      </c>
    </row>
    <row r="4090" spans="1:21" ht="4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317"/>
        <v>41990.362546296295</v>
      </c>
      <c r="L4090" s="19">
        <f t="shared" si="318"/>
        <v>2014</v>
      </c>
      <c r="M4090" s="14">
        <f t="shared" si="315"/>
        <v>42020.18472222222</v>
      </c>
      <c r="N4090" t="b">
        <v>0</v>
      </c>
      <c r="O4090">
        <v>3</v>
      </c>
      <c r="P4090" t="b">
        <v>0</v>
      </c>
      <c r="Q4090" t="s">
        <v>8271</v>
      </c>
      <c r="R4090" s="7">
        <f t="shared" si="316"/>
        <v>10.8</v>
      </c>
      <c r="S4090" s="7">
        <f t="shared" si="319"/>
        <v>72</v>
      </c>
      <c r="T4090" t="s">
        <v>8317</v>
      </c>
      <c r="U4090" t="s">
        <v>8318</v>
      </c>
    </row>
    <row r="4091" spans="1:21" ht="45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317"/>
        <v>42122.482499999998</v>
      </c>
      <c r="L4091" s="19">
        <f t="shared" si="318"/>
        <v>2015</v>
      </c>
      <c r="M4091" s="14">
        <f t="shared" si="315"/>
        <v>42155.482638888891</v>
      </c>
      <c r="N4091" t="b">
        <v>0</v>
      </c>
      <c r="O4091">
        <v>8</v>
      </c>
      <c r="P4091" t="b">
        <v>0</v>
      </c>
      <c r="Q4091" t="s">
        <v>8271</v>
      </c>
      <c r="R4091" s="7">
        <f t="shared" si="316"/>
        <v>4.8</v>
      </c>
      <c r="S4091" s="7">
        <f t="shared" si="319"/>
        <v>30</v>
      </c>
      <c r="T4091" t="s">
        <v>8317</v>
      </c>
      <c r="U4091" t="s">
        <v>8318</v>
      </c>
    </row>
    <row r="4092" spans="1:21" ht="4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317"/>
        <v>42209.42288194444</v>
      </c>
      <c r="L4092" s="19">
        <f t="shared" si="318"/>
        <v>2015</v>
      </c>
      <c r="M4092" s="14">
        <f t="shared" si="315"/>
        <v>42223.375</v>
      </c>
      <c r="N4092" t="b">
        <v>0</v>
      </c>
      <c r="O4092">
        <v>3</v>
      </c>
      <c r="P4092" t="b">
        <v>0</v>
      </c>
      <c r="Q4092" t="s">
        <v>8271</v>
      </c>
      <c r="R4092" s="7">
        <f t="shared" si="316"/>
        <v>3.2</v>
      </c>
      <c r="S4092" s="7">
        <f t="shared" si="319"/>
        <v>10.666666666666666</v>
      </c>
      <c r="T4092" t="s">
        <v>8317</v>
      </c>
      <c r="U4092" t="s">
        <v>8318</v>
      </c>
    </row>
    <row r="4093" spans="1:21" ht="4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317"/>
        <v>41990.256377314814</v>
      </c>
      <c r="L4093" s="19">
        <f t="shared" si="318"/>
        <v>2014</v>
      </c>
      <c r="M4093" s="14">
        <f t="shared" si="315"/>
        <v>42020.256377314814</v>
      </c>
      <c r="N4093" t="b">
        <v>0</v>
      </c>
      <c r="O4093">
        <v>8</v>
      </c>
      <c r="P4093" t="b">
        <v>0</v>
      </c>
      <c r="Q4093" t="s">
        <v>8271</v>
      </c>
      <c r="R4093" s="7">
        <f t="shared" si="316"/>
        <v>12.75</v>
      </c>
      <c r="S4093" s="7">
        <f t="shared" si="319"/>
        <v>25.5</v>
      </c>
      <c r="T4093" t="s">
        <v>8317</v>
      </c>
      <c r="U4093" t="s">
        <v>8318</v>
      </c>
    </row>
    <row r="4094" spans="1:21" ht="4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317"/>
        <v>42038.944988425923</v>
      </c>
      <c r="L4094" s="19">
        <f t="shared" si="318"/>
        <v>2015</v>
      </c>
      <c r="M4094" s="14">
        <f t="shared" si="315"/>
        <v>42098.903321759259</v>
      </c>
      <c r="N4094" t="b">
        <v>0</v>
      </c>
      <c r="O4094">
        <v>1</v>
      </c>
      <c r="P4094" t="b">
        <v>0</v>
      </c>
      <c r="Q4094" t="s">
        <v>8271</v>
      </c>
      <c r="R4094" s="7">
        <f t="shared" si="316"/>
        <v>1.8181818181818181E-2</v>
      </c>
      <c r="S4094" s="7">
        <f t="shared" si="319"/>
        <v>20</v>
      </c>
      <c r="T4094" t="s">
        <v>8317</v>
      </c>
      <c r="U4094" t="s">
        <v>8318</v>
      </c>
    </row>
    <row r="4095" spans="1:21" ht="4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317"/>
        <v>42178.565891203703</v>
      </c>
      <c r="L4095" s="19">
        <f t="shared" si="318"/>
        <v>2015</v>
      </c>
      <c r="M4095" s="14">
        <f t="shared" si="315"/>
        <v>42238.565891203703</v>
      </c>
      <c r="N4095" t="b">
        <v>0</v>
      </c>
      <c r="O4095">
        <v>4</v>
      </c>
      <c r="P4095" t="b">
        <v>0</v>
      </c>
      <c r="Q4095" t="s">
        <v>8271</v>
      </c>
      <c r="R4095" s="7">
        <f t="shared" si="316"/>
        <v>2.4</v>
      </c>
      <c r="S4095" s="7">
        <f t="shared" si="319"/>
        <v>15</v>
      </c>
      <c r="T4095" t="s">
        <v>8317</v>
      </c>
      <c r="U4095" t="s">
        <v>8318</v>
      </c>
    </row>
    <row r="4096" spans="1:21" ht="4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317"/>
        <v>41889.836805555555</v>
      </c>
      <c r="L4096" s="19">
        <f t="shared" si="318"/>
        <v>2014</v>
      </c>
      <c r="M4096" s="14">
        <f t="shared" si="315"/>
        <v>41933.957638888889</v>
      </c>
      <c r="N4096" t="b">
        <v>0</v>
      </c>
      <c r="O4096">
        <v>8</v>
      </c>
      <c r="P4096" t="b">
        <v>0</v>
      </c>
      <c r="Q4096" t="s">
        <v>8271</v>
      </c>
      <c r="R4096" s="7">
        <f t="shared" si="316"/>
        <v>36.5</v>
      </c>
      <c r="S4096" s="7">
        <f t="shared" si="319"/>
        <v>91.25</v>
      </c>
      <c r="T4096" t="s">
        <v>8317</v>
      </c>
      <c r="U4096" t="s">
        <v>8318</v>
      </c>
    </row>
    <row r="4097" spans="1:21" ht="30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317"/>
        <v>42692.781828703708</v>
      </c>
      <c r="L4097" s="19">
        <f t="shared" si="318"/>
        <v>2016</v>
      </c>
      <c r="M4097" s="14">
        <f t="shared" si="315"/>
        <v>42722.781828703708</v>
      </c>
      <c r="N4097" t="b">
        <v>0</v>
      </c>
      <c r="O4097">
        <v>1</v>
      </c>
      <c r="P4097" t="b">
        <v>0</v>
      </c>
      <c r="Q4097" t="s">
        <v>8271</v>
      </c>
      <c r="R4097" s="7">
        <f t="shared" si="316"/>
        <v>2.666666666666667</v>
      </c>
      <c r="S4097" s="7">
        <f t="shared" si="319"/>
        <v>800</v>
      </c>
      <c r="T4097" t="s">
        <v>8317</v>
      </c>
      <c r="U4097" t="s">
        <v>8318</v>
      </c>
    </row>
    <row r="4098" spans="1:21" ht="4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si="317"/>
        <v>42750.280312499999</v>
      </c>
      <c r="L4098" s="19">
        <f t="shared" si="318"/>
        <v>2017</v>
      </c>
      <c r="M4098" s="14">
        <f t="shared" ref="M4098:M4115" si="320">(I4098/86400)+25569+(-6/24)</f>
        <v>42794.118750000001</v>
      </c>
      <c r="N4098" t="b">
        <v>0</v>
      </c>
      <c r="O4098">
        <v>5</v>
      </c>
      <c r="P4098" t="b">
        <v>0</v>
      </c>
      <c r="Q4098" t="s">
        <v>8271</v>
      </c>
      <c r="R4098" s="7">
        <f t="shared" ref="R4098:R4115" si="321">E4098/D4098*100</f>
        <v>11.428571428571429</v>
      </c>
      <c r="S4098" s="7">
        <f t="shared" si="319"/>
        <v>80</v>
      </c>
      <c r="T4098" t="s">
        <v>8317</v>
      </c>
      <c r="U4098" t="s">
        <v>8318</v>
      </c>
    </row>
    <row r="4099" spans="1:21" ht="4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ref="K4099:K4115" si="322">(J4099/86400)+25569+(-6/24)</f>
        <v>42344.574502314819</v>
      </c>
      <c r="L4099" s="19">
        <f t="shared" ref="L4099:L4115" si="323">YEAR(K4099)</f>
        <v>2015</v>
      </c>
      <c r="M4099" s="14">
        <f t="shared" si="320"/>
        <v>42400.746527777781</v>
      </c>
      <c r="N4099" t="b">
        <v>0</v>
      </c>
      <c r="O4099">
        <v>0</v>
      </c>
      <c r="P4099" t="b">
        <v>0</v>
      </c>
      <c r="Q4099" t="s">
        <v>8271</v>
      </c>
      <c r="R4099" s="7">
        <f t="shared" si="321"/>
        <v>0</v>
      </c>
      <c r="S4099" s="7">
        <f t="shared" ref="S4099:S4115" si="324">IFERROR(E4099/O4099,0)</f>
        <v>0</v>
      </c>
      <c r="T4099" t="s">
        <v>8317</v>
      </c>
      <c r="U4099" t="s">
        <v>8318</v>
      </c>
    </row>
    <row r="4100" spans="1:21" ht="30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322"/>
        <v>42495.472187499996</v>
      </c>
      <c r="L4100" s="19">
        <f t="shared" si="323"/>
        <v>2016</v>
      </c>
      <c r="M4100" s="14">
        <f t="shared" si="320"/>
        <v>42525.472187499996</v>
      </c>
      <c r="N4100" t="b">
        <v>0</v>
      </c>
      <c r="O4100">
        <v>0</v>
      </c>
      <c r="P4100" t="b">
        <v>0</v>
      </c>
      <c r="Q4100" t="s">
        <v>8271</v>
      </c>
      <c r="R4100" s="7">
        <f t="shared" si="321"/>
        <v>0</v>
      </c>
      <c r="S4100" s="7">
        <f t="shared" si="324"/>
        <v>0</v>
      </c>
      <c r="T4100" t="s">
        <v>8317</v>
      </c>
      <c r="U4100" t="s">
        <v>8318</v>
      </c>
    </row>
    <row r="4101" spans="1:21" ht="45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322"/>
        <v>42570.600381944445</v>
      </c>
      <c r="L4101" s="19">
        <f t="shared" si="323"/>
        <v>2016</v>
      </c>
      <c r="M4101" s="14">
        <f t="shared" si="320"/>
        <v>42615.600381944445</v>
      </c>
      <c r="N4101" t="b">
        <v>0</v>
      </c>
      <c r="O4101">
        <v>1</v>
      </c>
      <c r="P4101" t="b">
        <v>0</v>
      </c>
      <c r="Q4101" t="s">
        <v>8271</v>
      </c>
      <c r="R4101" s="7">
        <f t="shared" si="321"/>
        <v>1.1111111111111112</v>
      </c>
      <c r="S4101" s="7">
        <f t="shared" si="324"/>
        <v>50</v>
      </c>
      <c r="T4101" t="s">
        <v>8317</v>
      </c>
      <c r="U4101" t="s">
        <v>8318</v>
      </c>
    </row>
    <row r="4102" spans="1:21" ht="30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322"/>
        <v>41926.874884259261</v>
      </c>
      <c r="L4102" s="19">
        <f t="shared" si="323"/>
        <v>2014</v>
      </c>
      <c r="M4102" s="14">
        <f t="shared" si="320"/>
        <v>41936.874884259261</v>
      </c>
      <c r="N4102" t="b">
        <v>0</v>
      </c>
      <c r="O4102">
        <v>0</v>
      </c>
      <c r="P4102" t="b">
        <v>0</v>
      </c>
      <c r="Q4102" t="s">
        <v>8271</v>
      </c>
      <c r="R4102" s="7">
        <f t="shared" si="321"/>
        <v>0</v>
      </c>
      <c r="S4102" s="7">
        <f t="shared" si="324"/>
        <v>0</v>
      </c>
      <c r="T4102" t="s">
        <v>8317</v>
      </c>
      <c r="U4102" t="s">
        <v>8318</v>
      </c>
    </row>
    <row r="4103" spans="1:21" ht="4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322"/>
        <v>42730.653726851851</v>
      </c>
      <c r="L4103" s="19">
        <f t="shared" si="323"/>
        <v>2016</v>
      </c>
      <c r="M4103" s="14">
        <f t="shared" si="320"/>
        <v>42760.653726851851</v>
      </c>
      <c r="N4103" t="b">
        <v>0</v>
      </c>
      <c r="O4103">
        <v>0</v>
      </c>
      <c r="P4103" t="b">
        <v>0</v>
      </c>
      <c r="Q4103" t="s">
        <v>8271</v>
      </c>
      <c r="R4103" s="7">
        <f t="shared" si="321"/>
        <v>0</v>
      </c>
      <c r="S4103" s="7">
        <f t="shared" si="324"/>
        <v>0</v>
      </c>
      <c r="T4103" t="s">
        <v>8317</v>
      </c>
      <c r="U4103" t="s">
        <v>8318</v>
      </c>
    </row>
    <row r="4104" spans="1:21" ht="30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322"/>
        <v>42475.598067129627</v>
      </c>
      <c r="L4104" s="19">
        <f t="shared" si="323"/>
        <v>2016</v>
      </c>
      <c r="M4104" s="14">
        <f t="shared" si="320"/>
        <v>42505.598067129627</v>
      </c>
      <c r="N4104" t="b">
        <v>0</v>
      </c>
      <c r="O4104">
        <v>6</v>
      </c>
      <c r="P4104" t="b">
        <v>0</v>
      </c>
      <c r="Q4104" t="s">
        <v>8271</v>
      </c>
      <c r="R4104" s="7">
        <f t="shared" si="321"/>
        <v>27.400000000000002</v>
      </c>
      <c r="S4104" s="7">
        <f t="shared" si="324"/>
        <v>22.833333333333332</v>
      </c>
      <c r="T4104" t="s">
        <v>8317</v>
      </c>
      <c r="U4104" t="s">
        <v>8318</v>
      </c>
    </row>
    <row r="4105" spans="1:21" ht="4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322"/>
        <v>42188.58293981482</v>
      </c>
      <c r="L4105" s="19">
        <f t="shared" si="323"/>
        <v>2015</v>
      </c>
      <c r="M4105" s="14">
        <f t="shared" si="320"/>
        <v>42242.522222222222</v>
      </c>
      <c r="N4105" t="b">
        <v>0</v>
      </c>
      <c r="O4105">
        <v>6</v>
      </c>
      <c r="P4105" t="b">
        <v>0</v>
      </c>
      <c r="Q4105" t="s">
        <v>8271</v>
      </c>
      <c r="R4105" s="7">
        <f t="shared" si="321"/>
        <v>10</v>
      </c>
      <c r="S4105" s="7">
        <f t="shared" si="324"/>
        <v>16.666666666666668</v>
      </c>
      <c r="T4105" t="s">
        <v>8317</v>
      </c>
      <c r="U4105" t="s">
        <v>8318</v>
      </c>
    </row>
    <row r="4106" spans="1:21" ht="4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322"/>
        <v>42640.028171296297</v>
      </c>
      <c r="L4106" s="19">
        <f t="shared" si="323"/>
        <v>2016</v>
      </c>
      <c r="M4106" s="14">
        <f t="shared" si="320"/>
        <v>42670.028171296297</v>
      </c>
      <c r="N4106" t="b">
        <v>0</v>
      </c>
      <c r="O4106">
        <v>14</v>
      </c>
      <c r="P4106" t="b">
        <v>0</v>
      </c>
      <c r="Q4106" t="s">
        <v>8271</v>
      </c>
      <c r="R4106" s="7">
        <f t="shared" si="321"/>
        <v>21.366666666666667</v>
      </c>
      <c r="S4106" s="7">
        <f t="shared" si="324"/>
        <v>45.785714285714285</v>
      </c>
      <c r="T4106" t="s">
        <v>8317</v>
      </c>
      <c r="U4106" t="s">
        <v>8318</v>
      </c>
    </row>
    <row r="4107" spans="1:21" ht="45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322"/>
        <v>42696.760520833333</v>
      </c>
      <c r="L4107" s="19">
        <f t="shared" si="323"/>
        <v>2016</v>
      </c>
      <c r="M4107" s="14">
        <f t="shared" si="320"/>
        <v>42729.760520833333</v>
      </c>
      <c r="N4107" t="b">
        <v>0</v>
      </c>
      <c r="O4107">
        <v>6</v>
      </c>
      <c r="P4107" t="b">
        <v>0</v>
      </c>
      <c r="Q4107" t="s">
        <v>8271</v>
      </c>
      <c r="R4107" s="7">
        <f t="shared" si="321"/>
        <v>6.9696969696969706</v>
      </c>
      <c r="S4107" s="7">
        <f t="shared" si="324"/>
        <v>383.33333333333331</v>
      </c>
      <c r="T4107" t="s">
        <v>8317</v>
      </c>
      <c r="U4107" t="s">
        <v>8318</v>
      </c>
    </row>
    <row r="4108" spans="1:21" ht="4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322"/>
        <v>42052.799375000002</v>
      </c>
      <c r="L4108" s="19">
        <f t="shared" si="323"/>
        <v>2015</v>
      </c>
      <c r="M4108" s="14">
        <f t="shared" si="320"/>
        <v>42095.791666666672</v>
      </c>
      <c r="N4108" t="b">
        <v>0</v>
      </c>
      <c r="O4108">
        <v>33</v>
      </c>
      <c r="P4108" t="b">
        <v>0</v>
      </c>
      <c r="Q4108" t="s">
        <v>8271</v>
      </c>
      <c r="R4108" s="7">
        <f t="shared" si="321"/>
        <v>70.599999999999994</v>
      </c>
      <c r="S4108" s="7">
        <f t="shared" si="324"/>
        <v>106.96969696969697</v>
      </c>
      <c r="T4108" t="s">
        <v>8317</v>
      </c>
      <c r="U4108" t="s">
        <v>8318</v>
      </c>
    </row>
    <row r="4109" spans="1:21" ht="4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322"/>
        <v>41883.666678240741</v>
      </c>
      <c r="L4109" s="19">
        <f t="shared" si="323"/>
        <v>2014</v>
      </c>
      <c r="M4109" s="14">
        <f t="shared" si="320"/>
        <v>41906.666678240741</v>
      </c>
      <c r="N4109" t="b">
        <v>0</v>
      </c>
      <c r="O4109">
        <v>4</v>
      </c>
      <c r="P4109" t="b">
        <v>0</v>
      </c>
      <c r="Q4109" t="s">
        <v>8271</v>
      </c>
      <c r="R4109" s="7">
        <f t="shared" si="321"/>
        <v>2.0500000000000003</v>
      </c>
      <c r="S4109" s="7">
        <f t="shared" si="324"/>
        <v>10.25</v>
      </c>
      <c r="T4109" t="s">
        <v>8317</v>
      </c>
      <c r="U4109" t="s">
        <v>8318</v>
      </c>
    </row>
    <row r="4110" spans="1:21" ht="4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322"/>
        <v>42766.781678240739</v>
      </c>
      <c r="L4110" s="19">
        <f t="shared" si="323"/>
        <v>2017</v>
      </c>
      <c r="M4110" s="14">
        <f t="shared" si="320"/>
        <v>42796.958333333328</v>
      </c>
      <c r="N4110" t="b">
        <v>0</v>
      </c>
      <c r="O4110">
        <v>1</v>
      </c>
      <c r="P4110" t="b">
        <v>0</v>
      </c>
      <c r="Q4110" t="s">
        <v>8271</v>
      </c>
      <c r="R4110" s="7">
        <f t="shared" si="321"/>
        <v>1.9666666666666666</v>
      </c>
      <c r="S4110" s="7">
        <f t="shared" si="324"/>
        <v>59</v>
      </c>
      <c r="T4110" t="s">
        <v>8317</v>
      </c>
      <c r="U4110" t="s">
        <v>8318</v>
      </c>
    </row>
    <row r="4111" spans="1:21" ht="4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322"/>
        <v>42307.289398148147</v>
      </c>
      <c r="L4111" s="19">
        <f t="shared" si="323"/>
        <v>2015</v>
      </c>
      <c r="M4111" s="14">
        <f t="shared" si="320"/>
        <v>42337.331064814818</v>
      </c>
      <c r="N4111" t="b">
        <v>0</v>
      </c>
      <c r="O4111">
        <v>0</v>
      </c>
      <c r="P4111" t="b">
        <v>0</v>
      </c>
      <c r="Q4111" t="s">
        <v>8271</v>
      </c>
      <c r="R4111" s="7">
        <f t="shared" si="321"/>
        <v>0</v>
      </c>
      <c r="S4111" s="7">
        <f t="shared" si="324"/>
        <v>0</v>
      </c>
      <c r="T4111" t="s">
        <v>8317</v>
      </c>
      <c r="U4111" t="s">
        <v>8318</v>
      </c>
    </row>
    <row r="4112" spans="1:21" ht="4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322"/>
        <v>42512.376747685186</v>
      </c>
      <c r="L4112" s="19">
        <f t="shared" si="323"/>
        <v>2016</v>
      </c>
      <c r="M4112" s="14">
        <f t="shared" si="320"/>
        <v>42572.376747685186</v>
      </c>
      <c r="N4112" t="b">
        <v>0</v>
      </c>
      <c r="O4112">
        <v>6</v>
      </c>
      <c r="P4112" t="b">
        <v>0</v>
      </c>
      <c r="Q4112" t="s">
        <v>8271</v>
      </c>
      <c r="R4112" s="7">
        <f t="shared" si="321"/>
        <v>28.666666666666668</v>
      </c>
      <c r="S4112" s="7">
        <f t="shared" si="324"/>
        <v>14.333333333333334</v>
      </c>
      <c r="T4112" t="s">
        <v>8317</v>
      </c>
      <c r="U4112" t="s">
        <v>8318</v>
      </c>
    </row>
    <row r="4113" spans="1:21" ht="4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322"/>
        <v>42028.885879629626</v>
      </c>
      <c r="L4113" s="19">
        <f t="shared" si="323"/>
        <v>2015</v>
      </c>
      <c r="M4113" s="14">
        <f t="shared" si="320"/>
        <v>42058.885879629626</v>
      </c>
      <c r="N4113" t="b">
        <v>0</v>
      </c>
      <c r="O4113">
        <v>6</v>
      </c>
      <c r="P4113" t="b">
        <v>0</v>
      </c>
      <c r="Q4113" t="s">
        <v>8271</v>
      </c>
      <c r="R4113" s="7">
        <f t="shared" si="321"/>
        <v>3.1333333333333333</v>
      </c>
      <c r="S4113" s="7">
        <f t="shared" si="324"/>
        <v>15.666666666666666</v>
      </c>
      <c r="T4113" t="s">
        <v>8317</v>
      </c>
      <c r="U4113" t="s">
        <v>8318</v>
      </c>
    </row>
    <row r="4114" spans="1:21" ht="4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322"/>
        <v>42400.696597222224</v>
      </c>
      <c r="L4114" s="19">
        <f t="shared" si="323"/>
        <v>2016</v>
      </c>
      <c r="M4114" s="14">
        <f t="shared" si="320"/>
        <v>42427.75</v>
      </c>
      <c r="N4114" t="b">
        <v>0</v>
      </c>
      <c r="O4114">
        <v>1</v>
      </c>
      <c r="P4114" t="b">
        <v>0</v>
      </c>
      <c r="Q4114" t="s">
        <v>8271</v>
      </c>
      <c r="R4114" s="7">
        <f t="shared" si="321"/>
        <v>0.04</v>
      </c>
      <c r="S4114" s="7">
        <f t="shared" si="324"/>
        <v>1</v>
      </c>
      <c r="T4114" t="s">
        <v>8317</v>
      </c>
      <c r="U4114" t="s">
        <v>8318</v>
      </c>
    </row>
    <row r="4115" spans="1:21" ht="4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322"/>
        <v>42358.323182870372</v>
      </c>
      <c r="L4115" s="19">
        <f t="shared" si="323"/>
        <v>2015</v>
      </c>
      <c r="M4115" s="14">
        <f t="shared" si="320"/>
        <v>42377.023611111115</v>
      </c>
      <c r="N4115" t="b">
        <v>0</v>
      </c>
      <c r="O4115">
        <v>3</v>
      </c>
      <c r="P4115" t="b">
        <v>0</v>
      </c>
      <c r="Q4115" t="s">
        <v>8271</v>
      </c>
      <c r="R4115" s="7">
        <f t="shared" si="321"/>
        <v>0.2</v>
      </c>
      <c r="S4115" s="7">
        <f t="shared" si="324"/>
        <v>1</v>
      </c>
      <c r="T4115" t="s">
        <v>8317</v>
      </c>
      <c r="U4115" t="s">
        <v>8318</v>
      </c>
    </row>
  </sheetData>
  <autoFilter ref="A1:V4115" xr:uid="{E9025CB3-3379-498A-9824-F88340A12248}"/>
  <conditionalFormatting sqref="F1:F1048576">
    <cfRule type="cellIs" dxfId="16" priority="8" operator="equal">
      <formula>"""successful"""</formula>
    </cfRule>
  </conditionalFormatting>
  <conditionalFormatting sqref="F2:F4115">
    <cfRule type="containsText" dxfId="15" priority="4" operator="containsText" text="canceled">
      <formula>NOT(ISERROR(SEARCH("canceled",F2)))</formula>
    </cfRule>
    <cfRule type="containsText" dxfId="14" priority="5" operator="containsText" text="failed">
      <formula>NOT(ISERROR(SEARCH("failed",F2)))</formula>
    </cfRule>
    <cfRule type="containsText" dxfId="13" priority="6" operator="containsText" text="successful">
      <formula>NOT(ISERROR(SEARCH("successful",F2)))</formula>
    </cfRule>
    <cfRule type="containsText" dxfId="12" priority="7" operator="containsText" text="successful">
      <formula>NOT(ISERROR(SEARCH("successful",F2)))</formula>
    </cfRule>
  </conditionalFormatting>
  <conditionalFormatting sqref="I4">
    <cfRule type="containsText" dxfId="11" priority="3" operator="containsText" text="live">
      <formula>NOT(ISERROR(SEARCH("live",I4)))</formula>
    </cfRule>
  </conditionalFormatting>
  <conditionalFormatting sqref="F1683:F3148">
    <cfRule type="containsText" dxfId="10" priority="2" operator="containsText" text="live">
      <formula>NOT(ISERROR(SEARCH("live",F1683)))</formula>
    </cfRule>
  </conditionalFormatting>
  <conditionalFormatting sqref="R2:R4115">
    <cfRule type="colorScale" priority="1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7F01D-4D4B-4203-BBA2-39BABE64F1D9}">
  <sheetPr codeName="Sheet8"/>
  <dimension ref="A1:W4115"/>
  <sheetViews>
    <sheetView zoomScale="60" zoomScaleNormal="6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5" x14ac:dyDescent="0.4"/>
  <cols>
    <col min="2" max="2" width="38.3828125" style="3" customWidth="1"/>
    <col min="3" max="3" width="40.3046875" style="3" customWidth="1"/>
    <col min="5" max="5" width="18" customWidth="1"/>
    <col min="6" max="6" width="16.3828125" customWidth="1"/>
    <col min="7" max="7" width="21.3046875" customWidth="1"/>
    <col min="8" max="8" width="17.921875" customWidth="1"/>
    <col min="9" max="9" width="19.921875" customWidth="1"/>
    <col min="10" max="10" width="19.3046875" customWidth="1"/>
    <col min="11" max="11" width="17.921875" customWidth="1"/>
    <col min="12" max="12" width="30.07421875" style="13" customWidth="1"/>
    <col min="13" max="13" width="22.3828125" style="20" customWidth="1"/>
    <col min="14" max="14" width="28.69140625" style="12" customWidth="1"/>
    <col min="15" max="15" width="15.3828125" customWidth="1"/>
    <col min="16" max="16" width="24.69140625" customWidth="1"/>
    <col min="17" max="17" width="36.3828125" customWidth="1"/>
    <col min="18" max="18" width="41.15234375" customWidth="1"/>
    <col min="19" max="19" width="20.69140625" style="6" customWidth="1"/>
    <col min="20" max="20" width="20.69140625" customWidth="1"/>
    <col min="21" max="21" width="18.07421875" customWidth="1"/>
    <col min="22" max="22" width="20.69140625" customWidth="1"/>
    <col min="23" max="23" width="26.23046875" bestFit="1" customWidth="1"/>
    <col min="24" max="24" width="20.69140625" customWidth="1"/>
  </cols>
  <sheetData>
    <row r="1" spans="1:23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8262</v>
      </c>
      <c r="F1" s="1" t="s">
        <v>8217</v>
      </c>
      <c r="G1" s="1" t="s">
        <v>8401</v>
      </c>
      <c r="H1" s="1" t="s">
        <v>8223</v>
      </c>
      <c r="I1" s="1" t="s">
        <v>8245</v>
      </c>
      <c r="J1" s="1" t="s">
        <v>8259</v>
      </c>
      <c r="K1" s="1" t="s">
        <v>8260</v>
      </c>
      <c r="L1" s="11" t="s">
        <v>8363</v>
      </c>
      <c r="M1" s="18" t="s">
        <v>8379</v>
      </c>
      <c r="N1" s="1" t="s">
        <v>8364</v>
      </c>
      <c r="O1" s="1" t="s">
        <v>8261</v>
      </c>
      <c r="P1" s="1" t="s">
        <v>8262</v>
      </c>
      <c r="Q1" s="1" t="s">
        <v>8263</v>
      </c>
      <c r="R1" s="1" t="s">
        <v>8264</v>
      </c>
      <c r="S1" s="5" t="s">
        <v>8306</v>
      </c>
      <c r="T1" s="1" t="s">
        <v>8307</v>
      </c>
      <c r="U1" s="1" t="s">
        <v>8412</v>
      </c>
      <c r="V1" s="1" t="s">
        <v>8309</v>
      </c>
      <c r="W1" s="1"/>
    </row>
    <row r="2" spans="1:23" ht="45" x14ac:dyDescent="0.4">
      <c r="A2">
        <v>0</v>
      </c>
      <c r="B2" s="3" t="s">
        <v>2</v>
      </c>
      <c r="C2" s="3" t="s">
        <v>4111</v>
      </c>
      <c r="D2">
        <v>8500</v>
      </c>
      <c r="E2">
        <v>182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s="14">
        <f>(K2/86400)+25569+(-6/24)</f>
        <v>42176.757071759261</v>
      </c>
      <c r="M2" s="19">
        <f>YEAR(L2)</f>
        <v>2015</v>
      </c>
      <c r="N2" s="14">
        <f t="shared" ref="N2:N65" si="0">(J2/86400)+25569+(-6/24)</f>
        <v>42207.875</v>
      </c>
      <c r="O2" t="b">
        <v>0</v>
      </c>
      <c r="P2">
        <v>182</v>
      </c>
      <c r="Q2" t="b">
        <v>1</v>
      </c>
      <c r="R2" t="s">
        <v>8265</v>
      </c>
      <c r="S2" s="7">
        <f t="shared" ref="S2:S65" si="1">F2/D2*100</f>
        <v>136.85882352941178</v>
      </c>
      <c r="T2" s="7">
        <f>IFERROR(F2/P2,0)</f>
        <v>63.917582417582416</v>
      </c>
      <c r="U2" t="s">
        <v>8310</v>
      </c>
      <c r="V2" t="s">
        <v>8311</v>
      </c>
      <c r="W2" t="s">
        <v>8413</v>
      </c>
    </row>
    <row r="3" spans="1:23" ht="30" x14ac:dyDescent="0.4">
      <c r="A3">
        <v>1</v>
      </c>
      <c r="B3" s="3" t="s">
        <v>3</v>
      </c>
      <c r="C3" s="3" t="s">
        <v>4112</v>
      </c>
      <c r="D3">
        <v>10275</v>
      </c>
      <c r="E3">
        <v>79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s="14">
        <f t="shared" ref="L3:L66" si="2">(K3/86400)+25569+(-6/24)</f>
        <v>42766.350497685184</v>
      </c>
      <c r="M3" s="19">
        <f t="shared" ref="M3:M66" si="3">YEAR(L3)</f>
        <v>2017</v>
      </c>
      <c r="N3" s="14">
        <f t="shared" si="0"/>
        <v>42796.350497685184</v>
      </c>
      <c r="O3" t="b">
        <v>0</v>
      </c>
      <c r="P3">
        <v>79</v>
      </c>
      <c r="Q3" t="b">
        <v>1</v>
      </c>
      <c r="R3" t="s">
        <v>8265</v>
      </c>
      <c r="S3" s="7">
        <f t="shared" si="1"/>
        <v>142.60827250608273</v>
      </c>
      <c r="T3" s="7">
        <f t="shared" ref="T3:T66" si="4">IFERROR(F3/P3,0)</f>
        <v>185.48101265822785</v>
      </c>
      <c r="U3" t="s">
        <v>8310</v>
      </c>
      <c r="V3" t="s">
        <v>8311</v>
      </c>
    </row>
    <row r="4" spans="1:23" ht="45" x14ac:dyDescent="0.4">
      <c r="A4">
        <v>2</v>
      </c>
      <c r="B4" s="3" t="s">
        <v>4</v>
      </c>
      <c r="C4" s="3" t="s">
        <v>4113</v>
      </c>
      <c r="D4">
        <v>500</v>
      </c>
      <c r="E4">
        <v>35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s="14">
        <f t="shared" si="2"/>
        <v>42405.452349537038</v>
      </c>
      <c r="M4" s="19">
        <f t="shared" si="3"/>
        <v>2016</v>
      </c>
      <c r="N4" s="14">
        <f t="shared" si="0"/>
        <v>42415.452349537038</v>
      </c>
      <c r="O4" t="b">
        <v>0</v>
      </c>
      <c r="P4">
        <v>35</v>
      </c>
      <c r="Q4" t="b">
        <v>1</v>
      </c>
      <c r="R4" t="s">
        <v>8265</v>
      </c>
      <c r="S4" s="7">
        <f t="shared" si="1"/>
        <v>105</v>
      </c>
      <c r="T4" s="7">
        <f t="shared" si="4"/>
        <v>15</v>
      </c>
      <c r="U4" t="s">
        <v>8310</v>
      </c>
      <c r="V4" t="s">
        <v>8311</v>
      </c>
    </row>
    <row r="5" spans="1:23" ht="30" x14ac:dyDescent="0.4">
      <c r="A5">
        <v>3</v>
      </c>
      <c r="B5" s="3" t="s">
        <v>5</v>
      </c>
      <c r="C5" s="3" t="s">
        <v>4114</v>
      </c>
      <c r="D5">
        <v>10000</v>
      </c>
      <c r="E5">
        <v>150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s="14">
        <f t="shared" si="2"/>
        <v>41828.265127314815</v>
      </c>
      <c r="M5" s="19">
        <f t="shared" si="3"/>
        <v>2014</v>
      </c>
      <c r="N5" s="14">
        <f t="shared" si="0"/>
        <v>41858.265127314815</v>
      </c>
      <c r="O5" t="b">
        <v>0</v>
      </c>
      <c r="P5">
        <v>150</v>
      </c>
      <c r="Q5" t="b">
        <v>1</v>
      </c>
      <c r="R5" t="s">
        <v>8265</v>
      </c>
      <c r="S5" s="7">
        <f t="shared" si="1"/>
        <v>103.89999999999999</v>
      </c>
      <c r="T5" s="7">
        <f t="shared" si="4"/>
        <v>69.266666666666666</v>
      </c>
      <c r="U5" t="s">
        <v>8310</v>
      </c>
      <c r="V5" t="s">
        <v>8311</v>
      </c>
    </row>
    <row r="6" spans="1:23" ht="45" x14ac:dyDescent="0.4">
      <c r="A6">
        <v>4</v>
      </c>
      <c r="B6" s="3" t="s">
        <v>6</v>
      </c>
      <c r="C6" s="3" t="s">
        <v>4115</v>
      </c>
      <c r="D6">
        <v>44000</v>
      </c>
      <c r="E6">
        <v>284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s="14">
        <f t="shared" si="2"/>
        <v>42327.584247685183</v>
      </c>
      <c r="M6" s="19">
        <f t="shared" si="3"/>
        <v>2015</v>
      </c>
      <c r="N6" s="14">
        <f t="shared" si="0"/>
        <v>42357.584247685183</v>
      </c>
      <c r="O6" t="b">
        <v>0</v>
      </c>
      <c r="P6">
        <v>284</v>
      </c>
      <c r="Q6" t="b">
        <v>1</v>
      </c>
      <c r="R6" t="s">
        <v>8265</v>
      </c>
      <c r="S6" s="7">
        <f t="shared" si="1"/>
        <v>122.99154545454545</v>
      </c>
      <c r="T6" s="7">
        <f t="shared" si="4"/>
        <v>190.55028169014085</v>
      </c>
      <c r="U6" t="s">
        <v>8310</v>
      </c>
      <c r="V6" t="s">
        <v>8311</v>
      </c>
    </row>
    <row r="7" spans="1:23" ht="45" x14ac:dyDescent="0.4">
      <c r="A7">
        <v>5</v>
      </c>
      <c r="B7" s="3" t="s">
        <v>7</v>
      </c>
      <c r="C7" s="3" t="s">
        <v>4116</v>
      </c>
      <c r="D7">
        <v>3999</v>
      </c>
      <c r="E7">
        <v>47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s="14">
        <f t="shared" si="2"/>
        <v>42563.682951388888</v>
      </c>
      <c r="M7" s="19">
        <f t="shared" si="3"/>
        <v>2016</v>
      </c>
      <c r="N7" s="14">
        <f t="shared" si="0"/>
        <v>42579.982638888891</v>
      </c>
      <c r="O7" t="b">
        <v>0</v>
      </c>
      <c r="P7">
        <v>47</v>
      </c>
      <c r="Q7" t="b">
        <v>1</v>
      </c>
      <c r="R7" t="s">
        <v>8265</v>
      </c>
      <c r="S7" s="7">
        <f t="shared" si="1"/>
        <v>109.77744436109028</v>
      </c>
      <c r="T7" s="7">
        <f t="shared" si="4"/>
        <v>93.40425531914893</v>
      </c>
      <c r="U7" t="s">
        <v>8310</v>
      </c>
      <c r="V7" t="s">
        <v>8311</v>
      </c>
    </row>
    <row r="8" spans="1:23" ht="45" x14ac:dyDescent="0.4">
      <c r="A8">
        <v>6</v>
      </c>
      <c r="B8" s="3" t="s">
        <v>8</v>
      </c>
      <c r="C8" s="3" t="s">
        <v>4117</v>
      </c>
      <c r="D8">
        <v>8000</v>
      </c>
      <c r="E8">
        <v>58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s="14">
        <f t="shared" si="2"/>
        <v>41793.822337962964</v>
      </c>
      <c r="M8" s="19">
        <f t="shared" si="3"/>
        <v>2014</v>
      </c>
      <c r="N8" s="14">
        <f t="shared" si="0"/>
        <v>41803.822337962964</v>
      </c>
      <c r="O8" t="b">
        <v>0</v>
      </c>
      <c r="P8">
        <v>58</v>
      </c>
      <c r="Q8" t="b">
        <v>1</v>
      </c>
      <c r="R8" t="s">
        <v>8265</v>
      </c>
      <c r="S8" s="7">
        <f t="shared" si="1"/>
        <v>106.4875</v>
      </c>
      <c r="T8" s="7">
        <f t="shared" si="4"/>
        <v>146.87931034482759</v>
      </c>
      <c r="U8" t="s">
        <v>8310</v>
      </c>
      <c r="V8" t="s">
        <v>8311</v>
      </c>
    </row>
    <row r="9" spans="1:23" ht="45" x14ac:dyDescent="0.4">
      <c r="A9">
        <v>7</v>
      </c>
      <c r="B9" s="3" t="s">
        <v>9</v>
      </c>
      <c r="C9" s="3" t="s">
        <v>4118</v>
      </c>
      <c r="D9">
        <v>9000</v>
      </c>
      <c r="E9">
        <v>57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s="14">
        <f t="shared" si="2"/>
        <v>42515.797071759254</v>
      </c>
      <c r="M9" s="19">
        <f t="shared" si="3"/>
        <v>2016</v>
      </c>
      <c r="N9" s="14">
        <f t="shared" si="0"/>
        <v>42555.797071759254</v>
      </c>
      <c r="O9" t="b">
        <v>0</v>
      </c>
      <c r="P9">
        <v>57</v>
      </c>
      <c r="Q9" t="b">
        <v>1</v>
      </c>
      <c r="R9" t="s">
        <v>8265</v>
      </c>
      <c r="S9" s="7">
        <f t="shared" si="1"/>
        <v>101.22222222222221</v>
      </c>
      <c r="T9" s="7">
        <f t="shared" si="4"/>
        <v>159.82456140350877</v>
      </c>
      <c r="U9" t="s">
        <v>8310</v>
      </c>
      <c r="V9" t="s">
        <v>8311</v>
      </c>
    </row>
    <row r="10" spans="1:23" x14ac:dyDescent="0.4">
      <c r="A10">
        <v>8</v>
      </c>
      <c r="B10" s="3" t="s">
        <v>10</v>
      </c>
      <c r="C10" s="3" t="s">
        <v>4119</v>
      </c>
      <c r="D10">
        <v>3500</v>
      </c>
      <c r="E10">
        <v>12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4">
        <f t="shared" si="2"/>
        <v>42468.69458333333</v>
      </c>
      <c r="M10" s="19">
        <f t="shared" si="3"/>
        <v>2016</v>
      </c>
      <c r="N10" s="14">
        <f t="shared" si="0"/>
        <v>42475.625</v>
      </c>
      <c r="O10" t="b">
        <v>0</v>
      </c>
      <c r="P10">
        <v>12</v>
      </c>
      <c r="Q10" t="b">
        <v>1</v>
      </c>
      <c r="R10" t="s">
        <v>8265</v>
      </c>
      <c r="S10" s="7">
        <f t="shared" si="1"/>
        <v>100.04342857142856</v>
      </c>
      <c r="T10" s="7">
        <f t="shared" si="4"/>
        <v>291.79333333333335</v>
      </c>
      <c r="U10" t="s">
        <v>8310</v>
      </c>
      <c r="V10" t="s">
        <v>8311</v>
      </c>
    </row>
    <row r="11" spans="1:23" ht="45" x14ac:dyDescent="0.4">
      <c r="A11">
        <v>9</v>
      </c>
      <c r="B11" s="3" t="s">
        <v>11</v>
      </c>
      <c r="C11" s="3" t="s">
        <v>4120</v>
      </c>
      <c r="D11">
        <v>500</v>
      </c>
      <c r="E11">
        <v>20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4">
        <f t="shared" si="2"/>
        <v>42446.853518518517</v>
      </c>
      <c r="M11" s="19">
        <f t="shared" si="3"/>
        <v>2016</v>
      </c>
      <c r="N11" s="14">
        <f t="shared" si="0"/>
        <v>42476.853518518517</v>
      </c>
      <c r="O11" t="b">
        <v>0</v>
      </c>
      <c r="P11">
        <v>20</v>
      </c>
      <c r="Q11" t="b">
        <v>1</v>
      </c>
      <c r="R11" t="s">
        <v>8265</v>
      </c>
      <c r="S11" s="7">
        <f t="shared" si="1"/>
        <v>125.998</v>
      </c>
      <c r="T11" s="7">
        <f t="shared" si="4"/>
        <v>31.499500000000001</v>
      </c>
      <c r="U11" t="s">
        <v>8310</v>
      </c>
      <c r="V11" t="s">
        <v>8311</v>
      </c>
    </row>
    <row r="12" spans="1:23" ht="45" x14ac:dyDescent="0.4">
      <c r="A12">
        <v>10</v>
      </c>
      <c r="B12" s="3" t="s">
        <v>12</v>
      </c>
      <c r="C12" s="3" t="s">
        <v>4121</v>
      </c>
      <c r="D12">
        <v>3000</v>
      </c>
      <c r="E12">
        <v>19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4">
        <f t="shared" si="2"/>
        <v>41779.818043981482</v>
      </c>
      <c r="M12" s="19">
        <f t="shared" si="3"/>
        <v>2014</v>
      </c>
      <c r="N12" s="14">
        <f t="shared" si="0"/>
        <v>41814.818043981482</v>
      </c>
      <c r="O12" t="b">
        <v>0</v>
      </c>
      <c r="P12">
        <v>19</v>
      </c>
      <c r="Q12" t="b">
        <v>1</v>
      </c>
      <c r="R12" t="s">
        <v>8265</v>
      </c>
      <c r="S12" s="7">
        <f t="shared" si="1"/>
        <v>100.49999999999999</v>
      </c>
      <c r="T12" s="7">
        <f t="shared" si="4"/>
        <v>158.68421052631578</v>
      </c>
      <c r="U12" t="s">
        <v>8310</v>
      </c>
      <c r="V12" t="s">
        <v>8311</v>
      </c>
    </row>
    <row r="13" spans="1:23" ht="45" x14ac:dyDescent="0.4">
      <c r="A13">
        <v>11</v>
      </c>
      <c r="B13" s="3" t="s">
        <v>13</v>
      </c>
      <c r="C13" s="3" t="s">
        <v>4122</v>
      </c>
      <c r="D13">
        <v>5000</v>
      </c>
      <c r="E13">
        <v>75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4">
        <f t="shared" si="2"/>
        <v>42572.528495370367</v>
      </c>
      <c r="M13" s="19">
        <f t="shared" si="3"/>
        <v>2016</v>
      </c>
      <c r="N13" s="14">
        <f t="shared" si="0"/>
        <v>42603.875</v>
      </c>
      <c r="O13" t="b">
        <v>0</v>
      </c>
      <c r="P13">
        <v>75</v>
      </c>
      <c r="Q13" t="b">
        <v>1</v>
      </c>
      <c r="R13" t="s">
        <v>8265</v>
      </c>
      <c r="S13" s="7">
        <f t="shared" si="1"/>
        <v>120.5</v>
      </c>
      <c r="T13" s="7">
        <f t="shared" si="4"/>
        <v>80.333333333333329</v>
      </c>
      <c r="U13" t="s">
        <v>8310</v>
      </c>
      <c r="V13" t="s">
        <v>8311</v>
      </c>
    </row>
    <row r="14" spans="1:23" ht="45" x14ac:dyDescent="0.4">
      <c r="A14">
        <v>12</v>
      </c>
      <c r="B14" s="3" t="s">
        <v>14</v>
      </c>
      <c r="C14" s="3" t="s">
        <v>4123</v>
      </c>
      <c r="D14">
        <v>30000</v>
      </c>
      <c r="E14">
        <v>827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4">
        <f t="shared" si="2"/>
        <v>41791.463252314818</v>
      </c>
      <c r="M14" s="19">
        <f t="shared" si="3"/>
        <v>2014</v>
      </c>
      <c r="N14" s="14">
        <f t="shared" si="0"/>
        <v>41835.875</v>
      </c>
      <c r="O14" t="b">
        <v>0</v>
      </c>
      <c r="P14">
        <v>827</v>
      </c>
      <c r="Q14" t="b">
        <v>1</v>
      </c>
      <c r="R14" t="s">
        <v>8265</v>
      </c>
      <c r="S14" s="7">
        <f t="shared" si="1"/>
        <v>165.29333333333335</v>
      </c>
      <c r="T14" s="7">
        <f t="shared" si="4"/>
        <v>59.961305925030231</v>
      </c>
      <c r="U14" t="s">
        <v>8310</v>
      </c>
      <c r="V14" t="s">
        <v>8311</v>
      </c>
    </row>
    <row r="15" spans="1:23" ht="30" x14ac:dyDescent="0.4">
      <c r="A15">
        <v>13</v>
      </c>
      <c r="B15" s="3" t="s">
        <v>15</v>
      </c>
      <c r="C15" s="3" t="s">
        <v>4124</v>
      </c>
      <c r="D15">
        <v>3500</v>
      </c>
      <c r="E15">
        <v>51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4">
        <f t="shared" si="2"/>
        <v>42508.427187499998</v>
      </c>
      <c r="M15" s="19">
        <f t="shared" si="3"/>
        <v>2016</v>
      </c>
      <c r="N15" s="14">
        <f t="shared" si="0"/>
        <v>42544.602083333331</v>
      </c>
      <c r="O15" t="b">
        <v>0</v>
      </c>
      <c r="P15">
        <v>51</v>
      </c>
      <c r="Q15" t="b">
        <v>1</v>
      </c>
      <c r="R15" t="s">
        <v>8265</v>
      </c>
      <c r="S15" s="7">
        <f t="shared" si="1"/>
        <v>159.97142857142856</v>
      </c>
      <c r="T15" s="7">
        <f t="shared" si="4"/>
        <v>109.78431372549019</v>
      </c>
      <c r="U15" t="s">
        <v>8310</v>
      </c>
      <c r="V15" t="s">
        <v>8311</v>
      </c>
    </row>
    <row r="16" spans="1:23" ht="30" x14ac:dyDescent="0.4">
      <c r="A16">
        <v>14</v>
      </c>
      <c r="B16" s="3" t="s">
        <v>16</v>
      </c>
      <c r="C16" s="3" t="s">
        <v>4125</v>
      </c>
      <c r="D16">
        <v>6000</v>
      </c>
      <c r="E16">
        <v>41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4">
        <f t="shared" si="2"/>
        <v>41807.77648148148</v>
      </c>
      <c r="M16" s="19">
        <f t="shared" si="3"/>
        <v>2014</v>
      </c>
      <c r="N16" s="14">
        <f t="shared" si="0"/>
        <v>41833.332638888889</v>
      </c>
      <c r="O16" t="b">
        <v>0</v>
      </c>
      <c r="P16">
        <v>41</v>
      </c>
      <c r="Q16" t="b">
        <v>1</v>
      </c>
      <c r="R16" t="s">
        <v>8265</v>
      </c>
      <c r="S16" s="7">
        <f t="shared" si="1"/>
        <v>100.93333333333334</v>
      </c>
      <c r="T16" s="7">
        <f t="shared" si="4"/>
        <v>147.70731707317074</v>
      </c>
      <c r="U16" t="s">
        <v>8310</v>
      </c>
      <c r="V16" t="s">
        <v>8311</v>
      </c>
    </row>
    <row r="17" spans="1:22" ht="45" x14ac:dyDescent="0.4">
      <c r="A17">
        <v>15</v>
      </c>
      <c r="B17" s="3" t="s">
        <v>17</v>
      </c>
      <c r="C17" s="3" t="s">
        <v>4126</v>
      </c>
      <c r="D17">
        <v>2000</v>
      </c>
      <c r="E17">
        <v>98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4">
        <f t="shared" si="2"/>
        <v>42256.141875000001</v>
      </c>
      <c r="M17" s="19">
        <f t="shared" si="3"/>
        <v>2015</v>
      </c>
      <c r="N17" s="14">
        <f t="shared" si="0"/>
        <v>42274.593055555553</v>
      </c>
      <c r="O17" t="b">
        <v>0</v>
      </c>
      <c r="P17">
        <v>98</v>
      </c>
      <c r="Q17" t="b">
        <v>1</v>
      </c>
      <c r="R17" t="s">
        <v>8265</v>
      </c>
      <c r="S17" s="7">
        <f t="shared" si="1"/>
        <v>106.60000000000001</v>
      </c>
      <c r="T17" s="7">
        <f t="shared" si="4"/>
        <v>21.755102040816325</v>
      </c>
      <c r="U17" t="s">
        <v>8310</v>
      </c>
      <c r="V17" t="s">
        <v>8311</v>
      </c>
    </row>
    <row r="18" spans="1:22" ht="45" x14ac:dyDescent="0.4">
      <c r="A18">
        <v>16</v>
      </c>
      <c r="B18" s="3" t="s">
        <v>18</v>
      </c>
      <c r="C18" s="3" t="s">
        <v>4127</v>
      </c>
      <c r="D18">
        <v>12000</v>
      </c>
      <c r="E18">
        <v>70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4">
        <f t="shared" si="2"/>
        <v>41760.546423611115</v>
      </c>
      <c r="M18" s="19">
        <f t="shared" si="3"/>
        <v>2014</v>
      </c>
      <c r="N18" s="14">
        <f t="shared" si="0"/>
        <v>41805.979166666664</v>
      </c>
      <c r="O18" t="b">
        <v>0</v>
      </c>
      <c r="P18">
        <v>70</v>
      </c>
      <c r="Q18" t="b">
        <v>1</v>
      </c>
      <c r="R18" t="s">
        <v>8265</v>
      </c>
      <c r="S18" s="7">
        <f t="shared" si="1"/>
        <v>100.24166666666667</v>
      </c>
      <c r="T18" s="7">
        <f t="shared" si="4"/>
        <v>171.84285714285716</v>
      </c>
      <c r="U18" t="s">
        <v>8310</v>
      </c>
      <c r="V18" t="s">
        <v>8311</v>
      </c>
    </row>
    <row r="19" spans="1:22" ht="45" x14ac:dyDescent="0.4">
      <c r="A19">
        <v>17</v>
      </c>
      <c r="B19" s="3" t="s">
        <v>19</v>
      </c>
      <c r="C19" s="3" t="s">
        <v>4128</v>
      </c>
      <c r="D19">
        <v>1500</v>
      </c>
      <c r="E19">
        <v>36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4">
        <f t="shared" si="2"/>
        <v>41917.481736111113</v>
      </c>
      <c r="M19" s="19">
        <f t="shared" si="3"/>
        <v>2014</v>
      </c>
      <c r="N19" s="14">
        <f t="shared" si="0"/>
        <v>41947.523402777777</v>
      </c>
      <c r="O19" t="b">
        <v>0</v>
      </c>
      <c r="P19">
        <v>36</v>
      </c>
      <c r="Q19" t="b">
        <v>1</v>
      </c>
      <c r="R19" t="s">
        <v>8265</v>
      </c>
      <c r="S19" s="7">
        <f t="shared" si="1"/>
        <v>100.66666666666666</v>
      </c>
      <c r="T19" s="7">
        <f t="shared" si="4"/>
        <v>41.944444444444443</v>
      </c>
      <c r="U19" t="s">
        <v>8310</v>
      </c>
      <c r="V19" t="s">
        <v>8311</v>
      </c>
    </row>
    <row r="20" spans="1:22" ht="45" x14ac:dyDescent="0.4">
      <c r="A20">
        <v>18</v>
      </c>
      <c r="B20" s="3" t="s">
        <v>20</v>
      </c>
      <c r="C20" s="3" t="s">
        <v>4129</v>
      </c>
      <c r="D20">
        <v>30000</v>
      </c>
      <c r="E20">
        <v>342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4">
        <f t="shared" si="2"/>
        <v>41869.292314814811</v>
      </c>
      <c r="M20" s="19">
        <f t="shared" si="3"/>
        <v>2014</v>
      </c>
      <c r="N20" s="14">
        <f t="shared" si="0"/>
        <v>41899.292314814811</v>
      </c>
      <c r="O20" t="b">
        <v>0</v>
      </c>
      <c r="P20">
        <v>342</v>
      </c>
      <c r="Q20" t="b">
        <v>1</v>
      </c>
      <c r="R20" t="s">
        <v>8265</v>
      </c>
      <c r="S20" s="7">
        <f t="shared" si="1"/>
        <v>106.32110000000002</v>
      </c>
      <c r="T20" s="7">
        <f t="shared" si="4"/>
        <v>93.264122807017543</v>
      </c>
      <c r="U20" t="s">
        <v>8310</v>
      </c>
      <c r="V20" t="s">
        <v>8311</v>
      </c>
    </row>
    <row r="21" spans="1:22" ht="45" x14ac:dyDescent="0.4">
      <c r="A21">
        <v>19</v>
      </c>
      <c r="B21" s="3" t="s">
        <v>21</v>
      </c>
      <c r="C21" s="3" t="s">
        <v>4130</v>
      </c>
      <c r="D21">
        <v>850</v>
      </c>
      <c r="E21">
        <v>22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4">
        <f t="shared" si="2"/>
        <v>42175.566365740742</v>
      </c>
      <c r="M21" s="19">
        <f t="shared" si="3"/>
        <v>2015</v>
      </c>
      <c r="N21" s="14">
        <f t="shared" si="0"/>
        <v>42205.566365740742</v>
      </c>
      <c r="O21" t="b">
        <v>0</v>
      </c>
      <c r="P21">
        <v>22</v>
      </c>
      <c r="Q21" t="b">
        <v>1</v>
      </c>
      <c r="R21" t="s">
        <v>8265</v>
      </c>
      <c r="S21" s="7">
        <f t="shared" si="1"/>
        <v>145.29411764705881</v>
      </c>
      <c r="T21" s="7">
        <f t="shared" si="4"/>
        <v>56.136363636363633</v>
      </c>
      <c r="U21" t="s">
        <v>8310</v>
      </c>
      <c r="V21" t="s">
        <v>8311</v>
      </c>
    </row>
    <row r="22" spans="1:22" ht="45" x14ac:dyDescent="0.4">
      <c r="A22">
        <v>20</v>
      </c>
      <c r="B22" s="3" t="s">
        <v>22</v>
      </c>
      <c r="C22" s="3" t="s">
        <v>4131</v>
      </c>
      <c r="D22">
        <v>2000</v>
      </c>
      <c r="E22">
        <v>25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4">
        <f t="shared" si="2"/>
        <v>42200.508240740739</v>
      </c>
      <c r="M22" s="19">
        <f t="shared" si="3"/>
        <v>2015</v>
      </c>
      <c r="N22" s="14">
        <f t="shared" si="0"/>
        <v>42260.508240740739</v>
      </c>
      <c r="O22" t="b">
        <v>0</v>
      </c>
      <c r="P22">
        <v>25</v>
      </c>
      <c r="Q22" t="b">
        <v>1</v>
      </c>
      <c r="R22" t="s">
        <v>8265</v>
      </c>
      <c r="S22" s="7">
        <f t="shared" si="1"/>
        <v>100.2</v>
      </c>
      <c r="T22" s="7">
        <f t="shared" si="4"/>
        <v>80.16</v>
      </c>
      <c r="U22" t="s">
        <v>8310</v>
      </c>
      <c r="V22" t="s">
        <v>8311</v>
      </c>
    </row>
    <row r="23" spans="1:22" ht="45" x14ac:dyDescent="0.4">
      <c r="A23">
        <v>21</v>
      </c>
      <c r="B23" s="3" t="s">
        <v>23</v>
      </c>
      <c r="C23" s="3" t="s">
        <v>4132</v>
      </c>
      <c r="D23">
        <v>18500</v>
      </c>
      <c r="E23">
        <v>101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4">
        <f t="shared" si="2"/>
        <v>41878.377187500002</v>
      </c>
      <c r="M23" s="19">
        <f t="shared" si="3"/>
        <v>2014</v>
      </c>
      <c r="N23" s="14">
        <f t="shared" si="0"/>
        <v>41908.377187500002</v>
      </c>
      <c r="O23" t="b">
        <v>0</v>
      </c>
      <c r="P23">
        <v>101</v>
      </c>
      <c r="Q23" t="b">
        <v>1</v>
      </c>
      <c r="R23" t="s">
        <v>8265</v>
      </c>
      <c r="S23" s="7">
        <f t="shared" si="1"/>
        <v>109.13513513513513</v>
      </c>
      <c r="T23" s="7">
        <f t="shared" si="4"/>
        <v>199.9009900990099</v>
      </c>
      <c r="U23" t="s">
        <v>8310</v>
      </c>
      <c r="V23" t="s">
        <v>8311</v>
      </c>
    </row>
    <row r="24" spans="1:22" ht="30" x14ac:dyDescent="0.4">
      <c r="A24">
        <v>22</v>
      </c>
      <c r="B24" s="3" t="s">
        <v>24</v>
      </c>
      <c r="C24" s="3" t="s">
        <v>4133</v>
      </c>
      <c r="D24">
        <v>350</v>
      </c>
      <c r="E24">
        <v>8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4">
        <f t="shared" si="2"/>
        <v>41989.66134259259</v>
      </c>
      <c r="M24" s="19">
        <f t="shared" si="3"/>
        <v>2014</v>
      </c>
      <c r="N24" s="14">
        <f t="shared" si="0"/>
        <v>42005.082638888889</v>
      </c>
      <c r="O24" t="b">
        <v>0</v>
      </c>
      <c r="P24">
        <v>8</v>
      </c>
      <c r="Q24" t="b">
        <v>1</v>
      </c>
      <c r="R24" t="s">
        <v>8265</v>
      </c>
      <c r="S24" s="7">
        <f t="shared" si="1"/>
        <v>117.14285714285715</v>
      </c>
      <c r="T24" s="7">
        <f t="shared" si="4"/>
        <v>51.25</v>
      </c>
      <c r="U24" t="s">
        <v>8310</v>
      </c>
      <c r="V24" t="s">
        <v>8311</v>
      </c>
    </row>
    <row r="25" spans="1:22" ht="45" x14ac:dyDescent="0.4">
      <c r="A25">
        <v>23</v>
      </c>
      <c r="B25" s="3" t="s">
        <v>25</v>
      </c>
      <c r="C25" s="3" t="s">
        <v>4134</v>
      </c>
      <c r="D25">
        <v>2000</v>
      </c>
      <c r="E25">
        <v>23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4">
        <f t="shared" si="2"/>
        <v>42097.528946759259</v>
      </c>
      <c r="M25" s="19">
        <f t="shared" si="3"/>
        <v>2015</v>
      </c>
      <c r="N25" s="14">
        <f t="shared" si="0"/>
        <v>42124.388888888891</v>
      </c>
      <c r="O25" t="b">
        <v>0</v>
      </c>
      <c r="P25">
        <v>23</v>
      </c>
      <c r="Q25" t="b">
        <v>1</v>
      </c>
      <c r="R25" t="s">
        <v>8265</v>
      </c>
      <c r="S25" s="7">
        <f t="shared" si="1"/>
        <v>118.5</v>
      </c>
      <c r="T25" s="7">
        <f t="shared" si="4"/>
        <v>103.04347826086956</v>
      </c>
      <c r="U25" t="s">
        <v>8310</v>
      </c>
      <c r="V25" t="s">
        <v>8311</v>
      </c>
    </row>
    <row r="26" spans="1:22" ht="30" x14ac:dyDescent="0.4">
      <c r="A26">
        <v>24</v>
      </c>
      <c r="B26" s="3" t="s">
        <v>26</v>
      </c>
      <c r="C26" s="3" t="s">
        <v>4135</v>
      </c>
      <c r="D26">
        <v>35000</v>
      </c>
      <c r="E26">
        <v>574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4">
        <f t="shared" si="2"/>
        <v>42229.570173611108</v>
      </c>
      <c r="M26" s="19">
        <f t="shared" si="3"/>
        <v>2015</v>
      </c>
      <c r="N26" s="14">
        <f t="shared" si="0"/>
        <v>42262.568749999999</v>
      </c>
      <c r="O26" t="b">
        <v>0</v>
      </c>
      <c r="P26">
        <v>574</v>
      </c>
      <c r="Q26" t="b">
        <v>1</v>
      </c>
      <c r="R26" t="s">
        <v>8265</v>
      </c>
      <c r="S26" s="7">
        <f t="shared" si="1"/>
        <v>108.80768571428572</v>
      </c>
      <c r="T26" s="7">
        <f t="shared" si="4"/>
        <v>66.346149825783982</v>
      </c>
      <c r="U26" t="s">
        <v>8310</v>
      </c>
      <c r="V26" t="s">
        <v>8311</v>
      </c>
    </row>
    <row r="27" spans="1:22" ht="45" x14ac:dyDescent="0.4">
      <c r="A27">
        <v>25</v>
      </c>
      <c r="B27" s="3" t="s">
        <v>27</v>
      </c>
      <c r="C27" s="3" t="s">
        <v>4136</v>
      </c>
      <c r="D27">
        <v>600</v>
      </c>
      <c r="E27">
        <v>14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4">
        <f t="shared" si="2"/>
        <v>42317.775011574078</v>
      </c>
      <c r="M27" s="19">
        <f t="shared" si="3"/>
        <v>2015</v>
      </c>
      <c r="N27" s="14">
        <f t="shared" si="0"/>
        <v>42377.775011574078</v>
      </c>
      <c r="O27" t="b">
        <v>0</v>
      </c>
      <c r="P27">
        <v>14</v>
      </c>
      <c r="Q27" t="b">
        <v>1</v>
      </c>
      <c r="R27" t="s">
        <v>8265</v>
      </c>
      <c r="S27" s="7">
        <f t="shared" si="1"/>
        <v>133.33333333333331</v>
      </c>
      <c r="T27" s="7">
        <f t="shared" si="4"/>
        <v>57.142857142857146</v>
      </c>
      <c r="U27" t="s">
        <v>8310</v>
      </c>
      <c r="V27" t="s">
        <v>8311</v>
      </c>
    </row>
    <row r="28" spans="1:22" ht="30" x14ac:dyDescent="0.4">
      <c r="A28">
        <v>26</v>
      </c>
      <c r="B28" s="3" t="s">
        <v>28</v>
      </c>
      <c r="C28" s="3" t="s">
        <v>4137</v>
      </c>
      <c r="D28">
        <v>1250</v>
      </c>
      <c r="E28">
        <v>19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4">
        <f t="shared" si="2"/>
        <v>41828.265555555554</v>
      </c>
      <c r="M28" s="19">
        <f t="shared" si="3"/>
        <v>2014</v>
      </c>
      <c r="N28" s="14">
        <f t="shared" si="0"/>
        <v>41868.265555555554</v>
      </c>
      <c r="O28" t="b">
        <v>0</v>
      </c>
      <c r="P28">
        <v>19</v>
      </c>
      <c r="Q28" t="b">
        <v>1</v>
      </c>
      <c r="R28" t="s">
        <v>8265</v>
      </c>
      <c r="S28" s="7">
        <f t="shared" si="1"/>
        <v>155.20000000000002</v>
      </c>
      <c r="T28" s="7">
        <f t="shared" si="4"/>
        <v>102.10526315789474</v>
      </c>
      <c r="U28" t="s">
        <v>8310</v>
      </c>
      <c r="V28" t="s">
        <v>8311</v>
      </c>
    </row>
    <row r="29" spans="1:22" ht="45" x14ac:dyDescent="0.4">
      <c r="A29">
        <v>27</v>
      </c>
      <c r="B29" s="3" t="s">
        <v>29</v>
      </c>
      <c r="C29" s="3" t="s">
        <v>4138</v>
      </c>
      <c r="D29">
        <v>20000</v>
      </c>
      <c r="E29">
        <v>150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4">
        <f t="shared" si="2"/>
        <v>41928.914733796293</v>
      </c>
      <c r="M29" s="19">
        <f t="shared" si="3"/>
        <v>2014</v>
      </c>
      <c r="N29" s="14">
        <f t="shared" si="0"/>
        <v>41958.956400462965</v>
      </c>
      <c r="O29" t="b">
        <v>0</v>
      </c>
      <c r="P29">
        <v>150</v>
      </c>
      <c r="Q29" t="b">
        <v>1</v>
      </c>
      <c r="R29" t="s">
        <v>8265</v>
      </c>
      <c r="S29" s="7">
        <f t="shared" si="1"/>
        <v>111.72500000000001</v>
      </c>
      <c r="T29" s="7">
        <f t="shared" si="4"/>
        <v>148.96666666666667</v>
      </c>
      <c r="U29" t="s">
        <v>8310</v>
      </c>
      <c r="V29" t="s">
        <v>8311</v>
      </c>
    </row>
    <row r="30" spans="1:22" ht="30" x14ac:dyDescent="0.4">
      <c r="A30">
        <v>28</v>
      </c>
      <c r="B30" s="3" t="s">
        <v>30</v>
      </c>
      <c r="C30" s="3" t="s">
        <v>4139</v>
      </c>
      <c r="D30">
        <v>12000</v>
      </c>
      <c r="E30">
        <v>71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4">
        <f t="shared" si="2"/>
        <v>42324.71393518518</v>
      </c>
      <c r="M30" s="19">
        <f t="shared" si="3"/>
        <v>2015</v>
      </c>
      <c r="N30" s="14">
        <f t="shared" si="0"/>
        <v>42354.71393518518</v>
      </c>
      <c r="O30" t="b">
        <v>0</v>
      </c>
      <c r="P30">
        <v>71</v>
      </c>
      <c r="Q30" t="b">
        <v>1</v>
      </c>
      <c r="R30" t="s">
        <v>8265</v>
      </c>
      <c r="S30" s="7">
        <f t="shared" si="1"/>
        <v>100.35000000000001</v>
      </c>
      <c r="T30" s="7">
        <f t="shared" si="4"/>
        <v>169.6056338028169</v>
      </c>
      <c r="U30" t="s">
        <v>8310</v>
      </c>
      <c r="V30" t="s">
        <v>8311</v>
      </c>
    </row>
    <row r="31" spans="1:22" ht="45" x14ac:dyDescent="0.4">
      <c r="A31">
        <v>29</v>
      </c>
      <c r="B31" s="3" t="s">
        <v>31</v>
      </c>
      <c r="C31" s="3" t="s">
        <v>4140</v>
      </c>
      <c r="D31">
        <v>3000</v>
      </c>
      <c r="E31">
        <v>117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4">
        <f t="shared" si="2"/>
        <v>41812.42324074074</v>
      </c>
      <c r="M31" s="19">
        <f t="shared" si="3"/>
        <v>2014</v>
      </c>
      <c r="N31" s="14">
        <f t="shared" si="0"/>
        <v>41842.42324074074</v>
      </c>
      <c r="O31" t="b">
        <v>0</v>
      </c>
      <c r="P31">
        <v>117</v>
      </c>
      <c r="Q31" t="b">
        <v>1</v>
      </c>
      <c r="R31" t="s">
        <v>8265</v>
      </c>
      <c r="S31" s="7">
        <f t="shared" si="1"/>
        <v>123.33333333333334</v>
      </c>
      <c r="T31" s="7">
        <f t="shared" si="4"/>
        <v>31.623931623931625</v>
      </c>
      <c r="U31" t="s">
        <v>8310</v>
      </c>
      <c r="V31" t="s">
        <v>8311</v>
      </c>
    </row>
    <row r="32" spans="1:22" ht="45" x14ac:dyDescent="0.4">
      <c r="A32">
        <v>30</v>
      </c>
      <c r="B32" s="3" t="s">
        <v>32</v>
      </c>
      <c r="C32" s="3" t="s">
        <v>4141</v>
      </c>
      <c r="D32">
        <v>4000</v>
      </c>
      <c r="E32">
        <v>53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4">
        <f t="shared" si="2"/>
        <v>41842.042997685188</v>
      </c>
      <c r="M32" s="19">
        <f t="shared" si="3"/>
        <v>2014</v>
      </c>
      <c r="N32" s="14">
        <f t="shared" si="0"/>
        <v>41872.042997685188</v>
      </c>
      <c r="O32" t="b">
        <v>0</v>
      </c>
      <c r="P32">
        <v>53</v>
      </c>
      <c r="Q32" t="b">
        <v>1</v>
      </c>
      <c r="R32" t="s">
        <v>8265</v>
      </c>
      <c r="S32" s="7">
        <f t="shared" si="1"/>
        <v>101.29975</v>
      </c>
      <c r="T32" s="7">
        <f t="shared" si="4"/>
        <v>76.45264150943396</v>
      </c>
      <c r="U32" t="s">
        <v>8310</v>
      </c>
      <c r="V32" t="s">
        <v>8311</v>
      </c>
    </row>
    <row r="33" spans="1:22" ht="45" x14ac:dyDescent="0.4">
      <c r="A33">
        <v>31</v>
      </c>
      <c r="B33" s="3" t="s">
        <v>33</v>
      </c>
      <c r="C33" s="3" t="s">
        <v>4142</v>
      </c>
      <c r="D33">
        <v>13</v>
      </c>
      <c r="E33">
        <v>1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4">
        <f t="shared" si="2"/>
        <v>42376.54206018518</v>
      </c>
      <c r="M33" s="19">
        <f t="shared" si="3"/>
        <v>2016</v>
      </c>
      <c r="N33" s="14">
        <f t="shared" si="0"/>
        <v>42394.54206018518</v>
      </c>
      <c r="O33" t="b">
        <v>0</v>
      </c>
      <c r="P33">
        <v>1</v>
      </c>
      <c r="Q33" t="b">
        <v>1</v>
      </c>
      <c r="R33" t="s">
        <v>8265</v>
      </c>
      <c r="S33" s="7">
        <f t="shared" si="1"/>
        <v>100</v>
      </c>
      <c r="T33" s="7">
        <f t="shared" si="4"/>
        <v>13</v>
      </c>
      <c r="U33" t="s">
        <v>8310</v>
      </c>
      <c r="V33" t="s">
        <v>8311</v>
      </c>
    </row>
    <row r="34" spans="1:22" ht="45" x14ac:dyDescent="0.4">
      <c r="A34">
        <v>32</v>
      </c>
      <c r="B34" s="3" t="s">
        <v>34</v>
      </c>
      <c r="C34" s="3" t="s">
        <v>4143</v>
      </c>
      <c r="D34">
        <v>28450</v>
      </c>
      <c r="E34">
        <v>89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4">
        <f t="shared" si="2"/>
        <v>42461.377511574072</v>
      </c>
      <c r="M34" s="19">
        <f t="shared" si="3"/>
        <v>2016</v>
      </c>
      <c r="N34" s="14">
        <f t="shared" si="0"/>
        <v>42502.915972222225</v>
      </c>
      <c r="O34" t="b">
        <v>0</v>
      </c>
      <c r="P34">
        <v>89</v>
      </c>
      <c r="Q34" t="b">
        <v>1</v>
      </c>
      <c r="R34" t="s">
        <v>8265</v>
      </c>
      <c r="S34" s="7">
        <f t="shared" si="1"/>
        <v>100.24604569420035</v>
      </c>
      <c r="T34" s="7">
        <f t="shared" si="4"/>
        <v>320.44943820224717</v>
      </c>
      <c r="U34" t="s">
        <v>8310</v>
      </c>
      <c r="V34" t="s">
        <v>8311</v>
      </c>
    </row>
    <row r="35" spans="1:22" ht="45" x14ac:dyDescent="0.4">
      <c r="A35">
        <v>33</v>
      </c>
      <c r="B35" s="3" t="s">
        <v>35</v>
      </c>
      <c r="C35" s="3" t="s">
        <v>4144</v>
      </c>
      <c r="D35">
        <v>5250</v>
      </c>
      <c r="E35">
        <v>64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4">
        <f t="shared" si="2"/>
        <v>42286.410891203705</v>
      </c>
      <c r="M35" s="19">
        <f t="shared" si="3"/>
        <v>2015</v>
      </c>
      <c r="N35" s="14">
        <f t="shared" si="0"/>
        <v>42316.452557870369</v>
      </c>
      <c r="O35" t="b">
        <v>0</v>
      </c>
      <c r="P35">
        <v>64</v>
      </c>
      <c r="Q35" t="b">
        <v>1</v>
      </c>
      <c r="R35" t="s">
        <v>8265</v>
      </c>
      <c r="S35" s="7">
        <f t="shared" si="1"/>
        <v>102.0952380952381</v>
      </c>
      <c r="T35" s="7">
        <f t="shared" si="4"/>
        <v>83.75</v>
      </c>
      <c r="U35" t="s">
        <v>8310</v>
      </c>
      <c r="V35" t="s">
        <v>8311</v>
      </c>
    </row>
    <row r="36" spans="1:22" ht="45" x14ac:dyDescent="0.4">
      <c r="A36">
        <v>34</v>
      </c>
      <c r="B36" s="3" t="s">
        <v>36</v>
      </c>
      <c r="C36" s="3" t="s">
        <v>4145</v>
      </c>
      <c r="D36">
        <v>2600</v>
      </c>
      <c r="E36">
        <v>68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4">
        <f t="shared" si="2"/>
        <v>41841.071770833332</v>
      </c>
      <c r="M36" s="19">
        <f t="shared" si="3"/>
        <v>2014</v>
      </c>
      <c r="N36" s="14">
        <f t="shared" si="0"/>
        <v>41856.071770833332</v>
      </c>
      <c r="O36" t="b">
        <v>0</v>
      </c>
      <c r="P36">
        <v>68</v>
      </c>
      <c r="Q36" t="b">
        <v>1</v>
      </c>
      <c r="R36" t="s">
        <v>8265</v>
      </c>
      <c r="S36" s="7">
        <f t="shared" si="1"/>
        <v>130.46153846153845</v>
      </c>
      <c r="T36" s="7">
        <f t="shared" si="4"/>
        <v>49.882352941176471</v>
      </c>
      <c r="U36" t="s">
        <v>8310</v>
      </c>
      <c r="V36" t="s">
        <v>8311</v>
      </c>
    </row>
    <row r="37" spans="1:22" ht="30" x14ac:dyDescent="0.4">
      <c r="A37">
        <v>35</v>
      </c>
      <c r="B37" s="3" t="s">
        <v>37</v>
      </c>
      <c r="C37" s="3" t="s">
        <v>4146</v>
      </c>
      <c r="D37">
        <v>1000</v>
      </c>
      <c r="E37">
        <v>28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4">
        <f t="shared" si="2"/>
        <v>42098.041828703703</v>
      </c>
      <c r="M37" s="19">
        <f t="shared" si="3"/>
        <v>2015</v>
      </c>
      <c r="N37" s="14">
        <f t="shared" si="0"/>
        <v>42121.75</v>
      </c>
      <c r="O37" t="b">
        <v>0</v>
      </c>
      <c r="P37">
        <v>28</v>
      </c>
      <c r="Q37" t="b">
        <v>1</v>
      </c>
      <c r="R37" t="s">
        <v>8265</v>
      </c>
      <c r="S37" s="7">
        <f t="shared" si="1"/>
        <v>166.5</v>
      </c>
      <c r="T37" s="7">
        <f t="shared" si="4"/>
        <v>59.464285714285715</v>
      </c>
      <c r="U37" t="s">
        <v>8310</v>
      </c>
      <c r="V37" t="s">
        <v>8311</v>
      </c>
    </row>
    <row r="38" spans="1:22" ht="30" x14ac:dyDescent="0.4">
      <c r="A38">
        <v>36</v>
      </c>
      <c r="B38" s="3" t="s">
        <v>38</v>
      </c>
      <c r="C38" s="3" t="s">
        <v>4147</v>
      </c>
      <c r="D38">
        <v>6000</v>
      </c>
      <c r="E38">
        <v>44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4">
        <f t="shared" si="2"/>
        <v>42068.057002314818</v>
      </c>
      <c r="M38" s="19">
        <f t="shared" si="3"/>
        <v>2015</v>
      </c>
      <c r="N38" s="14">
        <f t="shared" si="0"/>
        <v>42098.015335648146</v>
      </c>
      <c r="O38" t="b">
        <v>0</v>
      </c>
      <c r="P38">
        <v>44</v>
      </c>
      <c r="Q38" t="b">
        <v>1</v>
      </c>
      <c r="R38" t="s">
        <v>8265</v>
      </c>
      <c r="S38" s="7">
        <f t="shared" si="1"/>
        <v>142.15</v>
      </c>
      <c r="T38" s="7">
        <f t="shared" si="4"/>
        <v>193.84090909090909</v>
      </c>
      <c r="U38" t="s">
        <v>8310</v>
      </c>
      <c r="V38" t="s">
        <v>8311</v>
      </c>
    </row>
    <row r="39" spans="1:22" ht="45" x14ac:dyDescent="0.4">
      <c r="A39">
        <v>37</v>
      </c>
      <c r="B39" s="3" t="s">
        <v>39</v>
      </c>
      <c r="C39" s="3" t="s">
        <v>4148</v>
      </c>
      <c r="D39">
        <v>22000</v>
      </c>
      <c r="E39">
        <v>253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4">
        <f t="shared" si="2"/>
        <v>42032.443043981482</v>
      </c>
      <c r="M39" s="19">
        <f t="shared" si="3"/>
        <v>2015</v>
      </c>
      <c r="N39" s="14">
        <f t="shared" si="0"/>
        <v>42062.443043981482</v>
      </c>
      <c r="O39" t="b">
        <v>0</v>
      </c>
      <c r="P39">
        <v>253</v>
      </c>
      <c r="Q39" t="b">
        <v>1</v>
      </c>
      <c r="R39" t="s">
        <v>8265</v>
      </c>
      <c r="S39" s="7">
        <f t="shared" si="1"/>
        <v>183.44090909090909</v>
      </c>
      <c r="T39" s="7">
        <f t="shared" si="4"/>
        <v>159.51383399209487</v>
      </c>
      <c r="U39" t="s">
        <v>8310</v>
      </c>
      <c r="V39" t="s">
        <v>8311</v>
      </c>
    </row>
    <row r="40" spans="1:22" ht="45" x14ac:dyDescent="0.4">
      <c r="A40">
        <v>38</v>
      </c>
      <c r="B40" s="3" t="s">
        <v>40</v>
      </c>
      <c r="C40" s="3" t="s">
        <v>4149</v>
      </c>
      <c r="D40">
        <v>2500</v>
      </c>
      <c r="E40">
        <v>66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4">
        <f t="shared" si="2"/>
        <v>41374.807222222225</v>
      </c>
      <c r="M40" s="19">
        <f t="shared" si="3"/>
        <v>2013</v>
      </c>
      <c r="N40" s="14">
        <f t="shared" si="0"/>
        <v>41404.807222222225</v>
      </c>
      <c r="O40" t="b">
        <v>0</v>
      </c>
      <c r="P40">
        <v>66</v>
      </c>
      <c r="Q40" t="b">
        <v>1</v>
      </c>
      <c r="R40" t="s">
        <v>8265</v>
      </c>
      <c r="S40" s="7">
        <f t="shared" si="1"/>
        <v>110.04</v>
      </c>
      <c r="T40" s="7">
        <f t="shared" si="4"/>
        <v>41.68181818181818</v>
      </c>
      <c r="U40" t="s">
        <v>8310</v>
      </c>
      <c r="V40" t="s">
        <v>8311</v>
      </c>
    </row>
    <row r="41" spans="1:22" ht="45" x14ac:dyDescent="0.4">
      <c r="A41">
        <v>39</v>
      </c>
      <c r="B41" s="3" t="s">
        <v>41</v>
      </c>
      <c r="C41" s="3" t="s">
        <v>4150</v>
      </c>
      <c r="D41">
        <v>25000</v>
      </c>
      <c r="E41">
        <v>217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4">
        <f t="shared" si="2"/>
        <v>41753.797083333331</v>
      </c>
      <c r="M41" s="19">
        <f t="shared" si="3"/>
        <v>2014</v>
      </c>
      <c r="N41" s="14">
        <f t="shared" si="0"/>
        <v>41784.707638888889</v>
      </c>
      <c r="O41" t="b">
        <v>0</v>
      </c>
      <c r="P41">
        <v>217</v>
      </c>
      <c r="Q41" t="b">
        <v>1</v>
      </c>
      <c r="R41" t="s">
        <v>8265</v>
      </c>
      <c r="S41" s="7">
        <f t="shared" si="1"/>
        <v>130.98000000000002</v>
      </c>
      <c r="T41" s="7">
        <f t="shared" si="4"/>
        <v>150.89861751152074</v>
      </c>
      <c r="U41" t="s">
        <v>8310</v>
      </c>
      <c r="V41" t="s">
        <v>8311</v>
      </c>
    </row>
    <row r="42" spans="1:22" ht="45" x14ac:dyDescent="0.4">
      <c r="A42">
        <v>40</v>
      </c>
      <c r="B42" s="3" t="s">
        <v>42</v>
      </c>
      <c r="C42" s="3" t="s">
        <v>4151</v>
      </c>
      <c r="D42">
        <v>2000</v>
      </c>
      <c r="E42">
        <v>16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4">
        <f t="shared" si="2"/>
        <v>41788.96398148148</v>
      </c>
      <c r="M42" s="19">
        <f t="shared" si="3"/>
        <v>2014</v>
      </c>
      <c r="N42" s="14">
        <f t="shared" si="0"/>
        <v>41808.916666666664</v>
      </c>
      <c r="O42" t="b">
        <v>0</v>
      </c>
      <c r="P42">
        <v>16</v>
      </c>
      <c r="Q42" t="b">
        <v>1</v>
      </c>
      <c r="R42" t="s">
        <v>8265</v>
      </c>
      <c r="S42" s="7">
        <f t="shared" si="1"/>
        <v>101.35000000000001</v>
      </c>
      <c r="T42" s="7">
        <f t="shared" si="4"/>
        <v>126.6875</v>
      </c>
      <c r="U42" t="s">
        <v>8310</v>
      </c>
      <c r="V42" t="s">
        <v>8311</v>
      </c>
    </row>
    <row r="43" spans="1:22" ht="45" x14ac:dyDescent="0.4">
      <c r="A43">
        <v>41</v>
      </c>
      <c r="B43" s="3" t="s">
        <v>43</v>
      </c>
      <c r="C43" s="3" t="s">
        <v>4152</v>
      </c>
      <c r="D43">
        <v>2000</v>
      </c>
      <c r="E43">
        <v>19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4">
        <f t="shared" si="2"/>
        <v>41887.318912037037</v>
      </c>
      <c r="M43" s="19">
        <f t="shared" si="3"/>
        <v>2014</v>
      </c>
      <c r="N43" s="14">
        <f t="shared" si="0"/>
        <v>41917.318912037037</v>
      </c>
      <c r="O43" t="b">
        <v>0</v>
      </c>
      <c r="P43">
        <v>19</v>
      </c>
      <c r="Q43" t="b">
        <v>1</v>
      </c>
      <c r="R43" t="s">
        <v>8265</v>
      </c>
      <c r="S43" s="7">
        <f t="shared" si="1"/>
        <v>100</v>
      </c>
      <c r="T43" s="7">
        <f t="shared" si="4"/>
        <v>105.26315789473684</v>
      </c>
      <c r="U43" t="s">
        <v>8310</v>
      </c>
      <c r="V43" t="s">
        <v>8311</v>
      </c>
    </row>
    <row r="44" spans="1:22" ht="45" x14ac:dyDescent="0.4">
      <c r="A44">
        <v>42</v>
      </c>
      <c r="B44" s="3" t="s">
        <v>44</v>
      </c>
      <c r="C44" s="3" t="s">
        <v>4153</v>
      </c>
      <c r="D44">
        <v>14000</v>
      </c>
      <c r="E44">
        <v>169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4">
        <f t="shared" si="2"/>
        <v>41971.389189814814</v>
      </c>
      <c r="M44" s="19">
        <f t="shared" si="3"/>
        <v>2014</v>
      </c>
      <c r="N44" s="14">
        <f t="shared" si="0"/>
        <v>42001.389189814814</v>
      </c>
      <c r="O44" t="b">
        <v>0</v>
      </c>
      <c r="P44">
        <v>169</v>
      </c>
      <c r="Q44" t="b">
        <v>1</v>
      </c>
      <c r="R44" t="s">
        <v>8265</v>
      </c>
      <c r="S44" s="7">
        <f t="shared" si="1"/>
        <v>141.85714285714286</v>
      </c>
      <c r="T44" s="7">
        <f t="shared" si="4"/>
        <v>117.51479289940828</v>
      </c>
      <c r="U44" t="s">
        <v>8310</v>
      </c>
      <c r="V44" t="s">
        <v>8311</v>
      </c>
    </row>
    <row r="45" spans="1:22" ht="45" x14ac:dyDescent="0.4">
      <c r="A45">
        <v>43</v>
      </c>
      <c r="B45" s="3" t="s">
        <v>45</v>
      </c>
      <c r="C45" s="3" t="s">
        <v>4154</v>
      </c>
      <c r="D45">
        <v>10000</v>
      </c>
      <c r="E45">
        <v>263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4">
        <f t="shared" si="2"/>
        <v>41802.540347222224</v>
      </c>
      <c r="M45" s="19">
        <f t="shared" si="3"/>
        <v>2014</v>
      </c>
      <c r="N45" s="14">
        <f t="shared" si="0"/>
        <v>41832.75</v>
      </c>
      <c r="O45" t="b">
        <v>0</v>
      </c>
      <c r="P45">
        <v>263</v>
      </c>
      <c r="Q45" t="b">
        <v>1</v>
      </c>
      <c r="R45" t="s">
        <v>8265</v>
      </c>
      <c r="S45" s="7">
        <f t="shared" si="1"/>
        <v>308.65999999999997</v>
      </c>
      <c r="T45" s="7">
        <f t="shared" si="4"/>
        <v>117.36121673003802</v>
      </c>
      <c r="U45" t="s">
        <v>8310</v>
      </c>
      <c r="V45" t="s">
        <v>8311</v>
      </c>
    </row>
    <row r="46" spans="1:22" ht="45" x14ac:dyDescent="0.4">
      <c r="A46">
        <v>44</v>
      </c>
      <c r="B46" s="3" t="s">
        <v>46</v>
      </c>
      <c r="C46" s="3" t="s">
        <v>4155</v>
      </c>
      <c r="D46">
        <v>2000</v>
      </c>
      <c r="E46">
        <v>15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4">
        <f t="shared" si="2"/>
        <v>41873.848807870367</v>
      </c>
      <c r="M46" s="19">
        <f t="shared" si="3"/>
        <v>2014</v>
      </c>
      <c r="N46" s="14">
        <f t="shared" si="0"/>
        <v>41918.848807870367</v>
      </c>
      <c r="O46" t="b">
        <v>0</v>
      </c>
      <c r="P46">
        <v>15</v>
      </c>
      <c r="Q46" t="b">
        <v>1</v>
      </c>
      <c r="R46" t="s">
        <v>8265</v>
      </c>
      <c r="S46" s="7">
        <f t="shared" si="1"/>
        <v>100</v>
      </c>
      <c r="T46" s="7">
        <f t="shared" si="4"/>
        <v>133.33333333333334</v>
      </c>
      <c r="U46" t="s">
        <v>8310</v>
      </c>
      <c r="V46" t="s">
        <v>8311</v>
      </c>
    </row>
    <row r="47" spans="1:22" ht="45" x14ac:dyDescent="0.4">
      <c r="A47">
        <v>45</v>
      </c>
      <c r="B47" s="3" t="s">
        <v>47</v>
      </c>
      <c r="C47" s="3" t="s">
        <v>4156</v>
      </c>
      <c r="D47">
        <v>5000</v>
      </c>
      <c r="E47">
        <v>61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4">
        <f t="shared" si="2"/>
        <v>42457.373923611114</v>
      </c>
      <c r="M47" s="19">
        <f t="shared" si="3"/>
        <v>2016</v>
      </c>
      <c r="N47" s="14">
        <f t="shared" si="0"/>
        <v>42487.373923611114</v>
      </c>
      <c r="O47" t="b">
        <v>0</v>
      </c>
      <c r="P47">
        <v>61</v>
      </c>
      <c r="Q47" t="b">
        <v>1</v>
      </c>
      <c r="R47" t="s">
        <v>8265</v>
      </c>
      <c r="S47" s="7">
        <f t="shared" si="1"/>
        <v>120</v>
      </c>
      <c r="T47" s="7">
        <f t="shared" si="4"/>
        <v>98.360655737704917</v>
      </c>
      <c r="U47" t="s">
        <v>8310</v>
      </c>
      <c r="V47" t="s">
        <v>8311</v>
      </c>
    </row>
    <row r="48" spans="1:22" ht="45" x14ac:dyDescent="0.4">
      <c r="A48">
        <v>46</v>
      </c>
      <c r="B48" s="3" t="s">
        <v>48</v>
      </c>
      <c r="C48" s="3" t="s">
        <v>4157</v>
      </c>
      <c r="D48">
        <v>8400</v>
      </c>
      <c r="E48">
        <v>45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4">
        <f t="shared" si="2"/>
        <v>42323.71497685185</v>
      </c>
      <c r="M48" s="19">
        <f t="shared" si="3"/>
        <v>2015</v>
      </c>
      <c r="N48" s="14">
        <f t="shared" si="0"/>
        <v>42353.71497685185</v>
      </c>
      <c r="O48" t="b">
        <v>0</v>
      </c>
      <c r="P48">
        <v>45</v>
      </c>
      <c r="Q48" t="b">
        <v>1</v>
      </c>
      <c r="R48" t="s">
        <v>8265</v>
      </c>
      <c r="S48" s="7">
        <f t="shared" si="1"/>
        <v>104.16666666666667</v>
      </c>
      <c r="T48" s="7">
        <f t="shared" si="4"/>
        <v>194.44444444444446</v>
      </c>
      <c r="U48" t="s">
        <v>8310</v>
      </c>
      <c r="V48" t="s">
        <v>8311</v>
      </c>
    </row>
    <row r="49" spans="1:22" ht="45" x14ac:dyDescent="0.4">
      <c r="A49">
        <v>47</v>
      </c>
      <c r="B49" s="3" t="s">
        <v>49</v>
      </c>
      <c r="C49" s="3" t="s">
        <v>4158</v>
      </c>
      <c r="D49">
        <v>5000</v>
      </c>
      <c r="E49">
        <v>70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4">
        <f t="shared" si="2"/>
        <v>41932.569525462961</v>
      </c>
      <c r="M49" s="19">
        <f t="shared" si="3"/>
        <v>2014</v>
      </c>
      <c r="N49" s="14">
        <f t="shared" si="0"/>
        <v>41992.611192129625</v>
      </c>
      <c r="O49" t="b">
        <v>0</v>
      </c>
      <c r="P49">
        <v>70</v>
      </c>
      <c r="Q49" t="b">
        <v>1</v>
      </c>
      <c r="R49" t="s">
        <v>8265</v>
      </c>
      <c r="S49" s="7">
        <f t="shared" si="1"/>
        <v>107.61100000000002</v>
      </c>
      <c r="T49" s="7">
        <f t="shared" si="4"/>
        <v>76.865000000000009</v>
      </c>
      <c r="U49" t="s">
        <v>8310</v>
      </c>
      <c r="V49" t="s">
        <v>8311</v>
      </c>
    </row>
    <row r="50" spans="1:22" ht="45" x14ac:dyDescent="0.4">
      <c r="A50">
        <v>48</v>
      </c>
      <c r="B50" s="3" t="s">
        <v>50</v>
      </c>
      <c r="C50" s="3" t="s">
        <v>4159</v>
      </c>
      <c r="D50">
        <v>2000</v>
      </c>
      <c r="E50">
        <v>38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4">
        <f t="shared" si="2"/>
        <v>42033.266898148147</v>
      </c>
      <c r="M50" s="19">
        <f t="shared" si="3"/>
        <v>2015</v>
      </c>
      <c r="N50" s="14">
        <f t="shared" si="0"/>
        <v>42064.25</v>
      </c>
      <c r="O50" t="b">
        <v>0</v>
      </c>
      <c r="P50">
        <v>38</v>
      </c>
      <c r="Q50" t="b">
        <v>1</v>
      </c>
      <c r="R50" t="s">
        <v>8265</v>
      </c>
      <c r="S50" s="7">
        <f t="shared" si="1"/>
        <v>107.94999999999999</v>
      </c>
      <c r="T50" s="7">
        <f t="shared" si="4"/>
        <v>56.815789473684212</v>
      </c>
      <c r="U50" t="s">
        <v>8310</v>
      </c>
      <c r="V50" t="s">
        <v>8311</v>
      </c>
    </row>
    <row r="51" spans="1:22" x14ac:dyDescent="0.4">
      <c r="A51">
        <v>49</v>
      </c>
      <c r="B51" s="3" t="s">
        <v>51</v>
      </c>
      <c r="C51" s="3" t="s">
        <v>4160</v>
      </c>
      <c r="D51">
        <v>12000</v>
      </c>
      <c r="E51">
        <v>87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4">
        <f t="shared" si="2"/>
        <v>42270.926446759258</v>
      </c>
      <c r="M51" s="19">
        <f t="shared" si="3"/>
        <v>2015</v>
      </c>
      <c r="N51" s="14">
        <f t="shared" si="0"/>
        <v>42300.926446759258</v>
      </c>
      <c r="O51" t="b">
        <v>0</v>
      </c>
      <c r="P51">
        <v>87</v>
      </c>
      <c r="Q51" t="b">
        <v>1</v>
      </c>
      <c r="R51" t="s">
        <v>8265</v>
      </c>
      <c r="S51" s="7">
        <f t="shared" si="1"/>
        <v>100</v>
      </c>
      <c r="T51" s="7">
        <f t="shared" si="4"/>
        <v>137.93103448275863</v>
      </c>
      <c r="U51" t="s">
        <v>8310</v>
      </c>
      <c r="V51" t="s">
        <v>8311</v>
      </c>
    </row>
    <row r="52" spans="1:22" ht="45" x14ac:dyDescent="0.4">
      <c r="A52">
        <v>50</v>
      </c>
      <c r="B52" s="3" t="s">
        <v>52</v>
      </c>
      <c r="C52" s="3" t="s">
        <v>4161</v>
      </c>
      <c r="D52">
        <v>600</v>
      </c>
      <c r="E52">
        <v>22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4">
        <f t="shared" si="2"/>
        <v>41995.502986111111</v>
      </c>
      <c r="M52" s="19">
        <f t="shared" si="3"/>
        <v>2014</v>
      </c>
      <c r="N52" s="14">
        <f t="shared" si="0"/>
        <v>42034.458333333328</v>
      </c>
      <c r="O52" t="b">
        <v>0</v>
      </c>
      <c r="P52">
        <v>22</v>
      </c>
      <c r="Q52" t="b">
        <v>1</v>
      </c>
      <c r="R52" t="s">
        <v>8265</v>
      </c>
      <c r="S52" s="7">
        <f t="shared" si="1"/>
        <v>100</v>
      </c>
      <c r="T52" s="7">
        <f t="shared" si="4"/>
        <v>27.272727272727273</v>
      </c>
      <c r="U52" t="s">
        <v>8310</v>
      </c>
      <c r="V52" t="s">
        <v>8311</v>
      </c>
    </row>
    <row r="53" spans="1:22" ht="45" x14ac:dyDescent="0.4">
      <c r="A53">
        <v>51</v>
      </c>
      <c r="B53" s="3" t="s">
        <v>53</v>
      </c>
      <c r="C53" s="3" t="s">
        <v>4162</v>
      </c>
      <c r="D53">
        <v>11000</v>
      </c>
      <c r="E53">
        <v>119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4">
        <f t="shared" si="2"/>
        <v>42196.678668981476</v>
      </c>
      <c r="M53" s="19">
        <f t="shared" si="3"/>
        <v>2015</v>
      </c>
      <c r="N53" s="14">
        <f t="shared" si="0"/>
        <v>42226.678668981476</v>
      </c>
      <c r="O53" t="b">
        <v>0</v>
      </c>
      <c r="P53">
        <v>119</v>
      </c>
      <c r="Q53" t="b">
        <v>1</v>
      </c>
      <c r="R53" t="s">
        <v>8265</v>
      </c>
      <c r="S53" s="7">
        <f t="shared" si="1"/>
        <v>128.0181818181818</v>
      </c>
      <c r="T53" s="7">
        <f t="shared" si="4"/>
        <v>118.33613445378151</v>
      </c>
      <c r="U53" t="s">
        <v>8310</v>
      </c>
      <c r="V53" t="s">
        <v>8311</v>
      </c>
    </row>
    <row r="54" spans="1:22" ht="45" x14ac:dyDescent="0.4">
      <c r="A54">
        <v>52</v>
      </c>
      <c r="B54" s="3" t="s">
        <v>54</v>
      </c>
      <c r="C54" s="3" t="s">
        <v>4163</v>
      </c>
      <c r="D54">
        <v>10000</v>
      </c>
      <c r="E54">
        <v>52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4">
        <f t="shared" si="2"/>
        <v>41807.451921296299</v>
      </c>
      <c r="M54" s="19">
        <f t="shared" si="3"/>
        <v>2014</v>
      </c>
      <c r="N54" s="14">
        <f t="shared" si="0"/>
        <v>41837.451921296299</v>
      </c>
      <c r="O54" t="b">
        <v>0</v>
      </c>
      <c r="P54">
        <v>52</v>
      </c>
      <c r="Q54" t="b">
        <v>1</v>
      </c>
      <c r="R54" t="s">
        <v>8265</v>
      </c>
      <c r="S54" s="7">
        <f t="shared" si="1"/>
        <v>116.21</v>
      </c>
      <c r="T54" s="7">
        <f t="shared" si="4"/>
        <v>223.48076923076923</v>
      </c>
      <c r="U54" t="s">
        <v>8310</v>
      </c>
      <c r="V54" t="s">
        <v>8311</v>
      </c>
    </row>
    <row r="55" spans="1:22" ht="30" x14ac:dyDescent="0.4">
      <c r="A55">
        <v>53</v>
      </c>
      <c r="B55" s="3" t="s">
        <v>55</v>
      </c>
      <c r="C55" s="3" t="s">
        <v>4164</v>
      </c>
      <c r="D55">
        <v>3000</v>
      </c>
      <c r="E55">
        <v>117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4">
        <f t="shared" si="2"/>
        <v>41719.299131944441</v>
      </c>
      <c r="M55" s="19">
        <f t="shared" si="3"/>
        <v>2014</v>
      </c>
      <c r="N55" s="14">
        <f t="shared" si="0"/>
        <v>41733.666666666664</v>
      </c>
      <c r="O55" t="b">
        <v>0</v>
      </c>
      <c r="P55">
        <v>117</v>
      </c>
      <c r="Q55" t="b">
        <v>1</v>
      </c>
      <c r="R55" t="s">
        <v>8265</v>
      </c>
      <c r="S55" s="7">
        <f t="shared" si="1"/>
        <v>109.63333333333334</v>
      </c>
      <c r="T55" s="7">
        <f t="shared" si="4"/>
        <v>28.111111111111111</v>
      </c>
      <c r="U55" t="s">
        <v>8310</v>
      </c>
      <c r="V55" t="s">
        <v>8311</v>
      </c>
    </row>
    <row r="56" spans="1:22" ht="45" x14ac:dyDescent="0.4">
      <c r="A56">
        <v>54</v>
      </c>
      <c r="B56" s="3" t="s">
        <v>56</v>
      </c>
      <c r="C56" s="3" t="s">
        <v>4165</v>
      </c>
      <c r="D56">
        <v>10000</v>
      </c>
      <c r="E56">
        <v>52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4">
        <f t="shared" si="2"/>
        <v>42333.463206018518</v>
      </c>
      <c r="M56" s="19">
        <f t="shared" si="3"/>
        <v>2015</v>
      </c>
      <c r="N56" s="14">
        <f t="shared" si="0"/>
        <v>42363.463206018518</v>
      </c>
      <c r="O56" t="b">
        <v>0</v>
      </c>
      <c r="P56">
        <v>52</v>
      </c>
      <c r="Q56" t="b">
        <v>1</v>
      </c>
      <c r="R56" t="s">
        <v>8265</v>
      </c>
      <c r="S56" s="7">
        <f t="shared" si="1"/>
        <v>101</v>
      </c>
      <c r="T56" s="7">
        <f t="shared" si="4"/>
        <v>194.23076923076923</v>
      </c>
      <c r="U56" t="s">
        <v>8310</v>
      </c>
      <c r="V56" t="s">
        <v>8311</v>
      </c>
    </row>
    <row r="57" spans="1:22" ht="45" x14ac:dyDescent="0.4">
      <c r="A57">
        <v>55</v>
      </c>
      <c r="B57" s="3" t="s">
        <v>57</v>
      </c>
      <c r="C57" s="3" t="s">
        <v>4166</v>
      </c>
      <c r="D57">
        <v>8600</v>
      </c>
      <c r="E57">
        <v>86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4">
        <f t="shared" si="2"/>
        <v>42496.718935185185</v>
      </c>
      <c r="M57" s="19">
        <f t="shared" si="3"/>
        <v>2016</v>
      </c>
      <c r="N57" s="14">
        <f t="shared" si="0"/>
        <v>42517.718935185185</v>
      </c>
      <c r="O57" t="b">
        <v>0</v>
      </c>
      <c r="P57">
        <v>86</v>
      </c>
      <c r="Q57" t="b">
        <v>1</v>
      </c>
      <c r="R57" t="s">
        <v>8265</v>
      </c>
      <c r="S57" s="7">
        <f t="shared" si="1"/>
        <v>128.95348837209301</v>
      </c>
      <c r="T57" s="7">
        <f t="shared" si="4"/>
        <v>128.95348837209303</v>
      </c>
      <c r="U57" t="s">
        <v>8310</v>
      </c>
      <c r="V57" t="s">
        <v>8311</v>
      </c>
    </row>
    <row r="58" spans="1:22" ht="30" x14ac:dyDescent="0.4">
      <c r="A58">
        <v>56</v>
      </c>
      <c r="B58" s="3" t="s">
        <v>58</v>
      </c>
      <c r="C58" s="3" t="s">
        <v>4167</v>
      </c>
      <c r="D58">
        <v>8000</v>
      </c>
      <c r="E58">
        <v>174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4">
        <f t="shared" si="2"/>
        <v>42149.298888888894</v>
      </c>
      <c r="M58" s="19">
        <f t="shared" si="3"/>
        <v>2015</v>
      </c>
      <c r="N58" s="14">
        <f t="shared" si="0"/>
        <v>42163.416666666672</v>
      </c>
      <c r="O58" t="b">
        <v>0</v>
      </c>
      <c r="P58">
        <v>174</v>
      </c>
      <c r="Q58" t="b">
        <v>1</v>
      </c>
      <c r="R58" t="s">
        <v>8265</v>
      </c>
      <c r="S58" s="7">
        <f t="shared" si="1"/>
        <v>107.26249999999999</v>
      </c>
      <c r="T58" s="7">
        <f t="shared" si="4"/>
        <v>49.316091954022987</v>
      </c>
      <c r="U58" t="s">
        <v>8310</v>
      </c>
      <c r="V58" t="s">
        <v>8311</v>
      </c>
    </row>
    <row r="59" spans="1:22" ht="45" x14ac:dyDescent="0.4">
      <c r="A59">
        <v>57</v>
      </c>
      <c r="B59" s="3" t="s">
        <v>59</v>
      </c>
      <c r="C59" s="3" t="s">
        <v>4168</v>
      </c>
      <c r="D59">
        <v>15000</v>
      </c>
      <c r="E59">
        <v>69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4">
        <f t="shared" si="2"/>
        <v>42089.58289351852</v>
      </c>
      <c r="M59" s="19">
        <f t="shared" si="3"/>
        <v>2015</v>
      </c>
      <c r="N59" s="14">
        <f t="shared" si="0"/>
        <v>42119.58289351852</v>
      </c>
      <c r="O59" t="b">
        <v>0</v>
      </c>
      <c r="P59">
        <v>69</v>
      </c>
      <c r="Q59" t="b">
        <v>1</v>
      </c>
      <c r="R59" t="s">
        <v>8265</v>
      </c>
      <c r="S59" s="7">
        <f t="shared" si="1"/>
        <v>101.89999999999999</v>
      </c>
      <c r="T59" s="7">
        <f t="shared" si="4"/>
        <v>221.52173913043478</v>
      </c>
      <c r="U59" t="s">
        <v>8310</v>
      </c>
      <c r="V59" t="s">
        <v>8311</v>
      </c>
    </row>
    <row r="60" spans="1:22" ht="30" x14ac:dyDescent="0.4">
      <c r="A60">
        <v>58</v>
      </c>
      <c r="B60" s="3" t="s">
        <v>60</v>
      </c>
      <c r="C60" s="3" t="s">
        <v>4169</v>
      </c>
      <c r="D60">
        <v>10000</v>
      </c>
      <c r="E60">
        <v>75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4">
        <f t="shared" si="2"/>
        <v>41932.495046296295</v>
      </c>
      <c r="M60" s="19">
        <f t="shared" si="3"/>
        <v>2014</v>
      </c>
      <c r="N60" s="14">
        <f t="shared" si="0"/>
        <v>41962.536712962959</v>
      </c>
      <c r="O60" t="b">
        <v>0</v>
      </c>
      <c r="P60">
        <v>75</v>
      </c>
      <c r="Q60" t="b">
        <v>1</v>
      </c>
      <c r="R60" t="s">
        <v>8265</v>
      </c>
      <c r="S60" s="7">
        <f t="shared" si="1"/>
        <v>102.91</v>
      </c>
      <c r="T60" s="7">
        <f t="shared" si="4"/>
        <v>137.21333333333334</v>
      </c>
      <c r="U60" t="s">
        <v>8310</v>
      </c>
      <c r="V60" t="s">
        <v>8311</v>
      </c>
    </row>
    <row r="61" spans="1:22" ht="45" x14ac:dyDescent="0.4">
      <c r="A61">
        <v>59</v>
      </c>
      <c r="B61" s="3" t="s">
        <v>61</v>
      </c>
      <c r="C61" s="3" t="s">
        <v>4170</v>
      </c>
      <c r="D61">
        <v>20000</v>
      </c>
      <c r="E61">
        <v>33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4">
        <f t="shared" si="2"/>
        <v>42229.985833333332</v>
      </c>
      <c r="M61" s="19">
        <f t="shared" si="3"/>
        <v>2015</v>
      </c>
      <c r="N61" s="14">
        <f t="shared" si="0"/>
        <v>42261.625</v>
      </c>
      <c r="O61" t="b">
        <v>0</v>
      </c>
      <c r="P61">
        <v>33</v>
      </c>
      <c r="Q61" t="b">
        <v>1</v>
      </c>
      <c r="R61" t="s">
        <v>8265</v>
      </c>
      <c r="S61" s="7">
        <f t="shared" si="1"/>
        <v>100.12570000000001</v>
      </c>
      <c r="T61" s="7">
        <f t="shared" si="4"/>
        <v>606.82242424242418</v>
      </c>
      <c r="U61" t="s">
        <v>8310</v>
      </c>
      <c r="V61" t="s">
        <v>8311</v>
      </c>
    </row>
    <row r="62" spans="1:22" ht="45" x14ac:dyDescent="0.4">
      <c r="A62">
        <v>60</v>
      </c>
      <c r="B62" s="3" t="s">
        <v>62</v>
      </c>
      <c r="C62" s="3" t="s">
        <v>4171</v>
      </c>
      <c r="D62">
        <v>4500</v>
      </c>
      <c r="E62">
        <v>108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4">
        <f t="shared" si="2"/>
        <v>41701.651817129634</v>
      </c>
      <c r="M62" s="19">
        <f t="shared" si="3"/>
        <v>2014</v>
      </c>
      <c r="N62" s="14">
        <f t="shared" si="0"/>
        <v>41720.75</v>
      </c>
      <c r="O62" t="b">
        <v>0</v>
      </c>
      <c r="P62">
        <v>108</v>
      </c>
      <c r="Q62" t="b">
        <v>1</v>
      </c>
      <c r="R62" t="s">
        <v>8266</v>
      </c>
      <c r="S62" s="7">
        <f t="shared" si="1"/>
        <v>103.29622222222221</v>
      </c>
      <c r="T62" s="7">
        <f t="shared" si="4"/>
        <v>43.040092592592593</v>
      </c>
      <c r="U62" t="s">
        <v>8310</v>
      </c>
      <c r="V62" t="s">
        <v>8312</v>
      </c>
    </row>
    <row r="63" spans="1:22" ht="45" x14ac:dyDescent="0.4">
      <c r="A63">
        <v>61</v>
      </c>
      <c r="B63" s="3" t="s">
        <v>63</v>
      </c>
      <c r="C63" s="3" t="s">
        <v>4172</v>
      </c>
      <c r="D63">
        <v>5000</v>
      </c>
      <c r="E63">
        <v>23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4">
        <f t="shared" si="2"/>
        <v>41409.564317129625</v>
      </c>
      <c r="M63" s="19">
        <f t="shared" si="3"/>
        <v>2013</v>
      </c>
      <c r="N63" s="14">
        <f t="shared" si="0"/>
        <v>41431.564317129625</v>
      </c>
      <c r="O63" t="b">
        <v>0</v>
      </c>
      <c r="P63">
        <v>23</v>
      </c>
      <c r="Q63" t="b">
        <v>1</v>
      </c>
      <c r="R63" t="s">
        <v>8266</v>
      </c>
      <c r="S63" s="7">
        <f t="shared" si="1"/>
        <v>148.30000000000001</v>
      </c>
      <c r="T63" s="7">
        <f t="shared" si="4"/>
        <v>322.39130434782606</v>
      </c>
      <c r="U63" t="s">
        <v>8310</v>
      </c>
      <c r="V63" t="s">
        <v>8312</v>
      </c>
    </row>
    <row r="64" spans="1:22" ht="45" x14ac:dyDescent="0.4">
      <c r="A64">
        <v>62</v>
      </c>
      <c r="B64" s="3" t="s">
        <v>64</v>
      </c>
      <c r="C64" s="3" t="s">
        <v>4173</v>
      </c>
      <c r="D64">
        <v>3000</v>
      </c>
      <c r="E64">
        <v>48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4">
        <f t="shared" si="2"/>
        <v>41311.549513888887</v>
      </c>
      <c r="M64" s="19">
        <f t="shared" si="3"/>
        <v>2013</v>
      </c>
      <c r="N64" s="14">
        <f t="shared" si="0"/>
        <v>41336.549513888887</v>
      </c>
      <c r="O64" t="b">
        <v>0</v>
      </c>
      <c r="P64">
        <v>48</v>
      </c>
      <c r="Q64" t="b">
        <v>1</v>
      </c>
      <c r="R64" t="s">
        <v>8266</v>
      </c>
      <c r="S64" s="7">
        <f t="shared" si="1"/>
        <v>154.73333333333332</v>
      </c>
      <c r="T64" s="7">
        <f t="shared" si="4"/>
        <v>96.708333333333329</v>
      </c>
      <c r="U64" t="s">
        <v>8310</v>
      </c>
      <c r="V64" t="s">
        <v>8312</v>
      </c>
    </row>
    <row r="65" spans="1:22" ht="45" x14ac:dyDescent="0.4">
      <c r="A65">
        <v>63</v>
      </c>
      <c r="B65" s="3" t="s">
        <v>65</v>
      </c>
      <c r="C65" s="3" t="s">
        <v>4174</v>
      </c>
      <c r="D65">
        <v>2000</v>
      </c>
      <c r="E65">
        <v>64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4">
        <f t="shared" si="2"/>
        <v>41612.662187499998</v>
      </c>
      <c r="M65" s="19">
        <f t="shared" si="3"/>
        <v>2013</v>
      </c>
      <c r="N65" s="14">
        <f t="shared" si="0"/>
        <v>41635.957638888889</v>
      </c>
      <c r="O65" t="b">
        <v>0</v>
      </c>
      <c r="P65">
        <v>64</v>
      </c>
      <c r="Q65" t="b">
        <v>1</v>
      </c>
      <c r="R65" t="s">
        <v>8266</v>
      </c>
      <c r="S65" s="7">
        <f t="shared" si="1"/>
        <v>113.51849999999999</v>
      </c>
      <c r="T65" s="7">
        <f t="shared" si="4"/>
        <v>35.474531249999998</v>
      </c>
      <c r="U65" t="s">
        <v>8310</v>
      </c>
      <c r="V65" t="s">
        <v>8312</v>
      </c>
    </row>
    <row r="66" spans="1:22" ht="45" x14ac:dyDescent="0.4">
      <c r="A66">
        <v>64</v>
      </c>
      <c r="B66" s="3" t="s">
        <v>66</v>
      </c>
      <c r="C66" s="3" t="s">
        <v>4175</v>
      </c>
      <c r="D66">
        <v>1200</v>
      </c>
      <c r="E66">
        <v>24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4">
        <f t="shared" si="2"/>
        <v>41432.76829861111</v>
      </c>
      <c r="M66" s="19">
        <f t="shared" si="3"/>
        <v>2013</v>
      </c>
      <c r="N66" s="14">
        <f t="shared" ref="N66:N129" si="5">(J66/86400)+25569+(-6/24)</f>
        <v>41462.76829861111</v>
      </c>
      <c r="O66" t="b">
        <v>0</v>
      </c>
      <c r="P66">
        <v>24</v>
      </c>
      <c r="Q66" t="b">
        <v>1</v>
      </c>
      <c r="R66" t="s">
        <v>8266</v>
      </c>
      <c r="S66" s="7">
        <f t="shared" ref="S66:S129" si="6">F66/D66*100</f>
        <v>173.33333333333334</v>
      </c>
      <c r="T66" s="7">
        <f t="shared" si="4"/>
        <v>86.666666666666671</v>
      </c>
      <c r="U66" t="s">
        <v>8310</v>
      </c>
      <c r="V66" t="s">
        <v>8312</v>
      </c>
    </row>
    <row r="67" spans="1:22" ht="30" x14ac:dyDescent="0.4">
      <c r="A67">
        <v>65</v>
      </c>
      <c r="B67" s="3" t="s">
        <v>67</v>
      </c>
      <c r="C67" s="3" t="s">
        <v>4176</v>
      </c>
      <c r="D67">
        <v>7000</v>
      </c>
      <c r="E67">
        <v>57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4">
        <f t="shared" ref="L67:L130" si="7">(K67/86400)+25569+(-6/24)</f>
        <v>41835.571226851855</v>
      </c>
      <c r="M67" s="19">
        <f t="shared" ref="M67:M130" si="8">YEAR(L67)</f>
        <v>2014</v>
      </c>
      <c r="N67" s="14">
        <f t="shared" si="5"/>
        <v>41861.999305555553</v>
      </c>
      <c r="O67" t="b">
        <v>0</v>
      </c>
      <c r="P67">
        <v>57</v>
      </c>
      <c r="Q67" t="b">
        <v>1</v>
      </c>
      <c r="R67" t="s">
        <v>8266</v>
      </c>
      <c r="S67" s="7">
        <f t="shared" si="6"/>
        <v>107.52857142857141</v>
      </c>
      <c r="T67" s="7">
        <f t="shared" ref="T67:T130" si="9">IFERROR(F67/P67,0)</f>
        <v>132.05263157894737</v>
      </c>
      <c r="U67" t="s">
        <v>8310</v>
      </c>
      <c r="V67" t="s">
        <v>8312</v>
      </c>
    </row>
    <row r="68" spans="1:22" ht="30" x14ac:dyDescent="0.4">
      <c r="A68">
        <v>66</v>
      </c>
      <c r="B68" s="3" t="s">
        <v>68</v>
      </c>
      <c r="C68" s="3" t="s">
        <v>4177</v>
      </c>
      <c r="D68">
        <v>2000</v>
      </c>
      <c r="E68">
        <v>26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4">
        <f t="shared" si="7"/>
        <v>42539.599768518514</v>
      </c>
      <c r="M68" s="19">
        <f t="shared" si="8"/>
        <v>2016</v>
      </c>
      <c r="N68" s="14">
        <f t="shared" si="5"/>
        <v>42569.599768518514</v>
      </c>
      <c r="O68" t="b">
        <v>0</v>
      </c>
      <c r="P68">
        <v>26</v>
      </c>
      <c r="Q68" t="b">
        <v>1</v>
      </c>
      <c r="R68" t="s">
        <v>8266</v>
      </c>
      <c r="S68" s="7">
        <f t="shared" si="6"/>
        <v>118.6</v>
      </c>
      <c r="T68" s="7">
        <f t="shared" si="9"/>
        <v>91.230769230769226</v>
      </c>
      <c r="U68" t="s">
        <v>8310</v>
      </c>
      <c r="V68" t="s">
        <v>8312</v>
      </c>
    </row>
    <row r="69" spans="1:22" ht="45" x14ac:dyDescent="0.4">
      <c r="A69">
        <v>67</v>
      </c>
      <c r="B69" s="3" t="s">
        <v>69</v>
      </c>
      <c r="C69" s="3" t="s">
        <v>4178</v>
      </c>
      <c r="D69">
        <v>2000</v>
      </c>
      <c r="E69">
        <v>20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4">
        <f t="shared" si="7"/>
        <v>41075.333379629628</v>
      </c>
      <c r="M69" s="19">
        <f t="shared" si="8"/>
        <v>2012</v>
      </c>
      <c r="N69" s="14">
        <f t="shared" si="5"/>
        <v>41105.333379629628</v>
      </c>
      <c r="O69" t="b">
        <v>0</v>
      </c>
      <c r="P69">
        <v>20</v>
      </c>
      <c r="Q69" t="b">
        <v>1</v>
      </c>
      <c r="R69" t="s">
        <v>8266</v>
      </c>
      <c r="S69" s="7">
        <f t="shared" si="6"/>
        <v>116.25000000000001</v>
      </c>
      <c r="T69" s="7">
        <f t="shared" si="9"/>
        <v>116.25</v>
      </c>
      <c r="U69" t="s">
        <v>8310</v>
      </c>
      <c r="V69" t="s">
        <v>8312</v>
      </c>
    </row>
    <row r="70" spans="1:22" ht="60" x14ac:dyDescent="0.4">
      <c r="A70">
        <v>68</v>
      </c>
      <c r="B70" s="3" t="s">
        <v>70</v>
      </c>
      <c r="C70" s="3" t="s">
        <v>4179</v>
      </c>
      <c r="D70">
        <v>600</v>
      </c>
      <c r="E70">
        <v>36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4">
        <f t="shared" si="7"/>
        <v>41663.319340277776</v>
      </c>
      <c r="M70" s="19">
        <f t="shared" si="8"/>
        <v>2014</v>
      </c>
      <c r="N70" s="14">
        <f t="shared" si="5"/>
        <v>41693.319340277776</v>
      </c>
      <c r="O70" t="b">
        <v>0</v>
      </c>
      <c r="P70">
        <v>36</v>
      </c>
      <c r="Q70" t="b">
        <v>1</v>
      </c>
      <c r="R70" t="s">
        <v>8266</v>
      </c>
      <c r="S70" s="7">
        <f t="shared" si="6"/>
        <v>127.16666666666667</v>
      </c>
      <c r="T70" s="7">
        <f t="shared" si="9"/>
        <v>21.194444444444443</v>
      </c>
      <c r="U70" t="s">
        <v>8310</v>
      </c>
      <c r="V70" t="s">
        <v>8312</v>
      </c>
    </row>
    <row r="71" spans="1:22" ht="45" x14ac:dyDescent="0.4">
      <c r="A71">
        <v>69</v>
      </c>
      <c r="B71" s="3" t="s">
        <v>71</v>
      </c>
      <c r="C71" s="3" t="s">
        <v>4180</v>
      </c>
      <c r="D71">
        <v>10000</v>
      </c>
      <c r="E71">
        <v>178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4">
        <f t="shared" si="7"/>
        <v>40785.937789351854</v>
      </c>
      <c r="M71" s="19">
        <f t="shared" si="8"/>
        <v>2011</v>
      </c>
      <c r="N71" s="14">
        <f t="shared" si="5"/>
        <v>40818.040972222225</v>
      </c>
      <c r="O71" t="b">
        <v>0</v>
      </c>
      <c r="P71">
        <v>178</v>
      </c>
      <c r="Q71" t="b">
        <v>1</v>
      </c>
      <c r="R71" t="s">
        <v>8266</v>
      </c>
      <c r="S71" s="7">
        <f t="shared" si="6"/>
        <v>110.9423</v>
      </c>
      <c r="T71" s="7">
        <f t="shared" si="9"/>
        <v>62.327134831460668</v>
      </c>
      <c r="U71" t="s">
        <v>8310</v>
      </c>
      <c r="V71" t="s">
        <v>8312</v>
      </c>
    </row>
    <row r="72" spans="1:22" ht="45" x14ac:dyDescent="0.4">
      <c r="A72">
        <v>70</v>
      </c>
      <c r="B72" s="3" t="s">
        <v>72</v>
      </c>
      <c r="C72" s="3" t="s">
        <v>4181</v>
      </c>
      <c r="D72">
        <v>500</v>
      </c>
      <c r="E72">
        <v>17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4">
        <f t="shared" si="7"/>
        <v>40730.646354166667</v>
      </c>
      <c r="M72" s="19">
        <f t="shared" si="8"/>
        <v>2011</v>
      </c>
      <c r="N72" s="14">
        <f t="shared" si="5"/>
        <v>40790.646354166667</v>
      </c>
      <c r="O72" t="b">
        <v>0</v>
      </c>
      <c r="P72">
        <v>17</v>
      </c>
      <c r="Q72" t="b">
        <v>1</v>
      </c>
      <c r="R72" t="s">
        <v>8266</v>
      </c>
      <c r="S72" s="7">
        <f t="shared" si="6"/>
        <v>127.2</v>
      </c>
      <c r="T72" s="7">
        <f t="shared" si="9"/>
        <v>37.411764705882355</v>
      </c>
      <c r="U72" t="s">
        <v>8310</v>
      </c>
      <c r="V72" t="s">
        <v>8312</v>
      </c>
    </row>
    <row r="73" spans="1:22" ht="45" x14ac:dyDescent="0.4">
      <c r="A73">
        <v>71</v>
      </c>
      <c r="B73" s="3" t="s">
        <v>73</v>
      </c>
      <c r="C73" s="3" t="s">
        <v>4182</v>
      </c>
      <c r="D73">
        <v>1800</v>
      </c>
      <c r="E73">
        <v>32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4">
        <f t="shared" si="7"/>
        <v>40997.021493055552</v>
      </c>
      <c r="M73" s="19">
        <f t="shared" si="8"/>
        <v>2012</v>
      </c>
      <c r="N73" s="14">
        <f t="shared" si="5"/>
        <v>41057.021493055552</v>
      </c>
      <c r="O73" t="b">
        <v>0</v>
      </c>
      <c r="P73">
        <v>32</v>
      </c>
      <c r="Q73" t="b">
        <v>1</v>
      </c>
      <c r="R73" t="s">
        <v>8266</v>
      </c>
      <c r="S73" s="7">
        <f t="shared" si="6"/>
        <v>123.94444444444443</v>
      </c>
      <c r="T73" s="7">
        <f t="shared" si="9"/>
        <v>69.71875</v>
      </c>
      <c r="U73" t="s">
        <v>8310</v>
      </c>
      <c r="V73" t="s">
        <v>8312</v>
      </c>
    </row>
    <row r="74" spans="1:22" ht="45" x14ac:dyDescent="0.4">
      <c r="A74">
        <v>72</v>
      </c>
      <c r="B74" s="3" t="s">
        <v>74</v>
      </c>
      <c r="C74" s="3" t="s">
        <v>4183</v>
      </c>
      <c r="D74">
        <v>2200</v>
      </c>
      <c r="E74">
        <v>41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4">
        <f t="shared" si="7"/>
        <v>41207.760196759264</v>
      </c>
      <c r="M74" s="19">
        <f t="shared" si="8"/>
        <v>2012</v>
      </c>
      <c r="N74" s="14">
        <f t="shared" si="5"/>
        <v>41227.75</v>
      </c>
      <c r="O74" t="b">
        <v>0</v>
      </c>
      <c r="P74">
        <v>41</v>
      </c>
      <c r="Q74" t="b">
        <v>1</v>
      </c>
      <c r="R74" t="s">
        <v>8266</v>
      </c>
      <c r="S74" s="7">
        <f t="shared" si="6"/>
        <v>108.40909090909091</v>
      </c>
      <c r="T74" s="7">
        <f t="shared" si="9"/>
        <v>58.170731707317074</v>
      </c>
      <c r="U74" t="s">
        <v>8310</v>
      </c>
      <c r="V74" t="s">
        <v>8312</v>
      </c>
    </row>
    <row r="75" spans="1:22" ht="45" x14ac:dyDescent="0.4">
      <c r="A75">
        <v>73</v>
      </c>
      <c r="B75" s="3" t="s">
        <v>75</v>
      </c>
      <c r="C75" s="3" t="s">
        <v>4184</v>
      </c>
      <c r="D75">
        <v>900</v>
      </c>
      <c r="E75">
        <v>18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4">
        <f t="shared" si="7"/>
        <v>40587.50675925926</v>
      </c>
      <c r="M75" s="19">
        <f t="shared" si="8"/>
        <v>2011</v>
      </c>
      <c r="N75" s="14">
        <f t="shared" si="5"/>
        <v>40665.915972222225</v>
      </c>
      <c r="O75" t="b">
        <v>0</v>
      </c>
      <c r="P75">
        <v>18</v>
      </c>
      <c r="Q75" t="b">
        <v>1</v>
      </c>
      <c r="R75" t="s">
        <v>8266</v>
      </c>
      <c r="S75" s="7">
        <f t="shared" si="6"/>
        <v>100</v>
      </c>
      <c r="T75" s="7">
        <f t="shared" si="9"/>
        <v>50</v>
      </c>
      <c r="U75" t="s">
        <v>8310</v>
      </c>
      <c r="V75" t="s">
        <v>8312</v>
      </c>
    </row>
    <row r="76" spans="1:22" ht="45" x14ac:dyDescent="0.4">
      <c r="A76">
        <v>74</v>
      </c>
      <c r="B76" s="3" t="s">
        <v>76</v>
      </c>
      <c r="C76" s="3" t="s">
        <v>4185</v>
      </c>
      <c r="D76">
        <v>500</v>
      </c>
      <c r="E76">
        <v>29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4">
        <f t="shared" si="7"/>
        <v>42360.237210648149</v>
      </c>
      <c r="M76" s="19">
        <f t="shared" si="8"/>
        <v>2015</v>
      </c>
      <c r="N76" s="14">
        <f t="shared" si="5"/>
        <v>42390.237210648149</v>
      </c>
      <c r="O76" t="b">
        <v>0</v>
      </c>
      <c r="P76">
        <v>29</v>
      </c>
      <c r="Q76" t="b">
        <v>1</v>
      </c>
      <c r="R76" t="s">
        <v>8266</v>
      </c>
      <c r="S76" s="7">
        <f t="shared" si="6"/>
        <v>112.93199999999999</v>
      </c>
      <c r="T76" s="7">
        <f t="shared" si="9"/>
        <v>19.471034482758618</v>
      </c>
      <c r="U76" t="s">
        <v>8310</v>
      </c>
      <c r="V76" t="s">
        <v>8312</v>
      </c>
    </row>
    <row r="77" spans="1:22" ht="30" x14ac:dyDescent="0.4">
      <c r="A77">
        <v>75</v>
      </c>
      <c r="B77" s="3" t="s">
        <v>77</v>
      </c>
      <c r="C77" s="3" t="s">
        <v>4186</v>
      </c>
      <c r="D77">
        <v>3500</v>
      </c>
      <c r="E77">
        <v>47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4">
        <f t="shared" si="7"/>
        <v>41356.959166666667</v>
      </c>
      <c r="M77" s="19">
        <f t="shared" si="8"/>
        <v>2013</v>
      </c>
      <c r="N77" s="14">
        <f t="shared" si="5"/>
        <v>41386.959166666667</v>
      </c>
      <c r="O77" t="b">
        <v>0</v>
      </c>
      <c r="P77">
        <v>47</v>
      </c>
      <c r="Q77" t="b">
        <v>1</v>
      </c>
      <c r="R77" t="s">
        <v>8266</v>
      </c>
      <c r="S77" s="7">
        <f t="shared" si="6"/>
        <v>115.42857142857143</v>
      </c>
      <c r="T77" s="7">
        <f t="shared" si="9"/>
        <v>85.957446808510639</v>
      </c>
      <c r="U77" t="s">
        <v>8310</v>
      </c>
      <c r="V77" t="s">
        <v>8312</v>
      </c>
    </row>
    <row r="78" spans="1:22" ht="45" x14ac:dyDescent="0.4">
      <c r="A78">
        <v>76</v>
      </c>
      <c r="B78" s="3" t="s">
        <v>78</v>
      </c>
      <c r="C78" s="3" t="s">
        <v>4187</v>
      </c>
      <c r="D78">
        <v>300</v>
      </c>
      <c r="E78">
        <v>15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4">
        <f t="shared" si="7"/>
        <v>40844.441643518519</v>
      </c>
      <c r="M78" s="19">
        <f t="shared" si="8"/>
        <v>2011</v>
      </c>
      <c r="N78" s="14">
        <f t="shared" si="5"/>
        <v>40904.483310185184</v>
      </c>
      <c r="O78" t="b">
        <v>0</v>
      </c>
      <c r="P78">
        <v>15</v>
      </c>
      <c r="Q78" t="b">
        <v>1</v>
      </c>
      <c r="R78" t="s">
        <v>8266</v>
      </c>
      <c r="S78" s="7">
        <f t="shared" si="6"/>
        <v>153.33333333333334</v>
      </c>
      <c r="T78" s="7">
        <f t="shared" si="9"/>
        <v>30.666666666666668</v>
      </c>
      <c r="U78" t="s">
        <v>8310</v>
      </c>
      <c r="V78" t="s">
        <v>8312</v>
      </c>
    </row>
    <row r="79" spans="1:22" ht="30" x14ac:dyDescent="0.4">
      <c r="A79">
        <v>77</v>
      </c>
      <c r="B79" s="3" t="s">
        <v>79</v>
      </c>
      <c r="C79" s="3" t="s">
        <v>4188</v>
      </c>
      <c r="D79">
        <v>400</v>
      </c>
      <c r="E79">
        <v>26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4">
        <f t="shared" si="7"/>
        <v>40996.894872685181</v>
      </c>
      <c r="M79" s="19">
        <f t="shared" si="8"/>
        <v>2012</v>
      </c>
      <c r="N79" s="14">
        <f t="shared" si="5"/>
        <v>41049.874305555553</v>
      </c>
      <c r="O79" t="b">
        <v>0</v>
      </c>
      <c r="P79">
        <v>26</v>
      </c>
      <c r="Q79" t="b">
        <v>1</v>
      </c>
      <c r="R79" t="s">
        <v>8266</v>
      </c>
      <c r="S79" s="7">
        <f t="shared" si="6"/>
        <v>392.5</v>
      </c>
      <c r="T79" s="7">
        <f t="shared" si="9"/>
        <v>60.384615384615387</v>
      </c>
      <c r="U79" t="s">
        <v>8310</v>
      </c>
      <c r="V79" t="s">
        <v>8312</v>
      </c>
    </row>
    <row r="80" spans="1:22" ht="90" x14ac:dyDescent="0.4">
      <c r="A80">
        <v>78</v>
      </c>
      <c r="B80" s="3" t="s">
        <v>80</v>
      </c>
      <c r="C80" s="3" t="s">
        <v>4189</v>
      </c>
      <c r="D80">
        <v>50</v>
      </c>
      <c r="E80">
        <v>35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4">
        <f t="shared" si="7"/>
        <v>42604.480567129634</v>
      </c>
      <c r="M80" s="19">
        <f t="shared" si="8"/>
        <v>2016</v>
      </c>
      <c r="N80" s="14">
        <f t="shared" si="5"/>
        <v>42614.480567129634</v>
      </c>
      <c r="O80" t="b">
        <v>0</v>
      </c>
      <c r="P80">
        <v>35</v>
      </c>
      <c r="Q80" t="b">
        <v>1</v>
      </c>
      <c r="R80" t="s">
        <v>8266</v>
      </c>
      <c r="S80" s="7">
        <f t="shared" si="6"/>
        <v>2702</v>
      </c>
      <c r="T80" s="7">
        <f t="shared" si="9"/>
        <v>38.6</v>
      </c>
      <c r="U80" t="s">
        <v>8310</v>
      </c>
      <c r="V80" t="s">
        <v>8312</v>
      </c>
    </row>
    <row r="81" spans="1:22" ht="45" x14ac:dyDescent="0.4">
      <c r="A81">
        <v>79</v>
      </c>
      <c r="B81" s="3" t="s">
        <v>81</v>
      </c>
      <c r="C81" s="3" t="s">
        <v>4190</v>
      </c>
      <c r="D81">
        <v>1300</v>
      </c>
      <c r="E81">
        <v>41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4">
        <f t="shared" si="7"/>
        <v>41724.526539351849</v>
      </c>
      <c r="M81" s="19">
        <f t="shared" si="8"/>
        <v>2014</v>
      </c>
      <c r="N81" s="14">
        <f t="shared" si="5"/>
        <v>41754.526539351849</v>
      </c>
      <c r="O81" t="b">
        <v>0</v>
      </c>
      <c r="P81">
        <v>41</v>
      </c>
      <c r="Q81" t="b">
        <v>1</v>
      </c>
      <c r="R81" t="s">
        <v>8266</v>
      </c>
      <c r="S81" s="7">
        <f t="shared" si="6"/>
        <v>127</v>
      </c>
      <c r="T81" s="7">
        <f t="shared" si="9"/>
        <v>40.268292682926827</v>
      </c>
      <c r="U81" t="s">
        <v>8310</v>
      </c>
      <c r="V81" t="s">
        <v>8312</v>
      </c>
    </row>
    <row r="82" spans="1:22" ht="45" x14ac:dyDescent="0.4">
      <c r="A82">
        <v>80</v>
      </c>
      <c r="B82" s="3" t="s">
        <v>82</v>
      </c>
      <c r="C82" s="3" t="s">
        <v>4191</v>
      </c>
      <c r="D82">
        <v>12000</v>
      </c>
      <c r="E82">
        <v>47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4">
        <f t="shared" si="7"/>
        <v>41582.833981481483</v>
      </c>
      <c r="M82" s="19">
        <f t="shared" si="8"/>
        <v>2013</v>
      </c>
      <c r="N82" s="14">
        <f t="shared" si="5"/>
        <v>41617.833981481483</v>
      </c>
      <c r="O82" t="b">
        <v>0</v>
      </c>
      <c r="P82">
        <v>47</v>
      </c>
      <c r="Q82" t="b">
        <v>1</v>
      </c>
      <c r="R82" t="s">
        <v>8266</v>
      </c>
      <c r="S82" s="7">
        <f t="shared" si="6"/>
        <v>107.25</v>
      </c>
      <c r="T82" s="7">
        <f t="shared" si="9"/>
        <v>273.82978723404256</v>
      </c>
      <c r="U82" t="s">
        <v>8310</v>
      </c>
      <c r="V82" t="s">
        <v>8312</v>
      </c>
    </row>
    <row r="83" spans="1:22" ht="45" x14ac:dyDescent="0.4">
      <c r="A83">
        <v>81</v>
      </c>
      <c r="B83" s="3" t="s">
        <v>83</v>
      </c>
      <c r="C83" s="3" t="s">
        <v>4192</v>
      </c>
      <c r="D83">
        <v>750</v>
      </c>
      <c r="E83">
        <v>28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4">
        <f t="shared" si="7"/>
        <v>41099.908877314811</v>
      </c>
      <c r="M83" s="19">
        <f t="shared" si="8"/>
        <v>2012</v>
      </c>
      <c r="N83" s="14">
        <f t="shared" si="5"/>
        <v>41103.876388888893</v>
      </c>
      <c r="O83" t="b">
        <v>0</v>
      </c>
      <c r="P83">
        <v>28</v>
      </c>
      <c r="Q83" t="b">
        <v>1</v>
      </c>
      <c r="R83" t="s">
        <v>8266</v>
      </c>
      <c r="S83" s="7">
        <f t="shared" si="6"/>
        <v>198</v>
      </c>
      <c r="T83" s="7">
        <f t="shared" si="9"/>
        <v>53.035714285714285</v>
      </c>
      <c r="U83" t="s">
        <v>8310</v>
      </c>
      <c r="V83" t="s">
        <v>8312</v>
      </c>
    </row>
    <row r="84" spans="1:22" ht="45" x14ac:dyDescent="0.4">
      <c r="A84">
        <v>82</v>
      </c>
      <c r="B84" s="3" t="s">
        <v>84</v>
      </c>
      <c r="C84" s="3" t="s">
        <v>4193</v>
      </c>
      <c r="D84">
        <v>4000</v>
      </c>
      <c r="E84">
        <v>100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4">
        <f t="shared" si="7"/>
        <v>40795.570150462961</v>
      </c>
      <c r="M84" s="19">
        <f t="shared" si="8"/>
        <v>2011</v>
      </c>
      <c r="N84" s="14">
        <f t="shared" si="5"/>
        <v>40825.570150462961</v>
      </c>
      <c r="O84" t="b">
        <v>0</v>
      </c>
      <c r="P84">
        <v>100</v>
      </c>
      <c r="Q84" t="b">
        <v>1</v>
      </c>
      <c r="R84" t="s">
        <v>8266</v>
      </c>
      <c r="S84" s="7">
        <f t="shared" si="6"/>
        <v>100.01249999999999</v>
      </c>
      <c r="T84" s="7">
        <f t="shared" si="9"/>
        <v>40.005000000000003</v>
      </c>
      <c r="U84" t="s">
        <v>8310</v>
      </c>
      <c r="V84" t="s">
        <v>8312</v>
      </c>
    </row>
    <row r="85" spans="1:22" ht="45" x14ac:dyDescent="0.4">
      <c r="A85">
        <v>83</v>
      </c>
      <c r="B85" s="3" t="s">
        <v>85</v>
      </c>
      <c r="C85" s="3" t="s">
        <v>4194</v>
      </c>
      <c r="D85">
        <v>200</v>
      </c>
      <c r="E85">
        <v>13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4">
        <f t="shared" si="7"/>
        <v>42042.365613425922</v>
      </c>
      <c r="M85" s="19">
        <f t="shared" si="8"/>
        <v>2015</v>
      </c>
      <c r="N85" s="14">
        <f t="shared" si="5"/>
        <v>42057.229166666672</v>
      </c>
      <c r="O85" t="b">
        <v>0</v>
      </c>
      <c r="P85">
        <v>13</v>
      </c>
      <c r="Q85" t="b">
        <v>1</v>
      </c>
      <c r="R85" t="s">
        <v>8266</v>
      </c>
      <c r="S85" s="7">
        <f t="shared" si="6"/>
        <v>102.49999999999999</v>
      </c>
      <c r="T85" s="7">
        <f t="shared" si="9"/>
        <v>15.76923076923077</v>
      </c>
      <c r="U85" t="s">
        <v>8310</v>
      </c>
      <c r="V85" t="s">
        <v>8312</v>
      </c>
    </row>
    <row r="86" spans="1:22" ht="30" x14ac:dyDescent="0.4">
      <c r="A86">
        <v>84</v>
      </c>
      <c r="B86" s="3" t="s">
        <v>86</v>
      </c>
      <c r="C86" s="3" t="s">
        <v>4195</v>
      </c>
      <c r="D86">
        <v>500</v>
      </c>
      <c r="E86">
        <v>7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4">
        <f t="shared" si="7"/>
        <v>40648.507939814815</v>
      </c>
      <c r="M86" s="19">
        <f t="shared" si="8"/>
        <v>2011</v>
      </c>
      <c r="N86" s="14">
        <f t="shared" si="5"/>
        <v>40678.507939814815</v>
      </c>
      <c r="O86" t="b">
        <v>0</v>
      </c>
      <c r="P86">
        <v>7</v>
      </c>
      <c r="Q86" t="b">
        <v>1</v>
      </c>
      <c r="R86" t="s">
        <v>8266</v>
      </c>
      <c r="S86" s="7">
        <f t="shared" si="6"/>
        <v>100</v>
      </c>
      <c r="T86" s="7">
        <f t="shared" si="9"/>
        <v>71.428571428571431</v>
      </c>
      <c r="U86" t="s">
        <v>8310</v>
      </c>
      <c r="V86" t="s">
        <v>8312</v>
      </c>
    </row>
    <row r="87" spans="1:22" ht="45" x14ac:dyDescent="0.4">
      <c r="A87">
        <v>85</v>
      </c>
      <c r="B87" s="3" t="s">
        <v>87</v>
      </c>
      <c r="C87" s="3" t="s">
        <v>4196</v>
      </c>
      <c r="D87">
        <v>1200</v>
      </c>
      <c r="E87">
        <v>21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4">
        <f t="shared" si="7"/>
        <v>40778.875428240739</v>
      </c>
      <c r="M87" s="19">
        <f t="shared" si="8"/>
        <v>2011</v>
      </c>
      <c r="N87" s="14">
        <f t="shared" si="5"/>
        <v>40808.875428240739</v>
      </c>
      <c r="O87" t="b">
        <v>0</v>
      </c>
      <c r="P87">
        <v>21</v>
      </c>
      <c r="Q87" t="b">
        <v>1</v>
      </c>
      <c r="R87" t="s">
        <v>8266</v>
      </c>
      <c r="S87" s="7">
        <f t="shared" si="6"/>
        <v>125.49999999999999</v>
      </c>
      <c r="T87" s="7">
        <f t="shared" si="9"/>
        <v>71.714285714285708</v>
      </c>
      <c r="U87" t="s">
        <v>8310</v>
      </c>
      <c r="V87" t="s">
        <v>8312</v>
      </c>
    </row>
    <row r="88" spans="1:22" ht="45" x14ac:dyDescent="0.4">
      <c r="A88">
        <v>86</v>
      </c>
      <c r="B88" s="3" t="s">
        <v>88</v>
      </c>
      <c r="C88" s="3" t="s">
        <v>4197</v>
      </c>
      <c r="D88">
        <v>6000</v>
      </c>
      <c r="E88">
        <v>17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4">
        <f t="shared" si="7"/>
        <v>42291.306076388893</v>
      </c>
      <c r="M88" s="19">
        <f t="shared" si="8"/>
        <v>2015</v>
      </c>
      <c r="N88" s="14">
        <f t="shared" si="5"/>
        <v>42365.34774305555</v>
      </c>
      <c r="O88" t="b">
        <v>0</v>
      </c>
      <c r="P88">
        <v>17</v>
      </c>
      <c r="Q88" t="b">
        <v>1</v>
      </c>
      <c r="R88" t="s">
        <v>8266</v>
      </c>
      <c r="S88" s="7">
        <f t="shared" si="6"/>
        <v>106.46666666666667</v>
      </c>
      <c r="T88" s="7">
        <f t="shared" si="9"/>
        <v>375.76470588235293</v>
      </c>
      <c r="U88" t="s">
        <v>8310</v>
      </c>
      <c r="V88" t="s">
        <v>8312</v>
      </c>
    </row>
    <row r="89" spans="1:22" ht="45" x14ac:dyDescent="0.4">
      <c r="A89">
        <v>87</v>
      </c>
      <c r="B89" s="3" t="s">
        <v>89</v>
      </c>
      <c r="C89" s="3" t="s">
        <v>4198</v>
      </c>
      <c r="D89">
        <v>2500</v>
      </c>
      <c r="E89">
        <v>25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4">
        <f t="shared" si="7"/>
        <v>40322.289386574077</v>
      </c>
      <c r="M89" s="19">
        <f t="shared" si="8"/>
        <v>2010</v>
      </c>
      <c r="N89" s="14">
        <f t="shared" si="5"/>
        <v>40331.820138888885</v>
      </c>
      <c r="O89" t="b">
        <v>0</v>
      </c>
      <c r="P89">
        <v>25</v>
      </c>
      <c r="Q89" t="b">
        <v>1</v>
      </c>
      <c r="R89" t="s">
        <v>8266</v>
      </c>
      <c r="S89" s="7">
        <f t="shared" si="6"/>
        <v>104.60000000000001</v>
      </c>
      <c r="T89" s="7">
        <f t="shared" si="9"/>
        <v>104.6</v>
      </c>
      <c r="U89" t="s">
        <v>8310</v>
      </c>
      <c r="V89" t="s">
        <v>8312</v>
      </c>
    </row>
    <row r="90" spans="1:22" ht="45" x14ac:dyDescent="0.4">
      <c r="A90">
        <v>88</v>
      </c>
      <c r="B90" s="3" t="s">
        <v>90</v>
      </c>
      <c r="C90" s="3" t="s">
        <v>4199</v>
      </c>
      <c r="D90">
        <v>3500</v>
      </c>
      <c r="E90">
        <v>60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4">
        <f t="shared" si="7"/>
        <v>41786.40892361111</v>
      </c>
      <c r="M90" s="19">
        <f t="shared" si="8"/>
        <v>2014</v>
      </c>
      <c r="N90" s="14">
        <f t="shared" si="5"/>
        <v>41812.40892361111</v>
      </c>
      <c r="O90" t="b">
        <v>0</v>
      </c>
      <c r="P90">
        <v>60</v>
      </c>
      <c r="Q90" t="b">
        <v>1</v>
      </c>
      <c r="R90" t="s">
        <v>8266</v>
      </c>
      <c r="S90" s="7">
        <f t="shared" si="6"/>
        <v>102.85714285714285</v>
      </c>
      <c r="T90" s="7">
        <f t="shared" si="9"/>
        <v>60</v>
      </c>
      <c r="U90" t="s">
        <v>8310</v>
      </c>
      <c r="V90" t="s">
        <v>8312</v>
      </c>
    </row>
    <row r="91" spans="1:22" ht="45" x14ac:dyDescent="0.4">
      <c r="A91">
        <v>89</v>
      </c>
      <c r="B91" s="3" t="s">
        <v>91</v>
      </c>
      <c r="C91" s="3" t="s">
        <v>4200</v>
      </c>
      <c r="D91">
        <v>6000</v>
      </c>
      <c r="E91">
        <v>56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4">
        <f t="shared" si="7"/>
        <v>41402.502222222218</v>
      </c>
      <c r="M91" s="19">
        <f t="shared" si="8"/>
        <v>2013</v>
      </c>
      <c r="N91" s="14">
        <f t="shared" si="5"/>
        <v>41427.502222222218</v>
      </c>
      <c r="O91" t="b">
        <v>0</v>
      </c>
      <c r="P91">
        <v>56</v>
      </c>
      <c r="Q91" t="b">
        <v>1</v>
      </c>
      <c r="R91" t="s">
        <v>8266</v>
      </c>
      <c r="S91" s="7">
        <f t="shared" si="6"/>
        <v>115.06666666666668</v>
      </c>
      <c r="T91" s="7">
        <f t="shared" si="9"/>
        <v>123.28571428571429</v>
      </c>
      <c r="U91" t="s">
        <v>8310</v>
      </c>
      <c r="V91" t="s">
        <v>8312</v>
      </c>
    </row>
    <row r="92" spans="1:22" ht="30" x14ac:dyDescent="0.4">
      <c r="A92">
        <v>90</v>
      </c>
      <c r="B92" s="3" t="s">
        <v>92</v>
      </c>
      <c r="C92" s="3" t="s">
        <v>4201</v>
      </c>
      <c r="D92">
        <v>500</v>
      </c>
      <c r="E92">
        <v>16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4">
        <f t="shared" si="7"/>
        <v>40706.047442129631</v>
      </c>
      <c r="M92" s="19">
        <f t="shared" si="8"/>
        <v>2011</v>
      </c>
      <c r="N92" s="14">
        <f t="shared" si="5"/>
        <v>40736.047442129631</v>
      </c>
      <c r="O92" t="b">
        <v>0</v>
      </c>
      <c r="P92">
        <v>16</v>
      </c>
      <c r="Q92" t="b">
        <v>1</v>
      </c>
      <c r="R92" t="s">
        <v>8266</v>
      </c>
      <c r="S92" s="7">
        <f t="shared" si="6"/>
        <v>100.4</v>
      </c>
      <c r="T92" s="7">
        <f t="shared" si="9"/>
        <v>31.375</v>
      </c>
      <c r="U92" t="s">
        <v>8310</v>
      </c>
      <c r="V92" t="s">
        <v>8312</v>
      </c>
    </row>
    <row r="93" spans="1:22" ht="45" x14ac:dyDescent="0.4">
      <c r="A93">
        <v>91</v>
      </c>
      <c r="B93" s="3" t="s">
        <v>93</v>
      </c>
      <c r="C93" s="3" t="s">
        <v>4202</v>
      </c>
      <c r="D93">
        <v>3000</v>
      </c>
      <c r="E93">
        <v>46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4">
        <f t="shared" si="7"/>
        <v>40619.152361111112</v>
      </c>
      <c r="M93" s="19">
        <f t="shared" si="8"/>
        <v>2011</v>
      </c>
      <c r="N93" s="14">
        <f t="shared" si="5"/>
        <v>40680.152361111112</v>
      </c>
      <c r="O93" t="b">
        <v>0</v>
      </c>
      <c r="P93">
        <v>46</v>
      </c>
      <c r="Q93" t="b">
        <v>1</v>
      </c>
      <c r="R93" t="s">
        <v>8266</v>
      </c>
      <c r="S93" s="7">
        <f t="shared" si="6"/>
        <v>120</v>
      </c>
      <c r="T93" s="7">
        <f t="shared" si="9"/>
        <v>78.260869565217391</v>
      </c>
      <c r="U93" t="s">
        <v>8310</v>
      </c>
      <c r="V93" t="s">
        <v>8312</v>
      </c>
    </row>
    <row r="94" spans="1:22" ht="45" x14ac:dyDescent="0.4">
      <c r="A94">
        <v>92</v>
      </c>
      <c r="B94" s="3" t="s">
        <v>94</v>
      </c>
      <c r="C94" s="3" t="s">
        <v>4203</v>
      </c>
      <c r="D94">
        <v>5000</v>
      </c>
      <c r="E94">
        <v>43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4">
        <f t="shared" si="7"/>
        <v>42720.948877314819</v>
      </c>
      <c r="M94" s="19">
        <f t="shared" si="8"/>
        <v>2016</v>
      </c>
      <c r="N94" s="14">
        <f t="shared" si="5"/>
        <v>42767.083333333328</v>
      </c>
      <c r="O94" t="b">
        <v>0</v>
      </c>
      <c r="P94">
        <v>43</v>
      </c>
      <c r="Q94" t="b">
        <v>1</v>
      </c>
      <c r="R94" t="s">
        <v>8266</v>
      </c>
      <c r="S94" s="7">
        <f t="shared" si="6"/>
        <v>105.2</v>
      </c>
      <c r="T94" s="7">
        <f t="shared" si="9"/>
        <v>122.32558139534883</v>
      </c>
      <c r="U94" t="s">
        <v>8310</v>
      </c>
      <c r="V94" t="s">
        <v>8312</v>
      </c>
    </row>
    <row r="95" spans="1:22" ht="45" x14ac:dyDescent="0.4">
      <c r="A95">
        <v>93</v>
      </c>
      <c r="B95" s="3" t="s">
        <v>95</v>
      </c>
      <c r="C95" s="3" t="s">
        <v>4204</v>
      </c>
      <c r="D95">
        <v>1000</v>
      </c>
      <c r="E95">
        <v>15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4">
        <f t="shared" si="7"/>
        <v>41065.608067129629</v>
      </c>
      <c r="M95" s="19">
        <f t="shared" si="8"/>
        <v>2012</v>
      </c>
      <c r="N95" s="14">
        <f t="shared" si="5"/>
        <v>41093.625</v>
      </c>
      <c r="O95" t="b">
        <v>0</v>
      </c>
      <c r="P95">
        <v>15</v>
      </c>
      <c r="Q95" t="b">
        <v>1</v>
      </c>
      <c r="R95" t="s">
        <v>8266</v>
      </c>
      <c r="S95" s="7">
        <f t="shared" si="6"/>
        <v>110.60000000000001</v>
      </c>
      <c r="T95" s="7">
        <f t="shared" si="9"/>
        <v>73.733333333333334</v>
      </c>
      <c r="U95" t="s">
        <v>8310</v>
      </c>
      <c r="V95" t="s">
        <v>8312</v>
      </c>
    </row>
    <row r="96" spans="1:22" ht="45" x14ac:dyDescent="0.4">
      <c r="A96">
        <v>94</v>
      </c>
      <c r="B96" s="3" t="s">
        <v>96</v>
      </c>
      <c r="C96" s="3" t="s">
        <v>4205</v>
      </c>
      <c r="D96">
        <v>250</v>
      </c>
      <c r="E96">
        <v>12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4">
        <f t="shared" si="7"/>
        <v>41716.467847222222</v>
      </c>
      <c r="M96" s="19">
        <f t="shared" si="8"/>
        <v>2014</v>
      </c>
      <c r="N96" s="14">
        <f t="shared" si="5"/>
        <v>41736.467847222222</v>
      </c>
      <c r="O96" t="b">
        <v>0</v>
      </c>
      <c r="P96">
        <v>12</v>
      </c>
      <c r="Q96" t="b">
        <v>1</v>
      </c>
      <c r="R96" t="s">
        <v>8266</v>
      </c>
      <c r="S96" s="7">
        <f t="shared" si="6"/>
        <v>104</v>
      </c>
      <c r="T96" s="7">
        <f t="shared" si="9"/>
        <v>21.666666666666668</v>
      </c>
      <c r="U96" t="s">
        <v>8310</v>
      </c>
      <c r="V96" t="s">
        <v>8312</v>
      </c>
    </row>
    <row r="97" spans="1:22" ht="45" x14ac:dyDescent="0.4">
      <c r="A97">
        <v>95</v>
      </c>
      <c r="B97" s="3" t="s">
        <v>97</v>
      </c>
      <c r="C97" s="3" t="s">
        <v>4206</v>
      </c>
      <c r="D97">
        <v>350</v>
      </c>
      <c r="E97">
        <v>21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4">
        <f t="shared" si="7"/>
        <v>40934.755104166667</v>
      </c>
      <c r="M97" s="19">
        <f t="shared" si="8"/>
        <v>2012</v>
      </c>
      <c r="N97" s="14">
        <f t="shared" si="5"/>
        <v>40964.755104166667</v>
      </c>
      <c r="O97" t="b">
        <v>0</v>
      </c>
      <c r="P97">
        <v>21</v>
      </c>
      <c r="Q97" t="b">
        <v>1</v>
      </c>
      <c r="R97" t="s">
        <v>8266</v>
      </c>
      <c r="S97" s="7">
        <f t="shared" si="6"/>
        <v>131.42857142857142</v>
      </c>
      <c r="T97" s="7">
        <f t="shared" si="9"/>
        <v>21.904761904761905</v>
      </c>
      <c r="U97" t="s">
        <v>8310</v>
      </c>
      <c r="V97" t="s">
        <v>8312</v>
      </c>
    </row>
    <row r="98" spans="1:22" ht="45" x14ac:dyDescent="0.4">
      <c r="A98">
        <v>96</v>
      </c>
      <c r="B98" s="3" t="s">
        <v>98</v>
      </c>
      <c r="C98" s="3" t="s">
        <v>4207</v>
      </c>
      <c r="D98">
        <v>1500</v>
      </c>
      <c r="E98">
        <v>34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4">
        <f t="shared" si="7"/>
        <v>40324.412511574075</v>
      </c>
      <c r="M98" s="19">
        <f t="shared" si="8"/>
        <v>2010</v>
      </c>
      <c r="N98" s="14">
        <f t="shared" si="5"/>
        <v>40390.875</v>
      </c>
      <c r="O98" t="b">
        <v>0</v>
      </c>
      <c r="P98">
        <v>34</v>
      </c>
      <c r="Q98" t="b">
        <v>1</v>
      </c>
      <c r="R98" t="s">
        <v>8266</v>
      </c>
      <c r="S98" s="7">
        <f t="shared" si="6"/>
        <v>114.66666666666667</v>
      </c>
      <c r="T98" s="7">
        <f t="shared" si="9"/>
        <v>50.588235294117645</v>
      </c>
      <c r="U98" t="s">
        <v>8310</v>
      </c>
      <c r="V98" t="s">
        <v>8312</v>
      </c>
    </row>
    <row r="99" spans="1:22" ht="45" x14ac:dyDescent="0.4">
      <c r="A99">
        <v>97</v>
      </c>
      <c r="B99" s="3" t="s">
        <v>99</v>
      </c>
      <c r="C99" s="3" t="s">
        <v>4208</v>
      </c>
      <c r="D99">
        <v>400</v>
      </c>
      <c r="E99">
        <v>8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4">
        <f t="shared" si="7"/>
        <v>40705.885208333333</v>
      </c>
      <c r="M99" s="19">
        <f t="shared" si="8"/>
        <v>2011</v>
      </c>
      <c r="N99" s="14">
        <f t="shared" si="5"/>
        <v>40735.885208333333</v>
      </c>
      <c r="O99" t="b">
        <v>0</v>
      </c>
      <c r="P99">
        <v>8</v>
      </c>
      <c r="Q99" t="b">
        <v>1</v>
      </c>
      <c r="R99" t="s">
        <v>8266</v>
      </c>
      <c r="S99" s="7">
        <f t="shared" si="6"/>
        <v>106.25</v>
      </c>
      <c r="T99" s="7">
        <f t="shared" si="9"/>
        <v>53.125</v>
      </c>
      <c r="U99" t="s">
        <v>8310</v>
      </c>
      <c r="V99" t="s">
        <v>8312</v>
      </c>
    </row>
    <row r="100" spans="1:22" ht="45" x14ac:dyDescent="0.4">
      <c r="A100">
        <v>98</v>
      </c>
      <c r="B100" s="3" t="s">
        <v>100</v>
      </c>
      <c r="C100" s="3" t="s">
        <v>4209</v>
      </c>
      <c r="D100">
        <v>3200</v>
      </c>
      <c r="E100">
        <v>60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4">
        <f t="shared" si="7"/>
        <v>41214.544837962967</v>
      </c>
      <c r="M100" s="19">
        <f t="shared" si="8"/>
        <v>2012</v>
      </c>
      <c r="N100" s="14">
        <f t="shared" si="5"/>
        <v>41250.729166666664</v>
      </c>
      <c r="O100" t="b">
        <v>0</v>
      </c>
      <c r="P100">
        <v>60</v>
      </c>
      <c r="Q100" t="b">
        <v>1</v>
      </c>
      <c r="R100" t="s">
        <v>8266</v>
      </c>
      <c r="S100" s="7">
        <f t="shared" si="6"/>
        <v>106.25</v>
      </c>
      <c r="T100" s="7">
        <f t="shared" si="9"/>
        <v>56.666666666666664</v>
      </c>
      <c r="U100" t="s">
        <v>8310</v>
      </c>
      <c r="V100" t="s">
        <v>8312</v>
      </c>
    </row>
    <row r="101" spans="1:22" ht="30" x14ac:dyDescent="0.4">
      <c r="A101">
        <v>99</v>
      </c>
      <c r="B101" s="3" t="s">
        <v>101</v>
      </c>
      <c r="C101" s="3" t="s">
        <v>4210</v>
      </c>
      <c r="D101">
        <v>1500</v>
      </c>
      <c r="E101">
        <v>39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4">
        <f t="shared" si="7"/>
        <v>41631.652766203704</v>
      </c>
      <c r="M101" s="19">
        <f t="shared" si="8"/>
        <v>2013</v>
      </c>
      <c r="N101" s="14">
        <f t="shared" si="5"/>
        <v>41661.652766203704</v>
      </c>
      <c r="O101" t="b">
        <v>0</v>
      </c>
      <c r="P101">
        <v>39</v>
      </c>
      <c r="Q101" t="b">
        <v>1</v>
      </c>
      <c r="R101" t="s">
        <v>8266</v>
      </c>
      <c r="S101" s="7">
        <f t="shared" si="6"/>
        <v>106.01933333333334</v>
      </c>
      <c r="T101" s="7">
        <f t="shared" si="9"/>
        <v>40.776666666666664</v>
      </c>
      <c r="U101" t="s">
        <v>8310</v>
      </c>
      <c r="V101" t="s">
        <v>8312</v>
      </c>
    </row>
    <row r="102" spans="1:22" ht="45" x14ac:dyDescent="0.4">
      <c r="A102">
        <v>100</v>
      </c>
      <c r="B102" s="3" t="s">
        <v>102</v>
      </c>
      <c r="C102" s="3" t="s">
        <v>4211</v>
      </c>
      <c r="D102">
        <v>5000</v>
      </c>
      <c r="E102">
        <v>26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4">
        <f t="shared" si="7"/>
        <v>41197.503310185188</v>
      </c>
      <c r="M102" s="19">
        <f t="shared" si="8"/>
        <v>2012</v>
      </c>
      <c r="N102" s="14">
        <f t="shared" si="5"/>
        <v>41217.544976851852</v>
      </c>
      <c r="O102" t="b">
        <v>0</v>
      </c>
      <c r="P102">
        <v>26</v>
      </c>
      <c r="Q102" t="b">
        <v>1</v>
      </c>
      <c r="R102" t="s">
        <v>8266</v>
      </c>
      <c r="S102" s="7">
        <f t="shared" si="6"/>
        <v>100</v>
      </c>
      <c r="T102" s="7">
        <f t="shared" si="9"/>
        <v>192.30769230769232</v>
      </c>
      <c r="U102" t="s">
        <v>8310</v>
      </c>
      <c r="V102" t="s">
        <v>8312</v>
      </c>
    </row>
    <row r="103" spans="1:22" ht="4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4">
        <f t="shared" si="7"/>
        <v>41274.526736111111</v>
      </c>
      <c r="M103" s="19">
        <f t="shared" si="8"/>
        <v>2012</v>
      </c>
      <c r="N103" s="14">
        <f t="shared" si="5"/>
        <v>41298.526736111111</v>
      </c>
      <c r="O103" t="b">
        <v>0</v>
      </c>
      <c r="P103">
        <v>35</v>
      </c>
      <c r="Q103" t="b">
        <v>1</v>
      </c>
      <c r="R103" t="s">
        <v>8266</v>
      </c>
      <c r="S103" s="7">
        <f t="shared" si="6"/>
        <v>100</v>
      </c>
      <c r="T103" s="7">
        <f t="shared" si="9"/>
        <v>100</v>
      </c>
      <c r="U103" t="s">
        <v>8310</v>
      </c>
      <c r="V103" t="s">
        <v>8312</v>
      </c>
    </row>
    <row r="104" spans="1:22" ht="45" x14ac:dyDescent="0.4">
      <c r="A104">
        <v>102</v>
      </c>
      <c r="B104" s="3" t="s">
        <v>104</v>
      </c>
      <c r="C104" s="3" t="s">
        <v>4213</v>
      </c>
      <c r="D104">
        <v>6000</v>
      </c>
      <c r="E104">
        <v>65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4">
        <f t="shared" si="7"/>
        <v>40504.881168981483</v>
      </c>
      <c r="M104" s="19">
        <f t="shared" si="8"/>
        <v>2010</v>
      </c>
      <c r="N104" s="14">
        <f t="shared" si="5"/>
        <v>40534.881168981483</v>
      </c>
      <c r="O104" t="b">
        <v>0</v>
      </c>
      <c r="P104">
        <v>65</v>
      </c>
      <c r="Q104" t="b">
        <v>1</v>
      </c>
      <c r="R104" t="s">
        <v>8266</v>
      </c>
      <c r="S104" s="7">
        <f t="shared" si="6"/>
        <v>127.75000000000001</v>
      </c>
      <c r="T104" s="7">
        <f t="shared" si="9"/>
        <v>117.92307692307692</v>
      </c>
      <c r="U104" t="s">
        <v>8310</v>
      </c>
      <c r="V104" t="s">
        <v>8312</v>
      </c>
    </row>
    <row r="105" spans="1:22" ht="30" x14ac:dyDescent="0.4">
      <c r="A105">
        <v>103</v>
      </c>
      <c r="B105" s="3" t="s">
        <v>105</v>
      </c>
      <c r="C105" s="3" t="s">
        <v>4214</v>
      </c>
      <c r="D105">
        <v>1300</v>
      </c>
      <c r="E105">
        <v>49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4">
        <f t="shared" si="7"/>
        <v>41682.555902777778</v>
      </c>
      <c r="M105" s="19">
        <f t="shared" si="8"/>
        <v>2014</v>
      </c>
      <c r="N105" s="14">
        <f t="shared" si="5"/>
        <v>41705.555902777778</v>
      </c>
      <c r="O105" t="b">
        <v>0</v>
      </c>
      <c r="P105">
        <v>49</v>
      </c>
      <c r="Q105" t="b">
        <v>1</v>
      </c>
      <c r="R105" t="s">
        <v>8266</v>
      </c>
      <c r="S105" s="7">
        <f t="shared" si="6"/>
        <v>105.15384615384616</v>
      </c>
      <c r="T105" s="7">
        <f t="shared" si="9"/>
        <v>27.897959183673468</v>
      </c>
      <c r="U105" t="s">
        <v>8310</v>
      </c>
      <c r="V105" t="s">
        <v>8312</v>
      </c>
    </row>
    <row r="106" spans="1:22" ht="30" x14ac:dyDescent="0.4">
      <c r="A106">
        <v>104</v>
      </c>
      <c r="B106" s="3" t="s">
        <v>106</v>
      </c>
      <c r="C106" s="3" t="s">
        <v>4215</v>
      </c>
      <c r="D106">
        <v>500</v>
      </c>
      <c r="E106">
        <v>10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4">
        <f t="shared" si="7"/>
        <v>40612.445208333331</v>
      </c>
      <c r="M106" s="19">
        <f t="shared" si="8"/>
        <v>2011</v>
      </c>
      <c r="N106" s="14">
        <f t="shared" si="5"/>
        <v>40635.791666666664</v>
      </c>
      <c r="O106" t="b">
        <v>0</v>
      </c>
      <c r="P106">
        <v>10</v>
      </c>
      <c r="Q106" t="b">
        <v>1</v>
      </c>
      <c r="R106" t="s">
        <v>8266</v>
      </c>
      <c r="S106" s="7">
        <f t="shared" si="6"/>
        <v>120</v>
      </c>
      <c r="T106" s="7">
        <f t="shared" si="9"/>
        <v>60</v>
      </c>
      <c r="U106" t="s">
        <v>8310</v>
      </c>
      <c r="V106" t="s">
        <v>8312</v>
      </c>
    </row>
    <row r="107" spans="1:22" ht="30" x14ac:dyDescent="0.4">
      <c r="A107">
        <v>105</v>
      </c>
      <c r="B107" s="3" t="s">
        <v>107</v>
      </c>
      <c r="C107" s="3" t="s">
        <v>4216</v>
      </c>
      <c r="D107">
        <v>2200</v>
      </c>
      <c r="E107">
        <v>60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4">
        <f t="shared" si="7"/>
        <v>42485.474768518514</v>
      </c>
      <c r="M107" s="19">
        <f t="shared" si="8"/>
        <v>2016</v>
      </c>
      <c r="N107" s="14">
        <f t="shared" si="5"/>
        <v>42503.75</v>
      </c>
      <c r="O107" t="b">
        <v>0</v>
      </c>
      <c r="P107">
        <v>60</v>
      </c>
      <c r="Q107" t="b">
        <v>1</v>
      </c>
      <c r="R107" t="s">
        <v>8266</v>
      </c>
      <c r="S107" s="7">
        <f t="shared" si="6"/>
        <v>107.40909090909089</v>
      </c>
      <c r="T107" s="7">
        <f t="shared" si="9"/>
        <v>39.383333333333333</v>
      </c>
      <c r="U107" t="s">
        <v>8310</v>
      </c>
      <c r="V107" t="s">
        <v>8312</v>
      </c>
    </row>
    <row r="108" spans="1:22" x14ac:dyDescent="0.4">
      <c r="A108">
        <v>106</v>
      </c>
      <c r="B108" s="3" t="s">
        <v>108</v>
      </c>
      <c r="C108" s="3" t="s">
        <v>4217</v>
      </c>
      <c r="D108">
        <v>5000</v>
      </c>
      <c r="E108">
        <v>27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4">
        <f t="shared" si="7"/>
        <v>40987.526631944442</v>
      </c>
      <c r="M108" s="19">
        <f t="shared" si="8"/>
        <v>2012</v>
      </c>
      <c r="N108" s="14">
        <f t="shared" si="5"/>
        <v>41001.526631944442</v>
      </c>
      <c r="O108" t="b">
        <v>0</v>
      </c>
      <c r="P108">
        <v>27</v>
      </c>
      <c r="Q108" t="b">
        <v>1</v>
      </c>
      <c r="R108" t="s">
        <v>8266</v>
      </c>
      <c r="S108" s="7">
        <f t="shared" si="6"/>
        <v>100.49999999999999</v>
      </c>
      <c r="T108" s="7">
        <f t="shared" si="9"/>
        <v>186.11111111111111</v>
      </c>
      <c r="U108" t="s">
        <v>8310</v>
      </c>
      <c r="V108" t="s">
        <v>8312</v>
      </c>
    </row>
    <row r="109" spans="1:22" ht="45" x14ac:dyDescent="0.4">
      <c r="A109">
        <v>107</v>
      </c>
      <c r="B109" s="3" t="s">
        <v>109</v>
      </c>
      <c r="C109" s="3" t="s">
        <v>4218</v>
      </c>
      <c r="D109">
        <v>7500</v>
      </c>
      <c r="E109">
        <v>69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4">
        <f t="shared" si="7"/>
        <v>40635.732488425929</v>
      </c>
      <c r="M109" s="19">
        <f t="shared" si="8"/>
        <v>2011</v>
      </c>
      <c r="N109" s="14">
        <f t="shared" si="5"/>
        <v>40657.732488425929</v>
      </c>
      <c r="O109" t="b">
        <v>0</v>
      </c>
      <c r="P109">
        <v>69</v>
      </c>
      <c r="Q109" t="b">
        <v>1</v>
      </c>
      <c r="R109" t="s">
        <v>8266</v>
      </c>
      <c r="S109" s="7">
        <f t="shared" si="6"/>
        <v>102.46666666666667</v>
      </c>
      <c r="T109" s="7">
        <f t="shared" si="9"/>
        <v>111.37681159420291</v>
      </c>
      <c r="U109" t="s">
        <v>8310</v>
      </c>
      <c r="V109" t="s">
        <v>8312</v>
      </c>
    </row>
    <row r="110" spans="1:22" ht="45" x14ac:dyDescent="0.4">
      <c r="A110">
        <v>108</v>
      </c>
      <c r="B110" s="3" t="s">
        <v>110</v>
      </c>
      <c r="C110" s="3" t="s">
        <v>4219</v>
      </c>
      <c r="D110">
        <v>1500</v>
      </c>
      <c r="E110">
        <v>47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4">
        <f t="shared" si="7"/>
        <v>41365.363078703704</v>
      </c>
      <c r="M110" s="19">
        <f t="shared" si="8"/>
        <v>2013</v>
      </c>
      <c r="N110" s="14">
        <f t="shared" si="5"/>
        <v>41425.363078703704</v>
      </c>
      <c r="O110" t="b">
        <v>0</v>
      </c>
      <c r="P110">
        <v>47</v>
      </c>
      <c r="Q110" t="b">
        <v>1</v>
      </c>
      <c r="R110" t="s">
        <v>8266</v>
      </c>
      <c r="S110" s="7">
        <f t="shared" si="6"/>
        <v>246.66666666666669</v>
      </c>
      <c r="T110" s="7">
        <f t="shared" si="9"/>
        <v>78.723404255319153</v>
      </c>
      <c r="U110" t="s">
        <v>8310</v>
      </c>
      <c r="V110" t="s">
        <v>8312</v>
      </c>
    </row>
    <row r="111" spans="1:22" ht="45" x14ac:dyDescent="0.4">
      <c r="A111">
        <v>109</v>
      </c>
      <c r="B111" s="3" t="s">
        <v>111</v>
      </c>
      <c r="C111" s="3" t="s">
        <v>4220</v>
      </c>
      <c r="D111">
        <v>1000</v>
      </c>
      <c r="E111">
        <v>47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4">
        <f t="shared" si="7"/>
        <v>40569.775810185187</v>
      </c>
      <c r="M111" s="19">
        <f t="shared" si="8"/>
        <v>2011</v>
      </c>
      <c r="N111" s="14">
        <f t="shared" si="5"/>
        <v>40599.775810185187</v>
      </c>
      <c r="O111" t="b">
        <v>0</v>
      </c>
      <c r="P111">
        <v>47</v>
      </c>
      <c r="Q111" t="b">
        <v>1</v>
      </c>
      <c r="R111" t="s">
        <v>8266</v>
      </c>
      <c r="S111" s="7">
        <f t="shared" si="6"/>
        <v>219.49999999999997</v>
      </c>
      <c r="T111" s="7">
        <f t="shared" si="9"/>
        <v>46.702127659574465</v>
      </c>
      <c r="U111" t="s">
        <v>8310</v>
      </c>
      <c r="V111" t="s">
        <v>8312</v>
      </c>
    </row>
    <row r="112" spans="1:22" ht="45" x14ac:dyDescent="0.4">
      <c r="A112">
        <v>110</v>
      </c>
      <c r="B112" s="3" t="s">
        <v>112</v>
      </c>
      <c r="C112" s="3" t="s">
        <v>4221</v>
      </c>
      <c r="D112">
        <v>1300</v>
      </c>
      <c r="E112">
        <v>26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4">
        <f t="shared" si="7"/>
        <v>41557.699687500004</v>
      </c>
      <c r="M112" s="19">
        <f t="shared" si="8"/>
        <v>2013</v>
      </c>
      <c r="N112" s="14">
        <f t="shared" si="5"/>
        <v>41591.999305555553</v>
      </c>
      <c r="O112" t="b">
        <v>0</v>
      </c>
      <c r="P112">
        <v>26</v>
      </c>
      <c r="Q112" t="b">
        <v>1</v>
      </c>
      <c r="R112" t="s">
        <v>8266</v>
      </c>
      <c r="S112" s="7">
        <f t="shared" si="6"/>
        <v>130.76923076923077</v>
      </c>
      <c r="T112" s="7">
        <f t="shared" si="9"/>
        <v>65.384615384615387</v>
      </c>
      <c r="U112" t="s">
        <v>8310</v>
      </c>
      <c r="V112" t="s">
        <v>8312</v>
      </c>
    </row>
    <row r="113" spans="1:22" ht="45" x14ac:dyDescent="0.4">
      <c r="A113">
        <v>111</v>
      </c>
      <c r="B113" s="3" t="s">
        <v>113</v>
      </c>
      <c r="C113" s="3" t="s">
        <v>4222</v>
      </c>
      <c r="D113">
        <v>3500</v>
      </c>
      <c r="E113">
        <v>53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4">
        <f t="shared" si="7"/>
        <v>42125.083182870367</v>
      </c>
      <c r="M113" s="19">
        <f t="shared" si="8"/>
        <v>2015</v>
      </c>
      <c r="N113" s="14">
        <f t="shared" si="5"/>
        <v>42155.083182870367</v>
      </c>
      <c r="O113" t="b">
        <v>0</v>
      </c>
      <c r="P113">
        <v>53</v>
      </c>
      <c r="Q113" t="b">
        <v>1</v>
      </c>
      <c r="R113" t="s">
        <v>8266</v>
      </c>
      <c r="S113" s="7">
        <f t="shared" si="6"/>
        <v>154.57142857142858</v>
      </c>
      <c r="T113" s="7">
        <f t="shared" si="9"/>
        <v>102.0754716981132</v>
      </c>
      <c r="U113" t="s">
        <v>8310</v>
      </c>
      <c r="V113" t="s">
        <v>8312</v>
      </c>
    </row>
    <row r="114" spans="1:22" ht="45" x14ac:dyDescent="0.4">
      <c r="A114">
        <v>112</v>
      </c>
      <c r="B114" s="3" t="s">
        <v>114</v>
      </c>
      <c r="C114" s="3" t="s">
        <v>4223</v>
      </c>
      <c r="D114">
        <v>5000</v>
      </c>
      <c r="E114">
        <v>81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4">
        <f t="shared" si="7"/>
        <v>41717.793032407411</v>
      </c>
      <c r="M114" s="19">
        <f t="shared" si="8"/>
        <v>2014</v>
      </c>
      <c r="N114" s="14">
        <f t="shared" si="5"/>
        <v>41741.833333333336</v>
      </c>
      <c r="O114" t="b">
        <v>0</v>
      </c>
      <c r="P114">
        <v>81</v>
      </c>
      <c r="Q114" t="b">
        <v>1</v>
      </c>
      <c r="R114" t="s">
        <v>8266</v>
      </c>
      <c r="S114" s="7">
        <f t="shared" si="6"/>
        <v>104</v>
      </c>
      <c r="T114" s="7">
        <f t="shared" si="9"/>
        <v>64.197530864197532</v>
      </c>
      <c r="U114" t="s">
        <v>8310</v>
      </c>
      <c r="V114" t="s">
        <v>8312</v>
      </c>
    </row>
    <row r="115" spans="1:22" ht="30" x14ac:dyDescent="0.4">
      <c r="A115">
        <v>113</v>
      </c>
      <c r="B115" s="3" t="s">
        <v>115</v>
      </c>
      <c r="C115" s="3" t="s">
        <v>4224</v>
      </c>
      <c r="D115">
        <v>5000</v>
      </c>
      <c r="E115">
        <v>78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4">
        <f t="shared" si="7"/>
        <v>40753.508425925924</v>
      </c>
      <c r="M115" s="19">
        <f t="shared" si="8"/>
        <v>2011</v>
      </c>
      <c r="N115" s="14">
        <f t="shared" si="5"/>
        <v>40761.375</v>
      </c>
      <c r="O115" t="b">
        <v>0</v>
      </c>
      <c r="P115">
        <v>78</v>
      </c>
      <c r="Q115" t="b">
        <v>1</v>
      </c>
      <c r="R115" t="s">
        <v>8266</v>
      </c>
      <c r="S115" s="7">
        <f t="shared" si="6"/>
        <v>141</v>
      </c>
      <c r="T115" s="7">
        <f t="shared" si="9"/>
        <v>90.384615384615387</v>
      </c>
      <c r="U115" t="s">
        <v>8310</v>
      </c>
      <c r="V115" t="s">
        <v>8312</v>
      </c>
    </row>
    <row r="116" spans="1:22" ht="45" x14ac:dyDescent="0.4">
      <c r="A116">
        <v>114</v>
      </c>
      <c r="B116" s="3" t="s">
        <v>116</v>
      </c>
      <c r="C116" s="3" t="s">
        <v>4225</v>
      </c>
      <c r="D116">
        <v>3000</v>
      </c>
      <c r="E116">
        <v>35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4">
        <f t="shared" si="7"/>
        <v>40861.02416666667</v>
      </c>
      <c r="M116" s="19">
        <f t="shared" si="8"/>
        <v>2011</v>
      </c>
      <c r="N116" s="14">
        <f t="shared" si="5"/>
        <v>40921.02416666667</v>
      </c>
      <c r="O116" t="b">
        <v>0</v>
      </c>
      <c r="P116">
        <v>35</v>
      </c>
      <c r="Q116" t="b">
        <v>1</v>
      </c>
      <c r="R116" t="s">
        <v>8266</v>
      </c>
      <c r="S116" s="7">
        <f t="shared" si="6"/>
        <v>103.33333333333334</v>
      </c>
      <c r="T116" s="7">
        <f t="shared" si="9"/>
        <v>88.571428571428569</v>
      </c>
      <c r="U116" t="s">
        <v>8310</v>
      </c>
      <c r="V116" t="s">
        <v>8312</v>
      </c>
    </row>
    <row r="117" spans="1:22" x14ac:dyDescent="0.4">
      <c r="A117">
        <v>115</v>
      </c>
      <c r="B117" s="3" t="s">
        <v>117</v>
      </c>
      <c r="C117" s="3" t="s">
        <v>4226</v>
      </c>
      <c r="D117">
        <v>450</v>
      </c>
      <c r="E117">
        <v>22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4">
        <f t="shared" si="7"/>
        <v>40918.488935185189</v>
      </c>
      <c r="M117" s="19">
        <f t="shared" si="8"/>
        <v>2012</v>
      </c>
      <c r="N117" s="14">
        <f t="shared" si="5"/>
        <v>40943.488935185189</v>
      </c>
      <c r="O117" t="b">
        <v>0</v>
      </c>
      <c r="P117">
        <v>22</v>
      </c>
      <c r="Q117" t="b">
        <v>1</v>
      </c>
      <c r="R117" t="s">
        <v>8266</v>
      </c>
      <c r="S117" s="7">
        <f t="shared" si="6"/>
        <v>140.44444444444443</v>
      </c>
      <c r="T117" s="7">
        <f t="shared" si="9"/>
        <v>28.727272727272727</v>
      </c>
      <c r="U117" t="s">
        <v>8310</v>
      </c>
      <c r="V117" t="s">
        <v>8312</v>
      </c>
    </row>
    <row r="118" spans="1:22" ht="45" x14ac:dyDescent="0.4">
      <c r="A118">
        <v>116</v>
      </c>
      <c r="B118" s="3" t="s">
        <v>118</v>
      </c>
      <c r="C118" s="3" t="s">
        <v>4227</v>
      </c>
      <c r="D118">
        <v>3500</v>
      </c>
      <c r="E118">
        <v>57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4">
        <f t="shared" si="7"/>
        <v>40595.247164351851</v>
      </c>
      <c r="M118" s="19">
        <f t="shared" si="8"/>
        <v>2011</v>
      </c>
      <c r="N118" s="14">
        <f t="shared" si="5"/>
        <v>40641.205497685187</v>
      </c>
      <c r="O118" t="b">
        <v>0</v>
      </c>
      <c r="P118">
        <v>57</v>
      </c>
      <c r="Q118" t="b">
        <v>1</v>
      </c>
      <c r="R118" t="s">
        <v>8266</v>
      </c>
      <c r="S118" s="7">
        <f t="shared" si="6"/>
        <v>113.65714285714286</v>
      </c>
      <c r="T118" s="7">
        <f t="shared" si="9"/>
        <v>69.78947368421052</v>
      </c>
      <c r="U118" t="s">
        <v>8310</v>
      </c>
      <c r="V118" t="s">
        <v>8312</v>
      </c>
    </row>
    <row r="119" spans="1:22" ht="45" x14ac:dyDescent="0.4">
      <c r="A119">
        <v>117</v>
      </c>
      <c r="B119" s="3" t="s">
        <v>119</v>
      </c>
      <c r="C119" s="3" t="s">
        <v>4228</v>
      </c>
      <c r="D119">
        <v>4500</v>
      </c>
      <c r="E119">
        <v>27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4">
        <f t="shared" si="7"/>
        <v>40248.584999999999</v>
      </c>
      <c r="M119" s="19">
        <f t="shared" si="8"/>
        <v>2010</v>
      </c>
      <c r="N119" s="14">
        <f t="shared" si="5"/>
        <v>40338.541666666664</v>
      </c>
      <c r="O119" t="b">
        <v>0</v>
      </c>
      <c r="P119">
        <v>27</v>
      </c>
      <c r="Q119" t="b">
        <v>1</v>
      </c>
      <c r="R119" t="s">
        <v>8266</v>
      </c>
      <c r="S119" s="7">
        <f t="shared" si="6"/>
        <v>100.49377777777779</v>
      </c>
      <c r="T119" s="7">
        <f t="shared" si="9"/>
        <v>167.48962962962963</v>
      </c>
      <c r="U119" t="s">
        <v>8310</v>
      </c>
      <c r="V119" t="s">
        <v>8312</v>
      </c>
    </row>
    <row r="120" spans="1:22" ht="30" x14ac:dyDescent="0.4">
      <c r="A120">
        <v>118</v>
      </c>
      <c r="B120" s="3" t="s">
        <v>120</v>
      </c>
      <c r="C120" s="3" t="s">
        <v>4229</v>
      </c>
      <c r="D120">
        <v>5000</v>
      </c>
      <c r="E120">
        <v>39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4">
        <f t="shared" si="7"/>
        <v>40722.803657407407</v>
      </c>
      <c r="M120" s="19">
        <f t="shared" si="8"/>
        <v>2011</v>
      </c>
      <c r="N120" s="14">
        <f t="shared" si="5"/>
        <v>40752.803657407407</v>
      </c>
      <c r="O120" t="b">
        <v>0</v>
      </c>
      <c r="P120">
        <v>39</v>
      </c>
      <c r="Q120" t="b">
        <v>1</v>
      </c>
      <c r="R120" t="s">
        <v>8266</v>
      </c>
      <c r="S120" s="7">
        <f t="shared" si="6"/>
        <v>113.03159999999998</v>
      </c>
      <c r="T120" s="7">
        <f t="shared" si="9"/>
        <v>144.91230769230768</v>
      </c>
      <c r="U120" t="s">
        <v>8310</v>
      </c>
      <c r="V120" t="s">
        <v>8312</v>
      </c>
    </row>
    <row r="121" spans="1:22" ht="45" x14ac:dyDescent="0.4">
      <c r="A121">
        <v>119</v>
      </c>
      <c r="B121" s="3" t="s">
        <v>121</v>
      </c>
      <c r="C121" s="3" t="s">
        <v>4230</v>
      </c>
      <c r="D121">
        <v>3250</v>
      </c>
      <c r="E121">
        <v>37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4">
        <f t="shared" si="7"/>
        <v>40738.819282407407</v>
      </c>
      <c r="M121" s="19">
        <f t="shared" si="8"/>
        <v>2011</v>
      </c>
      <c r="N121" s="14">
        <f t="shared" si="5"/>
        <v>40768.708333333336</v>
      </c>
      <c r="O121" t="b">
        <v>0</v>
      </c>
      <c r="P121">
        <v>37</v>
      </c>
      <c r="Q121" t="b">
        <v>1</v>
      </c>
      <c r="R121" t="s">
        <v>8266</v>
      </c>
      <c r="S121" s="7">
        <f t="shared" si="6"/>
        <v>104.55692307692308</v>
      </c>
      <c r="T121" s="7">
        <f t="shared" si="9"/>
        <v>91.840540540540545</v>
      </c>
      <c r="U121" t="s">
        <v>8310</v>
      </c>
      <c r="V121" t="s">
        <v>8312</v>
      </c>
    </row>
    <row r="122" spans="1:22" ht="45" x14ac:dyDescent="0.4">
      <c r="A122">
        <v>120</v>
      </c>
      <c r="B122" s="3" t="s">
        <v>122</v>
      </c>
      <c r="C122" s="3" t="s">
        <v>4231</v>
      </c>
      <c r="D122">
        <v>70000</v>
      </c>
      <c r="E122">
        <v>1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4">
        <f t="shared" si="7"/>
        <v>42615.799849537041</v>
      </c>
      <c r="M122" s="19">
        <f t="shared" si="8"/>
        <v>2016</v>
      </c>
      <c r="N122" s="14">
        <f t="shared" si="5"/>
        <v>42645.799849537041</v>
      </c>
      <c r="O122" t="b">
        <v>0</v>
      </c>
      <c r="P122">
        <v>1</v>
      </c>
      <c r="Q122" t="b">
        <v>0</v>
      </c>
      <c r="R122" t="s">
        <v>8267</v>
      </c>
      <c r="S122" s="7">
        <f t="shared" si="6"/>
        <v>1.4285714285714287E-2</v>
      </c>
      <c r="T122" s="7">
        <f t="shared" si="9"/>
        <v>10</v>
      </c>
      <c r="U122" t="s">
        <v>8310</v>
      </c>
      <c r="V122" t="s">
        <v>8313</v>
      </c>
    </row>
    <row r="123" spans="1:22" ht="45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4">
        <f t="shared" si="7"/>
        <v>42096.454976851848</v>
      </c>
      <c r="M123" s="19">
        <f t="shared" si="8"/>
        <v>2015</v>
      </c>
      <c r="N123" s="14">
        <f t="shared" si="5"/>
        <v>42112.177777777775</v>
      </c>
      <c r="O123" t="b">
        <v>0</v>
      </c>
      <c r="P123">
        <v>1</v>
      </c>
      <c r="Q123" t="b">
        <v>0</v>
      </c>
      <c r="R123" t="s">
        <v>8267</v>
      </c>
      <c r="S123" s="7">
        <f t="shared" si="6"/>
        <v>3.3333333333333333E-2</v>
      </c>
      <c r="T123" s="7">
        <f t="shared" si="9"/>
        <v>1</v>
      </c>
      <c r="U123" t="s">
        <v>8310</v>
      </c>
      <c r="V123" t="s">
        <v>8313</v>
      </c>
    </row>
    <row r="124" spans="1:22" ht="30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4">
        <f t="shared" si="7"/>
        <v>42593.181793981479</v>
      </c>
      <c r="M124" s="19">
        <f t="shared" si="8"/>
        <v>2016</v>
      </c>
      <c r="N124" s="14">
        <f t="shared" si="5"/>
        <v>42653.181793981479</v>
      </c>
      <c r="O124" t="b">
        <v>0</v>
      </c>
      <c r="P124">
        <v>0</v>
      </c>
      <c r="Q124" t="b">
        <v>0</v>
      </c>
      <c r="R124" t="s">
        <v>8267</v>
      </c>
      <c r="S124" s="7">
        <f t="shared" si="6"/>
        <v>0</v>
      </c>
      <c r="T124" s="7">
        <f t="shared" si="9"/>
        <v>0</v>
      </c>
      <c r="U124" t="s">
        <v>8310</v>
      </c>
      <c r="V124" t="s">
        <v>8313</v>
      </c>
    </row>
    <row r="125" spans="1:22" ht="45" x14ac:dyDescent="0.4">
      <c r="A125">
        <v>123</v>
      </c>
      <c r="B125" s="3" t="s">
        <v>125</v>
      </c>
      <c r="C125" s="3" t="s">
        <v>4234</v>
      </c>
      <c r="D125">
        <v>55000</v>
      </c>
      <c r="E125">
        <v>6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4">
        <f t="shared" si="7"/>
        <v>41904.531990740739</v>
      </c>
      <c r="M125" s="19">
        <f t="shared" si="8"/>
        <v>2014</v>
      </c>
      <c r="N125" s="14">
        <f t="shared" si="5"/>
        <v>41940.666666666664</v>
      </c>
      <c r="O125" t="b">
        <v>0</v>
      </c>
      <c r="P125">
        <v>6</v>
      </c>
      <c r="Q125" t="b">
        <v>0</v>
      </c>
      <c r="R125" t="s">
        <v>8267</v>
      </c>
      <c r="S125" s="7">
        <f t="shared" si="6"/>
        <v>0.27454545454545454</v>
      </c>
      <c r="T125" s="7">
        <f t="shared" si="9"/>
        <v>25.166666666666668</v>
      </c>
      <c r="U125" t="s">
        <v>8310</v>
      </c>
      <c r="V125" t="s">
        <v>8313</v>
      </c>
    </row>
    <row r="126" spans="1:22" ht="4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4">
        <f t="shared" si="7"/>
        <v>42114.678726851853</v>
      </c>
      <c r="M126" s="19">
        <f t="shared" si="8"/>
        <v>2015</v>
      </c>
      <c r="N126" s="14">
        <f t="shared" si="5"/>
        <v>42139.678726851853</v>
      </c>
      <c r="O126" t="b">
        <v>0</v>
      </c>
      <c r="P126">
        <v>0</v>
      </c>
      <c r="Q126" t="b">
        <v>0</v>
      </c>
      <c r="R126" t="s">
        <v>8267</v>
      </c>
      <c r="S126" s="7">
        <f t="shared" si="6"/>
        <v>0</v>
      </c>
      <c r="T126" s="7">
        <f t="shared" si="9"/>
        <v>0</v>
      </c>
      <c r="U126" t="s">
        <v>8310</v>
      </c>
      <c r="V126" t="s">
        <v>8313</v>
      </c>
    </row>
    <row r="127" spans="1:22" ht="45" x14ac:dyDescent="0.4">
      <c r="A127">
        <v>125</v>
      </c>
      <c r="B127" s="3" t="s">
        <v>127</v>
      </c>
      <c r="C127" s="3" t="s">
        <v>4236</v>
      </c>
      <c r="D127">
        <v>500</v>
      </c>
      <c r="E127">
        <v>6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4">
        <f t="shared" si="7"/>
        <v>42709.743981481486</v>
      </c>
      <c r="M127" s="19">
        <f t="shared" si="8"/>
        <v>2016</v>
      </c>
      <c r="N127" s="14">
        <f t="shared" si="5"/>
        <v>42769.743981481486</v>
      </c>
      <c r="O127" t="b">
        <v>0</v>
      </c>
      <c r="P127">
        <v>6</v>
      </c>
      <c r="Q127" t="b">
        <v>0</v>
      </c>
      <c r="R127" t="s">
        <v>8267</v>
      </c>
      <c r="S127" s="7">
        <f t="shared" si="6"/>
        <v>14.000000000000002</v>
      </c>
      <c r="T127" s="7">
        <f t="shared" si="9"/>
        <v>11.666666666666666</v>
      </c>
      <c r="U127" t="s">
        <v>8310</v>
      </c>
      <c r="V127" t="s">
        <v>8313</v>
      </c>
    </row>
    <row r="128" spans="1:22" ht="4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4">
        <f t="shared" si="7"/>
        <v>42135.339548611111</v>
      </c>
      <c r="M128" s="19">
        <f t="shared" si="8"/>
        <v>2015</v>
      </c>
      <c r="N128" s="14">
        <f t="shared" si="5"/>
        <v>42165.833333333328</v>
      </c>
      <c r="O128" t="b">
        <v>0</v>
      </c>
      <c r="P128">
        <v>13</v>
      </c>
      <c r="Q128" t="b">
        <v>0</v>
      </c>
      <c r="R128" t="s">
        <v>8267</v>
      </c>
      <c r="S128" s="7">
        <f t="shared" si="6"/>
        <v>5.548</v>
      </c>
      <c r="T128" s="7">
        <f t="shared" si="9"/>
        <v>106.69230769230769</v>
      </c>
      <c r="U128" t="s">
        <v>8310</v>
      </c>
      <c r="V128" t="s">
        <v>8313</v>
      </c>
    </row>
    <row r="129" spans="1:22" ht="45" x14ac:dyDescent="0.4">
      <c r="A129">
        <v>127</v>
      </c>
      <c r="B129" s="3" t="s">
        <v>129</v>
      </c>
      <c r="C129" s="3" t="s">
        <v>4238</v>
      </c>
      <c r="D129">
        <v>8000</v>
      </c>
      <c r="E129">
        <v>4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4">
        <f t="shared" si="7"/>
        <v>42067.37431712963</v>
      </c>
      <c r="M129" s="19">
        <f t="shared" si="8"/>
        <v>2015</v>
      </c>
      <c r="N129" s="14">
        <f t="shared" si="5"/>
        <v>42097.332650462966</v>
      </c>
      <c r="O129" t="b">
        <v>0</v>
      </c>
      <c r="P129">
        <v>4</v>
      </c>
      <c r="Q129" t="b">
        <v>0</v>
      </c>
      <c r="R129" t="s">
        <v>8267</v>
      </c>
      <c r="S129" s="7">
        <f t="shared" si="6"/>
        <v>2.375</v>
      </c>
      <c r="T129" s="7">
        <f t="shared" si="9"/>
        <v>47.5</v>
      </c>
      <c r="U129" t="s">
        <v>8310</v>
      </c>
      <c r="V129" t="s">
        <v>8313</v>
      </c>
    </row>
    <row r="130" spans="1:22" ht="30" x14ac:dyDescent="0.4">
      <c r="A130">
        <v>128</v>
      </c>
      <c r="B130" s="3" t="s">
        <v>130</v>
      </c>
      <c r="C130" s="3" t="s">
        <v>4239</v>
      </c>
      <c r="D130">
        <v>100000</v>
      </c>
      <c r="E130">
        <v>6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4">
        <f t="shared" si="7"/>
        <v>42627.97792824074</v>
      </c>
      <c r="M130" s="19">
        <f t="shared" si="8"/>
        <v>2016</v>
      </c>
      <c r="N130" s="14">
        <f t="shared" ref="N130:N193" si="10">(J130/86400)+25569+(-6/24)</f>
        <v>42662.97792824074</v>
      </c>
      <c r="O130" t="b">
        <v>0</v>
      </c>
      <c r="P130">
        <v>6</v>
      </c>
      <c r="Q130" t="b">
        <v>0</v>
      </c>
      <c r="R130" t="s">
        <v>8267</v>
      </c>
      <c r="S130" s="7">
        <f t="shared" ref="S130:S193" si="11">F130/D130*100</f>
        <v>1.867</v>
      </c>
      <c r="T130" s="7">
        <f t="shared" si="9"/>
        <v>311.16666666666669</v>
      </c>
      <c r="U130" t="s">
        <v>8310</v>
      </c>
      <c r="V130" t="s">
        <v>8313</v>
      </c>
    </row>
    <row r="131" spans="1:22" ht="45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4">
        <f t="shared" ref="L131:L194" si="12">(K131/86400)+25569+(-6/24)</f>
        <v>41882.687303240738</v>
      </c>
      <c r="M131" s="19">
        <f t="shared" ref="M131:M194" si="13">YEAR(L131)</f>
        <v>2014</v>
      </c>
      <c r="N131" s="14">
        <f t="shared" si="10"/>
        <v>41942.687303240738</v>
      </c>
      <c r="O131" t="b">
        <v>0</v>
      </c>
      <c r="P131">
        <v>0</v>
      </c>
      <c r="Q131" t="b">
        <v>0</v>
      </c>
      <c r="R131" t="s">
        <v>8267</v>
      </c>
      <c r="S131" s="7">
        <f t="shared" si="11"/>
        <v>0</v>
      </c>
      <c r="T131" s="7">
        <f t="shared" ref="T131:T194" si="14">IFERROR(F131/P131,0)</f>
        <v>0</v>
      </c>
      <c r="U131" t="s">
        <v>8310</v>
      </c>
      <c r="V131" t="s">
        <v>8313</v>
      </c>
    </row>
    <row r="132" spans="1:22" ht="4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4">
        <f t="shared" si="12"/>
        <v>41778.66541666667</v>
      </c>
      <c r="M132" s="19">
        <f t="shared" si="13"/>
        <v>2014</v>
      </c>
      <c r="N132" s="14">
        <f t="shared" si="10"/>
        <v>41806.594444444447</v>
      </c>
      <c r="O132" t="b">
        <v>0</v>
      </c>
      <c r="P132">
        <v>0</v>
      </c>
      <c r="Q132" t="b">
        <v>0</v>
      </c>
      <c r="R132" t="s">
        <v>8267</v>
      </c>
      <c r="S132" s="7">
        <f t="shared" si="11"/>
        <v>0</v>
      </c>
      <c r="T132" s="7">
        <f t="shared" si="14"/>
        <v>0</v>
      </c>
      <c r="U132" t="s">
        <v>8310</v>
      </c>
      <c r="V132" t="s">
        <v>8313</v>
      </c>
    </row>
    <row r="133" spans="1:22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4">
        <f t="shared" si="12"/>
        <v>42541.587511574078</v>
      </c>
      <c r="M133" s="19">
        <f t="shared" si="13"/>
        <v>2016</v>
      </c>
      <c r="N133" s="14">
        <f t="shared" si="10"/>
        <v>42556.75</v>
      </c>
      <c r="O133" t="b">
        <v>0</v>
      </c>
      <c r="P133">
        <v>0</v>
      </c>
      <c r="Q133" t="b">
        <v>0</v>
      </c>
      <c r="R133" t="s">
        <v>8267</v>
      </c>
      <c r="S133" s="7">
        <f t="shared" si="11"/>
        <v>0</v>
      </c>
      <c r="T133" s="7">
        <f t="shared" si="14"/>
        <v>0</v>
      </c>
      <c r="U133" t="s">
        <v>8310</v>
      </c>
      <c r="V133" t="s">
        <v>8313</v>
      </c>
    </row>
    <row r="134" spans="1:22" ht="45" x14ac:dyDescent="0.4">
      <c r="A134">
        <v>132</v>
      </c>
      <c r="B134" s="3" t="s">
        <v>134</v>
      </c>
      <c r="C134" s="3" t="s">
        <v>4243</v>
      </c>
      <c r="D134">
        <v>80000</v>
      </c>
      <c r="E134">
        <v>81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4">
        <f t="shared" si="12"/>
        <v>41905.562581018516</v>
      </c>
      <c r="M134" s="19">
        <f t="shared" si="13"/>
        <v>2014</v>
      </c>
      <c r="N134" s="14">
        <f t="shared" si="10"/>
        <v>41950.604247685187</v>
      </c>
      <c r="O134" t="b">
        <v>0</v>
      </c>
      <c r="P134">
        <v>81</v>
      </c>
      <c r="Q134" t="b">
        <v>0</v>
      </c>
      <c r="R134" t="s">
        <v>8267</v>
      </c>
      <c r="S134" s="7">
        <f t="shared" si="11"/>
        <v>9.5687499999999996</v>
      </c>
      <c r="T134" s="7">
        <f t="shared" si="14"/>
        <v>94.506172839506178</v>
      </c>
      <c r="U134" t="s">
        <v>8310</v>
      </c>
      <c r="V134" t="s">
        <v>8313</v>
      </c>
    </row>
    <row r="135" spans="1:22" ht="30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4">
        <f t="shared" si="12"/>
        <v>42491.55768518518</v>
      </c>
      <c r="M135" s="19">
        <f t="shared" si="13"/>
        <v>2016</v>
      </c>
      <c r="N135" s="14">
        <f t="shared" si="10"/>
        <v>42521.479861111111</v>
      </c>
      <c r="O135" t="b">
        <v>0</v>
      </c>
      <c r="P135">
        <v>0</v>
      </c>
      <c r="Q135" t="b">
        <v>0</v>
      </c>
      <c r="R135" t="s">
        <v>8267</v>
      </c>
      <c r="S135" s="7">
        <f t="shared" si="11"/>
        <v>0</v>
      </c>
      <c r="T135" s="7">
        <f t="shared" si="14"/>
        <v>0</v>
      </c>
      <c r="U135" t="s">
        <v>8310</v>
      </c>
      <c r="V135" t="s">
        <v>8313</v>
      </c>
    </row>
    <row r="136" spans="1:22" ht="30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4">
        <f t="shared" si="12"/>
        <v>42221.659930555557</v>
      </c>
      <c r="M136" s="19">
        <f t="shared" si="13"/>
        <v>2015</v>
      </c>
      <c r="N136" s="14">
        <f t="shared" si="10"/>
        <v>42251.458333333328</v>
      </c>
      <c r="O136" t="b">
        <v>0</v>
      </c>
      <c r="P136">
        <v>0</v>
      </c>
      <c r="Q136" t="b">
        <v>0</v>
      </c>
      <c r="R136" t="s">
        <v>8267</v>
      </c>
      <c r="S136" s="7">
        <f t="shared" si="11"/>
        <v>0</v>
      </c>
      <c r="T136" s="7">
        <f t="shared" si="14"/>
        <v>0</v>
      </c>
      <c r="U136" t="s">
        <v>8310</v>
      </c>
      <c r="V136" t="s">
        <v>8313</v>
      </c>
    </row>
    <row r="137" spans="1:22" ht="45" x14ac:dyDescent="0.4">
      <c r="A137">
        <v>135</v>
      </c>
      <c r="B137" s="3" t="s">
        <v>137</v>
      </c>
      <c r="C137" s="3" t="s">
        <v>4246</v>
      </c>
      <c r="D137">
        <v>3000</v>
      </c>
      <c r="E137">
        <v>5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4">
        <f t="shared" si="12"/>
        <v>41788.131909722222</v>
      </c>
      <c r="M137" s="19">
        <f t="shared" si="13"/>
        <v>2014</v>
      </c>
      <c r="N137" s="14">
        <f t="shared" si="10"/>
        <v>41821.541666666664</v>
      </c>
      <c r="O137" t="b">
        <v>0</v>
      </c>
      <c r="P137">
        <v>5</v>
      </c>
      <c r="Q137" t="b">
        <v>0</v>
      </c>
      <c r="R137" t="s">
        <v>8267</v>
      </c>
      <c r="S137" s="7">
        <f t="shared" si="11"/>
        <v>13.433333333333334</v>
      </c>
      <c r="T137" s="7">
        <f t="shared" si="14"/>
        <v>80.599999999999994</v>
      </c>
      <c r="U137" t="s">
        <v>8310</v>
      </c>
      <c r="V137" t="s">
        <v>8313</v>
      </c>
    </row>
    <row r="138" spans="1:22" ht="45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4">
        <f t="shared" si="12"/>
        <v>42096.160115740742</v>
      </c>
      <c r="M138" s="19">
        <f t="shared" si="13"/>
        <v>2015</v>
      </c>
      <c r="N138" s="14">
        <f t="shared" si="10"/>
        <v>42140.177777777775</v>
      </c>
      <c r="O138" t="b">
        <v>0</v>
      </c>
      <c r="P138">
        <v>0</v>
      </c>
      <c r="Q138" t="b">
        <v>0</v>
      </c>
      <c r="R138" t="s">
        <v>8267</v>
      </c>
      <c r="S138" s="7">
        <f t="shared" si="11"/>
        <v>0</v>
      </c>
      <c r="T138" s="7">
        <f t="shared" si="14"/>
        <v>0</v>
      </c>
      <c r="U138" t="s">
        <v>8310</v>
      </c>
      <c r="V138" t="s">
        <v>8313</v>
      </c>
    </row>
    <row r="139" spans="1:22" ht="4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4">
        <f t="shared" si="12"/>
        <v>42239.323993055557</v>
      </c>
      <c r="M139" s="19">
        <f t="shared" si="13"/>
        <v>2015</v>
      </c>
      <c r="N139" s="14">
        <f t="shared" si="10"/>
        <v>42289.323993055557</v>
      </c>
      <c r="O139" t="b">
        <v>0</v>
      </c>
      <c r="P139">
        <v>0</v>
      </c>
      <c r="Q139" t="b">
        <v>0</v>
      </c>
      <c r="R139" t="s">
        <v>8267</v>
      </c>
      <c r="S139" s="7">
        <f t="shared" si="11"/>
        <v>0</v>
      </c>
      <c r="T139" s="7">
        <f t="shared" si="14"/>
        <v>0</v>
      </c>
      <c r="U139" t="s">
        <v>8310</v>
      </c>
      <c r="V139" t="s">
        <v>8313</v>
      </c>
    </row>
    <row r="140" spans="1:22" ht="4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58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4">
        <f t="shared" si="12"/>
        <v>42186.007418981477</v>
      </c>
      <c r="M140" s="19">
        <f t="shared" si="13"/>
        <v>2015</v>
      </c>
      <c r="N140" s="14">
        <f t="shared" si="10"/>
        <v>42216.957638888889</v>
      </c>
      <c r="O140" t="b">
        <v>0</v>
      </c>
      <c r="P140">
        <v>58</v>
      </c>
      <c r="Q140" t="b">
        <v>0</v>
      </c>
      <c r="R140" t="s">
        <v>8267</v>
      </c>
      <c r="S140" s="7">
        <f t="shared" si="11"/>
        <v>3.1413333333333333</v>
      </c>
      <c r="T140" s="7">
        <f t="shared" si="14"/>
        <v>81.241379310344826</v>
      </c>
      <c r="U140" t="s">
        <v>8310</v>
      </c>
      <c r="V140" t="s">
        <v>8313</v>
      </c>
    </row>
    <row r="141" spans="1:22" ht="30" x14ac:dyDescent="0.4">
      <c r="A141">
        <v>139</v>
      </c>
      <c r="B141" s="3" t="s">
        <v>141</v>
      </c>
      <c r="C141" s="3" t="s">
        <v>4249</v>
      </c>
      <c r="D141">
        <v>500</v>
      </c>
      <c r="E141">
        <v>1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4">
        <f t="shared" si="12"/>
        <v>42187.670972222222</v>
      </c>
      <c r="M141" s="19">
        <f t="shared" si="13"/>
        <v>2015</v>
      </c>
      <c r="N141" s="14">
        <f t="shared" si="10"/>
        <v>42197.670972222222</v>
      </c>
      <c r="O141" t="b">
        <v>0</v>
      </c>
      <c r="P141">
        <v>1</v>
      </c>
      <c r="Q141" t="b">
        <v>0</v>
      </c>
      <c r="R141" t="s">
        <v>8267</v>
      </c>
      <c r="S141" s="7">
        <f t="shared" si="11"/>
        <v>100</v>
      </c>
      <c r="T141" s="7">
        <f t="shared" si="14"/>
        <v>500</v>
      </c>
      <c r="U141" t="s">
        <v>8310</v>
      </c>
      <c r="V141" t="s">
        <v>8313</v>
      </c>
    </row>
    <row r="142" spans="1:22" ht="4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4">
        <f t="shared" si="12"/>
        <v>42052.948287037041</v>
      </c>
      <c r="M142" s="19">
        <f t="shared" si="13"/>
        <v>2015</v>
      </c>
      <c r="N142" s="14">
        <f t="shared" si="10"/>
        <v>42082.90662037037</v>
      </c>
      <c r="O142" t="b">
        <v>0</v>
      </c>
      <c r="P142">
        <v>0</v>
      </c>
      <c r="Q142" t="b">
        <v>0</v>
      </c>
      <c r="R142" t="s">
        <v>8267</v>
      </c>
      <c r="S142" s="7">
        <f t="shared" si="11"/>
        <v>0</v>
      </c>
      <c r="T142" s="7">
        <f t="shared" si="14"/>
        <v>0</v>
      </c>
      <c r="U142" t="s">
        <v>8310</v>
      </c>
      <c r="V142" t="s">
        <v>8313</v>
      </c>
    </row>
    <row r="143" spans="1:22" ht="45" x14ac:dyDescent="0.4">
      <c r="A143">
        <v>141</v>
      </c>
      <c r="B143" s="3" t="s">
        <v>143</v>
      </c>
      <c r="C143" s="3" t="s">
        <v>4251</v>
      </c>
      <c r="D143">
        <v>12000</v>
      </c>
      <c r="E143">
        <v>28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4">
        <f t="shared" si="12"/>
        <v>42109.903043981481</v>
      </c>
      <c r="M143" s="19">
        <f t="shared" si="13"/>
        <v>2015</v>
      </c>
      <c r="N143" s="14">
        <f t="shared" si="10"/>
        <v>42154.903043981481</v>
      </c>
      <c r="O143" t="b">
        <v>0</v>
      </c>
      <c r="P143">
        <v>28</v>
      </c>
      <c r="Q143" t="b">
        <v>0</v>
      </c>
      <c r="R143" t="s">
        <v>8267</v>
      </c>
      <c r="S143" s="7">
        <f t="shared" si="11"/>
        <v>10.775</v>
      </c>
      <c r="T143" s="7">
        <f t="shared" si="14"/>
        <v>46.178571428571431</v>
      </c>
      <c r="U143" t="s">
        <v>8310</v>
      </c>
      <c r="V143" t="s">
        <v>8313</v>
      </c>
    </row>
    <row r="144" spans="1:22" ht="45" x14ac:dyDescent="0.4">
      <c r="A144">
        <v>142</v>
      </c>
      <c r="B144" s="3" t="s">
        <v>144</v>
      </c>
      <c r="C144" s="3" t="s">
        <v>4252</v>
      </c>
      <c r="D144">
        <v>3000</v>
      </c>
      <c r="E144">
        <v>1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4">
        <f t="shared" si="12"/>
        <v>41938.643263888887</v>
      </c>
      <c r="M144" s="19">
        <f t="shared" si="13"/>
        <v>2014</v>
      </c>
      <c r="N144" s="14">
        <f t="shared" si="10"/>
        <v>41959.684930555552</v>
      </c>
      <c r="O144" t="b">
        <v>0</v>
      </c>
      <c r="P144">
        <v>1</v>
      </c>
      <c r="Q144" t="b">
        <v>0</v>
      </c>
      <c r="R144" t="s">
        <v>8267</v>
      </c>
      <c r="S144" s="7">
        <f t="shared" si="11"/>
        <v>0.33333333333333337</v>
      </c>
      <c r="T144" s="7">
        <f t="shared" si="14"/>
        <v>10</v>
      </c>
      <c r="U144" t="s">
        <v>8310</v>
      </c>
      <c r="V144" t="s">
        <v>8313</v>
      </c>
    </row>
    <row r="145" spans="1:22" ht="4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4">
        <f t="shared" si="12"/>
        <v>42558.814143518517</v>
      </c>
      <c r="M145" s="19">
        <f t="shared" si="13"/>
        <v>2016</v>
      </c>
      <c r="N145" s="14">
        <f t="shared" si="10"/>
        <v>42615.996527777781</v>
      </c>
      <c r="O145" t="b">
        <v>0</v>
      </c>
      <c r="P145">
        <v>0</v>
      </c>
      <c r="Q145" t="b">
        <v>0</v>
      </c>
      <c r="R145" t="s">
        <v>8267</v>
      </c>
      <c r="S145" s="7">
        <f t="shared" si="11"/>
        <v>0</v>
      </c>
      <c r="T145" s="7">
        <f t="shared" si="14"/>
        <v>0</v>
      </c>
      <c r="U145" t="s">
        <v>8310</v>
      </c>
      <c r="V145" t="s">
        <v>8313</v>
      </c>
    </row>
    <row r="146" spans="1:22" ht="45" x14ac:dyDescent="0.4">
      <c r="A146">
        <v>144</v>
      </c>
      <c r="B146" s="3" t="s">
        <v>146</v>
      </c>
      <c r="C146" s="3" t="s">
        <v>4254</v>
      </c>
      <c r="D146">
        <v>7500</v>
      </c>
      <c r="E146">
        <v>37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4">
        <f t="shared" si="12"/>
        <v>42047.512407407412</v>
      </c>
      <c r="M146" s="19">
        <f t="shared" si="13"/>
        <v>2015</v>
      </c>
      <c r="N146" s="14">
        <f t="shared" si="10"/>
        <v>42107.47074074074</v>
      </c>
      <c r="O146" t="b">
        <v>0</v>
      </c>
      <c r="P146">
        <v>37</v>
      </c>
      <c r="Q146" t="b">
        <v>0</v>
      </c>
      <c r="R146" t="s">
        <v>8267</v>
      </c>
      <c r="S146" s="7">
        <f t="shared" si="11"/>
        <v>27.6</v>
      </c>
      <c r="T146" s="7">
        <f t="shared" si="14"/>
        <v>55.945945945945944</v>
      </c>
      <c r="U146" t="s">
        <v>8310</v>
      </c>
      <c r="V146" t="s">
        <v>8313</v>
      </c>
    </row>
    <row r="147" spans="1:22" ht="45" x14ac:dyDescent="0.4">
      <c r="A147">
        <v>145</v>
      </c>
      <c r="B147" s="3" t="s">
        <v>147</v>
      </c>
      <c r="C147" s="3" t="s">
        <v>4255</v>
      </c>
      <c r="D147">
        <v>4500</v>
      </c>
      <c r="E147">
        <v>9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4">
        <f t="shared" si="12"/>
        <v>42200.292268518519</v>
      </c>
      <c r="M147" s="19">
        <f t="shared" si="13"/>
        <v>2015</v>
      </c>
      <c r="N147" s="14">
        <f t="shared" si="10"/>
        <v>42227.292268518519</v>
      </c>
      <c r="O147" t="b">
        <v>0</v>
      </c>
      <c r="P147">
        <v>9</v>
      </c>
      <c r="Q147" t="b">
        <v>0</v>
      </c>
      <c r="R147" t="s">
        <v>8267</v>
      </c>
      <c r="S147" s="7">
        <f t="shared" si="11"/>
        <v>7.5111111111111111</v>
      </c>
      <c r="T147" s="7">
        <f t="shared" si="14"/>
        <v>37.555555555555557</v>
      </c>
      <c r="U147" t="s">
        <v>8310</v>
      </c>
      <c r="V147" t="s">
        <v>8313</v>
      </c>
    </row>
    <row r="148" spans="1:22" ht="45" x14ac:dyDescent="0.4">
      <c r="A148">
        <v>146</v>
      </c>
      <c r="B148" s="3" t="s">
        <v>148</v>
      </c>
      <c r="C148" s="3" t="s">
        <v>4256</v>
      </c>
      <c r="D148">
        <v>20000</v>
      </c>
      <c r="E148">
        <v>3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4">
        <f t="shared" si="12"/>
        <v>42692.766180555554</v>
      </c>
      <c r="M148" s="19">
        <f t="shared" si="13"/>
        <v>2016</v>
      </c>
      <c r="N148" s="14">
        <f t="shared" si="10"/>
        <v>42752.766180555554</v>
      </c>
      <c r="O148" t="b">
        <v>0</v>
      </c>
      <c r="P148">
        <v>3</v>
      </c>
      <c r="Q148" t="b">
        <v>0</v>
      </c>
      <c r="R148" t="s">
        <v>8267</v>
      </c>
      <c r="S148" s="7">
        <f t="shared" si="11"/>
        <v>0.57499999999999996</v>
      </c>
      <c r="T148" s="7">
        <f t="shared" si="14"/>
        <v>38.333333333333336</v>
      </c>
      <c r="U148" t="s">
        <v>8310</v>
      </c>
      <c r="V148" t="s">
        <v>8313</v>
      </c>
    </row>
    <row r="149" spans="1:22" ht="30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4">
        <f t="shared" si="12"/>
        <v>41969.517824074079</v>
      </c>
      <c r="M149" s="19">
        <f t="shared" si="13"/>
        <v>2014</v>
      </c>
      <c r="N149" s="14">
        <f t="shared" si="10"/>
        <v>42012.512499999997</v>
      </c>
      <c r="O149" t="b">
        <v>0</v>
      </c>
      <c r="P149">
        <v>0</v>
      </c>
      <c r="Q149" t="b">
        <v>0</v>
      </c>
      <c r="R149" t="s">
        <v>8267</v>
      </c>
      <c r="S149" s="7">
        <f t="shared" si="11"/>
        <v>0</v>
      </c>
      <c r="T149" s="7">
        <f t="shared" si="14"/>
        <v>0</v>
      </c>
      <c r="U149" t="s">
        <v>8310</v>
      </c>
      <c r="V149" t="s">
        <v>8313</v>
      </c>
    </row>
    <row r="150" spans="1:22" ht="45" x14ac:dyDescent="0.4">
      <c r="A150">
        <v>148</v>
      </c>
      <c r="B150" s="3" t="s">
        <v>150</v>
      </c>
      <c r="C150" s="3" t="s">
        <v>4258</v>
      </c>
      <c r="D150">
        <v>50000</v>
      </c>
      <c r="E150">
        <v>2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4">
        <f t="shared" si="12"/>
        <v>42397.031666666662</v>
      </c>
      <c r="M150" s="19">
        <f t="shared" si="13"/>
        <v>2016</v>
      </c>
      <c r="N150" s="14">
        <f t="shared" si="10"/>
        <v>42427.031666666662</v>
      </c>
      <c r="O150" t="b">
        <v>0</v>
      </c>
      <c r="P150">
        <v>2</v>
      </c>
      <c r="Q150" t="b">
        <v>0</v>
      </c>
      <c r="R150" t="s">
        <v>8267</v>
      </c>
      <c r="S150" s="7">
        <f t="shared" si="11"/>
        <v>0.08</v>
      </c>
      <c r="T150" s="7">
        <f t="shared" si="14"/>
        <v>20</v>
      </c>
      <c r="U150" t="s">
        <v>8310</v>
      </c>
      <c r="V150" t="s">
        <v>8313</v>
      </c>
    </row>
    <row r="151" spans="1:22" ht="45" x14ac:dyDescent="0.4">
      <c r="A151">
        <v>149</v>
      </c>
      <c r="B151" s="3" t="s">
        <v>151</v>
      </c>
      <c r="C151" s="3" t="s">
        <v>4259</v>
      </c>
      <c r="D151">
        <v>10000</v>
      </c>
      <c r="E151">
        <v>6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4">
        <f t="shared" si="12"/>
        <v>41967.922106481477</v>
      </c>
      <c r="M151" s="19">
        <f t="shared" si="13"/>
        <v>2014</v>
      </c>
      <c r="N151" s="14">
        <f t="shared" si="10"/>
        <v>41998.083333333328</v>
      </c>
      <c r="O151" t="b">
        <v>0</v>
      </c>
      <c r="P151">
        <v>6</v>
      </c>
      <c r="Q151" t="b">
        <v>0</v>
      </c>
      <c r="R151" t="s">
        <v>8267</v>
      </c>
      <c r="S151" s="7">
        <f t="shared" si="11"/>
        <v>0.91999999999999993</v>
      </c>
      <c r="T151" s="7">
        <f t="shared" si="14"/>
        <v>15.333333333333334</v>
      </c>
      <c r="U151" t="s">
        <v>8310</v>
      </c>
      <c r="V151" t="s">
        <v>8313</v>
      </c>
    </row>
    <row r="152" spans="1:22" ht="4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67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4">
        <f t="shared" si="12"/>
        <v>42089.911828703705</v>
      </c>
      <c r="M152" s="19">
        <f t="shared" si="13"/>
        <v>2015</v>
      </c>
      <c r="N152" s="14">
        <f t="shared" si="10"/>
        <v>42149.911828703705</v>
      </c>
      <c r="O152" t="b">
        <v>0</v>
      </c>
      <c r="P152">
        <v>67</v>
      </c>
      <c r="Q152" t="b">
        <v>0</v>
      </c>
      <c r="R152" t="s">
        <v>8267</v>
      </c>
      <c r="S152" s="7">
        <f t="shared" si="11"/>
        <v>23.163076923076922</v>
      </c>
      <c r="T152" s="7">
        <f t="shared" si="14"/>
        <v>449.43283582089555</v>
      </c>
      <c r="U152" t="s">
        <v>8310</v>
      </c>
      <c r="V152" t="s">
        <v>8313</v>
      </c>
    </row>
    <row r="153" spans="1:22" ht="4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5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4">
        <f t="shared" si="12"/>
        <v>42113.300821759258</v>
      </c>
      <c r="M153" s="19">
        <f t="shared" si="13"/>
        <v>2015</v>
      </c>
      <c r="N153" s="14">
        <f t="shared" si="10"/>
        <v>42173.300821759258</v>
      </c>
      <c r="O153" t="b">
        <v>0</v>
      </c>
      <c r="P153">
        <v>5</v>
      </c>
      <c r="Q153" t="b">
        <v>0</v>
      </c>
      <c r="R153" t="s">
        <v>8267</v>
      </c>
      <c r="S153" s="7">
        <f t="shared" si="11"/>
        <v>5.5999999999999994E-2</v>
      </c>
      <c r="T153" s="7">
        <f t="shared" si="14"/>
        <v>28</v>
      </c>
      <c r="U153" t="s">
        <v>8310</v>
      </c>
      <c r="V153" t="s">
        <v>8313</v>
      </c>
    </row>
    <row r="154" spans="1:22" ht="30" x14ac:dyDescent="0.4">
      <c r="A154">
        <v>152</v>
      </c>
      <c r="B154" s="3" t="s">
        <v>154</v>
      </c>
      <c r="C154" s="3" t="s">
        <v>4262</v>
      </c>
      <c r="D154">
        <v>380000</v>
      </c>
      <c r="E154">
        <v>2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4">
        <f t="shared" si="12"/>
        <v>41874.827546296292</v>
      </c>
      <c r="M154" s="19">
        <f t="shared" si="13"/>
        <v>2014</v>
      </c>
      <c r="N154" s="14">
        <f t="shared" si="10"/>
        <v>41904.827546296292</v>
      </c>
      <c r="O154" t="b">
        <v>0</v>
      </c>
      <c r="P154">
        <v>2</v>
      </c>
      <c r="Q154" t="b">
        <v>0</v>
      </c>
      <c r="R154" t="s">
        <v>8267</v>
      </c>
      <c r="S154" s="7">
        <f t="shared" si="11"/>
        <v>7.8947368421052634E-3</v>
      </c>
      <c r="T154" s="7">
        <f t="shared" si="14"/>
        <v>15</v>
      </c>
      <c r="U154" t="s">
        <v>8310</v>
      </c>
      <c r="V154" t="s">
        <v>8313</v>
      </c>
    </row>
    <row r="155" spans="1:22" ht="45" x14ac:dyDescent="0.4">
      <c r="A155">
        <v>153</v>
      </c>
      <c r="B155" s="3" t="s">
        <v>155</v>
      </c>
      <c r="C155" s="3" t="s">
        <v>4263</v>
      </c>
      <c r="D155">
        <v>50000</v>
      </c>
      <c r="E155">
        <v>10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4">
        <f t="shared" si="12"/>
        <v>41933.336157407408</v>
      </c>
      <c r="M155" s="19">
        <f t="shared" si="13"/>
        <v>2014</v>
      </c>
      <c r="N155" s="14">
        <f t="shared" si="10"/>
        <v>41975.377824074079</v>
      </c>
      <c r="O155" t="b">
        <v>0</v>
      </c>
      <c r="P155">
        <v>10</v>
      </c>
      <c r="Q155" t="b">
        <v>0</v>
      </c>
      <c r="R155" t="s">
        <v>8267</v>
      </c>
      <c r="S155" s="7">
        <f t="shared" si="11"/>
        <v>0.71799999999999997</v>
      </c>
      <c r="T155" s="7">
        <f t="shared" si="14"/>
        <v>35.9</v>
      </c>
      <c r="U155" t="s">
        <v>8310</v>
      </c>
      <c r="V155" t="s">
        <v>8313</v>
      </c>
    </row>
    <row r="156" spans="1:22" ht="30" x14ac:dyDescent="0.4">
      <c r="A156">
        <v>154</v>
      </c>
      <c r="B156" s="3" t="s">
        <v>156</v>
      </c>
      <c r="C156" s="3" t="s">
        <v>4264</v>
      </c>
      <c r="D156">
        <v>1500</v>
      </c>
      <c r="E156">
        <v>3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4">
        <f t="shared" si="12"/>
        <v>42115.297395833331</v>
      </c>
      <c r="M156" s="19">
        <f t="shared" si="13"/>
        <v>2015</v>
      </c>
      <c r="N156" s="14">
        <f t="shared" si="10"/>
        <v>42158.297395833331</v>
      </c>
      <c r="O156" t="b">
        <v>0</v>
      </c>
      <c r="P156">
        <v>3</v>
      </c>
      <c r="Q156" t="b">
        <v>0</v>
      </c>
      <c r="R156" t="s">
        <v>8267</v>
      </c>
      <c r="S156" s="7">
        <f t="shared" si="11"/>
        <v>2.666666666666667</v>
      </c>
      <c r="T156" s="7">
        <f t="shared" si="14"/>
        <v>13.333333333333334</v>
      </c>
      <c r="U156" t="s">
        <v>8310</v>
      </c>
      <c r="V156" t="s">
        <v>8313</v>
      </c>
    </row>
    <row r="157" spans="1:22" ht="60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4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4">
        <f t="shared" si="12"/>
        <v>42168.309432870374</v>
      </c>
      <c r="M157" s="19">
        <f t="shared" si="13"/>
        <v>2015</v>
      </c>
      <c r="N157" s="14">
        <f t="shared" si="10"/>
        <v>42208.309432870374</v>
      </c>
      <c r="O157" t="b">
        <v>0</v>
      </c>
      <c r="P157">
        <v>4</v>
      </c>
      <c r="Q157" t="b">
        <v>0</v>
      </c>
      <c r="R157" t="s">
        <v>8267</v>
      </c>
      <c r="S157" s="7">
        <f t="shared" si="11"/>
        <v>6.0000000000000001E-3</v>
      </c>
      <c r="T157" s="7">
        <f t="shared" si="14"/>
        <v>20.25</v>
      </c>
      <c r="U157" t="s">
        <v>8310</v>
      </c>
      <c r="V157" t="s">
        <v>8313</v>
      </c>
    </row>
    <row r="158" spans="1:22" ht="45" x14ac:dyDescent="0.4">
      <c r="A158">
        <v>156</v>
      </c>
      <c r="B158" s="3" t="s">
        <v>158</v>
      </c>
      <c r="C158" s="3" t="s">
        <v>4266</v>
      </c>
      <c r="D158">
        <v>35000</v>
      </c>
      <c r="E158">
        <v>15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4">
        <f t="shared" si="12"/>
        <v>41793.874953703707</v>
      </c>
      <c r="M158" s="19">
        <f t="shared" si="13"/>
        <v>2014</v>
      </c>
      <c r="N158" s="14">
        <f t="shared" si="10"/>
        <v>41853.874953703707</v>
      </c>
      <c r="O158" t="b">
        <v>0</v>
      </c>
      <c r="P158">
        <v>15</v>
      </c>
      <c r="Q158" t="b">
        <v>0</v>
      </c>
      <c r="R158" t="s">
        <v>8267</v>
      </c>
      <c r="S158" s="7">
        <f t="shared" si="11"/>
        <v>5.0999999999999996</v>
      </c>
      <c r="T158" s="7">
        <f t="shared" si="14"/>
        <v>119</v>
      </c>
      <c r="U158" t="s">
        <v>8310</v>
      </c>
      <c r="V158" t="s">
        <v>8313</v>
      </c>
    </row>
    <row r="159" spans="1:22" ht="45" x14ac:dyDescent="0.4">
      <c r="A159">
        <v>157</v>
      </c>
      <c r="B159" s="3" t="s">
        <v>159</v>
      </c>
      <c r="C159" s="3" t="s">
        <v>4267</v>
      </c>
      <c r="D159">
        <v>2995</v>
      </c>
      <c r="E159">
        <v>2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4">
        <f t="shared" si="12"/>
        <v>42396.661712962959</v>
      </c>
      <c r="M159" s="19">
        <f t="shared" si="13"/>
        <v>2016</v>
      </c>
      <c r="N159" s="14">
        <f t="shared" si="10"/>
        <v>42426.661712962959</v>
      </c>
      <c r="O159" t="b">
        <v>0</v>
      </c>
      <c r="P159">
        <v>2</v>
      </c>
      <c r="Q159" t="b">
        <v>0</v>
      </c>
      <c r="R159" t="s">
        <v>8267</v>
      </c>
      <c r="S159" s="7">
        <f t="shared" si="11"/>
        <v>0.26711185308848079</v>
      </c>
      <c r="T159" s="7">
        <f t="shared" si="14"/>
        <v>4</v>
      </c>
      <c r="U159" t="s">
        <v>8310</v>
      </c>
      <c r="V159" t="s">
        <v>8313</v>
      </c>
    </row>
    <row r="160" spans="1:22" ht="4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4">
        <f t="shared" si="12"/>
        <v>41903.82671296296</v>
      </c>
      <c r="M160" s="19">
        <f t="shared" si="13"/>
        <v>2014</v>
      </c>
      <c r="N160" s="14">
        <f t="shared" si="10"/>
        <v>41933.82671296296</v>
      </c>
      <c r="O160" t="b">
        <v>0</v>
      </c>
      <c r="P160">
        <v>0</v>
      </c>
      <c r="Q160" t="b">
        <v>0</v>
      </c>
      <c r="R160" t="s">
        <v>8267</v>
      </c>
      <c r="S160" s="7">
        <f t="shared" si="11"/>
        <v>0</v>
      </c>
      <c r="T160" s="7">
        <f t="shared" si="14"/>
        <v>0</v>
      </c>
      <c r="U160" t="s">
        <v>8310</v>
      </c>
      <c r="V160" t="s">
        <v>8313</v>
      </c>
    </row>
    <row r="161" spans="1:22" ht="4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4">
        <f t="shared" si="12"/>
        <v>42514.184548611112</v>
      </c>
      <c r="M161" s="19">
        <f t="shared" si="13"/>
        <v>2016</v>
      </c>
      <c r="N161" s="14">
        <f t="shared" si="10"/>
        <v>42554.184548611112</v>
      </c>
      <c r="O161" t="b">
        <v>0</v>
      </c>
      <c r="P161">
        <v>1</v>
      </c>
      <c r="Q161" t="b">
        <v>0</v>
      </c>
      <c r="R161" t="s">
        <v>8267</v>
      </c>
      <c r="S161" s="7">
        <f t="shared" si="11"/>
        <v>2E-3</v>
      </c>
      <c r="T161" s="7">
        <f t="shared" si="14"/>
        <v>10</v>
      </c>
      <c r="U161" t="s">
        <v>8310</v>
      </c>
      <c r="V161" t="s">
        <v>8313</v>
      </c>
    </row>
    <row r="162" spans="1:22" ht="4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4">
        <f t="shared" si="12"/>
        <v>42171.663090277776</v>
      </c>
      <c r="M162" s="19">
        <f t="shared" si="13"/>
        <v>2015</v>
      </c>
      <c r="N162" s="14">
        <f t="shared" si="10"/>
        <v>42231.663090277776</v>
      </c>
      <c r="O162" t="b">
        <v>0</v>
      </c>
      <c r="P162">
        <v>0</v>
      </c>
      <c r="Q162" t="b">
        <v>0</v>
      </c>
      <c r="R162" t="s">
        <v>8268</v>
      </c>
      <c r="S162" s="7">
        <f t="shared" si="11"/>
        <v>0</v>
      </c>
      <c r="T162" s="7">
        <f t="shared" si="14"/>
        <v>0</v>
      </c>
      <c r="U162" t="s">
        <v>8310</v>
      </c>
      <c r="V162" t="s">
        <v>8314</v>
      </c>
    </row>
    <row r="163" spans="1:22" ht="45" x14ac:dyDescent="0.4">
      <c r="A163">
        <v>161</v>
      </c>
      <c r="B163" s="3" t="s">
        <v>163</v>
      </c>
      <c r="C163" s="3" t="s">
        <v>4271</v>
      </c>
      <c r="D163">
        <v>50000</v>
      </c>
      <c r="E163">
        <v>1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4">
        <f t="shared" si="12"/>
        <v>41792.437442129631</v>
      </c>
      <c r="M163" s="19">
        <f t="shared" si="13"/>
        <v>2014</v>
      </c>
      <c r="N163" s="14">
        <f t="shared" si="10"/>
        <v>41822.437442129631</v>
      </c>
      <c r="O163" t="b">
        <v>0</v>
      </c>
      <c r="P163">
        <v>1</v>
      </c>
      <c r="Q163" t="b">
        <v>0</v>
      </c>
      <c r="R163" t="s">
        <v>8268</v>
      </c>
      <c r="S163" s="7">
        <f t="shared" si="11"/>
        <v>0.01</v>
      </c>
      <c r="T163" s="7">
        <f t="shared" si="14"/>
        <v>5</v>
      </c>
      <c r="U163" t="s">
        <v>8310</v>
      </c>
      <c r="V163" t="s">
        <v>8314</v>
      </c>
    </row>
    <row r="164" spans="1:22" ht="45" x14ac:dyDescent="0.4">
      <c r="A164">
        <v>162</v>
      </c>
      <c r="B164" s="3" t="s">
        <v>164</v>
      </c>
      <c r="C164" s="3" t="s">
        <v>4272</v>
      </c>
      <c r="D164">
        <v>2800</v>
      </c>
      <c r="E164">
        <v>10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4">
        <f t="shared" si="12"/>
        <v>41834.876805555556</v>
      </c>
      <c r="M164" s="19">
        <f t="shared" si="13"/>
        <v>2014</v>
      </c>
      <c r="N164" s="14">
        <f t="shared" si="10"/>
        <v>41867.737500000003</v>
      </c>
      <c r="O164" t="b">
        <v>0</v>
      </c>
      <c r="P164">
        <v>10</v>
      </c>
      <c r="Q164" t="b">
        <v>0</v>
      </c>
      <c r="R164" t="s">
        <v>8268</v>
      </c>
      <c r="S164" s="7">
        <f t="shared" si="11"/>
        <v>15.535714285714286</v>
      </c>
      <c r="T164" s="7">
        <f t="shared" si="14"/>
        <v>43.5</v>
      </c>
      <c r="U164" t="s">
        <v>8310</v>
      </c>
      <c r="V164" t="s">
        <v>8314</v>
      </c>
    </row>
    <row r="165" spans="1:22" ht="60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4">
        <f t="shared" si="12"/>
        <v>42243.711273148147</v>
      </c>
      <c r="M165" s="19">
        <f t="shared" si="13"/>
        <v>2015</v>
      </c>
      <c r="N165" s="14">
        <f t="shared" si="10"/>
        <v>42277.75</v>
      </c>
      <c r="O165" t="b">
        <v>0</v>
      </c>
      <c r="P165">
        <v>0</v>
      </c>
      <c r="Q165" t="b">
        <v>0</v>
      </c>
      <c r="R165" t="s">
        <v>8268</v>
      </c>
      <c r="S165" s="7">
        <f t="shared" si="11"/>
        <v>0</v>
      </c>
      <c r="T165" s="7">
        <f t="shared" si="14"/>
        <v>0</v>
      </c>
      <c r="U165" t="s">
        <v>8310</v>
      </c>
      <c r="V165" t="s">
        <v>8314</v>
      </c>
    </row>
    <row r="166" spans="1:22" ht="4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7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4">
        <f t="shared" si="12"/>
        <v>41841.512743055559</v>
      </c>
      <c r="M166" s="19">
        <f t="shared" si="13"/>
        <v>2014</v>
      </c>
      <c r="N166" s="14">
        <f t="shared" si="10"/>
        <v>41901.512743055559</v>
      </c>
      <c r="O166" t="b">
        <v>0</v>
      </c>
      <c r="P166">
        <v>7</v>
      </c>
      <c r="Q166" t="b">
        <v>0</v>
      </c>
      <c r="R166" t="s">
        <v>8268</v>
      </c>
      <c r="S166" s="7">
        <f t="shared" si="11"/>
        <v>0.53333333333333333</v>
      </c>
      <c r="T166" s="7">
        <f t="shared" si="14"/>
        <v>91.428571428571431</v>
      </c>
      <c r="U166" t="s">
        <v>8310</v>
      </c>
      <c r="V166" t="s">
        <v>8314</v>
      </c>
    </row>
    <row r="167" spans="1:22" ht="30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4">
        <f t="shared" si="12"/>
        <v>42351.408842592587</v>
      </c>
      <c r="M167" s="19">
        <f t="shared" si="13"/>
        <v>2015</v>
      </c>
      <c r="N167" s="14">
        <f t="shared" si="10"/>
        <v>42381.408842592587</v>
      </c>
      <c r="O167" t="b">
        <v>0</v>
      </c>
      <c r="P167">
        <v>0</v>
      </c>
      <c r="Q167" t="b">
        <v>0</v>
      </c>
      <c r="R167" t="s">
        <v>8268</v>
      </c>
      <c r="S167" s="7">
        <f t="shared" si="11"/>
        <v>0</v>
      </c>
      <c r="T167" s="7">
        <f t="shared" si="14"/>
        <v>0</v>
      </c>
      <c r="U167" t="s">
        <v>8310</v>
      </c>
      <c r="V167" t="s">
        <v>8314</v>
      </c>
    </row>
    <row r="168" spans="1:22" ht="45" x14ac:dyDescent="0.4">
      <c r="A168">
        <v>166</v>
      </c>
      <c r="B168" s="3" t="s">
        <v>168</v>
      </c>
      <c r="C168" s="3" t="s">
        <v>4276</v>
      </c>
      <c r="D168">
        <v>5000</v>
      </c>
      <c r="E168">
        <v>1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4">
        <f t="shared" si="12"/>
        <v>42720.825949074075</v>
      </c>
      <c r="M168" s="19">
        <f t="shared" si="13"/>
        <v>2016</v>
      </c>
      <c r="N168" s="14">
        <f t="shared" si="10"/>
        <v>42750.825949074075</v>
      </c>
      <c r="O168" t="b">
        <v>0</v>
      </c>
      <c r="P168">
        <v>1</v>
      </c>
      <c r="Q168" t="b">
        <v>0</v>
      </c>
      <c r="R168" t="s">
        <v>8268</v>
      </c>
      <c r="S168" s="7">
        <f t="shared" si="11"/>
        <v>60</v>
      </c>
      <c r="T168" s="7">
        <f t="shared" si="14"/>
        <v>3000</v>
      </c>
      <c r="U168" t="s">
        <v>8310</v>
      </c>
      <c r="V168" t="s">
        <v>8314</v>
      </c>
    </row>
    <row r="169" spans="1:22" ht="4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2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4">
        <f t="shared" si="12"/>
        <v>42160.677488425921</v>
      </c>
      <c r="M169" s="19">
        <f t="shared" si="13"/>
        <v>2015</v>
      </c>
      <c r="N169" s="14">
        <f t="shared" si="10"/>
        <v>42220.677488425921</v>
      </c>
      <c r="O169" t="b">
        <v>0</v>
      </c>
      <c r="P169">
        <v>2</v>
      </c>
      <c r="Q169" t="b">
        <v>0</v>
      </c>
      <c r="R169" t="s">
        <v>8268</v>
      </c>
      <c r="S169" s="7">
        <f t="shared" si="11"/>
        <v>0.01</v>
      </c>
      <c r="T169" s="7">
        <f t="shared" si="14"/>
        <v>5.5</v>
      </c>
      <c r="U169" t="s">
        <v>8310</v>
      </c>
      <c r="V169" t="s">
        <v>8314</v>
      </c>
    </row>
    <row r="170" spans="1:22" ht="45" x14ac:dyDescent="0.4">
      <c r="A170">
        <v>168</v>
      </c>
      <c r="B170" s="3" t="s">
        <v>170</v>
      </c>
      <c r="C170" s="3" t="s">
        <v>4278</v>
      </c>
      <c r="D170">
        <v>8000</v>
      </c>
      <c r="E170">
        <v>3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4">
        <f t="shared" si="12"/>
        <v>42052.58530092593</v>
      </c>
      <c r="M170" s="19">
        <f t="shared" si="13"/>
        <v>2015</v>
      </c>
      <c r="N170" s="14">
        <f t="shared" si="10"/>
        <v>42082.543634259258</v>
      </c>
      <c r="O170" t="b">
        <v>0</v>
      </c>
      <c r="P170">
        <v>3</v>
      </c>
      <c r="Q170" t="b">
        <v>0</v>
      </c>
      <c r="R170" t="s">
        <v>8268</v>
      </c>
      <c r="S170" s="7">
        <f t="shared" si="11"/>
        <v>4.0625</v>
      </c>
      <c r="T170" s="7">
        <f t="shared" si="14"/>
        <v>108.33333333333333</v>
      </c>
      <c r="U170" t="s">
        <v>8310</v>
      </c>
      <c r="V170" t="s">
        <v>8314</v>
      </c>
    </row>
    <row r="171" spans="1:22" ht="45" x14ac:dyDescent="0.4">
      <c r="A171">
        <v>169</v>
      </c>
      <c r="B171" s="3" t="s">
        <v>171</v>
      </c>
      <c r="C171" s="3" t="s">
        <v>4279</v>
      </c>
      <c r="D171">
        <v>2500</v>
      </c>
      <c r="E171">
        <v>10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4">
        <f t="shared" si="12"/>
        <v>41900.255312499998</v>
      </c>
      <c r="M171" s="19">
        <f t="shared" si="13"/>
        <v>2014</v>
      </c>
      <c r="N171" s="14">
        <f t="shared" si="10"/>
        <v>41930.255312499998</v>
      </c>
      <c r="O171" t="b">
        <v>0</v>
      </c>
      <c r="P171">
        <v>10</v>
      </c>
      <c r="Q171" t="b">
        <v>0</v>
      </c>
      <c r="R171" t="s">
        <v>8268</v>
      </c>
      <c r="S171" s="7">
        <f t="shared" si="11"/>
        <v>22.400000000000002</v>
      </c>
      <c r="T171" s="7">
        <f t="shared" si="14"/>
        <v>56</v>
      </c>
      <c r="U171" t="s">
        <v>8310</v>
      </c>
      <c r="V171" t="s">
        <v>8314</v>
      </c>
    </row>
    <row r="172" spans="1:22" ht="45" x14ac:dyDescent="0.4">
      <c r="A172">
        <v>170</v>
      </c>
      <c r="B172" s="3" t="s">
        <v>172</v>
      </c>
      <c r="C172" s="3" t="s">
        <v>4280</v>
      </c>
      <c r="D172">
        <v>10000</v>
      </c>
      <c r="E172">
        <v>10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4">
        <f t="shared" si="12"/>
        <v>42216.727812500001</v>
      </c>
      <c r="M172" s="19">
        <f t="shared" si="13"/>
        <v>2015</v>
      </c>
      <c r="N172" s="14">
        <f t="shared" si="10"/>
        <v>42245.977777777778</v>
      </c>
      <c r="O172" t="b">
        <v>0</v>
      </c>
      <c r="P172">
        <v>10</v>
      </c>
      <c r="Q172" t="b">
        <v>0</v>
      </c>
      <c r="R172" t="s">
        <v>8268</v>
      </c>
      <c r="S172" s="7">
        <f t="shared" si="11"/>
        <v>3.25</v>
      </c>
      <c r="T172" s="7">
        <f t="shared" si="14"/>
        <v>32.5</v>
      </c>
      <c r="U172" t="s">
        <v>8310</v>
      </c>
      <c r="V172" t="s">
        <v>8314</v>
      </c>
    </row>
    <row r="173" spans="1:22" ht="4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4">
        <f t="shared" si="12"/>
        <v>42533.930717592593</v>
      </c>
      <c r="M173" s="19">
        <f t="shared" si="13"/>
        <v>2016</v>
      </c>
      <c r="N173" s="14">
        <f t="shared" si="10"/>
        <v>42593.930717592593</v>
      </c>
      <c r="O173" t="b">
        <v>0</v>
      </c>
      <c r="P173">
        <v>1</v>
      </c>
      <c r="Q173" t="b">
        <v>0</v>
      </c>
      <c r="R173" t="s">
        <v>8268</v>
      </c>
      <c r="S173" s="7">
        <f t="shared" si="11"/>
        <v>2E-3</v>
      </c>
      <c r="T173" s="7">
        <f t="shared" si="14"/>
        <v>1</v>
      </c>
      <c r="U173" t="s">
        <v>8310</v>
      </c>
      <c r="V173" t="s">
        <v>8314</v>
      </c>
    </row>
    <row r="174" spans="1:22" ht="4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4">
        <f t="shared" si="12"/>
        <v>42047.144942129627</v>
      </c>
      <c r="M174" s="19">
        <f t="shared" si="13"/>
        <v>2015</v>
      </c>
      <c r="N174" s="14">
        <f t="shared" si="10"/>
        <v>42082.103275462963</v>
      </c>
      <c r="O174" t="b">
        <v>0</v>
      </c>
      <c r="P174">
        <v>0</v>
      </c>
      <c r="Q174" t="b">
        <v>0</v>
      </c>
      <c r="R174" t="s">
        <v>8268</v>
      </c>
      <c r="S174" s="7">
        <f t="shared" si="11"/>
        <v>0</v>
      </c>
      <c r="T174" s="7">
        <f t="shared" si="14"/>
        <v>0</v>
      </c>
      <c r="U174" t="s">
        <v>8310</v>
      </c>
      <c r="V174" t="s">
        <v>8314</v>
      </c>
    </row>
    <row r="175" spans="1:22" ht="4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4">
        <f t="shared" si="12"/>
        <v>42033.323009259257</v>
      </c>
      <c r="M175" s="19">
        <f t="shared" si="13"/>
        <v>2015</v>
      </c>
      <c r="N175" s="14">
        <f t="shared" si="10"/>
        <v>42063.323009259257</v>
      </c>
      <c r="O175" t="b">
        <v>0</v>
      </c>
      <c r="P175">
        <v>0</v>
      </c>
      <c r="Q175" t="b">
        <v>0</v>
      </c>
      <c r="R175" t="s">
        <v>8268</v>
      </c>
      <c r="S175" s="7">
        <f t="shared" si="11"/>
        <v>0</v>
      </c>
      <c r="T175" s="7">
        <f t="shared" si="14"/>
        <v>0</v>
      </c>
      <c r="U175" t="s">
        <v>8310</v>
      </c>
      <c r="V175" t="s">
        <v>8314</v>
      </c>
    </row>
    <row r="176" spans="1:22" ht="4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4">
        <f t="shared" si="12"/>
        <v>42072.508981481486</v>
      </c>
      <c r="M176" s="19">
        <f t="shared" si="13"/>
        <v>2015</v>
      </c>
      <c r="N176" s="14">
        <f t="shared" si="10"/>
        <v>42132.508981481486</v>
      </c>
      <c r="O176" t="b">
        <v>0</v>
      </c>
      <c r="P176">
        <v>0</v>
      </c>
      <c r="Q176" t="b">
        <v>0</v>
      </c>
      <c r="R176" t="s">
        <v>8268</v>
      </c>
      <c r="S176" s="7">
        <f t="shared" si="11"/>
        <v>0</v>
      </c>
      <c r="T176" s="7">
        <f t="shared" si="14"/>
        <v>0</v>
      </c>
      <c r="U176" t="s">
        <v>8310</v>
      </c>
      <c r="V176" t="s">
        <v>8314</v>
      </c>
    </row>
    <row r="177" spans="1:22" ht="45" x14ac:dyDescent="0.4">
      <c r="A177">
        <v>175</v>
      </c>
      <c r="B177" s="3" t="s">
        <v>177</v>
      </c>
      <c r="C177" s="3" t="s">
        <v>4285</v>
      </c>
      <c r="D177">
        <v>20000</v>
      </c>
      <c r="E177">
        <v>26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4">
        <f t="shared" si="12"/>
        <v>41855.527905092589</v>
      </c>
      <c r="M177" s="19">
        <f t="shared" si="13"/>
        <v>2014</v>
      </c>
      <c r="N177" s="14">
        <f t="shared" si="10"/>
        <v>41880.527905092589</v>
      </c>
      <c r="O177" t="b">
        <v>0</v>
      </c>
      <c r="P177">
        <v>26</v>
      </c>
      <c r="Q177" t="b">
        <v>0</v>
      </c>
      <c r="R177" t="s">
        <v>8268</v>
      </c>
      <c r="S177" s="7">
        <f t="shared" si="11"/>
        <v>6.4850000000000003</v>
      </c>
      <c r="T177" s="7">
        <f t="shared" si="14"/>
        <v>49.884615384615387</v>
      </c>
      <c r="U177" t="s">
        <v>8310</v>
      </c>
      <c r="V177" t="s">
        <v>8314</v>
      </c>
    </row>
    <row r="178" spans="1:22" ht="4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4">
        <f t="shared" si="12"/>
        <v>42191.574062500003</v>
      </c>
      <c r="M178" s="19">
        <f t="shared" si="13"/>
        <v>2015</v>
      </c>
      <c r="N178" s="14">
        <f t="shared" si="10"/>
        <v>42221.574062500003</v>
      </c>
      <c r="O178" t="b">
        <v>0</v>
      </c>
      <c r="P178">
        <v>0</v>
      </c>
      <c r="Q178" t="b">
        <v>0</v>
      </c>
      <c r="R178" t="s">
        <v>8268</v>
      </c>
      <c r="S178" s="7">
        <f t="shared" si="11"/>
        <v>0</v>
      </c>
      <c r="T178" s="7">
        <f t="shared" si="14"/>
        <v>0</v>
      </c>
      <c r="U178" t="s">
        <v>8310</v>
      </c>
      <c r="V178" t="s">
        <v>8314</v>
      </c>
    </row>
    <row r="179" spans="1:22" ht="30" x14ac:dyDescent="0.4">
      <c r="A179">
        <v>177</v>
      </c>
      <c r="B179" s="3" t="s">
        <v>179</v>
      </c>
      <c r="C179" s="3" t="s">
        <v>4287</v>
      </c>
      <c r="D179">
        <v>450</v>
      </c>
      <c r="E179">
        <v>7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4">
        <f t="shared" si="12"/>
        <v>42069.797754629632</v>
      </c>
      <c r="M179" s="19">
        <f t="shared" si="13"/>
        <v>2015</v>
      </c>
      <c r="N179" s="14">
        <f t="shared" si="10"/>
        <v>42086.75608796296</v>
      </c>
      <c r="O179" t="b">
        <v>0</v>
      </c>
      <c r="P179">
        <v>7</v>
      </c>
      <c r="Q179" t="b">
        <v>0</v>
      </c>
      <c r="R179" t="s">
        <v>8268</v>
      </c>
      <c r="S179" s="7">
        <f t="shared" si="11"/>
        <v>40</v>
      </c>
      <c r="T179" s="7">
        <f t="shared" si="14"/>
        <v>25.714285714285715</v>
      </c>
      <c r="U179" t="s">
        <v>8310</v>
      </c>
      <c r="V179" t="s">
        <v>8314</v>
      </c>
    </row>
    <row r="180" spans="1:22" ht="30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4">
        <f t="shared" si="12"/>
        <v>42304.705381944441</v>
      </c>
      <c r="M180" s="19">
        <f t="shared" si="13"/>
        <v>2015</v>
      </c>
      <c r="N180" s="14">
        <f t="shared" si="10"/>
        <v>42334.747048611112</v>
      </c>
      <c r="O180" t="b">
        <v>0</v>
      </c>
      <c r="P180">
        <v>0</v>
      </c>
      <c r="Q180" t="b">
        <v>0</v>
      </c>
      <c r="R180" t="s">
        <v>8268</v>
      </c>
      <c r="S180" s="7">
        <f t="shared" si="11"/>
        <v>0</v>
      </c>
      <c r="T180" s="7">
        <f t="shared" si="14"/>
        <v>0</v>
      </c>
      <c r="U180" t="s">
        <v>8310</v>
      </c>
      <c r="V180" t="s">
        <v>8314</v>
      </c>
    </row>
    <row r="181" spans="1:22" ht="30" x14ac:dyDescent="0.4">
      <c r="A181">
        <v>179</v>
      </c>
      <c r="B181" s="3" t="s">
        <v>181</v>
      </c>
      <c r="C181" s="3" t="s">
        <v>4289</v>
      </c>
      <c r="D181">
        <v>1000</v>
      </c>
      <c r="E181">
        <v>2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4">
        <f t="shared" si="12"/>
        <v>42402.830497685187</v>
      </c>
      <c r="M181" s="19">
        <f t="shared" si="13"/>
        <v>2016</v>
      </c>
      <c r="N181" s="14">
        <f t="shared" si="10"/>
        <v>42432.830497685187</v>
      </c>
      <c r="O181" t="b">
        <v>0</v>
      </c>
      <c r="P181">
        <v>2</v>
      </c>
      <c r="Q181" t="b">
        <v>0</v>
      </c>
      <c r="R181" t="s">
        <v>8268</v>
      </c>
      <c r="S181" s="7">
        <f t="shared" si="11"/>
        <v>20</v>
      </c>
      <c r="T181" s="7">
        <f t="shared" si="14"/>
        <v>100</v>
      </c>
      <c r="U181" t="s">
        <v>8310</v>
      </c>
      <c r="V181" t="s">
        <v>8314</v>
      </c>
    </row>
    <row r="182" spans="1:22" ht="45" x14ac:dyDescent="0.4">
      <c r="A182">
        <v>180</v>
      </c>
      <c r="B182" s="3" t="s">
        <v>182</v>
      </c>
      <c r="C182" s="3" t="s">
        <v>4290</v>
      </c>
      <c r="D182">
        <v>1200</v>
      </c>
      <c r="E182">
        <v>13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4">
        <f t="shared" si="12"/>
        <v>42067.741238425922</v>
      </c>
      <c r="M182" s="19">
        <f t="shared" si="13"/>
        <v>2015</v>
      </c>
      <c r="N182" s="14">
        <f t="shared" si="10"/>
        <v>42107.541666666672</v>
      </c>
      <c r="O182" t="b">
        <v>0</v>
      </c>
      <c r="P182">
        <v>13</v>
      </c>
      <c r="Q182" t="b">
        <v>0</v>
      </c>
      <c r="R182" t="s">
        <v>8268</v>
      </c>
      <c r="S182" s="7">
        <f t="shared" si="11"/>
        <v>33.416666666666664</v>
      </c>
      <c r="T182" s="7">
        <f t="shared" si="14"/>
        <v>30.846153846153847</v>
      </c>
      <c r="U182" t="s">
        <v>8310</v>
      </c>
      <c r="V182" t="s">
        <v>8314</v>
      </c>
    </row>
    <row r="183" spans="1:22" ht="45" x14ac:dyDescent="0.4">
      <c r="A183">
        <v>181</v>
      </c>
      <c r="B183" s="3" t="s">
        <v>183</v>
      </c>
      <c r="C183" s="3" t="s">
        <v>4291</v>
      </c>
      <c r="D183">
        <v>3423</v>
      </c>
      <c r="E183">
        <v>4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4">
        <f t="shared" si="12"/>
        <v>42147.491840277777</v>
      </c>
      <c r="M183" s="19">
        <f t="shared" si="13"/>
        <v>2015</v>
      </c>
      <c r="N183" s="14">
        <f t="shared" si="10"/>
        <v>42177.491840277777</v>
      </c>
      <c r="O183" t="b">
        <v>0</v>
      </c>
      <c r="P183">
        <v>4</v>
      </c>
      <c r="Q183" t="b">
        <v>0</v>
      </c>
      <c r="R183" t="s">
        <v>8268</v>
      </c>
      <c r="S183" s="7">
        <f t="shared" si="11"/>
        <v>21.092608822670172</v>
      </c>
      <c r="T183" s="7">
        <f t="shared" si="14"/>
        <v>180.5</v>
      </c>
      <c r="U183" t="s">
        <v>8310</v>
      </c>
      <c r="V183" t="s">
        <v>8314</v>
      </c>
    </row>
    <row r="184" spans="1:22" ht="4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4">
        <f t="shared" si="12"/>
        <v>42711.761944444443</v>
      </c>
      <c r="M184" s="19">
        <f t="shared" si="13"/>
        <v>2016</v>
      </c>
      <c r="N184" s="14">
        <f t="shared" si="10"/>
        <v>42741.761944444443</v>
      </c>
      <c r="O184" t="b">
        <v>0</v>
      </c>
      <c r="P184">
        <v>0</v>
      </c>
      <c r="Q184" t="b">
        <v>0</v>
      </c>
      <c r="R184" t="s">
        <v>8268</v>
      </c>
      <c r="S184" s="7">
        <f t="shared" si="11"/>
        <v>0</v>
      </c>
      <c r="T184" s="7">
        <f t="shared" si="14"/>
        <v>0</v>
      </c>
      <c r="U184" t="s">
        <v>8310</v>
      </c>
      <c r="V184" t="s">
        <v>8314</v>
      </c>
    </row>
    <row r="185" spans="1:22" x14ac:dyDescent="0.4">
      <c r="A185">
        <v>183</v>
      </c>
      <c r="B185" s="3" t="s">
        <v>185</v>
      </c>
      <c r="C185" s="3" t="s">
        <v>4293</v>
      </c>
      <c r="D185">
        <v>12500</v>
      </c>
      <c r="E185">
        <v>12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4">
        <f t="shared" si="12"/>
        <v>41939.560300925928</v>
      </c>
      <c r="M185" s="19">
        <f t="shared" si="13"/>
        <v>2014</v>
      </c>
      <c r="N185" s="14">
        <f t="shared" si="10"/>
        <v>41969.601967592593</v>
      </c>
      <c r="O185" t="b">
        <v>0</v>
      </c>
      <c r="P185">
        <v>12</v>
      </c>
      <c r="Q185" t="b">
        <v>0</v>
      </c>
      <c r="R185" t="s">
        <v>8268</v>
      </c>
      <c r="S185" s="7">
        <f t="shared" si="11"/>
        <v>35.856000000000002</v>
      </c>
      <c r="T185" s="7">
        <f t="shared" si="14"/>
        <v>373.5</v>
      </c>
      <c r="U185" t="s">
        <v>8310</v>
      </c>
      <c r="V185" t="s">
        <v>8314</v>
      </c>
    </row>
    <row r="186" spans="1:22" ht="45" x14ac:dyDescent="0.4">
      <c r="A186">
        <v>184</v>
      </c>
      <c r="B186" s="3" t="s">
        <v>186</v>
      </c>
      <c r="C186" s="3" t="s">
        <v>4294</v>
      </c>
      <c r="D186">
        <v>1500</v>
      </c>
      <c r="E186">
        <v>2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4">
        <f t="shared" si="12"/>
        <v>41825.541226851856</v>
      </c>
      <c r="M186" s="19">
        <f t="shared" si="13"/>
        <v>2014</v>
      </c>
      <c r="N186" s="14">
        <f t="shared" si="10"/>
        <v>41882.915972222225</v>
      </c>
      <c r="O186" t="b">
        <v>0</v>
      </c>
      <c r="P186">
        <v>2</v>
      </c>
      <c r="Q186" t="b">
        <v>0</v>
      </c>
      <c r="R186" t="s">
        <v>8268</v>
      </c>
      <c r="S186" s="7">
        <f t="shared" si="11"/>
        <v>3.4000000000000004</v>
      </c>
      <c r="T186" s="7">
        <f t="shared" si="14"/>
        <v>25.5</v>
      </c>
      <c r="U186" t="s">
        <v>8310</v>
      </c>
      <c r="V186" t="s">
        <v>8314</v>
      </c>
    </row>
    <row r="187" spans="1:22" x14ac:dyDescent="0.4">
      <c r="A187">
        <v>185</v>
      </c>
      <c r="B187" s="3" t="s">
        <v>187</v>
      </c>
      <c r="C187" s="3" t="s">
        <v>4295</v>
      </c>
      <c r="D187">
        <v>40000</v>
      </c>
      <c r="E187">
        <v>10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4">
        <f t="shared" si="12"/>
        <v>42570.66133101852</v>
      </c>
      <c r="M187" s="19">
        <f t="shared" si="13"/>
        <v>2016</v>
      </c>
      <c r="N187" s="14">
        <f t="shared" si="10"/>
        <v>42600.66133101852</v>
      </c>
      <c r="O187" t="b">
        <v>0</v>
      </c>
      <c r="P187">
        <v>10</v>
      </c>
      <c r="Q187" t="b">
        <v>0</v>
      </c>
      <c r="R187" t="s">
        <v>8268</v>
      </c>
      <c r="S187" s="7">
        <f t="shared" si="11"/>
        <v>5.5</v>
      </c>
      <c r="T187" s="7">
        <f t="shared" si="14"/>
        <v>220</v>
      </c>
      <c r="U187" t="s">
        <v>8310</v>
      </c>
      <c r="V187" t="s">
        <v>8314</v>
      </c>
    </row>
    <row r="188" spans="1:22" ht="4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4">
        <f t="shared" si="12"/>
        <v>42767.562893518523</v>
      </c>
      <c r="M188" s="19">
        <f t="shared" si="13"/>
        <v>2017</v>
      </c>
      <c r="N188" s="14">
        <f t="shared" si="10"/>
        <v>42797.583333333328</v>
      </c>
      <c r="O188" t="b">
        <v>0</v>
      </c>
      <c r="P188">
        <v>0</v>
      </c>
      <c r="Q188" t="b">
        <v>0</v>
      </c>
      <c r="R188" t="s">
        <v>8268</v>
      </c>
      <c r="S188" s="7">
        <f t="shared" si="11"/>
        <v>0</v>
      </c>
      <c r="T188" s="7">
        <f t="shared" si="14"/>
        <v>0</v>
      </c>
      <c r="U188" t="s">
        <v>8310</v>
      </c>
      <c r="V188" t="s">
        <v>8314</v>
      </c>
    </row>
    <row r="189" spans="1:22" ht="30" x14ac:dyDescent="0.4">
      <c r="A189">
        <v>187</v>
      </c>
      <c r="B189" s="3" t="s">
        <v>189</v>
      </c>
      <c r="C189" s="3" t="s">
        <v>4297</v>
      </c>
      <c r="D189">
        <v>5000</v>
      </c>
      <c r="E189">
        <v>5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4">
        <f t="shared" si="12"/>
        <v>42181.984456018516</v>
      </c>
      <c r="M189" s="19">
        <f t="shared" si="13"/>
        <v>2015</v>
      </c>
      <c r="N189" s="14">
        <f t="shared" si="10"/>
        <v>42206.040972222225</v>
      </c>
      <c r="O189" t="b">
        <v>0</v>
      </c>
      <c r="P189">
        <v>5</v>
      </c>
      <c r="Q189" t="b">
        <v>0</v>
      </c>
      <c r="R189" t="s">
        <v>8268</v>
      </c>
      <c r="S189" s="7">
        <f t="shared" si="11"/>
        <v>16</v>
      </c>
      <c r="T189" s="7">
        <f t="shared" si="14"/>
        <v>160</v>
      </c>
      <c r="U189" t="s">
        <v>8310</v>
      </c>
      <c r="V189" t="s">
        <v>8314</v>
      </c>
    </row>
    <row r="190" spans="1:22" ht="45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4">
        <f t="shared" si="12"/>
        <v>41856.93304398148</v>
      </c>
      <c r="M190" s="19">
        <f t="shared" si="13"/>
        <v>2014</v>
      </c>
      <c r="N190" s="14">
        <f t="shared" si="10"/>
        <v>41886.93304398148</v>
      </c>
      <c r="O190" t="b">
        <v>0</v>
      </c>
      <c r="P190">
        <v>0</v>
      </c>
      <c r="Q190" t="b">
        <v>0</v>
      </c>
      <c r="R190" t="s">
        <v>8268</v>
      </c>
      <c r="S190" s="7">
        <f t="shared" si="11"/>
        <v>0</v>
      </c>
      <c r="T190" s="7">
        <f t="shared" si="14"/>
        <v>0</v>
      </c>
      <c r="U190" t="s">
        <v>8310</v>
      </c>
      <c r="V190" t="s">
        <v>8314</v>
      </c>
    </row>
    <row r="191" spans="1:22" ht="4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5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4">
        <f t="shared" si="12"/>
        <v>42556.440706018519</v>
      </c>
      <c r="M191" s="19">
        <f t="shared" si="13"/>
        <v>2016</v>
      </c>
      <c r="N191" s="14">
        <f t="shared" si="10"/>
        <v>42616.440706018519</v>
      </c>
      <c r="O191" t="b">
        <v>0</v>
      </c>
      <c r="P191">
        <v>5</v>
      </c>
      <c r="Q191" t="b">
        <v>0</v>
      </c>
      <c r="R191" t="s">
        <v>8268</v>
      </c>
      <c r="S191" s="7">
        <f t="shared" si="11"/>
        <v>6.8999999999999992E-2</v>
      </c>
      <c r="T191" s="7">
        <f t="shared" si="14"/>
        <v>69</v>
      </c>
      <c r="U191" t="s">
        <v>8310</v>
      </c>
      <c r="V191" t="s">
        <v>8314</v>
      </c>
    </row>
    <row r="192" spans="1:22" x14ac:dyDescent="0.4">
      <c r="A192">
        <v>190</v>
      </c>
      <c r="B192" s="3" t="s">
        <v>192</v>
      </c>
      <c r="C192" s="3" t="s">
        <v>4300</v>
      </c>
      <c r="D192">
        <v>12000</v>
      </c>
      <c r="E192">
        <v>1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4">
        <f t="shared" si="12"/>
        <v>42527.400995370372</v>
      </c>
      <c r="M192" s="19">
        <f t="shared" si="13"/>
        <v>2016</v>
      </c>
      <c r="N192" s="14">
        <f t="shared" si="10"/>
        <v>42537.400995370372</v>
      </c>
      <c r="O192" t="b">
        <v>0</v>
      </c>
      <c r="P192">
        <v>1</v>
      </c>
      <c r="Q192" t="b">
        <v>0</v>
      </c>
      <c r="R192" t="s">
        <v>8268</v>
      </c>
      <c r="S192" s="7">
        <f t="shared" si="11"/>
        <v>0.41666666666666669</v>
      </c>
      <c r="T192" s="7">
        <f t="shared" si="14"/>
        <v>50</v>
      </c>
      <c r="U192" t="s">
        <v>8310</v>
      </c>
      <c r="V192" t="s">
        <v>8314</v>
      </c>
    </row>
    <row r="193" spans="1:22" ht="45" x14ac:dyDescent="0.4">
      <c r="A193">
        <v>191</v>
      </c>
      <c r="B193" s="3" t="s">
        <v>193</v>
      </c>
      <c r="C193" s="3" t="s">
        <v>4301</v>
      </c>
      <c r="D193">
        <v>5000</v>
      </c>
      <c r="E193">
        <v>3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4">
        <f t="shared" si="12"/>
        <v>42239.191412037035</v>
      </c>
      <c r="M193" s="19">
        <f t="shared" si="13"/>
        <v>2015</v>
      </c>
      <c r="N193" s="14">
        <f t="shared" si="10"/>
        <v>42279.191412037035</v>
      </c>
      <c r="O193" t="b">
        <v>0</v>
      </c>
      <c r="P193">
        <v>3</v>
      </c>
      <c r="Q193" t="b">
        <v>0</v>
      </c>
      <c r="R193" t="s">
        <v>8268</v>
      </c>
      <c r="S193" s="7">
        <f t="shared" si="11"/>
        <v>5</v>
      </c>
      <c r="T193" s="7">
        <f t="shared" si="14"/>
        <v>83.333333333333329</v>
      </c>
      <c r="U193" t="s">
        <v>8310</v>
      </c>
      <c r="V193" t="s">
        <v>8314</v>
      </c>
    </row>
    <row r="194" spans="1:22" ht="45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3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4">
        <f t="shared" si="12"/>
        <v>41899.542037037041</v>
      </c>
      <c r="M194" s="19">
        <f t="shared" si="13"/>
        <v>2014</v>
      </c>
      <c r="N194" s="14">
        <f t="shared" ref="N194:N257" si="15">(J194/86400)+25569+(-6/24)</f>
        <v>41929.542037037041</v>
      </c>
      <c r="O194" t="b">
        <v>0</v>
      </c>
      <c r="P194">
        <v>3</v>
      </c>
      <c r="Q194" t="b">
        <v>0</v>
      </c>
      <c r="R194" t="s">
        <v>8268</v>
      </c>
      <c r="S194" s="7">
        <f t="shared" ref="S194:S257" si="16">F194/D194*100</f>
        <v>1.6999999999999999E-3</v>
      </c>
      <c r="T194" s="7">
        <f t="shared" si="14"/>
        <v>5.666666666666667</v>
      </c>
      <c r="U194" t="s">
        <v>8310</v>
      </c>
      <c r="V194" t="s">
        <v>8314</v>
      </c>
    </row>
    <row r="195" spans="1:22" ht="45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4">
        <f t="shared" ref="L195:L258" si="17">(K195/86400)+25569+(-6/24)</f>
        <v>41911.684791666667</v>
      </c>
      <c r="M195" s="19">
        <f t="shared" ref="M195:M258" si="18">YEAR(L195)</f>
        <v>2014</v>
      </c>
      <c r="N195" s="14">
        <f t="shared" si="15"/>
        <v>41971.726458333331</v>
      </c>
      <c r="O195" t="b">
        <v>0</v>
      </c>
      <c r="P195">
        <v>0</v>
      </c>
      <c r="Q195" t="b">
        <v>0</v>
      </c>
      <c r="R195" t="s">
        <v>8268</v>
      </c>
      <c r="S195" s="7">
        <f t="shared" si="16"/>
        <v>0</v>
      </c>
      <c r="T195" s="7">
        <f t="shared" ref="T195:T258" si="19">IFERROR(F195/P195,0)</f>
        <v>0</v>
      </c>
      <c r="U195" t="s">
        <v>8310</v>
      </c>
      <c r="V195" t="s">
        <v>8314</v>
      </c>
    </row>
    <row r="196" spans="1:22" ht="4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4">
        <f t="shared" si="17"/>
        <v>42375.746886574074</v>
      </c>
      <c r="M196" s="19">
        <f t="shared" si="18"/>
        <v>2016</v>
      </c>
      <c r="N196" s="14">
        <f t="shared" si="15"/>
        <v>42435.746886574074</v>
      </c>
      <c r="O196" t="b">
        <v>0</v>
      </c>
      <c r="P196">
        <v>3</v>
      </c>
      <c r="Q196" t="b">
        <v>0</v>
      </c>
      <c r="R196" t="s">
        <v>8268</v>
      </c>
      <c r="S196" s="7">
        <f t="shared" si="16"/>
        <v>0.12</v>
      </c>
      <c r="T196" s="7">
        <f t="shared" si="19"/>
        <v>1</v>
      </c>
      <c r="U196" t="s">
        <v>8310</v>
      </c>
      <c r="V196" t="s">
        <v>8314</v>
      </c>
    </row>
    <row r="197" spans="1:22" ht="4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4">
        <f t="shared" si="17"/>
        <v>42135.42050925926</v>
      </c>
      <c r="M197" s="19">
        <f t="shared" si="18"/>
        <v>2015</v>
      </c>
      <c r="N197" s="14">
        <f t="shared" si="15"/>
        <v>42195.42050925926</v>
      </c>
      <c r="O197" t="b">
        <v>0</v>
      </c>
      <c r="P197">
        <v>0</v>
      </c>
      <c r="Q197" t="b">
        <v>0</v>
      </c>
      <c r="R197" t="s">
        <v>8268</v>
      </c>
      <c r="S197" s="7">
        <f t="shared" si="16"/>
        <v>0</v>
      </c>
      <c r="T197" s="7">
        <f t="shared" si="19"/>
        <v>0</v>
      </c>
      <c r="U197" t="s">
        <v>8310</v>
      </c>
      <c r="V197" t="s">
        <v>8314</v>
      </c>
    </row>
    <row r="198" spans="1:22" ht="45" x14ac:dyDescent="0.4">
      <c r="A198">
        <v>196</v>
      </c>
      <c r="B198" s="3" t="s">
        <v>198</v>
      </c>
      <c r="C198" s="3" t="s">
        <v>4306</v>
      </c>
      <c r="D198">
        <v>3500</v>
      </c>
      <c r="E198">
        <v>19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4">
        <f t="shared" si="17"/>
        <v>42259.292800925927</v>
      </c>
      <c r="M198" s="19">
        <f t="shared" si="18"/>
        <v>2015</v>
      </c>
      <c r="N198" s="14">
        <f t="shared" si="15"/>
        <v>42287.625</v>
      </c>
      <c r="O198" t="b">
        <v>0</v>
      </c>
      <c r="P198">
        <v>19</v>
      </c>
      <c r="Q198" t="b">
        <v>0</v>
      </c>
      <c r="R198" t="s">
        <v>8268</v>
      </c>
      <c r="S198" s="7">
        <f t="shared" si="16"/>
        <v>41.857142857142861</v>
      </c>
      <c r="T198" s="7">
        <f t="shared" si="19"/>
        <v>77.10526315789474</v>
      </c>
      <c r="U198" t="s">
        <v>8310</v>
      </c>
      <c r="V198" t="s">
        <v>8314</v>
      </c>
    </row>
    <row r="199" spans="1:22" ht="45" x14ac:dyDescent="0.4">
      <c r="A199">
        <v>197</v>
      </c>
      <c r="B199" s="3" t="s">
        <v>199</v>
      </c>
      <c r="C199" s="3" t="s">
        <v>4307</v>
      </c>
      <c r="D199">
        <v>2500</v>
      </c>
      <c r="E199">
        <v>8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4">
        <f t="shared" si="17"/>
        <v>42741.598379629635</v>
      </c>
      <c r="M199" s="19">
        <f t="shared" si="18"/>
        <v>2017</v>
      </c>
      <c r="N199" s="14">
        <f t="shared" si="15"/>
        <v>42783.625</v>
      </c>
      <c r="O199" t="b">
        <v>0</v>
      </c>
      <c r="P199">
        <v>8</v>
      </c>
      <c r="Q199" t="b">
        <v>0</v>
      </c>
      <c r="R199" t="s">
        <v>8268</v>
      </c>
      <c r="S199" s="7">
        <f t="shared" si="16"/>
        <v>10.48</v>
      </c>
      <c r="T199" s="7">
        <f t="shared" si="19"/>
        <v>32.75</v>
      </c>
      <c r="U199" t="s">
        <v>8310</v>
      </c>
      <c r="V199" t="s">
        <v>8314</v>
      </c>
    </row>
    <row r="200" spans="1:22" ht="45" x14ac:dyDescent="0.4">
      <c r="A200">
        <v>198</v>
      </c>
      <c r="B200" s="3" t="s">
        <v>200</v>
      </c>
      <c r="C200" s="3" t="s">
        <v>4308</v>
      </c>
      <c r="D200">
        <v>25000</v>
      </c>
      <c r="E200">
        <v>6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4">
        <f t="shared" si="17"/>
        <v>41887.133356481485</v>
      </c>
      <c r="M200" s="19">
        <f t="shared" si="18"/>
        <v>2014</v>
      </c>
      <c r="N200" s="14">
        <f t="shared" si="15"/>
        <v>41917.133356481485</v>
      </c>
      <c r="O200" t="b">
        <v>0</v>
      </c>
      <c r="P200">
        <v>6</v>
      </c>
      <c r="Q200" t="b">
        <v>0</v>
      </c>
      <c r="R200" t="s">
        <v>8268</v>
      </c>
      <c r="S200" s="7">
        <f t="shared" si="16"/>
        <v>1.1159999999999999</v>
      </c>
      <c r="T200" s="7">
        <f t="shared" si="19"/>
        <v>46.5</v>
      </c>
      <c r="U200" t="s">
        <v>8310</v>
      </c>
      <c r="V200" t="s">
        <v>8314</v>
      </c>
    </row>
    <row r="201" spans="1:22" ht="4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4">
        <f t="shared" si="17"/>
        <v>42583.873865740738</v>
      </c>
      <c r="M201" s="19">
        <f t="shared" si="18"/>
        <v>2016</v>
      </c>
      <c r="N201" s="14">
        <f t="shared" si="15"/>
        <v>42613.873865740738</v>
      </c>
      <c r="O201" t="b">
        <v>0</v>
      </c>
      <c r="P201">
        <v>0</v>
      </c>
      <c r="Q201" t="b">
        <v>0</v>
      </c>
      <c r="R201" t="s">
        <v>8268</v>
      </c>
      <c r="S201" s="7">
        <f t="shared" si="16"/>
        <v>0</v>
      </c>
      <c r="T201" s="7">
        <f t="shared" si="19"/>
        <v>0</v>
      </c>
      <c r="U201" t="s">
        <v>8310</v>
      </c>
      <c r="V201" t="s">
        <v>8314</v>
      </c>
    </row>
    <row r="202" spans="1:22" ht="30" x14ac:dyDescent="0.4">
      <c r="A202">
        <v>200</v>
      </c>
      <c r="B202" s="3" t="s">
        <v>202</v>
      </c>
      <c r="C202" s="3" t="s">
        <v>4310</v>
      </c>
      <c r="D202">
        <v>6000</v>
      </c>
      <c r="E202">
        <v>18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4">
        <f t="shared" si="17"/>
        <v>41866.833368055552</v>
      </c>
      <c r="M202" s="19">
        <f t="shared" si="18"/>
        <v>2014</v>
      </c>
      <c r="N202" s="14">
        <f t="shared" si="15"/>
        <v>41896.833368055552</v>
      </c>
      <c r="O202" t="b">
        <v>0</v>
      </c>
      <c r="P202">
        <v>18</v>
      </c>
      <c r="Q202" t="b">
        <v>0</v>
      </c>
      <c r="R202" t="s">
        <v>8268</v>
      </c>
      <c r="S202" s="7">
        <f t="shared" si="16"/>
        <v>26.192500000000003</v>
      </c>
      <c r="T202" s="7">
        <f t="shared" si="19"/>
        <v>87.308333333333337</v>
      </c>
      <c r="U202" t="s">
        <v>8310</v>
      </c>
      <c r="V202" t="s">
        <v>8314</v>
      </c>
    </row>
    <row r="203" spans="1:22" ht="45" x14ac:dyDescent="0.4">
      <c r="A203">
        <v>201</v>
      </c>
      <c r="B203" s="3" t="s">
        <v>203</v>
      </c>
      <c r="C203" s="3" t="s">
        <v>4311</v>
      </c>
      <c r="D203">
        <v>650</v>
      </c>
      <c r="E203">
        <v>7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4">
        <f t="shared" si="17"/>
        <v>42023.568622685183</v>
      </c>
      <c r="M203" s="19">
        <f t="shared" si="18"/>
        <v>2015</v>
      </c>
      <c r="N203" s="14">
        <f t="shared" si="15"/>
        <v>42043.568622685183</v>
      </c>
      <c r="O203" t="b">
        <v>0</v>
      </c>
      <c r="P203">
        <v>7</v>
      </c>
      <c r="Q203" t="b">
        <v>0</v>
      </c>
      <c r="R203" t="s">
        <v>8268</v>
      </c>
      <c r="S203" s="7">
        <f t="shared" si="16"/>
        <v>58.461538461538467</v>
      </c>
      <c r="T203" s="7">
        <f t="shared" si="19"/>
        <v>54.285714285714285</v>
      </c>
      <c r="U203" t="s">
        <v>8310</v>
      </c>
      <c r="V203" t="s">
        <v>8314</v>
      </c>
    </row>
    <row r="204" spans="1:22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4">
        <f t="shared" si="17"/>
        <v>42255.677824074075</v>
      </c>
      <c r="M204" s="19">
        <f t="shared" si="18"/>
        <v>2015</v>
      </c>
      <c r="N204" s="14">
        <f t="shared" si="15"/>
        <v>42285.624305555553</v>
      </c>
      <c r="O204" t="b">
        <v>0</v>
      </c>
      <c r="P204">
        <v>0</v>
      </c>
      <c r="Q204" t="b">
        <v>0</v>
      </c>
      <c r="R204" t="s">
        <v>8268</v>
      </c>
      <c r="S204" s="7">
        <f t="shared" si="16"/>
        <v>0</v>
      </c>
      <c r="T204" s="7">
        <f t="shared" si="19"/>
        <v>0</v>
      </c>
      <c r="U204" t="s">
        <v>8310</v>
      </c>
      <c r="V204" t="s">
        <v>8314</v>
      </c>
    </row>
    <row r="205" spans="1:22" ht="45" x14ac:dyDescent="0.4">
      <c r="A205">
        <v>203</v>
      </c>
      <c r="B205" s="3" t="s">
        <v>205</v>
      </c>
      <c r="C205" s="3" t="s">
        <v>4313</v>
      </c>
      <c r="D205">
        <v>2500</v>
      </c>
      <c r="E205">
        <v>8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4">
        <f t="shared" si="17"/>
        <v>41973.597962962958</v>
      </c>
      <c r="M205" s="19">
        <f t="shared" si="18"/>
        <v>2014</v>
      </c>
      <c r="N205" s="14">
        <f t="shared" si="15"/>
        <v>42033.597962962958</v>
      </c>
      <c r="O205" t="b">
        <v>0</v>
      </c>
      <c r="P205">
        <v>8</v>
      </c>
      <c r="Q205" t="b">
        <v>0</v>
      </c>
      <c r="R205" t="s">
        <v>8268</v>
      </c>
      <c r="S205" s="7">
        <f t="shared" si="16"/>
        <v>29.84</v>
      </c>
      <c r="T205" s="7">
        <f t="shared" si="19"/>
        <v>93.25</v>
      </c>
      <c r="U205" t="s">
        <v>8310</v>
      </c>
      <c r="V205" t="s">
        <v>8314</v>
      </c>
    </row>
    <row r="206" spans="1:22" ht="4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1293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4">
        <f t="shared" si="17"/>
        <v>42556.333368055552</v>
      </c>
      <c r="M206" s="19">
        <f t="shared" si="18"/>
        <v>2016</v>
      </c>
      <c r="N206" s="14">
        <f t="shared" si="15"/>
        <v>42586.333368055552</v>
      </c>
      <c r="O206" t="b">
        <v>0</v>
      </c>
      <c r="P206">
        <v>1293</v>
      </c>
      <c r="Q206" t="b">
        <v>0</v>
      </c>
      <c r="R206" t="s">
        <v>8268</v>
      </c>
      <c r="S206" s="7">
        <f t="shared" si="16"/>
        <v>50.721666666666664</v>
      </c>
      <c r="T206" s="7">
        <f t="shared" si="19"/>
        <v>117.68368136117556</v>
      </c>
      <c r="U206" t="s">
        <v>8310</v>
      </c>
      <c r="V206" t="s">
        <v>8314</v>
      </c>
    </row>
    <row r="207" spans="1:22" ht="45" x14ac:dyDescent="0.4">
      <c r="A207">
        <v>205</v>
      </c>
      <c r="B207" s="3" t="s">
        <v>207</v>
      </c>
      <c r="C207" s="3" t="s">
        <v>4315</v>
      </c>
      <c r="D207">
        <v>8000</v>
      </c>
      <c r="E207">
        <v>17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4">
        <f t="shared" si="17"/>
        <v>42248.382199074069</v>
      </c>
      <c r="M207" s="19">
        <f t="shared" si="18"/>
        <v>2015</v>
      </c>
      <c r="N207" s="14">
        <f t="shared" si="15"/>
        <v>42283.382199074069</v>
      </c>
      <c r="O207" t="b">
        <v>0</v>
      </c>
      <c r="P207">
        <v>17</v>
      </c>
      <c r="Q207" t="b">
        <v>0</v>
      </c>
      <c r="R207" t="s">
        <v>8268</v>
      </c>
      <c r="S207" s="7">
        <f t="shared" si="16"/>
        <v>16.25</v>
      </c>
      <c r="T207" s="7">
        <f t="shared" si="19"/>
        <v>76.470588235294116</v>
      </c>
      <c r="U207" t="s">
        <v>8310</v>
      </c>
      <c r="V207" t="s">
        <v>8314</v>
      </c>
    </row>
    <row r="208" spans="1:22" ht="4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4">
        <f t="shared" si="17"/>
        <v>42566.754432870366</v>
      </c>
      <c r="M208" s="19">
        <f t="shared" si="18"/>
        <v>2016</v>
      </c>
      <c r="N208" s="14">
        <f t="shared" si="15"/>
        <v>42587.754432870366</v>
      </c>
      <c r="O208" t="b">
        <v>0</v>
      </c>
      <c r="P208">
        <v>0</v>
      </c>
      <c r="Q208" t="b">
        <v>0</v>
      </c>
      <c r="R208" t="s">
        <v>8268</v>
      </c>
      <c r="S208" s="7">
        <f t="shared" si="16"/>
        <v>0</v>
      </c>
      <c r="T208" s="7">
        <f t="shared" si="19"/>
        <v>0</v>
      </c>
      <c r="U208" t="s">
        <v>8310</v>
      </c>
      <c r="V208" t="s">
        <v>8314</v>
      </c>
    </row>
    <row r="209" spans="1:22" ht="45" x14ac:dyDescent="0.4">
      <c r="A209">
        <v>207</v>
      </c>
      <c r="B209" s="3" t="s">
        <v>209</v>
      </c>
      <c r="C209" s="3" t="s">
        <v>4317</v>
      </c>
      <c r="D209">
        <v>14000</v>
      </c>
      <c r="E209">
        <v>13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4">
        <f t="shared" si="17"/>
        <v>41977.947199074071</v>
      </c>
      <c r="M209" s="19">
        <f t="shared" si="18"/>
        <v>2014</v>
      </c>
      <c r="N209" s="14">
        <f t="shared" si="15"/>
        <v>42007.947199074071</v>
      </c>
      <c r="O209" t="b">
        <v>0</v>
      </c>
      <c r="P209">
        <v>13</v>
      </c>
      <c r="Q209" t="b">
        <v>0</v>
      </c>
      <c r="R209" t="s">
        <v>8268</v>
      </c>
      <c r="S209" s="7">
        <f t="shared" si="16"/>
        <v>15.214285714285714</v>
      </c>
      <c r="T209" s="7">
        <f t="shared" si="19"/>
        <v>163.84615384615384</v>
      </c>
      <c r="U209" t="s">
        <v>8310</v>
      </c>
      <c r="V209" t="s">
        <v>8314</v>
      </c>
    </row>
    <row r="210" spans="1:22" ht="45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4">
        <f t="shared" si="17"/>
        <v>41959.119988425926</v>
      </c>
      <c r="M210" s="19">
        <f t="shared" si="18"/>
        <v>2014</v>
      </c>
      <c r="N210" s="14">
        <f t="shared" si="15"/>
        <v>41989.119988425926</v>
      </c>
      <c r="O210" t="b">
        <v>0</v>
      </c>
      <c r="P210">
        <v>0</v>
      </c>
      <c r="Q210" t="b">
        <v>0</v>
      </c>
      <c r="R210" t="s">
        <v>8268</v>
      </c>
      <c r="S210" s="7">
        <f t="shared" si="16"/>
        <v>0</v>
      </c>
      <c r="T210" s="7">
        <f t="shared" si="19"/>
        <v>0</v>
      </c>
      <c r="U210" t="s">
        <v>8310</v>
      </c>
      <c r="V210" t="s">
        <v>8314</v>
      </c>
    </row>
    <row r="211" spans="1:22" ht="4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4">
        <f t="shared" si="17"/>
        <v>42165.672858796301</v>
      </c>
      <c r="M211" s="19">
        <f t="shared" si="18"/>
        <v>2015</v>
      </c>
      <c r="N211" s="14">
        <f t="shared" si="15"/>
        <v>42195.672858796301</v>
      </c>
      <c r="O211" t="b">
        <v>0</v>
      </c>
      <c r="P211">
        <v>0</v>
      </c>
      <c r="Q211" t="b">
        <v>0</v>
      </c>
      <c r="R211" t="s">
        <v>8268</v>
      </c>
      <c r="S211" s="7">
        <f t="shared" si="16"/>
        <v>0</v>
      </c>
      <c r="T211" s="7">
        <f t="shared" si="19"/>
        <v>0</v>
      </c>
      <c r="U211" t="s">
        <v>8310</v>
      </c>
      <c r="V211" t="s">
        <v>8314</v>
      </c>
    </row>
    <row r="212" spans="1:22" ht="4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33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4">
        <f t="shared" si="17"/>
        <v>42248.814722222218</v>
      </c>
      <c r="M212" s="19">
        <f t="shared" si="18"/>
        <v>2015</v>
      </c>
      <c r="N212" s="14">
        <f t="shared" si="15"/>
        <v>42277.958333333328</v>
      </c>
      <c r="O212" t="b">
        <v>0</v>
      </c>
      <c r="P212">
        <v>33</v>
      </c>
      <c r="Q212" t="b">
        <v>0</v>
      </c>
      <c r="R212" t="s">
        <v>8268</v>
      </c>
      <c r="S212" s="7">
        <f t="shared" si="16"/>
        <v>25.25</v>
      </c>
      <c r="T212" s="7">
        <f t="shared" si="19"/>
        <v>91.818181818181813</v>
      </c>
      <c r="U212" t="s">
        <v>8310</v>
      </c>
      <c r="V212" t="s">
        <v>8314</v>
      </c>
    </row>
    <row r="213" spans="1:22" ht="45" x14ac:dyDescent="0.4">
      <c r="A213">
        <v>211</v>
      </c>
      <c r="B213" s="3" t="s">
        <v>213</v>
      </c>
      <c r="C213" s="3" t="s">
        <v>4321</v>
      </c>
      <c r="D213">
        <v>5000</v>
      </c>
      <c r="E213">
        <v>12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4">
        <f t="shared" si="17"/>
        <v>42235.909918981481</v>
      </c>
      <c r="M213" s="19">
        <f t="shared" si="18"/>
        <v>2015</v>
      </c>
      <c r="N213" s="14">
        <f t="shared" si="15"/>
        <v>42265.909918981481</v>
      </c>
      <c r="O213" t="b">
        <v>0</v>
      </c>
      <c r="P213">
        <v>12</v>
      </c>
      <c r="Q213" t="b">
        <v>0</v>
      </c>
      <c r="R213" t="s">
        <v>8268</v>
      </c>
      <c r="S213" s="7">
        <f t="shared" si="16"/>
        <v>44.6</v>
      </c>
      <c r="T213" s="7">
        <f t="shared" si="19"/>
        <v>185.83333333333334</v>
      </c>
      <c r="U213" t="s">
        <v>8310</v>
      </c>
      <c r="V213" t="s">
        <v>8314</v>
      </c>
    </row>
    <row r="214" spans="1:22" ht="30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4">
        <f t="shared" si="17"/>
        <v>42416.631018518514</v>
      </c>
      <c r="M214" s="19">
        <f t="shared" si="18"/>
        <v>2016</v>
      </c>
      <c r="N214" s="14">
        <f t="shared" si="15"/>
        <v>42476.589351851857</v>
      </c>
      <c r="O214" t="b">
        <v>0</v>
      </c>
      <c r="P214">
        <v>1</v>
      </c>
      <c r="Q214" t="b">
        <v>0</v>
      </c>
      <c r="R214" t="s">
        <v>8268</v>
      </c>
      <c r="S214" s="7">
        <f t="shared" si="16"/>
        <v>1.5873015873015872E-2</v>
      </c>
      <c r="T214" s="7">
        <f t="shared" si="19"/>
        <v>1</v>
      </c>
      <c r="U214" t="s">
        <v>8310</v>
      </c>
      <c r="V214" t="s">
        <v>8314</v>
      </c>
    </row>
    <row r="215" spans="1:22" ht="30" x14ac:dyDescent="0.4">
      <c r="A215">
        <v>213</v>
      </c>
      <c r="B215" s="3" t="s">
        <v>215</v>
      </c>
      <c r="C215" s="3" t="s">
        <v>4323</v>
      </c>
      <c r="D215">
        <v>50000</v>
      </c>
      <c r="E215">
        <v>1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4">
        <f t="shared" si="17"/>
        <v>42202.344293981485</v>
      </c>
      <c r="M215" s="19">
        <f t="shared" si="18"/>
        <v>2015</v>
      </c>
      <c r="N215" s="14">
        <f t="shared" si="15"/>
        <v>42232.337974537033</v>
      </c>
      <c r="O215" t="b">
        <v>0</v>
      </c>
      <c r="P215">
        <v>1</v>
      </c>
      <c r="Q215" t="b">
        <v>0</v>
      </c>
      <c r="R215" t="s">
        <v>8268</v>
      </c>
      <c r="S215" s="7">
        <f t="shared" si="16"/>
        <v>0.04</v>
      </c>
      <c r="T215" s="7">
        <f t="shared" si="19"/>
        <v>20</v>
      </c>
      <c r="U215" t="s">
        <v>8310</v>
      </c>
      <c r="V215" t="s">
        <v>8314</v>
      </c>
    </row>
    <row r="216" spans="1:22" ht="45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4">
        <f t="shared" si="17"/>
        <v>42009.39061342593</v>
      </c>
      <c r="M216" s="19">
        <f t="shared" si="18"/>
        <v>2015</v>
      </c>
      <c r="N216" s="14">
        <f t="shared" si="15"/>
        <v>42069.39061342593</v>
      </c>
      <c r="O216" t="b">
        <v>0</v>
      </c>
      <c r="P216">
        <v>1</v>
      </c>
      <c r="Q216" t="b">
        <v>0</v>
      </c>
      <c r="R216" t="s">
        <v>8268</v>
      </c>
      <c r="S216" s="7">
        <f t="shared" si="16"/>
        <v>8.0000000000000002E-3</v>
      </c>
      <c r="T216" s="7">
        <f t="shared" si="19"/>
        <v>1</v>
      </c>
      <c r="U216" t="s">
        <v>8310</v>
      </c>
      <c r="V216" t="s">
        <v>8314</v>
      </c>
    </row>
    <row r="217" spans="1:22" ht="45" x14ac:dyDescent="0.4">
      <c r="A217">
        <v>215</v>
      </c>
      <c r="B217" s="3" t="s">
        <v>217</v>
      </c>
      <c r="C217" s="3" t="s">
        <v>4325</v>
      </c>
      <c r="D217">
        <v>4400</v>
      </c>
      <c r="E217">
        <v>1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4">
        <f t="shared" si="17"/>
        <v>42374.980115740742</v>
      </c>
      <c r="M217" s="19">
        <f t="shared" si="18"/>
        <v>2016</v>
      </c>
      <c r="N217" s="14">
        <f t="shared" si="15"/>
        <v>42417.749305555553</v>
      </c>
      <c r="O217" t="b">
        <v>0</v>
      </c>
      <c r="P217">
        <v>1</v>
      </c>
      <c r="Q217" t="b">
        <v>0</v>
      </c>
      <c r="R217" t="s">
        <v>8268</v>
      </c>
      <c r="S217" s="7">
        <f t="shared" si="16"/>
        <v>0.22727272727272727</v>
      </c>
      <c r="T217" s="7">
        <f t="shared" si="19"/>
        <v>10</v>
      </c>
      <c r="U217" t="s">
        <v>8310</v>
      </c>
      <c r="V217" t="s">
        <v>8314</v>
      </c>
    </row>
    <row r="218" spans="1:22" ht="45" x14ac:dyDescent="0.4">
      <c r="A218">
        <v>216</v>
      </c>
      <c r="B218" s="3" t="s">
        <v>218</v>
      </c>
      <c r="C218" s="3" t="s">
        <v>4326</v>
      </c>
      <c r="D218">
        <v>50000</v>
      </c>
      <c r="E218">
        <v>84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4">
        <f t="shared" si="17"/>
        <v>42066.708761574075</v>
      </c>
      <c r="M218" s="19">
        <f t="shared" si="18"/>
        <v>2015</v>
      </c>
      <c r="N218" s="14">
        <f t="shared" si="15"/>
        <v>42116.667094907403</v>
      </c>
      <c r="O218" t="b">
        <v>0</v>
      </c>
      <c r="P218">
        <v>84</v>
      </c>
      <c r="Q218" t="b">
        <v>0</v>
      </c>
      <c r="R218" t="s">
        <v>8268</v>
      </c>
      <c r="S218" s="7">
        <f t="shared" si="16"/>
        <v>55.698440000000005</v>
      </c>
      <c r="T218" s="7">
        <f t="shared" si="19"/>
        <v>331.53833333333336</v>
      </c>
      <c r="U218" t="s">
        <v>8310</v>
      </c>
      <c r="V218" t="s">
        <v>8314</v>
      </c>
    </row>
    <row r="219" spans="1:22" x14ac:dyDescent="0.4">
      <c r="A219">
        <v>217</v>
      </c>
      <c r="B219" s="3" t="s">
        <v>219</v>
      </c>
      <c r="C219" s="3" t="s">
        <v>4327</v>
      </c>
      <c r="D219">
        <v>100000</v>
      </c>
      <c r="E219">
        <v>38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4">
        <f t="shared" si="17"/>
        <v>41970.39061342593</v>
      </c>
      <c r="M219" s="19">
        <f t="shared" si="18"/>
        <v>2014</v>
      </c>
      <c r="N219" s="14">
        <f t="shared" si="15"/>
        <v>42001.39061342593</v>
      </c>
      <c r="O219" t="b">
        <v>0</v>
      </c>
      <c r="P219">
        <v>38</v>
      </c>
      <c r="Q219" t="b">
        <v>0</v>
      </c>
      <c r="R219" t="s">
        <v>8268</v>
      </c>
      <c r="S219" s="7">
        <f t="shared" si="16"/>
        <v>11.943</v>
      </c>
      <c r="T219" s="7">
        <f t="shared" si="19"/>
        <v>314.28947368421052</v>
      </c>
      <c r="U219" t="s">
        <v>8310</v>
      </c>
      <c r="V219" t="s">
        <v>8314</v>
      </c>
    </row>
    <row r="220" spans="1:22" ht="45" x14ac:dyDescent="0.4">
      <c r="A220">
        <v>218</v>
      </c>
      <c r="B220" s="3" t="s">
        <v>220</v>
      </c>
      <c r="C220" s="3" t="s">
        <v>4328</v>
      </c>
      <c r="D220">
        <v>5000</v>
      </c>
      <c r="E220">
        <v>1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4">
        <f t="shared" si="17"/>
        <v>42079.378344907411</v>
      </c>
      <c r="M220" s="19">
        <f t="shared" si="18"/>
        <v>2015</v>
      </c>
      <c r="N220" s="14">
        <f t="shared" si="15"/>
        <v>42139.378344907411</v>
      </c>
      <c r="O220" t="b">
        <v>0</v>
      </c>
      <c r="P220">
        <v>1</v>
      </c>
      <c r="Q220" t="b">
        <v>0</v>
      </c>
      <c r="R220" t="s">
        <v>8268</v>
      </c>
      <c r="S220" s="7">
        <f t="shared" si="16"/>
        <v>2</v>
      </c>
      <c r="T220" s="7">
        <f t="shared" si="19"/>
        <v>100</v>
      </c>
      <c r="U220" t="s">
        <v>8310</v>
      </c>
      <c r="V220" t="s">
        <v>8314</v>
      </c>
    </row>
    <row r="221" spans="1:22" ht="30" x14ac:dyDescent="0.4">
      <c r="A221">
        <v>219</v>
      </c>
      <c r="B221" s="3" t="s">
        <v>221</v>
      </c>
      <c r="C221" s="3" t="s">
        <v>4329</v>
      </c>
      <c r="D221">
        <v>50000</v>
      </c>
      <c r="E221">
        <v>76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4">
        <f t="shared" si="17"/>
        <v>42429.076678240745</v>
      </c>
      <c r="M221" s="19">
        <f t="shared" si="18"/>
        <v>2016</v>
      </c>
      <c r="N221" s="14">
        <f t="shared" si="15"/>
        <v>42461.040972222225</v>
      </c>
      <c r="O221" t="b">
        <v>0</v>
      </c>
      <c r="P221">
        <v>76</v>
      </c>
      <c r="Q221" t="b">
        <v>0</v>
      </c>
      <c r="R221" t="s">
        <v>8268</v>
      </c>
      <c r="S221" s="7">
        <f t="shared" si="16"/>
        <v>17.630000000000003</v>
      </c>
      <c r="T221" s="7">
        <f t="shared" si="19"/>
        <v>115.98684210526316</v>
      </c>
      <c r="U221" t="s">
        <v>8310</v>
      </c>
      <c r="V221" t="s">
        <v>8314</v>
      </c>
    </row>
    <row r="222" spans="1:22" ht="4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4">
        <f t="shared" si="17"/>
        <v>42195.393865740742</v>
      </c>
      <c r="M222" s="19">
        <f t="shared" si="18"/>
        <v>2015</v>
      </c>
      <c r="N222" s="14">
        <f t="shared" si="15"/>
        <v>42236.587500000001</v>
      </c>
      <c r="O222" t="b">
        <v>0</v>
      </c>
      <c r="P222">
        <v>3</v>
      </c>
      <c r="Q222" t="b">
        <v>0</v>
      </c>
      <c r="R222" t="s">
        <v>8268</v>
      </c>
      <c r="S222" s="7">
        <f t="shared" si="16"/>
        <v>0.72</v>
      </c>
      <c r="T222" s="7">
        <f t="shared" si="19"/>
        <v>120</v>
      </c>
      <c r="U222" t="s">
        <v>8310</v>
      </c>
      <c r="V222" t="s">
        <v>8314</v>
      </c>
    </row>
    <row r="223" spans="1:22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4">
        <f t="shared" si="17"/>
        <v>42031.587546296301</v>
      </c>
      <c r="M223" s="19">
        <f t="shared" si="18"/>
        <v>2015</v>
      </c>
      <c r="N223" s="14">
        <f t="shared" si="15"/>
        <v>42091.54587962963</v>
      </c>
      <c r="O223" t="b">
        <v>0</v>
      </c>
      <c r="P223">
        <v>0</v>
      </c>
      <c r="Q223" t="b">
        <v>0</v>
      </c>
      <c r="R223" t="s">
        <v>8268</v>
      </c>
      <c r="S223" s="7">
        <f t="shared" si="16"/>
        <v>0</v>
      </c>
      <c r="T223" s="7">
        <f t="shared" si="19"/>
        <v>0</v>
      </c>
      <c r="U223" t="s">
        <v>8310</v>
      </c>
      <c r="V223" t="s">
        <v>8314</v>
      </c>
    </row>
    <row r="224" spans="1:22" ht="45" x14ac:dyDescent="0.4">
      <c r="A224">
        <v>222</v>
      </c>
      <c r="B224" s="3" t="s">
        <v>224</v>
      </c>
      <c r="C224" s="3" t="s">
        <v>4332</v>
      </c>
      <c r="D224">
        <v>1000</v>
      </c>
      <c r="E224">
        <v>2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4">
        <f t="shared" si="17"/>
        <v>42031.519884259258</v>
      </c>
      <c r="M224" s="19">
        <f t="shared" si="18"/>
        <v>2015</v>
      </c>
      <c r="N224" s="14">
        <f t="shared" si="15"/>
        <v>42089.860416666663</v>
      </c>
      <c r="O224" t="b">
        <v>0</v>
      </c>
      <c r="P224">
        <v>2</v>
      </c>
      <c r="Q224" t="b">
        <v>0</v>
      </c>
      <c r="R224" t="s">
        <v>8268</v>
      </c>
      <c r="S224" s="7">
        <f t="shared" si="16"/>
        <v>13</v>
      </c>
      <c r="T224" s="7">
        <f t="shared" si="19"/>
        <v>65</v>
      </c>
      <c r="U224" t="s">
        <v>8310</v>
      </c>
      <c r="V224" t="s">
        <v>8314</v>
      </c>
    </row>
    <row r="225" spans="1:22" ht="4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4">
        <f t="shared" si="17"/>
        <v>42481.798032407409</v>
      </c>
      <c r="M225" s="19">
        <f t="shared" si="18"/>
        <v>2016</v>
      </c>
      <c r="N225" s="14">
        <f t="shared" si="15"/>
        <v>42511.795138888891</v>
      </c>
      <c r="O225" t="b">
        <v>0</v>
      </c>
      <c r="P225">
        <v>0</v>
      </c>
      <c r="Q225" t="b">
        <v>0</v>
      </c>
      <c r="R225" t="s">
        <v>8268</v>
      </c>
      <c r="S225" s="7">
        <f t="shared" si="16"/>
        <v>0</v>
      </c>
      <c r="T225" s="7">
        <f t="shared" si="19"/>
        <v>0</v>
      </c>
      <c r="U225" t="s">
        <v>8310</v>
      </c>
      <c r="V225" t="s">
        <v>8314</v>
      </c>
    </row>
    <row r="226" spans="1:22" ht="45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4">
        <f t="shared" si="17"/>
        <v>42134.985254629632</v>
      </c>
      <c r="M226" s="19">
        <f t="shared" si="18"/>
        <v>2015</v>
      </c>
      <c r="N226" s="14">
        <f t="shared" si="15"/>
        <v>42194.985254629632</v>
      </c>
      <c r="O226" t="b">
        <v>0</v>
      </c>
      <c r="P226">
        <v>0</v>
      </c>
      <c r="Q226" t="b">
        <v>0</v>
      </c>
      <c r="R226" t="s">
        <v>8268</v>
      </c>
      <c r="S226" s="7">
        <f t="shared" si="16"/>
        <v>0</v>
      </c>
      <c r="T226" s="7">
        <f t="shared" si="19"/>
        <v>0</v>
      </c>
      <c r="U226" t="s">
        <v>8310</v>
      </c>
      <c r="V226" t="s">
        <v>8314</v>
      </c>
    </row>
    <row r="227" spans="1:22" ht="4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4">
        <f t="shared" si="17"/>
        <v>42438.711273148147</v>
      </c>
      <c r="M227" s="19">
        <f t="shared" si="18"/>
        <v>2016</v>
      </c>
      <c r="N227" s="14">
        <f t="shared" si="15"/>
        <v>42468.669606481482</v>
      </c>
      <c r="O227" t="b">
        <v>0</v>
      </c>
      <c r="P227">
        <v>0</v>
      </c>
      <c r="Q227" t="b">
        <v>0</v>
      </c>
      <c r="R227" t="s">
        <v>8268</v>
      </c>
      <c r="S227" s="7">
        <f t="shared" si="16"/>
        <v>0</v>
      </c>
      <c r="T227" s="7">
        <f t="shared" si="19"/>
        <v>0</v>
      </c>
      <c r="U227" t="s">
        <v>8310</v>
      </c>
      <c r="V227" t="s">
        <v>8314</v>
      </c>
    </row>
    <row r="228" spans="1:22" ht="30" x14ac:dyDescent="0.4">
      <c r="A228">
        <v>226</v>
      </c>
      <c r="B228" s="3" t="s">
        <v>228</v>
      </c>
      <c r="C228" s="3" t="s">
        <v>4336</v>
      </c>
      <c r="D228">
        <v>29000</v>
      </c>
      <c r="E228">
        <v>2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4">
        <f t="shared" si="17"/>
        <v>42106.416018518517</v>
      </c>
      <c r="M228" s="19">
        <f t="shared" si="18"/>
        <v>2015</v>
      </c>
      <c r="N228" s="14">
        <f t="shared" si="15"/>
        <v>42155.145138888889</v>
      </c>
      <c r="O228" t="b">
        <v>0</v>
      </c>
      <c r="P228">
        <v>2</v>
      </c>
      <c r="Q228" t="b">
        <v>0</v>
      </c>
      <c r="R228" t="s">
        <v>8268</v>
      </c>
      <c r="S228" s="7">
        <f t="shared" si="16"/>
        <v>0.86206896551724133</v>
      </c>
      <c r="T228" s="7">
        <f t="shared" si="19"/>
        <v>125</v>
      </c>
      <c r="U228" t="s">
        <v>8310</v>
      </c>
      <c r="V228" t="s">
        <v>8314</v>
      </c>
    </row>
    <row r="229" spans="1:22" ht="4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4">
        <f t="shared" si="17"/>
        <v>42164.643993055557</v>
      </c>
      <c r="M229" s="19">
        <f t="shared" si="18"/>
        <v>2015</v>
      </c>
      <c r="N229" s="14">
        <f t="shared" si="15"/>
        <v>42194.643993055557</v>
      </c>
      <c r="O229" t="b">
        <v>0</v>
      </c>
      <c r="P229">
        <v>0</v>
      </c>
      <c r="Q229" t="b">
        <v>0</v>
      </c>
      <c r="R229" t="s">
        <v>8268</v>
      </c>
      <c r="S229" s="7">
        <f t="shared" si="16"/>
        <v>0</v>
      </c>
      <c r="T229" s="7">
        <f t="shared" si="19"/>
        <v>0</v>
      </c>
      <c r="U229" t="s">
        <v>8310</v>
      </c>
      <c r="V229" t="s">
        <v>8314</v>
      </c>
    </row>
    <row r="230" spans="1:22" ht="30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4">
        <f t="shared" si="17"/>
        <v>42096.436400462961</v>
      </c>
      <c r="M230" s="19">
        <f t="shared" si="18"/>
        <v>2015</v>
      </c>
      <c r="N230" s="14">
        <f t="shared" si="15"/>
        <v>42156.436400462961</v>
      </c>
      <c r="O230" t="b">
        <v>0</v>
      </c>
      <c r="P230">
        <v>0</v>
      </c>
      <c r="Q230" t="b">
        <v>0</v>
      </c>
      <c r="R230" t="s">
        <v>8268</v>
      </c>
      <c r="S230" s="7">
        <f t="shared" si="16"/>
        <v>0</v>
      </c>
      <c r="T230" s="7">
        <f t="shared" si="19"/>
        <v>0</v>
      </c>
      <c r="U230" t="s">
        <v>8310</v>
      </c>
      <c r="V230" t="s">
        <v>8314</v>
      </c>
    </row>
    <row r="231" spans="1:22" ht="4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4">
        <f t="shared" si="17"/>
        <v>42383.683993055558</v>
      </c>
      <c r="M231" s="19">
        <f t="shared" si="18"/>
        <v>2016</v>
      </c>
      <c r="N231" s="14">
        <f t="shared" si="15"/>
        <v>42413.683993055558</v>
      </c>
      <c r="O231" t="b">
        <v>0</v>
      </c>
      <c r="P231">
        <v>0</v>
      </c>
      <c r="Q231" t="b">
        <v>0</v>
      </c>
      <c r="R231" t="s">
        <v>8268</v>
      </c>
      <c r="S231" s="7">
        <f t="shared" si="16"/>
        <v>0</v>
      </c>
      <c r="T231" s="7">
        <f t="shared" si="19"/>
        <v>0</v>
      </c>
      <c r="U231" t="s">
        <v>8310</v>
      </c>
      <c r="V231" t="s">
        <v>8314</v>
      </c>
    </row>
    <row r="232" spans="1:22" ht="45" x14ac:dyDescent="0.4">
      <c r="A232">
        <v>230</v>
      </c>
      <c r="B232" s="3" t="s">
        <v>232</v>
      </c>
      <c r="C232" s="3" t="s">
        <v>4340</v>
      </c>
      <c r="D232">
        <v>15000</v>
      </c>
      <c r="E232">
        <v>2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4">
        <f t="shared" si="17"/>
        <v>42129.52721064815</v>
      </c>
      <c r="M232" s="19">
        <f t="shared" si="18"/>
        <v>2015</v>
      </c>
      <c r="N232" s="14">
        <f t="shared" si="15"/>
        <v>42159.52721064815</v>
      </c>
      <c r="O232" t="b">
        <v>0</v>
      </c>
      <c r="P232">
        <v>2</v>
      </c>
      <c r="Q232" t="b">
        <v>0</v>
      </c>
      <c r="R232" t="s">
        <v>8268</v>
      </c>
      <c r="S232" s="7">
        <f t="shared" si="16"/>
        <v>0.4</v>
      </c>
      <c r="T232" s="7">
        <f t="shared" si="19"/>
        <v>30</v>
      </c>
      <c r="U232" t="s">
        <v>8310</v>
      </c>
      <c r="V232" t="s">
        <v>8314</v>
      </c>
    </row>
    <row r="233" spans="1:22" ht="4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4">
        <f t="shared" si="17"/>
        <v>42341.708923611106</v>
      </c>
      <c r="M233" s="19">
        <f t="shared" si="18"/>
        <v>2015</v>
      </c>
      <c r="N233" s="14">
        <f t="shared" si="15"/>
        <v>42371.708923611106</v>
      </c>
      <c r="O233" t="b">
        <v>0</v>
      </c>
      <c r="P233">
        <v>0</v>
      </c>
      <c r="Q233" t="b">
        <v>0</v>
      </c>
      <c r="R233" t="s">
        <v>8268</v>
      </c>
      <c r="S233" s="7">
        <f t="shared" si="16"/>
        <v>0</v>
      </c>
      <c r="T233" s="7">
        <f t="shared" si="19"/>
        <v>0</v>
      </c>
      <c r="U233" t="s">
        <v>8310</v>
      </c>
      <c r="V233" t="s">
        <v>8314</v>
      </c>
    </row>
    <row r="234" spans="1:22" ht="45" x14ac:dyDescent="0.4">
      <c r="A234">
        <v>232</v>
      </c>
      <c r="B234" s="3" t="s">
        <v>234</v>
      </c>
      <c r="C234" s="3" t="s">
        <v>4342</v>
      </c>
      <c r="D234">
        <v>4000</v>
      </c>
      <c r="E234">
        <v>7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4">
        <f t="shared" si="17"/>
        <v>42032.57576388889</v>
      </c>
      <c r="M234" s="19">
        <f t="shared" si="18"/>
        <v>2015</v>
      </c>
      <c r="N234" s="14">
        <f t="shared" si="15"/>
        <v>42062.57576388889</v>
      </c>
      <c r="O234" t="b">
        <v>0</v>
      </c>
      <c r="P234">
        <v>7</v>
      </c>
      <c r="Q234" t="b">
        <v>0</v>
      </c>
      <c r="R234" t="s">
        <v>8268</v>
      </c>
      <c r="S234" s="7">
        <f t="shared" si="16"/>
        <v>2.75</v>
      </c>
      <c r="T234" s="7">
        <f t="shared" si="19"/>
        <v>15.714285714285714</v>
      </c>
      <c r="U234" t="s">
        <v>8310</v>
      </c>
      <c r="V234" t="s">
        <v>8314</v>
      </c>
    </row>
    <row r="235" spans="1:22" ht="4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4">
        <f t="shared" si="17"/>
        <v>42612.661712962959</v>
      </c>
      <c r="M235" s="19">
        <f t="shared" si="18"/>
        <v>2016</v>
      </c>
      <c r="N235" s="14">
        <f t="shared" si="15"/>
        <v>42642.661712962959</v>
      </c>
      <c r="O235" t="b">
        <v>0</v>
      </c>
      <c r="P235">
        <v>0</v>
      </c>
      <c r="Q235" t="b">
        <v>0</v>
      </c>
      <c r="R235" t="s">
        <v>8268</v>
      </c>
      <c r="S235" s="7">
        <f t="shared" si="16"/>
        <v>0</v>
      </c>
      <c r="T235" s="7">
        <f t="shared" si="19"/>
        <v>0</v>
      </c>
      <c r="U235" t="s">
        <v>8310</v>
      </c>
      <c r="V235" t="s">
        <v>8314</v>
      </c>
    </row>
    <row r="236" spans="1:22" ht="45" x14ac:dyDescent="0.4">
      <c r="A236">
        <v>234</v>
      </c>
      <c r="B236" s="3" t="s">
        <v>236</v>
      </c>
      <c r="C236" s="3" t="s">
        <v>4344</v>
      </c>
      <c r="D236">
        <v>1000</v>
      </c>
      <c r="E236">
        <v>5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4">
        <f t="shared" si="17"/>
        <v>42135.785405092596</v>
      </c>
      <c r="M236" s="19">
        <f t="shared" si="18"/>
        <v>2015</v>
      </c>
      <c r="N236" s="14">
        <f t="shared" si="15"/>
        <v>42175.785405092596</v>
      </c>
      <c r="O236" t="b">
        <v>0</v>
      </c>
      <c r="P236">
        <v>5</v>
      </c>
      <c r="Q236" t="b">
        <v>0</v>
      </c>
      <c r="R236" t="s">
        <v>8268</v>
      </c>
      <c r="S236" s="7">
        <f t="shared" si="16"/>
        <v>40.1</v>
      </c>
      <c r="T236" s="7">
        <f t="shared" si="19"/>
        <v>80.2</v>
      </c>
      <c r="U236" t="s">
        <v>8310</v>
      </c>
      <c r="V236" t="s">
        <v>8314</v>
      </c>
    </row>
    <row r="237" spans="1:22" ht="30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4">
        <f t="shared" si="17"/>
        <v>42164.658530092594</v>
      </c>
      <c r="M237" s="19">
        <f t="shared" si="18"/>
        <v>2015</v>
      </c>
      <c r="N237" s="14">
        <f t="shared" si="15"/>
        <v>42194.658530092594</v>
      </c>
      <c r="O237" t="b">
        <v>0</v>
      </c>
      <c r="P237">
        <v>0</v>
      </c>
      <c r="Q237" t="b">
        <v>0</v>
      </c>
      <c r="R237" t="s">
        <v>8268</v>
      </c>
      <c r="S237" s="7">
        <f t="shared" si="16"/>
        <v>0</v>
      </c>
      <c r="T237" s="7">
        <f t="shared" si="19"/>
        <v>0</v>
      </c>
      <c r="U237" t="s">
        <v>8310</v>
      </c>
      <c r="V237" t="s">
        <v>8314</v>
      </c>
    </row>
    <row r="238" spans="1:22" ht="4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4">
        <f t="shared" si="17"/>
        <v>42320.834479166668</v>
      </c>
      <c r="M238" s="19">
        <f t="shared" si="18"/>
        <v>2015</v>
      </c>
      <c r="N238" s="14">
        <f t="shared" si="15"/>
        <v>42373.75</v>
      </c>
      <c r="O238" t="b">
        <v>0</v>
      </c>
      <c r="P238">
        <v>0</v>
      </c>
      <c r="Q238" t="b">
        <v>0</v>
      </c>
      <c r="R238" t="s">
        <v>8268</v>
      </c>
      <c r="S238" s="7">
        <f t="shared" si="16"/>
        <v>0</v>
      </c>
      <c r="T238" s="7">
        <f t="shared" si="19"/>
        <v>0</v>
      </c>
      <c r="U238" t="s">
        <v>8310</v>
      </c>
      <c r="V238" t="s">
        <v>8314</v>
      </c>
    </row>
    <row r="239" spans="1:22" x14ac:dyDescent="0.4">
      <c r="A239">
        <v>237</v>
      </c>
      <c r="B239" s="3" t="s">
        <v>239</v>
      </c>
      <c r="C239" s="3" t="s">
        <v>4347</v>
      </c>
      <c r="D239">
        <v>15000</v>
      </c>
      <c r="E239">
        <v>1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4">
        <f t="shared" si="17"/>
        <v>42377.327187499999</v>
      </c>
      <c r="M239" s="19">
        <f t="shared" si="18"/>
        <v>2016</v>
      </c>
      <c r="N239" s="14">
        <f t="shared" si="15"/>
        <v>42437.327187499999</v>
      </c>
      <c r="O239" t="b">
        <v>0</v>
      </c>
      <c r="P239">
        <v>1</v>
      </c>
      <c r="Q239" t="b">
        <v>0</v>
      </c>
      <c r="R239" t="s">
        <v>8268</v>
      </c>
      <c r="S239" s="7">
        <f t="shared" si="16"/>
        <v>0.33333333333333337</v>
      </c>
      <c r="T239" s="7">
        <f t="shared" si="19"/>
        <v>50</v>
      </c>
      <c r="U239" t="s">
        <v>8310</v>
      </c>
      <c r="V239" t="s">
        <v>8314</v>
      </c>
    </row>
    <row r="240" spans="1:22" ht="4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4">
        <f t="shared" si="17"/>
        <v>42713.712500000001</v>
      </c>
      <c r="M240" s="19">
        <f t="shared" si="18"/>
        <v>2016</v>
      </c>
      <c r="N240" s="14">
        <f t="shared" si="15"/>
        <v>42734.125</v>
      </c>
      <c r="O240" t="b">
        <v>0</v>
      </c>
      <c r="P240">
        <v>0</v>
      </c>
      <c r="Q240" t="b">
        <v>0</v>
      </c>
      <c r="R240" t="s">
        <v>8268</v>
      </c>
      <c r="S240" s="7">
        <f t="shared" si="16"/>
        <v>0</v>
      </c>
      <c r="T240" s="7">
        <f t="shared" si="19"/>
        <v>0</v>
      </c>
      <c r="U240" t="s">
        <v>8310</v>
      </c>
      <c r="V240" t="s">
        <v>8314</v>
      </c>
    </row>
    <row r="241" spans="1:22" ht="45" x14ac:dyDescent="0.4">
      <c r="A241">
        <v>239</v>
      </c>
      <c r="B241" s="3" t="s">
        <v>241</v>
      </c>
      <c r="C241" s="3" t="s">
        <v>4349</v>
      </c>
      <c r="D241">
        <v>1000</v>
      </c>
      <c r="E241">
        <v>5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4">
        <f t="shared" si="17"/>
        <v>42296.860300925924</v>
      </c>
      <c r="M241" s="19">
        <f t="shared" si="18"/>
        <v>2015</v>
      </c>
      <c r="N241" s="14">
        <f t="shared" si="15"/>
        <v>42316.25</v>
      </c>
      <c r="O241" t="b">
        <v>0</v>
      </c>
      <c r="P241">
        <v>5</v>
      </c>
      <c r="Q241" t="b">
        <v>0</v>
      </c>
      <c r="R241" t="s">
        <v>8268</v>
      </c>
      <c r="S241" s="7">
        <f t="shared" si="16"/>
        <v>25</v>
      </c>
      <c r="T241" s="7">
        <f t="shared" si="19"/>
        <v>50</v>
      </c>
      <c r="U241" t="s">
        <v>8310</v>
      </c>
      <c r="V241" t="s">
        <v>8314</v>
      </c>
    </row>
    <row r="242" spans="1:22" ht="45" x14ac:dyDescent="0.4">
      <c r="A242">
        <v>240</v>
      </c>
      <c r="B242" s="3" t="s">
        <v>242</v>
      </c>
      <c r="C242" s="3" t="s">
        <v>4350</v>
      </c>
      <c r="D242">
        <v>15000</v>
      </c>
      <c r="E242">
        <v>137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4">
        <f t="shared" si="17"/>
        <v>41354.458460648151</v>
      </c>
      <c r="M242" s="19">
        <f t="shared" si="18"/>
        <v>2013</v>
      </c>
      <c r="N242" s="14">
        <f t="shared" si="15"/>
        <v>41399.458460648151</v>
      </c>
      <c r="O242" t="b">
        <v>1</v>
      </c>
      <c r="P242">
        <v>137</v>
      </c>
      <c r="Q242" t="b">
        <v>1</v>
      </c>
      <c r="R242" t="s">
        <v>8269</v>
      </c>
      <c r="S242" s="7">
        <f t="shared" si="16"/>
        <v>107.63413333333334</v>
      </c>
      <c r="T242" s="7">
        <f t="shared" si="19"/>
        <v>117.84759124087591</v>
      </c>
      <c r="U242" t="s">
        <v>8310</v>
      </c>
      <c r="V242" t="s">
        <v>8315</v>
      </c>
    </row>
    <row r="243" spans="1:22" ht="45" x14ac:dyDescent="0.4">
      <c r="A243">
        <v>241</v>
      </c>
      <c r="B243" s="3" t="s">
        <v>243</v>
      </c>
      <c r="C243" s="3" t="s">
        <v>4351</v>
      </c>
      <c r="D243">
        <v>36400</v>
      </c>
      <c r="E243">
        <v>376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4">
        <f t="shared" si="17"/>
        <v>41949.447962962964</v>
      </c>
      <c r="M243" s="19">
        <f t="shared" si="18"/>
        <v>2014</v>
      </c>
      <c r="N243" s="14">
        <f t="shared" si="15"/>
        <v>41994.447962962964</v>
      </c>
      <c r="O243" t="b">
        <v>1</v>
      </c>
      <c r="P243">
        <v>376</v>
      </c>
      <c r="Q243" t="b">
        <v>1</v>
      </c>
      <c r="R243" t="s">
        <v>8269</v>
      </c>
      <c r="S243" s="7">
        <f t="shared" si="16"/>
        <v>112.63736263736264</v>
      </c>
      <c r="T243" s="7">
        <f t="shared" si="19"/>
        <v>109.04255319148936</v>
      </c>
      <c r="U243" t="s">
        <v>8310</v>
      </c>
      <c r="V243" t="s">
        <v>8315</v>
      </c>
    </row>
    <row r="244" spans="1:22" ht="45" x14ac:dyDescent="0.4">
      <c r="A244">
        <v>242</v>
      </c>
      <c r="B244" s="3" t="s">
        <v>244</v>
      </c>
      <c r="C244" s="3" t="s">
        <v>4352</v>
      </c>
      <c r="D244">
        <v>13000</v>
      </c>
      <c r="E244">
        <v>202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4">
        <f t="shared" si="17"/>
        <v>40862.242939814816</v>
      </c>
      <c r="M244" s="19">
        <f t="shared" si="18"/>
        <v>2011</v>
      </c>
      <c r="N244" s="14">
        <f t="shared" si="15"/>
        <v>40897.242939814816</v>
      </c>
      <c r="O244" t="b">
        <v>1</v>
      </c>
      <c r="P244">
        <v>202</v>
      </c>
      <c r="Q244" t="b">
        <v>1</v>
      </c>
      <c r="R244" t="s">
        <v>8269</v>
      </c>
      <c r="S244" s="7">
        <f t="shared" si="16"/>
        <v>113.46153846153845</v>
      </c>
      <c r="T244" s="7">
        <f t="shared" si="19"/>
        <v>73.019801980198025</v>
      </c>
      <c r="U244" t="s">
        <v>8310</v>
      </c>
      <c r="V244" t="s">
        <v>8315</v>
      </c>
    </row>
    <row r="245" spans="1:22" ht="45" x14ac:dyDescent="0.4">
      <c r="A245">
        <v>243</v>
      </c>
      <c r="B245" s="3" t="s">
        <v>245</v>
      </c>
      <c r="C245" s="3" t="s">
        <v>4353</v>
      </c>
      <c r="D245">
        <v>25000</v>
      </c>
      <c r="E245">
        <v>328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4">
        <f t="shared" si="17"/>
        <v>41661.797500000001</v>
      </c>
      <c r="M245" s="19">
        <f t="shared" si="18"/>
        <v>2014</v>
      </c>
      <c r="N245" s="14">
        <f t="shared" si="15"/>
        <v>41691.797500000001</v>
      </c>
      <c r="O245" t="b">
        <v>1</v>
      </c>
      <c r="P245">
        <v>328</v>
      </c>
      <c r="Q245" t="b">
        <v>1</v>
      </c>
      <c r="R245" t="s">
        <v>8269</v>
      </c>
      <c r="S245" s="7">
        <f t="shared" si="16"/>
        <v>102.592</v>
      </c>
      <c r="T245" s="7">
        <f t="shared" si="19"/>
        <v>78.195121951219505</v>
      </c>
      <c r="U245" t="s">
        <v>8310</v>
      </c>
      <c r="V245" t="s">
        <v>8315</v>
      </c>
    </row>
    <row r="246" spans="1:22" ht="45" x14ac:dyDescent="0.4">
      <c r="A246">
        <v>244</v>
      </c>
      <c r="B246" s="4">
        <v>39756</v>
      </c>
      <c r="C246" s="3" t="s">
        <v>4354</v>
      </c>
      <c r="D246">
        <v>3500</v>
      </c>
      <c r="E246">
        <v>84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4">
        <f t="shared" si="17"/>
        <v>40213.073599537034</v>
      </c>
      <c r="M246" s="19">
        <f t="shared" si="18"/>
        <v>2010</v>
      </c>
      <c r="N246" s="14">
        <f t="shared" si="15"/>
        <v>40253.045833333337</v>
      </c>
      <c r="O246" t="b">
        <v>1</v>
      </c>
      <c r="P246">
        <v>84</v>
      </c>
      <c r="Q246" t="b">
        <v>1</v>
      </c>
      <c r="R246" t="s">
        <v>8269</v>
      </c>
      <c r="S246" s="7">
        <f t="shared" si="16"/>
        <v>113.75714285714287</v>
      </c>
      <c r="T246" s="7">
        <f t="shared" si="19"/>
        <v>47.398809523809526</v>
      </c>
      <c r="U246" t="s">
        <v>8310</v>
      </c>
      <c r="V246" t="s">
        <v>8315</v>
      </c>
    </row>
    <row r="247" spans="1:22" ht="45" x14ac:dyDescent="0.4">
      <c r="A247">
        <v>245</v>
      </c>
      <c r="B247" s="3" t="s">
        <v>246</v>
      </c>
      <c r="C247" s="3" t="s">
        <v>4355</v>
      </c>
      <c r="D247">
        <v>5000</v>
      </c>
      <c r="E247">
        <v>96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4">
        <f t="shared" si="17"/>
        <v>41106.803067129629</v>
      </c>
      <c r="M247" s="19">
        <f t="shared" si="18"/>
        <v>2012</v>
      </c>
      <c r="N247" s="14">
        <f t="shared" si="15"/>
        <v>41136.803067129629</v>
      </c>
      <c r="O247" t="b">
        <v>1</v>
      </c>
      <c r="P247">
        <v>96</v>
      </c>
      <c r="Q247" t="b">
        <v>1</v>
      </c>
      <c r="R247" t="s">
        <v>8269</v>
      </c>
      <c r="S247" s="7">
        <f t="shared" si="16"/>
        <v>103.71999999999998</v>
      </c>
      <c r="T247" s="7">
        <f t="shared" si="19"/>
        <v>54.020833333333336</v>
      </c>
      <c r="U247" t="s">
        <v>8310</v>
      </c>
      <c r="V247" t="s">
        <v>8315</v>
      </c>
    </row>
    <row r="248" spans="1:22" ht="45" x14ac:dyDescent="0.4">
      <c r="A248">
        <v>246</v>
      </c>
      <c r="B248" s="3" t="s">
        <v>247</v>
      </c>
      <c r="C248" s="3" t="s">
        <v>4356</v>
      </c>
      <c r="D248">
        <v>5000</v>
      </c>
      <c r="E248">
        <v>223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4">
        <f t="shared" si="17"/>
        <v>40480.113483796296</v>
      </c>
      <c r="M248" s="19">
        <f t="shared" si="18"/>
        <v>2010</v>
      </c>
      <c r="N248" s="14">
        <f t="shared" si="15"/>
        <v>40530.155150462961</v>
      </c>
      <c r="O248" t="b">
        <v>1</v>
      </c>
      <c r="P248">
        <v>223</v>
      </c>
      <c r="Q248" t="b">
        <v>1</v>
      </c>
      <c r="R248" t="s">
        <v>8269</v>
      </c>
      <c r="S248" s="7">
        <f t="shared" si="16"/>
        <v>305.46000000000004</v>
      </c>
      <c r="T248" s="7">
        <f t="shared" si="19"/>
        <v>68.488789237668158</v>
      </c>
      <c r="U248" t="s">
        <v>8310</v>
      </c>
      <c r="V248" t="s">
        <v>8315</v>
      </c>
    </row>
    <row r="249" spans="1:22" ht="60" x14ac:dyDescent="0.4">
      <c r="A249">
        <v>247</v>
      </c>
      <c r="B249" s="3" t="s">
        <v>248</v>
      </c>
      <c r="C249" s="3" t="s">
        <v>4357</v>
      </c>
      <c r="D249">
        <v>5000</v>
      </c>
      <c r="E249">
        <v>62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4">
        <f t="shared" si="17"/>
        <v>40430.354328703703</v>
      </c>
      <c r="M249" s="19">
        <f t="shared" si="18"/>
        <v>2010</v>
      </c>
      <c r="N249" s="14">
        <f t="shared" si="15"/>
        <v>40466.902083333334</v>
      </c>
      <c r="O249" t="b">
        <v>1</v>
      </c>
      <c r="P249">
        <v>62</v>
      </c>
      <c r="Q249" t="b">
        <v>1</v>
      </c>
      <c r="R249" t="s">
        <v>8269</v>
      </c>
      <c r="S249" s="7">
        <f t="shared" si="16"/>
        <v>134.1</v>
      </c>
      <c r="T249" s="7">
        <f t="shared" si="19"/>
        <v>108.14516129032258</v>
      </c>
      <c r="U249" t="s">
        <v>8310</v>
      </c>
      <c r="V249" t="s">
        <v>8315</v>
      </c>
    </row>
    <row r="250" spans="1:22" ht="45" x14ac:dyDescent="0.4">
      <c r="A250">
        <v>248</v>
      </c>
      <c r="B250" s="3" t="s">
        <v>249</v>
      </c>
      <c r="C250" s="3" t="s">
        <v>4358</v>
      </c>
      <c r="D250">
        <v>85000</v>
      </c>
      <c r="E250">
        <v>146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4">
        <f t="shared" si="17"/>
        <v>40870.524409722224</v>
      </c>
      <c r="M250" s="19">
        <f t="shared" si="18"/>
        <v>2011</v>
      </c>
      <c r="N250" s="14">
        <f t="shared" si="15"/>
        <v>40915.524409722224</v>
      </c>
      <c r="O250" t="b">
        <v>1</v>
      </c>
      <c r="P250">
        <v>146</v>
      </c>
      <c r="Q250" t="b">
        <v>1</v>
      </c>
      <c r="R250" t="s">
        <v>8269</v>
      </c>
      <c r="S250" s="7">
        <f t="shared" si="16"/>
        <v>101.33294117647058</v>
      </c>
      <c r="T250" s="7">
        <f t="shared" si="19"/>
        <v>589.95205479452056</v>
      </c>
      <c r="U250" t="s">
        <v>8310</v>
      </c>
      <c r="V250" t="s">
        <v>8315</v>
      </c>
    </row>
    <row r="251" spans="1:22" ht="45" x14ac:dyDescent="0.4">
      <c r="A251">
        <v>249</v>
      </c>
      <c r="B251" s="3" t="s">
        <v>250</v>
      </c>
      <c r="C251" s="3" t="s">
        <v>4359</v>
      </c>
      <c r="D251">
        <v>10000</v>
      </c>
      <c r="E251">
        <v>235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4">
        <f t="shared" si="17"/>
        <v>40332.673842592594</v>
      </c>
      <c r="M251" s="19">
        <f t="shared" si="18"/>
        <v>2010</v>
      </c>
      <c r="N251" s="14">
        <f t="shared" si="15"/>
        <v>40412.486111111109</v>
      </c>
      <c r="O251" t="b">
        <v>1</v>
      </c>
      <c r="P251">
        <v>235</v>
      </c>
      <c r="Q251" t="b">
        <v>1</v>
      </c>
      <c r="R251" t="s">
        <v>8269</v>
      </c>
      <c r="S251" s="7">
        <f t="shared" si="16"/>
        <v>112.92</v>
      </c>
      <c r="T251" s="7">
        <f t="shared" si="19"/>
        <v>48.051063829787232</v>
      </c>
      <c r="U251" t="s">
        <v>8310</v>
      </c>
      <c r="V251" t="s">
        <v>8315</v>
      </c>
    </row>
    <row r="252" spans="1:22" ht="45" x14ac:dyDescent="0.4">
      <c r="A252">
        <v>250</v>
      </c>
      <c r="B252" s="3" t="s">
        <v>251</v>
      </c>
      <c r="C252" s="3" t="s">
        <v>4360</v>
      </c>
      <c r="D252">
        <v>30000</v>
      </c>
      <c r="E252">
        <v>437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4">
        <f t="shared" si="17"/>
        <v>41401.315868055557</v>
      </c>
      <c r="M252" s="19">
        <f t="shared" si="18"/>
        <v>2013</v>
      </c>
      <c r="N252" s="14">
        <f t="shared" si="15"/>
        <v>41431.315868055557</v>
      </c>
      <c r="O252" t="b">
        <v>1</v>
      </c>
      <c r="P252">
        <v>437</v>
      </c>
      <c r="Q252" t="b">
        <v>1</v>
      </c>
      <c r="R252" t="s">
        <v>8269</v>
      </c>
      <c r="S252" s="7">
        <f t="shared" si="16"/>
        <v>105.58333333333334</v>
      </c>
      <c r="T252" s="7">
        <f t="shared" si="19"/>
        <v>72.482837528604122</v>
      </c>
      <c r="U252" t="s">
        <v>8310</v>
      </c>
      <c r="V252" t="s">
        <v>8315</v>
      </c>
    </row>
    <row r="253" spans="1:22" ht="45" x14ac:dyDescent="0.4">
      <c r="A253">
        <v>251</v>
      </c>
      <c r="B253" s="3" t="s">
        <v>252</v>
      </c>
      <c r="C253" s="3" t="s">
        <v>4361</v>
      </c>
      <c r="D253">
        <v>3500</v>
      </c>
      <c r="E253">
        <v>77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4">
        <f t="shared" si="17"/>
        <v>41013.537569444445</v>
      </c>
      <c r="M253" s="19">
        <f t="shared" si="18"/>
        <v>2012</v>
      </c>
      <c r="N253" s="14">
        <f t="shared" si="15"/>
        <v>41045.541666666664</v>
      </c>
      <c r="O253" t="b">
        <v>1</v>
      </c>
      <c r="P253">
        <v>77</v>
      </c>
      <c r="Q253" t="b">
        <v>1</v>
      </c>
      <c r="R253" t="s">
        <v>8269</v>
      </c>
      <c r="S253" s="7">
        <f t="shared" si="16"/>
        <v>125.57142857142858</v>
      </c>
      <c r="T253" s="7">
        <f t="shared" si="19"/>
        <v>57.077922077922075</v>
      </c>
      <c r="U253" t="s">
        <v>8310</v>
      </c>
      <c r="V253" t="s">
        <v>8315</v>
      </c>
    </row>
    <row r="254" spans="1:22" ht="30" x14ac:dyDescent="0.4">
      <c r="A254">
        <v>252</v>
      </c>
      <c r="B254" s="3" t="s">
        <v>253</v>
      </c>
      <c r="C254" s="3" t="s">
        <v>4362</v>
      </c>
      <c r="D254">
        <v>5000</v>
      </c>
      <c r="E254">
        <v>108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4">
        <f t="shared" si="17"/>
        <v>40266.41270833333</v>
      </c>
      <c r="M254" s="19">
        <f t="shared" si="18"/>
        <v>2010</v>
      </c>
      <c r="N254" s="14">
        <f t="shared" si="15"/>
        <v>40329.915972222225</v>
      </c>
      <c r="O254" t="b">
        <v>1</v>
      </c>
      <c r="P254">
        <v>108</v>
      </c>
      <c r="Q254" t="b">
        <v>1</v>
      </c>
      <c r="R254" t="s">
        <v>8269</v>
      </c>
      <c r="S254" s="7">
        <f t="shared" si="16"/>
        <v>184.56</v>
      </c>
      <c r="T254" s="7">
        <f t="shared" si="19"/>
        <v>85.444444444444443</v>
      </c>
      <c r="U254" t="s">
        <v>8310</v>
      </c>
      <c r="V254" t="s">
        <v>8315</v>
      </c>
    </row>
    <row r="255" spans="1:22" ht="45" x14ac:dyDescent="0.4">
      <c r="A255">
        <v>253</v>
      </c>
      <c r="B255" s="3" t="s">
        <v>254</v>
      </c>
      <c r="C255" s="3" t="s">
        <v>4363</v>
      </c>
      <c r="D255">
        <v>1500</v>
      </c>
      <c r="E255">
        <v>7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4">
        <f t="shared" si="17"/>
        <v>40924.400868055556</v>
      </c>
      <c r="M255" s="19">
        <f t="shared" si="18"/>
        <v>2012</v>
      </c>
      <c r="N255" s="14">
        <f t="shared" si="15"/>
        <v>40954.400868055556</v>
      </c>
      <c r="O255" t="b">
        <v>1</v>
      </c>
      <c r="P255">
        <v>7</v>
      </c>
      <c r="Q255" t="b">
        <v>1</v>
      </c>
      <c r="R255" t="s">
        <v>8269</v>
      </c>
      <c r="S255" s="7">
        <f t="shared" si="16"/>
        <v>100.73333333333335</v>
      </c>
      <c r="T255" s="7">
        <f t="shared" si="19"/>
        <v>215.85714285714286</v>
      </c>
      <c r="U255" t="s">
        <v>8310</v>
      </c>
      <c r="V255" t="s">
        <v>8315</v>
      </c>
    </row>
    <row r="256" spans="1:22" ht="45" x14ac:dyDescent="0.4">
      <c r="A256">
        <v>254</v>
      </c>
      <c r="B256" s="3" t="s">
        <v>255</v>
      </c>
      <c r="C256" s="3" t="s">
        <v>4364</v>
      </c>
      <c r="D256">
        <v>24000</v>
      </c>
      <c r="E256">
        <v>314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4">
        <f t="shared" si="17"/>
        <v>42263.702662037038</v>
      </c>
      <c r="M256" s="19">
        <f t="shared" si="18"/>
        <v>2015</v>
      </c>
      <c r="N256" s="14">
        <f t="shared" si="15"/>
        <v>42293.833333333328</v>
      </c>
      <c r="O256" t="b">
        <v>1</v>
      </c>
      <c r="P256">
        <v>314</v>
      </c>
      <c r="Q256" t="b">
        <v>1</v>
      </c>
      <c r="R256" t="s">
        <v>8269</v>
      </c>
      <c r="S256" s="7">
        <f t="shared" si="16"/>
        <v>116.94725</v>
      </c>
      <c r="T256" s="7">
        <f t="shared" si="19"/>
        <v>89.38643312101911</v>
      </c>
      <c r="U256" t="s">
        <v>8310</v>
      </c>
      <c r="V256" t="s">
        <v>8315</v>
      </c>
    </row>
    <row r="257" spans="1:22" ht="30" x14ac:dyDescent="0.4">
      <c r="A257">
        <v>255</v>
      </c>
      <c r="B257" s="3" t="s">
        <v>256</v>
      </c>
      <c r="C257" s="3" t="s">
        <v>4365</v>
      </c>
      <c r="D257">
        <v>8000</v>
      </c>
      <c r="E257">
        <v>188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4">
        <f t="shared" si="17"/>
        <v>40588.276412037041</v>
      </c>
      <c r="M257" s="19">
        <f t="shared" si="18"/>
        <v>2011</v>
      </c>
      <c r="N257" s="14">
        <f t="shared" si="15"/>
        <v>40618.23474537037</v>
      </c>
      <c r="O257" t="b">
        <v>1</v>
      </c>
      <c r="P257">
        <v>188</v>
      </c>
      <c r="Q257" t="b">
        <v>1</v>
      </c>
      <c r="R257" t="s">
        <v>8269</v>
      </c>
      <c r="S257" s="7">
        <f t="shared" si="16"/>
        <v>106.73325</v>
      </c>
      <c r="T257" s="7">
        <f t="shared" si="19"/>
        <v>45.418404255319146</v>
      </c>
      <c r="U257" t="s">
        <v>8310</v>
      </c>
      <c r="V257" t="s">
        <v>8315</v>
      </c>
    </row>
    <row r="258" spans="1:22" ht="45" x14ac:dyDescent="0.4">
      <c r="A258">
        <v>256</v>
      </c>
      <c r="B258" s="3" t="s">
        <v>257</v>
      </c>
      <c r="C258" s="3" t="s">
        <v>4366</v>
      </c>
      <c r="D258">
        <v>13000</v>
      </c>
      <c r="E258">
        <v>275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4">
        <f t="shared" si="17"/>
        <v>41319.519293981481</v>
      </c>
      <c r="M258" s="19">
        <f t="shared" si="18"/>
        <v>2013</v>
      </c>
      <c r="N258" s="14">
        <f t="shared" ref="N258:N321" si="20">(J258/86400)+25569+(-6/24)</f>
        <v>41349.519293981481</v>
      </c>
      <c r="O258" t="b">
        <v>1</v>
      </c>
      <c r="P258">
        <v>275</v>
      </c>
      <c r="Q258" t="b">
        <v>1</v>
      </c>
      <c r="R258" t="s">
        <v>8269</v>
      </c>
      <c r="S258" s="7">
        <f t="shared" ref="S258:S321" si="21">F258/D258*100</f>
        <v>139.1</v>
      </c>
      <c r="T258" s="7">
        <f t="shared" si="19"/>
        <v>65.756363636363631</v>
      </c>
      <c r="U258" t="s">
        <v>8310</v>
      </c>
      <c r="V258" t="s">
        <v>8315</v>
      </c>
    </row>
    <row r="259" spans="1:22" ht="45" x14ac:dyDescent="0.4">
      <c r="A259">
        <v>257</v>
      </c>
      <c r="B259" s="3" t="s">
        <v>258</v>
      </c>
      <c r="C259" s="3" t="s">
        <v>4367</v>
      </c>
      <c r="D259">
        <v>35000</v>
      </c>
      <c r="E259">
        <v>560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4">
        <f t="shared" ref="L259:L322" si="22">(K259/86400)+25569+(-6/24)</f>
        <v>42479.376875000002</v>
      </c>
      <c r="M259" s="19">
        <f t="shared" ref="M259:M322" si="23">YEAR(L259)</f>
        <v>2016</v>
      </c>
      <c r="N259" s="14">
        <f t="shared" si="20"/>
        <v>42509.376875000002</v>
      </c>
      <c r="O259" t="b">
        <v>1</v>
      </c>
      <c r="P259">
        <v>560</v>
      </c>
      <c r="Q259" t="b">
        <v>1</v>
      </c>
      <c r="R259" t="s">
        <v>8269</v>
      </c>
      <c r="S259" s="7">
        <f t="shared" si="21"/>
        <v>106.72648571428572</v>
      </c>
      <c r="T259" s="7">
        <f t="shared" ref="T259:T322" si="24">IFERROR(F259/P259,0)</f>
        <v>66.70405357142856</v>
      </c>
      <c r="U259" t="s">
        <v>8310</v>
      </c>
      <c r="V259" t="s">
        <v>8315</v>
      </c>
    </row>
    <row r="260" spans="1:22" ht="45" x14ac:dyDescent="0.4">
      <c r="A260">
        <v>258</v>
      </c>
      <c r="B260" s="3" t="s">
        <v>259</v>
      </c>
      <c r="C260" s="3" t="s">
        <v>4368</v>
      </c>
      <c r="D260">
        <v>30000</v>
      </c>
      <c r="E260">
        <v>688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4">
        <f t="shared" si="22"/>
        <v>40681.801689814813</v>
      </c>
      <c r="M260" s="19">
        <f t="shared" si="23"/>
        <v>2011</v>
      </c>
      <c r="N260" s="14">
        <f t="shared" si="20"/>
        <v>40711.801689814813</v>
      </c>
      <c r="O260" t="b">
        <v>1</v>
      </c>
      <c r="P260">
        <v>688</v>
      </c>
      <c r="Q260" t="b">
        <v>1</v>
      </c>
      <c r="R260" t="s">
        <v>8269</v>
      </c>
      <c r="S260" s="7">
        <f t="shared" si="21"/>
        <v>191.14</v>
      </c>
      <c r="T260" s="7">
        <f t="shared" si="24"/>
        <v>83.345930232558146</v>
      </c>
      <c r="U260" t="s">
        <v>8310</v>
      </c>
      <c r="V260" t="s">
        <v>8315</v>
      </c>
    </row>
    <row r="261" spans="1:22" ht="45" x14ac:dyDescent="0.4">
      <c r="A261">
        <v>259</v>
      </c>
      <c r="B261" s="3" t="s">
        <v>260</v>
      </c>
      <c r="C261" s="3" t="s">
        <v>4369</v>
      </c>
      <c r="D261">
        <v>75000</v>
      </c>
      <c r="E261">
        <v>942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4">
        <f t="shared" si="22"/>
        <v>42072.488067129627</v>
      </c>
      <c r="M261" s="19">
        <f t="shared" si="23"/>
        <v>2015</v>
      </c>
      <c r="N261" s="14">
        <f t="shared" si="20"/>
        <v>42102.488067129627</v>
      </c>
      <c r="O261" t="b">
        <v>1</v>
      </c>
      <c r="P261">
        <v>942</v>
      </c>
      <c r="Q261" t="b">
        <v>1</v>
      </c>
      <c r="R261" t="s">
        <v>8269</v>
      </c>
      <c r="S261" s="7">
        <f t="shared" si="21"/>
        <v>131.93789333333334</v>
      </c>
      <c r="T261" s="7">
        <f t="shared" si="24"/>
        <v>105.04609341825902</v>
      </c>
      <c r="U261" t="s">
        <v>8310</v>
      </c>
      <c r="V261" t="s">
        <v>8315</v>
      </c>
    </row>
    <row r="262" spans="1:22" ht="30" x14ac:dyDescent="0.4">
      <c r="A262">
        <v>260</v>
      </c>
      <c r="B262" s="3" t="s">
        <v>261</v>
      </c>
      <c r="C262" s="3" t="s">
        <v>4370</v>
      </c>
      <c r="D262">
        <v>10000</v>
      </c>
      <c r="E262">
        <v>88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4">
        <f t="shared" si="22"/>
        <v>40330.505543981482</v>
      </c>
      <c r="M262" s="19">
        <f t="shared" si="23"/>
        <v>2010</v>
      </c>
      <c r="N262" s="14">
        <f t="shared" si="20"/>
        <v>40376.165972222225</v>
      </c>
      <c r="O262" t="b">
        <v>1</v>
      </c>
      <c r="P262">
        <v>88</v>
      </c>
      <c r="Q262" t="b">
        <v>1</v>
      </c>
      <c r="R262" t="s">
        <v>8269</v>
      </c>
      <c r="S262" s="7">
        <f t="shared" si="21"/>
        <v>106.4</v>
      </c>
      <c r="T262" s="7">
        <f t="shared" si="24"/>
        <v>120.90909090909091</v>
      </c>
      <c r="U262" t="s">
        <v>8310</v>
      </c>
      <c r="V262" t="s">
        <v>8315</v>
      </c>
    </row>
    <row r="263" spans="1:22" ht="30" x14ac:dyDescent="0.4">
      <c r="A263">
        <v>261</v>
      </c>
      <c r="B263" s="3" t="s">
        <v>262</v>
      </c>
      <c r="C263" s="3" t="s">
        <v>4371</v>
      </c>
      <c r="D263">
        <v>20000</v>
      </c>
      <c r="E263">
        <v>220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4">
        <f t="shared" si="22"/>
        <v>41017.635462962964</v>
      </c>
      <c r="M263" s="19">
        <f t="shared" si="23"/>
        <v>2012</v>
      </c>
      <c r="N263" s="14">
        <f t="shared" si="20"/>
        <v>41067.371527777781</v>
      </c>
      <c r="O263" t="b">
        <v>1</v>
      </c>
      <c r="P263">
        <v>220</v>
      </c>
      <c r="Q263" t="b">
        <v>1</v>
      </c>
      <c r="R263" t="s">
        <v>8269</v>
      </c>
      <c r="S263" s="7">
        <f t="shared" si="21"/>
        <v>107.4</v>
      </c>
      <c r="T263" s="7">
        <f t="shared" si="24"/>
        <v>97.63636363636364</v>
      </c>
      <c r="U263" t="s">
        <v>8310</v>
      </c>
      <c r="V263" t="s">
        <v>8315</v>
      </c>
    </row>
    <row r="264" spans="1:22" ht="30" x14ac:dyDescent="0.4">
      <c r="A264">
        <v>262</v>
      </c>
      <c r="B264" s="3" t="s">
        <v>263</v>
      </c>
      <c r="C264" s="3" t="s">
        <v>4372</v>
      </c>
      <c r="D264">
        <v>2500</v>
      </c>
      <c r="E264">
        <v>145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4">
        <f t="shared" si="22"/>
        <v>40554.99800925926</v>
      </c>
      <c r="M264" s="19">
        <f t="shared" si="23"/>
        <v>2011</v>
      </c>
      <c r="N264" s="14">
        <f t="shared" si="20"/>
        <v>40599.99800925926</v>
      </c>
      <c r="O264" t="b">
        <v>1</v>
      </c>
      <c r="P264">
        <v>145</v>
      </c>
      <c r="Q264" t="b">
        <v>1</v>
      </c>
      <c r="R264" t="s">
        <v>8269</v>
      </c>
      <c r="S264" s="7">
        <f t="shared" si="21"/>
        <v>240</v>
      </c>
      <c r="T264" s="7">
        <f t="shared" si="24"/>
        <v>41.379310344827587</v>
      </c>
      <c r="U264" t="s">
        <v>8310</v>
      </c>
      <c r="V264" t="s">
        <v>8315</v>
      </c>
    </row>
    <row r="265" spans="1:22" ht="60" x14ac:dyDescent="0.4">
      <c r="A265">
        <v>263</v>
      </c>
      <c r="B265" s="3" t="s">
        <v>264</v>
      </c>
      <c r="C265" s="3" t="s">
        <v>4373</v>
      </c>
      <c r="D265">
        <v>25000</v>
      </c>
      <c r="E265">
        <v>963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4">
        <f t="shared" si="22"/>
        <v>41149.704791666663</v>
      </c>
      <c r="M265" s="19">
        <f t="shared" si="23"/>
        <v>2012</v>
      </c>
      <c r="N265" s="14">
        <f t="shared" si="20"/>
        <v>41179.704791666663</v>
      </c>
      <c r="O265" t="b">
        <v>1</v>
      </c>
      <c r="P265">
        <v>963</v>
      </c>
      <c r="Q265" t="b">
        <v>1</v>
      </c>
      <c r="R265" t="s">
        <v>8269</v>
      </c>
      <c r="S265" s="7">
        <f t="shared" si="21"/>
        <v>118.08108</v>
      </c>
      <c r="T265" s="7">
        <f t="shared" si="24"/>
        <v>30.654485981308412</v>
      </c>
      <c r="U265" t="s">
        <v>8310</v>
      </c>
      <c r="V265" t="s">
        <v>8315</v>
      </c>
    </row>
    <row r="266" spans="1:22" ht="60" x14ac:dyDescent="0.4">
      <c r="A266">
        <v>264</v>
      </c>
      <c r="B266" s="3" t="s">
        <v>265</v>
      </c>
      <c r="C266" s="3" t="s">
        <v>4374</v>
      </c>
      <c r="D266">
        <v>5000</v>
      </c>
      <c r="E266">
        <v>91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4">
        <f t="shared" si="22"/>
        <v>41010.370312500003</v>
      </c>
      <c r="M266" s="19">
        <f t="shared" si="23"/>
        <v>2012</v>
      </c>
      <c r="N266" s="14">
        <f t="shared" si="20"/>
        <v>41040.370312500003</v>
      </c>
      <c r="O266" t="b">
        <v>1</v>
      </c>
      <c r="P266">
        <v>91</v>
      </c>
      <c r="Q266" t="b">
        <v>1</v>
      </c>
      <c r="R266" t="s">
        <v>8269</v>
      </c>
      <c r="S266" s="7">
        <f t="shared" si="21"/>
        <v>118.19999999999999</v>
      </c>
      <c r="T266" s="7">
        <f t="shared" si="24"/>
        <v>64.945054945054949</v>
      </c>
      <c r="U266" t="s">
        <v>8310</v>
      </c>
      <c r="V266" t="s">
        <v>8315</v>
      </c>
    </row>
    <row r="267" spans="1:22" ht="45" x14ac:dyDescent="0.4">
      <c r="A267">
        <v>265</v>
      </c>
      <c r="B267" s="3" t="s">
        <v>266</v>
      </c>
      <c r="C267" s="3" t="s">
        <v>4375</v>
      </c>
      <c r="D267">
        <v>5000</v>
      </c>
      <c r="E267">
        <v>58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4">
        <f t="shared" si="22"/>
        <v>40266.995717592596</v>
      </c>
      <c r="M267" s="19">
        <f t="shared" si="23"/>
        <v>2010</v>
      </c>
      <c r="N267" s="14">
        <f t="shared" si="20"/>
        <v>40308.594444444447</v>
      </c>
      <c r="O267" t="b">
        <v>1</v>
      </c>
      <c r="P267">
        <v>58</v>
      </c>
      <c r="Q267" t="b">
        <v>1</v>
      </c>
      <c r="R267" t="s">
        <v>8269</v>
      </c>
      <c r="S267" s="7">
        <f t="shared" si="21"/>
        <v>111.1</v>
      </c>
      <c r="T267" s="7">
        <f t="shared" si="24"/>
        <v>95.775862068965523</v>
      </c>
      <c r="U267" t="s">
        <v>8310</v>
      </c>
      <c r="V267" t="s">
        <v>8315</v>
      </c>
    </row>
    <row r="268" spans="1:22" ht="45" x14ac:dyDescent="0.4">
      <c r="A268">
        <v>266</v>
      </c>
      <c r="B268" s="3" t="s">
        <v>267</v>
      </c>
      <c r="C268" s="3" t="s">
        <v>4376</v>
      </c>
      <c r="D268">
        <v>1000</v>
      </c>
      <c r="E268">
        <v>36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4">
        <f t="shared" si="22"/>
        <v>40204.924849537041</v>
      </c>
      <c r="M268" s="19">
        <f t="shared" si="23"/>
        <v>2010</v>
      </c>
      <c r="N268" s="14">
        <f t="shared" si="20"/>
        <v>40290.910416666666</v>
      </c>
      <c r="O268" t="b">
        <v>1</v>
      </c>
      <c r="P268">
        <v>36</v>
      </c>
      <c r="Q268" t="b">
        <v>1</v>
      </c>
      <c r="R268" t="s">
        <v>8269</v>
      </c>
      <c r="S268" s="7">
        <f t="shared" si="21"/>
        <v>145.5</v>
      </c>
      <c r="T268" s="7">
        <f t="shared" si="24"/>
        <v>40.416666666666664</v>
      </c>
      <c r="U268" t="s">
        <v>8310</v>
      </c>
      <c r="V268" t="s">
        <v>8315</v>
      </c>
    </row>
    <row r="269" spans="1:22" ht="45" x14ac:dyDescent="0.4">
      <c r="A269">
        <v>267</v>
      </c>
      <c r="B269" s="3" t="s">
        <v>268</v>
      </c>
      <c r="C269" s="3" t="s">
        <v>4377</v>
      </c>
      <c r="D269">
        <v>9850</v>
      </c>
      <c r="E269">
        <v>165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4">
        <f t="shared" si="22"/>
        <v>41785.202534722222</v>
      </c>
      <c r="M269" s="19">
        <f t="shared" si="23"/>
        <v>2014</v>
      </c>
      <c r="N269" s="14">
        <f t="shared" si="20"/>
        <v>41815.202534722222</v>
      </c>
      <c r="O269" t="b">
        <v>1</v>
      </c>
      <c r="P269">
        <v>165</v>
      </c>
      <c r="Q269" t="b">
        <v>1</v>
      </c>
      <c r="R269" t="s">
        <v>8269</v>
      </c>
      <c r="S269" s="7">
        <f t="shared" si="21"/>
        <v>131.62883248730967</v>
      </c>
      <c r="T269" s="7">
        <f t="shared" si="24"/>
        <v>78.578424242424248</v>
      </c>
      <c r="U269" t="s">
        <v>8310</v>
      </c>
      <c r="V269" t="s">
        <v>8315</v>
      </c>
    </row>
    <row r="270" spans="1:22" ht="45" x14ac:dyDescent="0.4">
      <c r="A270">
        <v>268</v>
      </c>
      <c r="B270" s="3" t="s">
        <v>269</v>
      </c>
      <c r="C270" s="3" t="s">
        <v>4378</v>
      </c>
      <c r="D270">
        <v>5000</v>
      </c>
      <c r="E270">
        <v>111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4">
        <f t="shared" si="22"/>
        <v>40808.90252314815</v>
      </c>
      <c r="M270" s="19">
        <f t="shared" si="23"/>
        <v>2011</v>
      </c>
      <c r="N270" s="14">
        <f t="shared" si="20"/>
        <v>40853.944189814814</v>
      </c>
      <c r="O270" t="b">
        <v>1</v>
      </c>
      <c r="P270">
        <v>111</v>
      </c>
      <c r="Q270" t="b">
        <v>1</v>
      </c>
      <c r="R270" t="s">
        <v>8269</v>
      </c>
      <c r="S270" s="7">
        <f t="shared" si="21"/>
        <v>111.4</v>
      </c>
      <c r="T270" s="7">
        <f t="shared" si="24"/>
        <v>50.18018018018018</v>
      </c>
      <c r="U270" t="s">
        <v>8310</v>
      </c>
      <c r="V270" t="s">
        <v>8315</v>
      </c>
    </row>
    <row r="271" spans="1:22" ht="4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1596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4">
        <f t="shared" si="22"/>
        <v>42757.947013888886</v>
      </c>
      <c r="M271" s="19">
        <f t="shared" si="23"/>
        <v>2017</v>
      </c>
      <c r="N271" s="14">
        <f t="shared" si="20"/>
        <v>42787.947013888886</v>
      </c>
      <c r="O271" t="b">
        <v>1</v>
      </c>
      <c r="P271">
        <v>1596</v>
      </c>
      <c r="Q271" t="b">
        <v>1</v>
      </c>
      <c r="R271" t="s">
        <v>8269</v>
      </c>
      <c r="S271" s="7">
        <f t="shared" si="21"/>
        <v>147.23376999999999</v>
      </c>
      <c r="T271" s="7">
        <f t="shared" si="24"/>
        <v>92.251735588972423</v>
      </c>
      <c r="U271" t="s">
        <v>8310</v>
      </c>
      <c r="V271" t="s">
        <v>8315</v>
      </c>
    </row>
    <row r="272" spans="1:22" ht="45" x14ac:dyDescent="0.4">
      <c r="A272">
        <v>270</v>
      </c>
      <c r="B272" s="3" t="s">
        <v>271</v>
      </c>
      <c r="C272" s="3" t="s">
        <v>4380</v>
      </c>
      <c r="D272">
        <v>2300</v>
      </c>
      <c r="E272">
        <v>61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4">
        <f t="shared" si="22"/>
        <v>40637.61655092593</v>
      </c>
      <c r="M272" s="19">
        <f t="shared" si="23"/>
        <v>2011</v>
      </c>
      <c r="N272" s="14">
        <f t="shared" si="20"/>
        <v>40687.916666666664</v>
      </c>
      <c r="O272" t="b">
        <v>1</v>
      </c>
      <c r="P272">
        <v>61</v>
      </c>
      <c r="Q272" t="b">
        <v>1</v>
      </c>
      <c r="R272" t="s">
        <v>8269</v>
      </c>
      <c r="S272" s="7">
        <f t="shared" si="21"/>
        <v>152.60869565217391</v>
      </c>
      <c r="T272" s="7">
        <f t="shared" si="24"/>
        <v>57.540983606557376</v>
      </c>
      <c r="U272" t="s">
        <v>8310</v>
      </c>
      <c r="V272" t="s">
        <v>8315</v>
      </c>
    </row>
    <row r="273" spans="1:22" ht="45" x14ac:dyDescent="0.4">
      <c r="A273">
        <v>271</v>
      </c>
      <c r="B273" s="3" t="s">
        <v>272</v>
      </c>
      <c r="C273" s="3" t="s">
        <v>4381</v>
      </c>
      <c r="D273">
        <v>30000</v>
      </c>
      <c r="E273">
        <v>287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4">
        <f t="shared" si="22"/>
        <v>41611.850243055553</v>
      </c>
      <c r="M273" s="19">
        <f t="shared" si="23"/>
        <v>2013</v>
      </c>
      <c r="N273" s="14">
        <f t="shared" si="20"/>
        <v>41641.083333333336</v>
      </c>
      <c r="O273" t="b">
        <v>1</v>
      </c>
      <c r="P273">
        <v>287</v>
      </c>
      <c r="Q273" t="b">
        <v>1</v>
      </c>
      <c r="R273" t="s">
        <v>8269</v>
      </c>
      <c r="S273" s="7">
        <f t="shared" si="21"/>
        <v>104.67999999999999</v>
      </c>
      <c r="T273" s="7">
        <f t="shared" si="24"/>
        <v>109.42160278745645</v>
      </c>
      <c r="U273" t="s">
        <v>8310</v>
      </c>
      <c r="V273" t="s">
        <v>8315</v>
      </c>
    </row>
    <row r="274" spans="1:22" ht="45" x14ac:dyDescent="0.4">
      <c r="A274">
        <v>272</v>
      </c>
      <c r="B274" s="3" t="s">
        <v>273</v>
      </c>
      <c r="C274" s="3" t="s">
        <v>4382</v>
      </c>
      <c r="D274">
        <v>3000</v>
      </c>
      <c r="E274">
        <v>65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4">
        <f t="shared" si="22"/>
        <v>40235.650358796294</v>
      </c>
      <c r="M274" s="19">
        <f t="shared" si="23"/>
        <v>2010</v>
      </c>
      <c r="N274" s="14">
        <f t="shared" si="20"/>
        <v>40296.53402777778</v>
      </c>
      <c r="O274" t="b">
        <v>1</v>
      </c>
      <c r="P274">
        <v>65</v>
      </c>
      <c r="Q274" t="b">
        <v>1</v>
      </c>
      <c r="R274" t="s">
        <v>8269</v>
      </c>
      <c r="S274" s="7">
        <f t="shared" si="21"/>
        <v>177.43366666666668</v>
      </c>
      <c r="T274" s="7">
        <f t="shared" si="24"/>
        <v>81.892461538461546</v>
      </c>
      <c r="U274" t="s">
        <v>8310</v>
      </c>
      <c r="V274" t="s">
        <v>8315</v>
      </c>
    </row>
    <row r="275" spans="1:22" ht="45" x14ac:dyDescent="0.4">
      <c r="A275">
        <v>273</v>
      </c>
      <c r="B275" s="3" t="s">
        <v>274</v>
      </c>
      <c r="C275" s="3" t="s">
        <v>4383</v>
      </c>
      <c r="D275">
        <v>5000</v>
      </c>
      <c r="E275">
        <v>118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4">
        <f t="shared" si="22"/>
        <v>40697.248449074075</v>
      </c>
      <c r="M275" s="19">
        <f t="shared" si="23"/>
        <v>2011</v>
      </c>
      <c r="N275" s="14">
        <f t="shared" si="20"/>
        <v>40727.248449074075</v>
      </c>
      <c r="O275" t="b">
        <v>1</v>
      </c>
      <c r="P275">
        <v>118</v>
      </c>
      <c r="Q275" t="b">
        <v>1</v>
      </c>
      <c r="R275" t="s">
        <v>8269</v>
      </c>
      <c r="S275" s="7">
        <f t="shared" si="21"/>
        <v>107.7758</v>
      </c>
      <c r="T275" s="7">
        <f t="shared" si="24"/>
        <v>45.667711864406776</v>
      </c>
      <c r="U275" t="s">
        <v>8310</v>
      </c>
      <c r="V275" t="s">
        <v>8315</v>
      </c>
    </row>
    <row r="276" spans="1:22" ht="45" x14ac:dyDescent="0.4">
      <c r="A276">
        <v>274</v>
      </c>
      <c r="B276" s="3" t="s">
        <v>275</v>
      </c>
      <c r="C276" s="3" t="s">
        <v>4384</v>
      </c>
      <c r="D276">
        <v>4000</v>
      </c>
      <c r="E276">
        <v>113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4">
        <f t="shared" si="22"/>
        <v>40969.662372685183</v>
      </c>
      <c r="M276" s="19">
        <f t="shared" si="23"/>
        <v>2012</v>
      </c>
      <c r="N276" s="14">
        <f t="shared" si="20"/>
        <v>41004.040972222225</v>
      </c>
      <c r="O276" t="b">
        <v>1</v>
      </c>
      <c r="P276">
        <v>113</v>
      </c>
      <c r="Q276" t="b">
        <v>1</v>
      </c>
      <c r="R276" t="s">
        <v>8269</v>
      </c>
      <c r="S276" s="7">
        <f t="shared" si="21"/>
        <v>156</v>
      </c>
      <c r="T276" s="7">
        <f t="shared" si="24"/>
        <v>55.221238938053098</v>
      </c>
      <c r="U276" t="s">
        <v>8310</v>
      </c>
      <c r="V276" t="s">
        <v>8315</v>
      </c>
    </row>
    <row r="277" spans="1:22" ht="45" x14ac:dyDescent="0.4">
      <c r="A277">
        <v>275</v>
      </c>
      <c r="B277" s="3" t="s">
        <v>276</v>
      </c>
      <c r="C277" s="3" t="s">
        <v>4385</v>
      </c>
      <c r="D277">
        <v>20000</v>
      </c>
      <c r="E277">
        <v>332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4">
        <f t="shared" si="22"/>
        <v>41192.782013888893</v>
      </c>
      <c r="M277" s="19">
        <f t="shared" si="23"/>
        <v>2012</v>
      </c>
      <c r="N277" s="14">
        <f t="shared" si="20"/>
        <v>41222.823680555557</v>
      </c>
      <c r="O277" t="b">
        <v>1</v>
      </c>
      <c r="P277">
        <v>332</v>
      </c>
      <c r="Q277" t="b">
        <v>1</v>
      </c>
      <c r="R277" t="s">
        <v>8269</v>
      </c>
      <c r="S277" s="7">
        <f t="shared" si="21"/>
        <v>108.395</v>
      </c>
      <c r="T277" s="7">
        <f t="shared" si="24"/>
        <v>65.298192771084331</v>
      </c>
      <c r="U277" t="s">
        <v>8310</v>
      </c>
      <c r="V277" t="s">
        <v>8315</v>
      </c>
    </row>
    <row r="278" spans="1:22" ht="45" x14ac:dyDescent="0.4">
      <c r="A278">
        <v>276</v>
      </c>
      <c r="B278" s="3" t="s">
        <v>277</v>
      </c>
      <c r="C278" s="3" t="s">
        <v>4386</v>
      </c>
      <c r="D278">
        <v>4000</v>
      </c>
      <c r="E278">
        <v>62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4">
        <f t="shared" si="22"/>
        <v>40966.831875000003</v>
      </c>
      <c r="M278" s="19">
        <f t="shared" si="23"/>
        <v>2012</v>
      </c>
      <c r="N278" s="14">
        <f t="shared" si="20"/>
        <v>41026.790208333332</v>
      </c>
      <c r="O278" t="b">
        <v>1</v>
      </c>
      <c r="P278">
        <v>62</v>
      </c>
      <c r="Q278" t="b">
        <v>1</v>
      </c>
      <c r="R278" t="s">
        <v>8269</v>
      </c>
      <c r="S278" s="7">
        <f t="shared" si="21"/>
        <v>147.6</v>
      </c>
      <c r="T278" s="7">
        <f t="shared" si="24"/>
        <v>95.225806451612897</v>
      </c>
      <c r="U278" t="s">
        <v>8310</v>
      </c>
      <c r="V278" t="s">
        <v>8315</v>
      </c>
    </row>
    <row r="279" spans="1:22" ht="45" x14ac:dyDescent="0.4">
      <c r="A279">
        <v>277</v>
      </c>
      <c r="B279" s="3" t="s">
        <v>278</v>
      </c>
      <c r="C279" s="3" t="s">
        <v>4387</v>
      </c>
      <c r="D279">
        <v>65000</v>
      </c>
      <c r="E279">
        <v>951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4">
        <f t="shared" si="22"/>
        <v>42117.641423611116</v>
      </c>
      <c r="M279" s="19">
        <f t="shared" si="23"/>
        <v>2015</v>
      </c>
      <c r="N279" s="14">
        <f t="shared" si="20"/>
        <v>42147.641423611116</v>
      </c>
      <c r="O279" t="b">
        <v>1</v>
      </c>
      <c r="P279">
        <v>951</v>
      </c>
      <c r="Q279" t="b">
        <v>1</v>
      </c>
      <c r="R279" t="s">
        <v>8269</v>
      </c>
      <c r="S279" s="7">
        <f t="shared" si="21"/>
        <v>110.38153846153847</v>
      </c>
      <c r="T279" s="7">
        <f t="shared" si="24"/>
        <v>75.444794952681391</v>
      </c>
      <c r="U279" t="s">
        <v>8310</v>
      </c>
      <c r="V279" t="s">
        <v>8315</v>
      </c>
    </row>
    <row r="280" spans="1:22" ht="30" x14ac:dyDescent="0.4">
      <c r="A280">
        <v>278</v>
      </c>
      <c r="B280" s="3" t="s">
        <v>279</v>
      </c>
      <c r="C280" s="3" t="s">
        <v>4388</v>
      </c>
      <c r="D280">
        <v>27000</v>
      </c>
      <c r="E280">
        <v>415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4">
        <f t="shared" si="22"/>
        <v>41163.790960648148</v>
      </c>
      <c r="M280" s="19">
        <f t="shared" si="23"/>
        <v>2012</v>
      </c>
      <c r="N280" s="14">
        <f t="shared" si="20"/>
        <v>41193.790960648148</v>
      </c>
      <c r="O280" t="b">
        <v>1</v>
      </c>
      <c r="P280">
        <v>415</v>
      </c>
      <c r="Q280" t="b">
        <v>1</v>
      </c>
      <c r="R280" t="s">
        <v>8269</v>
      </c>
      <c r="S280" s="7">
        <f t="shared" si="21"/>
        <v>150.34814814814814</v>
      </c>
      <c r="T280" s="7">
        <f t="shared" si="24"/>
        <v>97.816867469879512</v>
      </c>
      <c r="U280" t="s">
        <v>8310</v>
      </c>
      <c r="V280" t="s">
        <v>8315</v>
      </c>
    </row>
    <row r="281" spans="1:22" ht="45" x14ac:dyDescent="0.4">
      <c r="A281">
        <v>279</v>
      </c>
      <c r="B281" s="3" t="s">
        <v>280</v>
      </c>
      <c r="C281" s="3" t="s">
        <v>4389</v>
      </c>
      <c r="D281">
        <v>17000</v>
      </c>
      <c r="E281">
        <v>305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4">
        <f t="shared" si="22"/>
        <v>42758.994166666671</v>
      </c>
      <c r="M281" s="19">
        <f t="shared" si="23"/>
        <v>2017</v>
      </c>
      <c r="N281" s="14">
        <f t="shared" si="20"/>
        <v>42792.834027777775</v>
      </c>
      <c r="O281" t="b">
        <v>1</v>
      </c>
      <c r="P281">
        <v>305</v>
      </c>
      <c r="Q281" t="b">
        <v>1</v>
      </c>
      <c r="R281" t="s">
        <v>8269</v>
      </c>
      <c r="S281" s="7">
        <f t="shared" si="21"/>
        <v>157.31829411764707</v>
      </c>
      <c r="T281" s="7">
        <f t="shared" si="24"/>
        <v>87.685606557377056</v>
      </c>
      <c r="U281" t="s">
        <v>8310</v>
      </c>
      <c r="V281" t="s">
        <v>8315</v>
      </c>
    </row>
    <row r="282" spans="1:22" ht="45" x14ac:dyDescent="0.4">
      <c r="A282">
        <v>280</v>
      </c>
      <c r="B282" s="3" t="s">
        <v>281</v>
      </c>
      <c r="C282" s="3" t="s">
        <v>4390</v>
      </c>
      <c r="D282">
        <v>75000</v>
      </c>
      <c r="E282">
        <v>2139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4">
        <f t="shared" si="22"/>
        <v>41744.340682870374</v>
      </c>
      <c r="M282" s="19">
        <f t="shared" si="23"/>
        <v>2014</v>
      </c>
      <c r="N282" s="14">
        <f t="shared" si="20"/>
        <v>41789.340682870374</v>
      </c>
      <c r="O282" t="b">
        <v>1</v>
      </c>
      <c r="P282">
        <v>2139</v>
      </c>
      <c r="Q282" t="b">
        <v>1</v>
      </c>
      <c r="R282" t="s">
        <v>8269</v>
      </c>
      <c r="S282" s="7">
        <f t="shared" si="21"/>
        <v>156.14400000000001</v>
      </c>
      <c r="T282" s="7">
        <f t="shared" si="24"/>
        <v>54.748948106591868</v>
      </c>
      <c r="U282" t="s">
        <v>8310</v>
      </c>
      <c r="V282" t="s">
        <v>8315</v>
      </c>
    </row>
    <row r="283" spans="1:22" ht="45" x14ac:dyDescent="0.4">
      <c r="A283">
        <v>281</v>
      </c>
      <c r="B283" s="3" t="s">
        <v>282</v>
      </c>
      <c r="C283" s="3" t="s">
        <v>4391</v>
      </c>
      <c r="D283">
        <v>5500</v>
      </c>
      <c r="E283">
        <v>79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4">
        <f t="shared" si="22"/>
        <v>39949.913344907407</v>
      </c>
      <c r="M283" s="19">
        <f t="shared" si="23"/>
        <v>2009</v>
      </c>
      <c r="N283" s="14">
        <f t="shared" si="20"/>
        <v>40035.55972222222</v>
      </c>
      <c r="O283" t="b">
        <v>1</v>
      </c>
      <c r="P283">
        <v>79</v>
      </c>
      <c r="Q283" t="b">
        <v>1</v>
      </c>
      <c r="R283" t="s">
        <v>8269</v>
      </c>
      <c r="S283" s="7">
        <f t="shared" si="21"/>
        <v>120.58763636363636</v>
      </c>
      <c r="T283" s="7">
        <f t="shared" si="24"/>
        <v>83.953417721518989</v>
      </c>
      <c r="U283" t="s">
        <v>8310</v>
      </c>
      <c r="V283" t="s">
        <v>8315</v>
      </c>
    </row>
    <row r="284" spans="1:22" ht="45" x14ac:dyDescent="0.4">
      <c r="A284">
        <v>282</v>
      </c>
      <c r="B284" s="3" t="s">
        <v>283</v>
      </c>
      <c r="C284" s="3" t="s">
        <v>4392</v>
      </c>
      <c r="D284">
        <v>45000</v>
      </c>
      <c r="E284">
        <v>179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4">
        <f t="shared" si="22"/>
        <v>40194.670046296298</v>
      </c>
      <c r="M284" s="19">
        <f t="shared" si="23"/>
        <v>2010</v>
      </c>
      <c r="N284" s="14">
        <f t="shared" si="20"/>
        <v>40231.666666666664</v>
      </c>
      <c r="O284" t="b">
        <v>1</v>
      </c>
      <c r="P284">
        <v>179</v>
      </c>
      <c r="Q284" t="b">
        <v>1</v>
      </c>
      <c r="R284" t="s">
        <v>8269</v>
      </c>
      <c r="S284" s="7">
        <f t="shared" si="21"/>
        <v>101.18888888888888</v>
      </c>
      <c r="T284" s="7">
        <f t="shared" si="24"/>
        <v>254.38547486033519</v>
      </c>
      <c r="U284" t="s">
        <v>8310</v>
      </c>
      <c r="V284" t="s">
        <v>8315</v>
      </c>
    </row>
    <row r="285" spans="1:22" ht="30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202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4">
        <f t="shared" si="22"/>
        <v>40675.46</v>
      </c>
      <c r="M285" s="19">
        <f t="shared" si="23"/>
        <v>2011</v>
      </c>
      <c r="N285" s="14">
        <f t="shared" si="20"/>
        <v>40694.957638888889</v>
      </c>
      <c r="O285" t="b">
        <v>1</v>
      </c>
      <c r="P285">
        <v>202</v>
      </c>
      <c r="Q285" t="b">
        <v>1</v>
      </c>
      <c r="R285" t="s">
        <v>8269</v>
      </c>
      <c r="S285" s="7">
        <f t="shared" si="21"/>
        <v>114.27249999999999</v>
      </c>
      <c r="T285" s="7">
        <f t="shared" si="24"/>
        <v>101.8269801980198</v>
      </c>
      <c r="U285" t="s">
        <v>8310</v>
      </c>
      <c r="V285" t="s">
        <v>8315</v>
      </c>
    </row>
    <row r="286" spans="1:22" ht="45" x14ac:dyDescent="0.4">
      <c r="A286">
        <v>284</v>
      </c>
      <c r="B286" s="3" t="s">
        <v>285</v>
      </c>
      <c r="C286" s="3" t="s">
        <v>4394</v>
      </c>
      <c r="D286">
        <v>40000</v>
      </c>
      <c r="E286">
        <v>760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4">
        <f t="shared" si="22"/>
        <v>40904.488194444442</v>
      </c>
      <c r="M286" s="19">
        <f t="shared" si="23"/>
        <v>2011</v>
      </c>
      <c r="N286" s="14">
        <f t="shared" si="20"/>
        <v>40929.488194444442</v>
      </c>
      <c r="O286" t="b">
        <v>1</v>
      </c>
      <c r="P286">
        <v>760</v>
      </c>
      <c r="Q286" t="b">
        <v>1</v>
      </c>
      <c r="R286" t="s">
        <v>8269</v>
      </c>
      <c r="S286" s="7">
        <f t="shared" si="21"/>
        <v>104.62615</v>
      </c>
      <c r="T286" s="7">
        <f t="shared" si="24"/>
        <v>55.066394736842106</v>
      </c>
      <c r="U286" t="s">
        <v>8310</v>
      </c>
      <c r="V286" t="s">
        <v>8315</v>
      </c>
    </row>
    <row r="287" spans="1:22" ht="45" x14ac:dyDescent="0.4">
      <c r="A287">
        <v>285</v>
      </c>
      <c r="B287" s="3" t="s">
        <v>286</v>
      </c>
      <c r="C287" s="3" t="s">
        <v>4395</v>
      </c>
      <c r="D287">
        <v>14000</v>
      </c>
      <c r="E287">
        <v>563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4">
        <f t="shared" si="22"/>
        <v>41506.506111111114</v>
      </c>
      <c r="M287" s="19">
        <f t="shared" si="23"/>
        <v>2013</v>
      </c>
      <c r="N287" s="14">
        <f t="shared" si="20"/>
        <v>41536.506111111114</v>
      </c>
      <c r="O287" t="b">
        <v>1</v>
      </c>
      <c r="P287">
        <v>563</v>
      </c>
      <c r="Q287" t="b">
        <v>1</v>
      </c>
      <c r="R287" t="s">
        <v>8269</v>
      </c>
      <c r="S287" s="7">
        <f t="shared" si="21"/>
        <v>228.82507142857142</v>
      </c>
      <c r="T287" s="7">
        <f t="shared" si="24"/>
        <v>56.901438721136763</v>
      </c>
      <c r="U287" t="s">
        <v>8310</v>
      </c>
      <c r="V287" t="s">
        <v>8315</v>
      </c>
    </row>
    <row r="288" spans="1:22" ht="4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135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4">
        <f t="shared" si="22"/>
        <v>41313.566250000003</v>
      </c>
      <c r="M288" s="19">
        <f t="shared" si="23"/>
        <v>2013</v>
      </c>
      <c r="N288" s="14">
        <f t="shared" si="20"/>
        <v>41358.524583333332</v>
      </c>
      <c r="O288" t="b">
        <v>1</v>
      </c>
      <c r="P288">
        <v>135</v>
      </c>
      <c r="Q288" t="b">
        <v>1</v>
      </c>
      <c r="R288" t="s">
        <v>8269</v>
      </c>
      <c r="S288" s="7">
        <f t="shared" si="21"/>
        <v>109.15333333333332</v>
      </c>
      <c r="T288" s="7">
        <f t="shared" si="24"/>
        <v>121.28148148148148</v>
      </c>
      <c r="U288" t="s">
        <v>8310</v>
      </c>
      <c r="V288" t="s">
        <v>8315</v>
      </c>
    </row>
    <row r="289" spans="1:22" ht="30" x14ac:dyDescent="0.4">
      <c r="A289">
        <v>287</v>
      </c>
      <c r="B289" s="3" t="s">
        <v>288</v>
      </c>
      <c r="C289" s="3" t="s">
        <v>4397</v>
      </c>
      <c r="D289">
        <v>15000</v>
      </c>
      <c r="E289">
        <v>290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4">
        <f t="shared" si="22"/>
        <v>41184.027986111112</v>
      </c>
      <c r="M289" s="19">
        <f t="shared" si="23"/>
        <v>2012</v>
      </c>
      <c r="N289" s="14">
        <f t="shared" si="20"/>
        <v>41214.916666666664</v>
      </c>
      <c r="O289" t="b">
        <v>1</v>
      </c>
      <c r="P289">
        <v>290</v>
      </c>
      <c r="Q289" t="b">
        <v>1</v>
      </c>
      <c r="R289" t="s">
        <v>8269</v>
      </c>
      <c r="S289" s="7">
        <f t="shared" si="21"/>
        <v>176.29999999999998</v>
      </c>
      <c r="T289" s="7">
        <f t="shared" si="24"/>
        <v>91.189655172413794</v>
      </c>
      <c r="U289" t="s">
        <v>8310</v>
      </c>
      <c r="V289" t="s">
        <v>8315</v>
      </c>
    </row>
    <row r="290" spans="1:22" ht="45" x14ac:dyDescent="0.4">
      <c r="A290">
        <v>288</v>
      </c>
      <c r="B290" s="3" t="s">
        <v>289</v>
      </c>
      <c r="C290" s="3" t="s">
        <v>4398</v>
      </c>
      <c r="D290">
        <v>50000</v>
      </c>
      <c r="E290">
        <v>447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4">
        <f t="shared" si="22"/>
        <v>41050.918900462959</v>
      </c>
      <c r="M290" s="19">
        <f t="shared" si="23"/>
        <v>2012</v>
      </c>
      <c r="N290" s="14">
        <f t="shared" si="20"/>
        <v>41085.918900462959</v>
      </c>
      <c r="O290" t="b">
        <v>1</v>
      </c>
      <c r="P290">
        <v>447</v>
      </c>
      <c r="Q290" t="b">
        <v>1</v>
      </c>
      <c r="R290" t="s">
        <v>8269</v>
      </c>
      <c r="S290" s="7">
        <f t="shared" si="21"/>
        <v>103.21061999999999</v>
      </c>
      <c r="T290" s="7">
        <f t="shared" si="24"/>
        <v>115.44812080536913</v>
      </c>
      <c r="U290" t="s">
        <v>8310</v>
      </c>
      <c r="V290" t="s">
        <v>8315</v>
      </c>
    </row>
    <row r="291" spans="1:22" ht="45" x14ac:dyDescent="0.4">
      <c r="A291">
        <v>289</v>
      </c>
      <c r="B291" s="3" t="s">
        <v>290</v>
      </c>
      <c r="C291" s="3" t="s">
        <v>4399</v>
      </c>
      <c r="D291">
        <v>15000</v>
      </c>
      <c r="E291">
        <v>232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4">
        <f t="shared" si="22"/>
        <v>41550.206412037034</v>
      </c>
      <c r="M291" s="19">
        <f t="shared" si="23"/>
        <v>2013</v>
      </c>
      <c r="N291" s="14">
        <f t="shared" si="20"/>
        <v>41580.206412037034</v>
      </c>
      <c r="O291" t="b">
        <v>1</v>
      </c>
      <c r="P291">
        <v>232</v>
      </c>
      <c r="Q291" t="b">
        <v>1</v>
      </c>
      <c r="R291" t="s">
        <v>8269</v>
      </c>
      <c r="S291" s="7">
        <f t="shared" si="21"/>
        <v>104.82000000000001</v>
      </c>
      <c r="T291" s="7">
        <f t="shared" si="24"/>
        <v>67.771551724137936</v>
      </c>
      <c r="U291" t="s">
        <v>8310</v>
      </c>
      <c r="V291" t="s">
        <v>8315</v>
      </c>
    </row>
    <row r="292" spans="1:22" ht="30" x14ac:dyDescent="0.4">
      <c r="A292">
        <v>290</v>
      </c>
      <c r="B292" s="3" t="s">
        <v>291</v>
      </c>
      <c r="C292" s="3" t="s">
        <v>4400</v>
      </c>
      <c r="D292">
        <v>4500</v>
      </c>
      <c r="E292">
        <v>168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4">
        <f t="shared" si="22"/>
        <v>40526.11917824074</v>
      </c>
      <c r="M292" s="19">
        <f t="shared" si="23"/>
        <v>2010</v>
      </c>
      <c r="N292" s="14">
        <f t="shared" si="20"/>
        <v>40576.082638888889</v>
      </c>
      <c r="O292" t="b">
        <v>1</v>
      </c>
      <c r="P292">
        <v>168</v>
      </c>
      <c r="Q292" t="b">
        <v>1</v>
      </c>
      <c r="R292" t="s">
        <v>8269</v>
      </c>
      <c r="S292" s="7">
        <f t="shared" si="21"/>
        <v>106.68444444444445</v>
      </c>
      <c r="T292" s="7">
        <f t="shared" si="24"/>
        <v>28.576190476190476</v>
      </c>
      <c r="U292" t="s">
        <v>8310</v>
      </c>
      <c r="V292" t="s">
        <v>8315</v>
      </c>
    </row>
    <row r="293" spans="1:22" ht="45" x14ac:dyDescent="0.4">
      <c r="A293">
        <v>291</v>
      </c>
      <c r="B293" s="3" t="s">
        <v>292</v>
      </c>
      <c r="C293" s="3" t="s">
        <v>4401</v>
      </c>
      <c r="D293">
        <v>5000</v>
      </c>
      <c r="E293">
        <v>128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4">
        <f t="shared" si="22"/>
        <v>41376.519050925926</v>
      </c>
      <c r="M293" s="19">
        <f t="shared" si="23"/>
        <v>2013</v>
      </c>
      <c r="N293" s="14">
        <f t="shared" si="20"/>
        <v>41394.750694444447</v>
      </c>
      <c r="O293" t="b">
        <v>1</v>
      </c>
      <c r="P293">
        <v>128</v>
      </c>
      <c r="Q293" t="b">
        <v>1</v>
      </c>
      <c r="R293" t="s">
        <v>8269</v>
      </c>
      <c r="S293" s="7">
        <f t="shared" si="21"/>
        <v>120.02</v>
      </c>
      <c r="T293" s="7">
        <f t="shared" si="24"/>
        <v>46.8828125</v>
      </c>
      <c r="U293" t="s">
        <v>8310</v>
      </c>
      <c r="V293" t="s">
        <v>8315</v>
      </c>
    </row>
    <row r="294" spans="1:22" ht="45" x14ac:dyDescent="0.4">
      <c r="A294">
        <v>292</v>
      </c>
      <c r="B294" s="3" t="s">
        <v>293</v>
      </c>
      <c r="C294" s="3" t="s">
        <v>4402</v>
      </c>
      <c r="D294">
        <v>75000</v>
      </c>
      <c r="E294">
        <v>493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4">
        <f t="shared" si="22"/>
        <v>40812.553229166668</v>
      </c>
      <c r="M294" s="19">
        <f t="shared" si="23"/>
        <v>2011</v>
      </c>
      <c r="N294" s="14">
        <f t="shared" si="20"/>
        <v>40844.915972222225</v>
      </c>
      <c r="O294" t="b">
        <v>1</v>
      </c>
      <c r="P294">
        <v>493</v>
      </c>
      <c r="Q294" t="b">
        <v>1</v>
      </c>
      <c r="R294" t="s">
        <v>8269</v>
      </c>
      <c r="S294" s="7">
        <f t="shared" si="21"/>
        <v>101.50693333333334</v>
      </c>
      <c r="T294" s="7">
        <f t="shared" si="24"/>
        <v>154.42231237322514</v>
      </c>
      <c r="U294" t="s">
        <v>8310</v>
      </c>
      <c r="V294" t="s">
        <v>8315</v>
      </c>
    </row>
    <row r="295" spans="1:22" ht="45" x14ac:dyDescent="0.4">
      <c r="A295">
        <v>293</v>
      </c>
      <c r="B295" s="3" t="s">
        <v>294</v>
      </c>
      <c r="C295" s="3" t="s">
        <v>4403</v>
      </c>
      <c r="D295">
        <v>26000</v>
      </c>
      <c r="E295">
        <v>131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4">
        <f t="shared" si="22"/>
        <v>41719.417986111112</v>
      </c>
      <c r="M295" s="19">
        <f t="shared" si="23"/>
        <v>2014</v>
      </c>
      <c r="N295" s="14">
        <f t="shared" si="20"/>
        <v>41749.417986111112</v>
      </c>
      <c r="O295" t="b">
        <v>1</v>
      </c>
      <c r="P295">
        <v>131</v>
      </c>
      <c r="Q295" t="b">
        <v>1</v>
      </c>
      <c r="R295" t="s">
        <v>8269</v>
      </c>
      <c r="S295" s="7">
        <f t="shared" si="21"/>
        <v>101.38461538461539</v>
      </c>
      <c r="T295" s="7">
        <f t="shared" si="24"/>
        <v>201.22137404580153</v>
      </c>
      <c r="U295" t="s">
        <v>8310</v>
      </c>
      <c r="V295" t="s">
        <v>8315</v>
      </c>
    </row>
    <row r="296" spans="1:22" ht="45" x14ac:dyDescent="0.4">
      <c r="A296">
        <v>294</v>
      </c>
      <c r="B296" s="3" t="s">
        <v>295</v>
      </c>
      <c r="C296" s="3" t="s">
        <v>4404</v>
      </c>
      <c r="D296">
        <v>5000</v>
      </c>
      <c r="E296">
        <v>50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4">
        <f t="shared" si="22"/>
        <v>40342.834421296298</v>
      </c>
      <c r="M296" s="19">
        <f t="shared" si="23"/>
        <v>2010</v>
      </c>
      <c r="N296" s="14">
        <f t="shared" si="20"/>
        <v>40378.416666666664</v>
      </c>
      <c r="O296" t="b">
        <v>1</v>
      </c>
      <c r="P296">
        <v>50</v>
      </c>
      <c r="Q296" t="b">
        <v>1</v>
      </c>
      <c r="R296" t="s">
        <v>8269</v>
      </c>
      <c r="S296" s="7">
        <f t="shared" si="21"/>
        <v>100</v>
      </c>
      <c r="T296" s="7">
        <f t="shared" si="24"/>
        <v>100</v>
      </c>
      <c r="U296" t="s">
        <v>8310</v>
      </c>
      <c r="V296" t="s">
        <v>8315</v>
      </c>
    </row>
    <row r="297" spans="1:22" ht="4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4">
        <f t="shared" si="22"/>
        <v>41518.754733796297</v>
      </c>
      <c r="M297" s="19">
        <f t="shared" si="23"/>
        <v>2013</v>
      </c>
      <c r="N297" s="14">
        <f t="shared" si="20"/>
        <v>41578.75</v>
      </c>
      <c r="O297" t="b">
        <v>1</v>
      </c>
      <c r="P297">
        <v>665</v>
      </c>
      <c r="Q297" t="b">
        <v>1</v>
      </c>
      <c r="R297" t="s">
        <v>8269</v>
      </c>
      <c r="S297" s="7">
        <f t="shared" si="21"/>
        <v>133.10911999999999</v>
      </c>
      <c r="T297" s="7">
        <f t="shared" si="24"/>
        <v>100.08204511278196</v>
      </c>
      <c r="U297" t="s">
        <v>8310</v>
      </c>
      <c r="V297" t="s">
        <v>8315</v>
      </c>
    </row>
    <row r="298" spans="1:22" ht="45" x14ac:dyDescent="0.4">
      <c r="A298">
        <v>296</v>
      </c>
      <c r="B298" s="3" t="s">
        <v>297</v>
      </c>
      <c r="C298" s="3" t="s">
        <v>4406</v>
      </c>
      <c r="D298">
        <v>25000</v>
      </c>
      <c r="E298">
        <v>129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4">
        <f t="shared" si="22"/>
        <v>41134.225497685184</v>
      </c>
      <c r="M298" s="19">
        <f t="shared" si="23"/>
        <v>2012</v>
      </c>
      <c r="N298" s="14">
        <f t="shared" si="20"/>
        <v>41159.225497685184</v>
      </c>
      <c r="O298" t="b">
        <v>1</v>
      </c>
      <c r="P298">
        <v>129</v>
      </c>
      <c r="Q298" t="b">
        <v>1</v>
      </c>
      <c r="R298" t="s">
        <v>8269</v>
      </c>
      <c r="S298" s="7">
        <f t="shared" si="21"/>
        <v>118.72620000000001</v>
      </c>
      <c r="T298" s="7">
        <f t="shared" si="24"/>
        <v>230.08953488372092</v>
      </c>
      <c r="U298" t="s">
        <v>8310</v>
      </c>
      <c r="V298" t="s">
        <v>8315</v>
      </c>
    </row>
    <row r="299" spans="1:22" ht="45" x14ac:dyDescent="0.4">
      <c r="A299">
        <v>297</v>
      </c>
      <c r="B299" s="3" t="s">
        <v>298</v>
      </c>
      <c r="C299" s="3" t="s">
        <v>4407</v>
      </c>
      <c r="D299">
        <v>20000</v>
      </c>
      <c r="E299">
        <v>142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4">
        <f t="shared" si="22"/>
        <v>42089.478020833332</v>
      </c>
      <c r="M299" s="19">
        <f t="shared" si="23"/>
        <v>2015</v>
      </c>
      <c r="N299" s="14">
        <f t="shared" si="20"/>
        <v>42124.915972222225</v>
      </c>
      <c r="O299" t="b">
        <v>1</v>
      </c>
      <c r="P299">
        <v>142</v>
      </c>
      <c r="Q299" t="b">
        <v>1</v>
      </c>
      <c r="R299" t="s">
        <v>8269</v>
      </c>
      <c r="S299" s="7">
        <f t="shared" si="21"/>
        <v>100.64</v>
      </c>
      <c r="T299" s="7">
        <f t="shared" si="24"/>
        <v>141.74647887323943</v>
      </c>
      <c r="U299" t="s">
        <v>8310</v>
      </c>
      <c r="V299" t="s">
        <v>8315</v>
      </c>
    </row>
    <row r="300" spans="1:22" ht="30" x14ac:dyDescent="0.4">
      <c r="A300">
        <v>298</v>
      </c>
      <c r="B300" s="3" t="s">
        <v>299</v>
      </c>
      <c r="C300" s="3" t="s">
        <v>4408</v>
      </c>
      <c r="D300">
        <v>126000</v>
      </c>
      <c r="E300">
        <v>2436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4">
        <f t="shared" si="22"/>
        <v>41709.213518518518</v>
      </c>
      <c r="M300" s="19">
        <f t="shared" si="23"/>
        <v>2014</v>
      </c>
      <c r="N300" s="14">
        <f t="shared" si="20"/>
        <v>41768.625</v>
      </c>
      <c r="O300" t="b">
        <v>1</v>
      </c>
      <c r="P300">
        <v>2436</v>
      </c>
      <c r="Q300" t="b">
        <v>1</v>
      </c>
      <c r="R300" t="s">
        <v>8269</v>
      </c>
      <c r="S300" s="7">
        <f t="shared" si="21"/>
        <v>108.93241269841269</v>
      </c>
      <c r="T300" s="7">
        <f t="shared" si="24"/>
        <v>56.344351395730705</v>
      </c>
      <c r="U300" t="s">
        <v>8310</v>
      </c>
      <c r="V300" t="s">
        <v>8315</v>
      </c>
    </row>
    <row r="301" spans="1:22" ht="45" x14ac:dyDescent="0.4">
      <c r="A301">
        <v>299</v>
      </c>
      <c r="B301" s="3" t="s">
        <v>300</v>
      </c>
      <c r="C301" s="3" t="s">
        <v>4409</v>
      </c>
      <c r="D301">
        <v>10000</v>
      </c>
      <c r="E301">
        <v>244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4">
        <f t="shared" si="22"/>
        <v>40468.975231481483</v>
      </c>
      <c r="M301" s="19">
        <f t="shared" si="23"/>
        <v>2010</v>
      </c>
      <c r="N301" s="14">
        <f t="shared" si="20"/>
        <v>40499.016898148147</v>
      </c>
      <c r="O301" t="b">
        <v>1</v>
      </c>
      <c r="P301">
        <v>244</v>
      </c>
      <c r="Q301" t="b">
        <v>1</v>
      </c>
      <c r="R301" t="s">
        <v>8269</v>
      </c>
      <c r="S301" s="7">
        <f t="shared" si="21"/>
        <v>178.95250000000001</v>
      </c>
      <c r="T301" s="7">
        <f t="shared" si="24"/>
        <v>73.341188524590166</v>
      </c>
      <c r="U301" t="s">
        <v>8310</v>
      </c>
      <c r="V301" t="s">
        <v>8315</v>
      </c>
    </row>
    <row r="302" spans="1:22" ht="4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298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4">
        <f t="shared" si="22"/>
        <v>40626.709930555553</v>
      </c>
      <c r="M302" s="19">
        <f t="shared" si="23"/>
        <v>2011</v>
      </c>
      <c r="N302" s="14">
        <f t="shared" si="20"/>
        <v>40657.709930555553</v>
      </c>
      <c r="O302" t="b">
        <v>1</v>
      </c>
      <c r="P302">
        <v>298</v>
      </c>
      <c r="Q302" t="b">
        <v>1</v>
      </c>
      <c r="R302" t="s">
        <v>8269</v>
      </c>
      <c r="S302" s="7">
        <f t="shared" si="21"/>
        <v>101.72264</v>
      </c>
      <c r="T302" s="7">
        <f t="shared" si="24"/>
        <v>85.337785234899329</v>
      </c>
      <c r="U302" t="s">
        <v>8310</v>
      </c>
      <c r="V302" t="s">
        <v>8315</v>
      </c>
    </row>
    <row r="303" spans="1:22" ht="45" x14ac:dyDescent="0.4">
      <c r="A303">
        <v>301</v>
      </c>
      <c r="B303" s="3" t="s">
        <v>302</v>
      </c>
      <c r="C303" s="3" t="s">
        <v>4411</v>
      </c>
      <c r="D303">
        <v>13000</v>
      </c>
      <c r="E303">
        <v>251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4">
        <f t="shared" si="22"/>
        <v>41312.487673611111</v>
      </c>
      <c r="M303" s="19">
        <f t="shared" si="23"/>
        <v>2013</v>
      </c>
      <c r="N303" s="14">
        <f t="shared" si="20"/>
        <v>41352.446006944447</v>
      </c>
      <c r="O303" t="b">
        <v>1</v>
      </c>
      <c r="P303">
        <v>251</v>
      </c>
      <c r="Q303" t="b">
        <v>1</v>
      </c>
      <c r="R303" t="s">
        <v>8269</v>
      </c>
      <c r="S303" s="7">
        <f t="shared" si="21"/>
        <v>118.73499999999999</v>
      </c>
      <c r="T303" s="7">
        <f t="shared" si="24"/>
        <v>61.496215139442228</v>
      </c>
      <c r="U303" t="s">
        <v>8310</v>
      </c>
      <c r="V303" t="s">
        <v>8315</v>
      </c>
    </row>
    <row r="304" spans="1:22" ht="45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108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4">
        <f t="shared" si="22"/>
        <v>40933.606921296298</v>
      </c>
      <c r="M304" s="19">
        <f t="shared" si="23"/>
        <v>2012</v>
      </c>
      <c r="N304" s="14">
        <f t="shared" si="20"/>
        <v>40963.606921296298</v>
      </c>
      <c r="O304" t="b">
        <v>1</v>
      </c>
      <c r="P304">
        <v>108</v>
      </c>
      <c r="Q304" t="b">
        <v>1</v>
      </c>
      <c r="R304" t="s">
        <v>8269</v>
      </c>
      <c r="S304" s="7">
        <f t="shared" si="21"/>
        <v>100.46</v>
      </c>
      <c r="T304" s="7">
        <f t="shared" si="24"/>
        <v>93.018518518518519</v>
      </c>
      <c r="U304" t="s">
        <v>8310</v>
      </c>
      <c r="V304" t="s">
        <v>8315</v>
      </c>
    </row>
    <row r="305" spans="1:22" ht="45" x14ac:dyDescent="0.4">
      <c r="A305">
        <v>303</v>
      </c>
      <c r="B305" s="3" t="s">
        <v>304</v>
      </c>
      <c r="C305" s="3" t="s">
        <v>4413</v>
      </c>
      <c r="D305">
        <v>3000</v>
      </c>
      <c r="E305">
        <v>82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4">
        <f t="shared" si="22"/>
        <v>41031.821134259255</v>
      </c>
      <c r="M305" s="19">
        <f t="shared" si="23"/>
        <v>2012</v>
      </c>
      <c r="N305" s="14">
        <f t="shared" si="20"/>
        <v>41061.821134259255</v>
      </c>
      <c r="O305" t="b">
        <v>1</v>
      </c>
      <c r="P305">
        <v>82</v>
      </c>
      <c r="Q305" t="b">
        <v>1</v>
      </c>
      <c r="R305" t="s">
        <v>8269</v>
      </c>
      <c r="S305" s="7">
        <f t="shared" si="21"/>
        <v>137.46666666666667</v>
      </c>
      <c r="T305" s="7">
        <f t="shared" si="24"/>
        <v>50.292682926829265</v>
      </c>
      <c r="U305" t="s">
        <v>8310</v>
      </c>
      <c r="V305" t="s">
        <v>8315</v>
      </c>
    </row>
    <row r="306" spans="1:22" ht="30" x14ac:dyDescent="0.4">
      <c r="A306">
        <v>304</v>
      </c>
      <c r="B306" s="3" t="s">
        <v>305</v>
      </c>
      <c r="C306" s="3" t="s">
        <v>4414</v>
      </c>
      <c r="D306">
        <v>3400</v>
      </c>
      <c r="E306">
        <v>74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4">
        <f t="shared" si="22"/>
        <v>41113.844872685186</v>
      </c>
      <c r="M306" s="19">
        <f t="shared" si="23"/>
        <v>2012</v>
      </c>
      <c r="N306" s="14">
        <f t="shared" si="20"/>
        <v>41152.833333333336</v>
      </c>
      <c r="O306" t="b">
        <v>1</v>
      </c>
      <c r="P306">
        <v>74</v>
      </c>
      <c r="Q306" t="b">
        <v>1</v>
      </c>
      <c r="R306" t="s">
        <v>8269</v>
      </c>
      <c r="S306" s="7">
        <f t="shared" si="21"/>
        <v>231.64705882352939</v>
      </c>
      <c r="T306" s="7">
        <f t="shared" si="24"/>
        <v>106.43243243243244</v>
      </c>
      <c r="U306" t="s">
        <v>8310</v>
      </c>
      <c r="V306" t="s">
        <v>8315</v>
      </c>
    </row>
    <row r="307" spans="1:22" ht="30" x14ac:dyDescent="0.4">
      <c r="A307">
        <v>305</v>
      </c>
      <c r="B307" s="3" t="s">
        <v>306</v>
      </c>
      <c r="C307" s="3" t="s">
        <v>4415</v>
      </c>
      <c r="D307">
        <v>7500</v>
      </c>
      <c r="E307">
        <v>189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4">
        <f t="shared" si="22"/>
        <v>40948.380196759259</v>
      </c>
      <c r="M307" s="19">
        <f t="shared" si="23"/>
        <v>2012</v>
      </c>
      <c r="N307" s="14">
        <f t="shared" si="20"/>
        <v>40978.380196759259</v>
      </c>
      <c r="O307" t="b">
        <v>1</v>
      </c>
      <c r="P307">
        <v>189</v>
      </c>
      <c r="Q307" t="b">
        <v>1</v>
      </c>
      <c r="R307" t="s">
        <v>8269</v>
      </c>
      <c r="S307" s="7">
        <f t="shared" si="21"/>
        <v>130.33333333333331</v>
      </c>
      <c r="T307" s="7">
        <f t="shared" si="24"/>
        <v>51.719576719576722</v>
      </c>
      <c r="U307" t="s">
        <v>8310</v>
      </c>
      <c r="V307" t="s">
        <v>8315</v>
      </c>
    </row>
    <row r="308" spans="1:22" ht="30" x14ac:dyDescent="0.4">
      <c r="A308">
        <v>306</v>
      </c>
      <c r="B308" s="3" t="s">
        <v>307</v>
      </c>
      <c r="C308" s="3" t="s">
        <v>4416</v>
      </c>
      <c r="D308">
        <v>1000</v>
      </c>
      <c r="E308">
        <v>80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4">
        <f t="shared" si="22"/>
        <v>41333.587187500001</v>
      </c>
      <c r="M308" s="19">
        <f t="shared" si="23"/>
        <v>2013</v>
      </c>
      <c r="N308" s="14">
        <f t="shared" si="20"/>
        <v>41353.54552083333</v>
      </c>
      <c r="O308" t="b">
        <v>1</v>
      </c>
      <c r="P308">
        <v>80</v>
      </c>
      <c r="Q308" t="b">
        <v>1</v>
      </c>
      <c r="R308" t="s">
        <v>8269</v>
      </c>
      <c r="S308" s="7">
        <f t="shared" si="21"/>
        <v>292.89999999999998</v>
      </c>
      <c r="T308" s="7">
        <f t="shared" si="24"/>
        <v>36.612499999999997</v>
      </c>
      <c r="U308" t="s">
        <v>8310</v>
      </c>
      <c r="V308" t="s">
        <v>8315</v>
      </c>
    </row>
    <row r="309" spans="1:22" x14ac:dyDescent="0.4">
      <c r="A309">
        <v>307</v>
      </c>
      <c r="B309" s="3" t="s">
        <v>308</v>
      </c>
      <c r="C309" s="3" t="s">
        <v>4417</v>
      </c>
      <c r="D309">
        <v>22000</v>
      </c>
      <c r="E309">
        <v>576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4">
        <f t="shared" si="22"/>
        <v>41282.694456018522</v>
      </c>
      <c r="M309" s="19">
        <f t="shared" si="23"/>
        <v>2013</v>
      </c>
      <c r="N309" s="14">
        <f t="shared" si="20"/>
        <v>41312.694456018522</v>
      </c>
      <c r="O309" t="b">
        <v>1</v>
      </c>
      <c r="P309">
        <v>576</v>
      </c>
      <c r="Q309" t="b">
        <v>1</v>
      </c>
      <c r="R309" t="s">
        <v>8269</v>
      </c>
      <c r="S309" s="7">
        <f t="shared" si="21"/>
        <v>111.31818181818183</v>
      </c>
      <c r="T309" s="7">
        <f t="shared" si="24"/>
        <v>42.517361111111114</v>
      </c>
      <c r="U309" t="s">
        <v>8310</v>
      </c>
      <c r="V309" t="s">
        <v>8315</v>
      </c>
    </row>
    <row r="310" spans="1:22" ht="45" x14ac:dyDescent="0.4">
      <c r="A310">
        <v>308</v>
      </c>
      <c r="B310" s="3" t="s">
        <v>309</v>
      </c>
      <c r="C310" s="3" t="s">
        <v>4418</v>
      </c>
      <c r="D310">
        <v>12000</v>
      </c>
      <c r="E310">
        <v>202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4">
        <f t="shared" si="22"/>
        <v>40567.444560185184</v>
      </c>
      <c r="M310" s="19">
        <f t="shared" si="23"/>
        <v>2011</v>
      </c>
      <c r="N310" s="14">
        <f t="shared" si="20"/>
        <v>40612.444560185184</v>
      </c>
      <c r="O310" t="b">
        <v>1</v>
      </c>
      <c r="P310">
        <v>202</v>
      </c>
      <c r="Q310" t="b">
        <v>1</v>
      </c>
      <c r="R310" t="s">
        <v>8269</v>
      </c>
      <c r="S310" s="7">
        <f t="shared" si="21"/>
        <v>105.56666666666668</v>
      </c>
      <c r="T310" s="7">
        <f t="shared" si="24"/>
        <v>62.712871287128714</v>
      </c>
      <c r="U310" t="s">
        <v>8310</v>
      </c>
      <c r="V310" t="s">
        <v>8315</v>
      </c>
    </row>
    <row r="311" spans="1:22" ht="4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238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4">
        <f t="shared" si="22"/>
        <v>41134.501550925925</v>
      </c>
      <c r="M311" s="19">
        <f t="shared" si="23"/>
        <v>2012</v>
      </c>
      <c r="N311" s="14">
        <f t="shared" si="20"/>
        <v>41155.501550925925</v>
      </c>
      <c r="O311" t="b">
        <v>1</v>
      </c>
      <c r="P311">
        <v>238</v>
      </c>
      <c r="Q311" t="b">
        <v>1</v>
      </c>
      <c r="R311" t="s">
        <v>8269</v>
      </c>
      <c r="S311" s="7">
        <f t="shared" si="21"/>
        <v>118.94444444444446</v>
      </c>
      <c r="T311" s="7">
        <f t="shared" si="24"/>
        <v>89.957983193277315</v>
      </c>
      <c r="U311" t="s">
        <v>8310</v>
      </c>
      <c r="V311" t="s">
        <v>8315</v>
      </c>
    </row>
    <row r="312" spans="1:22" ht="45" x14ac:dyDescent="0.4">
      <c r="A312">
        <v>310</v>
      </c>
      <c r="B312" s="3" t="s">
        <v>311</v>
      </c>
      <c r="C312" s="3" t="s">
        <v>4420</v>
      </c>
      <c r="D312">
        <v>1000</v>
      </c>
      <c r="E312">
        <v>36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4">
        <f t="shared" si="22"/>
        <v>40820.933136574073</v>
      </c>
      <c r="M312" s="19">
        <f t="shared" si="23"/>
        <v>2011</v>
      </c>
      <c r="N312" s="14">
        <f t="shared" si="20"/>
        <v>40835.833333333336</v>
      </c>
      <c r="O312" t="b">
        <v>1</v>
      </c>
      <c r="P312">
        <v>36</v>
      </c>
      <c r="Q312" t="b">
        <v>1</v>
      </c>
      <c r="R312" t="s">
        <v>8269</v>
      </c>
      <c r="S312" s="7">
        <f t="shared" si="21"/>
        <v>104.129</v>
      </c>
      <c r="T312" s="7">
        <f t="shared" si="24"/>
        <v>28.924722222222222</v>
      </c>
      <c r="U312" t="s">
        <v>8310</v>
      </c>
      <c r="V312" t="s">
        <v>8315</v>
      </c>
    </row>
    <row r="313" spans="1:22" ht="30" x14ac:dyDescent="0.4">
      <c r="A313">
        <v>311</v>
      </c>
      <c r="B313" s="3" t="s">
        <v>312</v>
      </c>
      <c r="C313" s="3" t="s">
        <v>4421</v>
      </c>
      <c r="D313">
        <v>20000</v>
      </c>
      <c r="E313">
        <v>150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4">
        <f t="shared" si="22"/>
        <v>40867.969814814816</v>
      </c>
      <c r="M313" s="19">
        <f t="shared" si="23"/>
        <v>2011</v>
      </c>
      <c r="N313" s="14">
        <f t="shared" si="20"/>
        <v>40909.082638888889</v>
      </c>
      <c r="O313" t="b">
        <v>1</v>
      </c>
      <c r="P313">
        <v>150</v>
      </c>
      <c r="Q313" t="b">
        <v>1</v>
      </c>
      <c r="R313" t="s">
        <v>8269</v>
      </c>
      <c r="S313" s="7">
        <f t="shared" si="21"/>
        <v>104.10165000000001</v>
      </c>
      <c r="T313" s="7">
        <f t="shared" si="24"/>
        <v>138.8022</v>
      </c>
      <c r="U313" t="s">
        <v>8310</v>
      </c>
      <c r="V313" t="s">
        <v>8315</v>
      </c>
    </row>
    <row r="314" spans="1:22" ht="45" x14ac:dyDescent="0.4">
      <c r="A314">
        <v>312</v>
      </c>
      <c r="B314" s="3" t="s">
        <v>313</v>
      </c>
      <c r="C314" s="3" t="s">
        <v>4422</v>
      </c>
      <c r="D314">
        <v>8000</v>
      </c>
      <c r="E314">
        <v>146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4">
        <f t="shared" si="22"/>
        <v>41348.627685185187</v>
      </c>
      <c r="M314" s="19">
        <f t="shared" si="23"/>
        <v>2013</v>
      </c>
      <c r="N314" s="14">
        <f t="shared" si="20"/>
        <v>41378.627685185187</v>
      </c>
      <c r="O314" t="b">
        <v>1</v>
      </c>
      <c r="P314">
        <v>146</v>
      </c>
      <c r="Q314" t="b">
        <v>1</v>
      </c>
      <c r="R314" t="s">
        <v>8269</v>
      </c>
      <c r="S314" s="7">
        <f t="shared" si="21"/>
        <v>111.87499999999999</v>
      </c>
      <c r="T314" s="7">
        <f t="shared" si="24"/>
        <v>61.301369863013697</v>
      </c>
      <c r="U314" t="s">
        <v>8310</v>
      </c>
      <c r="V314" t="s">
        <v>8315</v>
      </c>
    </row>
    <row r="315" spans="1:22" ht="45" x14ac:dyDescent="0.4">
      <c r="A315">
        <v>313</v>
      </c>
      <c r="B315" s="3" t="s">
        <v>314</v>
      </c>
      <c r="C315" s="3" t="s">
        <v>4423</v>
      </c>
      <c r="D315">
        <v>17000</v>
      </c>
      <c r="E315">
        <v>222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4">
        <f t="shared" si="22"/>
        <v>40356.977939814817</v>
      </c>
      <c r="M315" s="19">
        <f t="shared" si="23"/>
        <v>2010</v>
      </c>
      <c r="N315" s="14">
        <f t="shared" si="20"/>
        <v>40401.415972222225</v>
      </c>
      <c r="O315" t="b">
        <v>1</v>
      </c>
      <c r="P315">
        <v>222</v>
      </c>
      <c r="Q315" t="b">
        <v>1</v>
      </c>
      <c r="R315" t="s">
        <v>8269</v>
      </c>
      <c r="S315" s="7">
        <f t="shared" si="21"/>
        <v>104.73529411764706</v>
      </c>
      <c r="T315" s="7">
        <f t="shared" si="24"/>
        <v>80.202702702702709</v>
      </c>
      <c r="U315" t="s">
        <v>8310</v>
      </c>
      <c r="V315" t="s">
        <v>8315</v>
      </c>
    </row>
    <row r="316" spans="1:22" ht="45" x14ac:dyDescent="0.4">
      <c r="A316">
        <v>314</v>
      </c>
      <c r="B316" s="3" t="s">
        <v>315</v>
      </c>
      <c r="C316" s="3" t="s">
        <v>4424</v>
      </c>
      <c r="D316">
        <v>1000</v>
      </c>
      <c r="E316">
        <v>120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4">
        <f t="shared" si="22"/>
        <v>41304.583194444444</v>
      </c>
      <c r="M316" s="19">
        <f t="shared" si="23"/>
        <v>2013</v>
      </c>
      <c r="N316" s="14">
        <f t="shared" si="20"/>
        <v>41334.583194444444</v>
      </c>
      <c r="O316" t="b">
        <v>1</v>
      </c>
      <c r="P316">
        <v>120</v>
      </c>
      <c r="Q316" t="b">
        <v>1</v>
      </c>
      <c r="R316" t="s">
        <v>8269</v>
      </c>
      <c r="S316" s="7">
        <f t="shared" si="21"/>
        <v>385.15000000000003</v>
      </c>
      <c r="T316" s="7">
        <f t="shared" si="24"/>
        <v>32.095833333333331</v>
      </c>
      <c r="U316" t="s">
        <v>8310</v>
      </c>
      <c r="V316" t="s">
        <v>8315</v>
      </c>
    </row>
    <row r="317" spans="1:22" ht="45" x14ac:dyDescent="0.4">
      <c r="A317">
        <v>315</v>
      </c>
      <c r="B317" s="3" t="s">
        <v>316</v>
      </c>
      <c r="C317" s="3" t="s">
        <v>4425</v>
      </c>
      <c r="D317">
        <v>25000</v>
      </c>
      <c r="E317">
        <v>126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4">
        <f t="shared" si="22"/>
        <v>41113.52238425926</v>
      </c>
      <c r="M317" s="19">
        <f t="shared" si="23"/>
        <v>2012</v>
      </c>
      <c r="N317" s="14">
        <f t="shared" si="20"/>
        <v>41143.52238425926</v>
      </c>
      <c r="O317" t="b">
        <v>1</v>
      </c>
      <c r="P317">
        <v>126</v>
      </c>
      <c r="Q317" t="b">
        <v>1</v>
      </c>
      <c r="R317" t="s">
        <v>8269</v>
      </c>
      <c r="S317" s="7">
        <f t="shared" si="21"/>
        <v>101.248</v>
      </c>
      <c r="T317" s="7">
        <f t="shared" si="24"/>
        <v>200.88888888888889</v>
      </c>
      <c r="U317" t="s">
        <v>8310</v>
      </c>
      <c r="V317" t="s">
        <v>8315</v>
      </c>
    </row>
    <row r="318" spans="1:22" ht="30" x14ac:dyDescent="0.4">
      <c r="A318">
        <v>316</v>
      </c>
      <c r="B318" s="3" t="s">
        <v>317</v>
      </c>
      <c r="C318" s="3" t="s">
        <v>4426</v>
      </c>
      <c r="D318">
        <v>15000</v>
      </c>
      <c r="E318">
        <v>158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4">
        <f t="shared" si="22"/>
        <v>41950.673576388886</v>
      </c>
      <c r="M318" s="19">
        <f t="shared" si="23"/>
        <v>2014</v>
      </c>
      <c r="N318" s="14">
        <f t="shared" si="20"/>
        <v>41983.957638888889</v>
      </c>
      <c r="O318" t="b">
        <v>1</v>
      </c>
      <c r="P318">
        <v>158</v>
      </c>
      <c r="Q318" t="b">
        <v>1</v>
      </c>
      <c r="R318" t="s">
        <v>8269</v>
      </c>
      <c r="S318" s="7">
        <f t="shared" si="21"/>
        <v>113.77333333333333</v>
      </c>
      <c r="T318" s="7">
        <f t="shared" si="24"/>
        <v>108.01265822784811</v>
      </c>
      <c r="U318" t="s">
        <v>8310</v>
      </c>
      <c r="V318" t="s">
        <v>8315</v>
      </c>
    </row>
    <row r="319" spans="1:22" ht="30" x14ac:dyDescent="0.4">
      <c r="A319">
        <v>317</v>
      </c>
      <c r="B319" s="3" t="s">
        <v>318</v>
      </c>
      <c r="C319" s="3" t="s">
        <v>4427</v>
      </c>
      <c r="D319">
        <v>30000</v>
      </c>
      <c r="E319">
        <v>316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4">
        <f t="shared" si="22"/>
        <v>41589.426886574074</v>
      </c>
      <c r="M319" s="19">
        <f t="shared" si="23"/>
        <v>2013</v>
      </c>
      <c r="N319" s="14">
        <f t="shared" si="20"/>
        <v>41619.426886574074</v>
      </c>
      <c r="O319" t="b">
        <v>1</v>
      </c>
      <c r="P319">
        <v>316</v>
      </c>
      <c r="Q319" t="b">
        <v>1</v>
      </c>
      <c r="R319" t="s">
        <v>8269</v>
      </c>
      <c r="S319" s="7">
        <f t="shared" si="21"/>
        <v>100.80333333333333</v>
      </c>
      <c r="T319" s="7">
        <f t="shared" si="24"/>
        <v>95.699367088607602</v>
      </c>
      <c r="U319" t="s">
        <v>8310</v>
      </c>
      <c r="V319" t="s">
        <v>8315</v>
      </c>
    </row>
    <row r="320" spans="1:22" ht="45" x14ac:dyDescent="0.4">
      <c r="A320">
        <v>318</v>
      </c>
      <c r="B320" s="3" t="s">
        <v>319</v>
      </c>
      <c r="C320" s="3" t="s">
        <v>4428</v>
      </c>
      <c r="D320">
        <v>5000</v>
      </c>
      <c r="E320">
        <v>284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4">
        <f t="shared" si="22"/>
        <v>41329.788784722223</v>
      </c>
      <c r="M320" s="19">
        <f t="shared" si="23"/>
        <v>2013</v>
      </c>
      <c r="N320" s="14">
        <f t="shared" si="20"/>
        <v>41359.747118055559</v>
      </c>
      <c r="O320" t="b">
        <v>1</v>
      </c>
      <c r="P320">
        <v>284</v>
      </c>
      <c r="Q320" t="b">
        <v>1</v>
      </c>
      <c r="R320" t="s">
        <v>8269</v>
      </c>
      <c r="S320" s="7">
        <f t="shared" si="21"/>
        <v>283.32</v>
      </c>
      <c r="T320" s="7">
        <f t="shared" si="24"/>
        <v>49.880281690140848</v>
      </c>
      <c r="U320" t="s">
        <v>8310</v>
      </c>
      <c r="V320" t="s">
        <v>8315</v>
      </c>
    </row>
    <row r="321" spans="1:22" ht="45" x14ac:dyDescent="0.4">
      <c r="A321">
        <v>319</v>
      </c>
      <c r="B321" s="3" t="s">
        <v>320</v>
      </c>
      <c r="C321" s="3" t="s">
        <v>4429</v>
      </c>
      <c r="D321">
        <v>5000</v>
      </c>
      <c r="E321">
        <v>51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4">
        <f t="shared" si="22"/>
        <v>40123.58829861111</v>
      </c>
      <c r="M321" s="19">
        <f t="shared" si="23"/>
        <v>2009</v>
      </c>
      <c r="N321" s="14">
        <f t="shared" si="20"/>
        <v>40211.082638888889</v>
      </c>
      <c r="O321" t="b">
        <v>1</v>
      </c>
      <c r="P321">
        <v>51</v>
      </c>
      <c r="Q321" t="b">
        <v>1</v>
      </c>
      <c r="R321" t="s">
        <v>8269</v>
      </c>
      <c r="S321" s="7">
        <f t="shared" si="21"/>
        <v>112.68</v>
      </c>
      <c r="T321" s="7">
        <f t="shared" si="24"/>
        <v>110.47058823529412</v>
      </c>
      <c r="U321" t="s">
        <v>8310</v>
      </c>
      <c r="V321" t="s">
        <v>8315</v>
      </c>
    </row>
    <row r="322" spans="1:22" ht="45" x14ac:dyDescent="0.4">
      <c r="A322">
        <v>320</v>
      </c>
      <c r="B322" s="3" t="s">
        <v>321</v>
      </c>
      <c r="C322" s="3" t="s">
        <v>4430</v>
      </c>
      <c r="D322">
        <v>20000</v>
      </c>
      <c r="E322">
        <v>158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4">
        <f t="shared" si="22"/>
        <v>42331.301307870366</v>
      </c>
      <c r="M322" s="19">
        <f t="shared" si="23"/>
        <v>2015</v>
      </c>
      <c r="N322" s="14">
        <f t="shared" ref="N322:N385" si="25">(J322/86400)+25569+(-6/24)</f>
        <v>42360.708333333328</v>
      </c>
      <c r="O322" t="b">
        <v>1</v>
      </c>
      <c r="P322">
        <v>158</v>
      </c>
      <c r="Q322" t="b">
        <v>1</v>
      </c>
      <c r="R322" t="s">
        <v>8269</v>
      </c>
      <c r="S322" s="7">
        <f t="shared" ref="S322:S385" si="26">F322/D322*100</f>
        <v>106.58000000000001</v>
      </c>
      <c r="T322" s="7">
        <f t="shared" si="24"/>
        <v>134.91139240506328</v>
      </c>
      <c r="U322" t="s">
        <v>8310</v>
      </c>
      <c r="V322" t="s">
        <v>8315</v>
      </c>
    </row>
    <row r="323" spans="1:22" ht="4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337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4">
        <f t="shared" ref="L323:L386" si="27">(K323/86400)+25569+(-6/24)</f>
        <v>42647.196597222224</v>
      </c>
      <c r="M323" s="19">
        <f t="shared" ref="M323:M386" si="28">YEAR(L323)</f>
        <v>2016</v>
      </c>
      <c r="N323" s="14">
        <f t="shared" si="25"/>
        <v>42682.238263888888</v>
      </c>
      <c r="O323" t="b">
        <v>1</v>
      </c>
      <c r="P323">
        <v>337</v>
      </c>
      <c r="Q323" t="b">
        <v>1</v>
      </c>
      <c r="R323" t="s">
        <v>8269</v>
      </c>
      <c r="S323" s="7">
        <f t="shared" si="26"/>
        <v>102.66285714285715</v>
      </c>
      <c r="T323" s="7">
        <f t="shared" ref="T323:T386" si="29">IFERROR(F323/P323,0)</f>
        <v>106.62314540059347</v>
      </c>
      <c r="U323" t="s">
        <v>8310</v>
      </c>
      <c r="V323" t="s">
        <v>8315</v>
      </c>
    </row>
    <row r="324" spans="1:22" ht="30" x14ac:dyDescent="0.4">
      <c r="A324">
        <v>322</v>
      </c>
      <c r="B324" s="3" t="s">
        <v>323</v>
      </c>
      <c r="C324" s="3" t="s">
        <v>4432</v>
      </c>
      <c r="D324">
        <v>25000</v>
      </c>
      <c r="E324">
        <v>186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4">
        <f t="shared" si="27"/>
        <v>42473.32</v>
      </c>
      <c r="M324" s="19">
        <f t="shared" si="28"/>
        <v>2016</v>
      </c>
      <c r="N324" s="14">
        <f t="shared" si="25"/>
        <v>42503.32</v>
      </c>
      <c r="O324" t="b">
        <v>1</v>
      </c>
      <c r="P324">
        <v>186</v>
      </c>
      <c r="Q324" t="b">
        <v>1</v>
      </c>
      <c r="R324" t="s">
        <v>8269</v>
      </c>
      <c r="S324" s="7">
        <f t="shared" si="26"/>
        <v>107.91200000000001</v>
      </c>
      <c r="T324" s="7">
        <f t="shared" si="29"/>
        <v>145.04301075268816</v>
      </c>
      <c r="U324" t="s">
        <v>8310</v>
      </c>
      <c r="V324" t="s">
        <v>8315</v>
      </c>
    </row>
    <row r="325" spans="1:22" ht="45" x14ac:dyDescent="0.4">
      <c r="A325">
        <v>323</v>
      </c>
      <c r="B325" s="3" t="s">
        <v>324</v>
      </c>
      <c r="C325" s="3" t="s">
        <v>4433</v>
      </c>
      <c r="D325">
        <v>5400</v>
      </c>
      <c r="E325">
        <v>58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4">
        <f t="shared" si="27"/>
        <v>42697.07136574074</v>
      </c>
      <c r="M325" s="19">
        <f t="shared" si="28"/>
        <v>2016</v>
      </c>
      <c r="N325" s="14">
        <f t="shared" si="25"/>
        <v>42725.082638888889</v>
      </c>
      <c r="O325" t="b">
        <v>1</v>
      </c>
      <c r="P325">
        <v>58</v>
      </c>
      <c r="Q325" t="b">
        <v>1</v>
      </c>
      <c r="R325" t="s">
        <v>8269</v>
      </c>
      <c r="S325" s="7">
        <f t="shared" si="26"/>
        <v>123.07407407407408</v>
      </c>
      <c r="T325" s="7">
        <f t="shared" si="29"/>
        <v>114.58620689655173</v>
      </c>
      <c r="U325" t="s">
        <v>8310</v>
      </c>
      <c r="V325" t="s">
        <v>8315</v>
      </c>
    </row>
    <row r="326" spans="1:22" ht="45" x14ac:dyDescent="0.4">
      <c r="A326">
        <v>324</v>
      </c>
      <c r="B326" s="3" t="s">
        <v>325</v>
      </c>
      <c r="C326" s="3" t="s">
        <v>4434</v>
      </c>
      <c r="D326">
        <v>8500</v>
      </c>
      <c r="E326">
        <v>82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4">
        <f t="shared" si="27"/>
        <v>42184.376250000001</v>
      </c>
      <c r="M326" s="19">
        <f t="shared" si="28"/>
        <v>2015</v>
      </c>
      <c r="N326" s="14">
        <f t="shared" si="25"/>
        <v>42217.376250000001</v>
      </c>
      <c r="O326" t="b">
        <v>1</v>
      </c>
      <c r="P326">
        <v>82</v>
      </c>
      <c r="Q326" t="b">
        <v>1</v>
      </c>
      <c r="R326" t="s">
        <v>8269</v>
      </c>
      <c r="S326" s="7">
        <f t="shared" si="26"/>
        <v>101.6</v>
      </c>
      <c r="T326" s="7">
        <f t="shared" si="29"/>
        <v>105.3170731707317</v>
      </c>
      <c r="U326" t="s">
        <v>8310</v>
      </c>
      <c r="V326" t="s">
        <v>8315</v>
      </c>
    </row>
    <row r="327" spans="1:22" ht="45" x14ac:dyDescent="0.4">
      <c r="A327">
        <v>325</v>
      </c>
      <c r="B327" s="3" t="s">
        <v>326</v>
      </c>
      <c r="C327" s="3" t="s">
        <v>4435</v>
      </c>
      <c r="D327">
        <v>50000</v>
      </c>
      <c r="E327">
        <v>736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4">
        <f t="shared" si="27"/>
        <v>42688.937881944439</v>
      </c>
      <c r="M327" s="19">
        <f t="shared" si="28"/>
        <v>2016</v>
      </c>
      <c r="N327" s="14">
        <f t="shared" si="25"/>
        <v>42723.937881944439</v>
      </c>
      <c r="O327" t="b">
        <v>1</v>
      </c>
      <c r="P327">
        <v>736</v>
      </c>
      <c r="Q327" t="b">
        <v>1</v>
      </c>
      <c r="R327" t="s">
        <v>8269</v>
      </c>
      <c r="S327" s="7">
        <f t="shared" si="26"/>
        <v>104.396</v>
      </c>
      <c r="T327" s="7">
        <f t="shared" si="29"/>
        <v>70.921195652173907</v>
      </c>
      <c r="U327" t="s">
        <v>8310</v>
      </c>
      <c r="V327" t="s">
        <v>8315</v>
      </c>
    </row>
    <row r="328" spans="1:22" ht="4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1151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4">
        <f t="shared" si="27"/>
        <v>42775.064884259264</v>
      </c>
      <c r="M328" s="19">
        <f t="shared" si="28"/>
        <v>2017</v>
      </c>
      <c r="N328" s="14">
        <f t="shared" si="25"/>
        <v>42808.706250000003</v>
      </c>
      <c r="O328" t="b">
        <v>1</v>
      </c>
      <c r="P328">
        <v>1151</v>
      </c>
      <c r="Q328" t="b">
        <v>1</v>
      </c>
      <c r="R328" t="s">
        <v>8269</v>
      </c>
      <c r="S328" s="7">
        <f t="shared" si="26"/>
        <v>112.92973333333333</v>
      </c>
      <c r="T328" s="7">
        <f t="shared" si="29"/>
        <v>147.17167680278018</v>
      </c>
      <c r="U328" t="s">
        <v>8310</v>
      </c>
      <c r="V328" t="s">
        <v>8315</v>
      </c>
    </row>
    <row r="329" spans="1:22" ht="45" x14ac:dyDescent="0.4">
      <c r="A329">
        <v>327</v>
      </c>
      <c r="B329" s="3" t="s">
        <v>328</v>
      </c>
      <c r="C329" s="3" t="s">
        <v>4437</v>
      </c>
      <c r="D329">
        <v>4000</v>
      </c>
      <c r="E329">
        <v>34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4">
        <f t="shared" si="27"/>
        <v>42057.985289351855</v>
      </c>
      <c r="M329" s="19">
        <f t="shared" si="28"/>
        <v>2015</v>
      </c>
      <c r="N329" s="14">
        <f t="shared" si="25"/>
        <v>42085.083333333328</v>
      </c>
      <c r="O329" t="b">
        <v>1</v>
      </c>
      <c r="P329">
        <v>34</v>
      </c>
      <c r="Q329" t="b">
        <v>1</v>
      </c>
      <c r="R329" t="s">
        <v>8269</v>
      </c>
      <c r="S329" s="7">
        <f t="shared" si="26"/>
        <v>136.4</v>
      </c>
      <c r="T329" s="7">
        <f t="shared" si="29"/>
        <v>160.47058823529412</v>
      </c>
      <c r="U329" t="s">
        <v>8310</v>
      </c>
      <c r="V329" t="s">
        <v>8315</v>
      </c>
    </row>
    <row r="330" spans="1:22" ht="45" x14ac:dyDescent="0.4">
      <c r="A330">
        <v>328</v>
      </c>
      <c r="B330" s="3" t="s">
        <v>329</v>
      </c>
      <c r="C330" s="3" t="s">
        <v>4438</v>
      </c>
      <c r="D330">
        <v>75000</v>
      </c>
      <c r="E330">
        <v>498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4">
        <f t="shared" si="27"/>
        <v>42278.696620370371</v>
      </c>
      <c r="M330" s="19">
        <f t="shared" si="28"/>
        <v>2015</v>
      </c>
      <c r="N330" s="14">
        <f t="shared" si="25"/>
        <v>42308.916666666672</v>
      </c>
      <c r="O330" t="b">
        <v>1</v>
      </c>
      <c r="P330">
        <v>498</v>
      </c>
      <c r="Q330" t="b">
        <v>1</v>
      </c>
      <c r="R330" t="s">
        <v>8269</v>
      </c>
      <c r="S330" s="7">
        <f t="shared" si="26"/>
        <v>103.61439999999999</v>
      </c>
      <c r="T330" s="7">
        <f t="shared" si="29"/>
        <v>156.04578313253012</v>
      </c>
      <c r="U330" t="s">
        <v>8310</v>
      </c>
      <c r="V330" t="s">
        <v>8315</v>
      </c>
    </row>
    <row r="331" spans="1:22" ht="4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167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4">
        <f t="shared" si="27"/>
        <v>42291.21674768519</v>
      </c>
      <c r="M331" s="19">
        <f t="shared" si="28"/>
        <v>2015</v>
      </c>
      <c r="N331" s="14">
        <f t="shared" si="25"/>
        <v>42314.916666666672</v>
      </c>
      <c r="O331" t="b">
        <v>1</v>
      </c>
      <c r="P331">
        <v>167</v>
      </c>
      <c r="Q331" t="b">
        <v>1</v>
      </c>
      <c r="R331" t="s">
        <v>8269</v>
      </c>
      <c r="S331" s="7">
        <f t="shared" si="26"/>
        <v>105.5</v>
      </c>
      <c r="T331" s="7">
        <f t="shared" si="29"/>
        <v>63.17365269461078</v>
      </c>
      <c r="U331" t="s">
        <v>8310</v>
      </c>
      <c r="V331" t="s">
        <v>8315</v>
      </c>
    </row>
    <row r="332" spans="1:22" ht="4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340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4">
        <f t="shared" si="27"/>
        <v>41379.265775462962</v>
      </c>
      <c r="M332" s="19">
        <f t="shared" si="28"/>
        <v>2013</v>
      </c>
      <c r="N332" s="14">
        <f t="shared" si="25"/>
        <v>41410.915972222225</v>
      </c>
      <c r="O332" t="b">
        <v>1</v>
      </c>
      <c r="P332">
        <v>340</v>
      </c>
      <c r="Q332" t="b">
        <v>1</v>
      </c>
      <c r="R332" t="s">
        <v>8269</v>
      </c>
      <c r="S332" s="7">
        <f t="shared" si="26"/>
        <v>101.82857142857142</v>
      </c>
      <c r="T332" s="7">
        <f t="shared" si="29"/>
        <v>104.82352941176471</v>
      </c>
      <c r="U332" t="s">
        <v>8310</v>
      </c>
      <c r="V332" t="s">
        <v>8315</v>
      </c>
    </row>
    <row r="333" spans="1:22" ht="4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438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4">
        <f t="shared" si="27"/>
        <v>42507.331412037034</v>
      </c>
      <c r="M333" s="19">
        <f t="shared" si="28"/>
        <v>2016</v>
      </c>
      <c r="N333" s="14">
        <f t="shared" si="25"/>
        <v>42538.331412037034</v>
      </c>
      <c r="O333" t="b">
        <v>1</v>
      </c>
      <c r="P333">
        <v>438</v>
      </c>
      <c r="Q333" t="b">
        <v>1</v>
      </c>
      <c r="R333" t="s">
        <v>8269</v>
      </c>
      <c r="S333" s="7">
        <f t="shared" si="26"/>
        <v>106.60499999999999</v>
      </c>
      <c r="T333" s="7">
        <f t="shared" si="29"/>
        <v>97.356164383561648</v>
      </c>
      <c r="U333" t="s">
        <v>8310</v>
      </c>
      <c r="V333" t="s">
        <v>8315</v>
      </c>
    </row>
    <row r="334" spans="1:22" ht="4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555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4">
        <f t="shared" si="27"/>
        <v>42263.430289351847</v>
      </c>
      <c r="M334" s="19">
        <f t="shared" si="28"/>
        <v>2015</v>
      </c>
      <c r="N334" s="14">
        <f t="shared" si="25"/>
        <v>42305.083333333328</v>
      </c>
      <c r="O334" t="b">
        <v>1</v>
      </c>
      <c r="P334">
        <v>555</v>
      </c>
      <c r="Q334" t="b">
        <v>1</v>
      </c>
      <c r="R334" t="s">
        <v>8269</v>
      </c>
      <c r="S334" s="7">
        <f t="shared" si="26"/>
        <v>113.015</v>
      </c>
      <c r="T334" s="7">
        <f t="shared" si="29"/>
        <v>203.63063063063063</v>
      </c>
      <c r="U334" t="s">
        <v>8310</v>
      </c>
      <c r="V334" t="s">
        <v>8315</v>
      </c>
    </row>
    <row r="335" spans="1:22" ht="45" x14ac:dyDescent="0.4">
      <c r="A335">
        <v>333</v>
      </c>
      <c r="B335" s="3" t="s">
        <v>334</v>
      </c>
      <c r="C335" s="3" t="s">
        <v>4443</v>
      </c>
      <c r="D335">
        <v>40000</v>
      </c>
      <c r="E335">
        <v>266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4">
        <f t="shared" si="27"/>
        <v>42437.386469907404</v>
      </c>
      <c r="M335" s="19">
        <f t="shared" si="28"/>
        <v>2016</v>
      </c>
      <c r="N335" s="14">
        <f t="shared" si="25"/>
        <v>42467.34480324074</v>
      </c>
      <c r="O335" t="b">
        <v>1</v>
      </c>
      <c r="P335">
        <v>266</v>
      </c>
      <c r="Q335" t="b">
        <v>1</v>
      </c>
      <c r="R335" t="s">
        <v>8269</v>
      </c>
      <c r="S335" s="7">
        <f t="shared" si="26"/>
        <v>125.22750000000001</v>
      </c>
      <c r="T335" s="7">
        <f t="shared" si="29"/>
        <v>188.31203007518798</v>
      </c>
      <c r="U335" t="s">
        <v>8310</v>
      </c>
      <c r="V335" t="s">
        <v>8315</v>
      </c>
    </row>
    <row r="336" spans="1:22" ht="45" x14ac:dyDescent="0.4">
      <c r="A336">
        <v>334</v>
      </c>
      <c r="B336" s="3" t="s">
        <v>335</v>
      </c>
      <c r="C336" s="3" t="s">
        <v>4444</v>
      </c>
      <c r="D336">
        <v>10000</v>
      </c>
      <c r="E336">
        <v>69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4">
        <f t="shared" si="27"/>
        <v>42101.432372685187</v>
      </c>
      <c r="M336" s="19">
        <f t="shared" si="28"/>
        <v>2015</v>
      </c>
      <c r="N336" s="14">
        <f t="shared" si="25"/>
        <v>42139.541666666672</v>
      </c>
      <c r="O336" t="b">
        <v>1</v>
      </c>
      <c r="P336">
        <v>69</v>
      </c>
      <c r="Q336" t="b">
        <v>1</v>
      </c>
      <c r="R336" t="s">
        <v>8269</v>
      </c>
      <c r="S336" s="7">
        <f t="shared" si="26"/>
        <v>101.19</v>
      </c>
      <c r="T336" s="7">
        <f t="shared" si="29"/>
        <v>146.65217391304347</v>
      </c>
      <c r="U336" t="s">
        <v>8310</v>
      </c>
      <c r="V336" t="s">
        <v>8315</v>
      </c>
    </row>
    <row r="337" spans="1:22" ht="45" x14ac:dyDescent="0.4">
      <c r="A337">
        <v>335</v>
      </c>
      <c r="B337" s="3" t="s">
        <v>336</v>
      </c>
      <c r="C337" s="3" t="s">
        <v>4445</v>
      </c>
      <c r="D337">
        <v>8500</v>
      </c>
      <c r="E337">
        <v>80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4">
        <f t="shared" si="27"/>
        <v>42101.487442129626</v>
      </c>
      <c r="M337" s="19">
        <f t="shared" si="28"/>
        <v>2015</v>
      </c>
      <c r="N337" s="14">
        <f t="shared" si="25"/>
        <v>42132.666666666672</v>
      </c>
      <c r="O337" t="b">
        <v>1</v>
      </c>
      <c r="P337">
        <v>80</v>
      </c>
      <c r="Q337" t="b">
        <v>1</v>
      </c>
      <c r="R337" t="s">
        <v>8269</v>
      </c>
      <c r="S337" s="7">
        <f t="shared" si="26"/>
        <v>102.76470588235294</v>
      </c>
      <c r="T337" s="7">
        <f t="shared" si="29"/>
        <v>109.1875</v>
      </c>
      <c r="U337" t="s">
        <v>8310</v>
      </c>
      <c r="V337" t="s">
        <v>8315</v>
      </c>
    </row>
    <row r="338" spans="1:22" ht="45" x14ac:dyDescent="0.4">
      <c r="A338">
        <v>336</v>
      </c>
      <c r="B338" s="3" t="s">
        <v>337</v>
      </c>
      <c r="C338" s="3" t="s">
        <v>4446</v>
      </c>
      <c r="D338">
        <v>25000</v>
      </c>
      <c r="E338">
        <v>493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4">
        <f t="shared" si="27"/>
        <v>42291.346273148149</v>
      </c>
      <c r="M338" s="19">
        <f t="shared" si="28"/>
        <v>2015</v>
      </c>
      <c r="N338" s="14">
        <f t="shared" si="25"/>
        <v>42321.387939814813</v>
      </c>
      <c r="O338" t="b">
        <v>1</v>
      </c>
      <c r="P338">
        <v>493</v>
      </c>
      <c r="Q338" t="b">
        <v>1</v>
      </c>
      <c r="R338" t="s">
        <v>8269</v>
      </c>
      <c r="S338" s="7">
        <f t="shared" si="26"/>
        <v>116.83911999999998</v>
      </c>
      <c r="T338" s="7">
        <f t="shared" si="29"/>
        <v>59.249046653144013</v>
      </c>
      <c r="U338" t="s">
        <v>8310</v>
      </c>
      <c r="V338" t="s">
        <v>8315</v>
      </c>
    </row>
    <row r="339" spans="1:22" ht="45" x14ac:dyDescent="0.4">
      <c r="A339">
        <v>337</v>
      </c>
      <c r="B339" s="3" t="s">
        <v>338</v>
      </c>
      <c r="C339" s="3" t="s">
        <v>4447</v>
      </c>
      <c r="D339">
        <v>3000</v>
      </c>
      <c r="E339">
        <v>31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4">
        <f t="shared" si="27"/>
        <v>42046.878564814819</v>
      </c>
      <c r="M339" s="19">
        <f t="shared" si="28"/>
        <v>2015</v>
      </c>
      <c r="N339" s="14">
        <f t="shared" si="25"/>
        <v>42076.836898148147</v>
      </c>
      <c r="O339" t="b">
        <v>1</v>
      </c>
      <c r="P339">
        <v>31</v>
      </c>
      <c r="Q339" t="b">
        <v>1</v>
      </c>
      <c r="R339" t="s">
        <v>8269</v>
      </c>
      <c r="S339" s="7">
        <f t="shared" si="26"/>
        <v>101.16833333333335</v>
      </c>
      <c r="T339" s="7">
        <f t="shared" si="29"/>
        <v>97.904838709677421</v>
      </c>
      <c r="U339" t="s">
        <v>8310</v>
      </c>
      <c r="V339" t="s">
        <v>8315</v>
      </c>
    </row>
    <row r="340" spans="1:22" ht="45" x14ac:dyDescent="0.4">
      <c r="A340">
        <v>338</v>
      </c>
      <c r="B340" s="3" t="s">
        <v>339</v>
      </c>
      <c r="C340" s="3" t="s">
        <v>4448</v>
      </c>
      <c r="D340">
        <v>15000</v>
      </c>
      <c r="E340">
        <v>236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4">
        <f t="shared" si="27"/>
        <v>42559.505671296298</v>
      </c>
      <c r="M340" s="19">
        <f t="shared" si="28"/>
        <v>2016</v>
      </c>
      <c r="N340" s="14">
        <f t="shared" si="25"/>
        <v>42615.791666666672</v>
      </c>
      <c r="O340" t="b">
        <v>1</v>
      </c>
      <c r="P340">
        <v>236</v>
      </c>
      <c r="Q340" t="b">
        <v>1</v>
      </c>
      <c r="R340" t="s">
        <v>8269</v>
      </c>
      <c r="S340" s="7">
        <f t="shared" si="26"/>
        <v>110.13360000000002</v>
      </c>
      <c r="T340" s="7">
        <f t="shared" si="29"/>
        <v>70.000169491525426</v>
      </c>
      <c r="U340" t="s">
        <v>8310</v>
      </c>
      <c r="V340" t="s">
        <v>8315</v>
      </c>
    </row>
    <row r="341" spans="1:22" ht="45" x14ac:dyDescent="0.4">
      <c r="A341">
        <v>339</v>
      </c>
      <c r="B341" s="3" t="s">
        <v>340</v>
      </c>
      <c r="C341" s="3" t="s">
        <v>4449</v>
      </c>
      <c r="D341">
        <v>6000</v>
      </c>
      <c r="E341">
        <v>89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4">
        <f t="shared" si="27"/>
        <v>42093.510046296295</v>
      </c>
      <c r="M341" s="19">
        <f t="shared" si="28"/>
        <v>2015</v>
      </c>
      <c r="N341" s="14">
        <f t="shared" si="25"/>
        <v>42123.510046296295</v>
      </c>
      <c r="O341" t="b">
        <v>1</v>
      </c>
      <c r="P341">
        <v>89</v>
      </c>
      <c r="Q341" t="b">
        <v>1</v>
      </c>
      <c r="R341" t="s">
        <v>8269</v>
      </c>
      <c r="S341" s="7">
        <f t="shared" si="26"/>
        <v>108.08333333333333</v>
      </c>
      <c r="T341" s="7">
        <f t="shared" si="29"/>
        <v>72.865168539325836</v>
      </c>
      <c r="U341" t="s">
        <v>8310</v>
      </c>
      <c r="V341" t="s">
        <v>8315</v>
      </c>
    </row>
    <row r="342" spans="1:22" ht="30" x14ac:dyDescent="0.4">
      <c r="A342">
        <v>340</v>
      </c>
      <c r="B342" s="3" t="s">
        <v>341</v>
      </c>
      <c r="C342" s="3" t="s">
        <v>4450</v>
      </c>
      <c r="D342">
        <v>35000</v>
      </c>
      <c r="E342">
        <v>299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4">
        <f t="shared" si="27"/>
        <v>42772.419062500005</v>
      </c>
      <c r="M342" s="19">
        <f t="shared" si="28"/>
        <v>2017</v>
      </c>
      <c r="N342" s="14">
        <f t="shared" si="25"/>
        <v>42802.625</v>
      </c>
      <c r="O342" t="b">
        <v>1</v>
      </c>
      <c r="P342">
        <v>299</v>
      </c>
      <c r="Q342" t="b">
        <v>1</v>
      </c>
      <c r="R342" t="s">
        <v>8269</v>
      </c>
      <c r="S342" s="7">
        <f t="shared" si="26"/>
        <v>125.02285714285715</v>
      </c>
      <c r="T342" s="7">
        <f t="shared" si="29"/>
        <v>146.34782608695653</v>
      </c>
      <c r="U342" t="s">
        <v>8310</v>
      </c>
      <c r="V342" t="s">
        <v>8315</v>
      </c>
    </row>
    <row r="343" spans="1:22" ht="45" x14ac:dyDescent="0.4">
      <c r="A343">
        <v>341</v>
      </c>
      <c r="B343" s="3" t="s">
        <v>342</v>
      </c>
      <c r="C343" s="3" t="s">
        <v>4451</v>
      </c>
      <c r="D343">
        <v>3500</v>
      </c>
      <c r="E343">
        <v>55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4">
        <f t="shared" si="27"/>
        <v>41894.629606481481</v>
      </c>
      <c r="M343" s="19">
        <f t="shared" si="28"/>
        <v>2014</v>
      </c>
      <c r="N343" s="14">
        <f t="shared" si="25"/>
        <v>41912.915972222225</v>
      </c>
      <c r="O343" t="b">
        <v>1</v>
      </c>
      <c r="P343">
        <v>55</v>
      </c>
      <c r="Q343" t="b">
        <v>1</v>
      </c>
      <c r="R343" t="s">
        <v>8269</v>
      </c>
      <c r="S343" s="7">
        <f t="shared" si="26"/>
        <v>106.71428571428572</v>
      </c>
      <c r="T343" s="7">
        <f t="shared" si="29"/>
        <v>67.909090909090907</v>
      </c>
      <c r="U343" t="s">
        <v>8310</v>
      </c>
      <c r="V343" t="s">
        <v>8315</v>
      </c>
    </row>
    <row r="344" spans="1:22" ht="30" x14ac:dyDescent="0.4">
      <c r="A344">
        <v>342</v>
      </c>
      <c r="B344" s="3" t="s">
        <v>343</v>
      </c>
      <c r="C344" s="3" t="s">
        <v>4452</v>
      </c>
      <c r="D344">
        <v>55000</v>
      </c>
      <c r="E344">
        <v>325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4">
        <f t="shared" si="27"/>
        <v>42459.530844907407</v>
      </c>
      <c r="M344" s="19">
        <f t="shared" si="28"/>
        <v>2016</v>
      </c>
      <c r="N344" s="14">
        <f t="shared" si="25"/>
        <v>42489.530844907407</v>
      </c>
      <c r="O344" t="b">
        <v>1</v>
      </c>
      <c r="P344">
        <v>325</v>
      </c>
      <c r="Q344" t="b">
        <v>1</v>
      </c>
      <c r="R344" t="s">
        <v>8269</v>
      </c>
      <c r="S344" s="7">
        <f t="shared" si="26"/>
        <v>100.36639999999998</v>
      </c>
      <c r="T344" s="7">
        <f t="shared" si="29"/>
        <v>169.85083076923075</v>
      </c>
      <c r="U344" t="s">
        <v>8310</v>
      </c>
      <c r="V344" t="s">
        <v>8315</v>
      </c>
    </row>
    <row r="345" spans="1:22" ht="45" x14ac:dyDescent="0.4">
      <c r="A345">
        <v>343</v>
      </c>
      <c r="B345" s="3" t="s">
        <v>344</v>
      </c>
      <c r="C345" s="3" t="s">
        <v>4453</v>
      </c>
      <c r="D345">
        <v>30000</v>
      </c>
      <c r="E345">
        <v>524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4">
        <f t="shared" si="27"/>
        <v>41926.48778935185</v>
      </c>
      <c r="M345" s="19">
        <f t="shared" si="28"/>
        <v>2014</v>
      </c>
      <c r="N345" s="14">
        <f t="shared" si="25"/>
        <v>41956.875</v>
      </c>
      <c r="O345" t="b">
        <v>1</v>
      </c>
      <c r="P345">
        <v>524</v>
      </c>
      <c r="Q345" t="b">
        <v>1</v>
      </c>
      <c r="R345" t="s">
        <v>8269</v>
      </c>
      <c r="S345" s="7">
        <f t="shared" si="26"/>
        <v>102.02863333333335</v>
      </c>
      <c r="T345" s="7">
        <f t="shared" si="29"/>
        <v>58.413339694656486</v>
      </c>
      <c r="U345" t="s">
        <v>8310</v>
      </c>
      <c r="V345" t="s">
        <v>8315</v>
      </c>
    </row>
    <row r="346" spans="1:22" ht="45" x14ac:dyDescent="0.4">
      <c r="A346">
        <v>344</v>
      </c>
      <c r="B346" s="3" t="s">
        <v>345</v>
      </c>
      <c r="C346" s="3" t="s">
        <v>4454</v>
      </c>
      <c r="D346">
        <v>33500</v>
      </c>
      <c r="E346">
        <v>285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4">
        <f t="shared" si="27"/>
        <v>42111.720995370371</v>
      </c>
      <c r="M346" s="19">
        <f t="shared" si="28"/>
        <v>2015</v>
      </c>
      <c r="N346" s="14">
        <f t="shared" si="25"/>
        <v>42155.847222222219</v>
      </c>
      <c r="O346" t="b">
        <v>1</v>
      </c>
      <c r="P346">
        <v>285</v>
      </c>
      <c r="Q346" t="b">
        <v>1</v>
      </c>
      <c r="R346" t="s">
        <v>8269</v>
      </c>
      <c r="S346" s="7">
        <f t="shared" si="26"/>
        <v>102.08358208955224</v>
      </c>
      <c r="T346" s="7">
        <f t="shared" si="29"/>
        <v>119.99298245614035</v>
      </c>
      <c r="U346" t="s">
        <v>8310</v>
      </c>
      <c r="V346" t="s">
        <v>8315</v>
      </c>
    </row>
    <row r="347" spans="1:22" ht="4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179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4">
        <f t="shared" si="27"/>
        <v>42114.694328703699</v>
      </c>
      <c r="M347" s="19">
        <f t="shared" si="28"/>
        <v>2015</v>
      </c>
      <c r="N347" s="14">
        <f t="shared" si="25"/>
        <v>42144.694328703699</v>
      </c>
      <c r="O347" t="b">
        <v>1</v>
      </c>
      <c r="P347">
        <v>179</v>
      </c>
      <c r="Q347" t="b">
        <v>1</v>
      </c>
      <c r="R347" t="s">
        <v>8269</v>
      </c>
      <c r="S347" s="7">
        <f t="shared" si="26"/>
        <v>123.27586206896552</v>
      </c>
      <c r="T347" s="7">
        <f t="shared" si="29"/>
        <v>99.860335195530723</v>
      </c>
      <c r="U347" t="s">
        <v>8310</v>
      </c>
      <c r="V347" t="s">
        <v>8315</v>
      </c>
    </row>
    <row r="348" spans="1:22" ht="4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188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4">
        <f t="shared" si="27"/>
        <v>42261.250243055554</v>
      </c>
      <c r="M348" s="19">
        <f t="shared" si="28"/>
        <v>2015</v>
      </c>
      <c r="N348" s="14">
        <f t="shared" si="25"/>
        <v>42291.250243055554</v>
      </c>
      <c r="O348" t="b">
        <v>1</v>
      </c>
      <c r="P348">
        <v>188</v>
      </c>
      <c r="Q348" t="b">
        <v>1</v>
      </c>
      <c r="R348" t="s">
        <v>8269</v>
      </c>
      <c r="S348" s="7">
        <f t="shared" si="26"/>
        <v>170.28880000000001</v>
      </c>
      <c r="T348" s="7">
        <f t="shared" si="29"/>
        <v>90.579148936170213</v>
      </c>
      <c r="U348" t="s">
        <v>8310</v>
      </c>
      <c r="V348" t="s">
        <v>8315</v>
      </c>
    </row>
    <row r="349" spans="1:22" ht="45" x14ac:dyDescent="0.4">
      <c r="A349">
        <v>347</v>
      </c>
      <c r="B349" s="3" t="s">
        <v>348</v>
      </c>
      <c r="C349" s="3" t="s">
        <v>4457</v>
      </c>
      <c r="D349">
        <v>40000</v>
      </c>
      <c r="E349">
        <v>379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4">
        <f t="shared" si="27"/>
        <v>42292.245474537034</v>
      </c>
      <c r="M349" s="19">
        <f t="shared" si="28"/>
        <v>2015</v>
      </c>
      <c r="N349" s="14">
        <f t="shared" si="25"/>
        <v>42322.287141203706</v>
      </c>
      <c r="O349" t="b">
        <v>1</v>
      </c>
      <c r="P349">
        <v>379</v>
      </c>
      <c r="Q349" t="b">
        <v>1</v>
      </c>
      <c r="R349" t="s">
        <v>8269</v>
      </c>
      <c r="S349" s="7">
        <f t="shared" si="26"/>
        <v>111.59049999999999</v>
      </c>
      <c r="T349" s="7">
        <f t="shared" si="29"/>
        <v>117.77361477572559</v>
      </c>
      <c r="U349" t="s">
        <v>8310</v>
      </c>
      <c r="V349" t="s">
        <v>8315</v>
      </c>
    </row>
    <row r="350" spans="1:22" ht="4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119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4">
        <f t="shared" si="27"/>
        <v>42207.33699074074</v>
      </c>
      <c r="M350" s="19">
        <f t="shared" si="28"/>
        <v>2015</v>
      </c>
      <c r="N350" s="14">
        <f t="shared" si="25"/>
        <v>42237.33699074074</v>
      </c>
      <c r="O350" t="b">
        <v>1</v>
      </c>
      <c r="P350">
        <v>119</v>
      </c>
      <c r="Q350" t="b">
        <v>1</v>
      </c>
      <c r="R350" t="s">
        <v>8269</v>
      </c>
      <c r="S350" s="7">
        <f t="shared" si="26"/>
        <v>103</v>
      </c>
      <c r="T350" s="7">
        <f t="shared" si="29"/>
        <v>86.554621848739501</v>
      </c>
      <c r="U350" t="s">
        <v>8310</v>
      </c>
      <c r="V350" t="s">
        <v>8315</v>
      </c>
    </row>
    <row r="351" spans="1:22" ht="30" x14ac:dyDescent="0.4">
      <c r="A351">
        <v>349</v>
      </c>
      <c r="B351" s="3" t="s">
        <v>350</v>
      </c>
      <c r="C351" s="3" t="s">
        <v>4459</v>
      </c>
      <c r="D351">
        <v>11260</v>
      </c>
      <c r="E351">
        <v>167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4">
        <f t="shared" si="27"/>
        <v>42760.248935185184</v>
      </c>
      <c r="M351" s="19">
        <f t="shared" si="28"/>
        <v>2017</v>
      </c>
      <c r="N351" s="14">
        <f t="shared" si="25"/>
        <v>42790.248935185184</v>
      </c>
      <c r="O351" t="b">
        <v>1</v>
      </c>
      <c r="P351">
        <v>167</v>
      </c>
      <c r="Q351" t="b">
        <v>1</v>
      </c>
      <c r="R351" t="s">
        <v>8269</v>
      </c>
      <c r="S351" s="7">
        <f t="shared" si="26"/>
        <v>106.63570159857905</v>
      </c>
      <c r="T351" s="7">
        <f t="shared" si="29"/>
        <v>71.899281437125751</v>
      </c>
      <c r="U351" t="s">
        <v>8310</v>
      </c>
      <c r="V351" t="s">
        <v>8315</v>
      </c>
    </row>
    <row r="352" spans="1:22" ht="4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221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4">
        <f t="shared" si="27"/>
        <v>42585.816076388888</v>
      </c>
      <c r="M352" s="19">
        <f t="shared" si="28"/>
        <v>2016</v>
      </c>
      <c r="N352" s="14">
        <f t="shared" si="25"/>
        <v>42623.915972222225</v>
      </c>
      <c r="O352" t="b">
        <v>1</v>
      </c>
      <c r="P352">
        <v>221</v>
      </c>
      <c r="Q352" t="b">
        <v>1</v>
      </c>
      <c r="R352" t="s">
        <v>8269</v>
      </c>
      <c r="S352" s="7">
        <f t="shared" si="26"/>
        <v>114.75999999999999</v>
      </c>
      <c r="T352" s="7">
        <f t="shared" si="29"/>
        <v>129.81900452488688</v>
      </c>
      <c r="U352" t="s">
        <v>8310</v>
      </c>
      <c r="V352" t="s">
        <v>8315</v>
      </c>
    </row>
    <row r="353" spans="1:22" ht="45" x14ac:dyDescent="0.4">
      <c r="A353">
        <v>351</v>
      </c>
      <c r="B353" s="3" t="s">
        <v>352</v>
      </c>
      <c r="C353" s="3" t="s">
        <v>4461</v>
      </c>
      <c r="D353">
        <v>34000</v>
      </c>
      <c r="E353">
        <v>964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4">
        <f t="shared" si="27"/>
        <v>42427.714745370366</v>
      </c>
      <c r="M353" s="19">
        <f t="shared" si="28"/>
        <v>2016</v>
      </c>
      <c r="N353" s="14">
        <f t="shared" si="25"/>
        <v>42467.673078703709</v>
      </c>
      <c r="O353" t="b">
        <v>1</v>
      </c>
      <c r="P353">
        <v>964</v>
      </c>
      <c r="Q353" t="b">
        <v>1</v>
      </c>
      <c r="R353" t="s">
        <v>8269</v>
      </c>
      <c r="S353" s="7">
        <f t="shared" si="26"/>
        <v>127.34117647058822</v>
      </c>
      <c r="T353" s="7">
        <f t="shared" si="29"/>
        <v>44.912863070539416</v>
      </c>
      <c r="U353" t="s">
        <v>8310</v>
      </c>
      <c r="V353" t="s">
        <v>8315</v>
      </c>
    </row>
    <row r="354" spans="1:22" ht="45" x14ac:dyDescent="0.4">
      <c r="A354">
        <v>352</v>
      </c>
      <c r="B354" s="3" t="s">
        <v>353</v>
      </c>
      <c r="C354" s="3" t="s">
        <v>4462</v>
      </c>
      <c r="D354">
        <v>10000</v>
      </c>
      <c r="E354">
        <v>286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4">
        <f t="shared" si="27"/>
        <v>41889.917453703703</v>
      </c>
      <c r="M354" s="19">
        <f t="shared" si="28"/>
        <v>2014</v>
      </c>
      <c r="N354" s="14">
        <f t="shared" si="25"/>
        <v>41919.917453703703</v>
      </c>
      <c r="O354" t="b">
        <v>1</v>
      </c>
      <c r="P354">
        <v>286</v>
      </c>
      <c r="Q354" t="b">
        <v>1</v>
      </c>
      <c r="R354" t="s">
        <v>8269</v>
      </c>
      <c r="S354" s="7">
        <f t="shared" si="26"/>
        <v>116.56</v>
      </c>
      <c r="T354" s="7">
        <f t="shared" si="29"/>
        <v>40.755244755244753</v>
      </c>
      <c r="U354" t="s">
        <v>8310</v>
      </c>
      <c r="V354" t="s">
        <v>8315</v>
      </c>
    </row>
    <row r="355" spans="1:22" ht="45" x14ac:dyDescent="0.4">
      <c r="A355">
        <v>353</v>
      </c>
      <c r="B355" s="3" t="s">
        <v>354</v>
      </c>
      <c r="C355" s="3" t="s">
        <v>4463</v>
      </c>
      <c r="D355">
        <v>58425</v>
      </c>
      <c r="E355">
        <v>613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4">
        <f t="shared" si="27"/>
        <v>42297.541886574079</v>
      </c>
      <c r="M355" s="19">
        <f t="shared" si="28"/>
        <v>2015</v>
      </c>
      <c r="N355" s="14">
        <f t="shared" si="25"/>
        <v>42327.583553240736</v>
      </c>
      <c r="O355" t="b">
        <v>1</v>
      </c>
      <c r="P355">
        <v>613</v>
      </c>
      <c r="Q355" t="b">
        <v>1</v>
      </c>
      <c r="R355" t="s">
        <v>8269</v>
      </c>
      <c r="S355" s="7">
        <f t="shared" si="26"/>
        <v>108.61819426615318</v>
      </c>
      <c r="T355" s="7">
        <f t="shared" si="29"/>
        <v>103.52394779771615</v>
      </c>
      <c r="U355" t="s">
        <v>8310</v>
      </c>
      <c r="V355" t="s">
        <v>8315</v>
      </c>
    </row>
    <row r="356" spans="1:22" ht="45" x14ac:dyDescent="0.4">
      <c r="A356">
        <v>354</v>
      </c>
      <c r="B356" s="3" t="s">
        <v>355</v>
      </c>
      <c r="C356" s="3" t="s">
        <v>4464</v>
      </c>
      <c r="D356">
        <v>3500</v>
      </c>
      <c r="E356">
        <v>29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4">
        <f t="shared" si="27"/>
        <v>42438.577789351853</v>
      </c>
      <c r="M356" s="19">
        <f t="shared" si="28"/>
        <v>2016</v>
      </c>
      <c r="N356" s="14">
        <f t="shared" si="25"/>
        <v>42468.536122685182</v>
      </c>
      <c r="O356" t="b">
        <v>1</v>
      </c>
      <c r="P356">
        <v>29</v>
      </c>
      <c r="Q356" t="b">
        <v>1</v>
      </c>
      <c r="R356" t="s">
        <v>8269</v>
      </c>
      <c r="S356" s="7">
        <f t="shared" si="26"/>
        <v>103.94285714285714</v>
      </c>
      <c r="T356" s="7">
        <f t="shared" si="29"/>
        <v>125.44827586206897</v>
      </c>
      <c r="U356" t="s">
        <v>8310</v>
      </c>
      <c r="V356" t="s">
        <v>8315</v>
      </c>
    </row>
    <row r="357" spans="1:22" ht="30" x14ac:dyDescent="0.4">
      <c r="A357">
        <v>355</v>
      </c>
      <c r="B357" s="3" t="s">
        <v>356</v>
      </c>
      <c r="C357" s="3" t="s">
        <v>4465</v>
      </c>
      <c r="D357">
        <v>35000</v>
      </c>
      <c r="E357">
        <v>165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4">
        <f t="shared" si="27"/>
        <v>41943.043912037036</v>
      </c>
      <c r="M357" s="19">
        <f t="shared" si="28"/>
        <v>2014</v>
      </c>
      <c r="N357" s="14">
        <f t="shared" si="25"/>
        <v>41974.0855787037</v>
      </c>
      <c r="O357" t="b">
        <v>1</v>
      </c>
      <c r="P357">
        <v>165</v>
      </c>
      <c r="Q357" t="b">
        <v>1</v>
      </c>
      <c r="R357" t="s">
        <v>8269</v>
      </c>
      <c r="S357" s="7">
        <f t="shared" si="26"/>
        <v>116.25714285714285</v>
      </c>
      <c r="T357" s="7">
        <f t="shared" si="29"/>
        <v>246.60606060606059</v>
      </c>
      <c r="U357" t="s">
        <v>8310</v>
      </c>
      <c r="V357" t="s">
        <v>8315</v>
      </c>
    </row>
    <row r="358" spans="1:22" ht="30" x14ac:dyDescent="0.4">
      <c r="A358">
        <v>356</v>
      </c>
      <c r="B358" s="3" t="s">
        <v>357</v>
      </c>
      <c r="C358" s="3" t="s">
        <v>4466</v>
      </c>
      <c r="D358">
        <v>7500</v>
      </c>
      <c r="E358">
        <v>97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4">
        <f t="shared" si="27"/>
        <v>42415.553159722222</v>
      </c>
      <c r="M358" s="19">
        <f t="shared" si="28"/>
        <v>2016</v>
      </c>
      <c r="N358" s="14">
        <f t="shared" si="25"/>
        <v>42445.511493055557</v>
      </c>
      <c r="O358" t="b">
        <v>1</v>
      </c>
      <c r="P358">
        <v>97</v>
      </c>
      <c r="Q358" t="b">
        <v>1</v>
      </c>
      <c r="R358" t="s">
        <v>8269</v>
      </c>
      <c r="S358" s="7">
        <f t="shared" si="26"/>
        <v>102.69239999999999</v>
      </c>
      <c r="T358" s="7">
        <f t="shared" si="29"/>
        <v>79.401340206185566</v>
      </c>
      <c r="U358" t="s">
        <v>8310</v>
      </c>
      <c r="V358" t="s">
        <v>8315</v>
      </c>
    </row>
    <row r="359" spans="1:22" ht="45" x14ac:dyDescent="0.4">
      <c r="A359">
        <v>357</v>
      </c>
      <c r="B359" s="3" t="s">
        <v>358</v>
      </c>
      <c r="C359" s="3" t="s">
        <v>4467</v>
      </c>
      <c r="D359">
        <v>15000</v>
      </c>
      <c r="E359">
        <v>303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4">
        <f t="shared" si="27"/>
        <v>42077.972187499996</v>
      </c>
      <c r="M359" s="19">
        <f t="shared" si="28"/>
        <v>2015</v>
      </c>
      <c r="N359" s="14">
        <f t="shared" si="25"/>
        <v>42117.972187499996</v>
      </c>
      <c r="O359" t="b">
        <v>1</v>
      </c>
      <c r="P359">
        <v>303</v>
      </c>
      <c r="Q359" t="b">
        <v>1</v>
      </c>
      <c r="R359" t="s">
        <v>8269</v>
      </c>
      <c r="S359" s="7">
        <f t="shared" si="26"/>
        <v>174</v>
      </c>
      <c r="T359" s="7">
        <f t="shared" si="29"/>
        <v>86.138613861386133</v>
      </c>
      <c r="U359" t="s">
        <v>8310</v>
      </c>
      <c r="V359" t="s">
        <v>8315</v>
      </c>
    </row>
    <row r="360" spans="1:22" ht="30" x14ac:dyDescent="0.4">
      <c r="A360">
        <v>358</v>
      </c>
      <c r="B360" s="3" t="s">
        <v>359</v>
      </c>
      <c r="C360" s="3" t="s">
        <v>4468</v>
      </c>
      <c r="D360">
        <v>50000</v>
      </c>
      <c r="E360">
        <v>267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4">
        <f t="shared" si="27"/>
        <v>42507.610196759255</v>
      </c>
      <c r="M360" s="19">
        <f t="shared" si="28"/>
        <v>2016</v>
      </c>
      <c r="N360" s="14">
        <f t="shared" si="25"/>
        <v>42536.375</v>
      </c>
      <c r="O360" t="b">
        <v>1</v>
      </c>
      <c r="P360">
        <v>267</v>
      </c>
      <c r="Q360" t="b">
        <v>1</v>
      </c>
      <c r="R360" t="s">
        <v>8269</v>
      </c>
      <c r="S360" s="7">
        <f t="shared" si="26"/>
        <v>103.08800000000001</v>
      </c>
      <c r="T360" s="7">
        <f t="shared" si="29"/>
        <v>193.04868913857678</v>
      </c>
      <c r="U360" t="s">
        <v>8310</v>
      </c>
      <c r="V360" t="s">
        <v>8315</v>
      </c>
    </row>
    <row r="361" spans="1:22" ht="45" x14ac:dyDescent="0.4">
      <c r="A361">
        <v>359</v>
      </c>
      <c r="B361" s="3" t="s">
        <v>360</v>
      </c>
      <c r="C361" s="3" t="s">
        <v>4469</v>
      </c>
      <c r="D361">
        <v>24200</v>
      </c>
      <c r="E361">
        <v>302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4">
        <f t="shared" si="27"/>
        <v>41934.820486111115</v>
      </c>
      <c r="M361" s="19">
        <f t="shared" si="28"/>
        <v>2014</v>
      </c>
      <c r="N361" s="14">
        <f t="shared" si="25"/>
        <v>41956.966666666667</v>
      </c>
      <c r="O361" t="b">
        <v>1</v>
      </c>
      <c r="P361">
        <v>302</v>
      </c>
      <c r="Q361" t="b">
        <v>1</v>
      </c>
      <c r="R361" t="s">
        <v>8269</v>
      </c>
      <c r="S361" s="7">
        <f t="shared" si="26"/>
        <v>104.85537190082646</v>
      </c>
      <c r="T361" s="7">
        <f t="shared" si="29"/>
        <v>84.023178807947019</v>
      </c>
      <c r="U361" t="s">
        <v>8310</v>
      </c>
      <c r="V361" t="s">
        <v>8315</v>
      </c>
    </row>
    <row r="362" spans="1:22" ht="45" x14ac:dyDescent="0.4">
      <c r="A362">
        <v>360</v>
      </c>
      <c r="B362" s="3" t="s">
        <v>361</v>
      </c>
      <c r="C362" s="3" t="s">
        <v>4470</v>
      </c>
      <c r="D362">
        <v>12000</v>
      </c>
      <c r="E362">
        <v>87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4">
        <f t="shared" si="27"/>
        <v>42163.647916666669</v>
      </c>
      <c r="M362" s="19">
        <f t="shared" si="28"/>
        <v>2015</v>
      </c>
      <c r="N362" s="14">
        <f t="shared" si="25"/>
        <v>42207.882638888885</v>
      </c>
      <c r="O362" t="b">
        <v>0</v>
      </c>
      <c r="P362">
        <v>87</v>
      </c>
      <c r="Q362" t="b">
        <v>1</v>
      </c>
      <c r="R362" t="s">
        <v>8269</v>
      </c>
      <c r="S362" s="7">
        <f t="shared" si="26"/>
        <v>101.375</v>
      </c>
      <c r="T362" s="7">
        <f t="shared" si="29"/>
        <v>139.82758620689654</v>
      </c>
      <c r="U362" t="s">
        <v>8310</v>
      </c>
      <c r="V362" t="s">
        <v>8315</v>
      </c>
    </row>
    <row r="363" spans="1:22" ht="4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354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4">
        <f t="shared" si="27"/>
        <v>41935.751226851848</v>
      </c>
      <c r="M363" s="19">
        <f t="shared" si="28"/>
        <v>2014</v>
      </c>
      <c r="N363" s="14">
        <f t="shared" si="25"/>
        <v>41965.792893518519</v>
      </c>
      <c r="O363" t="b">
        <v>0</v>
      </c>
      <c r="P363">
        <v>354</v>
      </c>
      <c r="Q363" t="b">
        <v>1</v>
      </c>
      <c r="R363" t="s">
        <v>8269</v>
      </c>
      <c r="S363" s="7">
        <f t="shared" si="26"/>
        <v>111.07699999999998</v>
      </c>
      <c r="T363" s="7">
        <f t="shared" si="29"/>
        <v>109.82189265536722</v>
      </c>
      <c r="U363" t="s">
        <v>8310</v>
      </c>
      <c r="V363" t="s">
        <v>8315</v>
      </c>
    </row>
    <row r="364" spans="1:22" ht="45" x14ac:dyDescent="0.4">
      <c r="A364">
        <v>362</v>
      </c>
      <c r="B364" s="3" t="s">
        <v>363</v>
      </c>
      <c r="C364" s="3" t="s">
        <v>4472</v>
      </c>
      <c r="D364">
        <v>9665</v>
      </c>
      <c r="E364">
        <v>86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4">
        <f t="shared" si="27"/>
        <v>41836.960543981484</v>
      </c>
      <c r="M364" s="19">
        <f t="shared" si="28"/>
        <v>2014</v>
      </c>
      <c r="N364" s="14">
        <f t="shared" si="25"/>
        <v>41858.75</v>
      </c>
      <c r="O364" t="b">
        <v>0</v>
      </c>
      <c r="P364">
        <v>86</v>
      </c>
      <c r="Q364" t="b">
        <v>1</v>
      </c>
      <c r="R364" t="s">
        <v>8269</v>
      </c>
      <c r="S364" s="7">
        <f t="shared" si="26"/>
        <v>124.15933781686496</v>
      </c>
      <c r="T364" s="7">
        <f t="shared" si="29"/>
        <v>139.53488372093022</v>
      </c>
      <c r="U364" t="s">
        <v>8310</v>
      </c>
      <c r="V364" t="s">
        <v>8315</v>
      </c>
    </row>
    <row r="365" spans="1:22" ht="45" x14ac:dyDescent="0.4">
      <c r="A365">
        <v>363</v>
      </c>
      <c r="B365" s="3" t="s">
        <v>364</v>
      </c>
      <c r="C365" s="3" t="s">
        <v>4473</v>
      </c>
      <c r="D365">
        <v>8925</v>
      </c>
      <c r="E365">
        <v>26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4">
        <f t="shared" si="27"/>
        <v>40255.494629629626</v>
      </c>
      <c r="M365" s="19">
        <f t="shared" si="28"/>
        <v>2010</v>
      </c>
      <c r="N365" s="14">
        <f t="shared" si="25"/>
        <v>40300.556944444441</v>
      </c>
      <c r="O365" t="b">
        <v>0</v>
      </c>
      <c r="P365">
        <v>26</v>
      </c>
      <c r="Q365" t="b">
        <v>1</v>
      </c>
      <c r="R365" t="s">
        <v>8269</v>
      </c>
      <c r="S365" s="7">
        <f t="shared" si="26"/>
        <v>101.33333333333334</v>
      </c>
      <c r="T365" s="7">
        <f t="shared" si="29"/>
        <v>347.84615384615387</v>
      </c>
      <c r="U365" t="s">
        <v>8310</v>
      </c>
      <c r="V365" t="s">
        <v>8315</v>
      </c>
    </row>
    <row r="366" spans="1:22" ht="45" x14ac:dyDescent="0.4">
      <c r="A366">
        <v>364</v>
      </c>
      <c r="B366" s="3" t="s">
        <v>365</v>
      </c>
      <c r="C366" s="3" t="s">
        <v>4474</v>
      </c>
      <c r="D366">
        <v>7000</v>
      </c>
      <c r="E366">
        <v>113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4">
        <f t="shared" si="27"/>
        <v>41780.609629629631</v>
      </c>
      <c r="M366" s="19">
        <f t="shared" si="28"/>
        <v>2014</v>
      </c>
      <c r="N366" s="14">
        <f t="shared" si="25"/>
        <v>41810.915972222225</v>
      </c>
      <c r="O366" t="b">
        <v>0</v>
      </c>
      <c r="P366">
        <v>113</v>
      </c>
      <c r="Q366" t="b">
        <v>1</v>
      </c>
      <c r="R366" t="s">
        <v>8269</v>
      </c>
      <c r="S366" s="7">
        <f t="shared" si="26"/>
        <v>110.16142857142856</v>
      </c>
      <c r="T366" s="7">
        <f t="shared" si="29"/>
        <v>68.24159292035398</v>
      </c>
      <c r="U366" t="s">
        <v>8310</v>
      </c>
      <c r="V366" t="s">
        <v>8315</v>
      </c>
    </row>
    <row r="367" spans="1:22" ht="45" x14ac:dyDescent="0.4">
      <c r="A367">
        <v>365</v>
      </c>
      <c r="B367" s="3" t="s">
        <v>366</v>
      </c>
      <c r="C367" s="3" t="s">
        <v>4475</v>
      </c>
      <c r="D367">
        <v>15000</v>
      </c>
      <c r="E367">
        <v>65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4">
        <f t="shared" si="27"/>
        <v>41668.356469907405</v>
      </c>
      <c r="M367" s="19">
        <f t="shared" si="28"/>
        <v>2014</v>
      </c>
      <c r="N367" s="14">
        <f t="shared" si="25"/>
        <v>41698.356469907405</v>
      </c>
      <c r="O367" t="b">
        <v>0</v>
      </c>
      <c r="P367">
        <v>65</v>
      </c>
      <c r="Q367" t="b">
        <v>1</v>
      </c>
      <c r="R367" t="s">
        <v>8269</v>
      </c>
      <c r="S367" s="7">
        <f t="shared" si="26"/>
        <v>103.97333333333334</v>
      </c>
      <c r="T367" s="7">
        <f t="shared" si="29"/>
        <v>239.93846153846152</v>
      </c>
      <c r="U367" t="s">
        <v>8310</v>
      </c>
      <c r="V367" t="s">
        <v>8315</v>
      </c>
    </row>
    <row r="368" spans="1:22" ht="45" x14ac:dyDescent="0.4">
      <c r="A368">
        <v>366</v>
      </c>
      <c r="B368" s="3" t="s">
        <v>367</v>
      </c>
      <c r="C368" s="3" t="s">
        <v>4476</v>
      </c>
      <c r="D368">
        <v>38000</v>
      </c>
      <c r="E368">
        <v>134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4">
        <f t="shared" si="27"/>
        <v>41019.543032407411</v>
      </c>
      <c r="M368" s="19">
        <f t="shared" si="28"/>
        <v>2012</v>
      </c>
      <c r="N368" s="14">
        <f t="shared" si="25"/>
        <v>41049.543032407411</v>
      </c>
      <c r="O368" t="b">
        <v>0</v>
      </c>
      <c r="P368">
        <v>134</v>
      </c>
      <c r="Q368" t="b">
        <v>1</v>
      </c>
      <c r="R368" t="s">
        <v>8269</v>
      </c>
      <c r="S368" s="7">
        <f t="shared" si="26"/>
        <v>101.31578947368421</v>
      </c>
      <c r="T368" s="7">
        <f t="shared" si="29"/>
        <v>287.31343283582089</v>
      </c>
      <c r="U368" t="s">
        <v>8310</v>
      </c>
      <c r="V368" t="s">
        <v>8315</v>
      </c>
    </row>
    <row r="369" spans="1:22" ht="4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119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4">
        <f t="shared" si="27"/>
        <v>41355.327291666668</v>
      </c>
      <c r="M369" s="19">
        <f t="shared" si="28"/>
        <v>2013</v>
      </c>
      <c r="N369" s="14">
        <f t="shared" si="25"/>
        <v>41394.957638888889</v>
      </c>
      <c r="O369" t="b">
        <v>0</v>
      </c>
      <c r="P369">
        <v>119</v>
      </c>
      <c r="Q369" t="b">
        <v>1</v>
      </c>
      <c r="R369" t="s">
        <v>8269</v>
      </c>
      <c r="S369" s="7">
        <f t="shared" si="26"/>
        <v>103.3501</v>
      </c>
      <c r="T369" s="7">
        <f t="shared" si="29"/>
        <v>86.84882352941176</v>
      </c>
      <c r="U369" t="s">
        <v>8310</v>
      </c>
      <c r="V369" t="s">
        <v>8315</v>
      </c>
    </row>
    <row r="370" spans="1:22" ht="4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159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4">
        <f t="shared" si="27"/>
        <v>42043.355578703704</v>
      </c>
      <c r="M370" s="19">
        <f t="shared" si="28"/>
        <v>2015</v>
      </c>
      <c r="N370" s="14">
        <f t="shared" si="25"/>
        <v>42078.313912037032</v>
      </c>
      <c r="O370" t="b">
        <v>0</v>
      </c>
      <c r="P370">
        <v>159</v>
      </c>
      <c r="Q370" t="b">
        <v>1</v>
      </c>
      <c r="R370" t="s">
        <v>8269</v>
      </c>
      <c r="S370" s="7">
        <f t="shared" si="26"/>
        <v>104.11200000000001</v>
      </c>
      <c r="T370" s="7">
        <f t="shared" si="29"/>
        <v>81.84905660377359</v>
      </c>
      <c r="U370" t="s">
        <v>8310</v>
      </c>
      <c r="V370" t="s">
        <v>8315</v>
      </c>
    </row>
    <row r="371" spans="1:22" ht="45" x14ac:dyDescent="0.4">
      <c r="A371">
        <v>369</v>
      </c>
      <c r="B371" s="3" t="s">
        <v>370</v>
      </c>
      <c r="C371" s="3" t="s">
        <v>4479</v>
      </c>
      <c r="D371">
        <v>6500</v>
      </c>
      <c r="E371">
        <v>167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4">
        <f t="shared" si="27"/>
        <v>40893.301724537036</v>
      </c>
      <c r="M371" s="19">
        <f t="shared" si="28"/>
        <v>2011</v>
      </c>
      <c r="N371" s="14">
        <f t="shared" si="25"/>
        <v>40923.301724537036</v>
      </c>
      <c r="O371" t="b">
        <v>0</v>
      </c>
      <c r="P371">
        <v>167</v>
      </c>
      <c r="Q371" t="b">
        <v>1</v>
      </c>
      <c r="R371" t="s">
        <v>8269</v>
      </c>
      <c r="S371" s="7">
        <f t="shared" si="26"/>
        <v>110.15569230769231</v>
      </c>
      <c r="T371" s="7">
        <f t="shared" si="29"/>
        <v>42.874970059880241</v>
      </c>
      <c r="U371" t="s">
        <v>8310</v>
      </c>
      <c r="V371" t="s">
        <v>8315</v>
      </c>
    </row>
    <row r="372" spans="1:22" ht="45" x14ac:dyDescent="0.4">
      <c r="A372">
        <v>370</v>
      </c>
      <c r="B372" s="3" t="s">
        <v>371</v>
      </c>
      <c r="C372" s="3" t="s">
        <v>4480</v>
      </c>
      <c r="D372">
        <v>25000</v>
      </c>
      <c r="E372">
        <v>43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4">
        <f t="shared" si="27"/>
        <v>42711.545138888891</v>
      </c>
      <c r="M372" s="19">
        <f t="shared" si="28"/>
        <v>2016</v>
      </c>
      <c r="N372" s="14">
        <f t="shared" si="25"/>
        <v>42741.545138888891</v>
      </c>
      <c r="O372" t="b">
        <v>0</v>
      </c>
      <c r="P372">
        <v>43</v>
      </c>
      <c r="Q372" t="b">
        <v>1</v>
      </c>
      <c r="R372" t="s">
        <v>8269</v>
      </c>
      <c r="S372" s="7">
        <f t="shared" si="26"/>
        <v>122.02</v>
      </c>
      <c r="T372" s="7">
        <f t="shared" si="29"/>
        <v>709.41860465116281</v>
      </c>
      <c r="U372" t="s">
        <v>8310</v>
      </c>
      <c r="V372" t="s">
        <v>8315</v>
      </c>
    </row>
    <row r="373" spans="1:22" ht="4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1062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4">
        <f t="shared" si="27"/>
        <v>41261.517812500002</v>
      </c>
      <c r="M373" s="19">
        <f t="shared" si="28"/>
        <v>2012</v>
      </c>
      <c r="N373" s="14">
        <f t="shared" si="25"/>
        <v>41306.517812500002</v>
      </c>
      <c r="O373" t="b">
        <v>0</v>
      </c>
      <c r="P373">
        <v>1062</v>
      </c>
      <c r="Q373" t="b">
        <v>1</v>
      </c>
      <c r="R373" t="s">
        <v>8269</v>
      </c>
      <c r="S373" s="7">
        <f t="shared" si="26"/>
        <v>114.16866666666667</v>
      </c>
      <c r="T373" s="7">
        <f t="shared" si="29"/>
        <v>161.25517890772127</v>
      </c>
      <c r="U373" t="s">
        <v>8310</v>
      </c>
      <c r="V373" t="s">
        <v>8315</v>
      </c>
    </row>
    <row r="374" spans="1:22" ht="30" x14ac:dyDescent="0.4">
      <c r="A374">
        <v>372</v>
      </c>
      <c r="B374" s="3" t="s">
        <v>373</v>
      </c>
      <c r="C374" s="3" t="s">
        <v>4482</v>
      </c>
      <c r="D374">
        <v>300</v>
      </c>
      <c r="E374">
        <v>9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4">
        <f t="shared" si="27"/>
        <v>42425.326898148152</v>
      </c>
      <c r="M374" s="19">
        <f t="shared" si="28"/>
        <v>2016</v>
      </c>
      <c r="N374" s="14">
        <f t="shared" si="25"/>
        <v>42465.416666666672</v>
      </c>
      <c r="O374" t="b">
        <v>0</v>
      </c>
      <c r="P374">
        <v>9</v>
      </c>
      <c r="Q374" t="b">
        <v>1</v>
      </c>
      <c r="R374" t="s">
        <v>8269</v>
      </c>
      <c r="S374" s="7">
        <f t="shared" si="26"/>
        <v>125.33333333333334</v>
      </c>
      <c r="T374" s="7">
        <f t="shared" si="29"/>
        <v>41.777777777777779</v>
      </c>
      <c r="U374" t="s">
        <v>8310</v>
      </c>
      <c r="V374" t="s">
        <v>8315</v>
      </c>
    </row>
    <row r="375" spans="1:22" ht="45" x14ac:dyDescent="0.4">
      <c r="A375">
        <v>373</v>
      </c>
      <c r="B375" s="3" t="s">
        <v>374</v>
      </c>
      <c r="C375" s="3" t="s">
        <v>4483</v>
      </c>
      <c r="D375">
        <v>7500</v>
      </c>
      <c r="E375">
        <v>89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4">
        <f t="shared" si="27"/>
        <v>41078.66201388889</v>
      </c>
      <c r="M375" s="19">
        <f t="shared" si="28"/>
        <v>2012</v>
      </c>
      <c r="N375" s="14">
        <f t="shared" si="25"/>
        <v>41108.66201388889</v>
      </c>
      <c r="O375" t="b">
        <v>0</v>
      </c>
      <c r="P375">
        <v>89</v>
      </c>
      <c r="Q375" t="b">
        <v>1</v>
      </c>
      <c r="R375" t="s">
        <v>8269</v>
      </c>
      <c r="S375" s="7">
        <f t="shared" si="26"/>
        <v>106.66666666666667</v>
      </c>
      <c r="T375" s="7">
        <f t="shared" si="29"/>
        <v>89.887640449438209</v>
      </c>
      <c r="U375" t="s">
        <v>8310</v>
      </c>
      <c r="V375" t="s">
        <v>8315</v>
      </c>
    </row>
    <row r="376" spans="1:22" ht="45" x14ac:dyDescent="0.4">
      <c r="A376">
        <v>374</v>
      </c>
      <c r="B376" s="3" t="s">
        <v>375</v>
      </c>
      <c r="C376" s="3" t="s">
        <v>4484</v>
      </c>
      <c r="D376">
        <v>6000</v>
      </c>
      <c r="E376">
        <v>174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4">
        <f t="shared" si="27"/>
        <v>40757.639247685183</v>
      </c>
      <c r="M376" s="19">
        <f t="shared" si="28"/>
        <v>2011</v>
      </c>
      <c r="N376" s="14">
        <f t="shared" si="25"/>
        <v>40802.639247685183</v>
      </c>
      <c r="O376" t="b">
        <v>0</v>
      </c>
      <c r="P376">
        <v>174</v>
      </c>
      <c r="Q376" t="b">
        <v>1</v>
      </c>
      <c r="R376" t="s">
        <v>8269</v>
      </c>
      <c r="S376" s="7">
        <f t="shared" si="26"/>
        <v>130.65</v>
      </c>
      <c r="T376" s="7">
        <f t="shared" si="29"/>
        <v>45.051724137931032</v>
      </c>
      <c r="U376" t="s">
        <v>8310</v>
      </c>
      <c r="V376" t="s">
        <v>8315</v>
      </c>
    </row>
    <row r="377" spans="1:22" ht="45" x14ac:dyDescent="0.4">
      <c r="A377">
        <v>375</v>
      </c>
      <c r="B377" s="3" t="s">
        <v>376</v>
      </c>
      <c r="C377" s="3" t="s">
        <v>4485</v>
      </c>
      <c r="D377">
        <v>500</v>
      </c>
      <c r="E377">
        <v>14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4">
        <f t="shared" si="27"/>
        <v>41657.735081018516</v>
      </c>
      <c r="M377" s="19">
        <f t="shared" si="28"/>
        <v>2014</v>
      </c>
      <c r="N377" s="14">
        <f t="shared" si="25"/>
        <v>41699.470833333333</v>
      </c>
      <c r="O377" t="b">
        <v>0</v>
      </c>
      <c r="P377">
        <v>14</v>
      </c>
      <c r="Q377" t="b">
        <v>1</v>
      </c>
      <c r="R377" t="s">
        <v>8269</v>
      </c>
      <c r="S377" s="7">
        <f t="shared" si="26"/>
        <v>120</v>
      </c>
      <c r="T377" s="7">
        <f t="shared" si="29"/>
        <v>42.857142857142854</v>
      </c>
      <c r="U377" t="s">
        <v>8310</v>
      </c>
      <c r="V377" t="s">
        <v>8315</v>
      </c>
    </row>
    <row r="378" spans="1:22" ht="45" x14ac:dyDescent="0.4">
      <c r="A378">
        <v>376</v>
      </c>
      <c r="B378" s="3" t="s">
        <v>377</v>
      </c>
      <c r="C378" s="3" t="s">
        <v>4486</v>
      </c>
      <c r="D378">
        <v>2450</v>
      </c>
      <c r="E378">
        <v>48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4">
        <f t="shared" si="27"/>
        <v>42576.202731481477</v>
      </c>
      <c r="M378" s="19">
        <f t="shared" si="28"/>
        <v>2016</v>
      </c>
      <c r="N378" s="14">
        <f t="shared" si="25"/>
        <v>42607.202731481477</v>
      </c>
      <c r="O378" t="b">
        <v>0</v>
      </c>
      <c r="P378">
        <v>48</v>
      </c>
      <c r="Q378" t="b">
        <v>1</v>
      </c>
      <c r="R378" t="s">
        <v>8269</v>
      </c>
      <c r="S378" s="7">
        <f t="shared" si="26"/>
        <v>105.9591836734694</v>
      </c>
      <c r="T378" s="7">
        <f t="shared" si="29"/>
        <v>54.083333333333336</v>
      </c>
      <c r="U378" t="s">
        <v>8310</v>
      </c>
      <c r="V378" t="s">
        <v>8315</v>
      </c>
    </row>
    <row r="379" spans="1:22" ht="4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133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4">
        <f t="shared" si="27"/>
        <v>42292.000787037032</v>
      </c>
      <c r="M379" s="19">
        <f t="shared" si="28"/>
        <v>2015</v>
      </c>
      <c r="N379" s="14">
        <f t="shared" si="25"/>
        <v>42322.042361111111</v>
      </c>
      <c r="O379" t="b">
        <v>0</v>
      </c>
      <c r="P379">
        <v>133</v>
      </c>
      <c r="Q379" t="b">
        <v>1</v>
      </c>
      <c r="R379" t="s">
        <v>8269</v>
      </c>
      <c r="S379" s="7">
        <f t="shared" si="26"/>
        <v>114.39999999999999</v>
      </c>
      <c r="T379" s="7">
        <f t="shared" si="29"/>
        <v>103.21804511278195</v>
      </c>
      <c r="U379" t="s">
        <v>8310</v>
      </c>
      <c r="V379" t="s">
        <v>8315</v>
      </c>
    </row>
    <row r="380" spans="1:22" ht="45" x14ac:dyDescent="0.4">
      <c r="A380">
        <v>378</v>
      </c>
      <c r="B380" s="3" t="s">
        <v>379</v>
      </c>
      <c r="C380" s="3" t="s">
        <v>4488</v>
      </c>
      <c r="D380">
        <v>3000</v>
      </c>
      <c r="E380">
        <v>83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4">
        <f t="shared" si="27"/>
        <v>42370.321851851855</v>
      </c>
      <c r="M380" s="19">
        <f t="shared" si="28"/>
        <v>2016</v>
      </c>
      <c r="N380" s="14">
        <f t="shared" si="25"/>
        <v>42394.744444444441</v>
      </c>
      <c r="O380" t="b">
        <v>0</v>
      </c>
      <c r="P380">
        <v>83</v>
      </c>
      <c r="Q380" t="b">
        <v>1</v>
      </c>
      <c r="R380" t="s">
        <v>8269</v>
      </c>
      <c r="S380" s="7">
        <f t="shared" si="26"/>
        <v>111.76666666666665</v>
      </c>
      <c r="T380" s="7">
        <f t="shared" si="29"/>
        <v>40.397590361445786</v>
      </c>
      <c r="U380" t="s">
        <v>8310</v>
      </c>
      <c r="V380" t="s">
        <v>8315</v>
      </c>
    </row>
    <row r="381" spans="1:22" ht="4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149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4">
        <f t="shared" si="27"/>
        <v>40987.438333333332</v>
      </c>
      <c r="M381" s="19">
        <f t="shared" si="28"/>
        <v>2012</v>
      </c>
      <c r="N381" s="14">
        <f t="shared" si="25"/>
        <v>41032.438333333332</v>
      </c>
      <c r="O381" t="b">
        <v>0</v>
      </c>
      <c r="P381">
        <v>149</v>
      </c>
      <c r="Q381" t="b">
        <v>1</v>
      </c>
      <c r="R381" t="s">
        <v>8269</v>
      </c>
      <c r="S381" s="7">
        <f t="shared" si="26"/>
        <v>116.08000000000001</v>
      </c>
      <c r="T381" s="7">
        <f t="shared" si="29"/>
        <v>116.85906040268456</v>
      </c>
      <c r="U381" t="s">
        <v>8310</v>
      </c>
      <c r="V381" t="s">
        <v>8315</v>
      </c>
    </row>
    <row r="382" spans="1:22" ht="45" x14ac:dyDescent="0.4">
      <c r="A382">
        <v>380</v>
      </c>
      <c r="B382" s="3" t="s">
        <v>381</v>
      </c>
      <c r="C382" s="3" t="s">
        <v>4490</v>
      </c>
      <c r="D382">
        <v>4000</v>
      </c>
      <c r="E382">
        <v>49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4">
        <f t="shared" si="27"/>
        <v>42367.469814814816</v>
      </c>
      <c r="M382" s="19">
        <f t="shared" si="28"/>
        <v>2015</v>
      </c>
      <c r="N382" s="14">
        <f t="shared" si="25"/>
        <v>42392.469814814816</v>
      </c>
      <c r="O382" t="b">
        <v>0</v>
      </c>
      <c r="P382">
        <v>49</v>
      </c>
      <c r="Q382" t="b">
        <v>1</v>
      </c>
      <c r="R382" t="s">
        <v>8269</v>
      </c>
      <c r="S382" s="7">
        <f t="shared" si="26"/>
        <v>141.5</v>
      </c>
      <c r="T382" s="7">
        <f t="shared" si="29"/>
        <v>115.51020408163265</v>
      </c>
      <c r="U382" t="s">
        <v>8310</v>
      </c>
      <c r="V382" t="s">
        <v>8315</v>
      </c>
    </row>
    <row r="383" spans="1:22" ht="4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251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4">
        <f t="shared" si="27"/>
        <v>41085.448113425926</v>
      </c>
      <c r="M383" s="19">
        <f t="shared" si="28"/>
        <v>2012</v>
      </c>
      <c r="N383" s="14">
        <f t="shared" si="25"/>
        <v>41119.958333333336</v>
      </c>
      <c r="O383" t="b">
        <v>0</v>
      </c>
      <c r="P383">
        <v>251</v>
      </c>
      <c r="Q383" t="b">
        <v>1</v>
      </c>
      <c r="R383" t="s">
        <v>8269</v>
      </c>
      <c r="S383" s="7">
        <f t="shared" si="26"/>
        <v>104.72999999999999</v>
      </c>
      <c r="T383" s="7">
        <f t="shared" si="29"/>
        <v>104.31274900398407</v>
      </c>
      <c r="U383" t="s">
        <v>8310</v>
      </c>
      <c r="V383" t="s">
        <v>8315</v>
      </c>
    </row>
    <row r="384" spans="1:22" ht="45" x14ac:dyDescent="0.4">
      <c r="A384">
        <v>382</v>
      </c>
      <c r="B384" s="3" t="s">
        <v>383</v>
      </c>
      <c r="C384" s="3" t="s">
        <v>4492</v>
      </c>
      <c r="D384">
        <v>600</v>
      </c>
      <c r="E384">
        <v>22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4">
        <f t="shared" si="27"/>
        <v>41144.459490740745</v>
      </c>
      <c r="M384" s="19">
        <f t="shared" si="28"/>
        <v>2012</v>
      </c>
      <c r="N384" s="14">
        <f t="shared" si="25"/>
        <v>41158.459490740745</v>
      </c>
      <c r="O384" t="b">
        <v>0</v>
      </c>
      <c r="P384">
        <v>22</v>
      </c>
      <c r="Q384" t="b">
        <v>1</v>
      </c>
      <c r="R384" t="s">
        <v>8269</v>
      </c>
      <c r="S384" s="7">
        <f t="shared" si="26"/>
        <v>255.83333333333331</v>
      </c>
      <c r="T384" s="7">
        <f t="shared" si="29"/>
        <v>69.772727272727266</v>
      </c>
      <c r="U384" t="s">
        <v>8310</v>
      </c>
      <c r="V384" t="s">
        <v>8315</v>
      </c>
    </row>
    <row r="385" spans="1:22" ht="45" x14ac:dyDescent="0.4">
      <c r="A385">
        <v>383</v>
      </c>
      <c r="B385" s="3" t="s">
        <v>384</v>
      </c>
      <c r="C385" s="3" t="s">
        <v>4493</v>
      </c>
      <c r="D385">
        <v>999</v>
      </c>
      <c r="E385">
        <v>48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4">
        <f t="shared" si="27"/>
        <v>41754.867581018516</v>
      </c>
      <c r="M385" s="19">
        <f t="shared" si="28"/>
        <v>2014</v>
      </c>
      <c r="N385" s="14">
        <f t="shared" si="25"/>
        <v>41777.867581018516</v>
      </c>
      <c r="O385" t="b">
        <v>0</v>
      </c>
      <c r="P385">
        <v>48</v>
      </c>
      <c r="Q385" t="b">
        <v>1</v>
      </c>
      <c r="R385" t="s">
        <v>8269</v>
      </c>
      <c r="S385" s="7">
        <f t="shared" si="26"/>
        <v>206.70670670670671</v>
      </c>
      <c r="T385" s="7">
        <f t="shared" si="29"/>
        <v>43.020833333333336</v>
      </c>
      <c r="U385" t="s">
        <v>8310</v>
      </c>
      <c r="V385" t="s">
        <v>8315</v>
      </c>
    </row>
    <row r="386" spans="1:22" ht="45" x14ac:dyDescent="0.4">
      <c r="A386">
        <v>384</v>
      </c>
      <c r="B386" s="3" t="s">
        <v>385</v>
      </c>
      <c r="C386" s="3" t="s">
        <v>4494</v>
      </c>
      <c r="D386">
        <v>20000</v>
      </c>
      <c r="E386">
        <v>383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4">
        <f t="shared" si="27"/>
        <v>41980.531793981485</v>
      </c>
      <c r="M386" s="19">
        <f t="shared" si="28"/>
        <v>2014</v>
      </c>
      <c r="N386" s="14">
        <f t="shared" ref="N386:N449" si="30">(J386/86400)+25569+(-6/24)</f>
        <v>42010.531793981485</v>
      </c>
      <c r="O386" t="b">
        <v>0</v>
      </c>
      <c r="P386">
        <v>383</v>
      </c>
      <c r="Q386" t="b">
        <v>1</v>
      </c>
      <c r="R386" t="s">
        <v>8269</v>
      </c>
      <c r="S386" s="7">
        <f t="shared" ref="S386:S449" si="31">F386/D386*100</f>
        <v>112.105</v>
      </c>
      <c r="T386" s="7">
        <f t="shared" si="29"/>
        <v>58.540469973890339</v>
      </c>
      <c r="U386" t="s">
        <v>8310</v>
      </c>
      <c r="V386" t="s">
        <v>8315</v>
      </c>
    </row>
    <row r="387" spans="1:22" ht="4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237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4">
        <f t="shared" ref="L387:L450" si="32">(K387/86400)+25569+(-6/24)</f>
        <v>41934.334502314814</v>
      </c>
      <c r="M387" s="19">
        <f t="shared" ref="M387:M450" si="33">YEAR(L387)</f>
        <v>2014</v>
      </c>
      <c r="N387" s="14">
        <f t="shared" si="30"/>
        <v>41964.376168981486</v>
      </c>
      <c r="O387" t="b">
        <v>0</v>
      </c>
      <c r="P387">
        <v>237</v>
      </c>
      <c r="Q387" t="b">
        <v>1</v>
      </c>
      <c r="R387" t="s">
        <v>8269</v>
      </c>
      <c r="S387" s="7">
        <f t="shared" si="31"/>
        <v>105.982</v>
      </c>
      <c r="T387" s="7">
        <f t="shared" ref="T387:T450" si="34">IFERROR(F387/P387,0)</f>
        <v>111.79535864978902</v>
      </c>
      <c r="U387" t="s">
        <v>8310</v>
      </c>
      <c r="V387" t="s">
        <v>8315</v>
      </c>
    </row>
    <row r="388" spans="1:22" ht="45" x14ac:dyDescent="0.4">
      <c r="A388">
        <v>386</v>
      </c>
      <c r="B388" s="3" t="s">
        <v>387</v>
      </c>
      <c r="C388" s="3" t="s">
        <v>4496</v>
      </c>
      <c r="D388">
        <v>600</v>
      </c>
      <c r="E388">
        <v>13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4">
        <f t="shared" si="32"/>
        <v>42211.701284722221</v>
      </c>
      <c r="M388" s="19">
        <f t="shared" si="33"/>
        <v>2015</v>
      </c>
      <c r="N388" s="14">
        <f t="shared" si="30"/>
        <v>42226.701284722221</v>
      </c>
      <c r="O388" t="b">
        <v>0</v>
      </c>
      <c r="P388">
        <v>13</v>
      </c>
      <c r="Q388" t="b">
        <v>1</v>
      </c>
      <c r="R388" t="s">
        <v>8269</v>
      </c>
      <c r="S388" s="7">
        <f t="shared" si="31"/>
        <v>100.16666666666667</v>
      </c>
      <c r="T388" s="7">
        <f t="shared" si="34"/>
        <v>46.230769230769234</v>
      </c>
      <c r="U388" t="s">
        <v>8310</v>
      </c>
      <c r="V388" t="s">
        <v>8315</v>
      </c>
    </row>
    <row r="389" spans="1:22" ht="45" x14ac:dyDescent="0.4">
      <c r="A389">
        <v>387</v>
      </c>
      <c r="B389" s="3" t="s">
        <v>388</v>
      </c>
      <c r="C389" s="3" t="s">
        <v>4497</v>
      </c>
      <c r="D389">
        <v>38000</v>
      </c>
      <c r="E389">
        <v>562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4">
        <f t="shared" si="32"/>
        <v>42200.42659722222</v>
      </c>
      <c r="M389" s="19">
        <f t="shared" si="33"/>
        <v>2015</v>
      </c>
      <c r="N389" s="14">
        <f t="shared" si="30"/>
        <v>42231</v>
      </c>
      <c r="O389" t="b">
        <v>0</v>
      </c>
      <c r="P389">
        <v>562</v>
      </c>
      <c r="Q389" t="b">
        <v>1</v>
      </c>
      <c r="R389" t="s">
        <v>8269</v>
      </c>
      <c r="S389" s="7">
        <f t="shared" si="31"/>
        <v>213.98947368421051</v>
      </c>
      <c r="T389" s="7">
        <f t="shared" si="34"/>
        <v>144.69039145907473</v>
      </c>
      <c r="U389" t="s">
        <v>8310</v>
      </c>
      <c r="V389" t="s">
        <v>8315</v>
      </c>
    </row>
    <row r="390" spans="1:22" ht="45" x14ac:dyDescent="0.4">
      <c r="A390">
        <v>388</v>
      </c>
      <c r="B390" s="3" t="s">
        <v>389</v>
      </c>
      <c r="C390" s="3" t="s">
        <v>4498</v>
      </c>
      <c r="D390">
        <v>5000</v>
      </c>
      <c r="E390">
        <v>71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4">
        <f t="shared" si="32"/>
        <v>42548.826157407406</v>
      </c>
      <c r="M390" s="19">
        <f t="shared" si="33"/>
        <v>2016</v>
      </c>
      <c r="N390" s="14">
        <f t="shared" si="30"/>
        <v>42578.826157407406</v>
      </c>
      <c r="O390" t="b">
        <v>0</v>
      </c>
      <c r="P390">
        <v>71</v>
      </c>
      <c r="Q390" t="b">
        <v>1</v>
      </c>
      <c r="R390" t="s">
        <v>8269</v>
      </c>
      <c r="S390" s="7">
        <f t="shared" si="31"/>
        <v>126.16000000000001</v>
      </c>
      <c r="T390" s="7">
        <f t="shared" si="34"/>
        <v>88.845070422535215</v>
      </c>
      <c r="U390" t="s">
        <v>8310</v>
      </c>
      <c r="V390" t="s">
        <v>8315</v>
      </c>
    </row>
    <row r="391" spans="1:22" ht="45" x14ac:dyDescent="0.4">
      <c r="A391">
        <v>389</v>
      </c>
      <c r="B391" s="3" t="s">
        <v>390</v>
      </c>
      <c r="C391" s="3" t="s">
        <v>4499</v>
      </c>
      <c r="D391">
        <v>68000</v>
      </c>
      <c r="E391">
        <v>1510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4">
        <f t="shared" si="32"/>
        <v>41673.813078703708</v>
      </c>
      <c r="M391" s="19">
        <f t="shared" si="33"/>
        <v>2014</v>
      </c>
      <c r="N391" s="14">
        <f t="shared" si="30"/>
        <v>41705.707638888889</v>
      </c>
      <c r="O391" t="b">
        <v>0</v>
      </c>
      <c r="P391">
        <v>1510</v>
      </c>
      <c r="Q391" t="b">
        <v>1</v>
      </c>
      <c r="R391" t="s">
        <v>8269</v>
      </c>
      <c r="S391" s="7">
        <f t="shared" si="31"/>
        <v>181.53547058823528</v>
      </c>
      <c r="T391" s="7">
        <f t="shared" si="34"/>
        <v>81.75107284768211</v>
      </c>
      <c r="U391" t="s">
        <v>8310</v>
      </c>
      <c r="V391" t="s">
        <v>8315</v>
      </c>
    </row>
    <row r="392" spans="1:22" ht="45" x14ac:dyDescent="0.4">
      <c r="A392">
        <v>390</v>
      </c>
      <c r="B392" s="3" t="s">
        <v>391</v>
      </c>
      <c r="C392" s="3" t="s">
        <v>4500</v>
      </c>
      <c r="D392">
        <v>1000</v>
      </c>
      <c r="E392">
        <v>14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4">
        <f t="shared" si="32"/>
        <v>42111.786712962959</v>
      </c>
      <c r="M392" s="19">
        <f t="shared" si="33"/>
        <v>2015</v>
      </c>
      <c r="N392" s="14">
        <f t="shared" si="30"/>
        <v>42131.786712962959</v>
      </c>
      <c r="O392" t="b">
        <v>0</v>
      </c>
      <c r="P392">
        <v>14</v>
      </c>
      <c r="Q392" t="b">
        <v>1</v>
      </c>
      <c r="R392" t="s">
        <v>8269</v>
      </c>
      <c r="S392" s="7">
        <f t="shared" si="31"/>
        <v>100</v>
      </c>
      <c r="T392" s="7">
        <f t="shared" si="34"/>
        <v>71.428571428571431</v>
      </c>
      <c r="U392" t="s">
        <v>8310</v>
      </c>
      <c r="V392" t="s">
        <v>8315</v>
      </c>
    </row>
    <row r="393" spans="1:22" ht="45" x14ac:dyDescent="0.4">
      <c r="A393">
        <v>391</v>
      </c>
      <c r="B393" s="3" t="s">
        <v>392</v>
      </c>
      <c r="C393" s="3" t="s">
        <v>4501</v>
      </c>
      <c r="D393">
        <v>20000</v>
      </c>
      <c r="E393">
        <v>193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4">
        <f t="shared" si="32"/>
        <v>40864.792256944442</v>
      </c>
      <c r="M393" s="19">
        <f t="shared" si="33"/>
        <v>2011</v>
      </c>
      <c r="N393" s="14">
        <f t="shared" si="30"/>
        <v>40894.790972222225</v>
      </c>
      <c r="O393" t="b">
        <v>0</v>
      </c>
      <c r="P393">
        <v>193</v>
      </c>
      <c r="Q393" t="b">
        <v>1</v>
      </c>
      <c r="R393" t="s">
        <v>8269</v>
      </c>
      <c r="S393" s="7">
        <f t="shared" si="31"/>
        <v>100.61</v>
      </c>
      <c r="T393" s="7">
        <f t="shared" si="34"/>
        <v>104.25906735751295</v>
      </c>
      <c r="U393" t="s">
        <v>8310</v>
      </c>
      <c r="V393" t="s">
        <v>8315</v>
      </c>
    </row>
    <row r="394" spans="1:22" ht="45" x14ac:dyDescent="0.4">
      <c r="A394">
        <v>392</v>
      </c>
      <c r="B394" s="3" t="s">
        <v>393</v>
      </c>
      <c r="C394" s="3" t="s">
        <v>4502</v>
      </c>
      <c r="D394">
        <v>18500</v>
      </c>
      <c r="E394">
        <v>206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4">
        <f t="shared" si="32"/>
        <v>40763.467256944445</v>
      </c>
      <c r="M394" s="19">
        <f t="shared" si="33"/>
        <v>2011</v>
      </c>
      <c r="N394" s="14">
        <f t="shared" si="30"/>
        <v>40793.875</v>
      </c>
      <c r="O394" t="b">
        <v>0</v>
      </c>
      <c r="P394">
        <v>206</v>
      </c>
      <c r="Q394" t="b">
        <v>1</v>
      </c>
      <c r="R394" t="s">
        <v>8269</v>
      </c>
      <c r="S394" s="7">
        <f t="shared" si="31"/>
        <v>100.9027027027027</v>
      </c>
      <c r="T394" s="7">
        <f t="shared" si="34"/>
        <v>90.616504854368927</v>
      </c>
      <c r="U394" t="s">
        <v>8310</v>
      </c>
      <c r="V394" t="s">
        <v>8315</v>
      </c>
    </row>
    <row r="395" spans="1:22" ht="30" x14ac:dyDescent="0.4">
      <c r="A395">
        <v>393</v>
      </c>
      <c r="B395" s="3" t="s">
        <v>394</v>
      </c>
      <c r="C395" s="3" t="s">
        <v>4503</v>
      </c>
      <c r="D395">
        <v>50000</v>
      </c>
      <c r="E395">
        <v>351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4">
        <f t="shared" si="32"/>
        <v>41526.458935185183</v>
      </c>
      <c r="M395" s="19">
        <f t="shared" si="33"/>
        <v>2013</v>
      </c>
      <c r="N395" s="14">
        <f t="shared" si="30"/>
        <v>41557.458935185183</v>
      </c>
      <c r="O395" t="b">
        <v>0</v>
      </c>
      <c r="P395">
        <v>351</v>
      </c>
      <c r="Q395" t="b">
        <v>1</v>
      </c>
      <c r="R395" t="s">
        <v>8269</v>
      </c>
      <c r="S395" s="7">
        <f t="shared" si="31"/>
        <v>110.446</v>
      </c>
      <c r="T395" s="7">
        <f t="shared" si="34"/>
        <v>157.33048433048432</v>
      </c>
      <c r="U395" t="s">
        <v>8310</v>
      </c>
      <c r="V395" t="s">
        <v>8315</v>
      </c>
    </row>
    <row r="396" spans="1:22" ht="45" x14ac:dyDescent="0.4">
      <c r="A396">
        <v>394</v>
      </c>
      <c r="B396" s="3" t="s">
        <v>395</v>
      </c>
      <c r="C396" s="3" t="s">
        <v>4504</v>
      </c>
      <c r="D396">
        <v>4700</v>
      </c>
      <c r="E396">
        <v>50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4">
        <f t="shared" si="32"/>
        <v>42417.568078703705</v>
      </c>
      <c r="M396" s="19">
        <f t="shared" si="33"/>
        <v>2016</v>
      </c>
      <c r="N396" s="14">
        <f t="shared" si="30"/>
        <v>42477.526412037041</v>
      </c>
      <c r="O396" t="b">
        <v>0</v>
      </c>
      <c r="P396">
        <v>50</v>
      </c>
      <c r="Q396" t="b">
        <v>1</v>
      </c>
      <c r="R396" t="s">
        <v>8269</v>
      </c>
      <c r="S396" s="7">
        <f t="shared" si="31"/>
        <v>111.8936170212766</v>
      </c>
      <c r="T396" s="7">
        <f t="shared" si="34"/>
        <v>105.18</v>
      </c>
      <c r="U396" t="s">
        <v>8310</v>
      </c>
      <c r="V396" t="s">
        <v>8315</v>
      </c>
    </row>
    <row r="397" spans="1:22" ht="4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184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4">
        <f t="shared" si="32"/>
        <v>40990.659259259257</v>
      </c>
      <c r="M397" s="19">
        <f t="shared" si="33"/>
        <v>2012</v>
      </c>
      <c r="N397" s="14">
        <f t="shared" si="30"/>
        <v>41026.647222222222</v>
      </c>
      <c r="O397" t="b">
        <v>0</v>
      </c>
      <c r="P397">
        <v>184</v>
      </c>
      <c r="Q397" t="b">
        <v>1</v>
      </c>
      <c r="R397" t="s">
        <v>8269</v>
      </c>
      <c r="S397" s="7">
        <f t="shared" si="31"/>
        <v>108.04450000000001</v>
      </c>
      <c r="T397" s="7">
        <f t="shared" si="34"/>
        <v>58.719836956521746</v>
      </c>
      <c r="U397" t="s">
        <v>8310</v>
      </c>
      <c r="V397" t="s">
        <v>8315</v>
      </c>
    </row>
    <row r="398" spans="1:22" ht="4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196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4">
        <f t="shared" si="32"/>
        <v>41082.314884259264</v>
      </c>
      <c r="M398" s="19">
        <f t="shared" si="33"/>
        <v>2012</v>
      </c>
      <c r="N398" s="14">
        <f t="shared" si="30"/>
        <v>41097.314884259264</v>
      </c>
      <c r="O398" t="b">
        <v>0</v>
      </c>
      <c r="P398">
        <v>196</v>
      </c>
      <c r="Q398" t="b">
        <v>1</v>
      </c>
      <c r="R398" t="s">
        <v>8269</v>
      </c>
      <c r="S398" s="7">
        <f t="shared" si="31"/>
        <v>106.66666666666667</v>
      </c>
      <c r="T398" s="7">
        <f t="shared" si="34"/>
        <v>81.632653061224488</v>
      </c>
      <c r="U398" t="s">
        <v>8310</v>
      </c>
      <c r="V398" t="s">
        <v>8315</v>
      </c>
    </row>
    <row r="399" spans="1:22" ht="45" x14ac:dyDescent="0.4">
      <c r="A399">
        <v>397</v>
      </c>
      <c r="B399" s="3" t="s">
        <v>398</v>
      </c>
      <c r="C399" s="3" t="s">
        <v>4507</v>
      </c>
      <c r="D399">
        <v>12444</v>
      </c>
      <c r="E399">
        <v>229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4">
        <f t="shared" si="32"/>
        <v>40379.526435185187</v>
      </c>
      <c r="M399" s="19">
        <f t="shared" si="33"/>
        <v>2010</v>
      </c>
      <c r="N399" s="14">
        <f t="shared" si="30"/>
        <v>40421.905555555553</v>
      </c>
      <c r="O399" t="b">
        <v>0</v>
      </c>
      <c r="P399">
        <v>229</v>
      </c>
      <c r="Q399" t="b">
        <v>1</v>
      </c>
      <c r="R399" t="s">
        <v>8269</v>
      </c>
      <c r="S399" s="7">
        <f t="shared" si="31"/>
        <v>103.90027322404372</v>
      </c>
      <c r="T399" s="7">
        <f t="shared" si="34"/>
        <v>56.460043668122275</v>
      </c>
      <c r="U399" t="s">
        <v>8310</v>
      </c>
      <c r="V399" t="s">
        <v>8315</v>
      </c>
    </row>
    <row r="400" spans="1:22" ht="45" x14ac:dyDescent="0.4">
      <c r="A400">
        <v>398</v>
      </c>
      <c r="B400" s="3" t="s">
        <v>399</v>
      </c>
      <c r="C400" s="3" t="s">
        <v>4508</v>
      </c>
      <c r="D400">
        <v>7500</v>
      </c>
      <c r="E400">
        <v>67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4">
        <f t="shared" si="32"/>
        <v>42078.543124999997</v>
      </c>
      <c r="M400" s="19">
        <f t="shared" si="33"/>
        <v>2015</v>
      </c>
      <c r="N400" s="14">
        <f t="shared" si="30"/>
        <v>42123.543124999997</v>
      </c>
      <c r="O400" t="b">
        <v>0</v>
      </c>
      <c r="P400">
        <v>67</v>
      </c>
      <c r="Q400" t="b">
        <v>1</v>
      </c>
      <c r="R400" t="s">
        <v>8269</v>
      </c>
      <c r="S400" s="7">
        <f t="shared" si="31"/>
        <v>125.16000000000001</v>
      </c>
      <c r="T400" s="7">
        <f t="shared" si="34"/>
        <v>140.1044776119403</v>
      </c>
      <c r="U400" t="s">
        <v>8310</v>
      </c>
      <c r="V400" t="s">
        <v>8315</v>
      </c>
    </row>
    <row r="401" spans="1:22" ht="45" x14ac:dyDescent="0.4">
      <c r="A401">
        <v>399</v>
      </c>
      <c r="B401" s="3" t="s">
        <v>400</v>
      </c>
      <c r="C401" s="3" t="s">
        <v>4509</v>
      </c>
      <c r="D401">
        <v>20000</v>
      </c>
      <c r="E401">
        <v>95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4">
        <f t="shared" si="32"/>
        <v>42687.625775462962</v>
      </c>
      <c r="M401" s="19">
        <f t="shared" si="33"/>
        <v>2016</v>
      </c>
      <c r="N401" s="14">
        <f t="shared" si="30"/>
        <v>42718.25</v>
      </c>
      <c r="O401" t="b">
        <v>0</v>
      </c>
      <c r="P401">
        <v>95</v>
      </c>
      <c r="Q401" t="b">
        <v>1</v>
      </c>
      <c r="R401" t="s">
        <v>8269</v>
      </c>
      <c r="S401" s="7">
        <f t="shared" si="31"/>
        <v>106.80499999999999</v>
      </c>
      <c r="T401" s="7">
        <f t="shared" si="34"/>
        <v>224.85263157894738</v>
      </c>
      <c r="U401" t="s">
        <v>8310</v>
      </c>
      <c r="V401" t="s">
        <v>8315</v>
      </c>
    </row>
    <row r="402" spans="1:22" ht="30" x14ac:dyDescent="0.4">
      <c r="A402">
        <v>400</v>
      </c>
      <c r="B402" s="3" t="s">
        <v>401</v>
      </c>
      <c r="C402" s="3" t="s">
        <v>4510</v>
      </c>
      <c r="D402">
        <v>10000</v>
      </c>
      <c r="E402">
        <v>62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4">
        <f t="shared" si="32"/>
        <v>41745.385960648149</v>
      </c>
      <c r="M402" s="19">
        <f t="shared" si="33"/>
        <v>2014</v>
      </c>
      <c r="N402" s="14">
        <f t="shared" si="30"/>
        <v>41775.895833333336</v>
      </c>
      <c r="O402" t="b">
        <v>0</v>
      </c>
      <c r="P402">
        <v>62</v>
      </c>
      <c r="Q402" t="b">
        <v>1</v>
      </c>
      <c r="R402" t="s">
        <v>8269</v>
      </c>
      <c r="S402" s="7">
        <f t="shared" si="31"/>
        <v>112.30249999999999</v>
      </c>
      <c r="T402" s="7">
        <f t="shared" si="34"/>
        <v>181.13306451612902</v>
      </c>
      <c r="U402" t="s">
        <v>8310</v>
      </c>
      <c r="V402" t="s">
        <v>8315</v>
      </c>
    </row>
    <row r="403" spans="1:22" ht="45" x14ac:dyDescent="0.4">
      <c r="A403">
        <v>401</v>
      </c>
      <c r="B403" s="3" t="s">
        <v>402</v>
      </c>
      <c r="C403" s="3" t="s">
        <v>4511</v>
      </c>
      <c r="D403">
        <v>50000</v>
      </c>
      <c r="E403">
        <v>73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4">
        <f t="shared" si="32"/>
        <v>40732.592245370368</v>
      </c>
      <c r="M403" s="19">
        <f t="shared" si="33"/>
        <v>2011</v>
      </c>
      <c r="N403" s="14">
        <f t="shared" si="30"/>
        <v>40762.592245370368</v>
      </c>
      <c r="O403" t="b">
        <v>0</v>
      </c>
      <c r="P403">
        <v>73</v>
      </c>
      <c r="Q403" t="b">
        <v>1</v>
      </c>
      <c r="R403" t="s">
        <v>8269</v>
      </c>
      <c r="S403" s="7">
        <f t="shared" si="31"/>
        <v>103.812</v>
      </c>
      <c r="T403" s="7">
        <f t="shared" si="34"/>
        <v>711.04109589041093</v>
      </c>
      <c r="U403" t="s">
        <v>8310</v>
      </c>
      <c r="V403" t="s">
        <v>8315</v>
      </c>
    </row>
    <row r="404" spans="1:22" ht="45" x14ac:dyDescent="0.4">
      <c r="A404">
        <v>402</v>
      </c>
      <c r="B404" s="3" t="s">
        <v>403</v>
      </c>
      <c r="C404" s="3" t="s">
        <v>4512</v>
      </c>
      <c r="D404">
        <v>2000</v>
      </c>
      <c r="E404">
        <v>43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4">
        <f t="shared" si="32"/>
        <v>42292.289548611108</v>
      </c>
      <c r="M404" s="19">
        <f t="shared" si="33"/>
        <v>2015</v>
      </c>
      <c r="N404" s="14">
        <f t="shared" si="30"/>
        <v>42313.33121527778</v>
      </c>
      <c r="O404" t="b">
        <v>0</v>
      </c>
      <c r="P404">
        <v>43</v>
      </c>
      <c r="Q404" t="b">
        <v>1</v>
      </c>
      <c r="R404" t="s">
        <v>8269</v>
      </c>
      <c r="S404" s="7">
        <f t="shared" si="31"/>
        <v>141.65</v>
      </c>
      <c r="T404" s="7">
        <f t="shared" si="34"/>
        <v>65.883720930232556</v>
      </c>
      <c r="U404" t="s">
        <v>8310</v>
      </c>
      <c r="V404" t="s">
        <v>8315</v>
      </c>
    </row>
    <row r="405" spans="1:22" ht="45" x14ac:dyDescent="0.4">
      <c r="A405">
        <v>403</v>
      </c>
      <c r="B405" s="3" t="s">
        <v>404</v>
      </c>
      <c r="C405" s="3" t="s">
        <v>4513</v>
      </c>
      <c r="D405">
        <v>5000</v>
      </c>
      <c r="E405">
        <v>70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4">
        <f t="shared" si="32"/>
        <v>40718.060659722221</v>
      </c>
      <c r="M405" s="19">
        <f t="shared" si="33"/>
        <v>2011</v>
      </c>
      <c r="N405" s="14">
        <f t="shared" si="30"/>
        <v>40765.047222222223</v>
      </c>
      <c r="O405" t="b">
        <v>0</v>
      </c>
      <c r="P405">
        <v>70</v>
      </c>
      <c r="Q405" t="b">
        <v>1</v>
      </c>
      <c r="R405" t="s">
        <v>8269</v>
      </c>
      <c r="S405" s="7">
        <f t="shared" si="31"/>
        <v>105.25999999999999</v>
      </c>
      <c r="T405" s="7">
        <f t="shared" si="34"/>
        <v>75.185714285714283</v>
      </c>
      <c r="U405" t="s">
        <v>8310</v>
      </c>
      <c r="V405" t="s">
        <v>8315</v>
      </c>
    </row>
    <row r="406" spans="1:22" ht="30" x14ac:dyDescent="0.4">
      <c r="A406">
        <v>404</v>
      </c>
      <c r="B406" s="3" t="s">
        <v>405</v>
      </c>
      <c r="C406" s="3" t="s">
        <v>4514</v>
      </c>
      <c r="D406">
        <v>35000</v>
      </c>
      <c r="E406">
        <v>271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4">
        <f t="shared" si="32"/>
        <v>41646.378032407403</v>
      </c>
      <c r="M406" s="19">
        <f t="shared" si="33"/>
        <v>2014</v>
      </c>
      <c r="N406" s="14">
        <f t="shared" si="30"/>
        <v>41675.711111111115</v>
      </c>
      <c r="O406" t="b">
        <v>0</v>
      </c>
      <c r="P406">
        <v>271</v>
      </c>
      <c r="Q406" t="b">
        <v>1</v>
      </c>
      <c r="R406" t="s">
        <v>8269</v>
      </c>
      <c r="S406" s="7">
        <f t="shared" si="31"/>
        <v>103.09142857142857</v>
      </c>
      <c r="T406" s="7">
        <f t="shared" si="34"/>
        <v>133.14391143911439</v>
      </c>
      <c r="U406" t="s">
        <v>8310</v>
      </c>
      <c r="V406" t="s">
        <v>8315</v>
      </c>
    </row>
    <row r="407" spans="1:22" ht="30" x14ac:dyDescent="0.4">
      <c r="A407">
        <v>405</v>
      </c>
      <c r="B407" s="3" t="s">
        <v>406</v>
      </c>
      <c r="C407" s="3" t="s">
        <v>4515</v>
      </c>
      <c r="D407">
        <v>2820</v>
      </c>
      <c r="E407">
        <v>55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4">
        <f t="shared" si="32"/>
        <v>41673.83494212963</v>
      </c>
      <c r="M407" s="19">
        <f t="shared" si="33"/>
        <v>2014</v>
      </c>
      <c r="N407" s="14">
        <f t="shared" si="30"/>
        <v>41703.83494212963</v>
      </c>
      <c r="O407" t="b">
        <v>0</v>
      </c>
      <c r="P407">
        <v>55</v>
      </c>
      <c r="Q407" t="b">
        <v>1</v>
      </c>
      <c r="R407" t="s">
        <v>8269</v>
      </c>
      <c r="S407" s="7">
        <f t="shared" si="31"/>
        <v>107.65957446808511</v>
      </c>
      <c r="T407" s="7">
        <f t="shared" si="34"/>
        <v>55.2</v>
      </c>
      <c r="U407" t="s">
        <v>8310</v>
      </c>
      <c r="V407" t="s">
        <v>8315</v>
      </c>
    </row>
    <row r="408" spans="1:22" ht="45" x14ac:dyDescent="0.4">
      <c r="A408">
        <v>406</v>
      </c>
      <c r="B408" s="3" t="s">
        <v>407</v>
      </c>
      <c r="C408" s="3" t="s">
        <v>4516</v>
      </c>
      <c r="D408">
        <v>2800</v>
      </c>
      <c r="E408">
        <v>35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4">
        <f t="shared" si="32"/>
        <v>40637.912465277775</v>
      </c>
      <c r="M408" s="19">
        <f t="shared" si="33"/>
        <v>2011</v>
      </c>
      <c r="N408" s="14">
        <f t="shared" si="30"/>
        <v>40671.999305555553</v>
      </c>
      <c r="O408" t="b">
        <v>0</v>
      </c>
      <c r="P408">
        <v>35</v>
      </c>
      <c r="Q408" t="b">
        <v>1</v>
      </c>
      <c r="R408" t="s">
        <v>8269</v>
      </c>
      <c r="S408" s="7">
        <f t="shared" si="31"/>
        <v>107.70464285714286</v>
      </c>
      <c r="T408" s="7">
        <f t="shared" si="34"/>
        <v>86.163714285714292</v>
      </c>
      <c r="U408" t="s">
        <v>8310</v>
      </c>
      <c r="V408" t="s">
        <v>8315</v>
      </c>
    </row>
    <row r="409" spans="1:22" ht="45" x14ac:dyDescent="0.4">
      <c r="A409">
        <v>407</v>
      </c>
      <c r="B409" s="3" t="s">
        <v>408</v>
      </c>
      <c r="C409" s="3" t="s">
        <v>4517</v>
      </c>
      <c r="D409">
        <v>2000</v>
      </c>
      <c r="E409">
        <v>22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4">
        <f t="shared" si="32"/>
        <v>40806.620949074073</v>
      </c>
      <c r="M409" s="19">
        <f t="shared" si="33"/>
        <v>2011</v>
      </c>
      <c r="N409" s="14">
        <f t="shared" si="30"/>
        <v>40866.662615740745</v>
      </c>
      <c r="O409" t="b">
        <v>0</v>
      </c>
      <c r="P409">
        <v>22</v>
      </c>
      <c r="Q409" t="b">
        <v>1</v>
      </c>
      <c r="R409" t="s">
        <v>8269</v>
      </c>
      <c r="S409" s="7">
        <f t="shared" si="31"/>
        <v>101.55000000000001</v>
      </c>
      <c r="T409" s="7">
        <f t="shared" si="34"/>
        <v>92.318181818181813</v>
      </c>
      <c r="U409" t="s">
        <v>8310</v>
      </c>
      <c r="V409" t="s">
        <v>8315</v>
      </c>
    </row>
    <row r="410" spans="1:22" ht="45" x14ac:dyDescent="0.4">
      <c r="A410">
        <v>408</v>
      </c>
      <c r="B410" s="3" t="s">
        <v>409</v>
      </c>
      <c r="C410" s="3" t="s">
        <v>4518</v>
      </c>
      <c r="D410">
        <v>6000</v>
      </c>
      <c r="E410">
        <v>38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4">
        <f t="shared" si="32"/>
        <v>41543.485995370371</v>
      </c>
      <c r="M410" s="19">
        <f t="shared" si="33"/>
        <v>2013</v>
      </c>
      <c r="N410" s="14">
        <f t="shared" si="30"/>
        <v>41583.527662037035</v>
      </c>
      <c r="O410" t="b">
        <v>0</v>
      </c>
      <c r="P410">
        <v>38</v>
      </c>
      <c r="Q410" t="b">
        <v>1</v>
      </c>
      <c r="R410" t="s">
        <v>8269</v>
      </c>
      <c r="S410" s="7">
        <f t="shared" si="31"/>
        <v>101.43766666666667</v>
      </c>
      <c r="T410" s="7">
        <f t="shared" si="34"/>
        <v>160.16473684210527</v>
      </c>
      <c r="U410" t="s">
        <v>8310</v>
      </c>
      <c r="V410" t="s">
        <v>8315</v>
      </c>
    </row>
    <row r="411" spans="1:22" ht="45" x14ac:dyDescent="0.4">
      <c r="A411">
        <v>409</v>
      </c>
      <c r="B411" s="3" t="s">
        <v>410</v>
      </c>
      <c r="C411" s="3" t="s">
        <v>4519</v>
      </c>
      <c r="D411">
        <v>500</v>
      </c>
      <c r="E411">
        <v>15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4">
        <f t="shared" si="32"/>
        <v>42543.612777777773</v>
      </c>
      <c r="M411" s="19">
        <f t="shared" si="33"/>
        <v>2016</v>
      </c>
      <c r="N411" s="14">
        <f t="shared" si="30"/>
        <v>42573.612777777773</v>
      </c>
      <c r="O411" t="b">
        <v>0</v>
      </c>
      <c r="P411">
        <v>15</v>
      </c>
      <c r="Q411" t="b">
        <v>1</v>
      </c>
      <c r="R411" t="s">
        <v>8269</v>
      </c>
      <c r="S411" s="7">
        <f t="shared" si="31"/>
        <v>136.80000000000001</v>
      </c>
      <c r="T411" s="7">
        <f t="shared" si="34"/>
        <v>45.6</v>
      </c>
      <c r="U411" t="s">
        <v>8310</v>
      </c>
      <c r="V411" t="s">
        <v>8315</v>
      </c>
    </row>
    <row r="412" spans="1:22" ht="45" x14ac:dyDescent="0.4">
      <c r="A412">
        <v>410</v>
      </c>
      <c r="B412" s="3" t="s">
        <v>411</v>
      </c>
      <c r="C412" s="3" t="s">
        <v>4520</v>
      </c>
      <c r="D412">
        <v>1000</v>
      </c>
      <c r="E412">
        <v>7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4">
        <f t="shared" si="32"/>
        <v>42113.731446759259</v>
      </c>
      <c r="M412" s="19">
        <f t="shared" si="33"/>
        <v>2015</v>
      </c>
      <c r="N412" s="14">
        <f t="shared" si="30"/>
        <v>42173.731446759259</v>
      </c>
      <c r="O412" t="b">
        <v>0</v>
      </c>
      <c r="P412">
        <v>7</v>
      </c>
      <c r="Q412" t="b">
        <v>1</v>
      </c>
      <c r="R412" t="s">
        <v>8269</v>
      </c>
      <c r="S412" s="7">
        <f t="shared" si="31"/>
        <v>128.29999999999998</v>
      </c>
      <c r="T412" s="7">
        <f t="shared" si="34"/>
        <v>183.28571428571428</v>
      </c>
      <c r="U412" t="s">
        <v>8310</v>
      </c>
      <c r="V412" t="s">
        <v>8315</v>
      </c>
    </row>
    <row r="413" spans="1:22" ht="45" x14ac:dyDescent="0.4">
      <c r="A413">
        <v>411</v>
      </c>
      <c r="B413" s="3" t="s">
        <v>412</v>
      </c>
      <c r="C413" s="3" t="s">
        <v>4521</v>
      </c>
      <c r="D413">
        <v>30000</v>
      </c>
      <c r="E413">
        <v>241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4">
        <f t="shared" si="32"/>
        <v>41597.92597222222</v>
      </c>
      <c r="M413" s="19">
        <f t="shared" si="33"/>
        <v>2013</v>
      </c>
      <c r="N413" s="14">
        <f t="shared" si="30"/>
        <v>41629.958333333336</v>
      </c>
      <c r="O413" t="b">
        <v>0</v>
      </c>
      <c r="P413">
        <v>241</v>
      </c>
      <c r="Q413" t="b">
        <v>1</v>
      </c>
      <c r="R413" t="s">
        <v>8269</v>
      </c>
      <c r="S413" s="7">
        <f t="shared" si="31"/>
        <v>101.05</v>
      </c>
      <c r="T413" s="7">
        <f t="shared" si="34"/>
        <v>125.78838174273859</v>
      </c>
      <c r="U413" t="s">
        <v>8310</v>
      </c>
      <c r="V413" t="s">
        <v>8315</v>
      </c>
    </row>
    <row r="414" spans="1:22" ht="45" x14ac:dyDescent="0.4">
      <c r="A414">
        <v>412</v>
      </c>
      <c r="B414" s="3" t="s">
        <v>413</v>
      </c>
      <c r="C414" s="3" t="s">
        <v>4522</v>
      </c>
      <c r="D414">
        <v>2500</v>
      </c>
      <c r="E414">
        <v>55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4">
        <f t="shared" si="32"/>
        <v>41099.492800925924</v>
      </c>
      <c r="M414" s="19">
        <f t="shared" si="33"/>
        <v>2012</v>
      </c>
      <c r="N414" s="14">
        <f t="shared" si="30"/>
        <v>41115.492800925924</v>
      </c>
      <c r="O414" t="b">
        <v>0</v>
      </c>
      <c r="P414">
        <v>55</v>
      </c>
      <c r="Q414" t="b">
        <v>1</v>
      </c>
      <c r="R414" t="s">
        <v>8269</v>
      </c>
      <c r="S414" s="7">
        <f t="shared" si="31"/>
        <v>126.84</v>
      </c>
      <c r="T414" s="7">
        <f t="shared" si="34"/>
        <v>57.654545454545456</v>
      </c>
      <c r="U414" t="s">
        <v>8310</v>
      </c>
      <c r="V414" t="s">
        <v>8315</v>
      </c>
    </row>
    <row r="415" spans="1:22" ht="4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171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4">
        <f t="shared" si="32"/>
        <v>41079.627442129626</v>
      </c>
      <c r="M415" s="19">
        <f t="shared" si="33"/>
        <v>2012</v>
      </c>
      <c r="N415" s="14">
        <f t="shared" si="30"/>
        <v>41109.627442129626</v>
      </c>
      <c r="O415" t="b">
        <v>0</v>
      </c>
      <c r="P415">
        <v>171</v>
      </c>
      <c r="Q415" t="b">
        <v>1</v>
      </c>
      <c r="R415" t="s">
        <v>8269</v>
      </c>
      <c r="S415" s="7">
        <f t="shared" si="31"/>
        <v>105.0859375</v>
      </c>
      <c r="T415" s="7">
        <f t="shared" si="34"/>
        <v>78.660818713450297</v>
      </c>
      <c r="U415" t="s">
        <v>8310</v>
      </c>
      <c r="V415" t="s">
        <v>8315</v>
      </c>
    </row>
    <row r="416" spans="1:22" ht="45" x14ac:dyDescent="0.4">
      <c r="A416">
        <v>414</v>
      </c>
      <c r="B416" s="3" t="s">
        <v>415</v>
      </c>
      <c r="C416" s="3" t="s">
        <v>4524</v>
      </c>
      <c r="D416">
        <v>18500</v>
      </c>
      <c r="E416">
        <v>208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4">
        <f t="shared" si="32"/>
        <v>41528.813252314816</v>
      </c>
      <c r="M416" s="19">
        <f t="shared" si="33"/>
        <v>2013</v>
      </c>
      <c r="N416" s="14">
        <f t="shared" si="30"/>
        <v>41558.813252314816</v>
      </c>
      <c r="O416" t="b">
        <v>0</v>
      </c>
      <c r="P416">
        <v>208</v>
      </c>
      <c r="Q416" t="b">
        <v>1</v>
      </c>
      <c r="R416" t="s">
        <v>8269</v>
      </c>
      <c r="S416" s="7">
        <f t="shared" si="31"/>
        <v>102.85405405405406</v>
      </c>
      <c r="T416" s="7">
        <f t="shared" si="34"/>
        <v>91.480769230769226</v>
      </c>
      <c r="U416" t="s">
        <v>8310</v>
      </c>
      <c r="V416" t="s">
        <v>8315</v>
      </c>
    </row>
    <row r="417" spans="1:22" ht="45" x14ac:dyDescent="0.4">
      <c r="A417">
        <v>415</v>
      </c>
      <c r="B417" s="3" t="s">
        <v>416</v>
      </c>
      <c r="C417" s="3" t="s">
        <v>4525</v>
      </c>
      <c r="D417">
        <v>1400</v>
      </c>
      <c r="E417">
        <v>21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4">
        <f t="shared" si="32"/>
        <v>41904.601875</v>
      </c>
      <c r="M417" s="19">
        <f t="shared" si="33"/>
        <v>2014</v>
      </c>
      <c r="N417" s="14">
        <f t="shared" si="30"/>
        <v>41929.25</v>
      </c>
      <c r="O417" t="b">
        <v>0</v>
      </c>
      <c r="P417">
        <v>21</v>
      </c>
      <c r="Q417" t="b">
        <v>1</v>
      </c>
      <c r="R417" t="s">
        <v>8269</v>
      </c>
      <c r="S417" s="7">
        <f t="shared" si="31"/>
        <v>102.14714285714285</v>
      </c>
      <c r="T417" s="7">
        <f t="shared" si="34"/>
        <v>68.09809523809524</v>
      </c>
      <c r="U417" t="s">
        <v>8310</v>
      </c>
      <c r="V417" t="s">
        <v>8315</v>
      </c>
    </row>
    <row r="418" spans="1:22" ht="30" x14ac:dyDescent="0.4">
      <c r="A418">
        <v>416</v>
      </c>
      <c r="B418" s="3" t="s">
        <v>417</v>
      </c>
      <c r="C418" s="3" t="s">
        <v>4526</v>
      </c>
      <c r="D418">
        <v>1000</v>
      </c>
      <c r="E418">
        <v>25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4">
        <f t="shared" si="32"/>
        <v>41648.146192129629</v>
      </c>
      <c r="M418" s="19">
        <f t="shared" si="33"/>
        <v>2014</v>
      </c>
      <c r="N418" s="14">
        <f t="shared" si="30"/>
        <v>41678.146192129629</v>
      </c>
      <c r="O418" t="b">
        <v>0</v>
      </c>
      <c r="P418">
        <v>25</v>
      </c>
      <c r="Q418" t="b">
        <v>1</v>
      </c>
      <c r="R418" t="s">
        <v>8269</v>
      </c>
      <c r="S418" s="7">
        <f t="shared" si="31"/>
        <v>120.21700000000001</v>
      </c>
      <c r="T418" s="7">
        <f t="shared" si="34"/>
        <v>48.086800000000004</v>
      </c>
      <c r="U418" t="s">
        <v>8310</v>
      </c>
      <c r="V418" t="s">
        <v>8315</v>
      </c>
    </row>
    <row r="419" spans="1:22" ht="45" x14ac:dyDescent="0.4">
      <c r="A419">
        <v>417</v>
      </c>
      <c r="B419" s="3" t="s">
        <v>418</v>
      </c>
      <c r="C419" s="3" t="s">
        <v>4527</v>
      </c>
      <c r="D419">
        <v>10500</v>
      </c>
      <c r="E419">
        <v>52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4">
        <f t="shared" si="32"/>
        <v>41360.720601851848</v>
      </c>
      <c r="M419" s="19">
        <f t="shared" si="33"/>
        <v>2013</v>
      </c>
      <c r="N419" s="14">
        <f t="shared" si="30"/>
        <v>41371.939583333333</v>
      </c>
      <c r="O419" t="b">
        <v>0</v>
      </c>
      <c r="P419">
        <v>52</v>
      </c>
      <c r="Q419" t="b">
        <v>1</v>
      </c>
      <c r="R419" t="s">
        <v>8269</v>
      </c>
      <c r="S419" s="7">
        <f t="shared" si="31"/>
        <v>100.24761904761905</v>
      </c>
      <c r="T419" s="7">
        <f t="shared" si="34"/>
        <v>202.42307692307693</v>
      </c>
      <c r="U419" t="s">
        <v>8310</v>
      </c>
      <c r="V419" t="s">
        <v>8315</v>
      </c>
    </row>
    <row r="420" spans="1:22" ht="45" x14ac:dyDescent="0.4">
      <c r="A420">
        <v>418</v>
      </c>
      <c r="B420" s="3" t="s">
        <v>419</v>
      </c>
      <c r="C420" s="3" t="s">
        <v>4528</v>
      </c>
      <c r="D420">
        <v>22400</v>
      </c>
      <c r="E420">
        <v>104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4">
        <f t="shared" si="32"/>
        <v>42178.032372685186</v>
      </c>
      <c r="M420" s="19">
        <f t="shared" si="33"/>
        <v>2015</v>
      </c>
      <c r="N420" s="14">
        <f t="shared" si="30"/>
        <v>42208.032372685186</v>
      </c>
      <c r="O420" t="b">
        <v>0</v>
      </c>
      <c r="P420">
        <v>104</v>
      </c>
      <c r="Q420" t="b">
        <v>1</v>
      </c>
      <c r="R420" t="s">
        <v>8269</v>
      </c>
      <c r="S420" s="7">
        <f t="shared" si="31"/>
        <v>100.63392857142857</v>
      </c>
      <c r="T420" s="7">
        <f t="shared" si="34"/>
        <v>216.75</v>
      </c>
      <c r="U420" t="s">
        <v>8310</v>
      </c>
      <c r="V420" t="s">
        <v>8315</v>
      </c>
    </row>
    <row r="421" spans="1:22" ht="45" x14ac:dyDescent="0.4">
      <c r="A421">
        <v>419</v>
      </c>
      <c r="B421" s="3" t="s">
        <v>420</v>
      </c>
      <c r="C421" s="3" t="s">
        <v>4529</v>
      </c>
      <c r="D421">
        <v>8000</v>
      </c>
      <c r="E421">
        <v>73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4">
        <f t="shared" si="32"/>
        <v>41394.592442129629</v>
      </c>
      <c r="M421" s="19">
        <f t="shared" si="33"/>
        <v>2013</v>
      </c>
      <c r="N421" s="14">
        <f t="shared" si="30"/>
        <v>41454.592442129629</v>
      </c>
      <c r="O421" t="b">
        <v>0</v>
      </c>
      <c r="P421">
        <v>73</v>
      </c>
      <c r="Q421" t="b">
        <v>1</v>
      </c>
      <c r="R421" t="s">
        <v>8269</v>
      </c>
      <c r="S421" s="7">
        <f t="shared" si="31"/>
        <v>100.4375</v>
      </c>
      <c r="T421" s="7">
        <f t="shared" si="34"/>
        <v>110.06849315068493</v>
      </c>
      <c r="U421" t="s">
        <v>8310</v>
      </c>
      <c r="V421" t="s">
        <v>8315</v>
      </c>
    </row>
    <row r="422" spans="1:22" ht="45" x14ac:dyDescent="0.4">
      <c r="A422">
        <v>420</v>
      </c>
      <c r="B422" s="3" t="s">
        <v>421</v>
      </c>
      <c r="C422" s="3" t="s">
        <v>4530</v>
      </c>
      <c r="D422">
        <v>3300</v>
      </c>
      <c r="E422">
        <v>3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4">
        <f t="shared" si="32"/>
        <v>41681.98646990741</v>
      </c>
      <c r="M422" s="19">
        <f t="shared" si="33"/>
        <v>2014</v>
      </c>
      <c r="N422" s="14">
        <f t="shared" si="30"/>
        <v>41711.944803240738</v>
      </c>
      <c r="O422" t="b">
        <v>0</v>
      </c>
      <c r="P422">
        <v>3</v>
      </c>
      <c r="Q422" t="b">
        <v>0</v>
      </c>
      <c r="R422" t="s">
        <v>8270</v>
      </c>
      <c r="S422" s="7">
        <f t="shared" si="31"/>
        <v>0.43939393939393934</v>
      </c>
      <c r="T422" s="7">
        <f t="shared" si="34"/>
        <v>4.833333333333333</v>
      </c>
      <c r="U422" t="s">
        <v>8310</v>
      </c>
      <c r="V422" t="s">
        <v>8316</v>
      </c>
    </row>
    <row r="423" spans="1:22" ht="45" x14ac:dyDescent="0.4">
      <c r="A423">
        <v>421</v>
      </c>
      <c r="B423" s="3" t="s">
        <v>422</v>
      </c>
      <c r="C423" s="3" t="s">
        <v>4531</v>
      </c>
      <c r="D423">
        <v>15000</v>
      </c>
      <c r="E423">
        <v>6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4">
        <f t="shared" si="32"/>
        <v>42177.241388888884</v>
      </c>
      <c r="M423" s="19">
        <f t="shared" si="33"/>
        <v>2015</v>
      </c>
      <c r="N423" s="14">
        <f t="shared" si="30"/>
        <v>42237.241388888884</v>
      </c>
      <c r="O423" t="b">
        <v>0</v>
      </c>
      <c r="P423">
        <v>6</v>
      </c>
      <c r="Q423" t="b">
        <v>0</v>
      </c>
      <c r="R423" t="s">
        <v>8270</v>
      </c>
      <c r="S423" s="7">
        <f t="shared" si="31"/>
        <v>2.0066666666666668</v>
      </c>
      <c r="T423" s="7">
        <f t="shared" si="34"/>
        <v>50.166666666666664</v>
      </c>
      <c r="U423" t="s">
        <v>8310</v>
      </c>
      <c r="V423" t="s">
        <v>8316</v>
      </c>
    </row>
    <row r="424" spans="1:22" ht="45" x14ac:dyDescent="0.4">
      <c r="A424">
        <v>422</v>
      </c>
      <c r="B424" s="3" t="s">
        <v>423</v>
      </c>
      <c r="C424" s="3" t="s">
        <v>4532</v>
      </c>
      <c r="D424">
        <v>40000</v>
      </c>
      <c r="E424">
        <v>12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4">
        <f t="shared" si="32"/>
        <v>41863.010381944448</v>
      </c>
      <c r="M424" s="19">
        <f t="shared" si="33"/>
        <v>2014</v>
      </c>
      <c r="N424" s="14">
        <f t="shared" si="30"/>
        <v>41893.010381944448</v>
      </c>
      <c r="O424" t="b">
        <v>0</v>
      </c>
      <c r="P424">
        <v>12</v>
      </c>
      <c r="Q424" t="b">
        <v>0</v>
      </c>
      <c r="R424" t="s">
        <v>8270</v>
      </c>
      <c r="S424" s="7">
        <f t="shared" si="31"/>
        <v>1.075</v>
      </c>
      <c r="T424" s="7">
        <f t="shared" si="34"/>
        <v>35.833333333333336</v>
      </c>
      <c r="U424" t="s">
        <v>8310</v>
      </c>
      <c r="V424" t="s">
        <v>8316</v>
      </c>
    </row>
    <row r="425" spans="1:22" ht="4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13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4">
        <f t="shared" si="32"/>
        <v>41400.67627314815</v>
      </c>
      <c r="M425" s="19">
        <f t="shared" si="33"/>
        <v>2013</v>
      </c>
      <c r="N425" s="14">
        <f t="shared" si="30"/>
        <v>41430.67627314815</v>
      </c>
      <c r="O425" t="b">
        <v>0</v>
      </c>
      <c r="P425">
        <v>13</v>
      </c>
      <c r="Q425" t="b">
        <v>0</v>
      </c>
      <c r="R425" t="s">
        <v>8270</v>
      </c>
      <c r="S425" s="7">
        <f t="shared" si="31"/>
        <v>0.76500000000000001</v>
      </c>
      <c r="T425" s="7">
        <f t="shared" si="34"/>
        <v>11.76923076923077</v>
      </c>
      <c r="U425" t="s">
        <v>8310</v>
      </c>
      <c r="V425" t="s">
        <v>8316</v>
      </c>
    </row>
    <row r="426" spans="1:22" ht="45" x14ac:dyDescent="0.4">
      <c r="A426">
        <v>424</v>
      </c>
      <c r="B426" s="3" t="s">
        <v>425</v>
      </c>
      <c r="C426" s="3" t="s">
        <v>4534</v>
      </c>
      <c r="D426">
        <v>3000</v>
      </c>
      <c r="E426">
        <v>5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4">
        <f t="shared" si="32"/>
        <v>40934.126145833332</v>
      </c>
      <c r="M426" s="19">
        <f t="shared" si="33"/>
        <v>2012</v>
      </c>
      <c r="N426" s="14">
        <f t="shared" si="30"/>
        <v>40994.084479166668</v>
      </c>
      <c r="O426" t="b">
        <v>0</v>
      </c>
      <c r="P426">
        <v>5</v>
      </c>
      <c r="Q426" t="b">
        <v>0</v>
      </c>
      <c r="R426" t="s">
        <v>8270</v>
      </c>
      <c r="S426" s="7">
        <f t="shared" si="31"/>
        <v>6.7966666666666677</v>
      </c>
      <c r="T426" s="7">
        <f t="shared" si="34"/>
        <v>40.78</v>
      </c>
      <c r="U426" t="s">
        <v>8310</v>
      </c>
      <c r="V426" t="s">
        <v>8316</v>
      </c>
    </row>
    <row r="427" spans="1:22" ht="45" x14ac:dyDescent="0.4">
      <c r="A427">
        <v>425</v>
      </c>
      <c r="B427" s="3" t="s">
        <v>426</v>
      </c>
      <c r="C427" s="3" t="s">
        <v>4535</v>
      </c>
      <c r="D427">
        <v>50000</v>
      </c>
      <c r="E427">
        <v>2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4">
        <f t="shared" si="32"/>
        <v>42275.611157407402</v>
      </c>
      <c r="M427" s="19">
        <f t="shared" si="33"/>
        <v>2015</v>
      </c>
      <c r="N427" s="14">
        <f t="shared" si="30"/>
        <v>42335.652824074074</v>
      </c>
      <c r="O427" t="b">
        <v>0</v>
      </c>
      <c r="P427">
        <v>2</v>
      </c>
      <c r="Q427" t="b">
        <v>0</v>
      </c>
      <c r="R427" t="s">
        <v>8270</v>
      </c>
      <c r="S427" s="7">
        <f t="shared" si="31"/>
        <v>1.2E-2</v>
      </c>
      <c r="T427" s="7">
        <f t="shared" si="34"/>
        <v>3</v>
      </c>
      <c r="U427" t="s">
        <v>8310</v>
      </c>
      <c r="V427" t="s">
        <v>8316</v>
      </c>
    </row>
    <row r="428" spans="1:22" ht="45" x14ac:dyDescent="0.4">
      <c r="A428">
        <v>426</v>
      </c>
      <c r="B428" s="3" t="s">
        <v>427</v>
      </c>
      <c r="C428" s="3" t="s">
        <v>4536</v>
      </c>
      <c r="D428">
        <v>10000</v>
      </c>
      <c r="E428">
        <v>8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4">
        <f t="shared" si="32"/>
        <v>42400.461967592593</v>
      </c>
      <c r="M428" s="19">
        <f t="shared" si="33"/>
        <v>2016</v>
      </c>
      <c r="N428" s="14">
        <f t="shared" si="30"/>
        <v>42430.461967592593</v>
      </c>
      <c r="O428" t="b">
        <v>0</v>
      </c>
      <c r="P428">
        <v>8</v>
      </c>
      <c r="Q428" t="b">
        <v>0</v>
      </c>
      <c r="R428" t="s">
        <v>8270</v>
      </c>
      <c r="S428" s="7">
        <f t="shared" si="31"/>
        <v>1.3299999999999998</v>
      </c>
      <c r="T428" s="7">
        <f t="shared" si="34"/>
        <v>16.625</v>
      </c>
      <c r="U428" t="s">
        <v>8310</v>
      </c>
      <c r="V428" t="s">
        <v>8316</v>
      </c>
    </row>
    <row r="429" spans="1:22" ht="45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4">
        <f t="shared" si="32"/>
        <v>42285.65902777778</v>
      </c>
      <c r="M429" s="19">
        <f t="shared" si="33"/>
        <v>2015</v>
      </c>
      <c r="N429" s="14">
        <f t="shared" si="30"/>
        <v>42299.540972222225</v>
      </c>
      <c r="O429" t="b">
        <v>0</v>
      </c>
      <c r="P429">
        <v>0</v>
      </c>
      <c r="Q429" t="b">
        <v>0</v>
      </c>
      <c r="R429" t="s">
        <v>8270</v>
      </c>
      <c r="S429" s="7">
        <f t="shared" si="31"/>
        <v>0</v>
      </c>
      <c r="T429" s="7">
        <f t="shared" si="34"/>
        <v>0</v>
      </c>
      <c r="U429" t="s">
        <v>8310</v>
      </c>
      <c r="V429" t="s">
        <v>8316</v>
      </c>
    </row>
    <row r="430" spans="1:22" ht="30" x14ac:dyDescent="0.4">
      <c r="A430">
        <v>428</v>
      </c>
      <c r="B430" s="3" t="s">
        <v>429</v>
      </c>
      <c r="C430" s="3" t="s">
        <v>4538</v>
      </c>
      <c r="D430">
        <v>12000</v>
      </c>
      <c r="E430">
        <v>13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4">
        <f t="shared" si="32"/>
        <v>41778.516724537039</v>
      </c>
      <c r="M430" s="19">
        <f t="shared" si="33"/>
        <v>2014</v>
      </c>
      <c r="N430" s="14">
        <f t="shared" si="30"/>
        <v>41806.666666666664</v>
      </c>
      <c r="O430" t="b">
        <v>0</v>
      </c>
      <c r="P430">
        <v>13</v>
      </c>
      <c r="Q430" t="b">
        <v>0</v>
      </c>
      <c r="R430" t="s">
        <v>8270</v>
      </c>
      <c r="S430" s="7">
        <f t="shared" si="31"/>
        <v>5.6333333333333329</v>
      </c>
      <c r="T430" s="7">
        <f t="shared" si="34"/>
        <v>52</v>
      </c>
      <c r="U430" t="s">
        <v>8310</v>
      </c>
      <c r="V430" t="s">
        <v>8316</v>
      </c>
    </row>
    <row r="431" spans="1:22" ht="45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4">
        <f t="shared" si="32"/>
        <v>40070.651412037041</v>
      </c>
      <c r="M431" s="19">
        <f t="shared" si="33"/>
        <v>2009</v>
      </c>
      <c r="N431" s="14">
        <f t="shared" si="30"/>
        <v>40143.957638888889</v>
      </c>
      <c r="O431" t="b">
        <v>0</v>
      </c>
      <c r="P431">
        <v>0</v>
      </c>
      <c r="Q431" t="b">
        <v>0</v>
      </c>
      <c r="R431" t="s">
        <v>8270</v>
      </c>
      <c r="S431" s="7">
        <f t="shared" si="31"/>
        <v>0</v>
      </c>
      <c r="T431" s="7">
        <f t="shared" si="34"/>
        <v>0</v>
      </c>
      <c r="U431" t="s">
        <v>8310</v>
      </c>
      <c r="V431" t="s">
        <v>8316</v>
      </c>
    </row>
    <row r="432" spans="1:22" ht="30" x14ac:dyDescent="0.4">
      <c r="A432">
        <v>430</v>
      </c>
      <c r="B432" s="3" t="s">
        <v>431</v>
      </c>
      <c r="C432" s="3" t="s">
        <v>4540</v>
      </c>
      <c r="D432">
        <v>1000</v>
      </c>
      <c r="E432">
        <v>5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4">
        <f t="shared" si="32"/>
        <v>41512.857256944444</v>
      </c>
      <c r="M432" s="19">
        <f t="shared" si="33"/>
        <v>2013</v>
      </c>
      <c r="N432" s="14">
        <f t="shared" si="30"/>
        <v>41527.857256944444</v>
      </c>
      <c r="O432" t="b">
        <v>0</v>
      </c>
      <c r="P432">
        <v>5</v>
      </c>
      <c r="Q432" t="b">
        <v>0</v>
      </c>
      <c r="R432" t="s">
        <v>8270</v>
      </c>
      <c r="S432" s="7">
        <f t="shared" si="31"/>
        <v>2.4</v>
      </c>
      <c r="T432" s="7">
        <f t="shared" si="34"/>
        <v>4.8</v>
      </c>
      <c r="U432" t="s">
        <v>8310</v>
      </c>
      <c r="V432" t="s">
        <v>8316</v>
      </c>
    </row>
    <row r="433" spans="1:22" ht="45" x14ac:dyDescent="0.4">
      <c r="A433">
        <v>431</v>
      </c>
      <c r="B433" s="3" t="s">
        <v>432</v>
      </c>
      <c r="C433" s="3" t="s">
        <v>4541</v>
      </c>
      <c r="D433">
        <v>3000</v>
      </c>
      <c r="E433">
        <v>8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4">
        <f t="shared" si="32"/>
        <v>42526.621331018519</v>
      </c>
      <c r="M433" s="19">
        <f t="shared" si="33"/>
        <v>2016</v>
      </c>
      <c r="N433" s="14">
        <f t="shared" si="30"/>
        <v>42556.621331018519</v>
      </c>
      <c r="O433" t="b">
        <v>0</v>
      </c>
      <c r="P433">
        <v>8</v>
      </c>
      <c r="Q433" t="b">
        <v>0</v>
      </c>
      <c r="R433" t="s">
        <v>8270</v>
      </c>
      <c r="S433" s="7">
        <f t="shared" si="31"/>
        <v>13.833333333333334</v>
      </c>
      <c r="T433" s="7">
        <f t="shared" si="34"/>
        <v>51.875</v>
      </c>
      <c r="U433" t="s">
        <v>8310</v>
      </c>
      <c r="V433" t="s">
        <v>8316</v>
      </c>
    </row>
    <row r="434" spans="1:22" ht="45" x14ac:dyDescent="0.4">
      <c r="A434">
        <v>432</v>
      </c>
      <c r="B434" s="3" t="s">
        <v>433</v>
      </c>
      <c r="C434" s="3" t="s">
        <v>4542</v>
      </c>
      <c r="D434">
        <v>6000</v>
      </c>
      <c r="E434">
        <v>8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4">
        <f t="shared" si="32"/>
        <v>42238.476631944446</v>
      </c>
      <c r="M434" s="19">
        <f t="shared" si="33"/>
        <v>2015</v>
      </c>
      <c r="N434" s="14">
        <f t="shared" si="30"/>
        <v>42298.476631944446</v>
      </c>
      <c r="O434" t="b">
        <v>0</v>
      </c>
      <c r="P434">
        <v>8</v>
      </c>
      <c r="Q434" t="b">
        <v>0</v>
      </c>
      <c r="R434" t="s">
        <v>8270</v>
      </c>
      <c r="S434" s="7">
        <f t="shared" si="31"/>
        <v>9.5</v>
      </c>
      <c r="T434" s="7">
        <f t="shared" si="34"/>
        <v>71.25</v>
      </c>
      <c r="U434" t="s">
        <v>8310</v>
      </c>
      <c r="V434" t="s">
        <v>8316</v>
      </c>
    </row>
    <row r="435" spans="1:22" ht="60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4">
        <f t="shared" si="32"/>
        <v>42228.379884259259</v>
      </c>
      <c r="M435" s="19">
        <f t="shared" si="33"/>
        <v>2015</v>
      </c>
      <c r="N435" s="14">
        <f t="shared" si="30"/>
        <v>42288.379884259259</v>
      </c>
      <c r="O435" t="b">
        <v>0</v>
      </c>
      <c r="P435">
        <v>0</v>
      </c>
      <c r="Q435" t="b">
        <v>0</v>
      </c>
      <c r="R435" t="s">
        <v>8270</v>
      </c>
      <c r="S435" s="7">
        <f t="shared" si="31"/>
        <v>0</v>
      </c>
      <c r="T435" s="7">
        <f t="shared" si="34"/>
        <v>0</v>
      </c>
      <c r="U435" t="s">
        <v>8310</v>
      </c>
      <c r="V435" t="s">
        <v>8316</v>
      </c>
    </row>
    <row r="436" spans="1:22" ht="45" x14ac:dyDescent="0.4">
      <c r="A436">
        <v>434</v>
      </c>
      <c r="B436" s="3" t="s">
        <v>435</v>
      </c>
      <c r="C436" s="3" t="s">
        <v>4544</v>
      </c>
      <c r="D436">
        <v>2500</v>
      </c>
      <c r="E436">
        <v>2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4">
        <f t="shared" si="32"/>
        <v>41576.584513888891</v>
      </c>
      <c r="M436" s="19">
        <f t="shared" si="33"/>
        <v>2013</v>
      </c>
      <c r="N436" s="14">
        <f t="shared" si="30"/>
        <v>41609.626180555555</v>
      </c>
      <c r="O436" t="b">
        <v>0</v>
      </c>
      <c r="P436">
        <v>2</v>
      </c>
      <c r="Q436" t="b">
        <v>0</v>
      </c>
      <c r="R436" t="s">
        <v>8270</v>
      </c>
      <c r="S436" s="7">
        <f t="shared" si="31"/>
        <v>5</v>
      </c>
      <c r="T436" s="7">
        <f t="shared" si="34"/>
        <v>62.5</v>
      </c>
      <c r="U436" t="s">
        <v>8310</v>
      </c>
      <c r="V436" t="s">
        <v>8316</v>
      </c>
    </row>
    <row r="437" spans="1:22" ht="45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4">
        <f t="shared" si="32"/>
        <v>41500.497453703705</v>
      </c>
      <c r="M437" s="19">
        <f t="shared" si="33"/>
        <v>2013</v>
      </c>
      <c r="N437" s="14">
        <f t="shared" si="30"/>
        <v>41530.497453703705</v>
      </c>
      <c r="O437" t="b">
        <v>0</v>
      </c>
      <c r="P437">
        <v>3</v>
      </c>
      <c r="Q437" t="b">
        <v>0</v>
      </c>
      <c r="R437" t="s">
        <v>8270</v>
      </c>
      <c r="S437" s="7">
        <f t="shared" si="31"/>
        <v>2.7272727272727275E-3</v>
      </c>
      <c r="T437" s="7">
        <f t="shared" si="34"/>
        <v>1</v>
      </c>
      <c r="U437" t="s">
        <v>8310</v>
      </c>
      <c r="V437" t="s">
        <v>8316</v>
      </c>
    </row>
    <row r="438" spans="1:22" ht="4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4">
        <f t="shared" si="32"/>
        <v>41456.11241898148</v>
      </c>
      <c r="M438" s="19">
        <f t="shared" si="33"/>
        <v>2013</v>
      </c>
      <c r="N438" s="14">
        <f t="shared" si="30"/>
        <v>41486.11241898148</v>
      </c>
      <c r="O438" t="b">
        <v>0</v>
      </c>
      <c r="P438">
        <v>0</v>
      </c>
      <c r="Q438" t="b">
        <v>0</v>
      </c>
      <c r="R438" t="s">
        <v>8270</v>
      </c>
      <c r="S438" s="7">
        <f t="shared" si="31"/>
        <v>0</v>
      </c>
      <c r="T438" s="7">
        <f t="shared" si="34"/>
        <v>0</v>
      </c>
      <c r="U438" t="s">
        <v>8310</v>
      </c>
      <c r="V438" t="s">
        <v>8316</v>
      </c>
    </row>
    <row r="439" spans="1:22" ht="4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4">
        <f t="shared" si="32"/>
        <v>42591.06858796296</v>
      </c>
      <c r="M439" s="19">
        <f t="shared" si="33"/>
        <v>2016</v>
      </c>
      <c r="N439" s="14">
        <f t="shared" si="30"/>
        <v>42651.06858796296</v>
      </c>
      <c r="O439" t="b">
        <v>0</v>
      </c>
      <c r="P439">
        <v>0</v>
      </c>
      <c r="Q439" t="b">
        <v>0</v>
      </c>
      <c r="R439" t="s">
        <v>8270</v>
      </c>
      <c r="S439" s="7">
        <f t="shared" si="31"/>
        <v>0</v>
      </c>
      <c r="T439" s="7">
        <f t="shared" si="34"/>
        <v>0</v>
      </c>
      <c r="U439" t="s">
        <v>8310</v>
      </c>
      <c r="V439" t="s">
        <v>8316</v>
      </c>
    </row>
    <row r="440" spans="1:22" ht="4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11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4">
        <f t="shared" si="32"/>
        <v>42296.011087962965</v>
      </c>
      <c r="M440" s="19">
        <f t="shared" si="33"/>
        <v>2015</v>
      </c>
      <c r="N440" s="14">
        <f t="shared" si="30"/>
        <v>42326.052754629629</v>
      </c>
      <c r="O440" t="b">
        <v>0</v>
      </c>
      <c r="P440">
        <v>11</v>
      </c>
      <c r="Q440" t="b">
        <v>0</v>
      </c>
      <c r="R440" t="s">
        <v>8270</v>
      </c>
      <c r="S440" s="7">
        <f t="shared" si="31"/>
        <v>9.379999999999999</v>
      </c>
      <c r="T440" s="7">
        <f t="shared" si="34"/>
        <v>170.54545454545453</v>
      </c>
      <c r="U440" t="s">
        <v>8310</v>
      </c>
      <c r="V440" t="s">
        <v>8316</v>
      </c>
    </row>
    <row r="441" spans="1:22" ht="4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4">
        <f t="shared" si="32"/>
        <v>41919.511782407411</v>
      </c>
      <c r="M441" s="19">
        <f t="shared" si="33"/>
        <v>2014</v>
      </c>
      <c r="N441" s="14">
        <f t="shared" si="30"/>
        <v>41929.511782407411</v>
      </c>
      <c r="O441" t="b">
        <v>0</v>
      </c>
      <c r="P441">
        <v>0</v>
      </c>
      <c r="Q441" t="b">
        <v>0</v>
      </c>
      <c r="R441" t="s">
        <v>8270</v>
      </c>
      <c r="S441" s="7">
        <f t="shared" si="31"/>
        <v>0</v>
      </c>
      <c r="T441" s="7">
        <f t="shared" si="34"/>
        <v>0</v>
      </c>
      <c r="U441" t="s">
        <v>8310</v>
      </c>
      <c r="V441" t="s">
        <v>8316</v>
      </c>
    </row>
    <row r="442" spans="1:22" ht="30" x14ac:dyDescent="0.4">
      <c r="A442">
        <v>440</v>
      </c>
      <c r="B442" s="3" t="s">
        <v>441</v>
      </c>
      <c r="C442" s="3" t="s">
        <v>4550</v>
      </c>
      <c r="D442">
        <v>5000</v>
      </c>
      <c r="E442">
        <v>1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4">
        <f t="shared" si="32"/>
        <v>42423.735567129625</v>
      </c>
      <c r="M442" s="19">
        <f t="shared" si="33"/>
        <v>2016</v>
      </c>
      <c r="N442" s="14">
        <f t="shared" si="30"/>
        <v>42453.693900462968</v>
      </c>
      <c r="O442" t="b">
        <v>0</v>
      </c>
      <c r="P442">
        <v>1</v>
      </c>
      <c r="Q442" t="b">
        <v>0</v>
      </c>
      <c r="R442" t="s">
        <v>8270</v>
      </c>
      <c r="S442" s="7">
        <f t="shared" si="31"/>
        <v>0.1</v>
      </c>
      <c r="T442" s="7">
        <f t="shared" si="34"/>
        <v>5</v>
      </c>
      <c r="U442" t="s">
        <v>8310</v>
      </c>
      <c r="V442" t="s">
        <v>8316</v>
      </c>
    </row>
    <row r="443" spans="1:22" ht="4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4">
        <f t="shared" si="32"/>
        <v>41550.543935185182</v>
      </c>
      <c r="M443" s="19">
        <f t="shared" si="33"/>
        <v>2013</v>
      </c>
      <c r="N443" s="14">
        <f t="shared" si="30"/>
        <v>41580.543935185182</v>
      </c>
      <c r="O443" t="b">
        <v>0</v>
      </c>
      <c r="P443">
        <v>0</v>
      </c>
      <c r="Q443" t="b">
        <v>0</v>
      </c>
      <c r="R443" t="s">
        <v>8270</v>
      </c>
      <c r="S443" s="7">
        <f t="shared" si="31"/>
        <v>0</v>
      </c>
      <c r="T443" s="7">
        <f t="shared" si="34"/>
        <v>0</v>
      </c>
      <c r="U443" t="s">
        <v>8310</v>
      </c>
      <c r="V443" t="s">
        <v>8316</v>
      </c>
    </row>
    <row r="444" spans="1:22" x14ac:dyDescent="0.4">
      <c r="A444">
        <v>442</v>
      </c>
      <c r="B444" s="3" t="s">
        <v>443</v>
      </c>
      <c r="C444" s="3" t="s">
        <v>4552</v>
      </c>
      <c r="D444">
        <v>17000</v>
      </c>
      <c r="E444">
        <v>17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4">
        <f t="shared" si="32"/>
        <v>42024.638692129629</v>
      </c>
      <c r="M444" s="19">
        <f t="shared" si="33"/>
        <v>2015</v>
      </c>
      <c r="N444" s="14">
        <f t="shared" si="30"/>
        <v>42054.638692129629</v>
      </c>
      <c r="O444" t="b">
        <v>0</v>
      </c>
      <c r="P444">
        <v>17</v>
      </c>
      <c r="Q444" t="b">
        <v>0</v>
      </c>
      <c r="R444" t="s">
        <v>8270</v>
      </c>
      <c r="S444" s="7">
        <f t="shared" si="31"/>
        <v>39.358823529411765</v>
      </c>
      <c r="T444" s="7">
        <f t="shared" si="34"/>
        <v>393.58823529411762</v>
      </c>
      <c r="U444" t="s">
        <v>8310</v>
      </c>
      <c r="V444" t="s">
        <v>8316</v>
      </c>
    </row>
    <row r="445" spans="1:22" ht="45" x14ac:dyDescent="0.4">
      <c r="A445">
        <v>443</v>
      </c>
      <c r="B445" s="3" t="s">
        <v>444</v>
      </c>
      <c r="C445" s="3" t="s">
        <v>4553</v>
      </c>
      <c r="D445">
        <v>10000</v>
      </c>
      <c r="E445">
        <v>2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4">
        <f t="shared" si="32"/>
        <v>41649.765057870369</v>
      </c>
      <c r="M445" s="19">
        <f t="shared" si="33"/>
        <v>2014</v>
      </c>
      <c r="N445" s="14">
        <f t="shared" si="30"/>
        <v>41679.765057870369</v>
      </c>
      <c r="O445" t="b">
        <v>0</v>
      </c>
      <c r="P445">
        <v>2</v>
      </c>
      <c r="Q445" t="b">
        <v>0</v>
      </c>
      <c r="R445" t="s">
        <v>8270</v>
      </c>
      <c r="S445" s="7">
        <f t="shared" si="31"/>
        <v>0.1</v>
      </c>
      <c r="T445" s="7">
        <f t="shared" si="34"/>
        <v>5</v>
      </c>
      <c r="U445" t="s">
        <v>8310</v>
      </c>
      <c r="V445" t="s">
        <v>8316</v>
      </c>
    </row>
    <row r="446" spans="1:22" ht="30" x14ac:dyDescent="0.4">
      <c r="A446">
        <v>444</v>
      </c>
      <c r="B446" s="3" t="s">
        <v>445</v>
      </c>
      <c r="C446" s="3" t="s">
        <v>4554</v>
      </c>
      <c r="D446">
        <v>1000</v>
      </c>
      <c r="E446">
        <v>1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4">
        <f t="shared" si="32"/>
        <v>40894.656956018516</v>
      </c>
      <c r="M446" s="19">
        <f t="shared" si="33"/>
        <v>2011</v>
      </c>
      <c r="N446" s="14">
        <f t="shared" si="30"/>
        <v>40954.656956018516</v>
      </c>
      <c r="O446" t="b">
        <v>0</v>
      </c>
      <c r="P446">
        <v>1</v>
      </c>
      <c r="Q446" t="b">
        <v>0</v>
      </c>
      <c r="R446" t="s">
        <v>8270</v>
      </c>
      <c r="S446" s="7">
        <f t="shared" si="31"/>
        <v>5</v>
      </c>
      <c r="T446" s="7">
        <f t="shared" si="34"/>
        <v>50</v>
      </c>
      <c r="U446" t="s">
        <v>8310</v>
      </c>
      <c r="V446" t="s">
        <v>8316</v>
      </c>
    </row>
    <row r="447" spans="1:22" ht="4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4">
        <f t="shared" si="32"/>
        <v>42130.085358796292</v>
      </c>
      <c r="M447" s="19">
        <f t="shared" si="33"/>
        <v>2015</v>
      </c>
      <c r="N447" s="14">
        <f t="shared" si="30"/>
        <v>42145.085358796292</v>
      </c>
      <c r="O447" t="b">
        <v>0</v>
      </c>
      <c r="P447">
        <v>2</v>
      </c>
      <c r="Q447" t="b">
        <v>0</v>
      </c>
      <c r="R447" t="s">
        <v>8270</v>
      </c>
      <c r="S447" s="7">
        <f t="shared" si="31"/>
        <v>3.3333333333333335E-3</v>
      </c>
      <c r="T447" s="7">
        <f t="shared" si="34"/>
        <v>1</v>
      </c>
      <c r="U447" t="s">
        <v>8310</v>
      </c>
      <c r="V447" t="s">
        <v>8316</v>
      </c>
    </row>
    <row r="448" spans="1:22" ht="45" x14ac:dyDescent="0.4">
      <c r="A448">
        <v>446</v>
      </c>
      <c r="B448" s="3" t="s">
        <v>447</v>
      </c>
      <c r="C448" s="3" t="s">
        <v>4556</v>
      </c>
      <c r="D448">
        <v>10500</v>
      </c>
      <c r="E448">
        <v>16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4">
        <f t="shared" si="32"/>
        <v>42036.833564814813</v>
      </c>
      <c r="M448" s="19">
        <f t="shared" si="33"/>
        <v>2015</v>
      </c>
      <c r="N448" s="14">
        <f t="shared" si="30"/>
        <v>42066.833564814813</v>
      </c>
      <c r="O448" t="b">
        <v>0</v>
      </c>
      <c r="P448">
        <v>16</v>
      </c>
      <c r="Q448" t="b">
        <v>0</v>
      </c>
      <c r="R448" t="s">
        <v>8270</v>
      </c>
      <c r="S448" s="7">
        <f t="shared" si="31"/>
        <v>7.2952380952380951</v>
      </c>
      <c r="T448" s="7">
        <f t="shared" si="34"/>
        <v>47.875</v>
      </c>
      <c r="U448" t="s">
        <v>8310</v>
      </c>
      <c r="V448" t="s">
        <v>8316</v>
      </c>
    </row>
    <row r="449" spans="1:22" ht="45" x14ac:dyDescent="0.4">
      <c r="A449">
        <v>447</v>
      </c>
      <c r="B449" s="3" t="s">
        <v>448</v>
      </c>
      <c r="C449" s="3" t="s">
        <v>4557</v>
      </c>
      <c r="D449">
        <v>30000</v>
      </c>
      <c r="E449">
        <v>1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4">
        <f t="shared" si="32"/>
        <v>41331.305127314816</v>
      </c>
      <c r="M449" s="19">
        <f t="shared" si="33"/>
        <v>2013</v>
      </c>
      <c r="N449" s="14">
        <f t="shared" si="30"/>
        <v>41356.263460648144</v>
      </c>
      <c r="O449" t="b">
        <v>0</v>
      </c>
      <c r="P449">
        <v>1</v>
      </c>
      <c r="Q449" t="b">
        <v>0</v>
      </c>
      <c r="R449" t="s">
        <v>8270</v>
      </c>
      <c r="S449" s="7">
        <f t="shared" si="31"/>
        <v>1.6666666666666666E-2</v>
      </c>
      <c r="T449" s="7">
        <f t="shared" si="34"/>
        <v>5</v>
      </c>
      <c r="U449" t="s">
        <v>8310</v>
      </c>
      <c r="V449" t="s">
        <v>8316</v>
      </c>
    </row>
    <row r="450" spans="1:22" ht="45" x14ac:dyDescent="0.4">
      <c r="A450">
        <v>448</v>
      </c>
      <c r="B450" s="3" t="s">
        <v>449</v>
      </c>
      <c r="C450" s="3" t="s">
        <v>4558</v>
      </c>
      <c r="D450">
        <v>2500</v>
      </c>
      <c r="E450">
        <v>4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4">
        <f t="shared" si="32"/>
        <v>41753.508043981477</v>
      </c>
      <c r="M450" s="19">
        <f t="shared" si="33"/>
        <v>2014</v>
      </c>
      <c r="N450" s="14">
        <f t="shared" ref="N450:N513" si="35">(J450/86400)+25569+(-6/24)</f>
        <v>41773.508043981477</v>
      </c>
      <c r="O450" t="b">
        <v>0</v>
      </c>
      <c r="P450">
        <v>4</v>
      </c>
      <c r="Q450" t="b">
        <v>0</v>
      </c>
      <c r="R450" t="s">
        <v>8270</v>
      </c>
      <c r="S450" s="7">
        <f t="shared" ref="S450:S513" si="36">F450/D450*100</f>
        <v>3.2804000000000002</v>
      </c>
      <c r="T450" s="7">
        <f t="shared" si="34"/>
        <v>20.502500000000001</v>
      </c>
      <c r="U450" t="s">
        <v>8310</v>
      </c>
      <c r="V450" t="s">
        <v>8316</v>
      </c>
    </row>
    <row r="451" spans="1:22" ht="45" x14ac:dyDescent="0.4">
      <c r="A451">
        <v>449</v>
      </c>
      <c r="B451" s="3" t="s">
        <v>450</v>
      </c>
      <c r="C451" s="3" t="s">
        <v>4559</v>
      </c>
      <c r="D451">
        <v>2000</v>
      </c>
      <c r="E451">
        <v>5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4">
        <f t="shared" ref="L451:L514" si="37">(K451/86400)+25569+(-6/24)</f>
        <v>41534.318113425928</v>
      </c>
      <c r="M451" s="19">
        <f t="shared" ref="M451:M514" si="38">YEAR(L451)</f>
        <v>2013</v>
      </c>
      <c r="N451" s="14">
        <f t="shared" si="35"/>
        <v>41564.318113425928</v>
      </c>
      <c r="O451" t="b">
        <v>0</v>
      </c>
      <c r="P451">
        <v>5</v>
      </c>
      <c r="Q451" t="b">
        <v>0</v>
      </c>
      <c r="R451" t="s">
        <v>8270</v>
      </c>
      <c r="S451" s="7">
        <f t="shared" si="36"/>
        <v>2.25</v>
      </c>
      <c r="T451" s="7">
        <f t="shared" ref="T451:T514" si="39">IFERROR(F451/P451,0)</f>
        <v>9</v>
      </c>
      <c r="U451" t="s">
        <v>8310</v>
      </c>
      <c r="V451" t="s">
        <v>8316</v>
      </c>
    </row>
    <row r="452" spans="1:22" ht="45" x14ac:dyDescent="0.4">
      <c r="A452">
        <v>450</v>
      </c>
      <c r="B452" s="3" t="s">
        <v>451</v>
      </c>
      <c r="C452" s="3" t="s">
        <v>4560</v>
      </c>
      <c r="D452">
        <v>50000</v>
      </c>
      <c r="E452">
        <v>7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4">
        <f t="shared" si="37"/>
        <v>41654.696759259255</v>
      </c>
      <c r="M452" s="19">
        <f t="shared" si="38"/>
        <v>2014</v>
      </c>
      <c r="N452" s="14">
        <f t="shared" si="35"/>
        <v>41684.696759259255</v>
      </c>
      <c r="O452" t="b">
        <v>0</v>
      </c>
      <c r="P452">
        <v>7</v>
      </c>
      <c r="Q452" t="b">
        <v>0</v>
      </c>
      <c r="R452" t="s">
        <v>8270</v>
      </c>
      <c r="S452" s="7">
        <f t="shared" si="36"/>
        <v>0.79200000000000004</v>
      </c>
      <c r="T452" s="7">
        <f t="shared" si="39"/>
        <v>56.571428571428569</v>
      </c>
      <c r="U452" t="s">
        <v>8310</v>
      </c>
      <c r="V452" t="s">
        <v>8316</v>
      </c>
    </row>
    <row r="453" spans="1:22" ht="4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4">
        <f t="shared" si="37"/>
        <v>41634.465173611112</v>
      </c>
      <c r="M453" s="19">
        <f t="shared" si="38"/>
        <v>2013</v>
      </c>
      <c r="N453" s="14">
        <f t="shared" si="35"/>
        <v>41664.465173611112</v>
      </c>
      <c r="O453" t="b">
        <v>0</v>
      </c>
      <c r="P453">
        <v>0</v>
      </c>
      <c r="Q453" t="b">
        <v>0</v>
      </c>
      <c r="R453" t="s">
        <v>8270</v>
      </c>
      <c r="S453" s="7">
        <f t="shared" si="36"/>
        <v>0</v>
      </c>
      <c r="T453" s="7">
        <f t="shared" si="39"/>
        <v>0</v>
      </c>
      <c r="U453" t="s">
        <v>8310</v>
      </c>
      <c r="V453" t="s">
        <v>8316</v>
      </c>
    </row>
    <row r="454" spans="1:22" ht="30" x14ac:dyDescent="0.4">
      <c r="A454">
        <v>452</v>
      </c>
      <c r="B454" s="3" t="s">
        <v>453</v>
      </c>
      <c r="C454" s="3" t="s">
        <v>4562</v>
      </c>
      <c r="D454">
        <v>750</v>
      </c>
      <c r="E454">
        <v>12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4">
        <f t="shared" si="37"/>
        <v>42107.453877314816</v>
      </c>
      <c r="M454" s="19">
        <f t="shared" si="38"/>
        <v>2015</v>
      </c>
      <c r="N454" s="14">
        <f t="shared" si="35"/>
        <v>42137.453877314816</v>
      </c>
      <c r="O454" t="b">
        <v>0</v>
      </c>
      <c r="P454">
        <v>12</v>
      </c>
      <c r="Q454" t="b">
        <v>0</v>
      </c>
      <c r="R454" t="s">
        <v>8270</v>
      </c>
      <c r="S454" s="7">
        <f t="shared" si="36"/>
        <v>64</v>
      </c>
      <c r="T454" s="7">
        <f t="shared" si="39"/>
        <v>40</v>
      </c>
      <c r="U454" t="s">
        <v>8310</v>
      </c>
      <c r="V454" t="s">
        <v>8316</v>
      </c>
    </row>
    <row r="455" spans="1:22" ht="4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4">
        <f t="shared" si="37"/>
        <v>42038.574988425928</v>
      </c>
      <c r="M455" s="19">
        <f t="shared" si="38"/>
        <v>2015</v>
      </c>
      <c r="N455" s="14">
        <f t="shared" si="35"/>
        <v>42054.574988425928</v>
      </c>
      <c r="O455" t="b">
        <v>0</v>
      </c>
      <c r="P455">
        <v>2</v>
      </c>
      <c r="Q455" t="b">
        <v>0</v>
      </c>
      <c r="R455" t="s">
        <v>8270</v>
      </c>
      <c r="S455" s="7">
        <f t="shared" si="36"/>
        <v>2.7404479578392621E-2</v>
      </c>
      <c r="T455" s="7">
        <f t="shared" si="39"/>
        <v>13</v>
      </c>
      <c r="U455" t="s">
        <v>8310</v>
      </c>
      <c r="V455" t="s">
        <v>8316</v>
      </c>
    </row>
    <row r="456" spans="1:22" ht="45" x14ac:dyDescent="0.4">
      <c r="A456">
        <v>454</v>
      </c>
      <c r="B456" s="3" t="s">
        <v>455</v>
      </c>
      <c r="C456" s="3" t="s">
        <v>4564</v>
      </c>
      <c r="D456">
        <v>10000</v>
      </c>
      <c r="E456">
        <v>5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4">
        <f t="shared" si="37"/>
        <v>41938.467256944445</v>
      </c>
      <c r="M456" s="19">
        <f t="shared" si="38"/>
        <v>2014</v>
      </c>
      <c r="N456" s="14">
        <f t="shared" si="35"/>
        <v>41969.301388888889</v>
      </c>
      <c r="O456" t="b">
        <v>0</v>
      </c>
      <c r="P456">
        <v>5</v>
      </c>
      <c r="Q456" t="b">
        <v>0</v>
      </c>
      <c r="R456" t="s">
        <v>8270</v>
      </c>
      <c r="S456" s="7">
        <f t="shared" si="36"/>
        <v>0.82000000000000006</v>
      </c>
      <c r="T456" s="7">
        <f t="shared" si="39"/>
        <v>16.399999999999999</v>
      </c>
      <c r="U456" t="s">
        <v>8310</v>
      </c>
      <c r="V456" t="s">
        <v>8316</v>
      </c>
    </row>
    <row r="457" spans="1:22" ht="45" x14ac:dyDescent="0.4">
      <c r="A457">
        <v>455</v>
      </c>
      <c r="B457" s="3" t="s">
        <v>456</v>
      </c>
      <c r="C457" s="3" t="s">
        <v>4565</v>
      </c>
      <c r="D457">
        <v>65000</v>
      </c>
      <c r="E457">
        <v>2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4">
        <f t="shared" si="37"/>
        <v>40970.752569444448</v>
      </c>
      <c r="M457" s="19">
        <f t="shared" si="38"/>
        <v>2012</v>
      </c>
      <c r="N457" s="14">
        <f t="shared" si="35"/>
        <v>41015.771527777775</v>
      </c>
      <c r="O457" t="b">
        <v>0</v>
      </c>
      <c r="P457">
        <v>2</v>
      </c>
      <c r="Q457" t="b">
        <v>0</v>
      </c>
      <c r="R457" t="s">
        <v>8270</v>
      </c>
      <c r="S457" s="7">
        <f t="shared" si="36"/>
        <v>6.9230769230769221E-2</v>
      </c>
      <c r="T457" s="7">
        <f t="shared" si="39"/>
        <v>22.5</v>
      </c>
      <c r="U457" t="s">
        <v>8310</v>
      </c>
      <c r="V457" t="s">
        <v>8316</v>
      </c>
    </row>
    <row r="458" spans="1:22" ht="45" x14ac:dyDescent="0.4">
      <c r="A458">
        <v>456</v>
      </c>
      <c r="B458" s="3" t="s">
        <v>457</v>
      </c>
      <c r="C458" s="3" t="s">
        <v>4566</v>
      </c>
      <c r="D458">
        <v>8888</v>
      </c>
      <c r="E458">
        <v>3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4">
        <f t="shared" si="37"/>
        <v>41547.444456018522</v>
      </c>
      <c r="M458" s="19">
        <f t="shared" si="38"/>
        <v>2013</v>
      </c>
      <c r="N458" s="14">
        <f t="shared" si="35"/>
        <v>41568.915972222225</v>
      </c>
      <c r="O458" t="b">
        <v>0</v>
      </c>
      <c r="P458">
        <v>3</v>
      </c>
      <c r="Q458" t="b">
        <v>0</v>
      </c>
      <c r="R458" t="s">
        <v>8270</v>
      </c>
      <c r="S458" s="7">
        <f t="shared" si="36"/>
        <v>0.68631863186318631</v>
      </c>
      <c r="T458" s="7">
        <f t="shared" si="39"/>
        <v>20.333333333333332</v>
      </c>
      <c r="U458" t="s">
        <v>8310</v>
      </c>
      <c r="V458" t="s">
        <v>8316</v>
      </c>
    </row>
    <row r="459" spans="1:22" ht="4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4">
        <f t="shared" si="37"/>
        <v>41837.517500000002</v>
      </c>
      <c r="M459" s="19">
        <f t="shared" si="38"/>
        <v>2014</v>
      </c>
      <c r="N459" s="14">
        <f t="shared" si="35"/>
        <v>41867.517500000002</v>
      </c>
      <c r="O459" t="b">
        <v>0</v>
      </c>
      <c r="P459">
        <v>0</v>
      </c>
      <c r="Q459" t="b">
        <v>0</v>
      </c>
      <c r="R459" t="s">
        <v>8270</v>
      </c>
      <c r="S459" s="7">
        <f t="shared" si="36"/>
        <v>0</v>
      </c>
      <c r="T459" s="7">
        <f t="shared" si="39"/>
        <v>0</v>
      </c>
      <c r="U459" t="s">
        <v>8310</v>
      </c>
      <c r="V459" t="s">
        <v>8316</v>
      </c>
    </row>
    <row r="460" spans="1:22" ht="45" x14ac:dyDescent="0.4">
      <c r="A460">
        <v>458</v>
      </c>
      <c r="B460" s="3" t="s">
        <v>459</v>
      </c>
      <c r="C460" s="3" t="s">
        <v>4568</v>
      </c>
      <c r="D460">
        <v>10000</v>
      </c>
      <c r="E460">
        <v>49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4">
        <f t="shared" si="37"/>
        <v>41378.44976851852</v>
      </c>
      <c r="M460" s="19">
        <f t="shared" si="38"/>
        <v>2013</v>
      </c>
      <c r="N460" s="14">
        <f t="shared" si="35"/>
        <v>41408.44976851852</v>
      </c>
      <c r="O460" t="b">
        <v>0</v>
      </c>
      <c r="P460">
        <v>49</v>
      </c>
      <c r="Q460" t="b">
        <v>0</v>
      </c>
      <c r="R460" t="s">
        <v>8270</v>
      </c>
      <c r="S460" s="7">
        <f t="shared" si="36"/>
        <v>8.2100000000000009</v>
      </c>
      <c r="T460" s="7">
        <f t="shared" si="39"/>
        <v>16.755102040816325</v>
      </c>
      <c r="U460" t="s">
        <v>8310</v>
      </c>
      <c r="V460" t="s">
        <v>8316</v>
      </c>
    </row>
    <row r="461" spans="1:22" ht="45" x14ac:dyDescent="0.4">
      <c r="A461">
        <v>459</v>
      </c>
      <c r="B461" s="3" t="s">
        <v>460</v>
      </c>
      <c r="C461" s="3" t="s">
        <v>4569</v>
      </c>
      <c r="D461">
        <v>39000</v>
      </c>
      <c r="E461">
        <v>1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4">
        <f t="shared" si="37"/>
        <v>40800.3903587963</v>
      </c>
      <c r="M461" s="19">
        <f t="shared" si="38"/>
        <v>2011</v>
      </c>
      <c r="N461" s="14">
        <f t="shared" si="35"/>
        <v>40860.432025462964</v>
      </c>
      <c r="O461" t="b">
        <v>0</v>
      </c>
      <c r="P461">
        <v>1</v>
      </c>
      <c r="Q461" t="b">
        <v>0</v>
      </c>
      <c r="R461" t="s">
        <v>8270</v>
      </c>
      <c r="S461" s="7">
        <f t="shared" si="36"/>
        <v>6.4102564102564097E-2</v>
      </c>
      <c r="T461" s="7">
        <f t="shared" si="39"/>
        <v>25</v>
      </c>
      <c r="U461" t="s">
        <v>8310</v>
      </c>
      <c r="V461" t="s">
        <v>8316</v>
      </c>
    </row>
    <row r="462" spans="1:22" ht="30" x14ac:dyDescent="0.4">
      <c r="A462">
        <v>460</v>
      </c>
      <c r="B462" s="3" t="s">
        <v>461</v>
      </c>
      <c r="C462" s="3" t="s">
        <v>4570</v>
      </c>
      <c r="D462">
        <v>8500</v>
      </c>
      <c r="E462">
        <v>2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4">
        <f t="shared" si="37"/>
        <v>41759.292534722219</v>
      </c>
      <c r="M462" s="19">
        <f t="shared" si="38"/>
        <v>2014</v>
      </c>
      <c r="N462" s="14">
        <f t="shared" si="35"/>
        <v>41790.916666666664</v>
      </c>
      <c r="O462" t="b">
        <v>0</v>
      </c>
      <c r="P462">
        <v>2</v>
      </c>
      <c r="Q462" t="b">
        <v>0</v>
      </c>
      <c r="R462" t="s">
        <v>8270</v>
      </c>
      <c r="S462" s="7">
        <f t="shared" si="36"/>
        <v>0.29411764705882354</v>
      </c>
      <c r="T462" s="7">
        <f t="shared" si="39"/>
        <v>12.5</v>
      </c>
      <c r="U462" t="s">
        <v>8310</v>
      </c>
      <c r="V462" t="s">
        <v>8316</v>
      </c>
    </row>
    <row r="463" spans="1:22" ht="4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4">
        <f t="shared" si="37"/>
        <v>41407.59684027778</v>
      </c>
      <c r="M463" s="19">
        <f t="shared" si="38"/>
        <v>2013</v>
      </c>
      <c r="N463" s="14">
        <f t="shared" si="35"/>
        <v>41427.59684027778</v>
      </c>
      <c r="O463" t="b">
        <v>0</v>
      </c>
      <c r="P463">
        <v>0</v>
      </c>
      <c r="Q463" t="b">
        <v>0</v>
      </c>
      <c r="R463" t="s">
        <v>8270</v>
      </c>
      <c r="S463" s="7">
        <f t="shared" si="36"/>
        <v>0</v>
      </c>
      <c r="T463" s="7">
        <f t="shared" si="39"/>
        <v>0</v>
      </c>
      <c r="U463" t="s">
        <v>8310</v>
      </c>
      <c r="V463" t="s">
        <v>8316</v>
      </c>
    </row>
    <row r="464" spans="1:22" ht="45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4">
        <f t="shared" si="37"/>
        <v>40704.87663194444</v>
      </c>
      <c r="M464" s="19">
        <f t="shared" si="38"/>
        <v>2011</v>
      </c>
      <c r="N464" s="14">
        <f t="shared" si="35"/>
        <v>40764.87663194444</v>
      </c>
      <c r="O464" t="b">
        <v>0</v>
      </c>
      <c r="P464">
        <v>0</v>
      </c>
      <c r="Q464" t="b">
        <v>0</v>
      </c>
      <c r="R464" t="s">
        <v>8270</v>
      </c>
      <c r="S464" s="7">
        <f t="shared" si="36"/>
        <v>0</v>
      </c>
      <c r="T464" s="7">
        <f t="shared" si="39"/>
        <v>0</v>
      </c>
      <c r="U464" t="s">
        <v>8310</v>
      </c>
      <c r="V464" t="s">
        <v>8316</v>
      </c>
    </row>
    <row r="465" spans="1:22" ht="4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11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4">
        <f t="shared" si="37"/>
        <v>40750.460104166668</v>
      </c>
      <c r="M465" s="19">
        <f t="shared" si="38"/>
        <v>2011</v>
      </c>
      <c r="N465" s="14">
        <f t="shared" si="35"/>
        <v>40810.460104166668</v>
      </c>
      <c r="O465" t="b">
        <v>0</v>
      </c>
      <c r="P465">
        <v>11</v>
      </c>
      <c r="Q465" t="b">
        <v>0</v>
      </c>
      <c r="R465" t="s">
        <v>8270</v>
      </c>
      <c r="S465" s="7">
        <f t="shared" si="36"/>
        <v>2.2727272727272729</v>
      </c>
      <c r="T465" s="7">
        <f t="shared" si="39"/>
        <v>113.63636363636364</v>
      </c>
      <c r="U465" t="s">
        <v>8310</v>
      </c>
      <c r="V465" t="s">
        <v>8316</v>
      </c>
    </row>
    <row r="466" spans="1:22" ht="30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4">
        <f t="shared" si="37"/>
        <v>42488.59878472222</v>
      </c>
      <c r="M466" s="19">
        <f t="shared" si="38"/>
        <v>2016</v>
      </c>
      <c r="N466" s="14">
        <f t="shared" si="35"/>
        <v>42508.59878472222</v>
      </c>
      <c r="O466" t="b">
        <v>0</v>
      </c>
      <c r="P466">
        <v>1</v>
      </c>
      <c r="Q466" t="b">
        <v>0</v>
      </c>
      <c r="R466" t="s">
        <v>8270</v>
      </c>
      <c r="S466" s="7">
        <f t="shared" si="36"/>
        <v>9.9009900990099015E-2</v>
      </c>
      <c r="T466" s="7">
        <f t="shared" si="39"/>
        <v>1</v>
      </c>
      <c r="U466" t="s">
        <v>8310</v>
      </c>
      <c r="V466" t="s">
        <v>8316</v>
      </c>
    </row>
    <row r="467" spans="1:22" x14ac:dyDescent="0.4">
      <c r="A467">
        <v>465</v>
      </c>
      <c r="B467" s="3" t="s">
        <v>466</v>
      </c>
      <c r="C467" s="3" t="s">
        <v>4575</v>
      </c>
      <c r="D467">
        <v>512</v>
      </c>
      <c r="E467">
        <v>8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4">
        <f t="shared" si="37"/>
        <v>41800.870069444441</v>
      </c>
      <c r="M467" s="19">
        <f t="shared" si="38"/>
        <v>2014</v>
      </c>
      <c r="N467" s="14">
        <f t="shared" si="35"/>
        <v>41816.870069444441</v>
      </c>
      <c r="O467" t="b">
        <v>0</v>
      </c>
      <c r="P467">
        <v>8</v>
      </c>
      <c r="Q467" t="b">
        <v>0</v>
      </c>
      <c r="R467" t="s">
        <v>8270</v>
      </c>
      <c r="S467" s="7">
        <f t="shared" si="36"/>
        <v>26.953125</v>
      </c>
      <c r="T467" s="7">
        <f t="shared" si="39"/>
        <v>17.25</v>
      </c>
      <c r="U467" t="s">
        <v>8310</v>
      </c>
      <c r="V467" t="s">
        <v>8316</v>
      </c>
    </row>
    <row r="468" spans="1:22" ht="45" x14ac:dyDescent="0.4">
      <c r="A468">
        <v>466</v>
      </c>
      <c r="B468" s="3" t="s">
        <v>467</v>
      </c>
      <c r="C468" s="3" t="s">
        <v>4576</v>
      </c>
      <c r="D468">
        <v>10000</v>
      </c>
      <c r="E468">
        <v>5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4">
        <f t="shared" si="37"/>
        <v>41129.692870370374</v>
      </c>
      <c r="M468" s="19">
        <f t="shared" si="38"/>
        <v>2012</v>
      </c>
      <c r="N468" s="14">
        <f t="shared" si="35"/>
        <v>41159.692870370374</v>
      </c>
      <c r="O468" t="b">
        <v>0</v>
      </c>
      <c r="P468">
        <v>5</v>
      </c>
      <c r="Q468" t="b">
        <v>0</v>
      </c>
      <c r="R468" t="s">
        <v>8270</v>
      </c>
      <c r="S468" s="7">
        <f t="shared" si="36"/>
        <v>0.76</v>
      </c>
      <c r="T468" s="7">
        <f t="shared" si="39"/>
        <v>15.2</v>
      </c>
      <c r="U468" t="s">
        <v>8310</v>
      </c>
      <c r="V468" t="s">
        <v>8316</v>
      </c>
    </row>
    <row r="469" spans="1:22" ht="45" x14ac:dyDescent="0.4">
      <c r="A469">
        <v>467</v>
      </c>
      <c r="B469" s="3" t="s">
        <v>468</v>
      </c>
      <c r="C469" s="3" t="s">
        <v>4577</v>
      </c>
      <c r="D469">
        <v>20000</v>
      </c>
      <c r="E469">
        <v>39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4">
        <f t="shared" si="37"/>
        <v>41135.429791666669</v>
      </c>
      <c r="M469" s="19">
        <f t="shared" si="38"/>
        <v>2012</v>
      </c>
      <c r="N469" s="14">
        <f t="shared" si="35"/>
        <v>41180.429791666669</v>
      </c>
      <c r="O469" t="b">
        <v>0</v>
      </c>
      <c r="P469">
        <v>39</v>
      </c>
      <c r="Q469" t="b">
        <v>0</v>
      </c>
      <c r="R469" t="s">
        <v>8270</v>
      </c>
      <c r="S469" s="7">
        <f t="shared" si="36"/>
        <v>21.574999999999999</v>
      </c>
      <c r="T469" s="7">
        <f t="shared" si="39"/>
        <v>110.64102564102564</v>
      </c>
      <c r="U469" t="s">
        <v>8310</v>
      </c>
      <c r="V469" t="s">
        <v>8316</v>
      </c>
    </row>
    <row r="470" spans="1:22" ht="4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4">
        <f t="shared" si="37"/>
        <v>41040.917627314819</v>
      </c>
      <c r="M470" s="19">
        <f t="shared" si="38"/>
        <v>2012</v>
      </c>
      <c r="N470" s="14">
        <f t="shared" si="35"/>
        <v>41100.910474537035</v>
      </c>
      <c r="O470" t="b">
        <v>0</v>
      </c>
      <c r="P470">
        <v>0</v>
      </c>
      <c r="Q470" t="b">
        <v>0</v>
      </c>
      <c r="R470" t="s">
        <v>8270</v>
      </c>
      <c r="S470" s="7">
        <f t="shared" si="36"/>
        <v>0</v>
      </c>
      <c r="T470" s="7">
        <f t="shared" si="39"/>
        <v>0</v>
      </c>
      <c r="U470" t="s">
        <v>8310</v>
      </c>
      <c r="V470" t="s">
        <v>8316</v>
      </c>
    </row>
    <row r="471" spans="1:22" ht="30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4">
        <f t="shared" si="37"/>
        <v>41827.739861111113</v>
      </c>
      <c r="M471" s="19">
        <f t="shared" si="38"/>
        <v>2014</v>
      </c>
      <c r="N471" s="14">
        <f t="shared" si="35"/>
        <v>41887.739861111113</v>
      </c>
      <c r="O471" t="b">
        <v>0</v>
      </c>
      <c r="P471">
        <v>0</v>
      </c>
      <c r="Q471" t="b">
        <v>0</v>
      </c>
      <c r="R471" t="s">
        <v>8270</v>
      </c>
      <c r="S471" s="7">
        <f t="shared" si="36"/>
        <v>0</v>
      </c>
      <c r="T471" s="7">
        <f t="shared" si="39"/>
        <v>0</v>
      </c>
      <c r="U471" t="s">
        <v>8310</v>
      </c>
      <c r="V471" t="s">
        <v>8316</v>
      </c>
    </row>
    <row r="472" spans="1:22" ht="45" x14ac:dyDescent="0.4">
      <c r="A472">
        <v>470</v>
      </c>
      <c r="B472" s="3" t="s">
        <v>471</v>
      </c>
      <c r="C472" s="3" t="s">
        <v>4580</v>
      </c>
      <c r="D472">
        <v>5000</v>
      </c>
      <c r="E472">
        <v>2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4">
        <f t="shared" si="37"/>
        <v>41604.917696759258</v>
      </c>
      <c r="M472" s="19">
        <f t="shared" si="38"/>
        <v>2013</v>
      </c>
      <c r="N472" s="14">
        <f t="shared" si="35"/>
        <v>41654.916666666664</v>
      </c>
      <c r="O472" t="b">
        <v>0</v>
      </c>
      <c r="P472">
        <v>2</v>
      </c>
      <c r="Q472" t="b">
        <v>0</v>
      </c>
      <c r="R472" t="s">
        <v>8270</v>
      </c>
      <c r="S472" s="7">
        <f t="shared" si="36"/>
        <v>1.02</v>
      </c>
      <c r="T472" s="7">
        <f t="shared" si="39"/>
        <v>25.5</v>
      </c>
      <c r="U472" t="s">
        <v>8310</v>
      </c>
      <c r="V472" t="s">
        <v>8316</v>
      </c>
    </row>
    <row r="473" spans="1:22" ht="45" x14ac:dyDescent="0.4">
      <c r="A473">
        <v>471</v>
      </c>
      <c r="B473" s="3" t="s">
        <v>472</v>
      </c>
      <c r="C473" s="3" t="s">
        <v>4581</v>
      </c>
      <c r="D473">
        <v>55000</v>
      </c>
      <c r="E473">
        <v>170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4">
        <f t="shared" si="37"/>
        <v>41703.471979166665</v>
      </c>
      <c r="M473" s="19">
        <f t="shared" si="38"/>
        <v>2014</v>
      </c>
      <c r="N473" s="14">
        <f t="shared" si="35"/>
        <v>41748.430312500001</v>
      </c>
      <c r="O473" t="b">
        <v>0</v>
      </c>
      <c r="P473">
        <v>170</v>
      </c>
      <c r="Q473" t="b">
        <v>0</v>
      </c>
      <c r="R473" t="s">
        <v>8270</v>
      </c>
      <c r="S473" s="7">
        <f t="shared" si="36"/>
        <v>11.892727272727273</v>
      </c>
      <c r="T473" s="7">
        <f t="shared" si="39"/>
        <v>38.476470588235294</v>
      </c>
      <c r="U473" t="s">
        <v>8310</v>
      </c>
      <c r="V473" t="s">
        <v>8316</v>
      </c>
    </row>
    <row r="474" spans="1:22" ht="45" x14ac:dyDescent="0.4">
      <c r="A474">
        <v>472</v>
      </c>
      <c r="B474" s="3" t="s">
        <v>473</v>
      </c>
      <c r="C474" s="3" t="s">
        <v>4582</v>
      </c>
      <c r="D474">
        <v>800</v>
      </c>
      <c r="E474">
        <v>5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4">
        <f t="shared" si="37"/>
        <v>41844.672662037039</v>
      </c>
      <c r="M474" s="19">
        <f t="shared" si="38"/>
        <v>2014</v>
      </c>
      <c r="N474" s="14">
        <f t="shared" si="35"/>
        <v>41874.672662037039</v>
      </c>
      <c r="O474" t="b">
        <v>0</v>
      </c>
      <c r="P474">
        <v>5</v>
      </c>
      <c r="Q474" t="b">
        <v>0</v>
      </c>
      <c r="R474" t="s">
        <v>8270</v>
      </c>
      <c r="S474" s="7">
        <f t="shared" si="36"/>
        <v>17.625</v>
      </c>
      <c r="T474" s="7">
        <f t="shared" si="39"/>
        <v>28.2</v>
      </c>
      <c r="U474" t="s">
        <v>8310</v>
      </c>
      <c r="V474" t="s">
        <v>8316</v>
      </c>
    </row>
    <row r="475" spans="1:22" ht="45" x14ac:dyDescent="0.4">
      <c r="A475">
        <v>473</v>
      </c>
      <c r="B475" s="3" t="s">
        <v>474</v>
      </c>
      <c r="C475" s="3" t="s">
        <v>4583</v>
      </c>
      <c r="D475">
        <v>30000</v>
      </c>
      <c r="E475">
        <v>14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4">
        <f t="shared" si="37"/>
        <v>41869.448136574072</v>
      </c>
      <c r="M475" s="19">
        <f t="shared" si="38"/>
        <v>2014</v>
      </c>
      <c r="N475" s="14">
        <f t="shared" si="35"/>
        <v>41899.448136574072</v>
      </c>
      <c r="O475" t="b">
        <v>0</v>
      </c>
      <c r="P475">
        <v>14</v>
      </c>
      <c r="Q475" t="b">
        <v>0</v>
      </c>
      <c r="R475" t="s">
        <v>8270</v>
      </c>
      <c r="S475" s="7">
        <f t="shared" si="36"/>
        <v>2.87</v>
      </c>
      <c r="T475" s="7">
        <f t="shared" si="39"/>
        <v>61.5</v>
      </c>
      <c r="U475" t="s">
        <v>8310</v>
      </c>
      <c r="V475" t="s">
        <v>8316</v>
      </c>
    </row>
    <row r="476" spans="1:22" ht="4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4">
        <f t="shared" si="37"/>
        <v>42753.079039351855</v>
      </c>
      <c r="M476" s="19">
        <f t="shared" si="38"/>
        <v>2017</v>
      </c>
      <c r="N476" s="14">
        <f t="shared" si="35"/>
        <v>42783.079039351855</v>
      </c>
      <c r="O476" t="b">
        <v>0</v>
      </c>
      <c r="P476">
        <v>1</v>
      </c>
      <c r="Q476" t="b">
        <v>0</v>
      </c>
      <c r="R476" t="s">
        <v>8270</v>
      </c>
      <c r="S476" s="7">
        <f t="shared" si="36"/>
        <v>3.0303030303030304E-2</v>
      </c>
      <c r="T476" s="7">
        <f t="shared" si="39"/>
        <v>1</v>
      </c>
      <c r="U476" t="s">
        <v>8310</v>
      </c>
      <c r="V476" t="s">
        <v>8316</v>
      </c>
    </row>
    <row r="477" spans="1:22" ht="45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4">
        <f t="shared" si="37"/>
        <v>42099.836145833338</v>
      </c>
      <c r="M477" s="19">
        <f t="shared" si="38"/>
        <v>2015</v>
      </c>
      <c r="N477" s="14">
        <f t="shared" si="35"/>
        <v>42129.836145833338</v>
      </c>
      <c r="O477" t="b">
        <v>0</v>
      </c>
      <c r="P477">
        <v>0</v>
      </c>
      <c r="Q477" t="b">
        <v>0</v>
      </c>
      <c r="R477" t="s">
        <v>8270</v>
      </c>
      <c r="S477" s="7">
        <f t="shared" si="36"/>
        <v>0</v>
      </c>
      <c r="T477" s="7">
        <f t="shared" si="39"/>
        <v>0</v>
      </c>
      <c r="U477" t="s">
        <v>8310</v>
      </c>
      <c r="V477" t="s">
        <v>8316</v>
      </c>
    </row>
    <row r="478" spans="1:22" x14ac:dyDescent="0.4">
      <c r="A478">
        <v>476</v>
      </c>
      <c r="B478" s="3" t="s">
        <v>477</v>
      </c>
      <c r="C478" s="3" t="s">
        <v>4586</v>
      </c>
      <c r="D478">
        <v>220000</v>
      </c>
      <c r="E478">
        <v>124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4">
        <f t="shared" si="37"/>
        <v>41757.725011574075</v>
      </c>
      <c r="M478" s="19">
        <f t="shared" si="38"/>
        <v>2014</v>
      </c>
      <c r="N478" s="14">
        <f t="shared" si="35"/>
        <v>41792.915972222225</v>
      </c>
      <c r="O478" t="b">
        <v>0</v>
      </c>
      <c r="P478">
        <v>124</v>
      </c>
      <c r="Q478" t="b">
        <v>0</v>
      </c>
      <c r="R478" t="s">
        <v>8270</v>
      </c>
      <c r="S478" s="7">
        <f t="shared" si="36"/>
        <v>2.230268181818182</v>
      </c>
      <c r="T478" s="7">
        <f t="shared" si="39"/>
        <v>39.569274193548388</v>
      </c>
      <c r="U478" t="s">
        <v>8310</v>
      </c>
      <c r="V478" t="s">
        <v>8316</v>
      </c>
    </row>
    <row r="479" spans="1:22" ht="45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4">
        <f t="shared" si="37"/>
        <v>40987.58488425926</v>
      </c>
      <c r="M479" s="19">
        <f t="shared" si="38"/>
        <v>2012</v>
      </c>
      <c r="N479" s="14">
        <f t="shared" si="35"/>
        <v>41047.58488425926</v>
      </c>
      <c r="O479" t="b">
        <v>0</v>
      </c>
      <c r="P479">
        <v>0</v>
      </c>
      <c r="Q479" t="b">
        <v>0</v>
      </c>
      <c r="R479" t="s">
        <v>8270</v>
      </c>
      <c r="S479" s="7">
        <f t="shared" si="36"/>
        <v>0</v>
      </c>
      <c r="T479" s="7">
        <f t="shared" si="39"/>
        <v>0</v>
      </c>
      <c r="U479" t="s">
        <v>8310</v>
      </c>
      <c r="V479" t="s">
        <v>8316</v>
      </c>
    </row>
    <row r="480" spans="1:22" ht="4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4">
        <f t="shared" si="37"/>
        <v>42065.660983796297</v>
      </c>
      <c r="M480" s="19">
        <f t="shared" si="38"/>
        <v>2015</v>
      </c>
      <c r="N480" s="14">
        <f t="shared" si="35"/>
        <v>42095.619317129633</v>
      </c>
      <c r="O480" t="b">
        <v>0</v>
      </c>
      <c r="P480">
        <v>0</v>
      </c>
      <c r="Q480" t="b">
        <v>0</v>
      </c>
      <c r="R480" t="s">
        <v>8270</v>
      </c>
      <c r="S480" s="7">
        <f t="shared" si="36"/>
        <v>0</v>
      </c>
      <c r="T480" s="7">
        <f t="shared" si="39"/>
        <v>0</v>
      </c>
      <c r="U480" t="s">
        <v>8310</v>
      </c>
      <c r="V480" t="s">
        <v>8316</v>
      </c>
    </row>
    <row r="481" spans="1:22" ht="45" x14ac:dyDescent="0.4">
      <c r="A481">
        <v>479</v>
      </c>
      <c r="B481" s="3" t="s">
        <v>480</v>
      </c>
      <c r="C481" s="3" t="s">
        <v>4589</v>
      </c>
      <c r="D481">
        <v>15000</v>
      </c>
      <c r="E481">
        <v>55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4">
        <f t="shared" si="37"/>
        <v>41904.157812500001</v>
      </c>
      <c r="M481" s="19">
        <f t="shared" si="38"/>
        <v>2014</v>
      </c>
      <c r="N481" s="14">
        <f t="shared" si="35"/>
        <v>41964.199479166666</v>
      </c>
      <c r="O481" t="b">
        <v>0</v>
      </c>
      <c r="P481">
        <v>55</v>
      </c>
      <c r="Q481" t="b">
        <v>0</v>
      </c>
      <c r="R481" t="s">
        <v>8270</v>
      </c>
      <c r="S481" s="7">
        <f t="shared" si="36"/>
        <v>32.56</v>
      </c>
      <c r="T481" s="7">
        <f t="shared" si="39"/>
        <v>88.8</v>
      </c>
      <c r="U481" t="s">
        <v>8310</v>
      </c>
      <c r="V481" t="s">
        <v>8316</v>
      </c>
    </row>
    <row r="482" spans="1:22" ht="45" x14ac:dyDescent="0.4">
      <c r="A482">
        <v>480</v>
      </c>
      <c r="B482" s="3" t="s">
        <v>481</v>
      </c>
      <c r="C482" s="3" t="s">
        <v>4590</v>
      </c>
      <c r="D482">
        <v>40000</v>
      </c>
      <c r="E482">
        <v>140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4">
        <f t="shared" si="37"/>
        <v>41465.250173611115</v>
      </c>
      <c r="M482" s="19">
        <f t="shared" si="38"/>
        <v>2013</v>
      </c>
      <c r="N482" s="14">
        <f t="shared" si="35"/>
        <v>41495.250173611115</v>
      </c>
      <c r="O482" t="b">
        <v>0</v>
      </c>
      <c r="P482">
        <v>140</v>
      </c>
      <c r="Q482" t="b">
        <v>0</v>
      </c>
      <c r="R482" t="s">
        <v>8270</v>
      </c>
      <c r="S482" s="7">
        <f t="shared" si="36"/>
        <v>19.41</v>
      </c>
      <c r="T482" s="7">
        <f t="shared" si="39"/>
        <v>55.457142857142856</v>
      </c>
      <c r="U482" t="s">
        <v>8310</v>
      </c>
      <c r="V482" t="s">
        <v>8316</v>
      </c>
    </row>
    <row r="483" spans="1:22" ht="45" x14ac:dyDescent="0.4">
      <c r="A483">
        <v>481</v>
      </c>
      <c r="B483" s="3" t="s">
        <v>482</v>
      </c>
      <c r="C483" s="3" t="s">
        <v>4591</v>
      </c>
      <c r="D483">
        <v>30000</v>
      </c>
      <c r="E483">
        <v>21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4">
        <f t="shared" si="37"/>
        <v>41162.422326388885</v>
      </c>
      <c r="M483" s="19">
        <f t="shared" si="38"/>
        <v>2012</v>
      </c>
      <c r="N483" s="14">
        <f t="shared" si="35"/>
        <v>41192.422326388885</v>
      </c>
      <c r="O483" t="b">
        <v>0</v>
      </c>
      <c r="P483">
        <v>21</v>
      </c>
      <c r="Q483" t="b">
        <v>0</v>
      </c>
      <c r="R483" t="s">
        <v>8270</v>
      </c>
      <c r="S483" s="7">
        <f t="shared" si="36"/>
        <v>6.1</v>
      </c>
      <c r="T483" s="7">
        <f t="shared" si="39"/>
        <v>87.142857142857139</v>
      </c>
      <c r="U483" t="s">
        <v>8310</v>
      </c>
      <c r="V483" t="s">
        <v>8316</v>
      </c>
    </row>
    <row r="484" spans="1:22" ht="4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4">
        <f t="shared" si="37"/>
        <v>42447.646874999999</v>
      </c>
      <c r="M484" s="19">
        <f t="shared" si="38"/>
        <v>2016</v>
      </c>
      <c r="N484" s="14">
        <f t="shared" si="35"/>
        <v>42474.356944444444</v>
      </c>
      <c r="O484" t="b">
        <v>0</v>
      </c>
      <c r="P484">
        <v>1</v>
      </c>
      <c r="Q484" t="b">
        <v>0</v>
      </c>
      <c r="R484" t="s">
        <v>8270</v>
      </c>
      <c r="S484" s="7">
        <f t="shared" si="36"/>
        <v>0.1</v>
      </c>
      <c r="T484" s="7">
        <f t="shared" si="39"/>
        <v>10</v>
      </c>
      <c r="U484" t="s">
        <v>8310</v>
      </c>
      <c r="V484" t="s">
        <v>8316</v>
      </c>
    </row>
    <row r="485" spans="1:22" ht="45" x14ac:dyDescent="0.4">
      <c r="A485">
        <v>483</v>
      </c>
      <c r="B485" s="3" t="s">
        <v>484</v>
      </c>
      <c r="C485" s="3" t="s">
        <v>4593</v>
      </c>
      <c r="D485">
        <v>15000</v>
      </c>
      <c r="E485">
        <v>147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4">
        <f t="shared" si="37"/>
        <v>41242.947592592594</v>
      </c>
      <c r="M485" s="19">
        <f t="shared" si="38"/>
        <v>2012</v>
      </c>
      <c r="N485" s="14">
        <f t="shared" si="35"/>
        <v>41302.947592592594</v>
      </c>
      <c r="O485" t="b">
        <v>0</v>
      </c>
      <c r="P485">
        <v>147</v>
      </c>
      <c r="Q485" t="b">
        <v>0</v>
      </c>
      <c r="R485" t="s">
        <v>8270</v>
      </c>
      <c r="S485" s="7">
        <f t="shared" si="36"/>
        <v>50.2</v>
      </c>
      <c r="T485" s="7">
        <f t="shared" si="39"/>
        <v>51.224489795918366</v>
      </c>
      <c r="U485" t="s">
        <v>8310</v>
      </c>
      <c r="V485" t="s">
        <v>8316</v>
      </c>
    </row>
    <row r="486" spans="1:22" ht="45" x14ac:dyDescent="0.4">
      <c r="A486">
        <v>484</v>
      </c>
      <c r="B486" s="3" t="s">
        <v>485</v>
      </c>
      <c r="C486" s="3" t="s">
        <v>4594</v>
      </c>
      <c r="D486">
        <v>80000</v>
      </c>
      <c r="E486">
        <v>11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4">
        <f t="shared" si="37"/>
        <v>42272.68949074074</v>
      </c>
      <c r="M486" s="19">
        <f t="shared" si="38"/>
        <v>2015</v>
      </c>
      <c r="N486" s="14">
        <f t="shared" si="35"/>
        <v>42313.731157407412</v>
      </c>
      <c r="O486" t="b">
        <v>0</v>
      </c>
      <c r="P486">
        <v>11</v>
      </c>
      <c r="Q486" t="b">
        <v>0</v>
      </c>
      <c r="R486" t="s">
        <v>8270</v>
      </c>
      <c r="S486" s="7">
        <f t="shared" si="36"/>
        <v>0.18625</v>
      </c>
      <c r="T486" s="7">
        <f t="shared" si="39"/>
        <v>13.545454545454545</v>
      </c>
      <c r="U486" t="s">
        <v>8310</v>
      </c>
      <c r="V486" t="s">
        <v>8316</v>
      </c>
    </row>
    <row r="487" spans="1:22" ht="30" x14ac:dyDescent="0.4">
      <c r="A487">
        <v>485</v>
      </c>
      <c r="B487" s="3" t="s">
        <v>486</v>
      </c>
      <c r="C487" s="3" t="s">
        <v>4595</v>
      </c>
      <c r="D487">
        <v>37956</v>
      </c>
      <c r="E487">
        <v>125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4">
        <f t="shared" si="37"/>
        <v>41381.255775462967</v>
      </c>
      <c r="M487" s="19">
        <f t="shared" si="38"/>
        <v>2013</v>
      </c>
      <c r="N487" s="14">
        <f t="shared" si="35"/>
        <v>41411.255775462967</v>
      </c>
      <c r="O487" t="b">
        <v>0</v>
      </c>
      <c r="P487">
        <v>125</v>
      </c>
      <c r="Q487" t="b">
        <v>0</v>
      </c>
      <c r="R487" t="s">
        <v>8270</v>
      </c>
      <c r="S487" s="7">
        <f t="shared" si="36"/>
        <v>21.906971229845084</v>
      </c>
      <c r="T487" s="7">
        <f t="shared" si="39"/>
        <v>66.520080000000007</v>
      </c>
      <c r="U487" t="s">
        <v>8310</v>
      </c>
      <c r="V487" t="s">
        <v>8316</v>
      </c>
    </row>
    <row r="488" spans="1:22" ht="4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1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4">
        <f t="shared" si="37"/>
        <v>41761.69258101852</v>
      </c>
      <c r="M488" s="19">
        <f t="shared" si="38"/>
        <v>2014</v>
      </c>
      <c r="N488" s="14">
        <f t="shared" si="35"/>
        <v>41791.69258101852</v>
      </c>
      <c r="O488" t="b">
        <v>0</v>
      </c>
      <c r="P488">
        <v>1</v>
      </c>
      <c r="Q488" t="b">
        <v>0</v>
      </c>
      <c r="R488" t="s">
        <v>8270</v>
      </c>
      <c r="S488" s="7">
        <f t="shared" si="36"/>
        <v>9.0909090909090905E-3</v>
      </c>
      <c r="T488" s="7">
        <f t="shared" si="39"/>
        <v>50</v>
      </c>
      <c r="U488" t="s">
        <v>8310</v>
      </c>
      <c r="V488" t="s">
        <v>8316</v>
      </c>
    </row>
    <row r="489" spans="1:22" ht="4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4">
        <f t="shared" si="37"/>
        <v>42669.344837962963</v>
      </c>
      <c r="M489" s="19">
        <f t="shared" si="38"/>
        <v>2016</v>
      </c>
      <c r="N489" s="14">
        <f t="shared" si="35"/>
        <v>42729.386504629627</v>
      </c>
      <c r="O489" t="b">
        <v>0</v>
      </c>
      <c r="P489">
        <v>0</v>
      </c>
      <c r="Q489" t="b">
        <v>0</v>
      </c>
      <c r="R489" t="s">
        <v>8270</v>
      </c>
      <c r="S489" s="7">
        <f t="shared" si="36"/>
        <v>0</v>
      </c>
      <c r="T489" s="7">
        <f t="shared" si="39"/>
        <v>0</v>
      </c>
      <c r="U489" t="s">
        <v>8310</v>
      </c>
      <c r="V489" t="s">
        <v>8316</v>
      </c>
    </row>
    <row r="490" spans="1:22" ht="30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4">
        <f t="shared" si="37"/>
        <v>42713.804398148146</v>
      </c>
      <c r="M490" s="19">
        <f t="shared" si="38"/>
        <v>2016</v>
      </c>
      <c r="N490" s="14">
        <f t="shared" si="35"/>
        <v>42743.804398148146</v>
      </c>
      <c r="O490" t="b">
        <v>0</v>
      </c>
      <c r="P490">
        <v>0</v>
      </c>
      <c r="Q490" t="b">
        <v>0</v>
      </c>
      <c r="R490" t="s">
        <v>8270</v>
      </c>
      <c r="S490" s="7">
        <f t="shared" si="36"/>
        <v>0</v>
      </c>
      <c r="T490" s="7">
        <f t="shared" si="39"/>
        <v>0</v>
      </c>
      <c r="U490" t="s">
        <v>8310</v>
      </c>
      <c r="V490" t="s">
        <v>8316</v>
      </c>
    </row>
    <row r="491" spans="1:22" ht="45" x14ac:dyDescent="0.4">
      <c r="A491">
        <v>489</v>
      </c>
      <c r="B491" s="3" t="s">
        <v>490</v>
      </c>
      <c r="C491" s="3" t="s">
        <v>4599</v>
      </c>
      <c r="D491">
        <v>74997</v>
      </c>
      <c r="E491">
        <v>3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4">
        <f t="shared" si="37"/>
        <v>40882.231666666667</v>
      </c>
      <c r="M491" s="19">
        <f t="shared" si="38"/>
        <v>2011</v>
      </c>
      <c r="N491" s="14">
        <f t="shared" si="35"/>
        <v>40913.231249999997</v>
      </c>
      <c r="O491" t="b">
        <v>0</v>
      </c>
      <c r="P491">
        <v>3</v>
      </c>
      <c r="Q491" t="b">
        <v>0</v>
      </c>
      <c r="R491" t="s">
        <v>8270</v>
      </c>
      <c r="S491" s="7">
        <f t="shared" si="36"/>
        <v>0.28667813379201834</v>
      </c>
      <c r="T491" s="7">
        <f t="shared" si="39"/>
        <v>71.666666666666671</v>
      </c>
      <c r="U491" t="s">
        <v>8310</v>
      </c>
      <c r="V491" t="s">
        <v>8316</v>
      </c>
    </row>
    <row r="492" spans="1:22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4">
        <f t="shared" si="37"/>
        <v>41113.718576388885</v>
      </c>
      <c r="M492" s="19">
        <f t="shared" si="38"/>
        <v>2012</v>
      </c>
      <c r="N492" s="14">
        <f t="shared" si="35"/>
        <v>41143.718576388885</v>
      </c>
      <c r="O492" t="b">
        <v>0</v>
      </c>
      <c r="P492">
        <v>0</v>
      </c>
      <c r="Q492" t="b">
        <v>0</v>
      </c>
      <c r="R492" t="s">
        <v>8270</v>
      </c>
      <c r="S492" s="7">
        <f t="shared" si="36"/>
        <v>0</v>
      </c>
      <c r="T492" s="7">
        <f t="shared" si="39"/>
        <v>0</v>
      </c>
      <c r="U492" t="s">
        <v>8310</v>
      </c>
      <c r="V492" t="s">
        <v>8316</v>
      </c>
    </row>
    <row r="493" spans="1:22" ht="4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4">
        <f t="shared" si="37"/>
        <v>42366.732627314814</v>
      </c>
      <c r="M493" s="19">
        <f t="shared" si="38"/>
        <v>2015</v>
      </c>
      <c r="N493" s="14">
        <f t="shared" si="35"/>
        <v>42396.732627314814</v>
      </c>
      <c r="O493" t="b">
        <v>0</v>
      </c>
      <c r="P493">
        <v>0</v>
      </c>
      <c r="Q493" t="b">
        <v>0</v>
      </c>
      <c r="R493" t="s">
        <v>8270</v>
      </c>
      <c r="S493" s="7">
        <f t="shared" si="36"/>
        <v>0</v>
      </c>
      <c r="T493" s="7">
        <f t="shared" si="39"/>
        <v>0</v>
      </c>
      <c r="U493" t="s">
        <v>8310</v>
      </c>
      <c r="V493" t="s">
        <v>8316</v>
      </c>
    </row>
    <row r="494" spans="1:22" ht="4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4">
        <f t="shared" si="37"/>
        <v>42595.78506944445</v>
      </c>
      <c r="M494" s="19">
        <f t="shared" si="38"/>
        <v>2016</v>
      </c>
      <c r="N494" s="14">
        <f t="shared" si="35"/>
        <v>42655.78506944445</v>
      </c>
      <c r="O494" t="b">
        <v>0</v>
      </c>
      <c r="P494">
        <v>0</v>
      </c>
      <c r="Q494" t="b">
        <v>0</v>
      </c>
      <c r="R494" t="s">
        <v>8270</v>
      </c>
      <c r="S494" s="7">
        <f t="shared" si="36"/>
        <v>0</v>
      </c>
      <c r="T494" s="7">
        <f t="shared" si="39"/>
        <v>0</v>
      </c>
      <c r="U494" t="s">
        <v>8310</v>
      </c>
      <c r="V494" t="s">
        <v>8316</v>
      </c>
    </row>
    <row r="495" spans="1:22" ht="4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4">
        <f t="shared" si="37"/>
        <v>42114.476134259261</v>
      </c>
      <c r="M495" s="19">
        <f t="shared" si="38"/>
        <v>2015</v>
      </c>
      <c r="N495" s="14">
        <f t="shared" si="35"/>
        <v>42144.476134259261</v>
      </c>
      <c r="O495" t="b">
        <v>0</v>
      </c>
      <c r="P495">
        <v>0</v>
      </c>
      <c r="Q495" t="b">
        <v>0</v>
      </c>
      <c r="R495" t="s">
        <v>8270</v>
      </c>
      <c r="S495" s="7">
        <f t="shared" si="36"/>
        <v>0</v>
      </c>
      <c r="T495" s="7">
        <f t="shared" si="39"/>
        <v>0</v>
      </c>
      <c r="U495" t="s">
        <v>8310</v>
      </c>
      <c r="V495" t="s">
        <v>8316</v>
      </c>
    </row>
    <row r="496" spans="1:22" ht="4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4">
        <f t="shared" si="37"/>
        <v>41799.580613425926</v>
      </c>
      <c r="M496" s="19">
        <f t="shared" si="38"/>
        <v>2014</v>
      </c>
      <c r="N496" s="14">
        <f t="shared" si="35"/>
        <v>41822.875</v>
      </c>
      <c r="O496" t="b">
        <v>0</v>
      </c>
      <c r="P496">
        <v>3</v>
      </c>
      <c r="Q496" t="b">
        <v>0</v>
      </c>
      <c r="R496" t="s">
        <v>8270</v>
      </c>
      <c r="S496" s="7">
        <f t="shared" si="36"/>
        <v>0.155</v>
      </c>
      <c r="T496" s="7">
        <f t="shared" si="39"/>
        <v>10.333333333333334</v>
      </c>
      <c r="U496" t="s">
        <v>8310</v>
      </c>
      <c r="V496" t="s">
        <v>8316</v>
      </c>
    </row>
    <row r="497" spans="1:22" ht="4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4">
        <f t="shared" si="37"/>
        <v>42171.577604166669</v>
      </c>
      <c r="M497" s="19">
        <f t="shared" si="38"/>
        <v>2015</v>
      </c>
      <c r="N497" s="14">
        <f t="shared" si="35"/>
        <v>42201.577604166669</v>
      </c>
      <c r="O497" t="b">
        <v>0</v>
      </c>
      <c r="P497">
        <v>0</v>
      </c>
      <c r="Q497" t="b">
        <v>0</v>
      </c>
      <c r="R497" t="s">
        <v>8270</v>
      </c>
      <c r="S497" s="7">
        <f t="shared" si="36"/>
        <v>0</v>
      </c>
      <c r="T497" s="7">
        <f t="shared" si="39"/>
        <v>0</v>
      </c>
      <c r="U497" t="s">
        <v>8310</v>
      </c>
      <c r="V497" t="s">
        <v>8316</v>
      </c>
    </row>
    <row r="498" spans="1:22" ht="30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4">
        <f t="shared" si="37"/>
        <v>41620.68141203704</v>
      </c>
      <c r="M498" s="19">
        <f t="shared" si="38"/>
        <v>2013</v>
      </c>
      <c r="N498" s="14">
        <f t="shared" si="35"/>
        <v>41680.68141203704</v>
      </c>
      <c r="O498" t="b">
        <v>0</v>
      </c>
      <c r="P498">
        <v>1</v>
      </c>
      <c r="Q498" t="b">
        <v>0</v>
      </c>
      <c r="R498" t="s">
        <v>8270</v>
      </c>
      <c r="S498" s="7">
        <f t="shared" si="36"/>
        <v>1.6666666666666668E-3</v>
      </c>
      <c r="T498" s="7">
        <f t="shared" si="39"/>
        <v>1</v>
      </c>
      <c r="U498" t="s">
        <v>8310</v>
      </c>
      <c r="V498" t="s">
        <v>8316</v>
      </c>
    </row>
    <row r="499" spans="1:22" x14ac:dyDescent="0.4">
      <c r="A499">
        <v>497</v>
      </c>
      <c r="B499" s="3" t="s">
        <v>498</v>
      </c>
      <c r="C499" s="3" t="s">
        <v>4607</v>
      </c>
      <c r="D499">
        <v>4480</v>
      </c>
      <c r="E499">
        <v>3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4">
        <f t="shared" si="37"/>
        <v>41944.787789351853</v>
      </c>
      <c r="M499" s="19">
        <f t="shared" si="38"/>
        <v>2014</v>
      </c>
      <c r="N499" s="14">
        <f t="shared" si="35"/>
        <v>41997.958333333328</v>
      </c>
      <c r="O499" t="b">
        <v>0</v>
      </c>
      <c r="P499">
        <v>3</v>
      </c>
      <c r="Q499" t="b">
        <v>0</v>
      </c>
      <c r="R499" t="s">
        <v>8270</v>
      </c>
      <c r="S499" s="7">
        <f t="shared" si="36"/>
        <v>0.6696428571428571</v>
      </c>
      <c r="T499" s="7">
        <f t="shared" si="39"/>
        <v>10</v>
      </c>
      <c r="U499" t="s">
        <v>8310</v>
      </c>
      <c r="V499" t="s">
        <v>8316</v>
      </c>
    </row>
    <row r="500" spans="1:22" ht="4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22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4">
        <f t="shared" si="37"/>
        <v>40858.512141203704</v>
      </c>
      <c r="M500" s="19">
        <f t="shared" si="38"/>
        <v>2011</v>
      </c>
      <c r="N500" s="14">
        <f t="shared" si="35"/>
        <v>40900.512141203704</v>
      </c>
      <c r="O500" t="b">
        <v>0</v>
      </c>
      <c r="P500">
        <v>22</v>
      </c>
      <c r="Q500" t="b">
        <v>0</v>
      </c>
      <c r="R500" t="s">
        <v>8270</v>
      </c>
      <c r="S500" s="7">
        <f t="shared" si="36"/>
        <v>4.5985132395404564</v>
      </c>
      <c r="T500" s="7">
        <f t="shared" si="39"/>
        <v>136.09090909090909</v>
      </c>
      <c r="U500" t="s">
        <v>8310</v>
      </c>
      <c r="V500" t="s">
        <v>8316</v>
      </c>
    </row>
    <row r="501" spans="1:22" ht="60" x14ac:dyDescent="0.4">
      <c r="A501">
        <v>499</v>
      </c>
      <c r="B501" s="3" t="s">
        <v>500</v>
      </c>
      <c r="C501" s="3" t="s">
        <v>4609</v>
      </c>
      <c r="D501">
        <v>20000</v>
      </c>
      <c r="E501">
        <v>26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4">
        <f t="shared" si="37"/>
        <v>40043.645462962959</v>
      </c>
      <c r="M501" s="19">
        <f t="shared" si="38"/>
        <v>2009</v>
      </c>
      <c r="N501" s="14">
        <f t="shared" si="35"/>
        <v>40098.624305555553</v>
      </c>
      <c r="O501" t="b">
        <v>0</v>
      </c>
      <c r="P501">
        <v>26</v>
      </c>
      <c r="Q501" t="b">
        <v>0</v>
      </c>
      <c r="R501" t="s">
        <v>8270</v>
      </c>
      <c r="S501" s="7">
        <f t="shared" si="36"/>
        <v>9.5500000000000007</v>
      </c>
      <c r="T501" s="7">
        <f t="shared" si="39"/>
        <v>73.461538461538467</v>
      </c>
      <c r="U501" t="s">
        <v>8310</v>
      </c>
      <c r="V501" t="s">
        <v>8316</v>
      </c>
    </row>
    <row r="502" spans="1:22" ht="45" x14ac:dyDescent="0.4">
      <c r="A502">
        <v>500</v>
      </c>
      <c r="B502" s="3" t="s">
        <v>501</v>
      </c>
      <c r="C502" s="3" t="s">
        <v>4610</v>
      </c>
      <c r="D502">
        <v>6500</v>
      </c>
      <c r="E502">
        <v>4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4">
        <f t="shared" si="37"/>
        <v>40247.636006944442</v>
      </c>
      <c r="M502" s="19">
        <f t="shared" si="38"/>
        <v>2010</v>
      </c>
      <c r="N502" s="14">
        <f t="shared" si="35"/>
        <v>40306.677777777775</v>
      </c>
      <c r="O502" t="b">
        <v>0</v>
      </c>
      <c r="P502">
        <v>4</v>
      </c>
      <c r="Q502" t="b">
        <v>0</v>
      </c>
      <c r="R502" t="s">
        <v>8270</v>
      </c>
      <c r="S502" s="7">
        <f t="shared" si="36"/>
        <v>3.3076923076923079</v>
      </c>
      <c r="T502" s="7">
        <f t="shared" si="39"/>
        <v>53.75</v>
      </c>
      <c r="U502" t="s">
        <v>8310</v>
      </c>
      <c r="V502" t="s">
        <v>8316</v>
      </c>
    </row>
    <row r="503" spans="1:22" ht="4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4">
        <f t="shared" si="37"/>
        <v>40702.984386574077</v>
      </c>
      <c r="M503" s="19">
        <f t="shared" si="38"/>
        <v>2011</v>
      </c>
      <c r="N503" s="14">
        <f t="shared" si="35"/>
        <v>40732.984386574077</v>
      </c>
      <c r="O503" t="b">
        <v>0</v>
      </c>
      <c r="P503">
        <v>0</v>
      </c>
      <c r="Q503" t="b">
        <v>0</v>
      </c>
      <c r="R503" t="s">
        <v>8270</v>
      </c>
      <c r="S503" s="7">
        <f t="shared" si="36"/>
        <v>0</v>
      </c>
      <c r="T503" s="7">
        <f t="shared" si="39"/>
        <v>0</v>
      </c>
      <c r="U503" t="s">
        <v>8310</v>
      </c>
      <c r="V503" t="s">
        <v>8316</v>
      </c>
    </row>
    <row r="504" spans="1:22" ht="45" x14ac:dyDescent="0.4">
      <c r="A504">
        <v>502</v>
      </c>
      <c r="B504" s="3" t="s">
        <v>503</v>
      </c>
      <c r="C504" s="3" t="s">
        <v>4612</v>
      </c>
      <c r="D504">
        <v>20000</v>
      </c>
      <c r="E504">
        <v>4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4">
        <f t="shared" si="37"/>
        <v>40956.303530092591</v>
      </c>
      <c r="M504" s="19">
        <f t="shared" si="38"/>
        <v>2012</v>
      </c>
      <c r="N504" s="14">
        <f t="shared" si="35"/>
        <v>40986.261863425927</v>
      </c>
      <c r="O504" t="b">
        <v>0</v>
      </c>
      <c r="P504">
        <v>4</v>
      </c>
      <c r="Q504" t="b">
        <v>0</v>
      </c>
      <c r="R504" t="s">
        <v>8270</v>
      </c>
      <c r="S504" s="7">
        <f t="shared" si="36"/>
        <v>1.1499999999999999</v>
      </c>
      <c r="T504" s="7">
        <f t="shared" si="39"/>
        <v>57.5</v>
      </c>
      <c r="U504" t="s">
        <v>8310</v>
      </c>
      <c r="V504" t="s">
        <v>8316</v>
      </c>
    </row>
    <row r="505" spans="1:22" ht="45" x14ac:dyDescent="0.4">
      <c r="A505">
        <v>503</v>
      </c>
      <c r="B505" s="3" t="s">
        <v>504</v>
      </c>
      <c r="C505" s="3" t="s">
        <v>4613</v>
      </c>
      <c r="D505">
        <v>6500</v>
      </c>
      <c r="E505">
        <v>9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4">
        <f t="shared" si="37"/>
        <v>41991.276655092588</v>
      </c>
      <c r="M505" s="19">
        <f t="shared" si="38"/>
        <v>2014</v>
      </c>
      <c r="N505" s="14">
        <f t="shared" si="35"/>
        <v>42021.276655092588</v>
      </c>
      <c r="O505" t="b">
        <v>0</v>
      </c>
      <c r="P505">
        <v>9</v>
      </c>
      <c r="Q505" t="b">
        <v>0</v>
      </c>
      <c r="R505" t="s">
        <v>8270</v>
      </c>
      <c r="S505" s="7">
        <f t="shared" si="36"/>
        <v>1.7538461538461538</v>
      </c>
      <c r="T505" s="7">
        <f t="shared" si="39"/>
        <v>12.666666666666666</v>
      </c>
      <c r="U505" t="s">
        <v>8310</v>
      </c>
      <c r="V505" t="s">
        <v>8316</v>
      </c>
    </row>
    <row r="506" spans="1:22" ht="45" x14ac:dyDescent="0.4">
      <c r="A506">
        <v>504</v>
      </c>
      <c r="B506" s="3" t="s">
        <v>505</v>
      </c>
      <c r="C506" s="3" t="s">
        <v>4614</v>
      </c>
      <c r="D506">
        <v>24500</v>
      </c>
      <c r="E506">
        <v>5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4">
        <f t="shared" si="37"/>
        <v>40949.73364583333</v>
      </c>
      <c r="M506" s="19">
        <f t="shared" si="38"/>
        <v>2012</v>
      </c>
      <c r="N506" s="14">
        <f t="shared" si="35"/>
        <v>41009.691979166666</v>
      </c>
      <c r="O506" t="b">
        <v>0</v>
      </c>
      <c r="P506">
        <v>5</v>
      </c>
      <c r="Q506" t="b">
        <v>0</v>
      </c>
      <c r="R506" t="s">
        <v>8270</v>
      </c>
      <c r="S506" s="7">
        <f t="shared" si="36"/>
        <v>1.3673469387755102</v>
      </c>
      <c r="T506" s="7">
        <f t="shared" si="39"/>
        <v>67</v>
      </c>
      <c r="U506" t="s">
        <v>8310</v>
      </c>
      <c r="V506" t="s">
        <v>8316</v>
      </c>
    </row>
    <row r="507" spans="1:22" ht="45" x14ac:dyDescent="0.4">
      <c r="A507">
        <v>505</v>
      </c>
      <c r="B507" s="3" t="s">
        <v>506</v>
      </c>
      <c r="C507" s="3" t="s">
        <v>4615</v>
      </c>
      <c r="D507">
        <v>12000</v>
      </c>
      <c r="E507">
        <v>14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4">
        <f t="shared" si="37"/>
        <v>42317.848217592589</v>
      </c>
      <c r="M507" s="19">
        <f t="shared" si="38"/>
        <v>2015</v>
      </c>
      <c r="N507" s="14">
        <f t="shared" si="35"/>
        <v>42362.848217592589</v>
      </c>
      <c r="O507" t="b">
        <v>0</v>
      </c>
      <c r="P507">
        <v>14</v>
      </c>
      <c r="Q507" t="b">
        <v>0</v>
      </c>
      <c r="R507" t="s">
        <v>8270</v>
      </c>
      <c r="S507" s="7">
        <f t="shared" si="36"/>
        <v>0.43333333333333329</v>
      </c>
      <c r="T507" s="7">
        <f t="shared" si="39"/>
        <v>3.7142857142857144</v>
      </c>
      <c r="U507" t="s">
        <v>8310</v>
      </c>
      <c r="V507" t="s">
        <v>8316</v>
      </c>
    </row>
    <row r="508" spans="1:22" ht="4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1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4">
        <f t="shared" si="37"/>
        <v>41466.302314814813</v>
      </c>
      <c r="M508" s="19">
        <f t="shared" si="38"/>
        <v>2013</v>
      </c>
      <c r="N508" s="14">
        <f t="shared" si="35"/>
        <v>41496.302314814813</v>
      </c>
      <c r="O508" t="b">
        <v>0</v>
      </c>
      <c r="P508">
        <v>1</v>
      </c>
      <c r="Q508" t="b">
        <v>0</v>
      </c>
      <c r="R508" t="s">
        <v>8270</v>
      </c>
      <c r="S508" s="7">
        <f t="shared" si="36"/>
        <v>0.125</v>
      </c>
      <c r="T508" s="7">
        <f t="shared" si="39"/>
        <v>250</v>
      </c>
      <c r="U508" t="s">
        <v>8310</v>
      </c>
      <c r="V508" t="s">
        <v>8316</v>
      </c>
    </row>
    <row r="509" spans="1:22" ht="45" x14ac:dyDescent="0.4">
      <c r="A509">
        <v>507</v>
      </c>
      <c r="B509" s="3" t="s">
        <v>508</v>
      </c>
      <c r="C509" s="3" t="s">
        <v>4617</v>
      </c>
      <c r="D509">
        <v>20000</v>
      </c>
      <c r="E509">
        <v>10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4">
        <f t="shared" si="37"/>
        <v>41156.708993055552</v>
      </c>
      <c r="M509" s="19">
        <f t="shared" si="38"/>
        <v>2012</v>
      </c>
      <c r="N509" s="14">
        <f t="shared" si="35"/>
        <v>41201.708993055552</v>
      </c>
      <c r="O509" t="b">
        <v>0</v>
      </c>
      <c r="P509">
        <v>10</v>
      </c>
      <c r="Q509" t="b">
        <v>0</v>
      </c>
      <c r="R509" t="s">
        <v>8270</v>
      </c>
      <c r="S509" s="7">
        <f t="shared" si="36"/>
        <v>3.2</v>
      </c>
      <c r="T509" s="7">
        <f t="shared" si="39"/>
        <v>64</v>
      </c>
      <c r="U509" t="s">
        <v>8310</v>
      </c>
      <c r="V509" t="s">
        <v>8316</v>
      </c>
    </row>
    <row r="510" spans="1:22" ht="45" x14ac:dyDescent="0.4">
      <c r="A510">
        <v>508</v>
      </c>
      <c r="B510" s="3" t="s">
        <v>509</v>
      </c>
      <c r="C510" s="3" t="s">
        <v>4618</v>
      </c>
      <c r="D510">
        <v>50000</v>
      </c>
      <c r="E510">
        <v>3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4">
        <f t="shared" si="37"/>
        <v>40994.774317129632</v>
      </c>
      <c r="M510" s="19">
        <f t="shared" si="38"/>
        <v>2012</v>
      </c>
      <c r="N510" s="14">
        <f t="shared" si="35"/>
        <v>41054.343055555553</v>
      </c>
      <c r="O510" t="b">
        <v>0</v>
      </c>
      <c r="P510">
        <v>3</v>
      </c>
      <c r="Q510" t="b">
        <v>0</v>
      </c>
      <c r="R510" t="s">
        <v>8270</v>
      </c>
      <c r="S510" s="7">
        <f t="shared" si="36"/>
        <v>0.8</v>
      </c>
      <c r="T510" s="7">
        <f t="shared" si="39"/>
        <v>133.33333333333334</v>
      </c>
      <c r="U510" t="s">
        <v>8310</v>
      </c>
      <c r="V510" t="s">
        <v>8316</v>
      </c>
    </row>
    <row r="511" spans="1:22" ht="45" x14ac:dyDescent="0.4">
      <c r="A511">
        <v>509</v>
      </c>
      <c r="B511" s="3" t="s">
        <v>510</v>
      </c>
      <c r="C511" s="3" t="s">
        <v>4619</v>
      </c>
      <c r="D511">
        <v>5000</v>
      </c>
      <c r="E511">
        <v>1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4">
        <f t="shared" si="37"/>
        <v>42153.381597222222</v>
      </c>
      <c r="M511" s="19">
        <f t="shared" si="38"/>
        <v>2015</v>
      </c>
      <c r="N511" s="14">
        <f t="shared" si="35"/>
        <v>42183.381597222222</v>
      </c>
      <c r="O511" t="b">
        <v>0</v>
      </c>
      <c r="P511">
        <v>1</v>
      </c>
      <c r="Q511" t="b">
        <v>0</v>
      </c>
      <c r="R511" t="s">
        <v>8270</v>
      </c>
      <c r="S511" s="7">
        <f t="shared" si="36"/>
        <v>0.2</v>
      </c>
      <c r="T511" s="7">
        <f t="shared" si="39"/>
        <v>10</v>
      </c>
      <c r="U511" t="s">
        <v>8310</v>
      </c>
      <c r="V511" t="s">
        <v>8316</v>
      </c>
    </row>
    <row r="512" spans="1:22" ht="4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4">
        <f t="shared" si="37"/>
        <v>42399.926377314812</v>
      </c>
      <c r="M512" s="19">
        <f t="shared" si="38"/>
        <v>2016</v>
      </c>
      <c r="N512" s="14">
        <f t="shared" si="35"/>
        <v>42429.926377314812</v>
      </c>
      <c r="O512" t="b">
        <v>0</v>
      </c>
      <c r="P512">
        <v>0</v>
      </c>
      <c r="Q512" t="b">
        <v>0</v>
      </c>
      <c r="R512" t="s">
        <v>8270</v>
      </c>
      <c r="S512" s="7">
        <f t="shared" si="36"/>
        <v>0</v>
      </c>
      <c r="T512" s="7">
        <f t="shared" si="39"/>
        <v>0</v>
      </c>
      <c r="U512" t="s">
        <v>8310</v>
      </c>
      <c r="V512" t="s">
        <v>8316</v>
      </c>
    </row>
    <row r="513" spans="1:22" ht="45" x14ac:dyDescent="0.4">
      <c r="A513">
        <v>511</v>
      </c>
      <c r="B513" s="3" t="s">
        <v>512</v>
      </c>
      <c r="C513" s="3" t="s">
        <v>4621</v>
      </c>
      <c r="D513">
        <v>5000</v>
      </c>
      <c r="E513">
        <v>5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4">
        <f t="shared" si="37"/>
        <v>41340.053032407406</v>
      </c>
      <c r="M513" s="19">
        <f t="shared" si="38"/>
        <v>2013</v>
      </c>
      <c r="N513" s="14">
        <f t="shared" si="35"/>
        <v>41370.011365740742</v>
      </c>
      <c r="O513" t="b">
        <v>0</v>
      </c>
      <c r="P513">
        <v>5</v>
      </c>
      <c r="Q513" t="b">
        <v>0</v>
      </c>
      <c r="R513" t="s">
        <v>8270</v>
      </c>
      <c r="S513" s="7">
        <f t="shared" si="36"/>
        <v>3</v>
      </c>
      <c r="T513" s="7">
        <f t="shared" si="39"/>
        <v>30</v>
      </c>
      <c r="U513" t="s">
        <v>8310</v>
      </c>
      <c r="V513" t="s">
        <v>8316</v>
      </c>
    </row>
    <row r="514" spans="1:22" ht="45" x14ac:dyDescent="0.4">
      <c r="A514">
        <v>512</v>
      </c>
      <c r="B514" s="3" t="s">
        <v>513</v>
      </c>
      <c r="C514" s="3" t="s">
        <v>4622</v>
      </c>
      <c r="D514">
        <v>8000</v>
      </c>
      <c r="E514">
        <v>2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4">
        <f t="shared" si="37"/>
        <v>42649.492210648154</v>
      </c>
      <c r="M514" s="19">
        <f t="shared" si="38"/>
        <v>2016</v>
      </c>
      <c r="N514" s="14">
        <f t="shared" ref="N514:N577" si="40">(J514/86400)+25569+(-6/24)</f>
        <v>42694.533877314811</v>
      </c>
      <c r="O514" t="b">
        <v>0</v>
      </c>
      <c r="P514">
        <v>2</v>
      </c>
      <c r="Q514" t="b">
        <v>0</v>
      </c>
      <c r="R514" t="s">
        <v>8270</v>
      </c>
      <c r="S514" s="7">
        <f t="shared" ref="S514:S577" si="41">F514/D514*100</f>
        <v>0.13749999999999998</v>
      </c>
      <c r="T514" s="7">
        <f t="shared" si="39"/>
        <v>5.5</v>
      </c>
      <c r="U514" t="s">
        <v>8310</v>
      </c>
      <c r="V514" t="s">
        <v>8316</v>
      </c>
    </row>
    <row r="515" spans="1:22" ht="30" x14ac:dyDescent="0.4">
      <c r="A515">
        <v>513</v>
      </c>
      <c r="B515" s="3" t="s">
        <v>514</v>
      </c>
      <c r="C515" s="3" t="s">
        <v>4623</v>
      </c>
      <c r="D515">
        <v>50000</v>
      </c>
      <c r="E515">
        <v>68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4">
        <f t="shared" ref="L515:L578" si="42">(K515/86400)+25569+(-6/24)</f>
        <v>42552.403993055559</v>
      </c>
      <c r="M515" s="19">
        <f t="shared" ref="M515:M578" si="43">YEAR(L515)</f>
        <v>2016</v>
      </c>
      <c r="N515" s="14">
        <f t="shared" si="40"/>
        <v>42597.041666666672</v>
      </c>
      <c r="O515" t="b">
        <v>0</v>
      </c>
      <c r="P515">
        <v>68</v>
      </c>
      <c r="Q515" t="b">
        <v>0</v>
      </c>
      <c r="R515" t="s">
        <v>8270</v>
      </c>
      <c r="S515" s="7">
        <f t="shared" si="41"/>
        <v>13.923999999999999</v>
      </c>
      <c r="T515" s="7">
        <f t="shared" ref="T515:T578" si="44">IFERROR(F515/P515,0)</f>
        <v>102.38235294117646</v>
      </c>
      <c r="U515" t="s">
        <v>8310</v>
      </c>
      <c r="V515" t="s">
        <v>8316</v>
      </c>
    </row>
    <row r="516" spans="1:22" ht="45" x14ac:dyDescent="0.4">
      <c r="A516">
        <v>514</v>
      </c>
      <c r="B516" s="3" t="s">
        <v>515</v>
      </c>
      <c r="C516" s="3" t="s">
        <v>4624</v>
      </c>
      <c r="D516">
        <v>1500</v>
      </c>
      <c r="E516">
        <v>3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4">
        <f t="shared" si="42"/>
        <v>41830.363969907405</v>
      </c>
      <c r="M516" s="19">
        <f t="shared" si="43"/>
        <v>2014</v>
      </c>
      <c r="N516" s="14">
        <f t="shared" si="40"/>
        <v>41860.363969907405</v>
      </c>
      <c r="O516" t="b">
        <v>0</v>
      </c>
      <c r="P516">
        <v>3</v>
      </c>
      <c r="Q516" t="b">
        <v>0</v>
      </c>
      <c r="R516" t="s">
        <v>8270</v>
      </c>
      <c r="S516" s="7">
        <f t="shared" si="41"/>
        <v>3.3333333333333335</v>
      </c>
      <c r="T516" s="7">
        <f t="shared" si="44"/>
        <v>16.666666666666668</v>
      </c>
      <c r="U516" t="s">
        <v>8310</v>
      </c>
      <c r="V516" t="s">
        <v>8316</v>
      </c>
    </row>
    <row r="517" spans="1:22" ht="30" x14ac:dyDescent="0.4">
      <c r="A517">
        <v>515</v>
      </c>
      <c r="B517" s="3" t="s">
        <v>516</v>
      </c>
      <c r="C517" s="3" t="s">
        <v>4625</v>
      </c>
      <c r="D517">
        <v>97000</v>
      </c>
      <c r="E517">
        <v>34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4">
        <f t="shared" si="42"/>
        <v>42327.240752314814</v>
      </c>
      <c r="M517" s="19">
        <f t="shared" si="43"/>
        <v>2015</v>
      </c>
      <c r="N517" s="14">
        <f t="shared" si="40"/>
        <v>42367.240752314814</v>
      </c>
      <c r="O517" t="b">
        <v>0</v>
      </c>
      <c r="P517">
        <v>34</v>
      </c>
      <c r="Q517" t="b">
        <v>0</v>
      </c>
      <c r="R517" t="s">
        <v>8270</v>
      </c>
      <c r="S517" s="7">
        <f t="shared" si="41"/>
        <v>25.41340206185567</v>
      </c>
      <c r="T517" s="7">
        <f t="shared" si="44"/>
        <v>725.02941176470586</v>
      </c>
      <c r="U517" t="s">
        <v>8310</v>
      </c>
      <c r="V517" t="s">
        <v>8316</v>
      </c>
    </row>
    <row r="518" spans="1:22" ht="30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4">
        <f t="shared" si="42"/>
        <v>42091.528703703705</v>
      </c>
      <c r="M518" s="19">
        <f t="shared" si="43"/>
        <v>2015</v>
      </c>
      <c r="N518" s="14">
        <f t="shared" si="40"/>
        <v>42151.528703703705</v>
      </c>
      <c r="O518" t="b">
        <v>0</v>
      </c>
      <c r="P518">
        <v>0</v>
      </c>
      <c r="Q518" t="b">
        <v>0</v>
      </c>
      <c r="R518" t="s">
        <v>8270</v>
      </c>
      <c r="S518" s="7">
        <f t="shared" si="41"/>
        <v>0</v>
      </c>
      <c r="T518" s="7">
        <f t="shared" si="44"/>
        <v>0</v>
      </c>
      <c r="U518" t="s">
        <v>8310</v>
      </c>
      <c r="V518" t="s">
        <v>8316</v>
      </c>
    </row>
    <row r="519" spans="1:22" ht="45" x14ac:dyDescent="0.4">
      <c r="A519">
        <v>517</v>
      </c>
      <c r="B519" s="3" t="s">
        <v>518</v>
      </c>
      <c r="C519" s="3" t="s">
        <v>4627</v>
      </c>
      <c r="D519">
        <v>15000</v>
      </c>
      <c r="E519">
        <v>3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4">
        <f t="shared" si="42"/>
        <v>42738.365289351852</v>
      </c>
      <c r="M519" s="19">
        <f t="shared" si="43"/>
        <v>2017</v>
      </c>
      <c r="N519" s="14">
        <f t="shared" si="40"/>
        <v>42768.365289351852</v>
      </c>
      <c r="O519" t="b">
        <v>0</v>
      </c>
      <c r="P519">
        <v>3</v>
      </c>
      <c r="Q519" t="b">
        <v>0</v>
      </c>
      <c r="R519" t="s">
        <v>8270</v>
      </c>
      <c r="S519" s="7">
        <f t="shared" si="41"/>
        <v>1.3666666666666667</v>
      </c>
      <c r="T519" s="7">
        <f t="shared" si="44"/>
        <v>68.333333333333329</v>
      </c>
      <c r="U519" t="s">
        <v>8310</v>
      </c>
      <c r="V519" t="s">
        <v>8316</v>
      </c>
    </row>
    <row r="520" spans="1:22" ht="45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4">
        <f t="shared" si="42"/>
        <v>42223.366018518514</v>
      </c>
      <c r="M520" s="19">
        <f t="shared" si="43"/>
        <v>2015</v>
      </c>
      <c r="N520" s="14">
        <f t="shared" si="40"/>
        <v>42253.365277777775</v>
      </c>
      <c r="O520" t="b">
        <v>0</v>
      </c>
      <c r="P520">
        <v>0</v>
      </c>
      <c r="Q520" t="b">
        <v>0</v>
      </c>
      <c r="R520" t="s">
        <v>8270</v>
      </c>
      <c r="S520" s="7">
        <f t="shared" si="41"/>
        <v>0</v>
      </c>
      <c r="T520" s="7">
        <f t="shared" si="44"/>
        <v>0</v>
      </c>
      <c r="U520" t="s">
        <v>8310</v>
      </c>
      <c r="V520" t="s">
        <v>8316</v>
      </c>
    </row>
    <row r="521" spans="1:22" ht="45" x14ac:dyDescent="0.4">
      <c r="A521">
        <v>519</v>
      </c>
      <c r="B521" s="3" t="s">
        <v>520</v>
      </c>
      <c r="C521" s="3" t="s">
        <v>4629</v>
      </c>
      <c r="D521">
        <v>12001</v>
      </c>
      <c r="E521">
        <v>70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4">
        <f t="shared" si="42"/>
        <v>41218.141446759255</v>
      </c>
      <c r="M521" s="19">
        <f t="shared" si="43"/>
        <v>2012</v>
      </c>
      <c r="N521" s="14">
        <f t="shared" si="40"/>
        <v>41248.141446759255</v>
      </c>
      <c r="O521" t="b">
        <v>0</v>
      </c>
      <c r="P521">
        <v>70</v>
      </c>
      <c r="Q521" t="b">
        <v>0</v>
      </c>
      <c r="R521" t="s">
        <v>8270</v>
      </c>
      <c r="S521" s="7">
        <f t="shared" si="41"/>
        <v>22.881426547787683</v>
      </c>
      <c r="T521" s="7">
        <f t="shared" si="44"/>
        <v>39.228571428571428</v>
      </c>
      <c r="U521" t="s">
        <v>8310</v>
      </c>
      <c r="V521" t="s">
        <v>8316</v>
      </c>
    </row>
    <row r="522" spans="1:22" ht="45" x14ac:dyDescent="0.4">
      <c r="A522">
        <v>520</v>
      </c>
      <c r="B522" s="3" t="s">
        <v>521</v>
      </c>
      <c r="C522" s="3" t="s">
        <v>4630</v>
      </c>
      <c r="D522">
        <v>5000</v>
      </c>
      <c r="E522">
        <v>34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4">
        <f t="shared" si="42"/>
        <v>42318.452094907407</v>
      </c>
      <c r="M522" s="19">
        <f t="shared" si="43"/>
        <v>2015</v>
      </c>
      <c r="N522" s="14">
        <f t="shared" si="40"/>
        <v>42348.452094907407</v>
      </c>
      <c r="O522" t="b">
        <v>0</v>
      </c>
      <c r="P522">
        <v>34</v>
      </c>
      <c r="Q522" t="b">
        <v>1</v>
      </c>
      <c r="R522" t="s">
        <v>8271</v>
      </c>
      <c r="S522" s="7">
        <f t="shared" si="41"/>
        <v>102.1</v>
      </c>
      <c r="T522" s="7">
        <f t="shared" si="44"/>
        <v>150.14705882352942</v>
      </c>
      <c r="U522" t="s">
        <v>8317</v>
      </c>
      <c r="V522" t="s">
        <v>8318</v>
      </c>
    </row>
    <row r="523" spans="1:22" ht="45" x14ac:dyDescent="0.4">
      <c r="A523">
        <v>521</v>
      </c>
      <c r="B523" s="3" t="s">
        <v>522</v>
      </c>
      <c r="C523" s="3" t="s">
        <v>4631</v>
      </c>
      <c r="D523">
        <v>5000</v>
      </c>
      <c r="E523">
        <v>56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4">
        <f t="shared" si="42"/>
        <v>42645.842812499999</v>
      </c>
      <c r="M523" s="19">
        <f t="shared" si="43"/>
        <v>2016</v>
      </c>
      <c r="N523" s="14">
        <f t="shared" si="40"/>
        <v>42674.957638888889</v>
      </c>
      <c r="O523" t="b">
        <v>0</v>
      </c>
      <c r="P523">
        <v>56</v>
      </c>
      <c r="Q523" t="b">
        <v>1</v>
      </c>
      <c r="R523" t="s">
        <v>8271</v>
      </c>
      <c r="S523" s="7">
        <f t="shared" si="41"/>
        <v>104.64</v>
      </c>
      <c r="T523" s="7">
        <f t="shared" si="44"/>
        <v>93.428571428571431</v>
      </c>
      <c r="U523" t="s">
        <v>8317</v>
      </c>
      <c r="V523" t="s">
        <v>8318</v>
      </c>
    </row>
    <row r="524" spans="1:22" ht="30" x14ac:dyDescent="0.4">
      <c r="A524">
        <v>522</v>
      </c>
      <c r="B524" s="3" t="s">
        <v>523</v>
      </c>
      <c r="C524" s="3" t="s">
        <v>4632</v>
      </c>
      <c r="D524">
        <v>3000</v>
      </c>
      <c r="E524">
        <v>31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4">
        <f t="shared" si="42"/>
        <v>42429.790798611109</v>
      </c>
      <c r="M524" s="19">
        <f t="shared" si="43"/>
        <v>2016</v>
      </c>
      <c r="N524" s="14">
        <f t="shared" si="40"/>
        <v>42449.749131944445</v>
      </c>
      <c r="O524" t="b">
        <v>0</v>
      </c>
      <c r="P524">
        <v>31</v>
      </c>
      <c r="Q524" t="b">
        <v>1</v>
      </c>
      <c r="R524" t="s">
        <v>8271</v>
      </c>
      <c r="S524" s="7">
        <f t="shared" si="41"/>
        <v>114.66666666666667</v>
      </c>
      <c r="T524" s="7">
        <f t="shared" si="44"/>
        <v>110.96774193548387</v>
      </c>
      <c r="U524" t="s">
        <v>8317</v>
      </c>
      <c r="V524" t="s">
        <v>8318</v>
      </c>
    </row>
    <row r="525" spans="1:22" ht="45" x14ac:dyDescent="0.4">
      <c r="A525">
        <v>523</v>
      </c>
      <c r="B525" s="3" t="s">
        <v>524</v>
      </c>
      <c r="C525" s="3" t="s">
        <v>4633</v>
      </c>
      <c r="D525">
        <v>5000</v>
      </c>
      <c r="E525">
        <v>84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4">
        <f t="shared" si="42"/>
        <v>42237.88282407407</v>
      </c>
      <c r="M525" s="19">
        <f t="shared" si="43"/>
        <v>2015</v>
      </c>
      <c r="N525" s="14">
        <f t="shared" si="40"/>
        <v>42267.88282407407</v>
      </c>
      <c r="O525" t="b">
        <v>0</v>
      </c>
      <c r="P525">
        <v>84</v>
      </c>
      <c r="Q525" t="b">
        <v>1</v>
      </c>
      <c r="R525" t="s">
        <v>8271</v>
      </c>
      <c r="S525" s="7">
        <f t="shared" si="41"/>
        <v>120.6</v>
      </c>
      <c r="T525" s="7">
        <f t="shared" si="44"/>
        <v>71.785714285714292</v>
      </c>
      <c r="U525" t="s">
        <v>8317</v>
      </c>
      <c r="V525" t="s">
        <v>8318</v>
      </c>
    </row>
    <row r="526" spans="1:22" ht="45" x14ac:dyDescent="0.4">
      <c r="A526">
        <v>524</v>
      </c>
      <c r="B526" s="3" t="s">
        <v>525</v>
      </c>
      <c r="C526" s="3" t="s">
        <v>4634</v>
      </c>
      <c r="D526">
        <v>3500</v>
      </c>
      <c r="E526">
        <v>130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4">
        <f t="shared" si="42"/>
        <v>42492.467233796298</v>
      </c>
      <c r="M526" s="19">
        <f t="shared" si="43"/>
        <v>2016</v>
      </c>
      <c r="N526" s="14">
        <f t="shared" si="40"/>
        <v>42522.467233796298</v>
      </c>
      <c r="O526" t="b">
        <v>0</v>
      </c>
      <c r="P526">
        <v>130</v>
      </c>
      <c r="Q526" t="b">
        <v>1</v>
      </c>
      <c r="R526" t="s">
        <v>8271</v>
      </c>
      <c r="S526" s="7">
        <f t="shared" si="41"/>
        <v>108.67285714285715</v>
      </c>
      <c r="T526" s="7">
        <f t="shared" si="44"/>
        <v>29.258076923076924</v>
      </c>
      <c r="U526" t="s">
        <v>8317</v>
      </c>
      <c r="V526" t="s">
        <v>8318</v>
      </c>
    </row>
    <row r="527" spans="1:22" ht="45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4">
        <f t="shared" si="42"/>
        <v>41850.150937500002</v>
      </c>
      <c r="M527" s="19">
        <f t="shared" si="43"/>
        <v>2014</v>
      </c>
      <c r="N527" s="14">
        <f t="shared" si="40"/>
        <v>41895.150937500002</v>
      </c>
      <c r="O527" t="b">
        <v>0</v>
      </c>
      <c r="P527">
        <v>12</v>
      </c>
      <c r="Q527" t="b">
        <v>1</v>
      </c>
      <c r="R527" t="s">
        <v>8271</v>
      </c>
      <c r="S527" s="7">
        <f t="shared" si="41"/>
        <v>100</v>
      </c>
      <c r="T527" s="7">
        <f t="shared" si="44"/>
        <v>1000</v>
      </c>
      <c r="U527" t="s">
        <v>8317</v>
      </c>
      <c r="V527" t="s">
        <v>8318</v>
      </c>
    </row>
    <row r="528" spans="1:22" ht="45" x14ac:dyDescent="0.4">
      <c r="A528">
        <v>526</v>
      </c>
      <c r="B528" s="3" t="s">
        <v>527</v>
      </c>
      <c r="C528" s="3" t="s">
        <v>4636</v>
      </c>
      <c r="D528">
        <v>1500</v>
      </c>
      <c r="E528">
        <v>23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4">
        <f t="shared" si="42"/>
        <v>42192.341944444444</v>
      </c>
      <c r="M528" s="19">
        <f t="shared" si="43"/>
        <v>2015</v>
      </c>
      <c r="N528" s="14">
        <f t="shared" si="40"/>
        <v>42223.458333333328</v>
      </c>
      <c r="O528" t="b">
        <v>0</v>
      </c>
      <c r="P528">
        <v>23</v>
      </c>
      <c r="Q528" t="b">
        <v>1</v>
      </c>
      <c r="R528" t="s">
        <v>8271</v>
      </c>
      <c r="S528" s="7">
        <f t="shared" si="41"/>
        <v>113.99999999999999</v>
      </c>
      <c r="T528" s="7">
        <f t="shared" si="44"/>
        <v>74.347826086956516</v>
      </c>
      <c r="U528" t="s">
        <v>8317</v>
      </c>
      <c r="V528" t="s">
        <v>8318</v>
      </c>
    </row>
    <row r="529" spans="1:22" ht="45" x14ac:dyDescent="0.4">
      <c r="A529">
        <v>527</v>
      </c>
      <c r="B529" s="3" t="s">
        <v>528</v>
      </c>
      <c r="C529" s="3" t="s">
        <v>4637</v>
      </c>
      <c r="D529">
        <v>10000</v>
      </c>
      <c r="E529">
        <v>158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4">
        <f t="shared" si="42"/>
        <v>42752.955625000002</v>
      </c>
      <c r="M529" s="19">
        <f t="shared" si="43"/>
        <v>2017</v>
      </c>
      <c r="N529" s="14">
        <f t="shared" si="40"/>
        <v>42783.420138888891</v>
      </c>
      <c r="O529" t="b">
        <v>0</v>
      </c>
      <c r="P529">
        <v>158</v>
      </c>
      <c r="Q529" t="b">
        <v>1</v>
      </c>
      <c r="R529" t="s">
        <v>8271</v>
      </c>
      <c r="S529" s="7">
        <f t="shared" si="41"/>
        <v>100.85</v>
      </c>
      <c r="T529" s="7">
        <f t="shared" si="44"/>
        <v>63.829113924050631</v>
      </c>
      <c r="U529" t="s">
        <v>8317</v>
      </c>
      <c r="V529" t="s">
        <v>8318</v>
      </c>
    </row>
    <row r="530" spans="1:22" x14ac:dyDescent="0.4">
      <c r="A530">
        <v>528</v>
      </c>
      <c r="B530" s="3" t="s">
        <v>529</v>
      </c>
      <c r="C530" s="3" t="s">
        <v>4638</v>
      </c>
      <c r="D530">
        <v>1150</v>
      </c>
      <c r="E530">
        <v>30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4">
        <f t="shared" si="42"/>
        <v>42155.670219907406</v>
      </c>
      <c r="M530" s="19">
        <f t="shared" si="43"/>
        <v>2015</v>
      </c>
      <c r="N530" s="14">
        <f t="shared" si="40"/>
        <v>42176.638888888891</v>
      </c>
      <c r="O530" t="b">
        <v>0</v>
      </c>
      <c r="P530">
        <v>30</v>
      </c>
      <c r="Q530" t="b">
        <v>1</v>
      </c>
      <c r="R530" t="s">
        <v>8271</v>
      </c>
      <c r="S530" s="7">
        <f t="shared" si="41"/>
        <v>115.65217391304347</v>
      </c>
      <c r="T530" s="7">
        <f t="shared" si="44"/>
        <v>44.333333333333336</v>
      </c>
      <c r="U530" t="s">
        <v>8317</v>
      </c>
      <c r="V530" t="s">
        <v>8318</v>
      </c>
    </row>
    <row r="531" spans="1:22" ht="45" x14ac:dyDescent="0.4">
      <c r="A531">
        <v>529</v>
      </c>
      <c r="B531" s="3" t="s">
        <v>530</v>
      </c>
      <c r="C531" s="3" t="s">
        <v>4639</v>
      </c>
      <c r="D531">
        <v>1200</v>
      </c>
      <c r="E531">
        <v>18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4">
        <f t="shared" si="42"/>
        <v>42724.781180555554</v>
      </c>
      <c r="M531" s="19">
        <f t="shared" si="43"/>
        <v>2016</v>
      </c>
      <c r="N531" s="14">
        <f t="shared" si="40"/>
        <v>42745.958333333328</v>
      </c>
      <c r="O531" t="b">
        <v>0</v>
      </c>
      <c r="P531">
        <v>18</v>
      </c>
      <c r="Q531" t="b">
        <v>1</v>
      </c>
      <c r="R531" t="s">
        <v>8271</v>
      </c>
      <c r="S531" s="7">
        <f t="shared" si="41"/>
        <v>130.41666666666666</v>
      </c>
      <c r="T531" s="7">
        <f t="shared" si="44"/>
        <v>86.944444444444443</v>
      </c>
      <c r="U531" t="s">
        <v>8317</v>
      </c>
      <c r="V531" t="s">
        <v>8318</v>
      </c>
    </row>
    <row r="532" spans="1:22" ht="45" x14ac:dyDescent="0.4">
      <c r="A532">
        <v>530</v>
      </c>
      <c r="B532" s="3" t="s">
        <v>531</v>
      </c>
      <c r="C532" s="3" t="s">
        <v>4640</v>
      </c>
      <c r="D532">
        <v>3405</v>
      </c>
      <c r="E532">
        <v>29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4">
        <f t="shared" si="42"/>
        <v>42157.341064814813</v>
      </c>
      <c r="M532" s="19">
        <f t="shared" si="43"/>
        <v>2015</v>
      </c>
      <c r="N532" s="14">
        <f t="shared" si="40"/>
        <v>42178.833333333328</v>
      </c>
      <c r="O532" t="b">
        <v>0</v>
      </c>
      <c r="P532">
        <v>29</v>
      </c>
      <c r="Q532" t="b">
        <v>1</v>
      </c>
      <c r="R532" t="s">
        <v>8271</v>
      </c>
      <c r="S532" s="7">
        <f t="shared" si="41"/>
        <v>107.78267254038178</v>
      </c>
      <c r="T532" s="7">
        <f t="shared" si="44"/>
        <v>126.55172413793103</v>
      </c>
      <c r="U532" t="s">
        <v>8317</v>
      </c>
      <c r="V532" t="s">
        <v>8318</v>
      </c>
    </row>
    <row r="533" spans="1:22" ht="45" x14ac:dyDescent="0.4">
      <c r="A533">
        <v>531</v>
      </c>
      <c r="B533" s="3" t="s">
        <v>532</v>
      </c>
      <c r="C533" s="3" t="s">
        <v>4641</v>
      </c>
      <c r="D533">
        <v>4000</v>
      </c>
      <c r="E533">
        <v>31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4">
        <f t="shared" si="42"/>
        <v>42675.815150462964</v>
      </c>
      <c r="M533" s="19">
        <f t="shared" si="43"/>
        <v>2016</v>
      </c>
      <c r="N533" s="14">
        <f t="shared" si="40"/>
        <v>42721.040972222225</v>
      </c>
      <c r="O533" t="b">
        <v>0</v>
      </c>
      <c r="P533">
        <v>31</v>
      </c>
      <c r="Q533" t="b">
        <v>1</v>
      </c>
      <c r="R533" t="s">
        <v>8271</v>
      </c>
      <c r="S533" s="7">
        <f t="shared" si="41"/>
        <v>100</v>
      </c>
      <c r="T533" s="7">
        <f t="shared" si="44"/>
        <v>129.03225806451613</v>
      </c>
      <c r="U533" t="s">
        <v>8317</v>
      </c>
      <c r="V533" t="s">
        <v>8318</v>
      </c>
    </row>
    <row r="534" spans="1:22" ht="4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173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4">
        <f t="shared" si="42"/>
        <v>42472.757037037038</v>
      </c>
      <c r="M534" s="19">
        <f t="shared" si="43"/>
        <v>2016</v>
      </c>
      <c r="N534" s="14">
        <f t="shared" si="40"/>
        <v>42502.757037037038</v>
      </c>
      <c r="O534" t="b">
        <v>0</v>
      </c>
      <c r="P534">
        <v>173</v>
      </c>
      <c r="Q534" t="b">
        <v>1</v>
      </c>
      <c r="R534" t="s">
        <v>8271</v>
      </c>
      <c r="S534" s="7">
        <f t="shared" si="41"/>
        <v>123.25</v>
      </c>
      <c r="T534" s="7">
        <f t="shared" si="44"/>
        <v>71.242774566473983</v>
      </c>
      <c r="U534" t="s">
        <v>8317</v>
      </c>
      <c r="V534" t="s">
        <v>8318</v>
      </c>
    </row>
    <row r="535" spans="1:22" ht="45" x14ac:dyDescent="0.4">
      <c r="A535">
        <v>533</v>
      </c>
      <c r="B535" s="3" t="s">
        <v>534</v>
      </c>
      <c r="C535" s="3" t="s">
        <v>4643</v>
      </c>
      <c r="D535">
        <v>2000</v>
      </c>
      <c r="E535">
        <v>17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4">
        <f t="shared" si="42"/>
        <v>42482.18478009259</v>
      </c>
      <c r="M535" s="19">
        <f t="shared" si="43"/>
        <v>2016</v>
      </c>
      <c r="N535" s="14">
        <f t="shared" si="40"/>
        <v>42506.18478009259</v>
      </c>
      <c r="O535" t="b">
        <v>0</v>
      </c>
      <c r="P535">
        <v>17</v>
      </c>
      <c r="Q535" t="b">
        <v>1</v>
      </c>
      <c r="R535" t="s">
        <v>8271</v>
      </c>
      <c r="S535" s="7">
        <f t="shared" si="41"/>
        <v>100.2</v>
      </c>
      <c r="T535" s="7">
        <f t="shared" si="44"/>
        <v>117.88235294117646</v>
      </c>
      <c r="U535" t="s">
        <v>8317</v>
      </c>
      <c r="V535" t="s">
        <v>8318</v>
      </c>
    </row>
    <row r="536" spans="1:22" ht="45" x14ac:dyDescent="0.4">
      <c r="A536">
        <v>534</v>
      </c>
      <c r="B536" s="3" t="s">
        <v>535</v>
      </c>
      <c r="C536" s="3" t="s">
        <v>4644</v>
      </c>
      <c r="D536">
        <v>15000</v>
      </c>
      <c r="E536">
        <v>48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4">
        <f t="shared" si="42"/>
        <v>42270.560995370368</v>
      </c>
      <c r="M536" s="19">
        <f t="shared" si="43"/>
        <v>2015</v>
      </c>
      <c r="N536" s="14">
        <f t="shared" si="40"/>
        <v>42309.708333333328</v>
      </c>
      <c r="O536" t="b">
        <v>0</v>
      </c>
      <c r="P536">
        <v>48</v>
      </c>
      <c r="Q536" t="b">
        <v>1</v>
      </c>
      <c r="R536" t="s">
        <v>8271</v>
      </c>
      <c r="S536" s="7">
        <f t="shared" si="41"/>
        <v>104.66666666666666</v>
      </c>
      <c r="T536" s="7">
        <f t="shared" si="44"/>
        <v>327.08333333333331</v>
      </c>
      <c r="U536" t="s">
        <v>8317</v>
      </c>
      <c r="V536" t="s">
        <v>8318</v>
      </c>
    </row>
    <row r="537" spans="1:22" ht="30" x14ac:dyDescent="0.4">
      <c r="A537">
        <v>535</v>
      </c>
      <c r="B537" s="3" t="s">
        <v>536</v>
      </c>
      <c r="C537" s="3" t="s">
        <v>4645</v>
      </c>
      <c r="D537">
        <v>2000</v>
      </c>
      <c r="E537">
        <v>59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4">
        <f t="shared" si="42"/>
        <v>42711.29519675926</v>
      </c>
      <c r="M537" s="19">
        <f t="shared" si="43"/>
        <v>2016</v>
      </c>
      <c r="N537" s="14">
        <f t="shared" si="40"/>
        <v>42741.29519675926</v>
      </c>
      <c r="O537" t="b">
        <v>0</v>
      </c>
      <c r="P537">
        <v>59</v>
      </c>
      <c r="Q537" t="b">
        <v>1</v>
      </c>
      <c r="R537" t="s">
        <v>8271</v>
      </c>
      <c r="S537" s="7">
        <f t="shared" si="41"/>
        <v>102.49999999999999</v>
      </c>
      <c r="T537" s="7">
        <f t="shared" si="44"/>
        <v>34.745762711864408</v>
      </c>
      <c r="U537" t="s">
        <v>8317</v>
      </c>
      <c r="V537" t="s">
        <v>8318</v>
      </c>
    </row>
    <row r="538" spans="1:22" ht="45" x14ac:dyDescent="0.4">
      <c r="A538">
        <v>536</v>
      </c>
      <c r="B538" s="3" t="s">
        <v>537</v>
      </c>
      <c r="C538" s="3" t="s">
        <v>4646</v>
      </c>
      <c r="D538">
        <v>3300</v>
      </c>
      <c r="E538">
        <v>39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4">
        <f t="shared" si="42"/>
        <v>42179.094988425924</v>
      </c>
      <c r="M538" s="19">
        <f t="shared" si="43"/>
        <v>2015</v>
      </c>
      <c r="N538" s="14">
        <f t="shared" si="40"/>
        <v>42219.5</v>
      </c>
      <c r="O538" t="b">
        <v>0</v>
      </c>
      <c r="P538">
        <v>39</v>
      </c>
      <c r="Q538" t="b">
        <v>1</v>
      </c>
      <c r="R538" t="s">
        <v>8271</v>
      </c>
      <c r="S538" s="7">
        <f t="shared" si="41"/>
        <v>118.25757575757576</v>
      </c>
      <c r="T538" s="7">
        <f t="shared" si="44"/>
        <v>100.06410256410257</v>
      </c>
      <c r="U538" t="s">
        <v>8317</v>
      </c>
      <c r="V538" t="s">
        <v>8318</v>
      </c>
    </row>
    <row r="539" spans="1:22" ht="45" x14ac:dyDescent="0.4">
      <c r="A539">
        <v>537</v>
      </c>
      <c r="B539" s="3" t="s">
        <v>538</v>
      </c>
      <c r="C539" s="3" t="s">
        <v>4647</v>
      </c>
      <c r="D539">
        <v>2000</v>
      </c>
      <c r="E539">
        <v>59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4">
        <f t="shared" si="42"/>
        <v>42282.518414351856</v>
      </c>
      <c r="M539" s="19">
        <f t="shared" si="43"/>
        <v>2015</v>
      </c>
      <c r="N539" s="14">
        <f t="shared" si="40"/>
        <v>42312.560081018513</v>
      </c>
      <c r="O539" t="b">
        <v>0</v>
      </c>
      <c r="P539">
        <v>59</v>
      </c>
      <c r="Q539" t="b">
        <v>1</v>
      </c>
      <c r="R539" t="s">
        <v>8271</v>
      </c>
      <c r="S539" s="7">
        <f t="shared" si="41"/>
        <v>120.5</v>
      </c>
      <c r="T539" s="7">
        <f t="shared" si="44"/>
        <v>40.847457627118644</v>
      </c>
      <c r="U539" t="s">
        <v>8317</v>
      </c>
      <c r="V539" t="s">
        <v>8318</v>
      </c>
    </row>
    <row r="540" spans="1:22" ht="45" x14ac:dyDescent="0.4">
      <c r="A540">
        <v>538</v>
      </c>
      <c r="B540" s="3" t="s">
        <v>539</v>
      </c>
      <c r="C540" s="3" t="s">
        <v>4648</v>
      </c>
      <c r="D540">
        <v>5000</v>
      </c>
      <c r="E540">
        <v>60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4">
        <f t="shared" si="42"/>
        <v>42473.544710648144</v>
      </c>
      <c r="M540" s="19">
        <f t="shared" si="43"/>
        <v>2016</v>
      </c>
      <c r="N540" s="14">
        <f t="shared" si="40"/>
        <v>42503.544710648144</v>
      </c>
      <c r="O540" t="b">
        <v>0</v>
      </c>
      <c r="P540">
        <v>60</v>
      </c>
      <c r="Q540" t="b">
        <v>1</v>
      </c>
      <c r="R540" t="s">
        <v>8271</v>
      </c>
      <c r="S540" s="7">
        <f t="shared" si="41"/>
        <v>302.42</v>
      </c>
      <c r="T540" s="7">
        <f t="shared" si="44"/>
        <v>252.01666666666668</v>
      </c>
      <c r="U540" t="s">
        <v>8317</v>
      </c>
      <c r="V540" t="s">
        <v>8318</v>
      </c>
    </row>
    <row r="541" spans="1:22" ht="45" x14ac:dyDescent="0.4">
      <c r="A541">
        <v>539</v>
      </c>
      <c r="B541" s="3" t="s">
        <v>540</v>
      </c>
      <c r="C541" s="3" t="s">
        <v>4649</v>
      </c>
      <c r="D541">
        <v>500</v>
      </c>
      <c r="E541">
        <v>20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4">
        <f t="shared" si="42"/>
        <v>42534.799849537041</v>
      </c>
      <c r="M541" s="19">
        <f t="shared" si="43"/>
        <v>2016</v>
      </c>
      <c r="N541" s="14">
        <f t="shared" si="40"/>
        <v>42555.799849537041</v>
      </c>
      <c r="O541" t="b">
        <v>0</v>
      </c>
      <c r="P541">
        <v>20</v>
      </c>
      <c r="Q541" t="b">
        <v>1</v>
      </c>
      <c r="R541" t="s">
        <v>8271</v>
      </c>
      <c r="S541" s="7">
        <f t="shared" si="41"/>
        <v>100.64400000000001</v>
      </c>
      <c r="T541" s="7">
        <f t="shared" si="44"/>
        <v>25.161000000000001</v>
      </c>
      <c r="U541" t="s">
        <v>8317</v>
      </c>
      <c r="V541" t="s">
        <v>8318</v>
      </c>
    </row>
    <row r="542" spans="1:22" ht="60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4">
        <f t="shared" si="42"/>
        <v>42009.567199074074</v>
      </c>
      <c r="M542" s="19">
        <f t="shared" si="43"/>
        <v>2015</v>
      </c>
      <c r="N542" s="14">
        <f t="shared" si="40"/>
        <v>42039.567199074074</v>
      </c>
      <c r="O542" t="b">
        <v>0</v>
      </c>
      <c r="P542">
        <v>1</v>
      </c>
      <c r="Q542" t="b">
        <v>0</v>
      </c>
      <c r="R542" t="s">
        <v>8272</v>
      </c>
      <c r="S542" s="7">
        <f t="shared" si="41"/>
        <v>6.6666666666666671E-3</v>
      </c>
      <c r="T542" s="7">
        <f t="shared" si="44"/>
        <v>1</v>
      </c>
      <c r="U542" t="s">
        <v>8319</v>
      </c>
      <c r="V542" t="s">
        <v>8320</v>
      </c>
    </row>
    <row r="543" spans="1:22" ht="45" x14ac:dyDescent="0.4">
      <c r="A543">
        <v>541</v>
      </c>
      <c r="B543" s="3" t="s">
        <v>542</v>
      </c>
      <c r="C543" s="3" t="s">
        <v>4651</v>
      </c>
      <c r="D543">
        <v>4500</v>
      </c>
      <c r="E543">
        <v>1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4">
        <f t="shared" si="42"/>
        <v>42275.796689814815</v>
      </c>
      <c r="M543" s="19">
        <f t="shared" si="43"/>
        <v>2015</v>
      </c>
      <c r="N543" s="14">
        <f t="shared" si="40"/>
        <v>42305.796689814815</v>
      </c>
      <c r="O543" t="b">
        <v>0</v>
      </c>
      <c r="P543">
        <v>1</v>
      </c>
      <c r="Q543" t="b">
        <v>0</v>
      </c>
      <c r="R543" t="s">
        <v>8272</v>
      </c>
      <c r="S543" s="7">
        <f t="shared" si="41"/>
        <v>0.55555555555555558</v>
      </c>
      <c r="T543" s="7">
        <f t="shared" si="44"/>
        <v>25</v>
      </c>
      <c r="U543" t="s">
        <v>8319</v>
      </c>
      <c r="V543" t="s">
        <v>8320</v>
      </c>
    </row>
    <row r="544" spans="1:22" ht="4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4">
        <f t="shared" si="42"/>
        <v>42433.487453703703</v>
      </c>
      <c r="M544" s="19">
        <f t="shared" si="43"/>
        <v>2016</v>
      </c>
      <c r="N544" s="14">
        <f t="shared" si="40"/>
        <v>42493.445787037039</v>
      </c>
      <c r="O544" t="b">
        <v>0</v>
      </c>
      <c r="P544">
        <v>1</v>
      </c>
      <c r="Q544" t="b">
        <v>0</v>
      </c>
      <c r="R544" t="s">
        <v>8272</v>
      </c>
      <c r="S544" s="7">
        <f t="shared" si="41"/>
        <v>3.9999999999999996E-4</v>
      </c>
      <c r="T544" s="7">
        <f t="shared" si="44"/>
        <v>1</v>
      </c>
      <c r="U544" t="s">
        <v>8319</v>
      </c>
      <c r="V544" t="s">
        <v>8320</v>
      </c>
    </row>
    <row r="545" spans="1:22" ht="45" x14ac:dyDescent="0.4">
      <c r="A545">
        <v>543</v>
      </c>
      <c r="B545" s="3" t="s">
        <v>544</v>
      </c>
      <c r="C545" s="3" t="s">
        <v>4653</v>
      </c>
      <c r="D545">
        <v>22000</v>
      </c>
      <c r="E545">
        <v>2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4">
        <f t="shared" si="42"/>
        <v>41913.842152777775</v>
      </c>
      <c r="M545" s="19">
        <f t="shared" si="43"/>
        <v>2014</v>
      </c>
      <c r="N545" s="14">
        <f t="shared" si="40"/>
        <v>41943.842152777775</v>
      </c>
      <c r="O545" t="b">
        <v>0</v>
      </c>
      <c r="P545">
        <v>2</v>
      </c>
      <c r="Q545" t="b">
        <v>0</v>
      </c>
      <c r="R545" t="s">
        <v>8272</v>
      </c>
      <c r="S545" s="7">
        <f t="shared" si="41"/>
        <v>0.31818181818181818</v>
      </c>
      <c r="T545" s="7">
        <f t="shared" si="44"/>
        <v>35</v>
      </c>
      <c r="U545" t="s">
        <v>8319</v>
      </c>
      <c r="V545" t="s">
        <v>8320</v>
      </c>
    </row>
    <row r="546" spans="1:22" ht="45" x14ac:dyDescent="0.4">
      <c r="A546">
        <v>544</v>
      </c>
      <c r="B546" s="3" t="s">
        <v>545</v>
      </c>
      <c r="C546" s="3" t="s">
        <v>4654</v>
      </c>
      <c r="D546">
        <v>500</v>
      </c>
      <c r="E546">
        <v>2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4">
        <f t="shared" si="42"/>
        <v>42525.406944444447</v>
      </c>
      <c r="M546" s="19">
        <f t="shared" si="43"/>
        <v>2016</v>
      </c>
      <c r="N546" s="14">
        <f t="shared" si="40"/>
        <v>42555.406944444447</v>
      </c>
      <c r="O546" t="b">
        <v>0</v>
      </c>
      <c r="P546">
        <v>2</v>
      </c>
      <c r="Q546" t="b">
        <v>0</v>
      </c>
      <c r="R546" t="s">
        <v>8272</v>
      </c>
      <c r="S546" s="7">
        <f t="shared" si="41"/>
        <v>1.2</v>
      </c>
      <c r="T546" s="7">
        <f t="shared" si="44"/>
        <v>3</v>
      </c>
      <c r="U546" t="s">
        <v>8319</v>
      </c>
      <c r="V546" t="s">
        <v>8320</v>
      </c>
    </row>
    <row r="547" spans="1:22" ht="45" x14ac:dyDescent="0.4">
      <c r="A547">
        <v>545</v>
      </c>
      <c r="B547" s="3" t="s">
        <v>546</v>
      </c>
      <c r="C547" s="3" t="s">
        <v>4655</v>
      </c>
      <c r="D547">
        <v>50000</v>
      </c>
      <c r="E547">
        <v>34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4">
        <f t="shared" si="42"/>
        <v>42283.342465277776</v>
      </c>
      <c r="M547" s="19">
        <f t="shared" si="43"/>
        <v>2015</v>
      </c>
      <c r="N547" s="14">
        <f t="shared" si="40"/>
        <v>42323.384131944447</v>
      </c>
      <c r="O547" t="b">
        <v>0</v>
      </c>
      <c r="P547">
        <v>34</v>
      </c>
      <c r="Q547" t="b">
        <v>0</v>
      </c>
      <c r="R547" t="s">
        <v>8272</v>
      </c>
      <c r="S547" s="7">
        <f t="shared" si="41"/>
        <v>27.383999999999997</v>
      </c>
      <c r="T547" s="7">
        <f t="shared" si="44"/>
        <v>402.70588235294116</v>
      </c>
      <c r="U547" t="s">
        <v>8319</v>
      </c>
      <c r="V547" t="s">
        <v>8320</v>
      </c>
    </row>
    <row r="548" spans="1:22" ht="45" x14ac:dyDescent="0.4">
      <c r="A548">
        <v>546</v>
      </c>
      <c r="B548" s="3" t="s">
        <v>547</v>
      </c>
      <c r="C548" s="3" t="s">
        <v>4656</v>
      </c>
      <c r="D548">
        <v>60000</v>
      </c>
      <c r="E548">
        <v>2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4">
        <f t="shared" si="42"/>
        <v>42249.417997685188</v>
      </c>
      <c r="M548" s="19">
        <f t="shared" si="43"/>
        <v>2015</v>
      </c>
      <c r="N548" s="14">
        <f t="shared" si="40"/>
        <v>42294.417997685188</v>
      </c>
      <c r="O548" t="b">
        <v>0</v>
      </c>
      <c r="P548">
        <v>2</v>
      </c>
      <c r="Q548" t="b">
        <v>0</v>
      </c>
      <c r="R548" t="s">
        <v>8272</v>
      </c>
      <c r="S548" s="7">
        <f t="shared" si="41"/>
        <v>8.666666666666667E-2</v>
      </c>
      <c r="T548" s="7">
        <f t="shared" si="44"/>
        <v>26</v>
      </c>
      <c r="U548" t="s">
        <v>8319</v>
      </c>
      <c r="V548" t="s">
        <v>8320</v>
      </c>
    </row>
    <row r="549" spans="1:22" ht="45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4">
        <f t="shared" si="42"/>
        <v>42380.446342592593</v>
      </c>
      <c r="M549" s="19">
        <f t="shared" si="43"/>
        <v>2016</v>
      </c>
      <c r="N549" s="14">
        <f t="shared" si="40"/>
        <v>42410.446342592593</v>
      </c>
      <c r="O549" t="b">
        <v>0</v>
      </c>
      <c r="P549">
        <v>0</v>
      </c>
      <c r="Q549" t="b">
        <v>0</v>
      </c>
      <c r="R549" t="s">
        <v>8272</v>
      </c>
      <c r="S549" s="7">
        <f t="shared" si="41"/>
        <v>0</v>
      </c>
      <c r="T549" s="7">
        <f t="shared" si="44"/>
        <v>0</v>
      </c>
      <c r="U549" t="s">
        <v>8319</v>
      </c>
      <c r="V549" t="s">
        <v>8320</v>
      </c>
    </row>
    <row r="550" spans="1:22" ht="45" x14ac:dyDescent="0.4">
      <c r="A550">
        <v>548</v>
      </c>
      <c r="B550" s="3" t="s">
        <v>549</v>
      </c>
      <c r="C550" s="3" t="s">
        <v>4658</v>
      </c>
      <c r="D550">
        <v>10000</v>
      </c>
      <c r="E550">
        <v>1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4">
        <f t="shared" si="42"/>
        <v>42276.653333333335</v>
      </c>
      <c r="M550" s="19">
        <f t="shared" si="43"/>
        <v>2015</v>
      </c>
      <c r="N550" s="14">
        <f t="shared" si="40"/>
        <v>42306.653333333335</v>
      </c>
      <c r="O550" t="b">
        <v>0</v>
      </c>
      <c r="P550">
        <v>1</v>
      </c>
      <c r="Q550" t="b">
        <v>0</v>
      </c>
      <c r="R550" t="s">
        <v>8272</v>
      </c>
      <c r="S550" s="7">
        <f t="shared" si="41"/>
        <v>0.09</v>
      </c>
      <c r="T550" s="7">
        <f t="shared" si="44"/>
        <v>9</v>
      </c>
      <c r="U550" t="s">
        <v>8319</v>
      </c>
      <c r="V550" t="s">
        <v>8320</v>
      </c>
    </row>
    <row r="551" spans="1:22" ht="45" x14ac:dyDescent="0.4">
      <c r="A551">
        <v>549</v>
      </c>
      <c r="B551" s="3" t="s">
        <v>550</v>
      </c>
      <c r="C551" s="3" t="s">
        <v>4659</v>
      </c>
      <c r="D551">
        <v>2500</v>
      </c>
      <c r="E551">
        <v>8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4">
        <f t="shared" si="42"/>
        <v>42163.386828703704</v>
      </c>
      <c r="M551" s="19">
        <f t="shared" si="43"/>
        <v>2015</v>
      </c>
      <c r="N551" s="14">
        <f t="shared" si="40"/>
        <v>42193.386828703704</v>
      </c>
      <c r="O551" t="b">
        <v>0</v>
      </c>
      <c r="P551">
        <v>8</v>
      </c>
      <c r="Q551" t="b">
        <v>0</v>
      </c>
      <c r="R551" t="s">
        <v>8272</v>
      </c>
      <c r="S551" s="7">
        <f t="shared" si="41"/>
        <v>2.7199999999999998</v>
      </c>
      <c r="T551" s="7">
        <f t="shared" si="44"/>
        <v>8.5</v>
      </c>
      <c r="U551" t="s">
        <v>8319</v>
      </c>
      <c r="V551" t="s">
        <v>8320</v>
      </c>
    </row>
    <row r="552" spans="1:22" ht="45" x14ac:dyDescent="0.4">
      <c r="A552">
        <v>550</v>
      </c>
      <c r="B552" s="3" t="s">
        <v>551</v>
      </c>
      <c r="C552" s="3" t="s">
        <v>4660</v>
      </c>
      <c r="D552">
        <v>5000</v>
      </c>
      <c r="E552">
        <v>4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4">
        <f t="shared" si="42"/>
        <v>42753.428761574076</v>
      </c>
      <c r="M552" s="19">
        <f t="shared" si="43"/>
        <v>2017</v>
      </c>
      <c r="N552" s="14">
        <f t="shared" si="40"/>
        <v>42765.958333333328</v>
      </c>
      <c r="O552" t="b">
        <v>0</v>
      </c>
      <c r="P552">
        <v>4</v>
      </c>
      <c r="Q552" t="b">
        <v>0</v>
      </c>
      <c r="R552" t="s">
        <v>8272</v>
      </c>
      <c r="S552" s="7">
        <f t="shared" si="41"/>
        <v>0.70000000000000007</v>
      </c>
      <c r="T552" s="7">
        <f t="shared" si="44"/>
        <v>8.75</v>
      </c>
      <c r="U552" t="s">
        <v>8319</v>
      </c>
      <c r="V552" t="s">
        <v>8320</v>
      </c>
    </row>
    <row r="553" spans="1:22" ht="45" x14ac:dyDescent="0.4">
      <c r="A553">
        <v>551</v>
      </c>
      <c r="B553" s="3" t="s">
        <v>552</v>
      </c>
      <c r="C553" s="3" t="s">
        <v>4661</v>
      </c>
      <c r="D553">
        <v>75000</v>
      </c>
      <c r="E553">
        <v>28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4">
        <f t="shared" si="42"/>
        <v>42173.025740740741</v>
      </c>
      <c r="M553" s="19">
        <f t="shared" si="43"/>
        <v>2015</v>
      </c>
      <c r="N553" s="14">
        <f t="shared" si="40"/>
        <v>42217.495138888888</v>
      </c>
      <c r="O553" t="b">
        <v>0</v>
      </c>
      <c r="P553">
        <v>28</v>
      </c>
      <c r="Q553" t="b">
        <v>0</v>
      </c>
      <c r="R553" t="s">
        <v>8272</v>
      </c>
      <c r="S553" s="7">
        <f t="shared" si="41"/>
        <v>5.0413333333333332</v>
      </c>
      <c r="T553" s="7">
        <f t="shared" si="44"/>
        <v>135.03571428571428</v>
      </c>
      <c r="U553" t="s">
        <v>8319</v>
      </c>
      <c r="V553" t="s">
        <v>8320</v>
      </c>
    </row>
    <row r="554" spans="1:22" ht="4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4">
        <f t="shared" si="42"/>
        <v>42318.366851851853</v>
      </c>
      <c r="M554" s="19">
        <f t="shared" si="43"/>
        <v>2015</v>
      </c>
      <c r="N554" s="14">
        <f t="shared" si="40"/>
        <v>42378.366851851853</v>
      </c>
      <c r="O554" t="b">
        <v>0</v>
      </c>
      <c r="P554">
        <v>0</v>
      </c>
      <c r="Q554" t="b">
        <v>0</v>
      </c>
      <c r="R554" t="s">
        <v>8272</v>
      </c>
      <c r="S554" s="7">
        <f t="shared" si="41"/>
        <v>0</v>
      </c>
      <c r="T554" s="7">
        <f t="shared" si="44"/>
        <v>0</v>
      </c>
      <c r="U554" t="s">
        <v>8319</v>
      </c>
      <c r="V554" t="s">
        <v>8320</v>
      </c>
    </row>
    <row r="555" spans="1:22" ht="45" x14ac:dyDescent="0.4">
      <c r="A555">
        <v>553</v>
      </c>
      <c r="B555" s="3" t="s">
        <v>554</v>
      </c>
      <c r="C555" s="3" t="s">
        <v>4663</v>
      </c>
      <c r="D555">
        <v>25000</v>
      </c>
      <c r="E555">
        <v>6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4">
        <f t="shared" si="42"/>
        <v>41927.46980324074</v>
      </c>
      <c r="M555" s="19">
        <f t="shared" si="43"/>
        <v>2014</v>
      </c>
      <c r="N555" s="14">
        <f t="shared" si="40"/>
        <v>41957.511469907404</v>
      </c>
      <c r="O555" t="b">
        <v>0</v>
      </c>
      <c r="P555">
        <v>6</v>
      </c>
      <c r="Q555" t="b">
        <v>0</v>
      </c>
      <c r="R555" t="s">
        <v>8272</v>
      </c>
      <c r="S555" s="7">
        <f t="shared" si="41"/>
        <v>0.49199999999999999</v>
      </c>
      <c r="T555" s="7">
        <f t="shared" si="44"/>
        <v>20.5</v>
      </c>
      <c r="U555" t="s">
        <v>8319</v>
      </c>
      <c r="V555" t="s">
        <v>8320</v>
      </c>
    </row>
    <row r="556" spans="1:22" ht="45" x14ac:dyDescent="0.4">
      <c r="A556">
        <v>554</v>
      </c>
      <c r="B556" s="3" t="s">
        <v>555</v>
      </c>
      <c r="C556" s="3" t="s">
        <v>4664</v>
      </c>
      <c r="D556">
        <v>3870</v>
      </c>
      <c r="E556">
        <v>22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4">
        <f t="shared" si="42"/>
        <v>41901.434861111113</v>
      </c>
      <c r="M556" s="19">
        <f t="shared" si="43"/>
        <v>2014</v>
      </c>
      <c r="N556" s="14">
        <f t="shared" si="40"/>
        <v>41931.434861111113</v>
      </c>
      <c r="O556" t="b">
        <v>0</v>
      </c>
      <c r="P556">
        <v>22</v>
      </c>
      <c r="Q556" t="b">
        <v>0</v>
      </c>
      <c r="R556" t="s">
        <v>8272</v>
      </c>
      <c r="S556" s="7">
        <f t="shared" si="41"/>
        <v>36.589147286821706</v>
      </c>
      <c r="T556" s="7">
        <f t="shared" si="44"/>
        <v>64.36363636363636</v>
      </c>
      <c r="U556" t="s">
        <v>8319</v>
      </c>
      <c r="V556" t="s">
        <v>8320</v>
      </c>
    </row>
    <row r="557" spans="1:22" ht="4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4">
        <f t="shared" si="42"/>
        <v>42503.103506944448</v>
      </c>
      <c r="M557" s="19">
        <f t="shared" si="43"/>
        <v>2016</v>
      </c>
      <c r="N557" s="14">
        <f t="shared" si="40"/>
        <v>42533.103506944448</v>
      </c>
      <c r="O557" t="b">
        <v>0</v>
      </c>
      <c r="P557">
        <v>0</v>
      </c>
      <c r="Q557" t="b">
        <v>0</v>
      </c>
      <c r="R557" t="s">
        <v>8272</v>
      </c>
      <c r="S557" s="7">
        <f t="shared" si="41"/>
        <v>0</v>
      </c>
      <c r="T557" s="7">
        <f t="shared" si="44"/>
        <v>0</v>
      </c>
      <c r="U557" t="s">
        <v>8319</v>
      </c>
      <c r="V557" t="s">
        <v>8320</v>
      </c>
    </row>
    <row r="558" spans="1:22" ht="30" x14ac:dyDescent="0.4">
      <c r="A558">
        <v>556</v>
      </c>
      <c r="B558" s="3" t="s">
        <v>557</v>
      </c>
      <c r="C558" s="3" t="s">
        <v>4666</v>
      </c>
      <c r="D558">
        <v>8000</v>
      </c>
      <c r="E558">
        <v>1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4">
        <f t="shared" si="42"/>
        <v>42345.610150462962</v>
      </c>
      <c r="M558" s="19">
        <f t="shared" si="43"/>
        <v>2015</v>
      </c>
      <c r="N558" s="14">
        <f t="shared" si="40"/>
        <v>42375.610150462962</v>
      </c>
      <c r="O558" t="b">
        <v>0</v>
      </c>
      <c r="P558">
        <v>1</v>
      </c>
      <c r="Q558" t="b">
        <v>0</v>
      </c>
      <c r="R558" t="s">
        <v>8272</v>
      </c>
      <c r="S558" s="7">
        <f t="shared" si="41"/>
        <v>2.5</v>
      </c>
      <c r="T558" s="7">
        <f t="shared" si="44"/>
        <v>200</v>
      </c>
      <c r="U558" t="s">
        <v>8319</v>
      </c>
      <c r="V558" t="s">
        <v>8320</v>
      </c>
    </row>
    <row r="559" spans="1:22" ht="4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20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4">
        <f t="shared" si="42"/>
        <v>42676.692164351851</v>
      </c>
      <c r="M559" s="19">
        <f t="shared" si="43"/>
        <v>2016</v>
      </c>
      <c r="N559" s="14">
        <f t="shared" si="40"/>
        <v>42706.733831018515</v>
      </c>
      <c r="O559" t="b">
        <v>0</v>
      </c>
      <c r="P559">
        <v>20</v>
      </c>
      <c r="Q559" t="b">
        <v>0</v>
      </c>
      <c r="R559" t="s">
        <v>8272</v>
      </c>
      <c r="S559" s="7">
        <f t="shared" si="41"/>
        <v>0.91066666666666674</v>
      </c>
      <c r="T559" s="7">
        <f t="shared" si="44"/>
        <v>68.3</v>
      </c>
      <c r="U559" t="s">
        <v>8319</v>
      </c>
      <c r="V559" t="s">
        <v>8320</v>
      </c>
    </row>
    <row r="560" spans="1:22" ht="4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4">
        <f t="shared" si="42"/>
        <v>42057.633159722223</v>
      </c>
      <c r="M560" s="19">
        <f t="shared" si="43"/>
        <v>2015</v>
      </c>
      <c r="N560" s="14">
        <f t="shared" si="40"/>
        <v>42087.591493055559</v>
      </c>
      <c r="O560" t="b">
        <v>0</v>
      </c>
      <c r="P560">
        <v>0</v>
      </c>
      <c r="Q560" t="b">
        <v>0</v>
      </c>
      <c r="R560" t="s">
        <v>8272</v>
      </c>
      <c r="S560" s="7">
        <f t="shared" si="41"/>
        <v>0</v>
      </c>
      <c r="T560" s="7">
        <f t="shared" si="44"/>
        <v>0</v>
      </c>
      <c r="U560" t="s">
        <v>8319</v>
      </c>
      <c r="V560" t="s">
        <v>8320</v>
      </c>
    </row>
    <row r="561" spans="1:22" ht="45" x14ac:dyDescent="0.4">
      <c r="A561">
        <v>559</v>
      </c>
      <c r="B561" s="3" t="s">
        <v>560</v>
      </c>
      <c r="C561" s="3" t="s">
        <v>4669</v>
      </c>
      <c r="D561">
        <v>240000</v>
      </c>
      <c r="E561">
        <v>1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4">
        <f t="shared" si="42"/>
        <v>42321.033101851848</v>
      </c>
      <c r="M561" s="19">
        <f t="shared" si="43"/>
        <v>2015</v>
      </c>
      <c r="N561" s="14">
        <f t="shared" si="40"/>
        <v>42351.033101851848</v>
      </c>
      <c r="O561" t="b">
        <v>0</v>
      </c>
      <c r="P561">
        <v>1</v>
      </c>
      <c r="Q561" t="b">
        <v>0</v>
      </c>
      <c r="R561" t="s">
        <v>8272</v>
      </c>
      <c r="S561" s="7">
        <f t="shared" si="41"/>
        <v>2.0833333333333336E-2</v>
      </c>
      <c r="T561" s="7">
        <f t="shared" si="44"/>
        <v>50</v>
      </c>
      <c r="U561" t="s">
        <v>8319</v>
      </c>
      <c r="V561" t="s">
        <v>8320</v>
      </c>
    </row>
    <row r="562" spans="1:22" ht="4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3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4">
        <f t="shared" si="42"/>
        <v>41960.521354166667</v>
      </c>
      <c r="M562" s="19">
        <f t="shared" si="43"/>
        <v>2014</v>
      </c>
      <c r="N562" s="14">
        <f t="shared" si="40"/>
        <v>41990.521354166667</v>
      </c>
      <c r="O562" t="b">
        <v>0</v>
      </c>
      <c r="P562">
        <v>3</v>
      </c>
      <c r="Q562" t="b">
        <v>0</v>
      </c>
      <c r="R562" t="s">
        <v>8272</v>
      </c>
      <c r="S562" s="7">
        <f t="shared" si="41"/>
        <v>1.2E-2</v>
      </c>
      <c r="T562" s="7">
        <f t="shared" si="44"/>
        <v>4</v>
      </c>
      <c r="U562" t="s">
        <v>8319</v>
      </c>
      <c r="V562" t="s">
        <v>8320</v>
      </c>
    </row>
    <row r="563" spans="1:22" ht="45" x14ac:dyDescent="0.4">
      <c r="A563">
        <v>561</v>
      </c>
      <c r="B563" s="3" t="s">
        <v>562</v>
      </c>
      <c r="C563" s="3" t="s">
        <v>4671</v>
      </c>
      <c r="D563">
        <v>15000</v>
      </c>
      <c r="E563">
        <v>2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4">
        <f t="shared" si="42"/>
        <v>42268.408715277779</v>
      </c>
      <c r="M563" s="19">
        <f t="shared" si="43"/>
        <v>2015</v>
      </c>
      <c r="N563" s="14">
        <f t="shared" si="40"/>
        <v>42303.408715277779</v>
      </c>
      <c r="O563" t="b">
        <v>0</v>
      </c>
      <c r="P563">
        <v>2</v>
      </c>
      <c r="Q563" t="b">
        <v>0</v>
      </c>
      <c r="R563" t="s">
        <v>8272</v>
      </c>
      <c r="S563" s="7">
        <f t="shared" si="41"/>
        <v>0.36666666666666664</v>
      </c>
      <c r="T563" s="7">
        <f t="shared" si="44"/>
        <v>27.5</v>
      </c>
      <c r="U563" t="s">
        <v>8319</v>
      </c>
      <c r="V563" t="s">
        <v>8320</v>
      </c>
    </row>
    <row r="564" spans="1:22" ht="4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4">
        <f t="shared" si="42"/>
        <v>42692.139062499999</v>
      </c>
      <c r="M564" s="19">
        <f t="shared" si="43"/>
        <v>2016</v>
      </c>
      <c r="N564" s="14">
        <f t="shared" si="40"/>
        <v>42722.139062499999</v>
      </c>
      <c r="O564" t="b">
        <v>0</v>
      </c>
      <c r="P564">
        <v>0</v>
      </c>
      <c r="Q564" t="b">
        <v>0</v>
      </c>
      <c r="R564" t="s">
        <v>8272</v>
      </c>
      <c r="S564" s="7">
        <f t="shared" si="41"/>
        <v>0</v>
      </c>
      <c r="T564" s="7">
        <f t="shared" si="44"/>
        <v>0</v>
      </c>
      <c r="U564" t="s">
        <v>8319</v>
      </c>
      <c r="V564" t="s">
        <v>8320</v>
      </c>
    </row>
    <row r="565" spans="1:22" ht="45" x14ac:dyDescent="0.4">
      <c r="A565">
        <v>563</v>
      </c>
      <c r="B565" s="3" t="s">
        <v>564</v>
      </c>
      <c r="C565" s="3" t="s">
        <v>4673</v>
      </c>
      <c r="D565">
        <v>75000</v>
      </c>
      <c r="E565">
        <v>2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4">
        <f t="shared" si="42"/>
        <v>42021.819988425923</v>
      </c>
      <c r="M565" s="19">
        <f t="shared" si="43"/>
        <v>2015</v>
      </c>
      <c r="N565" s="14">
        <f t="shared" si="40"/>
        <v>42051.819988425923</v>
      </c>
      <c r="O565" t="b">
        <v>0</v>
      </c>
      <c r="P565">
        <v>2</v>
      </c>
      <c r="Q565" t="b">
        <v>0</v>
      </c>
      <c r="R565" t="s">
        <v>8272</v>
      </c>
      <c r="S565" s="7">
        <f t="shared" si="41"/>
        <v>9.0666666666666659E-2</v>
      </c>
      <c r="T565" s="7">
        <f t="shared" si="44"/>
        <v>34</v>
      </c>
      <c r="U565" t="s">
        <v>8319</v>
      </c>
      <c r="V565" t="s">
        <v>8320</v>
      </c>
    </row>
    <row r="566" spans="1:22" ht="45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4">
        <f t="shared" si="42"/>
        <v>42411.692997685182</v>
      </c>
      <c r="M566" s="19">
        <f t="shared" si="43"/>
        <v>2016</v>
      </c>
      <c r="N566" s="14">
        <f t="shared" si="40"/>
        <v>42441.692997685182</v>
      </c>
      <c r="O566" t="b">
        <v>0</v>
      </c>
      <c r="P566">
        <v>1</v>
      </c>
      <c r="Q566" t="b">
        <v>0</v>
      </c>
      <c r="R566" t="s">
        <v>8272</v>
      </c>
      <c r="S566" s="7">
        <f t="shared" si="41"/>
        <v>5.5555555555555558E-3</v>
      </c>
      <c r="T566" s="7">
        <f t="shared" si="44"/>
        <v>1</v>
      </c>
      <c r="U566" t="s">
        <v>8319</v>
      </c>
      <c r="V566" t="s">
        <v>8320</v>
      </c>
    </row>
    <row r="567" spans="1:22" ht="4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4">
        <f t="shared" si="42"/>
        <v>42165.53528935185</v>
      </c>
      <c r="M567" s="19">
        <f t="shared" si="43"/>
        <v>2015</v>
      </c>
      <c r="N567" s="14">
        <f t="shared" si="40"/>
        <v>42195.53528935185</v>
      </c>
      <c r="O567" t="b">
        <v>0</v>
      </c>
      <c r="P567">
        <v>0</v>
      </c>
      <c r="Q567" t="b">
        <v>0</v>
      </c>
      <c r="R567" t="s">
        <v>8272</v>
      </c>
      <c r="S567" s="7">
        <f t="shared" si="41"/>
        <v>0</v>
      </c>
      <c r="T567" s="7">
        <f t="shared" si="44"/>
        <v>0</v>
      </c>
      <c r="U567" t="s">
        <v>8319</v>
      </c>
      <c r="V567" t="s">
        <v>8320</v>
      </c>
    </row>
    <row r="568" spans="1:22" ht="4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4">
        <f t="shared" si="42"/>
        <v>42535.43440972222</v>
      </c>
      <c r="M568" s="19">
        <f t="shared" si="43"/>
        <v>2016</v>
      </c>
      <c r="N568" s="14">
        <f t="shared" si="40"/>
        <v>42565.43440972222</v>
      </c>
      <c r="O568" t="b">
        <v>0</v>
      </c>
      <c r="P568">
        <v>1</v>
      </c>
      <c r="Q568" t="b">
        <v>0</v>
      </c>
      <c r="R568" t="s">
        <v>8272</v>
      </c>
      <c r="S568" s="7">
        <f t="shared" si="41"/>
        <v>0.02</v>
      </c>
      <c r="T568" s="7">
        <f t="shared" si="44"/>
        <v>1</v>
      </c>
      <c r="U568" t="s">
        <v>8319</v>
      </c>
      <c r="V568" t="s">
        <v>8320</v>
      </c>
    </row>
    <row r="569" spans="1:22" ht="4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4">
        <f t="shared" si="42"/>
        <v>41975.592523148152</v>
      </c>
      <c r="M569" s="19">
        <f t="shared" si="43"/>
        <v>2014</v>
      </c>
      <c r="N569" s="14">
        <f t="shared" si="40"/>
        <v>42005.592523148152</v>
      </c>
      <c r="O569" t="b">
        <v>0</v>
      </c>
      <c r="P569">
        <v>0</v>
      </c>
      <c r="Q569" t="b">
        <v>0</v>
      </c>
      <c r="R569" t="s">
        <v>8272</v>
      </c>
      <c r="S569" s="7">
        <f t="shared" si="41"/>
        <v>0</v>
      </c>
      <c r="T569" s="7">
        <f t="shared" si="44"/>
        <v>0</v>
      </c>
      <c r="U569" t="s">
        <v>8319</v>
      </c>
      <c r="V569" t="s">
        <v>8320</v>
      </c>
    </row>
    <row r="570" spans="1:22" ht="60" x14ac:dyDescent="0.4">
      <c r="A570">
        <v>568</v>
      </c>
      <c r="B570" s="3" t="s">
        <v>569</v>
      </c>
      <c r="C570" s="3" t="s">
        <v>4678</v>
      </c>
      <c r="D570">
        <v>24500</v>
      </c>
      <c r="E570">
        <v>5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4">
        <f t="shared" si="42"/>
        <v>42348.6715625</v>
      </c>
      <c r="M570" s="19">
        <f t="shared" si="43"/>
        <v>2015</v>
      </c>
      <c r="N570" s="14">
        <f t="shared" si="40"/>
        <v>42385.208333333328</v>
      </c>
      <c r="O570" t="b">
        <v>0</v>
      </c>
      <c r="P570">
        <v>5</v>
      </c>
      <c r="Q570" t="b">
        <v>0</v>
      </c>
      <c r="R570" t="s">
        <v>8272</v>
      </c>
      <c r="S570" s="7">
        <f t="shared" si="41"/>
        <v>1</v>
      </c>
      <c r="T570" s="7">
        <f t="shared" si="44"/>
        <v>49</v>
      </c>
      <c r="U570" t="s">
        <v>8319</v>
      </c>
      <c r="V570" t="s">
        <v>8320</v>
      </c>
    </row>
    <row r="571" spans="1:22" ht="45" x14ac:dyDescent="0.4">
      <c r="A571">
        <v>569</v>
      </c>
      <c r="B571" s="3" t="s">
        <v>570</v>
      </c>
      <c r="C571" s="3" t="s">
        <v>4679</v>
      </c>
      <c r="D571">
        <v>2500</v>
      </c>
      <c r="E571">
        <v>1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4">
        <f t="shared" si="42"/>
        <v>42340.597361111111</v>
      </c>
      <c r="M571" s="19">
        <f t="shared" si="43"/>
        <v>2015</v>
      </c>
      <c r="N571" s="14">
        <f t="shared" si="40"/>
        <v>42370.597361111111</v>
      </c>
      <c r="O571" t="b">
        <v>0</v>
      </c>
      <c r="P571">
        <v>1</v>
      </c>
      <c r="Q571" t="b">
        <v>0</v>
      </c>
      <c r="R571" t="s">
        <v>8272</v>
      </c>
      <c r="S571" s="7">
        <f t="shared" si="41"/>
        <v>0.8</v>
      </c>
      <c r="T571" s="7">
        <f t="shared" si="44"/>
        <v>20</v>
      </c>
      <c r="U571" t="s">
        <v>8319</v>
      </c>
      <c r="V571" t="s">
        <v>8320</v>
      </c>
    </row>
    <row r="572" spans="1:22" ht="30" x14ac:dyDescent="0.4">
      <c r="A572">
        <v>570</v>
      </c>
      <c r="B572" s="3" t="s">
        <v>571</v>
      </c>
      <c r="C572" s="3" t="s">
        <v>4680</v>
      </c>
      <c r="D572">
        <v>85000</v>
      </c>
      <c r="E572">
        <v>1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4">
        <f t="shared" si="42"/>
        <v>42388.548252314809</v>
      </c>
      <c r="M572" s="19">
        <f t="shared" si="43"/>
        <v>2016</v>
      </c>
      <c r="N572" s="14">
        <f t="shared" si="40"/>
        <v>42418.548252314809</v>
      </c>
      <c r="O572" t="b">
        <v>0</v>
      </c>
      <c r="P572">
        <v>1</v>
      </c>
      <c r="Q572" t="b">
        <v>0</v>
      </c>
      <c r="R572" t="s">
        <v>8272</v>
      </c>
      <c r="S572" s="7">
        <f t="shared" si="41"/>
        <v>0.16705882352941176</v>
      </c>
      <c r="T572" s="7">
        <f t="shared" si="44"/>
        <v>142</v>
      </c>
      <c r="U572" t="s">
        <v>8319</v>
      </c>
      <c r="V572" t="s">
        <v>8320</v>
      </c>
    </row>
    <row r="573" spans="1:22" ht="45" x14ac:dyDescent="0.4">
      <c r="A573">
        <v>571</v>
      </c>
      <c r="B573" s="3" t="s">
        <v>572</v>
      </c>
      <c r="C573" s="3" t="s">
        <v>4681</v>
      </c>
      <c r="D573">
        <v>25000</v>
      </c>
      <c r="E573">
        <v>2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4">
        <f t="shared" si="42"/>
        <v>42192.566238425927</v>
      </c>
      <c r="M573" s="19">
        <f t="shared" si="43"/>
        <v>2015</v>
      </c>
      <c r="N573" s="14">
        <f t="shared" si="40"/>
        <v>42211.915972222225</v>
      </c>
      <c r="O573" t="b">
        <v>0</v>
      </c>
      <c r="P573">
        <v>2</v>
      </c>
      <c r="Q573" t="b">
        <v>0</v>
      </c>
      <c r="R573" t="s">
        <v>8272</v>
      </c>
      <c r="S573" s="7">
        <f t="shared" si="41"/>
        <v>0.42399999999999999</v>
      </c>
      <c r="T573" s="7">
        <f t="shared" si="44"/>
        <v>53</v>
      </c>
      <c r="U573" t="s">
        <v>8319</v>
      </c>
      <c r="V573" t="s">
        <v>8320</v>
      </c>
    </row>
    <row r="574" spans="1:22" ht="4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4">
        <f t="shared" si="42"/>
        <v>42282.466296296298</v>
      </c>
      <c r="M574" s="19">
        <f t="shared" si="43"/>
        <v>2015</v>
      </c>
      <c r="N574" s="14">
        <f t="shared" si="40"/>
        <v>42312.507962962962</v>
      </c>
      <c r="O574" t="b">
        <v>0</v>
      </c>
      <c r="P574">
        <v>0</v>
      </c>
      <c r="Q574" t="b">
        <v>0</v>
      </c>
      <c r="R574" t="s">
        <v>8272</v>
      </c>
      <c r="S574" s="7">
        <f t="shared" si="41"/>
        <v>0</v>
      </c>
      <c r="T574" s="7">
        <f t="shared" si="44"/>
        <v>0</v>
      </c>
      <c r="U574" t="s">
        <v>8319</v>
      </c>
      <c r="V574" t="s">
        <v>8320</v>
      </c>
    </row>
    <row r="575" spans="1:22" ht="45" x14ac:dyDescent="0.4">
      <c r="A575">
        <v>573</v>
      </c>
      <c r="B575" s="3" t="s">
        <v>574</v>
      </c>
      <c r="C575" s="3" t="s">
        <v>4683</v>
      </c>
      <c r="D575">
        <v>88888</v>
      </c>
      <c r="E575">
        <v>9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4">
        <f t="shared" si="42"/>
        <v>41962.800127314811</v>
      </c>
      <c r="M575" s="19">
        <f t="shared" si="43"/>
        <v>2014</v>
      </c>
      <c r="N575" s="14">
        <f t="shared" si="40"/>
        <v>42021.8</v>
      </c>
      <c r="O575" t="b">
        <v>0</v>
      </c>
      <c r="P575">
        <v>9</v>
      </c>
      <c r="Q575" t="b">
        <v>0</v>
      </c>
      <c r="R575" t="s">
        <v>8272</v>
      </c>
      <c r="S575" s="7">
        <f t="shared" si="41"/>
        <v>0.38925389253892539</v>
      </c>
      <c r="T575" s="7">
        <f t="shared" si="44"/>
        <v>38.444444444444443</v>
      </c>
      <c r="U575" t="s">
        <v>8319</v>
      </c>
      <c r="V575" t="s">
        <v>8320</v>
      </c>
    </row>
    <row r="576" spans="1:22" ht="45" x14ac:dyDescent="0.4">
      <c r="A576">
        <v>574</v>
      </c>
      <c r="B576" s="3" t="s">
        <v>575</v>
      </c>
      <c r="C576" s="3" t="s">
        <v>4684</v>
      </c>
      <c r="D576">
        <v>11180</v>
      </c>
      <c r="E576">
        <v>4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4">
        <f t="shared" si="42"/>
        <v>42632.193368055552</v>
      </c>
      <c r="M576" s="19">
        <f t="shared" si="43"/>
        <v>2016</v>
      </c>
      <c r="N576" s="14">
        <f t="shared" si="40"/>
        <v>42662.193368055552</v>
      </c>
      <c r="O576" t="b">
        <v>0</v>
      </c>
      <c r="P576">
        <v>4</v>
      </c>
      <c r="Q576" t="b">
        <v>0</v>
      </c>
      <c r="R576" t="s">
        <v>8272</v>
      </c>
      <c r="S576" s="7">
        <f t="shared" si="41"/>
        <v>0.7155635062611807</v>
      </c>
      <c r="T576" s="7">
        <f t="shared" si="44"/>
        <v>20</v>
      </c>
      <c r="U576" t="s">
        <v>8319</v>
      </c>
      <c r="V576" t="s">
        <v>8320</v>
      </c>
    </row>
    <row r="577" spans="1:22" ht="45" x14ac:dyDescent="0.4">
      <c r="A577">
        <v>575</v>
      </c>
      <c r="B577" s="3" t="s">
        <v>576</v>
      </c>
      <c r="C577" s="3" t="s">
        <v>4685</v>
      </c>
      <c r="D577">
        <v>60000</v>
      </c>
      <c r="E577">
        <v>4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4">
        <f t="shared" si="42"/>
        <v>42138.442627314813</v>
      </c>
      <c r="M577" s="19">
        <f t="shared" si="43"/>
        <v>2015</v>
      </c>
      <c r="N577" s="14">
        <f t="shared" si="40"/>
        <v>42168.442627314813</v>
      </c>
      <c r="O577" t="b">
        <v>0</v>
      </c>
      <c r="P577">
        <v>4</v>
      </c>
      <c r="Q577" t="b">
        <v>0</v>
      </c>
      <c r="R577" t="s">
        <v>8272</v>
      </c>
      <c r="S577" s="7">
        <f t="shared" si="41"/>
        <v>0.43166666666666664</v>
      </c>
      <c r="T577" s="7">
        <f t="shared" si="44"/>
        <v>64.75</v>
      </c>
      <c r="U577" t="s">
        <v>8319</v>
      </c>
      <c r="V577" t="s">
        <v>8320</v>
      </c>
    </row>
    <row r="578" spans="1:22" ht="4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4">
        <f t="shared" si="42"/>
        <v>42031.221666666665</v>
      </c>
      <c r="M578" s="19">
        <f t="shared" si="43"/>
        <v>2015</v>
      </c>
      <c r="N578" s="14">
        <f t="shared" ref="N578:N641" si="45">(J578/86400)+25569+(-6/24)</f>
        <v>42091.18</v>
      </c>
      <c r="O578" t="b">
        <v>0</v>
      </c>
      <c r="P578">
        <v>1</v>
      </c>
      <c r="Q578" t="b">
        <v>0</v>
      </c>
      <c r="R578" t="s">
        <v>8272</v>
      </c>
      <c r="S578" s="7">
        <f t="shared" ref="S578:S641" si="46">F578/D578*100</f>
        <v>1.25E-3</v>
      </c>
      <c r="T578" s="7">
        <f t="shared" si="44"/>
        <v>1</v>
      </c>
      <c r="U578" t="s">
        <v>8319</v>
      </c>
      <c r="V578" t="s">
        <v>8320</v>
      </c>
    </row>
    <row r="579" spans="1:22" ht="45" x14ac:dyDescent="0.4">
      <c r="A579">
        <v>577</v>
      </c>
      <c r="B579" s="3" t="s">
        <v>578</v>
      </c>
      <c r="C579" s="3" t="s">
        <v>4687</v>
      </c>
      <c r="D579">
        <v>5000</v>
      </c>
      <c r="E579">
        <v>1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4">
        <f t="shared" ref="L579:L642" si="47">(K579/86400)+25569+(-6/24)</f>
        <v>42450.339143518519</v>
      </c>
      <c r="M579" s="19">
        <f t="shared" ref="M579:M642" si="48">YEAR(L579)</f>
        <v>2016</v>
      </c>
      <c r="N579" s="14">
        <f t="shared" si="45"/>
        <v>42510.339143518519</v>
      </c>
      <c r="O579" t="b">
        <v>0</v>
      </c>
      <c r="P579">
        <v>1</v>
      </c>
      <c r="Q579" t="b">
        <v>0</v>
      </c>
      <c r="R579" t="s">
        <v>8272</v>
      </c>
      <c r="S579" s="7">
        <f t="shared" si="46"/>
        <v>0.2</v>
      </c>
      <c r="T579" s="7">
        <f t="shared" ref="T579:T642" si="49">IFERROR(F579/P579,0)</f>
        <v>10</v>
      </c>
      <c r="U579" t="s">
        <v>8319</v>
      </c>
      <c r="V579" t="s">
        <v>8320</v>
      </c>
    </row>
    <row r="580" spans="1:22" ht="30" x14ac:dyDescent="0.4">
      <c r="A580">
        <v>578</v>
      </c>
      <c r="B580" s="3" t="s">
        <v>579</v>
      </c>
      <c r="C580" s="3" t="s">
        <v>4688</v>
      </c>
      <c r="D580">
        <v>125000</v>
      </c>
      <c r="E580">
        <v>7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4">
        <f t="shared" si="47"/>
        <v>42230.328622685185</v>
      </c>
      <c r="M580" s="19">
        <f t="shared" si="48"/>
        <v>2015</v>
      </c>
      <c r="N580" s="14">
        <f t="shared" si="45"/>
        <v>42254.328622685185</v>
      </c>
      <c r="O580" t="b">
        <v>0</v>
      </c>
      <c r="P580">
        <v>7</v>
      </c>
      <c r="Q580" t="b">
        <v>0</v>
      </c>
      <c r="R580" t="s">
        <v>8272</v>
      </c>
      <c r="S580" s="7">
        <f t="shared" si="46"/>
        <v>1.12E-2</v>
      </c>
      <c r="T580" s="7">
        <f t="shared" si="49"/>
        <v>2</v>
      </c>
      <c r="U580" t="s">
        <v>8319</v>
      </c>
      <c r="V580" t="s">
        <v>8320</v>
      </c>
    </row>
    <row r="581" spans="1:22" ht="30" x14ac:dyDescent="0.4">
      <c r="A581">
        <v>579</v>
      </c>
      <c r="B581" s="3" t="s">
        <v>580</v>
      </c>
      <c r="C581" s="3" t="s">
        <v>4689</v>
      </c>
      <c r="D581">
        <v>12000</v>
      </c>
      <c r="E581">
        <v>5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4">
        <f t="shared" si="47"/>
        <v>41968.602118055554</v>
      </c>
      <c r="M581" s="19">
        <f t="shared" si="48"/>
        <v>2014</v>
      </c>
      <c r="N581" s="14">
        <f t="shared" si="45"/>
        <v>41998.602118055554</v>
      </c>
      <c r="O581" t="b">
        <v>0</v>
      </c>
      <c r="P581">
        <v>5</v>
      </c>
      <c r="Q581" t="b">
        <v>0</v>
      </c>
      <c r="R581" t="s">
        <v>8272</v>
      </c>
      <c r="S581" s="7">
        <f t="shared" si="46"/>
        <v>1.4583333333333333</v>
      </c>
      <c r="T581" s="7">
        <f t="shared" si="49"/>
        <v>35</v>
      </c>
      <c r="U581" t="s">
        <v>8319</v>
      </c>
      <c r="V581" t="s">
        <v>8320</v>
      </c>
    </row>
    <row r="582" spans="1:22" ht="4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4">
        <f t="shared" si="47"/>
        <v>42605.658182870371</v>
      </c>
      <c r="M582" s="19">
        <f t="shared" si="48"/>
        <v>2016</v>
      </c>
      <c r="N582" s="14">
        <f t="shared" si="45"/>
        <v>42635.658182870371</v>
      </c>
      <c r="O582" t="b">
        <v>0</v>
      </c>
      <c r="P582">
        <v>1</v>
      </c>
      <c r="Q582" t="b">
        <v>0</v>
      </c>
      <c r="R582" t="s">
        <v>8272</v>
      </c>
      <c r="S582" s="7">
        <f t="shared" si="46"/>
        <v>3.3333333333333333E-2</v>
      </c>
      <c r="T582" s="7">
        <f t="shared" si="49"/>
        <v>1</v>
      </c>
      <c r="U582" t="s">
        <v>8319</v>
      </c>
      <c r="V582" t="s">
        <v>8320</v>
      </c>
    </row>
    <row r="583" spans="1:22" ht="4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4">
        <f t="shared" si="47"/>
        <v>42187.762777777782</v>
      </c>
      <c r="M583" s="19">
        <f t="shared" si="48"/>
        <v>2015</v>
      </c>
      <c r="N583" s="14">
        <f t="shared" si="45"/>
        <v>42217.762777777782</v>
      </c>
      <c r="O583" t="b">
        <v>0</v>
      </c>
      <c r="P583">
        <v>0</v>
      </c>
      <c r="Q583" t="b">
        <v>0</v>
      </c>
      <c r="R583" t="s">
        <v>8272</v>
      </c>
      <c r="S583" s="7">
        <f t="shared" si="46"/>
        <v>0</v>
      </c>
      <c r="T583" s="7">
        <f t="shared" si="49"/>
        <v>0</v>
      </c>
      <c r="U583" t="s">
        <v>8319</v>
      </c>
      <c r="V583" t="s">
        <v>8320</v>
      </c>
    </row>
    <row r="584" spans="1:22" ht="4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4">
        <f t="shared" si="47"/>
        <v>42055.489803240736</v>
      </c>
      <c r="M584" s="19">
        <f t="shared" si="48"/>
        <v>2015</v>
      </c>
      <c r="N584" s="14">
        <f t="shared" si="45"/>
        <v>42078.5</v>
      </c>
      <c r="O584" t="b">
        <v>0</v>
      </c>
      <c r="P584">
        <v>0</v>
      </c>
      <c r="Q584" t="b">
        <v>0</v>
      </c>
      <c r="R584" t="s">
        <v>8272</v>
      </c>
      <c r="S584" s="7">
        <f t="shared" si="46"/>
        <v>0</v>
      </c>
      <c r="T584" s="7">
        <f t="shared" si="49"/>
        <v>0</v>
      </c>
      <c r="U584" t="s">
        <v>8319</v>
      </c>
      <c r="V584" t="s">
        <v>8320</v>
      </c>
    </row>
    <row r="585" spans="1:22" ht="30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4">
        <f t="shared" si="47"/>
        <v>42052.68850694444</v>
      </c>
      <c r="M585" s="19">
        <f t="shared" si="48"/>
        <v>2015</v>
      </c>
      <c r="N585" s="14">
        <f t="shared" si="45"/>
        <v>42082.646840277783</v>
      </c>
      <c r="O585" t="b">
        <v>0</v>
      </c>
      <c r="P585">
        <v>1</v>
      </c>
      <c r="Q585" t="b">
        <v>0</v>
      </c>
      <c r="R585" t="s">
        <v>8272</v>
      </c>
      <c r="S585" s="7">
        <f t="shared" si="46"/>
        <v>1.1111111111111112E-2</v>
      </c>
      <c r="T585" s="7">
        <f t="shared" si="49"/>
        <v>1</v>
      </c>
      <c r="U585" t="s">
        <v>8319</v>
      </c>
      <c r="V585" t="s">
        <v>8320</v>
      </c>
    </row>
    <row r="586" spans="1:22" ht="30" x14ac:dyDescent="0.4">
      <c r="A586">
        <v>584</v>
      </c>
      <c r="B586" s="3" t="s">
        <v>585</v>
      </c>
      <c r="C586" s="3" t="s">
        <v>4694</v>
      </c>
      <c r="D586">
        <v>1000</v>
      </c>
      <c r="E586">
        <v>2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4">
        <f t="shared" si="47"/>
        <v>42049.466620370367</v>
      </c>
      <c r="M586" s="19">
        <f t="shared" si="48"/>
        <v>2015</v>
      </c>
      <c r="N586" s="14">
        <f t="shared" si="45"/>
        <v>42079.424953703703</v>
      </c>
      <c r="O586" t="b">
        <v>0</v>
      </c>
      <c r="P586">
        <v>2</v>
      </c>
      <c r="Q586" t="b">
        <v>0</v>
      </c>
      <c r="R586" t="s">
        <v>8272</v>
      </c>
      <c r="S586" s="7">
        <f t="shared" si="46"/>
        <v>1</v>
      </c>
      <c r="T586" s="7">
        <f t="shared" si="49"/>
        <v>5</v>
      </c>
      <c r="U586" t="s">
        <v>8319</v>
      </c>
      <c r="V586" t="s">
        <v>8320</v>
      </c>
    </row>
    <row r="587" spans="1:22" ht="4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4">
        <f t="shared" si="47"/>
        <v>42283.1409375</v>
      </c>
      <c r="M587" s="19">
        <f t="shared" si="48"/>
        <v>2015</v>
      </c>
      <c r="N587" s="14">
        <f t="shared" si="45"/>
        <v>42338.75</v>
      </c>
      <c r="O587" t="b">
        <v>0</v>
      </c>
      <c r="P587">
        <v>0</v>
      </c>
      <c r="Q587" t="b">
        <v>0</v>
      </c>
      <c r="R587" t="s">
        <v>8272</v>
      </c>
      <c r="S587" s="7">
        <f t="shared" si="46"/>
        <v>0</v>
      </c>
      <c r="T587" s="7">
        <f t="shared" si="49"/>
        <v>0</v>
      </c>
      <c r="U587" t="s">
        <v>8319</v>
      </c>
      <c r="V587" t="s">
        <v>8320</v>
      </c>
    </row>
    <row r="588" spans="1:22" ht="30" x14ac:dyDescent="0.4">
      <c r="A588">
        <v>586</v>
      </c>
      <c r="B588" s="3" t="s">
        <v>587</v>
      </c>
      <c r="C588" s="3" t="s">
        <v>4696</v>
      </c>
      <c r="D588">
        <v>10000</v>
      </c>
      <c r="E588">
        <v>4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4">
        <f t="shared" si="47"/>
        <v>42020.604247685187</v>
      </c>
      <c r="M588" s="19">
        <f t="shared" si="48"/>
        <v>2015</v>
      </c>
      <c r="N588" s="14">
        <f t="shared" si="45"/>
        <v>42050.604247685187</v>
      </c>
      <c r="O588" t="b">
        <v>0</v>
      </c>
      <c r="P588">
        <v>4</v>
      </c>
      <c r="Q588" t="b">
        <v>0</v>
      </c>
      <c r="R588" t="s">
        <v>8272</v>
      </c>
      <c r="S588" s="7">
        <f t="shared" si="46"/>
        <v>0.55999999999999994</v>
      </c>
      <c r="T588" s="7">
        <f t="shared" si="49"/>
        <v>14</v>
      </c>
      <c r="U588" t="s">
        <v>8319</v>
      </c>
      <c r="V588" t="s">
        <v>8320</v>
      </c>
    </row>
    <row r="589" spans="1:22" ht="75" x14ac:dyDescent="0.4">
      <c r="A589">
        <v>587</v>
      </c>
      <c r="B589" s="3" t="s">
        <v>588</v>
      </c>
      <c r="C589" s="3" t="s">
        <v>4697</v>
      </c>
      <c r="D589">
        <v>30000</v>
      </c>
      <c r="E589">
        <v>7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4">
        <f t="shared" si="47"/>
        <v>42080.507326388892</v>
      </c>
      <c r="M589" s="19">
        <f t="shared" si="48"/>
        <v>2015</v>
      </c>
      <c r="N589" s="14">
        <f t="shared" si="45"/>
        <v>42110.507326388892</v>
      </c>
      <c r="O589" t="b">
        <v>0</v>
      </c>
      <c r="P589">
        <v>7</v>
      </c>
      <c r="Q589" t="b">
        <v>0</v>
      </c>
      <c r="R589" t="s">
        <v>8272</v>
      </c>
      <c r="S589" s="7">
        <f t="shared" si="46"/>
        <v>9.0833333333333339</v>
      </c>
      <c r="T589" s="7">
        <f t="shared" si="49"/>
        <v>389.28571428571428</v>
      </c>
      <c r="U589" t="s">
        <v>8319</v>
      </c>
      <c r="V589" t="s">
        <v>8320</v>
      </c>
    </row>
    <row r="590" spans="1:22" ht="45" x14ac:dyDescent="0.4">
      <c r="A590">
        <v>588</v>
      </c>
      <c r="B590" s="3" t="s">
        <v>589</v>
      </c>
      <c r="C590" s="3" t="s">
        <v>4698</v>
      </c>
      <c r="D590">
        <v>9000</v>
      </c>
      <c r="E590">
        <v>2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4">
        <f t="shared" si="47"/>
        <v>42631.519513888888</v>
      </c>
      <c r="M590" s="19">
        <f t="shared" si="48"/>
        <v>2016</v>
      </c>
      <c r="N590" s="14">
        <f t="shared" si="45"/>
        <v>42691.561180555553</v>
      </c>
      <c r="O590" t="b">
        <v>0</v>
      </c>
      <c r="P590">
        <v>2</v>
      </c>
      <c r="Q590" t="b">
        <v>0</v>
      </c>
      <c r="R590" t="s">
        <v>8272</v>
      </c>
      <c r="S590" s="7">
        <f t="shared" si="46"/>
        <v>3.3444444444444441</v>
      </c>
      <c r="T590" s="7">
        <f t="shared" si="49"/>
        <v>150.5</v>
      </c>
      <c r="U590" t="s">
        <v>8319</v>
      </c>
      <c r="V590" t="s">
        <v>8320</v>
      </c>
    </row>
    <row r="591" spans="1:22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4">
        <f t="shared" si="47"/>
        <v>42178.364571759259</v>
      </c>
      <c r="M591" s="19">
        <f t="shared" si="48"/>
        <v>2015</v>
      </c>
      <c r="N591" s="14">
        <f t="shared" si="45"/>
        <v>42193.364571759259</v>
      </c>
      <c r="O591" t="b">
        <v>0</v>
      </c>
      <c r="P591">
        <v>1</v>
      </c>
      <c r="Q591" t="b">
        <v>0</v>
      </c>
      <c r="R591" t="s">
        <v>8272</v>
      </c>
      <c r="S591" s="7">
        <f t="shared" si="46"/>
        <v>1.3333333333333334E-2</v>
      </c>
      <c r="T591" s="7">
        <f t="shared" si="49"/>
        <v>1</v>
      </c>
      <c r="U591" t="s">
        <v>8319</v>
      </c>
      <c r="V591" t="s">
        <v>8320</v>
      </c>
    </row>
    <row r="592" spans="1:22" ht="45" x14ac:dyDescent="0.4">
      <c r="A592">
        <v>590</v>
      </c>
      <c r="B592" s="3" t="s">
        <v>591</v>
      </c>
      <c r="C592" s="3" t="s">
        <v>4700</v>
      </c>
      <c r="D592">
        <v>5000</v>
      </c>
      <c r="E592">
        <v>9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4">
        <f t="shared" si="47"/>
        <v>42377.304756944446</v>
      </c>
      <c r="M592" s="19">
        <f t="shared" si="48"/>
        <v>2016</v>
      </c>
      <c r="N592" s="14">
        <f t="shared" si="45"/>
        <v>42408.292361111111</v>
      </c>
      <c r="O592" t="b">
        <v>0</v>
      </c>
      <c r="P592">
        <v>9</v>
      </c>
      <c r="Q592" t="b">
        <v>0</v>
      </c>
      <c r="R592" t="s">
        <v>8272</v>
      </c>
      <c r="S592" s="7">
        <f t="shared" si="46"/>
        <v>4.46</v>
      </c>
      <c r="T592" s="7">
        <f t="shared" si="49"/>
        <v>24.777777777777779</v>
      </c>
      <c r="U592" t="s">
        <v>8319</v>
      </c>
      <c r="V592" t="s">
        <v>8320</v>
      </c>
    </row>
    <row r="593" spans="1:22" ht="4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2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4">
        <f t="shared" si="47"/>
        <v>42177.293171296296</v>
      </c>
      <c r="M593" s="19">
        <f t="shared" si="48"/>
        <v>2015</v>
      </c>
      <c r="N593" s="14">
        <f t="shared" si="45"/>
        <v>42207.293171296296</v>
      </c>
      <c r="O593" t="b">
        <v>0</v>
      </c>
      <c r="P593">
        <v>2</v>
      </c>
      <c r="Q593" t="b">
        <v>0</v>
      </c>
      <c r="R593" t="s">
        <v>8272</v>
      </c>
      <c r="S593" s="7">
        <f t="shared" si="46"/>
        <v>6.0999999999999999E-2</v>
      </c>
      <c r="T593" s="7">
        <f t="shared" si="49"/>
        <v>30.5</v>
      </c>
      <c r="U593" t="s">
        <v>8319</v>
      </c>
      <c r="V593" t="s">
        <v>8320</v>
      </c>
    </row>
    <row r="594" spans="1:22" ht="45" x14ac:dyDescent="0.4">
      <c r="A594">
        <v>592</v>
      </c>
      <c r="B594" s="3" t="s">
        <v>593</v>
      </c>
      <c r="C594" s="3" t="s">
        <v>4702</v>
      </c>
      <c r="D594">
        <v>7500</v>
      </c>
      <c r="E594">
        <v>1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4">
        <f t="shared" si="47"/>
        <v>41945.982175925928</v>
      </c>
      <c r="M594" s="19">
        <f t="shared" si="48"/>
        <v>2014</v>
      </c>
      <c r="N594" s="14">
        <f t="shared" si="45"/>
        <v>41975.982175925921</v>
      </c>
      <c r="O594" t="b">
        <v>0</v>
      </c>
      <c r="P594">
        <v>1</v>
      </c>
      <c r="Q594" t="b">
        <v>0</v>
      </c>
      <c r="R594" t="s">
        <v>8272</v>
      </c>
      <c r="S594" s="7">
        <f t="shared" si="46"/>
        <v>3.3333333333333335</v>
      </c>
      <c r="T594" s="7">
        <f t="shared" si="49"/>
        <v>250</v>
      </c>
      <c r="U594" t="s">
        <v>8319</v>
      </c>
      <c r="V594" t="s">
        <v>8320</v>
      </c>
    </row>
    <row r="595" spans="1:22" ht="45" x14ac:dyDescent="0.4">
      <c r="A595">
        <v>593</v>
      </c>
      <c r="B595" s="3" t="s">
        <v>594</v>
      </c>
      <c r="C595" s="3" t="s">
        <v>4703</v>
      </c>
      <c r="D595">
        <v>500</v>
      </c>
      <c r="E595">
        <v>7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4">
        <f t="shared" si="47"/>
        <v>42070.427604166667</v>
      </c>
      <c r="M595" s="19">
        <f t="shared" si="48"/>
        <v>2015</v>
      </c>
      <c r="N595" s="14">
        <f t="shared" si="45"/>
        <v>42100.385937500003</v>
      </c>
      <c r="O595" t="b">
        <v>0</v>
      </c>
      <c r="P595">
        <v>7</v>
      </c>
      <c r="Q595" t="b">
        <v>0</v>
      </c>
      <c r="R595" t="s">
        <v>8272</v>
      </c>
      <c r="S595" s="7">
        <f t="shared" si="46"/>
        <v>23</v>
      </c>
      <c r="T595" s="7">
        <f t="shared" si="49"/>
        <v>16.428571428571427</v>
      </c>
      <c r="U595" t="s">
        <v>8319</v>
      </c>
      <c r="V595" t="s">
        <v>8320</v>
      </c>
    </row>
    <row r="596" spans="1:22" ht="30" x14ac:dyDescent="0.4">
      <c r="A596">
        <v>594</v>
      </c>
      <c r="B596" s="3" t="s">
        <v>595</v>
      </c>
      <c r="C596" s="3" t="s">
        <v>4704</v>
      </c>
      <c r="D596">
        <v>25000</v>
      </c>
      <c r="E596">
        <v>2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4">
        <f t="shared" si="47"/>
        <v>42446.530162037037</v>
      </c>
      <c r="M596" s="19">
        <f t="shared" si="48"/>
        <v>2016</v>
      </c>
      <c r="N596" s="14">
        <f t="shared" si="45"/>
        <v>42476.530162037037</v>
      </c>
      <c r="O596" t="b">
        <v>0</v>
      </c>
      <c r="P596">
        <v>2</v>
      </c>
      <c r="Q596" t="b">
        <v>0</v>
      </c>
      <c r="R596" t="s">
        <v>8272</v>
      </c>
      <c r="S596" s="7">
        <f t="shared" si="46"/>
        <v>0.104</v>
      </c>
      <c r="T596" s="7">
        <f t="shared" si="49"/>
        <v>13</v>
      </c>
      <c r="U596" t="s">
        <v>8319</v>
      </c>
      <c r="V596" t="s">
        <v>8320</v>
      </c>
    </row>
    <row r="597" spans="1:22" ht="4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8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4">
        <f t="shared" si="47"/>
        <v>42082.819884259261</v>
      </c>
      <c r="M597" s="19">
        <f t="shared" si="48"/>
        <v>2015</v>
      </c>
      <c r="N597" s="14">
        <f t="shared" si="45"/>
        <v>42127.819884259261</v>
      </c>
      <c r="O597" t="b">
        <v>0</v>
      </c>
      <c r="P597">
        <v>8</v>
      </c>
      <c r="Q597" t="b">
        <v>0</v>
      </c>
      <c r="R597" t="s">
        <v>8272</v>
      </c>
      <c r="S597" s="7">
        <f t="shared" si="46"/>
        <v>0.42599999999999999</v>
      </c>
      <c r="T597" s="7">
        <f t="shared" si="49"/>
        <v>53.25</v>
      </c>
      <c r="U597" t="s">
        <v>8319</v>
      </c>
      <c r="V597" t="s">
        <v>8320</v>
      </c>
    </row>
    <row r="598" spans="1:22" ht="30" x14ac:dyDescent="0.4">
      <c r="A598">
        <v>596</v>
      </c>
      <c r="B598" s="3" t="s">
        <v>597</v>
      </c>
      <c r="C598" s="3" t="s">
        <v>4706</v>
      </c>
      <c r="D598">
        <v>20000</v>
      </c>
      <c r="E598">
        <v>2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4">
        <f t="shared" si="47"/>
        <v>42646.646898148145</v>
      </c>
      <c r="M598" s="19">
        <f t="shared" si="48"/>
        <v>2016</v>
      </c>
      <c r="N598" s="14">
        <f t="shared" si="45"/>
        <v>42676.646898148145</v>
      </c>
      <c r="O598" t="b">
        <v>0</v>
      </c>
      <c r="P598">
        <v>2</v>
      </c>
      <c r="Q598" t="b">
        <v>0</v>
      </c>
      <c r="R598" t="s">
        <v>8272</v>
      </c>
      <c r="S598" s="7">
        <f t="shared" si="46"/>
        <v>0.03</v>
      </c>
      <c r="T598" s="7">
        <f t="shared" si="49"/>
        <v>3</v>
      </c>
      <c r="U598" t="s">
        <v>8319</v>
      </c>
      <c r="V598" t="s">
        <v>8320</v>
      </c>
    </row>
    <row r="599" spans="1:22" ht="45" x14ac:dyDescent="0.4">
      <c r="A599">
        <v>597</v>
      </c>
      <c r="B599" s="3" t="s">
        <v>598</v>
      </c>
      <c r="C599" s="3" t="s">
        <v>4707</v>
      </c>
      <c r="D599">
        <v>7500</v>
      </c>
      <c r="E599">
        <v>2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4">
        <f t="shared" si="47"/>
        <v>42545.455266203702</v>
      </c>
      <c r="M599" s="19">
        <f t="shared" si="48"/>
        <v>2016</v>
      </c>
      <c r="N599" s="14">
        <f t="shared" si="45"/>
        <v>42582.416666666672</v>
      </c>
      <c r="O599" t="b">
        <v>0</v>
      </c>
      <c r="P599">
        <v>2</v>
      </c>
      <c r="Q599" t="b">
        <v>0</v>
      </c>
      <c r="R599" t="s">
        <v>8272</v>
      </c>
      <c r="S599" s="7">
        <f t="shared" si="46"/>
        <v>0.26666666666666666</v>
      </c>
      <c r="T599" s="7">
        <f t="shared" si="49"/>
        <v>10</v>
      </c>
      <c r="U599" t="s">
        <v>8319</v>
      </c>
      <c r="V599" t="s">
        <v>8320</v>
      </c>
    </row>
    <row r="600" spans="1:22" ht="30" x14ac:dyDescent="0.4">
      <c r="A600">
        <v>598</v>
      </c>
      <c r="B600" s="3" t="s">
        <v>599</v>
      </c>
      <c r="C600" s="3" t="s">
        <v>4708</v>
      </c>
      <c r="D600">
        <v>2500</v>
      </c>
      <c r="E600">
        <v>7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4">
        <f t="shared" si="47"/>
        <v>41947.75209490741</v>
      </c>
      <c r="M600" s="19">
        <f t="shared" si="48"/>
        <v>2014</v>
      </c>
      <c r="N600" s="14">
        <f t="shared" si="45"/>
        <v>41977.75209490741</v>
      </c>
      <c r="O600" t="b">
        <v>0</v>
      </c>
      <c r="P600">
        <v>7</v>
      </c>
      <c r="Q600" t="b">
        <v>0</v>
      </c>
      <c r="R600" t="s">
        <v>8272</v>
      </c>
      <c r="S600" s="7">
        <f t="shared" si="46"/>
        <v>34</v>
      </c>
      <c r="T600" s="7">
        <f t="shared" si="49"/>
        <v>121.42857142857143</v>
      </c>
      <c r="U600" t="s">
        <v>8319</v>
      </c>
      <c r="V600" t="s">
        <v>8320</v>
      </c>
    </row>
    <row r="601" spans="1:22" ht="45" x14ac:dyDescent="0.4">
      <c r="A601">
        <v>599</v>
      </c>
      <c r="B601" s="3" t="s">
        <v>600</v>
      </c>
      <c r="C601" s="3" t="s">
        <v>4709</v>
      </c>
      <c r="D601">
        <v>50000</v>
      </c>
      <c r="E601">
        <v>2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4">
        <f t="shared" si="47"/>
        <v>42047.562523148154</v>
      </c>
      <c r="M601" s="19">
        <f t="shared" si="48"/>
        <v>2015</v>
      </c>
      <c r="N601" s="14">
        <f t="shared" si="45"/>
        <v>42071.386111111111</v>
      </c>
      <c r="O601" t="b">
        <v>0</v>
      </c>
      <c r="P601">
        <v>2</v>
      </c>
      <c r="Q601" t="b">
        <v>0</v>
      </c>
      <c r="R601" t="s">
        <v>8272</v>
      </c>
      <c r="S601" s="7">
        <f t="shared" si="46"/>
        <v>6.2E-2</v>
      </c>
      <c r="T601" s="7">
        <f t="shared" si="49"/>
        <v>15.5</v>
      </c>
      <c r="U601" t="s">
        <v>8319</v>
      </c>
      <c r="V601" t="s">
        <v>8320</v>
      </c>
    </row>
    <row r="602" spans="1:22" ht="30" x14ac:dyDescent="0.4">
      <c r="A602">
        <v>600</v>
      </c>
      <c r="B602" s="3" t="s">
        <v>601</v>
      </c>
      <c r="C602" s="3" t="s">
        <v>4710</v>
      </c>
      <c r="D602">
        <v>5000</v>
      </c>
      <c r="E602">
        <v>1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4">
        <f t="shared" si="47"/>
        <v>42073.548171296294</v>
      </c>
      <c r="M602" s="19">
        <f t="shared" si="48"/>
        <v>2015</v>
      </c>
      <c r="N602" s="14">
        <f t="shared" si="45"/>
        <v>42133.548171296294</v>
      </c>
      <c r="O602" t="b">
        <v>0</v>
      </c>
      <c r="P602">
        <v>1</v>
      </c>
      <c r="Q602" t="b">
        <v>0</v>
      </c>
      <c r="R602" t="s">
        <v>8272</v>
      </c>
      <c r="S602" s="7">
        <f t="shared" si="46"/>
        <v>2</v>
      </c>
      <c r="T602" s="7">
        <f t="shared" si="49"/>
        <v>100</v>
      </c>
      <c r="U602" t="s">
        <v>8319</v>
      </c>
      <c r="V602" t="s">
        <v>8320</v>
      </c>
    </row>
    <row r="603" spans="1:22" ht="45" x14ac:dyDescent="0.4">
      <c r="A603">
        <v>601</v>
      </c>
      <c r="B603" s="3" t="s">
        <v>602</v>
      </c>
      <c r="C603" s="3" t="s">
        <v>4711</v>
      </c>
      <c r="D603">
        <v>10000</v>
      </c>
      <c r="E603">
        <v>6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4">
        <f t="shared" si="47"/>
        <v>41969.608090277776</v>
      </c>
      <c r="M603" s="19">
        <f t="shared" si="48"/>
        <v>2014</v>
      </c>
      <c r="N603" s="14">
        <f t="shared" si="45"/>
        <v>41999.608090277776</v>
      </c>
      <c r="O603" t="b">
        <v>0</v>
      </c>
      <c r="P603">
        <v>6</v>
      </c>
      <c r="Q603" t="b">
        <v>0</v>
      </c>
      <c r="R603" t="s">
        <v>8272</v>
      </c>
      <c r="S603" s="7">
        <f t="shared" si="46"/>
        <v>1.4000000000000001</v>
      </c>
      <c r="T603" s="7">
        <f t="shared" si="49"/>
        <v>23.333333333333332</v>
      </c>
      <c r="U603" t="s">
        <v>8319</v>
      </c>
      <c r="V603" t="s">
        <v>8320</v>
      </c>
    </row>
    <row r="604" spans="1:22" ht="4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4">
        <f t="shared" si="47"/>
        <v>42143.54415509259</v>
      </c>
      <c r="M604" s="19">
        <f t="shared" si="48"/>
        <v>2015</v>
      </c>
      <c r="N604" s="14">
        <f t="shared" si="45"/>
        <v>42173.54415509259</v>
      </c>
      <c r="O604" t="b">
        <v>0</v>
      </c>
      <c r="P604">
        <v>0</v>
      </c>
      <c r="Q604" t="b">
        <v>0</v>
      </c>
      <c r="R604" t="s">
        <v>8272</v>
      </c>
      <c r="S604" s="7">
        <f t="shared" si="46"/>
        <v>0</v>
      </c>
      <c r="T604" s="7">
        <f t="shared" si="49"/>
        <v>0</v>
      </c>
      <c r="U604" t="s">
        <v>8319</v>
      </c>
      <c r="V604" t="s">
        <v>8320</v>
      </c>
    </row>
    <row r="605" spans="1:22" ht="45" x14ac:dyDescent="0.4">
      <c r="A605">
        <v>603</v>
      </c>
      <c r="B605" s="3" t="s">
        <v>604</v>
      </c>
      <c r="C605" s="3" t="s">
        <v>4713</v>
      </c>
      <c r="D605">
        <v>15000</v>
      </c>
      <c r="E605">
        <v>13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4">
        <f t="shared" si="47"/>
        <v>41835.389155092591</v>
      </c>
      <c r="M605" s="19">
        <f t="shared" si="48"/>
        <v>2014</v>
      </c>
      <c r="N605" s="14">
        <f t="shared" si="45"/>
        <v>41865.389155092591</v>
      </c>
      <c r="O605" t="b">
        <v>0</v>
      </c>
      <c r="P605">
        <v>13</v>
      </c>
      <c r="Q605" t="b">
        <v>0</v>
      </c>
      <c r="R605" t="s">
        <v>8272</v>
      </c>
      <c r="S605" s="7">
        <f t="shared" si="46"/>
        <v>3.9334666666666664</v>
      </c>
      <c r="T605" s="7">
        <f t="shared" si="49"/>
        <v>45.386153846153846</v>
      </c>
      <c r="U605" t="s">
        <v>8319</v>
      </c>
      <c r="V605" t="s">
        <v>8320</v>
      </c>
    </row>
    <row r="606" spans="1:22" ht="4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4">
        <f t="shared" si="47"/>
        <v>41848.785370370373</v>
      </c>
      <c r="M606" s="19">
        <f t="shared" si="48"/>
        <v>2014</v>
      </c>
      <c r="N606" s="14">
        <f t="shared" si="45"/>
        <v>41878.785370370373</v>
      </c>
      <c r="O606" t="b">
        <v>0</v>
      </c>
      <c r="P606">
        <v>0</v>
      </c>
      <c r="Q606" t="b">
        <v>0</v>
      </c>
      <c r="R606" t="s">
        <v>8272</v>
      </c>
      <c r="S606" s="7">
        <f t="shared" si="46"/>
        <v>0</v>
      </c>
      <c r="T606" s="7">
        <f t="shared" si="49"/>
        <v>0</v>
      </c>
      <c r="U606" t="s">
        <v>8319</v>
      </c>
      <c r="V606" t="s">
        <v>8320</v>
      </c>
    </row>
    <row r="607" spans="1:22" ht="30" x14ac:dyDescent="0.4">
      <c r="A607">
        <v>605</v>
      </c>
      <c r="B607" s="3" t="s">
        <v>606</v>
      </c>
      <c r="C607" s="3" t="s">
        <v>4715</v>
      </c>
      <c r="D607">
        <v>5000</v>
      </c>
      <c r="E607">
        <v>8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4">
        <f t="shared" si="47"/>
        <v>42194.107731481483</v>
      </c>
      <c r="M607" s="19">
        <f t="shared" si="48"/>
        <v>2015</v>
      </c>
      <c r="N607" s="14">
        <f t="shared" si="45"/>
        <v>42239.107731481483</v>
      </c>
      <c r="O607" t="b">
        <v>0</v>
      </c>
      <c r="P607">
        <v>8</v>
      </c>
      <c r="Q607" t="b">
        <v>0</v>
      </c>
      <c r="R607" t="s">
        <v>8272</v>
      </c>
      <c r="S607" s="7">
        <f t="shared" si="46"/>
        <v>2.62</v>
      </c>
      <c r="T607" s="7">
        <f t="shared" si="49"/>
        <v>16.375</v>
      </c>
      <c r="U607" t="s">
        <v>8319</v>
      </c>
      <c r="V607" t="s">
        <v>8320</v>
      </c>
    </row>
    <row r="608" spans="1:22" ht="45" x14ac:dyDescent="0.4">
      <c r="A608">
        <v>606</v>
      </c>
      <c r="B608" s="3" t="s">
        <v>607</v>
      </c>
      <c r="C608" s="3" t="s">
        <v>4716</v>
      </c>
      <c r="D608">
        <v>5000</v>
      </c>
      <c r="E608">
        <v>1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4">
        <f t="shared" si="47"/>
        <v>42102.400567129633</v>
      </c>
      <c r="M608" s="19">
        <f t="shared" si="48"/>
        <v>2015</v>
      </c>
      <c r="N608" s="14">
        <f t="shared" si="45"/>
        <v>42148.375</v>
      </c>
      <c r="O608" t="b">
        <v>0</v>
      </c>
      <c r="P608">
        <v>1</v>
      </c>
      <c r="Q608" t="b">
        <v>0</v>
      </c>
      <c r="R608" t="s">
        <v>8272</v>
      </c>
      <c r="S608" s="7">
        <f t="shared" si="46"/>
        <v>0.2</v>
      </c>
      <c r="T608" s="7">
        <f t="shared" si="49"/>
        <v>10</v>
      </c>
      <c r="U608" t="s">
        <v>8319</v>
      </c>
      <c r="V608" t="s">
        <v>8320</v>
      </c>
    </row>
    <row r="609" spans="1:22" ht="4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4">
        <f t="shared" si="47"/>
        <v>42300.575648148151</v>
      </c>
      <c r="M609" s="19">
        <f t="shared" si="48"/>
        <v>2015</v>
      </c>
      <c r="N609" s="14">
        <f t="shared" si="45"/>
        <v>42330.617314814815</v>
      </c>
      <c r="O609" t="b">
        <v>0</v>
      </c>
      <c r="P609">
        <v>0</v>
      </c>
      <c r="Q609" t="b">
        <v>0</v>
      </c>
      <c r="R609" t="s">
        <v>8272</v>
      </c>
      <c r="S609" s="7">
        <f t="shared" si="46"/>
        <v>0</v>
      </c>
      <c r="T609" s="7">
        <f t="shared" si="49"/>
        <v>0</v>
      </c>
      <c r="U609" t="s">
        <v>8319</v>
      </c>
      <c r="V609" t="s">
        <v>8320</v>
      </c>
    </row>
    <row r="610" spans="1:22" ht="4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5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4">
        <f t="shared" si="47"/>
        <v>42140.671064814815</v>
      </c>
      <c r="M610" s="19">
        <f t="shared" si="48"/>
        <v>2015</v>
      </c>
      <c r="N610" s="14">
        <f t="shared" si="45"/>
        <v>42170.671064814815</v>
      </c>
      <c r="O610" t="b">
        <v>0</v>
      </c>
      <c r="P610">
        <v>5</v>
      </c>
      <c r="Q610" t="b">
        <v>0</v>
      </c>
      <c r="R610" t="s">
        <v>8272</v>
      </c>
      <c r="S610" s="7">
        <f t="shared" si="46"/>
        <v>0.97400000000000009</v>
      </c>
      <c r="T610" s="7">
        <f t="shared" si="49"/>
        <v>292.2</v>
      </c>
      <c r="U610" t="s">
        <v>8319</v>
      </c>
      <c r="V610" t="s">
        <v>8320</v>
      </c>
    </row>
    <row r="611" spans="1:22" ht="45" x14ac:dyDescent="0.4">
      <c r="A611">
        <v>609</v>
      </c>
      <c r="B611" s="3" t="s">
        <v>610</v>
      </c>
      <c r="C611" s="3" t="s">
        <v>4719</v>
      </c>
      <c r="D611">
        <v>780</v>
      </c>
      <c r="E611">
        <v>1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4">
        <f t="shared" si="47"/>
        <v>42306.784074074079</v>
      </c>
      <c r="M611" s="19">
        <f t="shared" si="48"/>
        <v>2015</v>
      </c>
      <c r="N611" s="14">
        <f t="shared" si="45"/>
        <v>42336.825740740736</v>
      </c>
      <c r="O611" t="b">
        <v>0</v>
      </c>
      <c r="P611">
        <v>1</v>
      </c>
      <c r="Q611" t="b">
        <v>0</v>
      </c>
      <c r="R611" t="s">
        <v>8272</v>
      </c>
      <c r="S611" s="7">
        <f t="shared" si="46"/>
        <v>0.64102564102564097</v>
      </c>
      <c r="T611" s="7">
        <f t="shared" si="49"/>
        <v>5</v>
      </c>
      <c r="U611" t="s">
        <v>8319</v>
      </c>
      <c r="V611" t="s">
        <v>8320</v>
      </c>
    </row>
    <row r="612" spans="1:22" ht="4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4">
        <f t="shared" si="47"/>
        <v>42086.58085648148</v>
      </c>
      <c r="M612" s="19">
        <f t="shared" si="48"/>
        <v>2015</v>
      </c>
      <c r="N612" s="14">
        <f t="shared" si="45"/>
        <v>42116.58085648148</v>
      </c>
      <c r="O612" t="b">
        <v>0</v>
      </c>
      <c r="P612">
        <v>0</v>
      </c>
      <c r="Q612" t="b">
        <v>0</v>
      </c>
      <c r="R612" t="s">
        <v>8272</v>
      </c>
      <c r="S612" s="7">
        <f t="shared" si="46"/>
        <v>0</v>
      </c>
      <c r="T612" s="7">
        <f t="shared" si="49"/>
        <v>0</v>
      </c>
      <c r="U612" t="s">
        <v>8319</v>
      </c>
      <c r="V612" t="s">
        <v>8320</v>
      </c>
    </row>
    <row r="613" spans="1:22" ht="4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4">
        <f t="shared" si="47"/>
        <v>42328.310613425929</v>
      </c>
      <c r="M613" s="19">
        <f t="shared" si="48"/>
        <v>2015</v>
      </c>
      <c r="N613" s="14">
        <f t="shared" si="45"/>
        <v>42388.310613425929</v>
      </c>
      <c r="O613" t="b">
        <v>0</v>
      </c>
      <c r="P613">
        <v>0</v>
      </c>
      <c r="Q613" t="b">
        <v>0</v>
      </c>
      <c r="R613" t="s">
        <v>8272</v>
      </c>
      <c r="S613" s="7">
        <f t="shared" si="46"/>
        <v>0</v>
      </c>
      <c r="T613" s="7">
        <f t="shared" si="49"/>
        <v>0</v>
      </c>
      <c r="U613" t="s">
        <v>8319</v>
      </c>
      <c r="V613" t="s">
        <v>8320</v>
      </c>
    </row>
    <row r="614" spans="1:22" ht="30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4">
        <f t="shared" si="47"/>
        <v>42584.781782407408</v>
      </c>
      <c r="M614" s="19">
        <f t="shared" si="48"/>
        <v>2016</v>
      </c>
      <c r="N614" s="14">
        <f t="shared" si="45"/>
        <v>42614.781782407408</v>
      </c>
      <c r="O614" t="b">
        <v>0</v>
      </c>
      <c r="P614">
        <v>0</v>
      </c>
      <c r="Q614" t="b">
        <v>0</v>
      </c>
      <c r="R614" t="s">
        <v>8272</v>
      </c>
      <c r="S614" s="7">
        <f t="shared" si="46"/>
        <v>0</v>
      </c>
      <c r="T614" s="7">
        <f t="shared" si="49"/>
        <v>0</v>
      </c>
      <c r="U614" t="s">
        <v>8319</v>
      </c>
      <c r="V614" t="s">
        <v>8320</v>
      </c>
    </row>
    <row r="615" spans="1:22" ht="4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121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4">
        <f t="shared" si="47"/>
        <v>42247.246759259258</v>
      </c>
      <c r="M615" s="19">
        <f t="shared" si="48"/>
        <v>2015</v>
      </c>
      <c r="N615" s="14">
        <f t="shared" si="45"/>
        <v>42277.957638888889</v>
      </c>
      <c r="O615" t="b">
        <v>0</v>
      </c>
      <c r="P615">
        <v>121</v>
      </c>
      <c r="Q615" t="b">
        <v>0</v>
      </c>
      <c r="R615" t="s">
        <v>8272</v>
      </c>
      <c r="S615" s="7">
        <f t="shared" si="46"/>
        <v>21.363333333333333</v>
      </c>
      <c r="T615" s="7">
        <f t="shared" si="49"/>
        <v>105.93388429752066</v>
      </c>
      <c r="U615" t="s">
        <v>8319</v>
      </c>
      <c r="V615" t="s">
        <v>8320</v>
      </c>
    </row>
    <row r="616" spans="1:22" ht="4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4">
        <f t="shared" si="47"/>
        <v>42514.811805555553</v>
      </c>
      <c r="M616" s="19">
        <f t="shared" si="48"/>
        <v>2016</v>
      </c>
      <c r="N616" s="14">
        <f t="shared" si="45"/>
        <v>42544.811805555553</v>
      </c>
      <c r="O616" t="b">
        <v>0</v>
      </c>
      <c r="P616">
        <v>0</v>
      </c>
      <c r="Q616" t="b">
        <v>0</v>
      </c>
      <c r="R616" t="s">
        <v>8272</v>
      </c>
      <c r="S616" s="7">
        <f t="shared" si="46"/>
        <v>0</v>
      </c>
      <c r="T616" s="7">
        <f t="shared" si="49"/>
        <v>0</v>
      </c>
      <c r="U616" t="s">
        <v>8319</v>
      </c>
      <c r="V616" t="s">
        <v>8320</v>
      </c>
    </row>
    <row r="617" spans="1:22" ht="4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4">
        <f t="shared" si="47"/>
        <v>42241.872210648144</v>
      </c>
      <c r="M617" s="19">
        <f t="shared" si="48"/>
        <v>2015</v>
      </c>
      <c r="N617" s="14">
        <f t="shared" si="45"/>
        <v>42271.872210648144</v>
      </c>
      <c r="O617" t="b">
        <v>0</v>
      </c>
      <c r="P617">
        <v>0</v>
      </c>
      <c r="Q617" t="b">
        <v>0</v>
      </c>
      <c r="R617" t="s">
        <v>8272</v>
      </c>
      <c r="S617" s="7">
        <f t="shared" si="46"/>
        <v>0</v>
      </c>
      <c r="T617" s="7">
        <f t="shared" si="49"/>
        <v>0</v>
      </c>
      <c r="U617" t="s">
        <v>8319</v>
      </c>
      <c r="V617" t="s">
        <v>8320</v>
      </c>
    </row>
    <row r="618" spans="1:22" ht="4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4">
        <f t="shared" si="47"/>
        <v>42761.126238425924</v>
      </c>
      <c r="M618" s="19">
        <f t="shared" si="48"/>
        <v>2017</v>
      </c>
      <c r="N618" s="14">
        <f t="shared" si="45"/>
        <v>42791.126238425924</v>
      </c>
      <c r="O618" t="b">
        <v>0</v>
      </c>
      <c r="P618">
        <v>0</v>
      </c>
      <c r="Q618" t="b">
        <v>0</v>
      </c>
      <c r="R618" t="s">
        <v>8272</v>
      </c>
      <c r="S618" s="7">
        <f t="shared" si="46"/>
        <v>0</v>
      </c>
      <c r="T618" s="7">
        <f t="shared" si="49"/>
        <v>0</v>
      </c>
      <c r="U618" t="s">
        <v>8319</v>
      </c>
      <c r="V618" t="s">
        <v>8320</v>
      </c>
    </row>
    <row r="619" spans="1:22" ht="45" x14ac:dyDescent="0.4">
      <c r="A619">
        <v>617</v>
      </c>
      <c r="B619" s="3" t="s">
        <v>618</v>
      </c>
      <c r="C619" s="3" t="s">
        <v>4727</v>
      </c>
      <c r="D619">
        <v>2000</v>
      </c>
      <c r="E619">
        <v>3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4">
        <f t="shared" si="47"/>
        <v>42087.093090277776</v>
      </c>
      <c r="M619" s="19">
        <f t="shared" si="48"/>
        <v>2015</v>
      </c>
      <c r="N619" s="14">
        <f t="shared" si="45"/>
        <v>42132.093090277776</v>
      </c>
      <c r="O619" t="b">
        <v>0</v>
      </c>
      <c r="P619">
        <v>3</v>
      </c>
      <c r="Q619" t="b">
        <v>0</v>
      </c>
      <c r="R619" t="s">
        <v>8272</v>
      </c>
      <c r="S619" s="7">
        <f t="shared" si="46"/>
        <v>3</v>
      </c>
      <c r="T619" s="7">
        <f t="shared" si="49"/>
        <v>20</v>
      </c>
      <c r="U619" t="s">
        <v>8319</v>
      </c>
      <c r="V619" t="s">
        <v>8320</v>
      </c>
    </row>
    <row r="620" spans="1:22" ht="4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4">
        <f t="shared" si="47"/>
        <v>42317.560219907406</v>
      </c>
      <c r="M620" s="19">
        <f t="shared" si="48"/>
        <v>2015</v>
      </c>
      <c r="N620" s="14">
        <f t="shared" si="45"/>
        <v>42347.560219907406</v>
      </c>
      <c r="O620" t="b">
        <v>0</v>
      </c>
      <c r="P620">
        <v>0</v>
      </c>
      <c r="Q620" t="b">
        <v>0</v>
      </c>
      <c r="R620" t="s">
        <v>8272</v>
      </c>
      <c r="S620" s="7">
        <f t="shared" si="46"/>
        <v>0</v>
      </c>
      <c r="T620" s="7">
        <f t="shared" si="49"/>
        <v>0</v>
      </c>
      <c r="U620" t="s">
        <v>8319</v>
      </c>
      <c r="V620" t="s">
        <v>8320</v>
      </c>
    </row>
    <row r="621" spans="1:22" ht="30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4">
        <f t="shared" si="47"/>
        <v>41908.400347222225</v>
      </c>
      <c r="M621" s="19">
        <f t="shared" si="48"/>
        <v>2014</v>
      </c>
      <c r="N621" s="14">
        <f t="shared" si="45"/>
        <v>41968.442013888889</v>
      </c>
      <c r="O621" t="b">
        <v>0</v>
      </c>
      <c r="P621">
        <v>1</v>
      </c>
      <c r="Q621" t="b">
        <v>0</v>
      </c>
      <c r="R621" t="s">
        <v>8272</v>
      </c>
      <c r="S621" s="7">
        <f t="shared" si="46"/>
        <v>3.9999999999999996E-5</v>
      </c>
      <c r="T621" s="7">
        <f t="shared" si="49"/>
        <v>1</v>
      </c>
      <c r="U621" t="s">
        <v>8319</v>
      </c>
      <c r="V621" t="s">
        <v>8320</v>
      </c>
    </row>
    <row r="622" spans="1:22" ht="45" x14ac:dyDescent="0.4">
      <c r="A622">
        <v>620</v>
      </c>
      <c r="B622" s="3" t="s">
        <v>621</v>
      </c>
      <c r="C622" s="3" t="s">
        <v>4730</v>
      </c>
      <c r="D622">
        <v>30000</v>
      </c>
      <c r="E622">
        <v>1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4">
        <f t="shared" si="47"/>
        <v>41831.466874999998</v>
      </c>
      <c r="M622" s="19">
        <f t="shared" si="48"/>
        <v>2014</v>
      </c>
      <c r="N622" s="14">
        <f t="shared" si="45"/>
        <v>41876.466874999998</v>
      </c>
      <c r="O622" t="b">
        <v>0</v>
      </c>
      <c r="P622">
        <v>1</v>
      </c>
      <c r="Q622" t="b">
        <v>0</v>
      </c>
      <c r="R622" t="s">
        <v>8272</v>
      </c>
      <c r="S622" s="7">
        <f t="shared" si="46"/>
        <v>1</v>
      </c>
      <c r="T622" s="7">
        <f t="shared" si="49"/>
        <v>300</v>
      </c>
      <c r="U622" t="s">
        <v>8319</v>
      </c>
      <c r="V622" t="s">
        <v>8320</v>
      </c>
    </row>
    <row r="623" spans="1:22" ht="45" x14ac:dyDescent="0.4">
      <c r="A623">
        <v>621</v>
      </c>
      <c r="B623" s="3" t="s">
        <v>622</v>
      </c>
      <c r="C623" s="3" t="s">
        <v>4731</v>
      </c>
      <c r="D623">
        <v>25000</v>
      </c>
      <c r="E623">
        <v>3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4">
        <f t="shared" si="47"/>
        <v>42528.737696759257</v>
      </c>
      <c r="M623" s="19">
        <f t="shared" si="48"/>
        <v>2016</v>
      </c>
      <c r="N623" s="14">
        <f t="shared" si="45"/>
        <v>42558.737696759257</v>
      </c>
      <c r="O623" t="b">
        <v>0</v>
      </c>
      <c r="P623">
        <v>3</v>
      </c>
      <c r="Q623" t="b">
        <v>0</v>
      </c>
      <c r="R623" t="s">
        <v>8272</v>
      </c>
      <c r="S623" s="7">
        <f t="shared" si="46"/>
        <v>1.044</v>
      </c>
      <c r="T623" s="7">
        <f t="shared" si="49"/>
        <v>87</v>
      </c>
      <c r="U623" t="s">
        <v>8319</v>
      </c>
      <c r="V623" t="s">
        <v>8320</v>
      </c>
    </row>
    <row r="624" spans="1:22" ht="45" x14ac:dyDescent="0.4">
      <c r="A624">
        <v>622</v>
      </c>
      <c r="B624" s="3" t="s">
        <v>623</v>
      </c>
      <c r="C624" s="3" t="s">
        <v>4732</v>
      </c>
      <c r="D624">
        <v>6000</v>
      </c>
      <c r="E624">
        <v>9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4">
        <f t="shared" si="47"/>
        <v>42532.524745370371</v>
      </c>
      <c r="M624" s="19">
        <f t="shared" si="48"/>
        <v>2016</v>
      </c>
      <c r="N624" s="14">
        <f t="shared" si="45"/>
        <v>42552.524745370371</v>
      </c>
      <c r="O624" t="b">
        <v>0</v>
      </c>
      <c r="P624">
        <v>9</v>
      </c>
      <c r="Q624" t="b">
        <v>0</v>
      </c>
      <c r="R624" t="s">
        <v>8272</v>
      </c>
      <c r="S624" s="7">
        <f t="shared" si="46"/>
        <v>5.6833333333333336</v>
      </c>
      <c r="T624" s="7">
        <f t="shared" si="49"/>
        <v>37.888888888888886</v>
      </c>
      <c r="U624" t="s">
        <v>8319</v>
      </c>
      <c r="V624" t="s">
        <v>8320</v>
      </c>
    </row>
    <row r="625" spans="1:22" ht="45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4">
        <f t="shared" si="47"/>
        <v>42121.759224537032</v>
      </c>
      <c r="M625" s="19">
        <f t="shared" si="48"/>
        <v>2015</v>
      </c>
      <c r="N625" s="14">
        <f t="shared" si="45"/>
        <v>42151.759224537032</v>
      </c>
      <c r="O625" t="b">
        <v>0</v>
      </c>
      <c r="P625">
        <v>0</v>
      </c>
      <c r="Q625" t="b">
        <v>0</v>
      </c>
      <c r="R625" t="s">
        <v>8272</v>
      </c>
      <c r="S625" s="7">
        <f t="shared" si="46"/>
        <v>0</v>
      </c>
      <c r="T625" s="7">
        <f t="shared" si="49"/>
        <v>0</v>
      </c>
      <c r="U625" t="s">
        <v>8319</v>
      </c>
      <c r="V625" t="s">
        <v>8320</v>
      </c>
    </row>
    <row r="626" spans="1:22" ht="4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4">
        <f t="shared" si="47"/>
        <v>42108.738900462966</v>
      </c>
      <c r="M626" s="19">
        <f t="shared" si="48"/>
        <v>2015</v>
      </c>
      <c r="N626" s="14">
        <f t="shared" si="45"/>
        <v>42138.738900462966</v>
      </c>
      <c r="O626" t="b">
        <v>0</v>
      </c>
      <c r="P626">
        <v>0</v>
      </c>
      <c r="Q626" t="b">
        <v>0</v>
      </c>
      <c r="R626" t="s">
        <v>8272</v>
      </c>
      <c r="S626" s="7">
        <f t="shared" si="46"/>
        <v>0</v>
      </c>
      <c r="T626" s="7">
        <f t="shared" si="49"/>
        <v>0</v>
      </c>
      <c r="U626" t="s">
        <v>8319</v>
      </c>
      <c r="V626" t="s">
        <v>8320</v>
      </c>
    </row>
    <row r="627" spans="1:22" ht="4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4">
        <f t="shared" si="47"/>
        <v>42790.645567129628</v>
      </c>
      <c r="M627" s="19">
        <f t="shared" si="48"/>
        <v>2017</v>
      </c>
      <c r="N627" s="14">
        <f t="shared" si="45"/>
        <v>42820.603900462964</v>
      </c>
      <c r="O627" t="b">
        <v>0</v>
      </c>
      <c r="P627">
        <v>0</v>
      </c>
      <c r="Q627" t="b">
        <v>0</v>
      </c>
      <c r="R627" t="s">
        <v>8272</v>
      </c>
      <c r="S627" s="7">
        <f t="shared" si="46"/>
        <v>0</v>
      </c>
      <c r="T627" s="7">
        <f t="shared" si="49"/>
        <v>0</v>
      </c>
      <c r="U627" t="s">
        <v>8319</v>
      </c>
      <c r="V627" t="s">
        <v>8320</v>
      </c>
    </row>
    <row r="628" spans="1:22" ht="45" x14ac:dyDescent="0.4">
      <c r="A628">
        <v>626</v>
      </c>
      <c r="B628" s="3" t="s">
        <v>627</v>
      </c>
      <c r="C628" s="3" t="s">
        <v>4736</v>
      </c>
      <c r="D628">
        <v>25000</v>
      </c>
      <c r="E628">
        <v>39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4">
        <f t="shared" si="47"/>
        <v>42198.309479166666</v>
      </c>
      <c r="M628" s="19">
        <f t="shared" si="48"/>
        <v>2015</v>
      </c>
      <c r="N628" s="14">
        <f t="shared" si="45"/>
        <v>42231.306944444441</v>
      </c>
      <c r="O628" t="b">
        <v>0</v>
      </c>
      <c r="P628">
        <v>39</v>
      </c>
      <c r="Q628" t="b">
        <v>0</v>
      </c>
      <c r="R628" t="s">
        <v>8272</v>
      </c>
      <c r="S628" s="7">
        <f t="shared" si="46"/>
        <v>17.380000000000003</v>
      </c>
      <c r="T628" s="7">
        <f t="shared" si="49"/>
        <v>111.41025641025641</v>
      </c>
      <c r="U628" t="s">
        <v>8319</v>
      </c>
      <c r="V628" t="s">
        <v>8320</v>
      </c>
    </row>
    <row r="629" spans="1:22" ht="4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1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4">
        <f t="shared" si="47"/>
        <v>42384.056840277779</v>
      </c>
      <c r="M629" s="19">
        <f t="shared" si="48"/>
        <v>2016</v>
      </c>
      <c r="N629" s="14">
        <f t="shared" si="45"/>
        <v>42443.708333333328</v>
      </c>
      <c r="O629" t="b">
        <v>0</v>
      </c>
      <c r="P629">
        <v>1</v>
      </c>
      <c r="Q629" t="b">
        <v>0</v>
      </c>
      <c r="R629" t="s">
        <v>8272</v>
      </c>
      <c r="S629" s="7">
        <f t="shared" si="46"/>
        <v>0.02</v>
      </c>
      <c r="T629" s="7">
        <f t="shared" si="49"/>
        <v>90</v>
      </c>
      <c r="U629" t="s">
        <v>8319</v>
      </c>
      <c r="V629" t="s">
        <v>8320</v>
      </c>
    </row>
    <row r="630" spans="1:22" ht="4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4">
        <f t="shared" si="47"/>
        <v>41803.442789351851</v>
      </c>
      <c r="M630" s="19">
        <f t="shared" si="48"/>
        <v>2014</v>
      </c>
      <c r="N630" s="14">
        <f t="shared" si="45"/>
        <v>41833.442789351851</v>
      </c>
      <c r="O630" t="b">
        <v>0</v>
      </c>
      <c r="P630">
        <v>0</v>
      </c>
      <c r="Q630" t="b">
        <v>0</v>
      </c>
      <c r="R630" t="s">
        <v>8272</v>
      </c>
      <c r="S630" s="7">
        <f t="shared" si="46"/>
        <v>0</v>
      </c>
      <c r="T630" s="7">
        <f t="shared" si="49"/>
        <v>0</v>
      </c>
      <c r="U630" t="s">
        <v>8319</v>
      </c>
      <c r="V630" t="s">
        <v>8320</v>
      </c>
    </row>
    <row r="631" spans="1:22" ht="4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4">
        <f t="shared" si="47"/>
        <v>42474.387824074074</v>
      </c>
      <c r="M631" s="19">
        <f t="shared" si="48"/>
        <v>2016</v>
      </c>
      <c r="N631" s="14">
        <f t="shared" si="45"/>
        <v>42504.387824074074</v>
      </c>
      <c r="O631" t="b">
        <v>0</v>
      </c>
      <c r="P631">
        <v>3</v>
      </c>
      <c r="Q631" t="b">
        <v>0</v>
      </c>
      <c r="R631" t="s">
        <v>8272</v>
      </c>
      <c r="S631" s="7">
        <f t="shared" si="46"/>
        <v>0.17500000000000002</v>
      </c>
      <c r="T631" s="7">
        <f t="shared" si="49"/>
        <v>116.66666666666667</v>
      </c>
      <c r="U631" t="s">
        <v>8319</v>
      </c>
      <c r="V631" t="s">
        <v>8320</v>
      </c>
    </row>
    <row r="632" spans="1:22" ht="45" x14ac:dyDescent="0.4">
      <c r="A632">
        <v>630</v>
      </c>
      <c r="B632" s="3" t="s">
        <v>631</v>
      </c>
      <c r="C632" s="3" t="s">
        <v>4740</v>
      </c>
      <c r="D632">
        <v>11999</v>
      </c>
      <c r="E632">
        <v>1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4">
        <f t="shared" si="47"/>
        <v>42223.369456018518</v>
      </c>
      <c r="M632" s="19">
        <f t="shared" si="48"/>
        <v>2015</v>
      </c>
      <c r="N632" s="14">
        <f t="shared" si="45"/>
        <v>42252.965277777781</v>
      </c>
      <c r="O632" t="b">
        <v>0</v>
      </c>
      <c r="P632">
        <v>1</v>
      </c>
      <c r="Q632" t="b">
        <v>0</v>
      </c>
      <c r="R632" t="s">
        <v>8272</v>
      </c>
      <c r="S632" s="7">
        <f t="shared" si="46"/>
        <v>8.3340278356529712E-2</v>
      </c>
      <c r="T632" s="7">
        <f t="shared" si="49"/>
        <v>10</v>
      </c>
      <c r="U632" t="s">
        <v>8319</v>
      </c>
      <c r="V632" t="s">
        <v>8320</v>
      </c>
    </row>
    <row r="633" spans="1:22" ht="30" x14ac:dyDescent="0.4">
      <c r="A633">
        <v>631</v>
      </c>
      <c r="B633" s="3" t="s">
        <v>632</v>
      </c>
      <c r="C633" s="3" t="s">
        <v>4741</v>
      </c>
      <c r="D633">
        <v>50000</v>
      </c>
      <c r="E633">
        <v>9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4">
        <f t="shared" si="47"/>
        <v>42489.522326388891</v>
      </c>
      <c r="M633" s="19">
        <f t="shared" si="48"/>
        <v>2016</v>
      </c>
      <c r="N633" s="14">
        <f t="shared" si="45"/>
        <v>42518.522326388891</v>
      </c>
      <c r="O633" t="b">
        <v>0</v>
      </c>
      <c r="P633">
        <v>9</v>
      </c>
      <c r="Q633" t="b">
        <v>0</v>
      </c>
      <c r="R633" t="s">
        <v>8272</v>
      </c>
      <c r="S633" s="7">
        <f t="shared" si="46"/>
        <v>1.38</v>
      </c>
      <c r="T633" s="7">
        <f t="shared" si="49"/>
        <v>76.666666666666671</v>
      </c>
      <c r="U633" t="s">
        <v>8319</v>
      </c>
      <c r="V633" t="s">
        <v>8320</v>
      </c>
    </row>
    <row r="634" spans="1:22" ht="30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4">
        <f t="shared" si="47"/>
        <v>42303.409317129626</v>
      </c>
      <c r="M634" s="19">
        <f t="shared" si="48"/>
        <v>2015</v>
      </c>
      <c r="N634" s="14">
        <f t="shared" si="45"/>
        <v>42333.450983796298</v>
      </c>
      <c r="O634" t="b">
        <v>0</v>
      </c>
      <c r="P634">
        <v>0</v>
      </c>
      <c r="Q634" t="b">
        <v>0</v>
      </c>
      <c r="R634" t="s">
        <v>8272</v>
      </c>
      <c r="S634" s="7">
        <f t="shared" si="46"/>
        <v>0</v>
      </c>
      <c r="T634" s="7">
        <f t="shared" si="49"/>
        <v>0</v>
      </c>
      <c r="U634" t="s">
        <v>8319</v>
      </c>
      <c r="V634" t="s">
        <v>8320</v>
      </c>
    </row>
    <row r="635" spans="1:22" ht="45" x14ac:dyDescent="0.4">
      <c r="A635">
        <v>633</v>
      </c>
      <c r="B635" s="3" t="s">
        <v>634</v>
      </c>
      <c r="C635" s="3" t="s">
        <v>4743</v>
      </c>
      <c r="D635">
        <v>10000</v>
      </c>
      <c r="E635">
        <v>25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4">
        <f t="shared" si="47"/>
        <v>42507.049328703702</v>
      </c>
      <c r="M635" s="19">
        <f t="shared" si="48"/>
        <v>2016</v>
      </c>
      <c r="N635" s="14">
        <f t="shared" si="45"/>
        <v>42538.708333333328</v>
      </c>
      <c r="O635" t="b">
        <v>0</v>
      </c>
      <c r="P635">
        <v>25</v>
      </c>
      <c r="Q635" t="b">
        <v>0</v>
      </c>
      <c r="R635" t="s">
        <v>8272</v>
      </c>
      <c r="S635" s="7">
        <f t="shared" si="46"/>
        <v>12.45</v>
      </c>
      <c r="T635" s="7">
        <f t="shared" si="49"/>
        <v>49.8</v>
      </c>
      <c r="U635" t="s">
        <v>8319</v>
      </c>
      <c r="V635" t="s">
        <v>8320</v>
      </c>
    </row>
    <row r="636" spans="1:22" ht="30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4">
        <f t="shared" si="47"/>
        <v>42031.678576388891</v>
      </c>
      <c r="M636" s="19">
        <f t="shared" si="48"/>
        <v>2015</v>
      </c>
      <c r="N636" s="14">
        <f t="shared" si="45"/>
        <v>42061.678576388891</v>
      </c>
      <c r="O636" t="b">
        <v>0</v>
      </c>
      <c r="P636">
        <v>1</v>
      </c>
      <c r="Q636" t="b">
        <v>0</v>
      </c>
      <c r="R636" t="s">
        <v>8272</v>
      </c>
      <c r="S636" s="7">
        <f t="shared" si="46"/>
        <v>0.02</v>
      </c>
      <c r="T636" s="7">
        <f t="shared" si="49"/>
        <v>1</v>
      </c>
      <c r="U636" t="s">
        <v>8319</v>
      </c>
      <c r="V636" t="s">
        <v>8320</v>
      </c>
    </row>
    <row r="637" spans="1:22" ht="30" x14ac:dyDescent="0.4">
      <c r="A637">
        <v>635</v>
      </c>
      <c r="B637" s="3" t="s">
        <v>636</v>
      </c>
      <c r="C637" s="3" t="s">
        <v>4745</v>
      </c>
      <c r="D637">
        <v>25000</v>
      </c>
      <c r="E637">
        <v>1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4">
        <f t="shared" si="47"/>
        <v>42075.842152777783</v>
      </c>
      <c r="M637" s="19">
        <f t="shared" si="48"/>
        <v>2015</v>
      </c>
      <c r="N637" s="14">
        <f t="shared" si="45"/>
        <v>42105.842152777783</v>
      </c>
      <c r="O637" t="b">
        <v>0</v>
      </c>
      <c r="P637">
        <v>1</v>
      </c>
      <c r="Q637" t="b">
        <v>0</v>
      </c>
      <c r="R637" t="s">
        <v>8272</v>
      </c>
      <c r="S637" s="7">
        <f t="shared" si="46"/>
        <v>8.0000000000000002E-3</v>
      </c>
      <c r="T637" s="7">
        <f t="shared" si="49"/>
        <v>2</v>
      </c>
      <c r="U637" t="s">
        <v>8319</v>
      </c>
      <c r="V637" t="s">
        <v>8320</v>
      </c>
    </row>
    <row r="638" spans="1:22" ht="30" x14ac:dyDescent="0.4">
      <c r="A638">
        <v>636</v>
      </c>
      <c r="B638" s="3" t="s">
        <v>637</v>
      </c>
      <c r="C638" s="3" t="s">
        <v>4746</v>
      </c>
      <c r="D638">
        <v>2000</v>
      </c>
      <c r="E638">
        <v>1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4">
        <f t="shared" si="47"/>
        <v>42131.205439814818</v>
      </c>
      <c r="M638" s="19">
        <f t="shared" si="48"/>
        <v>2015</v>
      </c>
      <c r="N638" s="14">
        <f t="shared" si="45"/>
        <v>42161.19930555555</v>
      </c>
      <c r="O638" t="b">
        <v>0</v>
      </c>
      <c r="P638">
        <v>1</v>
      </c>
      <c r="Q638" t="b">
        <v>0</v>
      </c>
      <c r="R638" t="s">
        <v>8272</v>
      </c>
      <c r="S638" s="7">
        <f t="shared" si="46"/>
        <v>0.2</v>
      </c>
      <c r="T638" s="7">
        <f t="shared" si="49"/>
        <v>4</v>
      </c>
      <c r="U638" t="s">
        <v>8319</v>
      </c>
      <c r="V638" t="s">
        <v>8320</v>
      </c>
    </row>
    <row r="639" spans="1:22" ht="4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4">
        <f t="shared" si="47"/>
        <v>42762.712013888886</v>
      </c>
      <c r="M639" s="19">
        <f t="shared" si="48"/>
        <v>2017</v>
      </c>
      <c r="N639" s="14">
        <f t="shared" si="45"/>
        <v>42791.711111111115</v>
      </c>
      <c r="O639" t="b">
        <v>0</v>
      </c>
      <c r="P639">
        <v>0</v>
      </c>
      <c r="Q639" t="b">
        <v>0</v>
      </c>
      <c r="R639" t="s">
        <v>8272</v>
      </c>
      <c r="S639" s="7">
        <f t="shared" si="46"/>
        <v>0</v>
      </c>
      <c r="T639" s="7">
        <f t="shared" si="49"/>
        <v>0</v>
      </c>
      <c r="U639" t="s">
        <v>8319</v>
      </c>
      <c r="V639" t="s">
        <v>8320</v>
      </c>
    </row>
    <row r="640" spans="1:22" x14ac:dyDescent="0.4">
      <c r="A640">
        <v>638</v>
      </c>
      <c r="B640" s="3" t="s">
        <v>639</v>
      </c>
      <c r="C640" s="3" t="s">
        <v>4748</v>
      </c>
      <c r="D640">
        <v>200000</v>
      </c>
      <c r="E640">
        <v>6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4">
        <f t="shared" si="47"/>
        <v>42759.343310185184</v>
      </c>
      <c r="M640" s="19">
        <f t="shared" si="48"/>
        <v>2017</v>
      </c>
      <c r="N640" s="14">
        <f t="shared" si="45"/>
        <v>42819.30164351852</v>
      </c>
      <c r="O640" t="b">
        <v>0</v>
      </c>
      <c r="P640">
        <v>6</v>
      </c>
      <c r="Q640" t="b">
        <v>0</v>
      </c>
      <c r="R640" t="s">
        <v>8272</v>
      </c>
      <c r="S640" s="7">
        <f t="shared" si="46"/>
        <v>9.0000000000000011E-3</v>
      </c>
      <c r="T640" s="7">
        <f t="shared" si="49"/>
        <v>3</v>
      </c>
      <c r="U640" t="s">
        <v>8319</v>
      </c>
      <c r="V640" t="s">
        <v>8320</v>
      </c>
    </row>
    <row r="641" spans="1:22" ht="30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4">
        <f t="shared" si="47"/>
        <v>41865.333275462966</v>
      </c>
      <c r="M641" s="19">
        <f t="shared" si="48"/>
        <v>2014</v>
      </c>
      <c r="N641" s="14">
        <f t="shared" si="45"/>
        <v>41925.333275462966</v>
      </c>
      <c r="O641" t="b">
        <v>0</v>
      </c>
      <c r="P641">
        <v>1</v>
      </c>
      <c r="Q641" t="b">
        <v>0</v>
      </c>
      <c r="R641" t="s">
        <v>8272</v>
      </c>
      <c r="S641" s="7">
        <f t="shared" si="46"/>
        <v>9.9999999999999991E-5</v>
      </c>
      <c r="T641" s="7">
        <f t="shared" si="49"/>
        <v>1</v>
      </c>
      <c r="U641" t="s">
        <v>8319</v>
      </c>
      <c r="V641" t="s">
        <v>8320</v>
      </c>
    </row>
    <row r="642" spans="1:22" ht="45" x14ac:dyDescent="0.4">
      <c r="A642">
        <v>640</v>
      </c>
      <c r="B642" s="3" t="s">
        <v>641</v>
      </c>
      <c r="C642" s="3" t="s">
        <v>4750</v>
      </c>
      <c r="D642">
        <v>70</v>
      </c>
      <c r="E642">
        <v>2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4">
        <f t="shared" si="47"/>
        <v>42683.170312499999</v>
      </c>
      <c r="M642" s="19">
        <f t="shared" si="48"/>
        <v>2016</v>
      </c>
      <c r="N642" s="14">
        <f t="shared" ref="N642:N705" si="50">(J642/86400)+25569+(-6/24)</f>
        <v>42698.708333333328</v>
      </c>
      <c r="O642" t="b">
        <v>0</v>
      </c>
      <c r="P642">
        <v>2</v>
      </c>
      <c r="Q642" t="b">
        <v>1</v>
      </c>
      <c r="R642" t="s">
        <v>8273</v>
      </c>
      <c r="S642" s="7">
        <f t="shared" ref="S642:S705" si="51">F642/D642*100</f>
        <v>144.28571428571428</v>
      </c>
      <c r="T642" s="7">
        <f t="shared" si="49"/>
        <v>50.5</v>
      </c>
      <c r="U642" t="s">
        <v>8319</v>
      </c>
      <c r="V642" t="s">
        <v>8321</v>
      </c>
    </row>
    <row r="643" spans="1:22" ht="45" x14ac:dyDescent="0.4">
      <c r="A643">
        <v>641</v>
      </c>
      <c r="B643" s="3" t="s">
        <v>642</v>
      </c>
      <c r="C643" s="3" t="s">
        <v>4751</v>
      </c>
      <c r="D643">
        <v>40000</v>
      </c>
      <c r="E643">
        <v>315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4">
        <f t="shared" ref="L643:L706" si="52">(K643/86400)+25569+(-6/24)</f>
        <v>42199.32</v>
      </c>
      <c r="M643" s="19">
        <f t="shared" ref="M643:M706" si="53">YEAR(L643)</f>
        <v>2015</v>
      </c>
      <c r="N643" s="14">
        <f t="shared" si="50"/>
        <v>42229.32</v>
      </c>
      <c r="O643" t="b">
        <v>0</v>
      </c>
      <c r="P643">
        <v>315</v>
      </c>
      <c r="Q643" t="b">
        <v>1</v>
      </c>
      <c r="R643" t="s">
        <v>8273</v>
      </c>
      <c r="S643" s="7">
        <f t="shared" si="51"/>
        <v>119.16249999999999</v>
      </c>
      <c r="T643" s="7">
        <f t="shared" ref="T643:T706" si="54">IFERROR(F643/P643,0)</f>
        <v>151.31746031746033</v>
      </c>
      <c r="U643" t="s">
        <v>8319</v>
      </c>
      <c r="V643" t="s">
        <v>8321</v>
      </c>
    </row>
    <row r="644" spans="1:22" ht="4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2174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4">
        <f t="shared" si="52"/>
        <v>42199.401319444441</v>
      </c>
      <c r="M644" s="19">
        <f t="shared" si="53"/>
        <v>2015</v>
      </c>
      <c r="N644" s="14">
        <f t="shared" si="50"/>
        <v>42235.401319444441</v>
      </c>
      <c r="O644" t="b">
        <v>0</v>
      </c>
      <c r="P644">
        <v>2174</v>
      </c>
      <c r="Q644" t="b">
        <v>1</v>
      </c>
      <c r="R644" t="s">
        <v>8273</v>
      </c>
      <c r="S644" s="7">
        <f t="shared" si="51"/>
        <v>1460.4850000000001</v>
      </c>
      <c r="T644" s="7">
        <f t="shared" si="54"/>
        <v>134.3592456301748</v>
      </c>
      <c r="U644" t="s">
        <v>8319</v>
      </c>
      <c r="V644" t="s">
        <v>8321</v>
      </c>
    </row>
    <row r="645" spans="1:22" ht="30" x14ac:dyDescent="0.4">
      <c r="A645">
        <v>643</v>
      </c>
      <c r="B645" s="3" t="s">
        <v>644</v>
      </c>
      <c r="C645" s="3" t="s">
        <v>4753</v>
      </c>
      <c r="D645">
        <v>25000</v>
      </c>
      <c r="E645">
        <v>152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4">
        <f t="shared" si="52"/>
        <v>42100.392071759255</v>
      </c>
      <c r="M645" s="19">
        <f t="shared" si="53"/>
        <v>2015</v>
      </c>
      <c r="N645" s="14">
        <f t="shared" si="50"/>
        <v>42155.392071759255</v>
      </c>
      <c r="O645" t="b">
        <v>0</v>
      </c>
      <c r="P645">
        <v>152</v>
      </c>
      <c r="Q645" t="b">
        <v>1</v>
      </c>
      <c r="R645" t="s">
        <v>8273</v>
      </c>
      <c r="S645" s="7">
        <f t="shared" si="51"/>
        <v>105.80799999999999</v>
      </c>
      <c r="T645" s="7">
        <f t="shared" si="54"/>
        <v>174.02631578947367</v>
      </c>
      <c r="U645" t="s">
        <v>8319</v>
      </c>
      <c r="V645" t="s">
        <v>8321</v>
      </c>
    </row>
    <row r="646" spans="1:22" ht="45" x14ac:dyDescent="0.4">
      <c r="A646">
        <v>644</v>
      </c>
      <c r="B646" s="3" t="s">
        <v>645</v>
      </c>
      <c r="C646" s="3" t="s">
        <v>4754</v>
      </c>
      <c r="D646">
        <v>25000</v>
      </c>
      <c r="E646">
        <v>1021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4">
        <f t="shared" si="52"/>
        <v>41898.415960648148</v>
      </c>
      <c r="M646" s="19">
        <f t="shared" si="53"/>
        <v>2014</v>
      </c>
      <c r="N646" s="14">
        <f t="shared" si="50"/>
        <v>41940.791666666664</v>
      </c>
      <c r="O646" t="b">
        <v>0</v>
      </c>
      <c r="P646">
        <v>1021</v>
      </c>
      <c r="Q646" t="b">
        <v>1</v>
      </c>
      <c r="R646" t="s">
        <v>8273</v>
      </c>
      <c r="S646" s="7">
        <f t="shared" si="51"/>
        <v>300.11791999999997</v>
      </c>
      <c r="T646" s="7">
        <f t="shared" si="54"/>
        <v>73.486268364348675</v>
      </c>
      <c r="U646" t="s">
        <v>8319</v>
      </c>
      <c r="V646" t="s">
        <v>8321</v>
      </c>
    </row>
    <row r="647" spans="1:22" ht="30" x14ac:dyDescent="0.4">
      <c r="A647">
        <v>645</v>
      </c>
      <c r="B647" s="3" t="s">
        <v>646</v>
      </c>
      <c r="C647" s="3" t="s">
        <v>4755</v>
      </c>
      <c r="D647">
        <v>2000</v>
      </c>
      <c r="E647">
        <v>237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4">
        <f t="shared" si="52"/>
        <v>42563.776319444441</v>
      </c>
      <c r="M647" s="19">
        <f t="shared" si="53"/>
        <v>2016</v>
      </c>
      <c r="N647" s="14">
        <f t="shared" si="50"/>
        <v>42593.776319444441</v>
      </c>
      <c r="O647" t="b">
        <v>0</v>
      </c>
      <c r="P647">
        <v>237</v>
      </c>
      <c r="Q647" t="b">
        <v>1</v>
      </c>
      <c r="R647" t="s">
        <v>8273</v>
      </c>
      <c r="S647" s="7">
        <f t="shared" si="51"/>
        <v>278.7</v>
      </c>
      <c r="T647" s="7">
        <f t="shared" si="54"/>
        <v>23.518987341772153</v>
      </c>
      <c r="U647" t="s">
        <v>8319</v>
      </c>
      <c r="V647" t="s">
        <v>8321</v>
      </c>
    </row>
    <row r="648" spans="1:22" ht="45" x14ac:dyDescent="0.4">
      <c r="A648">
        <v>646</v>
      </c>
      <c r="B648" s="3" t="s">
        <v>647</v>
      </c>
      <c r="C648" s="3" t="s">
        <v>4756</v>
      </c>
      <c r="D648">
        <v>800</v>
      </c>
      <c r="E648">
        <v>27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4">
        <f t="shared" si="52"/>
        <v>41832.602627314816</v>
      </c>
      <c r="M648" s="19">
        <f t="shared" si="53"/>
        <v>2014</v>
      </c>
      <c r="N648" s="14">
        <f t="shared" si="50"/>
        <v>41862.602627314816</v>
      </c>
      <c r="O648" t="b">
        <v>0</v>
      </c>
      <c r="P648">
        <v>27</v>
      </c>
      <c r="Q648" t="b">
        <v>1</v>
      </c>
      <c r="R648" t="s">
        <v>8273</v>
      </c>
      <c r="S648" s="7">
        <f t="shared" si="51"/>
        <v>131.87625</v>
      </c>
      <c r="T648" s="7">
        <f t="shared" si="54"/>
        <v>39.074444444444445</v>
      </c>
      <c r="U648" t="s">
        <v>8319</v>
      </c>
      <c r="V648" t="s">
        <v>8321</v>
      </c>
    </row>
    <row r="649" spans="1:22" ht="45" x14ac:dyDescent="0.4">
      <c r="A649">
        <v>647</v>
      </c>
      <c r="B649" s="3" t="s">
        <v>648</v>
      </c>
      <c r="C649" s="3" t="s">
        <v>4757</v>
      </c>
      <c r="D649">
        <v>2000</v>
      </c>
      <c r="E649">
        <v>17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4">
        <f t="shared" si="52"/>
        <v>42416.517928240741</v>
      </c>
      <c r="M649" s="19">
        <f t="shared" si="53"/>
        <v>2016</v>
      </c>
      <c r="N649" s="14">
        <f t="shared" si="50"/>
        <v>42446.476261574076</v>
      </c>
      <c r="O649" t="b">
        <v>0</v>
      </c>
      <c r="P649">
        <v>17</v>
      </c>
      <c r="Q649" t="b">
        <v>1</v>
      </c>
      <c r="R649" t="s">
        <v>8273</v>
      </c>
      <c r="S649" s="7">
        <f t="shared" si="51"/>
        <v>107.05</v>
      </c>
      <c r="T649" s="7">
        <f t="shared" si="54"/>
        <v>125.94117647058823</v>
      </c>
      <c r="U649" t="s">
        <v>8319</v>
      </c>
      <c r="V649" t="s">
        <v>8321</v>
      </c>
    </row>
    <row r="650" spans="1:22" ht="30" x14ac:dyDescent="0.4">
      <c r="A650">
        <v>648</v>
      </c>
      <c r="B650" s="3" t="s">
        <v>649</v>
      </c>
      <c r="C650" s="3" t="s">
        <v>4758</v>
      </c>
      <c r="D650">
        <v>35000</v>
      </c>
      <c r="E650">
        <v>27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4">
        <f t="shared" si="52"/>
        <v>41891.443379629629</v>
      </c>
      <c r="M650" s="19">
        <f t="shared" si="53"/>
        <v>2014</v>
      </c>
      <c r="N650" s="14">
        <f t="shared" si="50"/>
        <v>41926.443379629629</v>
      </c>
      <c r="O650" t="b">
        <v>0</v>
      </c>
      <c r="P650">
        <v>27</v>
      </c>
      <c r="Q650" t="b">
        <v>1</v>
      </c>
      <c r="R650" t="s">
        <v>8273</v>
      </c>
      <c r="S650" s="7">
        <f t="shared" si="51"/>
        <v>126.82285714285715</v>
      </c>
      <c r="T650" s="7">
        <f t="shared" si="54"/>
        <v>1644</v>
      </c>
      <c r="U650" t="s">
        <v>8319</v>
      </c>
      <c r="V650" t="s">
        <v>8321</v>
      </c>
    </row>
    <row r="651" spans="1:22" ht="45" x14ac:dyDescent="0.4">
      <c r="A651">
        <v>649</v>
      </c>
      <c r="B651" s="3" t="s">
        <v>650</v>
      </c>
      <c r="C651" s="3" t="s">
        <v>4759</v>
      </c>
      <c r="D651">
        <v>2500</v>
      </c>
      <c r="E651">
        <v>82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4">
        <f t="shared" si="52"/>
        <v>41877.662187499998</v>
      </c>
      <c r="M651" s="19">
        <f t="shared" si="53"/>
        <v>2014</v>
      </c>
      <c r="N651" s="14">
        <f t="shared" si="50"/>
        <v>41898.662187499998</v>
      </c>
      <c r="O651" t="b">
        <v>0</v>
      </c>
      <c r="P651">
        <v>82</v>
      </c>
      <c r="Q651" t="b">
        <v>1</v>
      </c>
      <c r="R651" t="s">
        <v>8273</v>
      </c>
      <c r="S651" s="7">
        <f t="shared" si="51"/>
        <v>139.96</v>
      </c>
      <c r="T651" s="7">
        <f t="shared" si="54"/>
        <v>42.670731707317074</v>
      </c>
      <c r="U651" t="s">
        <v>8319</v>
      </c>
      <c r="V651" t="s">
        <v>8321</v>
      </c>
    </row>
    <row r="652" spans="1:22" ht="45" x14ac:dyDescent="0.4">
      <c r="A652">
        <v>650</v>
      </c>
      <c r="B652" s="3" t="s">
        <v>651</v>
      </c>
      <c r="C652" s="3" t="s">
        <v>4760</v>
      </c>
      <c r="D652">
        <v>1500</v>
      </c>
      <c r="E652">
        <v>48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4">
        <f t="shared" si="52"/>
        <v>41931.786851851852</v>
      </c>
      <c r="M652" s="19">
        <f t="shared" si="53"/>
        <v>2014</v>
      </c>
      <c r="N652" s="14">
        <f t="shared" si="50"/>
        <v>41991.828518518523</v>
      </c>
      <c r="O652" t="b">
        <v>0</v>
      </c>
      <c r="P652">
        <v>48</v>
      </c>
      <c r="Q652" t="b">
        <v>1</v>
      </c>
      <c r="R652" t="s">
        <v>8273</v>
      </c>
      <c r="S652" s="7">
        <f t="shared" si="51"/>
        <v>112.4</v>
      </c>
      <c r="T652" s="7">
        <f t="shared" si="54"/>
        <v>35.125</v>
      </c>
      <c r="U652" t="s">
        <v>8319</v>
      </c>
      <c r="V652" t="s">
        <v>8321</v>
      </c>
    </row>
    <row r="653" spans="1:22" ht="45" x14ac:dyDescent="0.4">
      <c r="A653">
        <v>651</v>
      </c>
      <c r="B653" s="3" t="s">
        <v>652</v>
      </c>
      <c r="C653" s="3" t="s">
        <v>4761</v>
      </c>
      <c r="D653">
        <v>25000</v>
      </c>
      <c r="E653">
        <v>105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4">
        <f t="shared" si="52"/>
        <v>41955.767488425925</v>
      </c>
      <c r="M653" s="19">
        <f t="shared" si="53"/>
        <v>2014</v>
      </c>
      <c r="N653" s="14">
        <f t="shared" si="50"/>
        <v>41985.767488425925</v>
      </c>
      <c r="O653" t="b">
        <v>0</v>
      </c>
      <c r="P653">
        <v>105</v>
      </c>
      <c r="Q653" t="b">
        <v>1</v>
      </c>
      <c r="R653" t="s">
        <v>8273</v>
      </c>
      <c r="S653" s="7">
        <f t="shared" si="51"/>
        <v>100.52799999999999</v>
      </c>
      <c r="T653" s="7">
        <f t="shared" si="54"/>
        <v>239.35238095238094</v>
      </c>
      <c r="U653" t="s">
        <v>8319</v>
      </c>
      <c r="V653" t="s">
        <v>8321</v>
      </c>
    </row>
    <row r="654" spans="1:22" ht="45" x14ac:dyDescent="0.4">
      <c r="A654">
        <v>652</v>
      </c>
      <c r="B654" s="3" t="s">
        <v>653</v>
      </c>
      <c r="C654" s="3" t="s">
        <v>4762</v>
      </c>
      <c r="D654">
        <v>3000</v>
      </c>
      <c r="E654">
        <v>28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4">
        <f t="shared" si="52"/>
        <v>42675.440393518518</v>
      </c>
      <c r="M654" s="19">
        <f t="shared" si="53"/>
        <v>2016</v>
      </c>
      <c r="N654" s="14">
        <f t="shared" si="50"/>
        <v>42705.482060185182</v>
      </c>
      <c r="O654" t="b">
        <v>0</v>
      </c>
      <c r="P654">
        <v>28</v>
      </c>
      <c r="Q654" t="b">
        <v>1</v>
      </c>
      <c r="R654" t="s">
        <v>8273</v>
      </c>
      <c r="S654" s="7">
        <f t="shared" si="51"/>
        <v>100.46666666666665</v>
      </c>
      <c r="T654" s="7">
        <f t="shared" si="54"/>
        <v>107.64285714285714</v>
      </c>
      <c r="U654" t="s">
        <v>8319</v>
      </c>
      <c r="V654" t="s">
        <v>8321</v>
      </c>
    </row>
    <row r="655" spans="1:22" ht="45" x14ac:dyDescent="0.4">
      <c r="A655">
        <v>653</v>
      </c>
      <c r="B655" s="3" t="s">
        <v>654</v>
      </c>
      <c r="C655" s="3" t="s">
        <v>4763</v>
      </c>
      <c r="D655">
        <v>75000</v>
      </c>
      <c r="E655">
        <v>1107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4">
        <f t="shared" si="52"/>
        <v>42199.368518518517</v>
      </c>
      <c r="M655" s="19">
        <f t="shared" si="53"/>
        <v>2015</v>
      </c>
      <c r="N655" s="14">
        <f t="shared" si="50"/>
        <v>42236.368518518517</v>
      </c>
      <c r="O655" t="b">
        <v>0</v>
      </c>
      <c r="P655">
        <v>1107</v>
      </c>
      <c r="Q655" t="b">
        <v>1</v>
      </c>
      <c r="R655" t="s">
        <v>8273</v>
      </c>
      <c r="S655" s="7">
        <f t="shared" si="51"/>
        <v>141.446</v>
      </c>
      <c r="T655" s="7">
        <f t="shared" si="54"/>
        <v>95.830623306233065</v>
      </c>
      <c r="U655" t="s">
        <v>8319</v>
      </c>
      <c r="V655" t="s">
        <v>8321</v>
      </c>
    </row>
    <row r="656" spans="1:22" ht="45" x14ac:dyDescent="0.4">
      <c r="A656">
        <v>654</v>
      </c>
      <c r="B656" s="3" t="s">
        <v>655</v>
      </c>
      <c r="C656" s="3" t="s">
        <v>4764</v>
      </c>
      <c r="D656">
        <v>12000</v>
      </c>
      <c r="E656">
        <v>1013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4">
        <f t="shared" si="52"/>
        <v>42163.707326388889</v>
      </c>
      <c r="M656" s="19">
        <f t="shared" si="53"/>
        <v>2015</v>
      </c>
      <c r="N656" s="14">
        <f t="shared" si="50"/>
        <v>42193.707326388889</v>
      </c>
      <c r="O656" t="b">
        <v>0</v>
      </c>
      <c r="P656">
        <v>1013</v>
      </c>
      <c r="Q656" t="b">
        <v>1</v>
      </c>
      <c r="R656" t="s">
        <v>8273</v>
      </c>
      <c r="S656" s="7">
        <f t="shared" si="51"/>
        <v>267.29166666666669</v>
      </c>
      <c r="T656" s="7">
        <f t="shared" si="54"/>
        <v>31.663376110562684</v>
      </c>
      <c r="U656" t="s">
        <v>8319</v>
      </c>
      <c r="V656" t="s">
        <v>8321</v>
      </c>
    </row>
    <row r="657" spans="1:22" ht="45" x14ac:dyDescent="0.4">
      <c r="A657">
        <v>655</v>
      </c>
      <c r="B657" s="3" t="s">
        <v>656</v>
      </c>
      <c r="C657" s="3" t="s">
        <v>4765</v>
      </c>
      <c r="D657">
        <v>8000</v>
      </c>
      <c r="E657">
        <v>274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4">
        <f t="shared" si="52"/>
        <v>42045.707314814819</v>
      </c>
      <c r="M657" s="19">
        <f t="shared" si="53"/>
        <v>2015</v>
      </c>
      <c r="N657" s="14">
        <f t="shared" si="50"/>
        <v>42075.665648148148</v>
      </c>
      <c r="O657" t="b">
        <v>0</v>
      </c>
      <c r="P657">
        <v>274</v>
      </c>
      <c r="Q657" t="b">
        <v>1</v>
      </c>
      <c r="R657" t="s">
        <v>8273</v>
      </c>
      <c r="S657" s="7">
        <f t="shared" si="51"/>
        <v>146.88749999999999</v>
      </c>
      <c r="T657" s="7">
        <f t="shared" si="54"/>
        <v>42.886861313868614</v>
      </c>
      <c r="U657" t="s">
        <v>8319</v>
      </c>
      <c r="V657" t="s">
        <v>8321</v>
      </c>
    </row>
    <row r="658" spans="1:22" ht="45" x14ac:dyDescent="0.4">
      <c r="A658">
        <v>656</v>
      </c>
      <c r="B658" s="3" t="s">
        <v>657</v>
      </c>
      <c r="C658" s="3" t="s">
        <v>4766</v>
      </c>
      <c r="D658">
        <v>5000</v>
      </c>
      <c r="E658">
        <v>87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4">
        <f t="shared" si="52"/>
        <v>42417.554618055554</v>
      </c>
      <c r="M658" s="19">
        <f t="shared" si="53"/>
        <v>2016</v>
      </c>
      <c r="N658" s="14">
        <f t="shared" si="50"/>
        <v>42477.51295138889</v>
      </c>
      <c r="O658" t="b">
        <v>0</v>
      </c>
      <c r="P658">
        <v>87</v>
      </c>
      <c r="Q658" t="b">
        <v>1</v>
      </c>
      <c r="R658" t="s">
        <v>8273</v>
      </c>
      <c r="S658" s="7">
        <f t="shared" si="51"/>
        <v>213.56</v>
      </c>
      <c r="T658" s="7">
        <f t="shared" si="54"/>
        <v>122.73563218390805</v>
      </c>
      <c r="U658" t="s">
        <v>8319</v>
      </c>
      <c r="V658" t="s">
        <v>8321</v>
      </c>
    </row>
    <row r="659" spans="1:22" ht="45" x14ac:dyDescent="0.4">
      <c r="A659">
        <v>657</v>
      </c>
      <c r="B659" s="3" t="s">
        <v>658</v>
      </c>
      <c r="C659" s="3" t="s">
        <v>4767</v>
      </c>
      <c r="D659">
        <v>15000</v>
      </c>
      <c r="E659">
        <v>99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4">
        <f t="shared" si="52"/>
        <v>42331.59574074074</v>
      </c>
      <c r="M659" s="19">
        <f t="shared" si="53"/>
        <v>2015</v>
      </c>
      <c r="N659" s="14">
        <f t="shared" si="50"/>
        <v>42361.59574074074</v>
      </c>
      <c r="O659" t="b">
        <v>0</v>
      </c>
      <c r="P659">
        <v>99</v>
      </c>
      <c r="Q659" t="b">
        <v>1</v>
      </c>
      <c r="R659" t="s">
        <v>8273</v>
      </c>
      <c r="S659" s="7">
        <f t="shared" si="51"/>
        <v>125.69999999999999</v>
      </c>
      <c r="T659" s="7">
        <f t="shared" si="54"/>
        <v>190.45454545454547</v>
      </c>
      <c r="U659" t="s">
        <v>8319</v>
      </c>
      <c r="V659" t="s">
        <v>8321</v>
      </c>
    </row>
    <row r="660" spans="1:22" ht="45" x14ac:dyDescent="0.4">
      <c r="A660">
        <v>658</v>
      </c>
      <c r="B660" s="3" t="s">
        <v>659</v>
      </c>
      <c r="C660" s="3" t="s">
        <v>4768</v>
      </c>
      <c r="D660">
        <v>28888</v>
      </c>
      <c r="E660">
        <v>276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4">
        <f t="shared" si="52"/>
        <v>42178.910752314812</v>
      </c>
      <c r="M660" s="19">
        <f t="shared" si="53"/>
        <v>2015</v>
      </c>
      <c r="N660" s="14">
        <f t="shared" si="50"/>
        <v>42211.5</v>
      </c>
      <c r="O660" t="b">
        <v>0</v>
      </c>
      <c r="P660">
        <v>276</v>
      </c>
      <c r="Q660" t="b">
        <v>1</v>
      </c>
      <c r="R660" t="s">
        <v>8273</v>
      </c>
      <c r="S660" s="7">
        <f t="shared" si="51"/>
        <v>104.46206037108834</v>
      </c>
      <c r="T660" s="7">
        <f t="shared" si="54"/>
        <v>109.33695652173913</v>
      </c>
      <c r="U660" t="s">
        <v>8319</v>
      </c>
      <c r="V660" t="s">
        <v>8321</v>
      </c>
    </row>
    <row r="661" spans="1:22" x14ac:dyDescent="0.4">
      <c r="A661">
        <v>659</v>
      </c>
      <c r="B661" s="3" t="s">
        <v>660</v>
      </c>
      <c r="C661" s="3" t="s">
        <v>4769</v>
      </c>
      <c r="D661">
        <v>3000</v>
      </c>
      <c r="E661">
        <v>21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4">
        <f t="shared" si="52"/>
        <v>42209.343692129631</v>
      </c>
      <c r="M661" s="19">
        <f t="shared" si="53"/>
        <v>2015</v>
      </c>
      <c r="N661" s="14">
        <f t="shared" si="50"/>
        <v>42239.343692129631</v>
      </c>
      <c r="O661" t="b">
        <v>0</v>
      </c>
      <c r="P661">
        <v>21</v>
      </c>
      <c r="Q661" t="b">
        <v>1</v>
      </c>
      <c r="R661" t="s">
        <v>8273</v>
      </c>
      <c r="S661" s="7">
        <f t="shared" si="51"/>
        <v>100.56666666666668</v>
      </c>
      <c r="T661" s="7">
        <f t="shared" si="54"/>
        <v>143.66666666666666</v>
      </c>
      <c r="U661" t="s">
        <v>8319</v>
      </c>
      <c r="V661" t="s">
        <v>8321</v>
      </c>
    </row>
    <row r="662" spans="1:22" ht="4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18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4">
        <f t="shared" si="52"/>
        <v>41922.491655092592</v>
      </c>
      <c r="M662" s="19">
        <f t="shared" si="53"/>
        <v>2014</v>
      </c>
      <c r="N662" s="14">
        <f t="shared" si="50"/>
        <v>41952.533321759256</v>
      </c>
      <c r="O662" t="b">
        <v>0</v>
      </c>
      <c r="P662">
        <v>18</v>
      </c>
      <c r="Q662" t="b">
        <v>0</v>
      </c>
      <c r="R662" t="s">
        <v>8273</v>
      </c>
      <c r="S662" s="7">
        <f t="shared" si="51"/>
        <v>3.0579999999999998</v>
      </c>
      <c r="T662" s="7">
        <f t="shared" si="54"/>
        <v>84.944444444444443</v>
      </c>
      <c r="U662" t="s">
        <v>8319</v>
      </c>
      <c r="V662" t="s">
        <v>8321</v>
      </c>
    </row>
    <row r="663" spans="1:22" ht="4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4">
        <f t="shared" si="52"/>
        <v>42636.395358796297</v>
      </c>
      <c r="M663" s="19">
        <f t="shared" si="53"/>
        <v>2016</v>
      </c>
      <c r="N663" s="14">
        <f t="shared" si="50"/>
        <v>42666.395358796297</v>
      </c>
      <c r="O663" t="b">
        <v>0</v>
      </c>
      <c r="P663">
        <v>9</v>
      </c>
      <c r="Q663" t="b">
        <v>0</v>
      </c>
      <c r="R663" t="s">
        <v>8273</v>
      </c>
      <c r="S663" s="7">
        <f t="shared" si="51"/>
        <v>0.95</v>
      </c>
      <c r="T663" s="7">
        <f t="shared" si="54"/>
        <v>10.555555555555555</v>
      </c>
      <c r="U663" t="s">
        <v>8319</v>
      </c>
      <c r="V663" t="s">
        <v>8321</v>
      </c>
    </row>
    <row r="664" spans="1:22" ht="30" x14ac:dyDescent="0.4">
      <c r="A664">
        <v>662</v>
      </c>
      <c r="B664" s="3" t="s">
        <v>663</v>
      </c>
      <c r="C664" s="3" t="s">
        <v>4772</v>
      </c>
      <c r="D664">
        <v>39000</v>
      </c>
      <c r="E664">
        <v>4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4">
        <f t="shared" si="52"/>
        <v>41990.188043981485</v>
      </c>
      <c r="M664" s="19">
        <f t="shared" si="53"/>
        <v>2014</v>
      </c>
      <c r="N664" s="14">
        <f t="shared" si="50"/>
        <v>42020.188043981485</v>
      </c>
      <c r="O664" t="b">
        <v>0</v>
      </c>
      <c r="P664">
        <v>4</v>
      </c>
      <c r="Q664" t="b">
        <v>0</v>
      </c>
      <c r="R664" t="s">
        <v>8273</v>
      </c>
      <c r="S664" s="7">
        <f t="shared" si="51"/>
        <v>0.4</v>
      </c>
      <c r="T664" s="7">
        <f t="shared" si="54"/>
        <v>39</v>
      </c>
      <c r="U664" t="s">
        <v>8319</v>
      </c>
      <c r="V664" t="s">
        <v>8321</v>
      </c>
    </row>
    <row r="665" spans="1:22" ht="4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4">
        <f t="shared" si="52"/>
        <v>42173.593240740738</v>
      </c>
      <c r="M665" s="19">
        <f t="shared" si="53"/>
        <v>2015</v>
      </c>
      <c r="N665" s="14">
        <f t="shared" si="50"/>
        <v>42203.593240740738</v>
      </c>
      <c r="O665" t="b">
        <v>0</v>
      </c>
      <c r="P665">
        <v>7</v>
      </c>
      <c r="Q665" t="b">
        <v>0</v>
      </c>
      <c r="R665" t="s">
        <v>8273</v>
      </c>
      <c r="S665" s="7">
        <f t="shared" si="51"/>
        <v>0.35000000000000003</v>
      </c>
      <c r="T665" s="7">
        <f t="shared" si="54"/>
        <v>100</v>
      </c>
      <c r="U665" t="s">
        <v>8319</v>
      </c>
      <c r="V665" t="s">
        <v>8321</v>
      </c>
    </row>
    <row r="666" spans="1:22" ht="45" x14ac:dyDescent="0.4">
      <c r="A666">
        <v>664</v>
      </c>
      <c r="B666" s="3" t="s">
        <v>665</v>
      </c>
      <c r="C666" s="3" t="s">
        <v>4774</v>
      </c>
      <c r="D666">
        <v>12000</v>
      </c>
      <c r="E666">
        <v>29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4">
        <f t="shared" si="52"/>
        <v>42077.416377314818</v>
      </c>
      <c r="M666" s="19">
        <f t="shared" si="53"/>
        <v>2015</v>
      </c>
      <c r="N666" s="14">
        <f t="shared" si="50"/>
        <v>42107.416377314818</v>
      </c>
      <c r="O666" t="b">
        <v>0</v>
      </c>
      <c r="P666">
        <v>29</v>
      </c>
      <c r="Q666" t="b">
        <v>0</v>
      </c>
      <c r="R666" t="s">
        <v>8273</v>
      </c>
      <c r="S666" s="7">
        <f t="shared" si="51"/>
        <v>7.5333333333333332</v>
      </c>
      <c r="T666" s="7">
        <f t="shared" si="54"/>
        <v>31.172413793103448</v>
      </c>
      <c r="U666" t="s">
        <v>8319</v>
      </c>
      <c r="V666" t="s">
        <v>8321</v>
      </c>
    </row>
    <row r="667" spans="1:22" ht="45" x14ac:dyDescent="0.4">
      <c r="A667">
        <v>665</v>
      </c>
      <c r="B667" s="3" t="s">
        <v>666</v>
      </c>
      <c r="C667" s="3" t="s">
        <v>4775</v>
      </c>
      <c r="D667">
        <v>10000</v>
      </c>
      <c r="E667">
        <v>12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4">
        <f t="shared" si="52"/>
        <v>42688.461354166662</v>
      </c>
      <c r="M667" s="19">
        <f t="shared" si="53"/>
        <v>2016</v>
      </c>
      <c r="N667" s="14">
        <f t="shared" si="50"/>
        <v>42748.461354166662</v>
      </c>
      <c r="O667" t="b">
        <v>0</v>
      </c>
      <c r="P667">
        <v>12</v>
      </c>
      <c r="Q667" t="b">
        <v>0</v>
      </c>
      <c r="R667" t="s">
        <v>8273</v>
      </c>
      <c r="S667" s="7">
        <f t="shared" si="51"/>
        <v>18.64</v>
      </c>
      <c r="T667" s="7">
        <f t="shared" si="54"/>
        <v>155.33333333333334</v>
      </c>
      <c r="U667" t="s">
        <v>8319</v>
      </c>
      <c r="V667" t="s">
        <v>8321</v>
      </c>
    </row>
    <row r="668" spans="1:22" ht="4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4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4">
        <f t="shared" si="52"/>
        <v>41838.582152777773</v>
      </c>
      <c r="M668" s="19">
        <f t="shared" si="53"/>
        <v>2014</v>
      </c>
      <c r="N668" s="14">
        <f t="shared" si="50"/>
        <v>41868.582152777773</v>
      </c>
      <c r="O668" t="b">
        <v>0</v>
      </c>
      <c r="P668">
        <v>4</v>
      </c>
      <c r="Q668" t="b">
        <v>0</v>
      </c>
      <c r="R668" t="s">
        <v>8273</v>
      </c>
      <c r="S668" s="7">
        <f t="shared" si="51"/>
        <v>4.0000000000000001E-3</v>
      </c>
      <c r="T668" s="7">
        <f t="shared" si="54"/>
        <v>2</v>
      </c>
      <c r="U668" t="s">
        <v>8319</v>
      </c>
      <c r="V668" t="s">
        <v>8321</v>
      </c>
    </row>
    <row r="669" spans="1:22" ht="45" x14ac:dyDescent="0.4">
      <c r="A669">
        <v>667</v>
      </c>
      <c r="B669" s="3" t="s">
        <v>668</v>
      </c>
      <c r="C669" s="3" t="s">
        <v>4777</v>
      </c>
      <c r="D669">
        <v>50000</v>
      </c>
      <c r="E669">
        <v>28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4">
        <f t="shared" si="52"/>
        <v>42632.123414351852</v>
      </c>
      <c r="M669" s="19">
        <f t="shared" si="53"/>
        <v>2016</v>
      </c>
      <c r="N669" s="14">
        <f t="shared" si="50"/>
        <v>42672.123414351852</v>
      </c>
      <c r="O669" t="b">
        <v>0</v>
      </c>
      <c r="P669">
        <v>28</v>
      </c>
      <c r="Q669" t="b">
        <v>0</v>
      </c>
      <c r="R669" t="s">
        <v>8273</v>
      </c>
      <c r="S669" s="7">
        <f t="shared" si="51"/>
        <v>10.02</v>
      </c>
      <c r="T669" s="7">
        <f t="shared" si="54"/>
        <v>178.92857142857142</v>
      </c>
      <c r="U669" t="s">
        <v>8319</v>
      </c>
      <c r="V669" t="s">
        <v>8321</v>
      </c>
    </row>
    <row r="670" spans="1:22" ht="45" x14ac:dyDescent="0.4">
      <c r="A670">
        <v>668</v>
      </c>
      <c r="B670" s="3" t="s">
        <v>669</v>
      </c>
      <c r="C670" s="3" t="s">
        <v>4778</v>
      </c>
      <c r="D670">
        <v>15000</v>
      </c>
      <c r="E670">
        <v>25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4">
        <f t="shared" si="52"/>
        <v>42090.581273148149</v>
      </c>
      <c r="M670" s="19">
        <f t="shared" si="53"/>
        <v>2015</v>
      </c>
      <c r="N670" s="14">
        <f t="shared" si="50"/>
        <v>42135.581273148149</v>
      </c>
      <c r="O670" t="b">
        <v>0</v>
      </c>
      <c r="P670">
        <v>25</v>
      </c>
      <c r="Q670" t="b">
        <v>0</v>
      </c>
      <c r="R670" t="s">
        <v>8273</v>
      </c>
      <c r="S670" s="7">
        <f t="shared" si="51"/>
        <v>4.5600000000000005</v>
      </c>
      <c r="T670" s="7">
        <f t="shared" si="54"/>
        <v>27.36</v>
      </c>
      <c r="U670" t="s">
        <v>8319</v>
      </c>
      <c r="V670" t="s">
        <v>8321</v>
      </c>
    </row>
    <row r="671" spans="1:22" ht="45" x14ac:dyDescent="0.4">
      <c r="A671">
        <v>669</v>
      </c>
      <c r="B671" s="3" t="s">
        <v>670</v>
      </c>
      <c r="C671" s="3" t="s">
        <v>4779</v>
      </c>
      <c r="D671">
        <v>200000</v>
      </c>
      <c r="E671">
        <v>28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4">
        <f t="shared" si="52"/>
        <v>42527.375671296293</v>
      </c>
      <c r="M671" s="19">
        <f t="shared" si="53"/>
        <v>2016</v>
      </c>
      <c r="N671" s="14">
        <f t="shared" si="50"/>
        <v>42557.375671296293</v>
      </c>
      <c r="O671" t="b">
        <v>0</v>
      </c>
      <c r="P671">
        <v>28</v>
      </c>
      <c r="Q671" t="b">
        <v>0</v>
      </c>
      <c r="R671" t="s">
        <v>8273</v>
      </c>
      <c r="S671" s="7">
        <f t="shared" si="51"/>
        <v>21.5075</v>
      </c>
      <c r="T671" s="7">
        <f t="shared" si="54"/>
        <v>1536.25</v>
      </c>
      <c r="U671" t="s">
        <v>8319</v>
      </c>
      <c r="V671" t="s">
        <v>8321</v>
      </c>
    </row>
    <row r="672" spans="1:22" ht="45" x14ac:dyDescent="0.4">
      <c r="A672">
        <v>670</v>
      </c>
      <c r="B672" s="3" t="s">
        <v>671</v>
      </c>
      <c r="C672" s="3" t="s">
        <v>4780</v>
      </c>
      <c r="D672">
        <v>90000</v>
      </c>
      <c r="E672">
        <v>310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4">
        <f t="shared" si="52"/>
        <v>42506.459722222222</v>
      </c>
      <c r="M672" s="19">
        <f t="shared" si="53"/>
        <v>2016</v>
      </c>
      <c r="N672" s="14">
        <f t="shared" si="50"/>
        <v>42540.090277777781</v>
      </c>
      <c r="O672" t="b">
        <v>0</v>
      </c>
      <c r="P672">
        <v>310</v>
      </c>
      <c r="Q672" t="b">
        <v>0</v>
      </c>
      <c r="R672" t="s">
        <v>8273</v>
      </c>
      <c r="S672" s="7">
        <f t="shared" si="51"/>
        <v>29.276666666666667</v>
      </c>
      <c r="T672" s="7">
        <f t="shared" si="54"/>
        <v>84.99677419354839</v>
      </c>
      <c r="U672" t="s">
        <v>8319</v>
      </c>
      <c r="V672" t="s">
        <v>8321</v>
      </c>
    </row>
    <row r="673" spans="1:22" ht="45" x14ac:dyDescent="0.4">
      <c r="A673">
        <v>671</v>
      </c>
      <c r="B673" s="3" t="s">
        <v>672</v>
      </c>
      <c r="C673" s="3" t="s">
        <v>4781</v>
      </c>
      <c r="D673">
        <v>30000</v>
      </c>
      <c r="E673">
        <v>15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4">
        <f t="shared" si="52"/>
        <v>41984.442731481482</v>
      </c>
      <c r="M673" s="19">
        <f t="shared" si="53"/>
        <v>2014</v>
      </c>
      <c r="N673" s="14">
        <f t="shared" si="50"/>
        <v>42017.916666666672</v>
      </c>
      <c r="O673" t="b">
        <v>0</v>
      </c>
      <c r="P673">
        <v>15</v>
      </c>
      <c r="Q673" t="b">
        <v>0</v>
      </c>
      <c r="R673" t="s">
        <v>8273</v>
      </c>
      <c r="S673" s="7">
        <f t="shared" si="51"/>
        <v>39.426666666666662</v>
      </c>
      <c r="T673" s="7">
        <f t="shared" si="54"/>
        <v>788.5333333333333</v>
      </c>
      <c r="U673" t="s">
        <v>8319</v>
      </c>
      <c r="V673" t="s">
        <v>8321</v>
      </c>
    </row>
    <row r="674" spans="1:22" ht="45" x14ac:dyDescent="0.4">
      <c r="A674">
        <v>672</v>
      </c>
      <c r="B674" s="3" t="s">
        <v>673</v>
      </c>
      <c r="C674" s="3" t="s">
        <v>4782</v>
      </c>
      <c r="D674">
        <v>50000</v>
      </c>
      <c r="E674">
        <v>215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4">
        <f t="shared" si="52"/>
        <v>41973.969490740739</v>
      </c>
      <c r="M674" s="19">
        <f t="shared" si="53"/>
        <v>2014</v>
      </c>
      <c r="N674" s="14">
        <f t="shared" si="50"/>
        <v>42004.957638888889</v>
      </c>
      <c r="O674" t="b">
        <v>0</v>
      </c>
      <c r="P674">
        <v>215</v>
      </c>
      <c r="Q674" t="b">
        <v>0</v>
      </c>
      <c r="R674" t="s">
        <v>8273</v>
      </c>
      <c r="S674" s="7">
        <f t="shared" si="51"/>
        <v>21.628</v>
      </c>
      <c r="T674" s="7">
        <f t="shared" si="54"/>
        <v>50.29767441860465</v>
      </c>
      <c r="U674" t="s">
        <v>8319</v>
      </c>
      <c r="V674" t="s">
        <v>8321</v>
      </c>
    </row>
    <row r="675" spans="1:22" ht="45" x14ac:dyDescent="0.4">
      <c r="A675">
        <v>673</v>
      </c>
      <c r="B675" s="3" t="s">
        <v>674</v>
      </c>
      <c r="C675" s="3" t="s">
        <v>4783</v>
      </c>
      <c r="D675">
        <v>100000</v>
      </c>
      <c r="E675">
        <v>3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4">
        <f t="shared" si="52"/>
        <v>41838.590474537035</v>
      </c>
      <c r="M675" s="19">
        <f t="shared" si="53"/>
        <v>2014</v>
      </c>
      <c r="N675" s="14">
        <f t="shared" si="50"/>
        <v>41883.590474537035</v>
      </c>
      <c r="O675" t="b">
        <v>0</v>
      </c>
      <c r="P675">
        <v>3</v>
      </c>
      <c r="Q675" t="b">
        <v>0</v>
      </c>
      <c r="R675" t="s">
        <v>8273</v>
      </c>
      <c r="S675" s="7">
        <f t="shared" si="51"/>
        <v>0.20500000000000002</v>
      </c>
      <c r="T675" s="7">
        <f t="shared" si="54"/>
        <v>68.333333333333329</v>
      </c>
      <c r="U675" t="s">
        <v>8319</v>
      </c>
      <c r="V675" t="s">
        <v>8321</v>
      </c>
    </row>
    <row r="676" spans="1:22" ht="30" x14ac:dyDescent="0.4">
      <c r="A676">
        <v>674</v>
      </c>
      <c r="B676" s="3" t="s">
        <v>675</v>
      </c>
      <c r="C676" s="3" t="s">
        <v>4784</v>
      </c>
      <c r="D676">
        <v>50000</v>
      </c>
      <c r="E676">
        <v>2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4">
        <f t="shared" si="52"/>
        <v>41802.866053240738</v>
      </c>
      <c r="M676" s="19">
        <f t="shared" si="53"/>
        <v>2014</v>
      </c>
      <c r="N676" s="14">
        <f t="shared" si="50"/>
        <v>41862.866053240738</v>
      </c>
      <c r="O676" t="b">
        <v>0</v>
      </c>
      <c r="P676">
        <v>2</v>
      </c>
      <c r="Q676" t="b">
        <v>0</v>
      </c>
      <c r="R676" t="s">
        <v>8273</v>
      </c>
      <c r="S676" s="7">
        <f t="shared" si="51"/>
        <v>0.03</v>
      </c>
      <c r="T676" s="7">
        <f t="shared" si="54"/>
        <v>7.5</v>
      </c>
      <c r="U676" t="s">
        <v>8319</v>
      </c>
      <c r="V676" t="s">
        <v>8321</v>
      </c>
    </row>
    <row r="677" spans="1:22" ht="45" x14ac:dyDescent="0.4">
      <c r="A677">
        <v>675</v>
      </c>
      <c r="B677" s="3" t="s">
        <v>676</v>
      </c>
      <c r="C677" s="3" t="s">
        <v>4785</v>
      </c>
      <c r="D677">
        <v>6000</v>
      </c>
      <c r="E677">
        <v>26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4">
        <f t="shared" si="52"/>
        <v>41975.680601851855</v>
      </c>
      <c r="M677" s="19">
        <f t="shared" si="53"/>
        <v>2014</v>
      </c>
      <c r="N677" s="14">
        <f t="shared" si="50"/>
        <v>42005.040972222225</v>
      </c>
      <c r="O677" t="b">
        <v>0</v>
      </c>
      <c r="P677">
        <v>26</v>
      </c>
      <c r="Q677" t="b">
        <v>0</v>
      </c>
      <c r="R677" t="s">
        <v>8273</v>
      </c>
      <c r="S677" s="7">
        <f t="shared" si="51"/>
        <v>14.85</v>
      </c>
      <c r="T677" s="7">
        <f t="shared" si="54"/>
        <v>34.269230769230766</v>
      </c>
      <c r="U677" t="s">
        <v>8319</v>
      </c>
      <c r="V677" t="s">
        <v>8321</v>
      </c>
    </row>
    <row r="678" spans="1:22" ht="60" x14ac:dyDescent="0.4">
      <c r="A678">
        <v>676</v>
      </c>
      <c r="B678" s="3" t="s">
        <v>677</v>
      </c>
      <c r="C678" s="3" t="s">
        <v>4786</v>
      </c>
      <c r="D678">
        <v>100000</v>
      </c>
      <c r="E678">
        <v>24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4">
        <f t="shared" si="52"/>
        <v>42012.51829861111</v>
      </c>
      <c r="M678" s="19">
        <f t="shared" si="53"/>
        <v>2015</v>
      </c>
      <c r="N678" s="14">
        <f t="shared" si="50"/>
        <v>42042.51829861111</v>
      </c>
      <c r="O678" t="b">
        <v>0</v>
      </c>
      <c r="P678">
        <v>24</v>
      </c>
      <c r="Q678" t="b">
        <v>0</v>
      </c>
      <c r="R678" t="s">
        <v>8273</v>
      </c>
      <c r="S678" s="7">
        <f t="shared" si="51"/>
        <v>1.4710000000000001</v>
      </c>
      <c r="T678" s="7">
        <f t="shared" si="54"/>
        <v>61.291666666666664</v>
      </c>
      <c r="U678" t="s">
        <v>8319</v>
      </c>
      <c r="V678" t="s">
        <v>8321</v>
      </c>
    </row>
    <row r="679" spans="1:22" ht="45" x14ac:dyDescent="0.4">
      <c r="A679">
        <v>677</v>
      </c>
      <c r="B679" s="3" t="s">
        <v>678</v>
      </c>
      <c r="C679" s="3" t="s">
        <v>4787</v>
      </c>
      <c r="D679">
        <v>50000</v>
      </c>
      <c r="E679">
        <v>96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4">
        <f t="shared" si="52"/>
        <v>42504.153877314813</v>
      </c>
      <c r="M679" s="19">
        <f t="shared" si="53"/>
        <v>2016</v>
      </c>
      <c r="N679" s="14">
        <f t="shared" si="50"/>
        <v>42549.153877314813</v>
      </c>
      <c r="O679" t="b">
        <v>0</v>
      </c>
      <c r="P679">
        <v>96</v>
      </c>
      <c r="Q679" t="b">
        <v>0</v>
      </c>
      <c r="R679" t="s">
        <v>8273</v>
      </c>
      <c r="S679" s="7">
        <f t="shared" si="51"/>
        <v>25.584</v>
      </c>
      <c r="T679" s="7">
        <f t="shared" si="54"/>
        <v>133.25</v>
      </c>
      <c r="U679" t="s">
        <v>8319</v>
      </c>
      <c r="V679" t="s">
        <v>8321</v>
      </c>
    </row>
    <row r="680" spans="1:22" ht="4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17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4">
        <f t="shared" si="52"/>
        <v>42481.126597222217</v>
      </c>
      <c r="M680" s="19">
        <f t="shared" si="53"/>
        <v>2016</v>
      </c>
      <c r="N680" s="14">
        <f t="shared" si="50"/>
        <v>42511.126597222217</v>
      </c>
      <c r="O680" t="b">
        <v>0</v>
      </c>
      <c r="P680">
        <v>17</v>
      </c>
      <c r="Q680" t="b">
        <v>0</v>
      </c>
      <c r="R680" t="s">
        <v>8273</v>
      </c>
      <c r="S680" s="7">
        <f t="shared" si="51"/>
        <v>3.8206896551724134</v>
      </c>
      <c r="T680" s="7">
        <f t="shared" si="54"/>
        <v>65.17647058823529</v>
      </c>
      <c r="U680" t="s">
        <v>8319</v>
      </c>
      <c r="V680" t="s">
        <v>8321</v>
      </c>
    </row>
    <row r="681" spans="1:22" ht="45" x14ac:dyDescent="0.4">
      <c r="A681">
        <v>679</v>
      </c>
      <c r="B681" s="3" t="s">
        <v>680</v>
      </c>
      <c r="C681" s="3" t="s">
        <v>4789</v>
      </c>
      <c r="D681">
        <v>57000</v>
      </c>
      <c r="E681">
        <v>94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4">
        <f t="shared" si="52"/>
        <v>42556.445706018523</v>
      </c>
      <c r="M681" s="19">
        <f t="shared" si="53"/>
        <v>2016</v>
      </c>
      <c r="N681" s="14">
        <f t="shared" si="50"/>
        <v>42616.445706018523</v>
      </c>
      <c r="O681" t="b">
        <v>0</v>
      </c>
      <c r="P681">
        <v>94</v>
      </c>
      <c r="Q681" t="b">
        <v>0</v>
      </c>
      <c r="R681" t="s">
        <v>8273</v>
      </c>
      <c r="S681" s="7">
        <f t="shared" si="51"/>
        <v>15.485964912280703</v>
      </c>
      <c r="T681" s="7">
        <f t="shared" si="54"/>
        <v>93.90425531914893</v>
      </c>
      <c r="U681" t="s">
        <v>8319</v>
      </c>
      <c r="V681" t="s">
        <v>8321</v>
      </c>
    </row>
    <row r="682" spans="1:22" ht="45" x14ac:dyDescent="0.4">
      <c r="A682">
        <v>680</v>
      </c>
      <c r="B682" s="3" t="s">
        <v>681</v>
      </c>
      <c r="C682" s="3" t="s">
        <v>4790</v>
      </c>
      <c r="D682">
        <v>75000</v>
      </c>
      <c r="E682">
        <v>129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4">
        <f t="shared" si="52"/>
        <v>41864.251516203702</v>
      </c>
      <c r="M682" s="19">
        <f t="shared" si="53"/>
        <v>2014</v>
      </c>
      <c r="N682" s="14">
        <f t="shared" si="50"/>
        <v>41899.251516203702</v>
      </c>
      <c r="O682" t="b">
        <v>0</v>
      </c>
      <c r="P682">
        <v>129</v>
      </c>
      <c r="Q682" t="b">
        <v>0</v>
      </c>
      <c r="R682" t="s">
        <v>8273</v>
      </c>
      <c r="S682" s="7">
        <f t="shared" si="51"/>
        <v>25.912000000000003</v>
      </c>
      <c r="T682" s="7">
        <f t="shared" si="54"/>
        <v>150.65116279069767</v>
      </c>
      <c r="U682" t="s">
        <v>8319</v>
      </c>
      <c r="V682" t="s">
        <v>8321</v>
      </c>
    </row>
    <row r="683" spans="1:22" ht="4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4">
        <f t="shared" si="52"/>
        <v>42639.555601851855</v>
      </c>
      <c r="M683" s="19">
        <f t="shared" si="53"/>
        <v>2016</v>
      </c>
      <c r="N683" s="14">
        <f t="shared" si="50"/>
        <v>42669.555601851855</v>
      </c>
      <c r="O683" t="b">
        <v>0</v>
      </c>
      <c r="P683">
        <v>1</v>
      </c>
      <c r="Q683" t="b">
        <v>0</v>
      </c>
      <c r="R683" t="s">
        <v>8273</v>
      </c>
      <c r="S683" s="7">
        <f t="shared" si="51"/>
        <v>0.04</v>
      </c>
      <c r="T683" s="7">
        <f t="shared" si="54"/>
        <v>1</v>
      </c>
      <c r="U683" t="s">
        <v>8319</v>
      </c>
      <c r="V683" t="s">
        <v>8321</v>
      </c>
    </row>
    <row r="684" spans="1:22" ht="45" x14ac:dyDescent="0.4">
      <c r="A684">
        <v>682</v>
      </c>
      <c r="B684" s="3" t="s">
        <v>683</v>
      </c>
      <c r="C684" s="3" t="s">
        <v>4792</v>
      </c>
      <c r="D684">
        <v>50000</v>
      </c>
      <c r="E684">
        <v>4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4">
        <f t="shared" si="52"/>
        <v>42778.515300925923</v>
      </c>
      <c r="M684" s="19">
        <f t="shared" si="53"/>
        <v>2017</v>
      </c>
      <c r="N684" s="14">
        <f t="shared" si="50"/>
        <v>42808.473634259259</v>
      </c>
      <c r="O684" t="b">
        <v>0</v>
      </c>
      <c r="P684">
        <v>4</v>
      </c>
      <c r="Q684" t="b">
        <v>0</v>
      </c>
      <c r="R684" t="s">
        <v>8273</v>
      </c>
      <c r="S684" s="7">
        <f t="shared" si="51"/>
        <v>0.106</v>
      </c>
      <c r="T684" s="7">
        <f t="shared" si="54"/>
        <v>13.25</v>
      </c>
      <c r="U684" t="s">
        <v>8319</v>
      </c>
      <c r="V684" t="s">
        <v>8321</v>
      </c>
    </row>
    <row r="685" spans="1:22" ht="45" x14ac:dyDescent="0.4">
      <c r="A685">
        <v>683</v>
      </c>
      <c r="B685" s="3" t="s">
        <v>684</v>
      </c>
      <c r="C685" s="3" t="s">
        <v>4793</v>
      </c>
      <c r="D685">
        <v>35000</v>
      </c>
      <c r="E685">
        <v>3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4">
        <f t="shared" si="52"/>
        <v>42634.650046296301</v>
      </c>
      <c r="M685" s="19">
        <f t="shared" si="53"/>
        <v>2016</v>
      </c>
      <c r="N685" s="14">
        <f t="shared" si="50"/>
        <v>42674.650046296301</v>
      </c>
      <c r="O685" t="b">
        <v>0</v>
      </c>
      <c r="P685">
        <v>3</v>
      </c>
      <c r="Q685" t="b">
        <v>0</v>
      </c>
      <c r="R685" t="s">
        <v>8273</v>
      </c>
      <c r="S685" s="7">
        <f t="shared" si="51"/>
        <v>0.85142857142857142</v>
      </c>
      <c r="T685" s="7">
        <f t="shared" si="54"/>
        <v>99.333333333333329</v>
      </c>
      <c r="U685" t="s">
        <v>8319</v>
      </c>
      <c r="V685" t="s">
        <v>8321</v>
      </c>
    </row>
    <row r="686" spans="1:22" x14ac:dyDescent="0.4">
      <c r="A686">
        <v>684</v>
      </c>
      <c r="B686" s="3" t="s">
        <v>685</v>
      </c>
      <c r="C686" s="3" t="s">
        <v>4794</v>
      </c>
      <c r="D686">
        <v>320000</v>
      </c>
      <c r="E686">
        <v>135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4">
        <f t="shared" si="52"/>
        <v>41809.223275462966</v>
      </c>
      <c r="M686" s="19">
        <f t="shared" si="53"/>
        <v>2014</v>
      </c>
      <c r="N686" s="14">
        <f t="shared" si="50"/>
        <v>41844.875</v>
      </c>
      <c r="O686" t="b">
        <v>0</v>
      </c>
      <c r="P686">
        <v>135</v>
      </c>
      <c r="Q686" t="b">
        <v>0</v>
      </c>
      <c r="R686" t="s">
        <v>8273</v>
      </c>
      <c r="S686" s="7">
        <f t="shared" si="51"/>
        <v>7.4837500000000006</v>
      </c>
      <c r="T686" s="7">
        <f t="shared" si="54"/>
        <v>177.39259259259259</v>
      </c>
      <c r="U686" t="s">
        <v>8319</v>
      </c>
      <c r="V686" t="s">
        <v>8321</v>
      </c>
    </row>
    <row r="687" spans="1:22" ht="45" x14ac:dyDescent="0.4">
      <c r="A687">
        <v>685</v>
      </c>
      <c r="B687" s="3" t="s">
        <v>686</v>
      </c>
      <c r="C687" s="3" t="s">
        <v>4795</v>
      </c>
      <c r="D687">
        <v>2000</v>
      </c>
      <c r="E687">
        <v>10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4">
        <f t="shared" si="52"/>
        <v>41971.616574074069</v>
      </c>
      <c r="M687" s="19">
        <f t="shared" si="53"/>
        <v>2014</v>
      </c>
      <c r="N687" s="14">
        <f t="shared" si="50"/>
        <v>42016.616574074069</v>
      </c>
      <c r="O687" t="b">
        <v>0</v>
      </c>
      <c r="P687">
        <v>10</v>
      </c>
      <c r="Q687" t="b">
        <v>0</v>
      </c>
      <c r="R687" t="s">
        <v>8273</v>
      </c>
      <c r="S687" s="7">
        <f t="shared" si="51"/>
        <v>27.650000000000002</v>
      </c>
      <c r="T687" s="7">
        <f t="shared" si="54"/>
        <v>55.3</v>
      </c>
      <c r="U687" t="s">
        <v>8319</v>
      </c>
      <c r="V687" t="s">
        <v>8321</v>
      </c>
    </row>
    <row r="688" spans="1:22" ht="45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4">
        <f t="shared" si="52"/>
        <v>42189.423263888893</v>
      </c>
      <c r="M688" s="19">
        <f t="shared" si="53"/>
        <v>2015</v>
      </c>
      <c r="N688" s="14">
        <f t="shared" si="50"/>
        <v>42219.423263888893</v>
      </c>
      <c r="O688" t="b">
        <v>0</v>
      </c>
      <c r="P688">
        <v>0</v>
      </c>
      <c r="Q688" t="b">
        <v>0</v>
      </c>
      <c r="R688" t="s">
        <v>8273</v>
      </c>
      <c r="S688" s="7">
        <f t="shared" si="51"/>
        <v>0</v>
      </c>
      <c r="T688" s="7">
        <f t="shared" si="54"/>
        <v>0</v>
      </c>
      <c r="U688" t="s">
        <v>8319</v>
      </c>
      <c r="V688" t="s">
        <v>8321</v>
      </c>
    </row>
    <row r="689" spans="1:22" ht="4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6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4">
        <f t="shared" si="52"/>
        <v>42711.500613425931</v>
      </c>
      <c r="M689" s="19">
        <f t="shared" si="53"/>
        <v>2016</v>
      </c>
      <c r="N689" s="14">
        <f t="shared" si="50"/>
        <v>42771.500613425931</v>
      </c>
      <c r="O689" t="b">
        <v>0</v>
      </c>
      <c r="P689">
        <v>6</v>
      </c>
      <c r="Q689" t="b">
        <v>0</v>
      </c>
      <c r="R689" t="s">
        <v>8273</v>
      </c>
      <c r="S689" s="7">
        <f t="shared" si="51"/>
        <v>3.55</v>
      </c>
      <c r="T689" s="7">
        <f t="shared" si="54"/>
        <v>591.66666666666663</v>
      </c>
      <c r="U689" t="s">
        <v>8319</v>
      </c>
      <c r="V689" t="s">
        <v>8321</v>
      </c>
    </row>
    <row r="690" spans="1:22" ht="45" x14ac:dyDescent="0.4">
      <c r="A690">
        <v>688</v>
      </c>
      <c r="B690" s="3" t="s">
        <v>689</v>
      </c>
      <c r="C690" s="3" t="s">
        <v>4798</v>
      </c>
      <c r="D690">
        <v>20000</v>
      </c>
      <c r="E690">
        <v>36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4">
        <f t="shared" si="52"/>
        <v>42261.854780092588</v>
      </c>
      <c r="M690" s="19">
        <f t="shared" si="53"/>
        <v>2015</v>
      </c>
      <c r="N690" s="14">
        <f t="shared" si="50"/>
        <v>42291.854780092588</v>
      </c>
      <c r="O690" t="b">
        <v>0</v>
      </c>
      <c r="P690">
        <v>36</v>
      </c>
      <c r="Q690" t="b">
        <v>0</v>
      </c>
      <c r="R690" t="s">
        <v>8273</v>
      </c>
      <c r="S690" s="7">
        <f t="shared" si="51"/>
        <v>72.989999999999995</v>
      </c>
      <c r="T690" s="7">
        <f t="shared" si="54"/>
        <v>405.5</v>
      </c>
      <c r="U690" t="s">
        <v>8319</v>
      </c>
      <c r="V690" t="s">
        <v>8321</v>
      </c>
    </row>
    <row r="691" spans="1:22" ht="4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336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4">
        <f t="shared" si="52"/>
        <v>42675.41778935185</v>
      </c>
      <c r="M691" s="19">
        <f t="shared" si="53"/>
        <v>2016</v>
      </c>
      <c r="N691" s="14">
        <f t="shared" si="50"/>
        <v>42711.957638888889</v>
      </c>
      <c r="O691" t="b">
        <v>0</v>
      </c>
      <c r="P691">
        <v>336</v>
      </c>
      <c r="Q691" t="b">
        <v>0</v>
      </c>
      <c r="R691" t="s">
        <v>8273</v>
      </c>
      <c r="S691" s="7">
        <f t="shared" si="51"/>
        <v>57.648750000000007</v>
      </c>
      <c r="T691" s="7">
        <f t="shared" si="54"/>
        <v>343.14732142857144</v>
      </c>
      <c r="U691" t="s">
        <v>8319</v>
      </c>
      <c r="V691" t="s">
        <v>8321</v>
      </c>
    </row>
    <row r="692" spans="1:22" ht="30" x14ac:dyDescent="0.4">
      <c r="A692">
        <v>690</v>
      </c>
      <c r="B692" s="3" t="s">
        <v>691</v>
      </c>
      <c r="C692" s="3" t="s">
        <v>4800</v>
      </c>
      <c r="D692">
        <v>20000</v>
      </c>
      <c r="E692">
        <v>34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4">
        <f t="shared" si="52"/>
        <v>42579.384733796294</v>
      </c>
      <c r="M692" s="19">
        <f t="shared" si="53"/>
        <v>2016</v>
      </c>
      <c r="N692" s="14">
        <f t="shared" si="50"/>
        <v>42622</v>
      </c>
      <c r="O692" t="b">
        <v>0</v>
      </c>
      <c r="P692">
        <v>34</v>
      </c>
      <c r="Q692" t="b">
        <v>0</v>
      </c>
      <c r="R692" t="s">
        <v>8273</v>
      </c>
      <c r="S692" s="7">
        <f t="shared" si="51"/>
        <v>12.34</v>
      </c>
      <c r="T692" s="7">
        <f t="shared" si="54"/>
        <v>72.588235294117652</v>
      </c>
      <c r="U692" t="s">
        <v>8319</v>
      </c>
      <c r="V692" t="s">
        <v>8321</v>
      </c>
    </row>
    <row r="693" spans="1:22" ht="45" x14ac:dyDescent="0.4">
      <c r="A693">
        <v>691</v>
      </c>
      <c r="B693" s="3" t="s">
        <v>692</v>
      </c>
      <c r="C693" s="3" t="s">
        <v>4801</v>
      </c>
      <c r="D693">
        <v>50000</v>
      </c>
      <c r="E693">
        <v>10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4">
        <f t="shared" si="52"/>
        <v>42157.778310185182</v>
      </c>
      <c r="M693" s="19">
        <f t="shared" si="53"/>
        <v>2015</v>
      </c>
      <c r="N693" s="14">
        <f t="shared" si="50"/>
        <v>42185.778310185182</v>
      </c>
      <c r="O693" t="b">
        <v>0</v>
      </c>
      <c r="P693">
        <v>10</v>
      </c>
      <c r="Q693" t="b">
        <v>0</v>
      </c>
      <c r="R693" t="s">
        <v>8273</v>
      </c>
      <c r="S693" s="7">
        <f t="shared" si="51"/>
        <v>0.52</v>
      </c>
      <c r="T693" s="7">
        <f t="shared" si="54"/>
        <v>26</v>
      </c>
      <c r="U693" t="s">
        <v>8319</v>
      </c>
      <c r="V693" t="s">
        <v>8321</v>
      </c>
    </row>
    <row r="694" spans="1:22" ht="45" x14ac:dyDescent="0.4">
      <c r="A694">
        <v>692</v>
      </c>
      <c r="B694" s="3" t="s">
        <v>693</v>
      </c>
      <c r="C694" s="3" t="s">
        <v>4802</v>
      </c>
      <c r="D694">
        <v>20000</v>
      </c>
      <c r="E694">
        <v>201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4">
        <f t="shared" si="52"/>
        <v>42696.12572916667</v>
      </c>
      <c r="M694" s="19">
        <f t="shared" si="53"/>
        <v>2016</v>
      </c>
      <c r="N694" s="14">
        <f t="shared" si="50"/>
        <v>42726.12572916667</v>
      </c>
      <c r="O694" t="b">
        <v>0</v>
      </c>
      <c r="P694">
        <v>201</v>
      </c>
      <c r="Q694" t="b">
        <v>0</v>
      </c>
      <c r="R694" t="s">
        <v>8273</v>
      </c>
      <c r="S694" s="7">
        <f t="shared" si="51"/>
        <v>6.5299999999999994</v>
      </c>
      <c r="T694" s="7">
        <f t="shared" si="54"/>
        <v>6.4975124378109452</v>
      </c>
      <c r="U694" t="s">
        <v>8319</v>
      </c>
      <c r="V694" t="s">
        <v>8321</v>
      </c>
    </row>
    <row r="695" spans="1:22" ht="30" x14ac:dyDescent="0.4">
      <c r="A695">
        <v>693</v>
      </c>
      <c r="B695" s="3" t="s">
        <v>694</v>
      </c>
      <c r="C695" s="3" t="s">
        <v>4803</v>
      </c>
      <c r="D695">
        <v>100000</v>
      </c>
      <c r="E695">
        <v>296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4">
        <f t="shared" si="52"/>
        <v>42094.558182870373</v>
      </c>
      <c r="M695" s="19">
        <f t="shared" si="53"/>
        <v>2015</v>
      </c>
      <c r="N695" s="14">
        <f t="shared" si="50"/>
        <v>42124.558182870373</v>
      </c>
      <c r="O695" t="b">
        <v>0</v>
      </c>
      <c r="P695">
        <v>296</v>
      </c>
      <c r="Q695" t="b">
        <v>0</v>
      </c>
      <c r="R695" t="s">
        <v>8273</v>
      </c>
      <c r="S695" s="7">
        <f t="shared" si="51"/>
        <v>35.338000000000001</v>
      </c>
      <c r="T695" s="7">
        <f t="shared" si="54"/>
        <v>119.38513513513513</v>
      </c>
      <c r="U695" t="s">
        <v>8319</v>
      </c>
      <c r="V695" t="s">
        <v>8321</v>
      </c>
    </row>
    <row r="696" spans="1:22" ht="4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7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4">
        <f t="shared" si="52"/>
        <v>42737.413877314815</v>
      </c>
      <c r="M696" s="19">
        <f t="shared" si="53"/>
        <v>2017</v>
      </c>
      <c r="N696" s="14">
        <f t="shared" si="50"/>
        <v>42767.413877314815</v>
      </c>
      <c r="O696" t="b">
        <v>0</v>
      </c>
      <c r="P696">
        <v>7</v>
      </c>
      <c r="Q696" t="b">
        <v>0</v>
      </c>
      <c r="R696" t="s">
        <v>8273</v>
      </c>
      <c r="S696" s="7">
        <f t="shared" si="51"/>
        <v>0.39333333333333331</v>
      </c>
      <c r="T696" s="7">
        <f t="shared" si="54"/>
        <v>84.285714285714292</v>
      </c>
      <c r="U696" t="s">
        <v>8319</v>
      </c>
      <c r="V696" t="s">
        <v>8321</v>
      </c>
    </row>
    <row r="697" spans="1:22" ht="45" x14ac:dyDescent="0.4">
      <c r="A697">
        <v>695</v>
      </c>
      <c r="B697" s="3" t="s">
        <v>696</v>
      </c>
      <c r="C697" s="3" t="s">
        <v>4805</v>
      </c>
      <c r="D697">
        <v>60000</v>
      </c>
      <c r="E697">
        <v>7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4">
        <f t="shared" si="52"/>
        <v>41913.271064814813</v>
      </c>
      <c r="M697" s="19">
        <f t="shared" si="53"/>
        <v>2014</v>
      </c>
      <c r="N697" s="14">
        <f t="shared" si="50"/>
        <v>41943.271064814813</v>
      </c>
      <c r="O697" t="b">
        <v>0</v>
      </c>
      <c r="P697">
        <v>7</v>
      </c>
      <c r="Q697" t="b">
        <v>0</v>
      </c>
      <c r="R697" t="s">
        <v>8273</v>
      </c>
      <c r="S697" s="7">
        <f t="shared" si="51"/>
        <v>1.06</v>
      </c>
      <c r="T697" s="7">
        <f t="shared" si="54"/>
        <v>90.857142857142861</v>
      </c>
      <c r="U697" t="s">
        <v>8319</v>
      </c>
      <c r="V697" t="s">
        <v>8321</v>
      </c>
    </row>
    <row r="698" spans="1:22" ht="30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4">
        <f t="shared" si="52"/>
        <v>41815.677106481482</v>
      </c>
      <c r="M698" s="19">
        <f t="shared" si="53"/>
        <v>2014</v>
      </c>
      <c r="N698" s="14">
        <f t="shared" si="50"/>
        <v>41845.677106481482</v>
      </c>
      <c r="O698" t="b">
        <v>0</v>
      </c>
      <c r="P698">
        <v>1</v>
      </c>
      <c r="Q698" t="b">
        <v>0</v>
      </c>
      <c r="R698" t="s">
        <v>8273</v>
      </c>
      <c r="S698" s="7">
        <f t="shared" si="51"/>
        <v>5.7142857142857147E-4</v>
      </c>
      <c r="T698" s="7">
        <f t="shared" si="54"/>
        <v>1</v>
      </c>
      <c r="U698" t="s">
        <v>8319</v>
      </c>
      <c r="V698" t="s">
        <v>8321</v>
      </c>
    </row>
    <row r="699" spans="1:22" ht="45" x14ac:dyDescent="0.4">
      <c r="A699">
        <v>697</v>
      </c>
      <c r="B699" s="3" t="s">
        <v>698</v>
      </c>
      <c r="C699" s="3" t="s">
        <v>4807</v>
      </c>
      <c r="D699">
        <v>5000</v>
      </c>
      <c r="E699">
        <v>114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4">
        <f t="shared" si="52"/>
        <v>42388.273020833338</v>
      </c>
      <c r="M699" s="19">
        <f t="shared" si="53"/>
        <v>2016</v>
      </c>
      <c r="N699" s="14">
        <f t="shared" si="50"/>
        <v>42403.273020833338</v>
      </c>
      <c r="O699" t="b">
        <v>0</v>
      </c>
      <c r="P699">
        <v>114</v>
      </c>
      <c r="Q699" t="b">
        <v>0</v>
      </c>
      <c r="R699" t="s">
        <v>8273</v>
      </c>
      <c r="S699" s="7">
        <f t="shared" si="51"/>
        <v>46.379999999999995</v>
      </c>
      <c r="T699" s="7">
        <f t="shared" si="54"/>
        <v>20.342105263157894</v>
      </c>
      <c r="U699" t="s">
        <v>8319</v>
      </c>
      <c r="V699" t="s">
        <v>8321</v>
      </c>
    </row>
    <row r="700" spans="1:22" ht="4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29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4">
        <f t="shared" si="52"/>
        <v>41866.681076388893</v>
      </c>
      <c r="M700" s="19">
        <f t="shared" si="53"/>
        <v>2014</v>
      </c>
      <c r="N700" s="14">
        <f t="shared" si="50"/>
        <v>41899.833333333336</v>
      </c>
      <c r="O700" t="b">
        <v>0</v>
      </c>
      <c r="P700">
        <v>29</v>
      </c>
      <c r="Q700" t="b">
        <v>0</v>
      </c>
      <c r="R700" t="s">
        <v>8273</v>
      </c>
      <c r="S700" s="7">
        <f t="shared" si="51"/>
        <v>15.39</v>
      </c>
      <c r="T700" s="7">
        <f t="shared" si="54"/>
        <v>530.68965517241384</v>
      </c>
      <c r="U700" t="s">
        <v>8319</v>
      </c>
      <c r="V700" t="s">
        <v>8321</v>
      </c>
    </row>
    <row r="701" spans="1:22" ht="4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890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4">
        <f t="shared" si="52"/>
        <v>41563.235509259262</v>
      </c>
      <c r="M701" s="19">
        <f t="shared" si="53"/>
        <v>2013</v>
      </c>
      <c r="N701" s="14">
        <f t="shared" si="50"/>
        <v>41600.416666666664</v>
      </c>
      <c r="O701" t="b">
        <v>0</v>
      </c>
      <c r="P701">
        <v>890</v>
      </c>
      <c r="Q701" t="b">
        <v>0</v>
      </c>
      <c r="R701" t="s">
        <v>8273</v>
      </c>
      <c r="S701" s="7">
        <f t="shared" si="51"/>
        <v>82.422107692307705</v>
      </c>
      <c r="T701" s="7">
        <f t="shared" si="54"/>
        <v>120.39184269662923</v>
      </c>
      <c r="U701" t="s">
        <v>8319</v>
      </c>
      <c r="V701" t="s">
        <v>8321</v>
      </c>
    </row>
    <row r="702" spans="1:22" ht="45" x14ac:dyDescent="0.4">
      <c r="A702">
        <v>700</v>
      </c>
      <c r="B702" s="3" t="s">
        <v>701</v>
      </c>
      <c r="C702" s="3" t="s">
        <v>4810</v>
      </c>
      <c r="D702">
        <v>15000</v>
      </c>
      <c r="E702">
        <v>31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4">
        <f t="shared" si="52"/>
        <v>42715.438437500001</v>
      </c>
      <c r="M702" s="19">
        <f t="shared" si="53"/>
        <v>2016</v>
      </c>
      <c r="N702" s="14">
        <f t="shared" si="50"/>
        <v>42745.438437500001</v>
      </c>
      <c r="O702" t="b">
        <v>0</v>
      </c>
      <c r="P702">
        <v>31</v>
      </c>
      <c r="Q702" t="b">
        <v>0</v>
      </c>
      <c r="R702" t="s">
        <v>8273</v>
      </c>
      <c r="S702" s="7">
        <f t="shared" si="51"/>
        <v>2.6866666666666665</v>
      </c>
      <c r="T702" s="7">
        <f t="shared" si="54"/>
        <v>13</v>
      </c>
      <c r="U702" t="s">
        <v>8319</v>
      </c>
      <c r="V702" t="s">
        <v>8321</v>
      </c>
    </row>
    <row r="703" spans="1:22" ht="45" x14ac:dyDescent="0.4">
      <c r="A703">
        <v>701</v>
      </c>
      <c r="B703" s="3" t="s">
        <v>702</v>
      </c>
      <c r="C703" s="3" t="s">
        <v>4811</v>
      </c>
      <c r="D703">
        <v>23000</v>
      </c>
      <c r="E703">
        <v>21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4">
        <f t="shared" si="52"/>
        <v>41813.412962962961</v>
      </c>
      <c r="M703" s="19">
        <f t="shared" si="53"/>
        <v>2014</v>
      </c>
      <c r="N703" s="14">
        <f t="shared" si="50"/>
        <v>41843.412962962961</v>
      </c>
      <c r="O703" t="b">
        <v>0</v>
      </c>
      <c r="P703">
        <v>21</v>
      </c>
      <c r="Q703" t="b">
        <v>0</v>
      </c>
      <c r="R703" t="s">
        <v>8273</v>
      </c>
      <c r="S703" s="7">
        <f t="shared" si="51"/>
        <v>26.6</v>
      </c>
      <c r="T703" s="7">
        <f t="shared" si="54"/>
        <v>291.33333333333331</v>
      </c>
      <c r="U703" t="s">
        <v>8319</v>
      </c>
      <c r="V703" t="s">
        <v>8321</v>
      </c>
    </row>
    <row r="704" spans="1:22" ht="45" x14ac:dyDescent="0.4">
      <c r="A704">
        <v>702</v>
      </c>
      <c r="B704" s="3" t="s">
        <v>703</v>
      </c>
      <c r="C704" s="3" t="s">
        <v>4812</v>
      </c>
      <c r="D704">
        <v>15000</v>
      </c>
      <c r="E704">
        <v>37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4">
        <f t="shared" si="52"/>
        <v>42668.476701388892</v>
      </c>
      <c r="M704" s="19">
        <f t="shared" si="53"/>
        <v>2016</v>
      </c>
      <c r="N704" s="14">
        <f t="shared" si="50"/>
        <v>42698.518368055556</v>
      </c>
      <c r="O704" t="b">
        <v>0</v>
      </c>
      <c r="P704">
        <v>37</v>
      </c>
      <c r="Q704" t="b">
        <v>0</v>
      </c>
      <c r="R704" t="s">
        <v>8273</v>
      </c>
      <c r="S704" s="7">
        <f t="shared" si="51"/>
        <v>30.813400000000001</v>
      </c>
      <c r="T704" s="7">
        <f t="shared" si="54"/>
        <v>124.9191891891892</v>
      </c>
      <c r="U704" t="s">
        <v>8319</v>
      </c>
      <c r="V704" t="s">
        <v>8321</v>
      </c>
    </row>
    <row r="705" spans="1:22" ht="45" x14ac:dyDescent="0.4">
      <c r="A705">
        <v>703</v>
      </c>
      <c r="B705" s="3" t="s">
        <v>704</v>
      </c>
      <c r="C705" s="3" t="s">
        <v>4813</v>
      </c>
      <c r="D705">
        <v>15000</v>
      </c>
      <c r="E705">
        <v>7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4">
        <f t="shared" si="52"/>
        <v>42711.700798611113</v>
      </c>
      <c r="M705" s="19">
        <f t="shared" si="53"/>
        <v>2016</v>
      </c>
      <c r="N705" s="14">
        <f t="shared" si="50"/>
        <v>42766.73055555555</v>
      </c>
      <c r="O705" t="b">
        <v>0</v>
      </c>
      <c r="P705">
        <v>7</v>
      </c>
      <c r="Q705" t="b">
        <v>0</v>
      </c>
      <c r="R705" t="s">
        <v>8273</v>
      </c>
      <c r="S705" s="7">
        <f t="shared" si="51"/>
        <v>5.58</v>
      </c>
      <c r="T705" s="7">
        <f t="shared" si="54"/>
        <v>119.57142857142857</v>
      </c>
      <c r="U705" t="s">
        <v>8319</v>
      </c>
      <c r="V705" t="s">
        <v>8321</v>
      </c>
    </row>
    <row r="706" spans="1:22" ht="30" x14ac:dyDescent="0.4">
      <c r="A706">
        <v>704</v>
      </c>
      <c r="B706" s="3" t="s">
        <v>705</v>
      </c>
      <c r="C706" s="3" t="s">
        <v>4814</v>
      </c>
      <c r="D706">
        <v>55000</v>
      </c>
      <c r="E706">
        <v>4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4">
        <f t="shared" si="52"/>
        <v>42725.942916666667</v>
      </c>
      <c r="M706" s="19">
        <f t="shared" si="53"/>
        <v>2016</v>
      </c>
      <c r="N706" s="14">
        <f t="shared" ref="N706:N769" si="55">(J706/86400)+25569+(-6/24)</f>
        <v>42785.942916666667</v>
      </c>
      <c r="O706" t="b">
        <v>0</v>
      </c>
      <c r="P706">
        <v>4</v>
      </c>
      <c r="Q706" t="b">
        <v>0</v>
      </c>
      <c r="R706" t="s">
        <v>8273</v>
      </c>
      <c r="S706" s="7">
        <f t="shared" ref="S706:S769" si="56">F706/D706*100</f>
        <v>0.87454545454545463</v>
      </c>
      <c r="T706" s="7">
        <f t="shared" si="54"/>
        <v>120.25</v>
      </c>
      <c r="U706" t="s">
        <v>8319</v>
      </c>
      <c r="V706" t="s">
        <v>8321</v>
      </c>
    </row>
    <row r="707" spans="1:22" ht="30" x14ac:dyDescent="0.4">
      <c r="A707">
        <v>705</v>
      </c>
      <c r="B707" s="3" t="s">
        <v>706</v>
      </c>
      <c r="C707" s="3" t="s">
        <v>4815</v>
      </c>
      <c r="D707">
        <v>100000</v>
      </c>
      <c r="E707">
        <v>5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4">
        <f t="shared" ref="L707:L770" si="57">(K707/86400)+25569+(-6/24)</f>
        <v>42726.241643518515</v>
      </c>
      <c r="M707" s="19">
        <f t="shared" ref="M707:M770" si="58">YEAR(L707)</f>
        <v>2016</v>
      </c>
      <c r="N707" s="14">
        <f t="shared" si="55"/>
        <v>42756.241643518515</v>
      </c>
      <c r="O707" t="b">
        <v>0</v>
      </c>
      <c r="P707">
        <v>5</v>
      </c>
      <c r="Q707" t="b">
        <v>0</v>
      </c>
      <c r="R707" t="s">
        <v>8273</v>
      </c>
      <c r="S707" s="7">
        <f t="shared" si="56"/>
        <v>0.97699999999999987</v>
      </c>
      <c r="T707" s="7">
        <f t="shared" ref="T707:T770" si="59">IFERROR(F707/P707,0)</f>
        <v>195.4</v>
      </c>
      <c r="U707" t="s">
        <v>8319</v>
      </c>
      <c r="V707" t="s">
        <v>8321</v>
      </c>
    </row>
    <row r="708" spans="1:22" ht="4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4">
        <f t="shared" si="57"/>
        <v>42676.745173611111</v>
      </c>
      <c r="M708" s="19">
        <f t="shared" si="58"/>
        <v>2016</v>
      </c>
      <c r="N708" s="14">
        <f t="shared" si="55"/>
        <v>42718.527083333334</v>
      </c>
      <c r="O708" t="b">
        <v>0</v>
      </c>
      <c r="P708">
        <v>0</v>
      </c>
      <c r="Q708" t="b">
        <v>0</v>
      </c>
      <c r="R708" t="s">
        <v>8273</v>
      </c>
      <c r="S708" s="7">
        <f t="shared" si="56"/>
        <v>0</v>
      </c>
      <c r="T708" s="7">
        <f t="shared" si="59"/>
        <v>0</v>
      </c>
      <c r="U708" t="s">
        <v>8319</v>
      </c>
      <c r="V708" t="s">
        <v>8321</v>
      </c>
    </row>
    <row r="709" spans="1:22" ht="45" x14ac:dyDescent="0.4">
      <c r="A709">
        <v>707</v>
      </c>
      <c r="B709" s="3" t="s">
        <v>708</v>
      </c>
      <c r="C709" s="3" t="s">
        <v>4817</v>
      </c>
      <c r="D709">
        <v>68000</v>
      </c>
      <c r="E709">
        <v>456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4">
        <f t="shared" si="57"/>
        <v>42696.413506944446</v>
      </c>
      <c r="M709" s="19">
        <f t="shared" si="58"/>
        <v>2016</v>
      </c>
      <c r="N709" s="14">
        <f t="shared" si="55"/>
        <v>42736.413506944446</v>
      </c>
      <c r="O709" t="b">
        <v>0</v>
      </c>
      <c r="P709">
        <v>456</v>
      </c>
      <c r="Q709" t="b">
        <v>0</v>
      </c>
      <c r="R709" t="s">
        <v>8273</v>
      </c>
      <c r="S709" s="7">
        <f t="shared" si="56"/>
        <v>78.927352941176466</v>
      </c>
      <c r="T709" s="7">
        <f t="shared" si="59"/>
        <v>117.69868421052631</v>
      </c>
      <c r="U709" t="s">
        <v>8319</v>
      </c>
      <c r="V709" t="s">
        <v>8321</v>
      </c>
    </row>
    <row r="710" spans="1:22" ht="45" x14ac:dyDescent="0.4">
      <c r="A710">
        <v>708</v>
      </c>
      <c r="B710" s="3" t="s">
        <v>709</v>
      </c>
      <c r="C710" s="3" t="s">
        <v>4818</v>
      </c>
      <c r="D710">
        <v>40000</v>
      </c>
      <c r="E710">
        <v>369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4">
        <f t="shared" si="57"/>
        <v>41835.331018518518</v>
      </c>
      <c r="M710" s="19">
        <f t="shared" si="58"/>
        <v>2014</v>
      </c>
      <c r="N710" s="14">
        <f t="shared" si="55"/>
        <v>41895.331018518518</v>
      </c>
      <c r="O710" t="b">
        <v>0</v>
      </c>
      <c r="P710">
        <v>369</v>
      </c>
      <c r="Q710" t="b">
        <v>0</v>
      </c>
      <c r="R710" t="s">
        <v>8273</v>
      </c>
      <c r="S710" s="7">
        <f t="shared" si="56"/>
        <v>22.092500000000001</v>
      </c>
      <c r="T710" s="7">
        <f t="shared" si="59"/>
        <v>23.948509485094849</v>
      </c>
      <c r="U710" t="s">
        <v>8319</v>
      </c>
      <c r="V710" t="s">
        <v>8321</v>
      </c>
    </row>
    <row r="711" spans="1:22" ht="30" x14ac:dyDescent="0.4">
      <c r="A711">
        <v>709</v>
      </c>
      <c r="B711" s="3" t="s">
        <v>710</v>
      </c>
      <c r="C711" s="3" t="s">
        <v>4819</v>
      </c>
      <c r="D711">
        <v>15000</v>
      </c>
      <c r="E711">
        <v>2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4">
        <f t="shared" si="57"/>
        <v>41947.791192129633</v>
      </c>
      <c r="M711" s="19">
        <f t="shared" si="58"/>
        <v>2014</v>
      </c>
      <c r="N711" s="14">
        <f t="shared" si="55"/>
        <v>41977.791192129633</v>
      </c>
      <c r="O711" t="b">
        <v>0</v>
      </c>
      <c r="P711">
        <v>2</v>
      </c>
      <c r="Q711" t="b">
        <v>0</v>
      </c>
      <c r="R711" t="s">
        <v>8273</v>
      </c>
      <c r="S711" s="7">
        <f t="shared" si="56"/>
        <v>0.40666666666666662</v>
      </c>
      <c r="T711" s="7">
        <f t="shared" si="59"/>
        <v>30.5</v>
      </c>
      <c r="U711" t="s">
        <v>8319</v>
      </c>
      <c r="V711" t="s">
        <v>8321</v>
      </c>
    </row>
    <row r="712" spans="1:22" ht="30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4">
        <f t="shared" si="57"/>
        <v>41837.734976851854</v>
      </c>
      <c r="M712" s="19">
        <f t="shared" si="58"/>
        <v>2014</v>
      </c>
      <c r="N712" s="14">
        <f t="shared" si="55"/>
        <v>41870.780555555553</v>
      </c>
      <c r="O712" t="b">
        <v>0</v>
      </c>
      <c r="P712">
        <v>0</v>
      </c>
      <c r="Q712" t="b">
        <v>0</v>
      </c>
      <c r="R712" t="s">
        <v>8273</v>
      </c>
      <c r="S712" s="7">
        <f t="shared" si="56"/>
        <v>0</v>
      </c>
      <c r="T712" s="7">
        <f t="shared" si="59"/>
        <v>0</v>
      </c>
      <c r="U712" t="s">
        <v>8319</v>
      </c>
      <c r="V712" t="s">
        <v>8321</v>
      </c>
    </row>
    <row r="713" spans="1:22" ht="45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338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4">
        <f t="shared" si="57"/>
        <v>42678.209120370375</v>
      </c>
      <c r="M713" s="19">
        <f t="shared" si="58"/>
        <v>2016</v>
      </c>
      <c r="N713" s="14">
        <f t="shared" si="55"/>
        <v>42718.250787037032</v>
      </c>
      <c r="O713" t="b">
        <v>0</v>
      </c>
      <c r="P713">
        <v>338</v>
      </c>
      <c r="Q713" t="b">
        <v>0</v>
      </c>
      <c r="R713" t="s">
        <v>8273</v>
      </c>
      <c r="S713" s="7">
        <f t="shared" si="56"/>
        <v>33.790999999999997</v>
      </c>
      <c r="T713" s="7">
        <f t="shared" si="59"/>
        <v>99.973372781065095</v>
      </c>
      <c r="U713" t="s">
        <v>8319</v>
      </c>
      <c r="V713" t="s">
        <v>8321</v>
      </c>
    </row>
    <row r="714" spans="1:22" ht="45" x14ac:dyDescent="0.4">
      <c r="A714">
        <v>712</v>
      </c>
      <c r="B714" s="3" t="s">
        <v>713</v>
      </c>
      <c r="C714" s="3" t="s">
        <v>4822</v>
      </c>
      <c r="D714">
        <v>48500</v>
      </c>
      <c r="E714">
        <v>4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4">
        <f t="shared" si="57"/>
        <v>42384.430925925924</v>
      </c>
      <c r="M714" s="19">
        <f t="shared" si="58"/>
        <v>2016</v>
      </c>
      <c r="N714" s="14">
        <f t="shared" si="55"/>
        <v>42414.430925925924</v>
      </c>
      <c r="O714" t="b">
        <v>0</v>
      </c>
      <c r="P714">
        <v>4</v>
      </c>
      <c r="Q714" t="b">
        <v>0</v>
      </c>
      <c r="R714" t="s">
        <v>8273</v>
      </c>
      <c r="S714" s="7">
        <f t="shared" si="56"/>
        <v>0.21649484536082475</v>
      </c>
      <c r="T714" s="7">
        <f t="shared" si="59"/>
        <v>26.25</v>
      </c>
      <c r="U714" t="s">
        <v>8319</v>
      </c>
      <c r="V714" t="s">
        <v>8321</v>
      </c>
    </row>
    <row r="715" spans="1:22" ht="4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4">
        <f t="shared" si="57"/>
        <v>42496.279305555552</v>
      </c>
      <c r="M715" s="19">
        <f t="shared" si="58"/>
        <v>2016</v>
      </c>
      <c r="N715" s="14">
        <f t="shared" si="55"/>
        <v>42526.279305555552</v>
      </c>
      <c r="O715" t="b">
        <v>0</v>
      </c>
      <c r="P715">
        <v>1</v>
      </c>
      <c r="Q715" t="b">
        <v>0</v>
      </c>
      <c r="R715" t="s">
        <v>8273</v>
      </c>
      <c r="S715" s="7">
        <f t="shared" si="56"/>
        <v>0.79600000000000004</v>
      </c>
      <c r="T715" s="7">
        <f t="shared" si="59"/>
        <v>199</v>
      </c>
      <c r="U715" t="s">
        <v>8319</v>
      </c>
      <c r="V715" t="s">
        <v>8321</v>
      </c>
    </row>
    <row r="716" spans="1:22" ht="4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28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4">
        <f t="shared" si="57"/>
        <v>42734.537986111114</v>
      </c>
      <c r="M716" s="19">
        <f t="shared" si="58"/>
        <v>2016</v>
      </c>
      <c r="N716" s="14">
        <f t="shared" si="55"/>
        <v>42794.537986111114</v>
      </c>
      <c r="O716" t="b">
        <v>0</v>
      </c>
      <c r="P716">
        <v>28</v>
      </c>
      <c r="Q716" t="b">
        <v>0</v>
      </c>
      <c r="R716" t="s">
        <v>8273</v>
      </c>
      <c r="S716" s="7">
        <f t="shared" si="56"/>
        <v>14.993333333333334</v>
      </c>
      <c r="T716" s="7">
        <f t="shared" si="59"/>
        <v>80.321428571428569</v>
      </c>
      <c r="U716" t="s">
        <v>8319</v>
      </c>
      <c r="V716" t="s">
        <v>8321</v>
      </c>
    </row>
    <row r="717" spans="1:22" ht="45" x14ac:dyDescent="0.4">
      <c r="A717">
        <v>715</v>
      </c>
      <c r="B717" s="3" t="s">
        <v>716</v>
      </c>
      <c r="C717" s="3" t="s">
        <v>4825</v>
      </c>
      <c r="D717">
        <v>27500</v>
      </c>
      <c r="E717">
        <v>12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4">
        <f t="shared" si="57"/>
        <v>42272.840740740736</v>
      </c>
      <c r="M717" s="19">
        <f t="shared" si="58"/>
        <v>2015</v>
      </c>
      <c r="N717" s="14">
        <f t="shared" si="55"/>
        <v>42312.882407407407</v>
      </c>
      <c r="O717" t="b">
        <v>0</v>
      </c>
      <c r="P717">
        <v>12</v>
      </c>
      <c r="Q717" t="b">
        <v>0</v>
      </c>
      <c r="R717" t="s">
        <v>8273</v>
      </c>
      <c r="S717" s="7">
        <f t="shared" si="56"/>
        <v>5.0509090909090908</v>
      </c>
      <c r="T717" s="7">
        <f t="shared" si="59"/>
        <v>115.75</v>
      </c>
      <c r="U717" t="s">
        <v>8319</v>
      </c>
      <c r="V717" t="s">
        <v>8321</v>
      </c>
    </row>
    <row r="718" spans="1:22" ht="45" x14ac:dyDescent="0.4">
      <c r="A718">
        <v>716</v>
      </c>
      <c r="B718" s="3" t="s">
        <v>717</v>
      </c>
      <c r="C718" s="3" t="s">
        <v>4826</v>
      </c>
      <c r="D718">
        <v>7000</v>
      </c>
      <c r="E718">
        <v>16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4">
        <f t="shared" si="57"/>
        <v>41940.408645833333</v>
      </c>
      <c r="M718" s="19">
        <f t="shared" si="58"/>
        <v>2014</v>
      </c>
      <c r="N718" s="14">
        <f t="shared" si="55"/>
        <v>41973.75</v>
      </c>
      <c r="O718" t="b">
        <v>0</v>
      </c>
      <c r="P718">
        <v>16</v>
      </c>
      <c r="Q718" t="b">
        <v>0</v>
      </c>
      <c r="R718" t="s">
        <v>8273</v>
      </c>
      <c r="S718" s="7">
        <f t="shared" si="56"/>
        <v>10.214285714285715</v>
      </c>
      <c r="T718" s="7">
        <f t="shared" si="59"/>
        <v>44.6875</v>
      </c>
      <c r="U718" t="s">
        <v>8319</v>
      </c>
      <c r="V718" t="s">
        <v>8321</v>
      </c>
    </row>
    <row r="719" spans="1:22" x14ac:dyDescent="0.4">
      <c r="A719">
        <v>717</v>
      </c>
      <c r="B719" s="3" t="s">
        <v>718</v>
      </c>
      <c r="C719" s="3" t="s">
        <v>4827</v>
      </c>
      <c r="D719">
        <v>100000</v>
      </c>
      <c r="E719">
        <v>4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4">
        <f t="shared" si="57"/>
        <v>41857.604189814811</v>
      </c>
      <c r="M719" s="19">
        <f t="shared" si="58"/>
        <v>2014</v>
      </c>
      <c r="N719" s="14">
        <f t="shared" si="55"/>
        <v>41887.604189814811</v>
      </c>
      <c r="O719" t="b">
        <v>0</v>
      </c>
      <c r="P719">
        <v>4</v>
      </c>
      <c r="Q719" t="b">
        <v>0</v>
      </c>
      <c r="R719" t="s">
        <v>8273</v>
      </c>
      <c r="S719" s="7">
        <f t="shared" si="56"/>
        <v>0.30499999999999999</v>
      </c>
      <c r="T719" s="7">
        <f t="shared" si="59"/>
        <v>76.25</v>
      </c>
      <c r="U719" t="s">
        <v>8319</v>
      </c>
      <c r="V719" t="s">
        <v>8321</v>
      </c>
    </row>
    <row r="720" spans="1:22" ht="45" x14ac:dyDescent="0.4">
      <c r="A720">
        <v>718</v>
      </c>
      <c r="B720" s="3" t="s">
        <v>719</v>
      </c>
      <c r="C720" s="3" t="s">
        <v>4828</v>
      </c>
      <c r="D720">
        <v>12000</v>
      </c>
      <c r="E720">
        <v>4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4">
        <f t="shared" si="57"/>
        <v>42752.595451388886</v>
      </c>
      <c r="M720" s="19">
        <f t="shared" si="58"/>
        <v>2017</v>
      </c>
      <c r="N720" s="14">
        <f t="shared" si="55"/>
        <v>42783.999305555553</v>
      </c>
      <c r="O720" t="b">
        <v>0</v>
      </c>
      <c r="P720">
        <v>4</v>
      </c>
      <c r="Q720" t="b">
        <v>0</v>
      </c>
      <c r="R720" t="s">
        <v>8273</v>
      </c>
      <c r="S720" s="7">
        <f t="shared" si="56"/>
        <v>0.75</v>
      </c>
      <c r="T720" s="7">
        <f t="shared" si="59"/>
        <v>22.5</v>
      </c>
      <c r="U720" t="s">
        <v>8319</v>
      </c>
      <c r="V720" t="s">
        <v>8321</v>
      </c>
    </row>
    <row r="721" spans="1:22" ht="4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4">
        <f t="shared" si="57"/>
        <v>42408.790231481486</v>
      </c>
      <c r="M721" s="19">
        <f t="shared" si="58"/>
        <v>2016</v>
      </c>
      <c r="N721" s="14">
        <f t="shared" si="55"/>
        <v>42422.790231481486</v>
      </c>
      <c r="O721" t="b">
        <v>0</v>
      </c>
      <c r="P721">
        <v>10</v>
      </c>
      <c r="Q721" t="b">
        <v>0</v>
      </c>
      <c r="R721" t="s">
        <v>8273</v>
      </c>
      <c r="S721" s="7">
        <f t="shared" si="56"/>
        <v>1.2933333333333332</v>
      </c>
      <c r="T721" s="7">
        <f t="shared" si="59"/>
        <v>19.399999999999999</v>
      </c>
      <c r="U721" t="s">
        <v>8319</v>
      </c>
      <c r="V721" t="s">
        <v>8321</v>
      </c>
    </row>
    <row r="722" spans="1:22" ht="45" x14ac:dyDescent="0.4">
      <c r="A722">
        <v>720</v>
      </c>
      <c r="B722" s="3" t="s">
        <v>721</v>
      </c>
      <c r="C722" s="3" t="s">
        <v>4830</v>
      </c>
      <c r="D722">
        <v>1900</v>
      </c>
      <c r="E722">
        <v>41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4">
        <f t="shared" si="57"/>
        <v>40909.399201388893</v>
      </c>
      <c r="M722" s="19">
        <f t="shared" si="58"/>
        <v>2012</v>
      </c>
      <c r="N722" s="14">
        <f t="shared" si="55"/>
        <v>40937.399201388893</v>
      </c>
      <c r="O722" t="b">
        <v>0</v>
      </c>
      <c r="P722">
        <v>41</v>
      </c>
      <c r="Q722" t="b">
        <v>1</v>
      </c>
      <c r="R722" t="s">
        <v>8274</v>
      </c>
      <c r="S722" s="7">
        <f t="shared" si="56"/>
        <v>143.94736842105263</v>
      </c>
      <c r="T722" s="7">
        <f t="shared" si="59"/>
        <v>66.707317073170728</v>
      </c>
      <c r="U722" t="s">
        <v>8322</v>
      </c>
      <c r="V722" t="s">
        <v>8323</v>
      </c>
    </row>
    <row r="723" spans="1:22" ht="45" x14ac:dyDescent="0.4">
      <c r="A723">
        <v>721</v>
      </c>
      <c r="B723" s="3" t="s">
        <v>722</v>
      </c>
      <c r="C723" s="3" t="s">
        <v>4831</v>
      </c>
      <c r="D723">
        <v>8200</v>
      </c>
      <c r="E723">
        <v>119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4">
        <f t="shared" si="57"/>
        <v>41807.321840277778</v>
      </c>
      <c r="M723" s="19">
        <f t="shared" si="58"/>
        <v>2014</v>
      </c>
      <c r="N723" s="14">
        <f t="shared" si="55"/>
        <v>41852.321840277778</v>
      </c>
      <c r="O723" t="b">
        <v>0</v>
      </c>
      <c r="P723">
        <v>119</v>
      </c>
      <c r="Q723" t="b">
        <v>1</v>
      </c>
      <c r="R723" t="s">
        <v>8274</v>
      </c>
      <c r="S723" s="7">
        <f t="shared" si="56"/>
        <v>122.10975609756099</v>
      </c>
      <c r="T723" s="7">
        <f t="shared" si="59"/>
        <v>84.142857142857139</v>
      </c>
      <c r="U723" t="s">
        <v>8322</v>
      </c>
      <c r="V723" t="s">
        <v>8323</v>
      </c>
    </row>
    <row r="724" spans="1:22" ht="45" x14ac:dyDescent="0.4">
      <c r="A724">
        <v>722</v>
      </c>
      <c r="B724" s="3" t="s">
        <v>723</v>
      </c>
      <c r="C724" s="3" t="s">
        <v>4832</v>
      </c>
      <c r="D724">
        <v>25000</v>
      </c>
      <c r="E724">
        <v>153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4">
        <f t="shared" si="57"/>
        <v>40977.555300925924</v>
      </c>
      <c r="M724" s="19">
        <f t="shared" si="58"/>
        <v>2012</v>
      </c>
      <c r="N724" s="14">
        <f t="shared" si="55"/>
        <v>41007.51363425926</v>
      </c>
      <c r="O724" t="b">
        <v>0</v>
      </c>
      <c r="P724">
        <v>153</v>
      </c>
      <c r="Q724" t="b">
        <v>1</v>
      </c>
      <c r="R724" t="s">
        <v>8274</v>
      </c>
      <c r="S724" s="7">
        <f t="shared" si="56"/>
        <v>132.024</v>
      </c>
      <c r="T724" s="7">
        <f t="shared" si="59"/>
        <v>215.72549019607843</v>
      </c>
      <c r="U724" t="s">
        <v>8322</v>
      </c>
      <c r="V724" t="s">
        <v>8323</v>
      </c>
    </row>
    <row r="725" spans="1:22" ht="30" x14ac:dyDescent="0.4">
      <c r="A725">
        <v>723</v>
      </c>
      <c r="B725" s="3" t="s">
        <v>724</v>
      </c>
      <c r="C725" s="3" t="s">
        <v>4833</v>
      </c>
      <c r="D725">
        <v>5000</v>
      </c>
      <c r="E725">
        <v>100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4">
        <f t="shared" si="57"/>
        <v>42184.56653935185</v>
      </c>
      <c r="M725" s="19">
        <f t="shared" si="58"/>
        <v>2015</v>
      </c>
      <c r="N725" s="14">
        <f t="shared" si="55"/>
        <v>42214.915972222225</v>
      </c>
      <c r="O725" t="b">
        <v>0</v>
      </c>
      <c r="P725">
        <v>100</v>
      </c>
      <c r="Q725" t="b">
        <v>1</v>
      </c>
      <c r="R725" t="s">
        <v>8274</v>
      </c>
      <c r="S725" s="7">
        <f t="shared" si="56"/>
        <v>109.38000000000001</v>
      </c>
      <c r="T725" s="7">
        <f t="shared" si="59"/>
        <v>54.69</v>
      </c>
      <c r="U725" t="s">
        <v>8322</v>
      </c>
      <c r="V725" t="s">
        <v>8323</v>
      </c>
    </row>
    <row r="726" spans="1:22" ht="45" x14ac:dyDescent="0.4">
      <c r="A726">
        <v>724</v>
      </c>
      <c r="B726" s="3" t="s">
        <v>725</v>
      </c>
      <c r="C726" s="3" t="s">
        <v>4834</v>
      </c>
      <c r="D726">
        <v>7000</v>
      </c>
      <c r="E726">
        <v>143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4">
        <f t="shared" si="57"/>
        <v>40694.388460648144</v>
      </c>
      <c r="M726" s="19">
        <f t="shared" si="58"/>
        <v>2011</v>
      </c>
      <c r="N726" s="14">
        <f t="shared" si="55"/>
        <v>40724.388460648144</v>
      </c>
      <c r="O726" t="b">
        <v>0</v>
      </c>
      <c r="P726">
        <v>143</v>
      </c>
      <c r="Q726" t="b">
        <v>1</v>
      </c>
      <c r="R726" t="s">
        <v>8274</v>
      </c>
      <c r="S726" s="7">
        <f t="shared" si="56"/>
        <v>105.47157142857144</v>
      </c>
      <c r="T726" s="7">
        <f t="shared" si="59"/>
        <v>51.62944055944056</v>
      </c>
      <c r="U726" t="s">
        <v>8322</v>
      </c>
      <c r="V726" t="s">
        <v>8323</v>
      </c>
    </row>
    <row r="727" spans="1:22" ht="45" x14ac:dyDescent="0.4">
      <c r="A727">
        <v>725</v>
      </c>
      <c r="B727" s="3" t="s">
        <v>726</v>
      </c>
      <c r="C727" s="3" t="s">
        <v>4835</v>
      </c>
      <c r="D727">
        <v>20000</v>
      </c>
      <c r="E727">
        <v>140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4">
        <f t="shared" si="57"/>
        <v>42321.376296296294</v>
      </c>
      <c r="M727" s="19">
        <f t="shared" si="58"/>
        <v>2015</v>
      </c>
      <c r="N727" s="14">
        <f t="shared" si="55"/>
        <v>42351.376296296294</v>
      </c>
      <c r="O727" t="b">
        <v>0</v>
      </c>
      <c r="P727">
        <v>140</v>
      </c>
      <c r="Q727" t="b">
        <v>1</v>
      </c>
      <c r="R727" t="s">
        <v>8274</v>
      </c>
      <c r="S727" s="7">
        <f t="shared" si="56"/>
        <v>100.35000000000001</v>
      </c>
      <c r="T727" s="7">
        <f t="shared" si="59"/>
        <v>143.35714285714286</v>
      </c>
      <c r="U727" t="s">
        <v>8322</v>
      </c>
      <c r="V727" t="s">
        <v>8323</v>
      </c>
    </row>
    <row r="728" spans="1:22" ht="45" x14ac:dyDescent="0.4">
      <c r="A728">
        <v>726</v>
      </c>
      <c r="B728" s="3" t="s">
        <v>727</v>
      </c>
      <c r="C728" s="3" t="s">
        <v>4836</v>
      </c>
      <c r="D728">
        <v>2500</v>
      </c>
      <c r="E728">
        <v>35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4">
        <f t="shared" si="57"/>
        <v>41345.792673611111</v>
      </c>
      <c r="M728" s="19">
        <f t="shared" si="58"/>
        <v>2013</v>
      </c>
      <c r="N728" s="14">
        <f t="shared" si="55"/>
        <v>41375.792673611111</v>
      </c>
      <c r="O728" t="b">
        <v>0</v>
      </c>
      <c r="P728">
        <v>35</v>
      </c>
      <c r="Q728" t="b">
        <v>1</v>
      </c>
      <c r="R728" t="s">
        <v>8274</v>
      </c>
      <c r="S728" s="7">
        <f t="shared" si="56"/>
        <v>101.4</v>
      </c>
      <c r="T728" s="7">
        <f t="shared" si="59"/>
        <v>72.428571428571431</v>
      </c>
      <c r="U728" t="s">
        <v>8322</v>
      </c>
      <c r="V728" t="s">
        <v>8323</v>
      </c>
    </row>
    <row r="729" spans="1:22" ht="45" x14ac:dyDescent="0.4">
      <c r="A729">
        <v>727</v>
      </c>
      <c r="B729" s="3" t="s">
        <v>728</v>
      </c>
      <c r="C729" s="3" t="s">
        <v>4837</v>
      </c>
      <c r="D729">
        <v>3500</v>
      </c>
      <c r="E729">
        <v>149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4">
        <f t="shared" si="57"/>
        <v>41246.770243055558</v>
      </c>
      <c r="M729" s="19">
        <f t="shared" si="58"/>
        <v>2012</v>
      </c>
      <c r="N729" s="14">
        <f t="shared" si="55"/>
        <v>41288.638888888891</v>
      </c>
      <c r="O729" t="b">
        <v>0</v>
      </c>
      <c r="P729">
        <v>149</v>
      </c>
      <c r="Q729" t="b">
        <v>1</v>
      </c>
      <c r="R729" t="s">
        <v>8274</v>
      </c>
      <c r="S729" s="7">
        <f t="shared" si="56"/>
        <v>155.51428571428571</v>
      </c>
      <c r="T729" s="7">
        <f t="shared" si="59"/>
        <v>36.530201342281877</v>
      </c>
      <c r="U729" t="s">
        <v>8322</v>
      </c>
      <c r="V729" t="s">
        <v>8323</v>
      </c>
    </row>
    <row r="730" spans="1:22" ht="30" x14ac:dyDescent="0.4">
      <c r="A730">
        <v>728</v>
      </c>
      <c r="B730" s="3" t="s">
        <v>729</v>
      </c>
      <c r="C730" s="3" t="s">
        <v>4838</v>
      </c>
      <c r="D730">
        <v>7500</v>
      </c>
      <c r="E730">
        <v>130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4">
        <f t="shared" si="57"/>
        <v>40731.587465277778</v>
      </c>
      <c r="M730" s="19">
        <f t="shared" si="58"/>
        <v>2011</v>
      </c>
      <c r="N730" s="14">
        <f t="shared" si="55"/>
        <v>40776.587465277778</v>
      </c>
      <c r="O730" t="b">
        <v>0</v>
      </c>
      <c r="P730">
        <v>130</v>
      </c>
      <c r="Q730" t="b">
        <v>1</v>
      </c>
      <c r="R730" t="s">
        <v>8274</v>
      </c>
      <c r="S730" s="7">
        <f t="shared" si="56"/>
        <v>105.566</v>
      </c>
      <c r="T730" s="7">
        <f t="shared" si="59"/>
        <v>60.903461538461535</v>
      </c>
      <c r="U730" t="s">
        <v>8322</v>
      </c>
      <c r="V730" t="s">
        <v>8323</v>
      </c>
    </row>
    <row r="731" spans="1:22" ht="45" x14ac:dyDescent="0.4">
      <c r="A731">
        <v>729</v>
      </c>
      <c r="B731" s="3" t="s">
        <v>730</v>
      </c>
      <c r="C731" s="3" t="s">
        <v>4839</v>
      </c>
      <c r="D731">
        <v>4000</v>
      </c>
      <c r="E731">
        <v>120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4">
        <f t="shared" si="57"/>
        <v>41110.935891203706</v>
      </c>
      <c r="M731" s="19">
        <f t="shared" si="58"/>
        <v>2012</v>
      </c>
      <c r="N731" s="14">
        <f t="shared" si="55"/>
        <v>41170.935891203706</v>
      </c>
      <c r="O731" t="b">
        <v>0</v>
      </c>
      <c r="P731">
        <v>120</v>
      </c>
      <c r="Q731" t="b">
        <v>1</v>
      </c>
      <c r="R731" t="s">
        <v>8274</v>
      </c>
      <c r="S731" s="7">
        <f t="shared" si="56"/>
        <v>130.65</v>
      </c>
      <c r="T731" s="7">
        <f t="shared" si="59"/>
        <v>43.55</v>
      </c>
      <c r="U731" t="s">
        <v>8322</v>
      </c>
      <c r="V731" t="s">
        <v>8323</v>
      </c>
    </row>
    <row r="732" spans="1:22" ht="30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265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4">
        <f t="shared" si="57"/>
        <v>40854.495266203703</v>
      </c>
      <c r="M732" s="19">
        <f t="shared" si="58"/>
        <v>2011</v>
      </c>
      <c r="N732" s="14">
        <f t="shared" si="55"/>
        <v>40884.495266203703</v>
      </c>
      <c r="O732" t="b">
        <v>0</v>
      </c>
      <c r="P732">
        <v>265</v>
      </c>
      <c r="Q732" t="b">
        <v>1</v>
      </c>
      <c r="R732" t="s">
        <v>8274</v>
      </c>
      <c r="S732" s="7">
        <f t="shared" si="56"/>
        <v>132.19</v>
      </c>
      <c r="T732" s="7">
        <f t="shared" si="59"/>
        <v>99.766037735849054</v>
      </c>
      <c r="U732" t="s">
        <v>8322</v>
      </c>
      <c r="V732" t="s">
        <v>8323</v>
      </c>
    </row>
    <row r="733" spans="1:22" ht="45" x14ac:dyDescent="0.4">
      <c r="A733">
        <v>731</v>
      </c>
      <c r="B733" s="3" t="s">
        <v>732</v>
      </c>
      <c r="C733" s="3" t="s">
        <v>4841</v>
      </c>
      <c r="D733">
        <v>5000</v>
      </c>
      <c r="E733">
        <v>71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4">
        <f t="shared" si="57"/>
        <v>40879.545682870368</v>
      </c>
      <c r="M733" s="19">
        <f t="shared" si="58"/>
        <v>2011</v>
      </c>
      <c r="N733" s="14">
        <f t="shared" si="55"/>
        <v>40930</v>
      </c>
      <c r="O733" t="b">
        <v>0</v>
      </c>
      <c r="P733">
        <v>71</v>
      </c>
      <c r="Q733" t="b">
        <v>1</v>
      </c>
      <c r="R733" t="s">
        <v>8274</v>
      </c>
      <c r="S733" s="7">
        <f t="shared" si="56"/>
        <v>126</v>
      </c>
      <c r="T733" s="7">
        <f t="shared" si="59"/>
        <v>88.732394366197184</v>
      </c>
      <c r="U733" t="s">
        <v>8322</v>
      </c>
      <c r="V733" t="s">
        <v>8323</v>
      </c>
    </row>
    <row r="734" spans="1:22" ht="45" x14ac:dyDescent="0.4">
      <c r="A734">
        <v>732</v>
      </c>
      <c r="B734" s="3" t="s">
        <v>733</v>
      </c>
      <c r="C734" s="3" t="s">
        <v>4842</v>
      </c>
      <c r="D734">
        <v>40</v>
      </c>
      <c r="E734">
        <v>13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4">
        <f t="shared" si="57"/>
        <v>41486.174317129626</v>
      </c>
      <c r="M734" s="19">
        <f t="shared" si="58"/>
        <v>2013</v>
      </c>
      <c r="N734" s="14">
        <f t="shared" si="55"/>
        <v>41546.174317129626</v>
      </c>
      <c r="O734" t="b">
        <v>0</v>
      </c>
      <c r="P734">
        <v>13</v>
      </c>
      <c r="Q734" t="b">
        <v>1</v>
      </c>
      <c r="R734" t="s">
        <v>8274</v>
      </c>
      <c r="S734" s="7">
        <f t="shared" si="56"/>
        <v>160</v>
      </c>
      <c r="T734" s="7">
        <f t="shared" si="59"/>
        <v>4.9230769230769234</v>
      </c>
      <c r="U734" t="s">
        <v>8322</v>
      </c>
      <c r="V734" t="s">
        <v>8323</v>
      </c>
    </row>
    <row r="735" spans="1:22" ht="45" x14ac:dyDescent="0.4">
      <c r="A735">
        <v>733</v>
      </c>
      <c r="B735" s="3" t="s">
        <v>734</v>
      </c>
      <c r="C735" s="3" t="s">
        <v>4843</v>
      </c>
      <c r="D735">
        <v>2500</v>
      </c>
      <c r="E735">
        <v>169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4">
        <f t="shared" si="57"/>
        <v>41598.170046296298</v>
      </c>
      <c r="M735" s="19">
        <f t="shared" si="58"/>
        <v>2013</v>
      </c>
      <c r="N735" s="14">
        <f t="shared" si="55"/>
        <v>41628.170046296298</v>
      </c>
      <c r="O735" t="b">
        <v>0</v>
      </c>
      <c r="P735">
        <v>169</v>
      </c>
      <c r="Q735" t="b">
        <v>1</v>
      </c>
      <c r="R735" t="s">
        <v>8274</v>
      </c>
      <c r="S735" s="7">
        <f t="shared" si="56"/>
        <v>120.48</v>
      </c>
      <c r="T735" s="7">
        <f t="shared" si="59"/>
        <v>17.822485207100591</v>
      </c>
      <c r="U735" t="s">
        <v>8322</v>
      </c>
      <c r="V735" t="s">
        <v>8323</v>
      </c>
    </row>
    <row r="736" spans="1:22" ht="30" x14ac:dyDescent="0.4">
      <c r="A736">
        <v>734</v>
      </c>
      <c r="B736" s="3" t="s">
        <v>735</v>
      </c>
      <c r="C736" s="3" t="s">
        <v>4844</v>
      </c>
      <c r="D736">
        <v>8500</v>
      </c>
      <c r="E736">
        <v>57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4">
        <f t="shared" si="57"/>
        <v>42101.914583333331</v>
      </c>
      <c r="M736" s="19">
        <f t="shared" si="58"/>
        <v>2015</v>
      </c>
      <c r="N736" s="14">
        <f t="shared" si="55"/>
        <v>42132.958333333328</v>
      </c>
      <c r="O736" t="b">
        <v>0</v>
      </c>
      <c r="P736">
        <v>57</v>
      </c>
      <c r="Q736" t="b">
        <v>1</v>
      </c>
      <c r="R736" t="s">
        <v>8274</v>
      </c>
      <c r="S736" s="7">
        <f t="shared" si="56"/>
        <v>125.52941176470588</v>
      </c>
      <c r="T736" s="7">
        <f t="shared" si="59"/>
        <v>187.19298245614036</v>
      </c>
      <c r="U736" t="s">
        <v>8322</v>
      </c>
      <c r="V736" t="s">
        <v>8323</v>
      </c>
    </row>
    <row r="737" spans="1:22" ht="45" x14ac:dyDescent="0.4">
      <c r="A737">
        <v>735</v>
      </c>
      <c r="B737" s="3" t="s">
        <v>736</v>
      </c>
      <c r="C737" s="3" t="s">
        <v>4845</v>
      </c>
      <c r="D737">
        <v>47000</v>
      </c>
      <c r="E737">
        <v>229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4">
        <f t="shared" si="57"/>
        <v>41945.779467592591</v>
      </c>
      <c r="M737" s="19">
        <f t="shared" si="58"/>
        <v>2014</v>
      </c>
      <c r="N737" s="14">
        <f t="shared" si="55"/>
        <v>41976.777083333334</v>
      </c>
      <c r="O737" t="b">
        <v>0</v>
      </c>
      <c r="P737">
        <v>229</v>
      </c>
      <c r="Q737" t="b">
        <v>1</v>
      </c>
      <c r="R737" t="s">
        <v>8274</v>
      </c>
      <c r="S737" s="7">
        <f t="shared" si="56"/>
        <v>114.40638297872341</v>
      </c>
      <c r="T737" s="7">
        <f t="shared" si="59"/>
        <v>234.80786026200875</v>
      </c>
      <c r="U737" t="s">
        <v>8322</v>
      </c>
      <c r="V737" t="s">
        <v>8323</v>
      </c>
    </row>
    <row r="738" spans="1:22" ht="45" x14ac:dyDescent="0.4">
      <c r="A738">
        <v>736</v>
      </c>
      <c r="B738" s="3" t="s">
        <v>737</v>
      </c>
      <c r="C738" s="3" t="s">
        <v>4846</v>
      </c>
      <c r="D738">
        <v>3600</v>
      </c>
      <c r="E738">
        <v>108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4">
        <f t="shared" si="57"/>
        <v>41579.484259259261</v>
      </c>
      <c r="M738" s="19">
        <f t="shared" si="58"/>
        <v>2013</v>
      </c>
      <c r="N738" s="14">
        <f t="shared" si="55"/>
        <v>41598.957638888889</v>
      </c>
      <c r="O738" t="b">
        <v>0</v>
      </c>
      <c r="P738">
        <v>108</v>
      </c>
      <c r="Q738" t="b">
        <v>1</v>
      </c>
      <c r="R738" t="s">
        <v>8274</v>
      </c>
      <c r="S738" s="7">
        <f t="shared" si="56"/>
        <v>315.13888888888891</v>
      </c>
      <c r="T738" s="7">
        <f t="shared" si="59"/>
        <v>105.04629629629629</v>
      </c>
      <c r="U738" t="s">
        <v>8322</v>
      </c>
      <c r="V738" t="s">
        <v>8323</v>
      </c>
    </row>
    <row r="739" spans="1:22" ht="45" x14ac:dyDescent="0.4">
      <c r="A739">
        <v>737</v>
      </c>
      <c r="B739" s="3" t="s">
        <v>738</v>
      </c>
      <c r="C739" s="3" t="s">
        <v>4847</v>
      </c>
      <c r="D739">
        <v>5000</v>
      </c>
      <c r="E739">
        <v>108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4">
        <f t="shared" si="57"/>
        <v>41667.025312500002</v>
      </c>
      <c r="M739" s="19">
        <f t="shared" si="58"/>
        <v>2014</v>
      </c>
      <c r="N739" s="14">
        <f t="shared" si="55"/>
        <v>41684.583333333336</v>
      </c>
      <c r="O739" t="b">
        <v>0</v>
      </c>
      <c r="P739">
        <v>108</v>
      </c>
      <c r="Q739" t="b">
        <v>1</v>
      </c>
      <c r="R739" t="s">
        <v>8274</v>
      </c>
      <c r="S739" s="7">
        <f t="shared" si="56"/>
        <v>122.39999999999999</v>
      </c>
      <c r="T739" s="7">
        <f t="shared" si="59"/>
        <v>56.666666666666664</v>
      </c>
      <c r="U739" t="s">
        <v>8322</v>
      </c>
      <c r="V739" t="s">
        <v>8323</v>
      </c>
    </row>
    <row r="740" spans="1:22" ht="30" x14ac:dyDescent="0.4">
      <c r="A740">
        <v>738</v>
      </c>
      <c r="B740" s="3" t="s">
        <v>739</v>
      </c>
      <c r="C740" s="3" t="s">
        <v>4848</v>
      </c>
      <c r="D740">
        <v>1500</v>
      </c>
      <c r="E740">
        <v>41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4">
        <f t="shared" si="57"/>
        <v>41943.354097222225</v>
      </c>
      <c r="M740" s="19">
        <f t="shared" si="58"/>
        <v>2014</v>
      </c>
      <c r="N740" s="14">
        <f t="shared" si="55"/>
        <v>41973.957638888889</v>
      </c>
      <c r="O740" t="b">
        <v>0</v>
      </c>
      <c r="P740">
        <v>41</v>
      </c>
      <c r="Q740" t="b">
        <v>1</v>
      </c>
      <c r="R740" t="s">
        <v>8274</v>
      </c>
      <c r="S740" s="7">
        <f t="shared" si="56"/>
        <v>106.73333333333332</v>
      </c>
      <c r="T740" s="7">
        <f t="shared" si="59"/>
        <v>39.048780487804876</v>
      </c>
      <c r="U740" t="s">
        <v>8322</v>
      </c>
      <c r="V740" t="s">
        <v>8323</v>
      </c>
    </row>
    <row r="741" spans="1:22" ht="45" x14ac:dyDescent="0.4">
      <c r="A741">
        <v>739</v>
      </c>
      <c r="B741" s="3" t="s">
        <v>740</v>
      </c>
      <c r="C741" s="3" t="s">
        <v>4849</v>
      </c>
      <c r="D741">
        <v>6000</v>
      </c>
      <c r="E741">
        <v>139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4">
        <f t="shared" si="57"/>
        <v>41829.252650462964</v>
      </c>
      <c r="M741" s="19">
        <f t="shared" si="58"/>
        <v>2014</v>
      </c>
      <c r="N741" s="14">
        <f t="shared" si="55"/>
        <v>41862.252650462964</v>
      </c>
      <c r="O741" t="b">
        <v>0</v>
      </c>
      <c r="P741">
        <v>139</v>
      </c>
      <c r="Q741" t="b">
        <v>1</v>
      </c>
      <c r="R741" t="s">
        <v>8274</v>
      </c>
      <c r="S741" s="7">
        <f t="shared" si="56"/>
        <v>158.33333333333331</v>
      </c>
      <c r="T741" s="7">
        <f t="shared" si="59"/>
        <v>68.345323741007192</v>
      </c>
      <c r="U741" t="s">
        <v>8322</v>
      </c>
      <c r="V741" t="s">
        <v>8323</v>
      </c>
    </row>
    <row r="742" spans="1:22" ht="45" x14ac:dyDescent="0.4">
      <c r="A742">
        <v>740</v>
      </c>
      <c r="B742" s="3" t="s">
        <v>741</v>
      </c>
      <c r="C742" s="3" t="s">
        <v>4850</v>
      </c>
      <c r="D742">
        <v>3000</v>
      </c>
      <c r="E742">
        <v>19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4">
        <f t="shared" si="57"/>
        <v>42161.896782407406</v>
      </c>
      <c r="M742" s="19">
        <f t="shared" si="58"/>
        <v>2015</v>
      </c>
      <c r="N742" s="14">
        <f t="shared" si="55"/>
        <v>42175.896782407406</v>
      </c>
      <c r="O742" t="b">
        <v>0</v>
      </c>
      <c r="P742">
        <v>19</v>
      </c>
      <c r="Q742" t="b">
        <v>1</v>
      </c>
      <c r="R742" t="s">
        <v>8274</v>
      </c>
      <c r="S742" s="7">
        <f t="shared" si="56"/>
        <v>107.4</v>
      </c>
      <c r="T742" s="7">
        <f t="shared" si="59"/>
        <v>169.57894736842104</v>
      </c>
      <c r="U742" t="s">
        <v>8322</v>
      </c>
      <c r="V742" t="s">
        <v>8323</v>
      </c>
    </row>
    <row r="743" spans="1:22" ht="30" x14ac:dyDescent="0.4">
      <c r="A743">
        <v>741</v>
      </c>
      <c r="B743" s="3" t="s">
        <v>742</v>
      </c>
      <c r="C743" s="3" t="s">
        <v>4851</v>
      </c>
      <c r="D743">
        <v>13000</v>
      </c>
      <c r="E743">
        <v>94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4">
        <f t="shared" si="57"/>
        <v>41401.398217592592</v>
      </c>
      <c r="M743" s="19">
        <f t="shared" si="58"/>
        <v>2013</v>
      </c>
      <c r="N743" s="14">
        <f t="shared" si="55"/>
        <v>41436.398217592592</v>
      </c>
      <c r="O743" t="b">
        <v>0</v>
      </c>
      <c r="P743">
        <v>94</v>
      </c>
      <c r="Q743" t="b">
        <v>1</v>
      </c>
      <c r="R743" t="s">
        <v>8274</v>
      </c>
      <c r="S743" s="7">
        <f t="shared" si="56"/>
        <v>102.25999999999999</v>
      </c>
      <c r="T743" s="7">
        <f t="shared" si="59"/>
        <v>141.42340425531913</v>
      </c>
      <c r="U743" t="s">
        <v>8322</v>
      </c>
      <c r="V743" t="s">
        <v>8323</v>
      </c>
    </row>
    <row r="744" spans="1:22" ht="45" x14ac:dyDescent="0.4">
      <c r="A744">
        <v>742</v>
      </c>
      <c r="B744" s="3" t="s">
        <v>743</v>
      </c>
      <c r="C744" s="3" t="s">
        <v>4852</v>
      </c>
      <c r="D744">
        <v>1400</v>
      </c>
      <c r="E744">
        <v>23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4">
        <f t="shared" si="57"/>
        <v>41689.667962962965</v>
      </c>
      <c r="M744" s="19">
        <f t="shared" si="58"/>
        <v>2014</v>
      </c>
      <c r="N744" s="14">
        <f t="shared" si="55"/>
        <v>41719.626296296294</v>
      </c>
      <c r="O744" t="b">
        <v>0</v>
      </c>
      <c r="P744">
        <v>23</v>
      </c>
      <c r="Q744" t="b">
        <v>1</v>
      </c>
      <c r="R744" t="s">
        <v>8274</v>
      </c>
      <c r="S744" s="7">
        <f t="shared" si="56"/>
        <v>110.71428571428572</v>
      </c>
      <c r="T744" s="7">
        <f t="shared" si="59"/>
        <v>67.391304347826093</v>
      </c>
      <c r="U744" t="s">
        <v>8322</v>
      </c>
      <c r="V744" t="s">
        <v>8323</v>
      </c>
    </row>
    <row r="745" spans="1:22" ht="45" x14ac:dyDescent="0.4">
      <c r="A745">
        <v>743</v>
      </c>
      <c r="B745" s="3" t="s">
        <v>744</v>
      </c>
      <c r="C745" s="3" t="s">
        <v>4853</v>
      </c>
      <c r="D745">
        <v>550</v>
      </c>
      <c r="E745">
        <v>15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4">
        <f t="shared" si="57"/>
        <v>40990.459317129629</v>
      </c>
      <c r="M745" s="19">
        <f t="shared" si="58"/>
        <v>2012</v>
      </c>
      <c r="N745" s="14">
        <f t="shared" si="55"/>
        <v>41015.625</v>
      </c>
      <c r="O745" t="b">
        <v>0</v>
      </c>
      <c r="P745">
        <v>15</v>
      </c>
      <c r="Q745" t="b">
        <v>1</v>
      </c>
      <c r="R745" t="s">
        <v>8274</v>
      </c>
      <c r="S745" s="7">
        <f t="shared" si="56"/>
        <v>148</v>
      </c>
      <c r="T745" s="7">
        <f t="shared" si="59"/>
        <v>54.266666666666666</v>
      </c>
      <c r="U745" t="s">
        <v>8322</v>
      </c>
      <c r="V745" t="s">
        <v>8323</v>
      </c>
    </row>
    <row r="746" spans="1:22" ht="30" x14ac:dyDescent="0.4">
      <c r="A746">
        <v>744</v>
      </c>
      <c r="B746" s="3" t="s">
        <v>745</v>
      </c>
      <c r="C746" s="3" t="s">
        <v>4854</v>
      </c>
      <c r="D746">
        <v>5000</v>
      </c>
      <c r="E746">
        <v>62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4">
        <f t="shared" si="57"/>
        <v>41226.70721064815</v>
      </c>
      <c r="M746" s="19">
        <f t="shared" si="58"/>
        <v>2012</v>
      </c>
      <c r="N746" s="14">
        <f t="shared" si="55"/>
        <v>41256.70721064815</v>
      </c>
      <c r="O746" t="b">
        <v>0</v>
      </c>
      <c r="P746">
        <v>62</v>
      </c>
      <c r="Q746" t="b">
        <v>1</v>
      </c>
      <c r="R746" t="s">
        <v>8274</v>
      </c>
      <c r="S746" s="7">
        <f t="shared" si="56"/>
        <v>102.32000000000001</v>
      </c>
      <c r="T746" s="7">
        <f t="shared" si="59"/>
        <v>82.516129032258064</v>
      </c>
      <c r="U746" t="s">
        <v>8322</v>
      </c>
      <c r="V746" t="s">
        <v>8323</v>
      </c>
    </row>
    <row r="747" spans="1:22" ht="45" x14ac:dyDescent="0.4">
      <c r="A747">
        <v>745</v>
      </c>
      <c r="B747" s="3" t="s">
        <v>746</v>
      </c>
      <c r="C747" s="3" t="s">
        <v>4855</v>
      </c>
      <c r="D747">
        <v>2220</v>
      </c>
      <c r="E747">
        <v>74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4">
        <f t="shared" si="57"/>
        <v>41367.322280092594</v>
      </c>
      <c r="M747" s="19">
        <f t="shared" si="58"/>
        <v>2013</v>
      </c>
      <c r="N747" s="14">
        <f t="shared" si="55"/>
        <v>41397.322280092594</v>
      </c>
      <c r="O747" t="b">
        <v>0</v>
      </c>
      <c r="P747">
        <v>74</v>
      </c>
      <c r="Q747" t="b">
        <v>1</v>
      </c>
      <c r="R747" t="s">
        <v>8274</v>
      </c>
      <c r="S747" s="7">
        <f t="shared" si="56"/>
        <v>179.09909909909908</v>
      </c>
      <c r="T747" s="7">
        <f t="shared" si="59"/>
        <v>53.729729729729726</v>
      </c>
      <c r="U747" t="s">
        <v>8322</v>
      </c>
      <c r="V747" t="s">
        <v>8323</v>
      </c>
    </row>
    <row r="748" spans="1:22" x14ac:dyDescent="0.4">
      <c r="A748">
        <v>746</v>
      </c>
      <c r="B748" s="3" t="s">
        <v>747</v>
      </c>
      <c r="C748" s="3" t="s">
        <v>4856</v>
      </c>
      <c r="D748">
        <v>2987</v>
      </c>
      <c r="E748">
        <v>97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4">
        <f t="shared" si="57"/>
        <v>41156.792928240742</v>
      </c>
      <c r="M748" s="19">
        <f t="shared" si="58"/>
        <v>2012</v>
      </c>
      <c r="N748" s="14">
        <f t="shared" si="55"/>
        <v>41174.915972222225</v>
      </c>
      <c r="O748" t="b">
        <v>0</v>
      </c>
      <c r="P748">
        <v>97</v>
      </c>
      <c r="Q748" t="b">
        <v>1</v>
      </c>
      <c r="R748" t="s">
        <v>8274</v>
      </c>
      <c r="S748" s="7">
        <f t="shared" si="56"/>
        <v>111.08135252761969</v>
      </c>
      <c r="T748" s="7">
        <f t="shared" si="59"/>
        <v>34.206185567010309</v>
      </c>
      <c r="U748" t="s">
        <v>8322</v>
      </c>
      <c r="V748" t="s">
        <v>8323</v>
      </c>
    </row>
    <row r="749" spans="1:22" ht="45" x14ac:dyDescent="0.4">
      <c r="A749">
        <v>747</v>
      </c>
      <c r="B749" s="3" t="s">
        <v>748</v>
      </c>
      <c r="C749" s="3" t="s">
        <v>4857</v>
      </c>
      <c r="D749">
        <v>7000</v>
      </c>
      <c r="E749">
        <v>55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4">
        <f t="shared" si="57"/>
        <v>41988.298831018517</v>
      </c>
      <c r="M749" s="19">
        <f t="shared" si="58"/>
        <v>2014</v>
      </c>
      <c r="N749" s="14">
        <f t="shared" si="55"/>
        <v>42019.204166666663</v>
      </c>
      <c r="O749" t="b">
        <v>0</v>
      </c>
      <c r="P749">
        <v>55</v>
      </c>
      <c r="Q749" t="b">
        <v>1</v>
      </c>
      <c r="R749" t="s">
        <v>8274</v>
      </c>
      <c r="S749" s="7">
        <f t="shared" si="56"/>
        <v>100.04285714285714</v>
      </c>
      <c r="T749" s="7">
        <f t="shared" si="59"/>
        <v>127.32727272727273</v>
      </c>
      <c r="U749" t="s">
        <v>8322</v>
      </c>
      <c r="V749" t="s">
        <v>8323</v>
      </c>
    </row>
    <row r="750" spans="1:22" ht="45" x14ac:dyDescent="0.4">
      <c r="A750">
        <v>748</v>
      </c>
      <c r="B750" s="3" t="s">
        <v>749</v>
      </c>
      <c r="C750" s="3" t="s">
        <v>4858</v>
      </c>
      <c r="D750">
        <v>2000</v>
      </c>
      <c r="E750">
        <v>44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4">
        <f t="shared" si="57"/>
        <v>41831.596828703703</v>
      </c>
      <c r="M750" s="19">
        <f t="shared" si="58"/>
        <v>2014</v>
      </c>
      <c r="N750" s="14">
        <f t="shared" si="55"/>
        <v>41861.596828703703</v>
      </c>
      <c r="O750" t="b">
        <v>0</v>
      </c>
      <c r="P750">
        <v>44</v>
      </c>
      <c r="Q750" t="b">
        <v>1</v>
      </c>
      <c r="R750" t="s">
        <v>8274</v>
      </c>
      <c r="S750" s="7">
        <f t="shared" si="56"/>
        <v>100.25</v>
      </c>
      <c r="T750" s="7">
        <f t="shared" si="59"/>
        <v>45.56818181818182</v>
      </c>
      <c r="U750" t="s">
        <v>8322</v>
      </c>
      <c r="V750" t="s">
        <v>8323</v>
      </c>
    </row>
    <row r="751" spans="1:22" ht="4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110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4">
        <f t="shared" si="57"/>
        <v>42733.69131944445</v>
      </c>
      <c r="M751" s="19">
        <f t="shared" si="58"/>
        <v>2016</v>
      </c>
      <c r="N751" s="14">
        <f t="shared" si="55"/>
        <v>42763.69131944445</v>
      </c>
      <c r="O751" t="b">
        <v>0</v>
      </c>
      <c r="P751">
        <v>110</v>
      </c>
      <c r="Q751" t="b">
        <v>1</v>
      </c>
      <c r="R751" t="s">
        <v>8274</v>
      </c>
      <c r="S751" s="7">
        <f t="shared" si="56"/>
        <v>105.56</v>
      </c>
      <c r="T751" s="7">
        <f t="shared" si="59"/>
        <v>95.963636363636368</v>
      </c>
      <c r="U751" t="s">
        <v>8322</v>
      </c>
      <c r="V751" t="s">
        <v>8323</v>
      </c>
    </row>
    <row r="752" spans="1:22" ht="45" x14ac:dyDescent="0.4">
      <c r="A752">
        <v>750</v>
      </c>
      <c r="B752" s="3" t="s">
        <v>751</v>
      </c>
      <c r="C752" s="3" t="s">
        <v>4860</v>
      </c>
      <c r="D752">
        <v>4444</v>
      </c>
      <c r="E752">
        <v>59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4">
        <f t="shared" si="57"/>
        <v>41299.628148148149</v>
      </c>
      <c r="M752" s="19">
        <f t="shared" si="58"/>
        <v>2013</v>
      </c>
      <c r="N752" s="14">
        <f t="shared" si="55"/>
        <v>41329.628148148149</v>
      </c>
      <c r="O752" t="b">
        <v>0</v>
      </c>
      <c r="P752">
        <v>59</v>
      </c>
      <c r="Q752" t="b">
        <v>1</v>
      </c>
      <c r="R752" t="s">
        <v>8274</v>
      </c>
      <c r="S752" s="7">
        <f t="shared" si="56"/>
        <v>102.58775877587757</v>
      </c>
      <c r="T752" s="7">
        <f t="shared" si="59"/>
        <v>77.271186440677965</v>
      </c>
      <c r="U752" t="s">
        <v>8322</v>
      </c>
      <c r="V752" t="s">
        <v>8323</v>
      </c>
    </row>
    <row r="753" spans="1:22" ht="45" x14ac:dyDescent="0.4">
      <c r="A753">
        <v>751</v>
      </c>
      <c r="B753" s="3" t="s">
        <v>752</v>
      </c>
      <c r="C753" s="3" t="s">
        <v>4861</v>
      </c>
      <c r="D753">
        <v>3000</v>
      </c>
      <c r="E753">
        <v>62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4">
        <f t="shared" si="57"/>
        <v>40713.380497685182</v>
      </c>
      <c r="M753" s="19">
        <f t="shared" si="58"/>
        <v>2011</v>
      </c>
      <c r="N753" s="14">
        <f t="shared" si="55"/>
        <v>40759.380497685182</v>
      </c>
      <c r="O753" t="b">
        <v>0</v>
      </c>
      <c r="P753">
        <v>62</v>
      </c>
      <c r="Q753" t="b">
        <v>1</v>
      </c>
      <c r="R753" t="s">
        <v>8274</v>
      </c>
      <c r="S753" s="7">
        <f t="shared" si="56"/>
        <v>118.5</v>
      </c>
      <c r="T753" s="7">
        <f t="shared" si="59"/>
        <v>57.338709677419352</v>
      </c>
      <c r="U753" t="s">
        <v>8322</v>
      </c>
      <c r="V753" t="s">
        <v>8323</v>
      </c>
    </row>
    <row r="754" spans="1:22" ht="45" x14ac:dyDescent="0.4">
      <c r="A754">
        <v>752</v>
      </c>
      <c r="B754" s="3" t="s">
        <v>753</v>
      </c>
      <c r="C754" s="3" t="s">
        <v>4862</v>
      </c>
      <c r="D754">
        <v>5000</v>
      </c>
      <c r="E754">
        <v>105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4">
        <f t="shared" si="57"/>
        <v>42639.171493055561</v>
      </c>
      <c r="M754" s="19">
        <f t="shared" si="58"/>
        <v>2016</v>
      </c>
      <c r="N754" s="14">
        <f t="shared" si="55"/>
        <v>42659.208333333328</v>
      </c>
      <c r="O754" t="b">
        <v>0</v>
      </c>
      <c r="P754">
        <v>105</v>
      </c>
      <c r="Q754" t="b">
        <v>1</v>
      </c>
      <c r="R754" t="s">
        <v>8274</v>
      </c>
      <c r="S754" s="7">
        <f t="shared" si="56"/>
        <v>111.7</v>
      </c>
      <c r="T754" s="7">
        <f t="shared" si="59"/>
        <v>53.19047619047619</v>
      </c>
      <c r="U754" t="s">
        <v>8322</v>
      </c>
      <c r="V754" t="s">
        <v>8323</v>
      </c>
    </row>
    <row r="755" spans="1:22" ht="45" x14ac:dyDescent="0.4">
      <c r="A755">
        <v>753</v>
      </c>
      <c r="B755" s="3" t="s">
        <v>754</v>
      </c>
      <c r="C755" s="3" t="s">
        <v>4863</v>
      </c>
      <c r="D755">
        <v>10000</v>
      </c>
      <c r="E755">
        <v>26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4">
        <f t="shared" si="57"/>
        <v>42019.340173611112</v>
      </c>
      <c r="M755" s="19">
        <f t="shared" si="58"/>
        <v>2015</v>
      </c>
      <c r="N755" s="14">
        <f t="shared" si="55"/>
        <v>42049.340173611112</v>
      </c>
      <c r="O755" t="b">
        <v>0</v>
      </c>
      <c r="P755">
        <v>26</v>
      </c>
      <c r="Q755" t="b">
        <v>1</v>
      </c>
      <c r="R755" t="s">
        <v>8274</v>
      </c>
      <c r="S755" s="7">
        <f t="shared" si="56"/>
        <v>128</v>
      </c>
      <c r="T755" s="7">
        <f t="shared" si="59"/>
        <v>492.30769230769232</v>
      </c>
      <c r="U755" t="s">
        <v>8322</v>
      </c>
      <c r="V755" t="s">
        <v>8323</v>
      </c>
    </row>
    <row r="756" spans="1:22" ht="45" x14ac:dyDescent="0.4">
      <c r="A756">
        <v>754</v>
      </c>
      <c r="B756" s="3" t="s">
        <v>755</v>
      </c>
      <c r="C756" s="3" t="s">
        <v>4864</v>
      </c>
      <c r="D756">
        <v>2000</v>
      </c>
      <c r="E756">
        <v>49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4">
        <f t="shared" si="57"/>
        <v>41249.499085648145</v>
      </c>
      <c r="M756" s="19">
        <f t="shared" si="58"/>
        <v>2012</v>
      </c>
      <c r="N756" s="14">
        <f t="shared" si="55"/>
        <v>41279.499085648145</v>
      </c>
      <c r="O756" t="b">
        <v>0</v>
      </c>
      <c r="P756">
        <v>49</v>
      </c>
      <c r="Q756" t="b">
        <v>1</v>
      </c>
      <c r="R756" t="s">
        <v>8274</v>
      </c>
      <c r="S756" s="7">
        <f t="shared" si="56"/>
        <v>103.75000000000001</v>
      </c>
      <c r="T756" s="7">
        <f t="shared" si="59"/>
        <v>42.346938775510203</v>
      </c>
      <c r="U756" t="s">
        <v>8322</v>
      </c>
      <c r="V756" t="s">
        <v>8323</v>
      </c>
    </row>
    <row r="757" spans="1:22" ht="45" x14ac:dyDescent="0.4">
      <c r="A757">
        <v>755</v>
      </c>
      <c r="B757" s="3" t="s">
        <v>756</v>
      </c>
      <c r="C757" s="3" t="s">
        <v>4865</v>
      </c>
      <c r="D757">
        <v>2500</v>
      </c>
      <c r="E757">
        <v>68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4">
        <f t="shared" si="57"/>
        <v>41383.355057870373</v>
      </c>
      <c r="M757" s="19">
        <f t="shared" si="58"/>
        <v>2013</v>
      </c>
      <c r="N757" s="14">
        <f t="shared" si="55"/>
        <v>41413.77847222222</v>
      </c>
      <c r="O757" t="b">
        <v>0</v>
      </c>
      <c r="P757">
        <v>68</v>
      </c>
      <c r="Q757" t="b">
        <v>1</v>
      </c>
      <c r="R757" t="s">
        <v>8274</v>
      </c>
      <c r="S757" s="7">
        <f t="shared" si="56"/>
        <v>101.9076</v>
      </c>
      <c r="T757" s="7">
        <f t="shared" si="59"/>
        <v>37.466029411764708</v>
      </c>
      <c r="U757" t="s">
        <v>8322</v>
      </c>
      <c r="V757" t="s">
        <v>8323</v>
      </c>
    </row>
    <row r="758" spans="1:22" ht="45" x14ac:dyDescent="0.4">
      <c r="A758">
        <v>756</v>
      </c>
      <c r="B758" s="3" t="s">
        <v>757</v>
      </c>
      <c r="C758" s="3" t="s">
        <v>4866</v>
      </c>
      <c r="D758">
        <v>700</v>
      </c>
      <c r="E758">
        <v>22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4">
        <f t="shared" si="57"/>
        <v>40590.516886574071</v>
      </c>
      <c r="M758" s="19">
        <f t="shared" si="58"/>
        <v>2011</v>
      </c>
      <c r="N758" s="14">
        <f t="shared" si="55"/>
        <v>40651.475219907406</v>
      </c>
      <c r="O758" t="b">
        <v>0</v>
      </c>
      <c r="P758">
        <v>22</v>
      </c>
      <c r="Q758" t="b">
        <v>1</v>
      </c>
      <c r="R758" t="s">
        <v>8274</v>
      </c>
      <c r="S758" s="7">
        <f t="shared" si="56"/>
        <v>117.71428571428571</v>
      </c>
      <c r="T758" s="7">
        <f t="shared" si="59"/>
        <v>37.454545454545453</v>
      </c>
      <c r="U758" t="s">
        <v>8322</v>
      </c>
      <c r="V758" t="s">
        <v>8323</v>
      </c>
    </row>
    <row r="759" spans="1:22" ht="45" x14ac:dyDescent="0.4">
      <c r="A759">
        <v>757</v>
      </c>
      <c r="B759" s="3" t="s">
        <v>758</v>
      </c>
      <c r="C759" s="3" t="s">
        <v>4867</v>
      </c>
      <c r="D759">
        <v>250</v>
      </c>
      <c r="E759">
        <v>18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4">
        <f t="shared" si="57"/>
        <v>41234.804560185185</v>
      </c>
      <c r="M759" s="19">
        <f t="shared" si="58"/>
        <v>2012</v>
      </c>
      <c r="N759" s="14">
        <f t="shared" si="55"/>
        <v>41248.804560185185</v>
      </c>
      <c r="O759" t="b">
        <v>0</v>
      </c>
      <c r="P759">
        <v>18</v>
      </c>
      <c r="Q759" t="b">
        <v>1</v>
      </c>
      <c r="R759" t="s">
        <v>8274</v>
      </c>
      <c r="S759" s="7">
        <f t="shared" si="56"/>
        <v>238</v>
      </c>
      <c r="T759" s="7">
        <f t="shared" si="59"/>
        <v>33.055555555555557</v>
      </c>
      <c r="U759" t="s">
        <v>8322</v>
      </c>
      <c r="V759" t="s">
        <v>8323</v>
      </c>
    </row>
    <row r="760" spans="1:22" ht="30" x14ac:dyDescent="0.4">
      <c r="A760">
        <v>758</v>
      </c>
      <c r="B760" s="3" t="s">
        <v>759</v>
      </c>
      <c r="C760" s="3" t="s">
        <v>4868</v>
      </c>
      <c r="D760">
        <v>2500</v>
      </c>
      <c r="E760">
        <v>19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4">
        <f t="shared" si="57"/>
        <v>40429.586435185185</v>
      </c>
      <c r="M760" s="19">
        <f t="shared" si="58"/>
        <v>2010</v>
      </c>
      <c r="N760" s="14">
        <f t="shared" si="55"/>
        <v>40459.586435185185</v>
      </c>
      <c r="O760" t="b">
        <v>0</v>
      </c>
      <c r="P760">
        <v>19</v>
      </c>
      <c r="Q760" t="b">
        <v>1</v>
      </c>
      <c r="R760" t="s">
        <v>8274</v>
      </c>
      <c r="S760" s="7">
        <f t="shared" si="56"/>
        <v>102</v>
      </c>
      <c r="T760" s="7">
        <f t="shared" si="59"/>
        <v>134.21052631578948</v>
      </c>
      <c r="U760" t="s">
        <v>8322</v>
      </c>
      <c r="V760" t="s">
        <v>8323</v>
      </c>
    </row>
    <row r="761" spans="1:22" ht="45" x14ac:dyDescent="0.4">
      <c r="A761">
        <v>759</v>
      </c>
      <c r="B761" s="3" t="s">
        <v>760</v>
      </c>
      <c r="C761" s="3" t="s">
        <v>4869</v>
      </c>
      <c r="D761">
        <v>5000</v>
      </c>
      <c r="E761">
        <v>99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4">
        <f t="shared" si="57"/>
        <v>41789.080312500002</v>
      </c>
      <c r="M761" s="19">
        <f t="shared" si="58"/>
        <v>2014</v>
      </c>
      <c r="N761" s="14">
        <f t="shared" si="55"/>
        <v>41829.080312500002</v>
      </c>
      <c r="O761" t="b">
        <v>0</v>
      </c>
      <c r="P761">
        <v>99</v>
      </c>
      <c r="Q761" t="b">
        <v>1</v>
      </c>
      <c r="R761" t="s">
        <v>8274</v>
      </c>
      <c r="S761" s="7">
        <f t="shared" si="56"/>
        <v>101.92000000000002</v>
      </c>
      <c r="T761" s="7">
        <f t="shared" si="59"/>
        <v>51.474747474747474</v>
      </c>
      <c r="U761" t="s">
        <v>8322</v>
      </c>
      <c r="V761" t="s">
        <v>8323</v>
      </c>
    </row>
    <row r="762" spans="1:22" ht="4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4">
        <f t="shared" si="57"/>
        <v>42670.514039351852</v>
      </c>
      <c r="M762" s="19">
        <f t="shared" si="58"/>
        <v>2016</v>
      </c>
      <c r="N762" s="14">
        <f t="shared" si="55"/>
        <v>42700.555706018524</v>
      </c>
      <c r="O762" t="b">
        <v>0</v>
      </c>
      <c r="P762">
        <v>0</v>
      </c>
      <c r="Q762" t="b">
        <v>0</v>
      </c>
      <c r="R762" t="s">
        <v>8275</v>
      </c>
      <c r="S762" s="7">
        <f t="shared" si="56"/>
        <v>0</v>
      </c>
      <c r="T762" s="7">
        <f t="shared" si="59"/>
        <v>0</v>
      </c>
      <c r="U762" t="s">
        <v>8322</v>
      </c>
      <c r="V762" t="s">
        <v>8324</v>
      </c>
    </row>
    <row r="763" spans="1:22" ht="45" x14ac:dyDescent="0.4">
      <c r="A763">
        <v>761</v>
      </c>
      <c r="B763" s="3" t="s">
        <v>762</v>
      </c>
      <c r="C763" s="3" t="s">
        <v>4871</v>
      </c>
      <c r="D763">
        <v>5000</v>
      </c>
      <c r="E763">
        <v>6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4">
        <f t="shared" si="57"/>
        <v>41642.501458333332</v>
      </c>
      <c r="M763" s="19">
        <f t="shared" si="58"/>
        <v>2014</v>
      </c>
      <c r="N763" s="14">
        <f t="shared" si="55"/>
        <v>41672.501458333332</v>
      </c>
      <c r="O763" t="b">
        <v>0</v>
      </c>
      <c r="P763">
        <v>6</v>
      </c>
      <c r="Q763" t="b">
        <v>0</v>
      </c>
      <c r="R763" t="s">
        <v>8275</v>
      </c>
      <c r="S763" s="7">
        <f t="shared" si="56"/>
        <v>4.7</v>
      </c>
      <c r="T763" s="7">
        <f t="shared" si="59"/>
        <v>39.166666666666664</v>
      </c>
      <c r="U763" t="s">
        <v>8322</v>
      </c>
      <c r="V763" t="s">
        <v>8324</v>
      </c>
    </row>
    <row r="764" spans="1:22" ht="4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4">
        <f t="shared" si="57"/>
        <v>42690.608449074076</v>
      </c>
      <c r="M764" s="19">
        <f t="shared" si="58"/>
        <v>2016</v>
      </c>
      <c r="N764" s="14">
        <f t="shared" si="55"/>
        <v>42708</v>
      </c>
      <c r="O764" t="b">
        <v>0</v>
      </c>
      <c r="P764">
        <v>0</v>
      </c>
      <c r="Q764" t="b">
        <v>0</v>
      </c>
      <c r="R764" t="s">
        <v>8275</v>
      </c>
      <c r="S764" s="7">
        <f t="shared" si="56"/>
        <v>0</v>
      </c>
      <c r="T764" s="7">
        <f t="shared" si="59"/>
        <v>0</v>
      </c>
      <c r="U764" t="s">
        <v>8322</v>
      </c>
      <c r="V764" t="s">
        <v>8324</v>
      </c>
    </row>
    <row r="765" spans="1:22" ht="45" x14ac:dyDescent="0.4">
      <c r="A765">
        <v>763</v>
      </c>
      <c r="B765" s="3" t="s">
        <v>764</v>
      </c>
      <c r="C765" s="3" t="s">
        <v>4873</v>
      </c>
      <c r="D765">
        <v>4290</v>
      </c>
      <c r="E765">
        <v>1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4">
        <f t="shared" si="57"/>
        <v>41471.196851851855</v>
      </c>
      <c r="M765" s="19">
        <f t="shared" si="58"/>
        <v>2013</v>
      </c>
      <c r="N765" s="14">
        <f t="shared" si="55"/>
        <v>41501.196851851855</v>
      </c>
      <c r="O765" t="b">
        <v>0</v>
      </c>
      <c r="P765">
        <v>1</v>
      </c>
      <c r="Q765" t="b">
        <v>0</v>
      </c>
      <c r="R765" t="s">
        <v>8275</v>
      </c>
      <c r="S765" s="7">
        <f t="shared" si="56"/>
        <v>0.11655011655011654</v>
      </c>
      <c r="T765" s="7">
        <f t="shared" si="59"/>
        <v>5</v>
      </c>
      <c r="U765" t="s">
        <v>8322</v>
      </c>
      <c r="V765" t="s">
        <v>8324</v>
      </c>
    </row>
    <row r="766" spans="1:22" ht="4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4">
        <f t="shared" si="57"/>
        <v>42226.923159722224</v>
      </c>
      <c r="M766" s="19">
        <f t="shared" si="58"/>
        <v>2015</v>
      </c>
      <c r="N766" s="14">
        <f t="shared" si="55"/>
        <v>42256.923159722224</v>
      </c>
      <c r="O766" t="b">
        <v>0</v>
      </c>
      <c r="P766">
        <v>0</v>
      </c>
      <c r="Q766" t="b">
        <v>0</v>
      </c>
      <c r="R766" t="s">
        <v>8275</v>
      </c>
      <c r="S766" s="7">
        <f t="shared" si="56"/>
        <v>0</v>
      </c>
      <c r="T766" s="7">
        <f t="shared" si="59"/>
        <v>0</v>
      </c>
      <c r="U766" t="s">
        <v>8322</v>
      </c>
      <c r="V766" t="s">
        <v>8324</v>
      </c>
    </row>
    <row r="767" spans="1:22" ht="45" x14ac:dyDescent="0.4">
      <c r="A767">
        <v>765</v>
      </c>
      <c r="B767" s="3" t="s">
        <v>766</v>
      </c>
      <c r="C767" s="3" t="s">
        <v>4875</v>
      </c>
      <c r="D767">
        <v>7000</v>
      </c>
      <c r="E767">
        <v>44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4">
        <f t="shared" si="57"/>
        <v>41901.292638888888</v>
      </c>
      <c r="M767" s="19">
        <f t="shared" si="58"/>
        <v>2014</v>
      </c>
      <c r="N767" s="14">
        <f t="shared" si="55"/>
        <v>41931.292638888888</v>
      </c>
      <c r="O767" t="b">
        <v>0</v>
      </c>
      <c r="P767">
        <v>44</v>
      </c>
      <c r="Q767" t="b">
        <v>0</v>
      </c>
      <c r="R767" t="s">
        <v>8275</v>
      </c>
      <c r="S767" s="7">
        <f t="shared" si="56"/>
        <v>36.014285714285712</v>
      </c>
      <c r="T767" s="7">
        <f t="shared" si="59"/>
        <v>57.295454545454547</v>
      </c>
      <c r="U767" t="s">
        <v>8322</v>
      </c>
      <c r="V767" t="s">
        <v>8324</v>
      </c>
    </row>
    <row r="768" spans="1:22" ht="4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4">
        <f t="shared" si="57"/>
        <v>42021.533368055556</v>
      </c>
      <c r="M768" s="19">
        <f t="shared" si="58"/>
        <v>2015</v>
      </c>
      <c r="N768" s="14">
        <f t="shared" si="55"/>
        <v>42051.533368055556</v>
      </c>
      <c r="O768" t="b">
        <v>0</v>
      </c>
      <c r="P768">
        <v>0</v>
      </c>
      <c r="Q768" t="b">
        <v>0</v>
      </c>
      <c r="R768" t="s">
        <v>8275</v>
      </c>
      <c r="S768" s="7">
        <f t="shared" si="56"/>
        <v>0</v>
      </c>
      <c r="T768" s="7">
        <f t="shared" si="59"/>
        <v>0</v>
      </c>
      <c r="U768" t="s">
        <v>8322</v>
      </c>
      <c r="V768" t="s">
        <v>8324</v>
      </c>
    </row>
    <row r="769" spans="1:22" ht="60" x14ac:dyDescent="0.4">
      <c r="A769">
        <v>767</v>
      </c>
      <c r="B769" s="3" t="s">
        <v>768</v>
      </c>
      <c r="C769" s="3" t="s">
        <v>4877</v>
      </c>
      <c r="D769">
        <v>5000</v>
      </c>
      <c r="E769">
        <v>3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4">
        <f t="shared" si="57"/>
        <v>42114.893634259264</v>
      </c>
      <c r="M769" s="19">
        <f t="shared" si="58"/>
        <v>2015</v>
      </c>
      <c r="N769" s="14">
        <f t="shared" si="55"/>
        <v>42144.893634259264</v>
      </c>
      <c r="O769" t="b">
        <v>0</v>
      </c>
      <c r="P769">
        <v>3</v>
      </c>
      <c r="Q769" t="b">
        <v>0</v>
      </c>
      <c r="R769" t="s">
        <v>8275</v>
      </c>
      <c r="S769" s="7">
        <f t="shared" si="56"/>
        <v>3.54</v>
      </c>
      <c r="T769" s="7">
        <f t="shared" si="59"/>
        <v>59</v>
      </c>
      <c r="U769" t="s">
        <v>8322</v>
      </c>
      <c r="V769" t="s">
        <v>8324</v>
      </c>
    </row>
    <row r="770" spans="1:22" ht="4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4">
        <f t="shared" si="57"/>
        <v>41593.957060185188</v>
      </c>
      <c r="M770" s="19">
        <f t="shared" si="58"/>
        <v>2013</v>
      </c>
      <c r="N770" s="14">
        <f t="shared" ref="N770:N833" si="60">(J770/86400)+25569+(-6/24)</f>
        <v>41623.957060185188</v>
      </c>
      <c r="O770" t="b">
        <v>0</v>
      </c>
      <c r="P770">
        <v>0</v>
      </c>
      <c r="Q770" t="b">
        <v>0</v>
      </c>
      <c r="R770" t="s">
        <v>8275</v>
      </c>
      <c r="S770" s="7">
        <f t="shared" ref="S770:S833" si="61">F770/D770*100</f>
        <v>0</v>
      </c>
      <c r="T770" s="7">
        <f t="shared" si="59"/>
        <v>0</v>
      </c>
      <c r="U770" t="s">
        <v>8322</v>
      </c>
      <c r="V770" t="s">
        <v>8324</v>
      </c>
    </row>
    <row r="771" spans="1:22" ht="45" x14ac:dyDescent="0.4">
      <c r="A771">
        <v>769</v>
      </c>
      <c r="B771" s="3" t="s">
        <v>770</v>
      </c>
      <c r="C771" s="3" t="s">
        <v>4879</v>
      </c>
      <c r="D771">
        <v>4000</v>
      </c>
      <c r="E771">
        <v>52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4">
        <f t="shared" ref="L771:L834" si="62">(K771/86400)+25569+(-6/24)</f>
        <v>41604.746458333335</v>
      </c>
      <c r="M771" s="19">
        <f t="shared" ref="M771:M834" si="63">YEAR(L771)</f>
        <v>2013</v>
      </c>
      <c r="N771" s="14">
        <f t="shared" si="60"/>
        <v>41634.746458333335</v>
      </c>
      <c r="O771" t="b">
        <v>0</v>
      </c>
      <c r="P771">
        <v>52</v>
      </c>
      <c r="Q771" t="b">
        <v>0</v>
      </c>
      <c r="R771" t="s">
        <v>8275</v>
      </c>
      <c r="S771" s="7">
        <f t="shared" si="61"/>
        <v>41.4</v>
      </c>
      <c r="T771" s="7">
        <f t="shared" ref="T771:T834" si="64">IFERROR(F771/P771,0)</f>
        <v>31.846153846153847</v>
      </c>
      <c r="U771" t="s">
        <v>8322</v>
      </c>
      <c r="V771" t="s">
        <v>8324</v>
      </c>
    </row>
    <row r="772" spans="1:22" ht="4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4">
        <f t="shared" si="62"/>
        <v>41289.7496412037</v>
      </c>
      <c r="M772" s="19">
        <f t="shared" si="63"/>
        <v>2013</v>
      </c>
      <c r="N772" s="14">
        <f t="shared" si="60"/>
        <v>41329.7496412037</v>
      </c>
      <c r="O772" t="b">
        <v>0</v>
      </c>
      <c r="P772">
        <v>0</v>
      </c>
      <c r="Q772" t="b">
        <v>0</v>
      </c>
      <c r="R772" t="s">
        <v>8275</v>
      </c>
      <c r="S772" s="7">
        <f t="shared" si="61"/>
        <v>0</v>
      </c>
      <c r="T772" s="7">
        <f t="shared" si="64"/>
        <v>0</v>
      </c>
      <c r="U772" t="s">
        <v>8322</v>
      </c>
      <c r="V772" t="s">
        <v>8324</v>
      </c>
    </row>
    <row r="773" spans="1:22" ht="4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4">
        <f t="shared" si="62"/>
        <v>42349.574097222227</v>
      </c>
      <c r="M773" s="19">
        <f t="shared" si="63"/>
        <v>2015</v>
      </c>
      <c r="N773" s="14">
        <f t="shared" si="60"/>
        <v>42399.574097222227</v>
      </c>
      <c r="O773" t="b">
        <v>0</v>
      </c>
      <c r="P773">
        <v>1</v>
      </c>
      <c r="Q773" t="b">
        <v>0</v>
      </c>
      <c r="R773" t="s">
        <v>8275</v>
      </c>
      <c r="S773" s="7">
        <f t="shared" si="61"/>
        <v>2.6315789473684209E-2</v>
      </c>
      <c r="T773" s="7">
        <f t="shared" si="64"/>
        <v>10</v>
      </c>
      <c r="U773" t="s">
        <v>8322</v>
      </c>
      <c r="V773" t="s">
        <v>8324</v>
      </c>
    </row>
    <row r="774" spans="1:22" ht="45" x14ac:dyDescent="0.4">
      <c r="A774">
        <v>772</v>
      </c>
      <c r="B774" s="3" t="s">
        <v>773</v>
      </c>
      <c r="C774" s="3" t="s">
        <v>4882</v>
      </c>
      <c r="D774">
        <v>1500</v>
      </c>
      <c r="E774">
        <v>1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4">
        <f t="shared" si="62"/>
        <v>40067.806932870371</v>
      </c>
      <c r="M774" s="19">
        <f t="shared" si="63"/>
        <v>2009</v>
      </c>
      <c r="N774" s="14">
        <f t="shared" si="60"/>
        <v>40117.915972222225</v>
      </c>
      <c r="O774" t="b">
        <v>0</v>
      </c>
      <c r="P774">
        <v>1</v>
      </c>
      <c r="Q774" t="b">
        <v>0</v>
      </c>
      <c r="R774" t="s">
        <v>8275</v>
      </c>
      <c r="S774" s="7">
        <f t="shared" si="61"/>
        <v>3.3333333333333335</v>
      </c>
      <c r="T774" s="7">
        <f t="shared" si="64"/>
        <v>50</v>
      </c>
      <c r="U774" t="s">
        <v>8322</v>
      </c>
      <c r="V774" t="s">
        <v>8324</v>
      </c>
    </row>
    <row r="775" spans="1:22" ht="45" x14ac:dyDescent="0.4">
      <c r="A775">
        <v>773</v>
      </c>
      <c r="B775" s="3" t="s">
        <v>774</v>
      </c>
      <c r="C775" s="3" t="s">
        <v>4883</v>
      </c>
      <c r="D775">
        <v>3759</v>
      </c>
      <c r="E775">
        <v>2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4">
        <f t="shared" si="62"/>
        <v>42100.485937500001</v>
      </c>
      <c r="M775" s="19">
        <f t="shared" si="63"/>
        <v>2015</v>
      </c>
      <c r="N775" s="14">
        <f t="shared" si="60"/>
        <v>42134.709027777775</v>
      </c>
      <c r="O775" t="b">
        <v>0</v>
      </c>
      <c r="P775">
        <v>2</v>
      </c>
      <c r="Q775" t="b">
        <v>0</v>
      </c>
      <c r="R775" t="s">
        <v>8275</v>
      </c>
      <c r="S775" s="7">
        <f t="shared" si="61"/>
        <v>0.85129023676509719</v>
      </c>
      <c r="T775" s="7">
        <f t="shared" si="64"/>
        <v>16</v>
      </c>
      <c r="U775" t="s">
        <v>8322</v>
      </c>
      <c r="V775" t="s">
        <v>8324</v>
      </c>
    </row>
    <row r="776" spans="1:22" ht="45" x14ac:dyDescent="0.4">
      <c r="A776">
        <v>774</v>
      </c>
      <c r="B776" s="3" t="s">
        <v>775</v>
      </c>
      <c r="C776" s="3" t="s">
        <v>4884</v>
      </c>
      <c r="D776">
        <v>500</v>
      </c>
      <c r="E776">
        <v>9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4">
        <f t="shared" si="62"/>
        <v>41663.530300925922</v>
      </c>
      <c r="M776" s="19">
        <f t="shared" si="63"/>
        <v>2014</v>
      </c>
      <c r="N776" s="14">
        <f t="shared" si="60"/>
        <v>41693.530300925922</v>
      </c>
      <c r="O776" t="b">
        <v>0</v>
      </c>
      <c r="P776">
        <v>9</v>
      </c>
      <c r="Q776" t="b">
        <v>0</v>
      </c>
      <c r="R776" t="s">
        <v>8275</v>
      </c>
      <c r="S776" s="7">
        <f t="shared" si="61"/>
        <v>70.199999999999989</v>
      </c>
      <c r="T776" s="7">
        <f t="shared" si="64"/>
        <v>39</v>
      </c>
      <c r="U776" t="s">
        <v>8322</v>
      </c>
      <c r="V776" t="s">
        <v>8324</v>
      </c>
    </row>
    <row r="777" spans="1:22" ht="45" x14ac:dyDescent="0.4">
      <c r="A777">
        <v>775</v>
      </c>
      <c r="B777" s="3" t="s">
        <v>776</v>
      </c>
      <c r="C777" s="3" t="s">
        <v>4885</v>
      </c>
      <c r="D777">
        <v>10000</v>
      </c>
      <c r="E777">
        <v>5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4">
        <f t="shared" si="62"/>
        <v>40862.810127314813</v>
      </c>
      <c r="M777" s="19">
        <f t="shared" si="63"/>
        <v>2011</v>
      </c>
      <c r="N777" s="14">
        <f t="shared" si="60"/>
        <v>40892.810127314813</v>
      </c>
      <c r="O777" t="b">
        <v>0</v>
      </c>
      <c r="P777">
        <v>5</v>
      </c>
      <c r="Q777" t="b">
        <v>0</v>
      </c>
      <c r="R777" t="s">
        <v>8275</v>
      </c>
      <c r="S777" s="7">
        <f t="shared" si="61"/>
        <v>1.7000000000000002</v>
      </c>
      <c r="T777" s="7">
        <f t="shared" si="64"/>
        <v>34</v>
      </c>
      <c r="U777" t="s">
        <v>8322</v>
      </c>
      <c r="V777" t="s">
        <v>8324</v>
      </c>
    </row>
    <row r="778" spans="1:22" ht="45" x14ac:dyDescent="0.4">
      <c r="A778">
        <v>776</v>
      </c>
      <c r="B778" s="3" t="s">
        <v>777</v>
      </c>
      <c r="C778" s="3" t="s">
        <v>4886</v>
      </c>
      <c r="D778">
        <v>7000</v>
      </c>
      <c r="E778">
        <v>57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4">
        <f t="shared" si="62"/>
        <v>42250.435706018514</v>
      </c>
      <c r="M778" s="19">
        <f t="shared" si="63"/>
        <v>2015</v>
      </c>
      <c r="N778" s="14">
        <f t="shared" si="60"/>
        <v>42287.958333333328</v>
      </c>
      <c r="O778" t="b">
        <v>0</v>
      </c>
      <c r="P778">
        <v>57</v>
      </c>
      <c r="Q778" t="b">
        <v>0</v>
      </c>
      <c r="R778" t="s">
        <v>8275</v>
      </c>
      <c r="S778" s="7">
        <f t="shared" si="61"/>
        <v>51.4</v>
      </c>
      <c r="T778" s="7">
        <f t="shared" si="64"/>
        <v>63.122807017543863</v>
      </c>
      <c r="U778" t="s">
        <v>8322</v>
      </c>
      <c r="V778" t="s">
        <v>8324</v>
      </c>
    </row>
    <row r="779" spans="1:22" ht="45" x14ac:dyDescent="0.4">
      <c r="A779">
        <v>777</v>
      </c>
      <c r="B779" s="3" t="s">
        <v>778</v>
      </c>
      <c r="C779" s="3" t="s">
        <v>4887</v>
      </c>
      <c r="D779">
        <v>3000</v>
      </c>
      <c r="E779">
        <v>3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4">
        <f t="shared" si="62"/>
        <v>41456.731215277774</v>
      </c>
      <c r="M779" s="19">
        <f t="shared" si="63"/>
        <v>2013</v>
      </c>
      <c r="N779" s="14">
        <f t="shared" si="60"/>
        <v>41486.731215277774</v>
      </c>
      <c r="O779" t="b">
        <v>0</v>
      </c>
      <c r="P779">
        <v>3</v>
      </c>
      <c r="Q779" t="b">
        <v>0</v>
      </c>
      <c r="R779" t="s">
        <v>8275</v>
      </c>
      <c r="S779" s="7">
        <f t="shared" si="61"/>
        <v>0.70000000000000007</v>
      </c>
      <c r="T779" s="7">
        <f t="shared" si="64"/>
        <v>7</v>
      </c>
      <c r="U779" t="s">
        <v>8322</v>
      </c>
      <c r="V779" t="s">
        <v>8324</v>
      </c>
    </row>
    <row r="780" spans="1:22" ht="45" x14ac:dyDescent="0.4">
      <c r="A780">
        <v>778</v>
      </c>
      <c r="B780" s="3" t="s">
        <v>779</v>
      </c>
      <c r="C780" s="3" t="s">
        <v>4888</v>
      </c>
      <c r="D780">
        <v>500</v>
      </c>
      <c r="E780">
        <v>1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4">
        <f t="shared" si="62"/>
        <v>41729.452314814815</v>
      </c>
      <c r="M780" s="19">
        <f t="shared" si="63"/>
        <v>2014</v>
      </c>
      <c r="N780" s="14">
        <f t="shared" si="60"/>
        <v>41759.452314814815</v>
      </c>
      <c r="O780" t="b">
        <v>0</v>
      </c>
      <c r="P780">
        <v>1</v>
      </c>
      <c r="Q780" t="b">
        <v>0</v>
      </c>
      <c r="R780" t="s">
        <v>8275</v>
      </c>
      <c r="S780" s="7">
        <f t="shared" si="61"/>
        <v>0.4</v>
      </c>
      <c r="T780" s="7">
        <f t="shared" si="64"/>
        <v>2</v>
      </c>
      <c r="U780" t="s">
        <v>8322</v>
      </c>
      <c r="V780" t="s">
        <v>8324</v>
      </c>
    </row>
    <row r="781" spans="1:22" ht="45" x14ac:dyDescent="0.4">
      <c r="A781">
        <v>779</v>
      </c>
      <c r="B781" s="3" t="s">
        <v>780</v>
      </c>
      <c r="C781" s="3" t="s">
        <v>4889</v>
      </c>
      <c r="D781">
        <v>15000</v>
      </c>
      <c r="E781">
        <v>6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4">
        <f t="shared" si="62"/>
        <v>40436.43408564815</v>
      </c>
      <c r="M781" s="19">
        <f t="shared" si="63"/>
        <v>2010</v>
      </c>
      <c r="N781" s="14">
        <f t="shared" si="60"/>
        <v>40465.916666666664</v>
      </c>
      <c r="O781" t="b">
        <v>0</v>
      </c>
      <c r="P781">
        <v>6</v>
      </c>
      <c r="Q781" t="b">
        <v>0</v>
      </c>
      <c r="R781" t="s">
        <v>8275</v>
      </c>
      <c r="S781" s="7">
        <f t="shared" si="61"/>
        <v>2.666666666666667</v>
      </c>
      <c r="T781" s="7">
        <f t="shared" si="64"/>
        <v>66.666666666666671</v>
      </c>
      <c r="U781" t="s">
        <v>8322</v>
      </c>
      <c r="V781" t="s">
        <v>8324</v>
      </c>
    </row>
    <row r="782" spans="1:22" ht="30" x14ac:dyDescent="0.4">
      <c r="A782">
        <v>780</v>
      </c>
      <c r="B782" s="3" t="s">
        <v>781</v>
      </c>
      <c r="C782" s="3" t="s">
        <v>4890</v>
      </c>
      <c r="D782">
        <v>1000</v>
      </c>
      <c r="E782">
        <v>27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4">
        <f t="shared" si="62"/>
        <v>40636.423900462964</v>
      </c>
      <c r="M782" s="19">
        <f t="shared" si="63"/>
        <v>2011</v>
      </c>
      <c r="N782" s="14">
        <f t="shared" si="60"/>
        <v>40666.423900462964</v>
      </c>
      <c r="O782" t="b">
        <v>0</v>
      </c>
      <c r="P782">
        <v>27</v>
      </c>
      <c r="Q782" t="b">
        <v>1</v>
      </c>
      <c r="R782" t="s">
        <v>8276</v>
      </c>
      <c r="S782" s="7">
        <f t="shared" si="61"/>
        <v>104</v>
      </c>
      <c r="T782" s="7">
        <f t="shared" si="64"/>
        <v>38.518518518518519</v>
      </c>
      <c r="U782" t="s">
        <v>8325</v>
      </c>
      <c r="V782" t="s">
        <v>8326</v>
      </c>
    </row>
    <row r="783" spans="1:22" ht="45" x14ac:dyDescent="0.4">
      <c r="A783">
        <v>781</v>
      </c>
      <c r="B783" s="3" t="s">
        <v>782</v>
      </c>
      <c r="C783" s="3" t="s">
        <v>4891</v>
      </c>
      <c r="D783">
        <v>800</v>
      </c>
      <c r="E783">
        <v>25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4">
        <f t="shared" si="62"/>
        <v>41402.750856481478</v>
      </c>
      <c r="M783" s="19">
        <f t="shared" si="63"/>
        <v>2013</v>
      </c>
      <c r="N783" s="14">
        <f t="shared" si="60"/>
        <v>41432.750856481478</v>
      </c>
      <c r="O783" t="b">
        <v>0</v>
      </c>
      <c r="P783">
        <v>25</v>
      </c>
      <c r="Q783" t="b">
        <v>1</v>
      </c>
      <c r="R783" t="s">
        <v>8276</v>
      </c>
      <c r="S783" s="7">
        <f t="shared" si="61"/>
        <v>133.15375</v>
      </c>
      <c r="T783" s="7">
        <f t="shared" si="64"/>
        <v>42.609200000000001</v>
      </c>
      <c r="U783" t="s">
        <v>8325</v>
      </c>
      <c r="V783" t="s">
        <v>8326</v>
      </c>
    </row>
    <row r="784" spans="1:22" ht="45" x14ac:dyDescent="0.4">
      <c r="A784">
        <v>782</v>
      </c>
      <c r="B784" s="3" t="s">
        <v>783</v>
      </c>
      <c r="C784" s="3" t="s">
        <v>4892</v>
      </c>
      <c r="D784">
        <v>700</v>
      </c>
      <c r="E784">
        <v>14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4">
        <f t="shared" si="62"/>
        <v>41116.508125</v>
      </c>
      <c r="M784" s="19">
        <f t="shared" si="63"/>
        <v>2012</v>
      </c>
      <c r="N784" s="14">
        <f t="shared" si="60"/>
        <v>41146.508125</v>
      </c>
      <c r="O784" t="b">
        <v>0</v>
      </c>
      <c r="P784">
        <v>14</v>
      </c>
      <c r="Q784" t="b">
        <v>1</v>
      </c>
      <c r="R784" t="s">
        <v>8276</v>
      </c>
      <c r="S784" s="7">
        <f t="shared" si="61"/>
        <v>100</v>
      </c>
      <c r="T784" s="7">
        <f t="shared" si="64"/>
        <v>50</v>
      </c>
      <c r="U784" t="s">
        <v>8325</v>
      </c>
      <c r="V784" t="s">
        <v>8326</v>
      </c>
    </row>
    <row r="785" spans="1:22" ht="45" x14ac:dyDescent="0.4">
      <c r="A785">
        <v>783</v>
      </c>
      <c r="B785" s="3" t="s">
        <v>784</v>
      </c>
      <c r="C785" s="3" t="s">
        <v>4893</v>
      </c>
      <c r="D785">
        <v>1500</v>
      </c>
      <c r="E785">
        <v>35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4">
        <f t="shared" si="62"/>
        <v>40987.523715277777</v>
      </c>
      <c r="M785" s="19">
        <f t="shared" si="63"/>
        <v>2012</v>
      </c>
      <c r="N785" s="14">
        <f t="shared" si="60"/>
        <v>41026.666666666664</v>
      </c>
      <c r="O785" t="b">
        <v>0</v>
      </c>
      <c r="P785">
        <v>35</v>
      </c>
      <c r="Q785" t="b">
        <v>1</v>
      </c>
      <c r="R785" t="s">
        <v>8276</v>
      </c>
      <c r="S785" s="7">
        <f t="shared" si="61"/>
        <v>148.13333333333333</v>
      </c>
      <c r="T785" s="7">
        <f t="shared" si="64"/>
        <v>63.485714285714288</v>
      </c>
      <c r="U785" t="s">
        <v>8325</v>
      </c>
      <c r="V785" t="s">
        <v>8326</v>
      </c>
    </row>
    <row r="786" spans="1:22" ht="4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4">
        <f t="shared" si="62"/>
        <v>41674.899525462963</v>
      </c>
      <c r="M786" s="19">
        <f t="shared" si="63"/>
        <v>2014</v>
      </c>
      <c r="N786" s="14">
        <f t="shared" si="60"/>
        <v>41714.857858796298</v>
      </c>
      <c r="O786" t="b">
        <v>0</v>
      </c>
      <c r="P786">
        <v>10</v>
      </c>
      <c r="Q786" t="b">
        <v>1</v>
      </c>
      <c r="R786" t="s">
        <v>8276</v>
      </c>
      <c r="S786" s="7">
        <f t="shared" si="61"/>
        <v>102.49999999999999</v>
      </c>
      <c r="T786" s="7">
        <f t="shared" si="64"/>
        <v>102.5</v>
      </c>
      <c r="U786" t="s">
        <v>8325</v>
      </c>
      <c r="V786" t="s">
        <v>8326</v>
      </c>
    </row>
    <row r="787" spans="1:22" ht="45" x14ac:dyDescent="0.4">
      <c r="A787">
        <v>785</v>
      </c>
      <c r="B787" s="3" t="s">
        <v>786</v>
      </c>
      <c r="C787" s="3" t="s">
        <v>4895</v>
      </c>
      <c r="D787">
        <v>500</v>
      </c>
      <c r="E787">
        <v>29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4">
        <f t="shared" si="62"/>
        <v>41303.343923611115</v>
      </c>
      <c r="M787" s="19">
        <f t="shared" si="63"/>
        <v>2013</v>
      </c>
      <c r="N787" s="14">
        <f t="shared" si="60"/>
        <v>41333.343923611115</v>
      </c>
      <c r="O787" t="b">
        <v>0</v>
      </c>
      <c r="P787">
        <v>29</v>
      </c>
      <c r="Q787" t="b">
        <v>1</v>
      </c>
      <c r="R787" t="s">
        <v>8276</v>
      </c>
      <c r="S787" s="7">
        <f t="shared" si="61"/>
        <v>180.62799999999999</v>
      </c>
      <c r="T787" s="7">
        <f t="shared" si="64"/>
        <v>31.142758620689655</v>
      </c>
      <c r="U787" t="s">
        <v>8325</v>
      </c>
      <c r="V787" t="s">
        <v>8326</v>
      </c>
    </row>
    <row r="788" spans="1:22" ht="45" x14ac:dyDescent="0.4">
      <c r="A788">
        <v>786</v>
      </c>
      <c r="B788" s="3" t="s">
        <v>787</v>
      </c>
      <c r="C788" s="3" t="s">
        <v>4896</v>
      </c>
      <c r="D788">
        <v>5000</v>
      </c>
      <c r="E788">
        <v>44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4">
        <f t="shared" si="62"/>
        <v>40982.805949074071</v>
      </c>
      <c r="M788" s="19">
        <f t="shared" si="63"/>
        <v>2012</v>
      </c>
      <c r="N788" s="14">
        <f t="shared" si="60"/>
        <v>41040.407638888893</v>
      </c>
      <c r="O788" t="b">
        <v>0</v>
      </c>
      <c r="P788">
        <v>44</v>
      </c>
      <c r="Q788" t="b">
        <v>1</v>
      </c>
      <c r="R788" t="s">
        <v>8276</v>
      </c>
      <c r="S788" s="7">
        <f t="shared" si="61"/>
        <v>142.79999999999998</v>
      </c>
      <c r="T788" s="7">
        <f t="shared" si="64"/>
        <v>162.27272727272728</v>
      </c>
      <c r="U788" t="s">
        <v>8325</v>
      </c>
      <c r="V788" t="s">
        <v>8326</v>
      </c>
    </row>
    <row r="789" spans="1:22" ht="45" x14ac:dyDescent="0.4">
      <c r="A789">
        <v>787</v>
      </c>
      <c r="B789" s="3" t="s">
        <v>788</v>
      </c>
      <c r="C789" s="3" t="s">
        <v>4897</v>
      </c>
      <c r="D789">
        <v>1200</v>
      </c>
      <c r="E789">
        <v>17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4">
        <f t="shared" si="62"/>
        <v>41549.377615740741</v>
      </c>
      <c r="M789" s="19">
        <f t="shared" si="63"/>
        <v>2013</v>
      </c>
      <c r="N789" s="14">
        <f t="shared" si="60"/>
        <v>41579.377615740741</v>
      </c>
      <c r="O789" t="b">
        <v>0</v>
      </c>
      <c r="P789">
        <v>17</v>
      </c>
      <c r="Q789" t="b">
        <v>1</v>
      </c>
      <c r="R789" t="s">
        <v>8276</v>
      </c>
      <c r="S789" s="7">
        <f t="shared" si="61"/>
        <v>114.16666666666666</v>
      </c>
      <c r="T789" s="7">
        <f t="shared" si="64"/>
        <v>80.588235294117652</v>
      </c>
      <c r="U789" t="s">
        <v>8325</v>
      </c>
      <c r="V789" t="s">
        <v>8326</v>
      </c>
    </row>
    <row r="790" spans="1:22" ht="45" x14ac:dyDescent="0.4">
      <c r="A790">
        <v>788</v>
      </c>
      <c r="B790" s="3" t="s">
        <v>789</v>
      </c>
      <c r="C790" s="3" t="s">
        <v>4898</v>
      </c>
      <c r="D790">
        <v>1000</v>
      </c>
      <c r="E790">
        <v>34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4">
        <f t="shared" si="62"/>
        <v>41058.756805555553</v>
      </c>
      <c r="M790" s="19">
        <f t="shared" si="63"/>
        <v>2012</v>
      </c>
      <c r="N790" s="14">
        <f t="shared" si="60"/>
        <v>41096.915972222225</v>
      </c>
      <c r="O790" t="b">
        <v>0</v>
      </c>
      <c r="P790">
        <v>34</v>
      </c>
      <c r="Q790" t="b">
        <v>1</v>
      </c>
      <c r="R790" t="s">
        <v>8276</v>
      </c>
      <c r="S790" s="7">
        <f t="shared" si="61"/>
        <v>203.505</v>
      </c>
      <c r="T790" s="7">
        <f t="shared" si="64"/>
        <v>59.85441176470588</v>
      </c>
      <c r="U790" t="s">
        <v>8325</v>
      </c>
      <c r="V790" t="s">
        <v>8326</v>
      </c>
    </row>
    <row r="791" spans="1:22" ht="45" x14ac:dyDescent="0.4">
      <c r="A791">
        <v>789</v>
      </c>
      <c r="B791" s="3" t="s">
        <v>790</v>
      </c>
      <c r="C791" s="3" t="s">
        <v>4899</v>
      </c>
      <c r="D791">
        <v>1700</v>
      </c>
      <c r="E791">
        <v>14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4">
        <f t="shared" si="62"/>
        <v>41276.936111111107</v>
      </c>
      <c r="M791" s="19">
        <f t="shared" si="63"/>
        <v>2013</v>
      </c>
      <c r="N791" s="14">
        <f t="shared" si="60"/>
        <v>41295.082638888889</v>
      </c>
      <c r="O791" t="b">
        <v>0</v>
      </c>
      <c r="P791">
        <v>14</v>
      </c>
      <c r="Q791" t="b">
        <v>1</v>
      </c>
      <c r="R791" t="s">
        <v>8276</v>
      </c>
      <c r="S791" s="7">
        <f t="shared" si="61"/>
        <v>109.41176470588236</v>
      </c>
      <c r="T791" s="7">
        <f t="shared" si="64"/>
        <v>132.85714285714286</v>
      </c>
      <c r="U791" t="s">
        <v>8325</v>
      </c>
      <c r="V791" t="s">
        <v>8326</v>
      </c>
    </row>
    <row r="792" spans="1:22" ht="4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156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4">
        <f t="shared" si="62"/>
        <v>41275.797905092593</v>
      </c>
      <c r="M792" s="19">
        <f t="shared" si="63"/>
        <v>2013</v>
      </c>
      <c r="N792" s="14">
        <f t="shared" si="60"/>
        <v>41305.797905092593</v>
      </c>
      <c r="O792" t="b">
        <v>0</v>
      </c>
      <c r="P792">
        <v>156</v>
      </c>
      <c r="Q792" t="b">
        <v>1</v>
      </c>
      <c r="R792" t="s">
        <v>8276</v>
      </c>
      <c r="S792" s="7">
        <f t="shared" si="61"/>
        <v>144.37459999999999</v>
      </c>
      <c r="T792" s="7">
        <f t="shared" si="64"/>
        <v>92.547820512820508</v>
      </c>
      <c r="U792" t="s">
        <v>8325</v>
      </c>
      <c r="V792" t="s">
        <v>8326</v>
      </c>
    </row>
    <row r="793" spans="1:22" ht="45" x14ac:dyDescent="0.4">
      <c r="A793">
        <v>791</v>
      </c>
      <c r="B793" s="3" t="s">
        <v>792</v>
      </c>
      <c r="C793" s="3" t="s">
        <v>4901</v>
      </c>
      <c r="D793">
        <v>7500</v>
      </c>
      <c r="E793">
        <v>128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4">
        <f t="shared" si="62"/>
        <v>41557.530624999999</v>
      </c>
      <c r="M793" s="19">
        <f t="shared" si="63"/>
        <v>2013</v>
      </c>
      <c r="N793" s="14">
        <f t="shared" si="60"/>
        <v>41590.999305555553</v>
      </c>
      <c r="O793" t="b">
        <v>0</v>
      </c>
      <c r="P793">
        <v>128</v>
      </c>
      <c r="Q793" t="b">
        <v>1</v>
      </c>
      <c r="R793" t="s">
        <v>8276</v>
      </c>
      <c r="S793" s="7">
        <f t="shared" si="61"/>
        <v>103.86666666666666</v>
      </c>
      <c r="T793" s="7">
        <f t="shared" si="64"/>
        <v>60.859375</v>
      </c>
      <c r="U793" t="s">
        <v>8325</v>
      </c>
      <c r="V793" t="s">
        <v>8326</v>
      </c>
    </row>
    <row r="794" spans="1:22" ht="30" x14ac:dyDescent="0.4">
      <c r="A794">
        <v>792</v>
      </c>
      <c r="B794" s="3" t="s">
        <v>793</v>
      </c>
      <c r="C794" s="3" t="s">
        <v>4902</v>
      </c>
      <c r="D794">
        <v>2500</v>
      </c>
      <c r="E794">
        <v>60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4">
        <f t="shared" si="62"/>
        <v>41555.62364583333</v>
      </c>
      <c r="M794" s="19">
        <f t="shared" si="63"/>
        <v>2013</v>
      </c>
      <c r="N794" s="14">
        <f t="shared" si="60"/>
        <v>41585.665312500001</v>
      </c>
      <c r="O794" t="b">
        <v>0</v>
      </c>
      <c r="P794">
        <v>60</v>
      </c>
      <c r="Q794" t="b">
        <v>1</v>
      </c>
      <c r="R794" t="s">
        <v>8276</v>
      </c>
      <c r="S794" s="7">
        <f t="shared" si="61"/>
        <v>100.44440000000002</v>
      </c>
      <c r="T794" s="7">
        <f t="shared" si="64"/>
        <v>41.851833333333339</v>
      </c>
      <c r="U794" t="s">
        <v>8325</v>
      </c>
      <c r="V794" t="s">
        <v>8326</v>
      </c>
    </row>
    <row r="795" spans="1:22" ht="45" x14ac:dyDescent="0.4">
      <c r="A795">
        <v>793</v>
      </c>
      <c r="B795" s="3" t="s">
        <v>794</v>
      </c>
      <c r="C795" s="3" t="s">
        <v>4903</v>
      </c>
      <c r="D795">
        <v>2750</v>
      </c>
      <c r="E795">
        <v>32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4">
        <f t="shared" si="62"/>
        <v>41442.491249999999</v>
      </c>
      <c r="M795" s="19">
        <f t="shared" si="63"/>
        <v>2013</v>
      </c>
      <c r="N795" s="14">
        <f t="shared" si="60"/>
        <v>41457.957638888889</v>
      </c>
      <c r="O795" t="b">
        <v>0</v>
      </c>
      <c r="P795">
        <v>32</v>
      </c>
      <c r="Q795" t="b">
        <v>1</v>
      </c>
      <c r="R795" t="s">
        <v>8276</v>
      </c>
      <c r="S795" s="7">
        <f t="shared" si="61"/>
        <v>102.77927272727271</v>
      </c>
      <c r="T795" s="7">
        <f t="shared" si="64"/>
        <v>88.325937499999995</v>
      </c>
      <c r="U795" t="s">
        <v>8325</v>
      </c>
      <c r="V795" t="s">
        <v>8326</v>
      </c>
    </row>
    <row r="796" spans="1:22" ht="45" x14ac:dyDescent="0.4">
      <c r="A796">
        <v>794</v>
      </c>
      <c r="B796" s="3" t="s">
        <v>795</v>
      </c>
      <c r="C796" s="3" t="s">
        <v>4904</v>
      </c>
      <c r="D796">
        <v>8000</v>
      </c>
      <c r="E796">
        <v>53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4">
        <f t="shared" si="62"/>
        <v>40735.865011574075</v>
      </c>
      <c r="M796" s="19">
        <f t="shared" si="63"/>
        <v>2011</v>
      </c>
      <c r="N796" s="14">
        <f t="shared" si="60"/>
        <v>40791.462500000001</v>
      </c>
      <c r="O796" t="b">
        <v>0</v>
      </c>
      <c r="P796">
        <v>53</v>
      </c>
      <c r="Q796" t="b">
        <v>1</v>
      </c>
      <c r="R796" t="s">
        <v>8276</v>
      </c>
      <c r="S796" s="7">
        <f t="shared" si="61"/>
        <v>105.31250000000001</v>
      </c>
      <c r="T796" s="7">
        <f t="shared" si="64"/>
        <v>158.96226415094338</v>
      </c>
      <c r="U796" t="s">
        <v>8325</v>
      </c>
      <c r="V796" t="s">
        <v>8326</v>
      </c>
    </row>
    <row r="797" spans="1:22" ht="4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184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4">
        <f t="shared" si="62"/>
        <v>40963.363032407404</v>
      </c>
      <c r="M797" s="19">
        <f t="shared" si="63"/>
        <v>2012</v>
      </c>
      <c r="N797" s="14">
        <f t="shared" si="60"/>
        <v>41005.957638888889</v>
      </c>
      <c r="O797" t="b">
        <v>0</v>
      </c>
      <c r="P797">
        <v>184</v>
      </c>
      <c r="Q797" t="b">
        <v>1</v>
      </c>
      <c r="R797" t="s">
        <v>8276</v>
      </c>
      <c r="S797" s="7">
        <f t="shared" si="61"/>
        <v>111.78571428571429</v>
      </c>
      <c r="T797" s="7">
        <f t="shared" si="64"/>
        <v>85.054347826086953</v>
      </c>
      <c r="U797" t="s">
        <v>8325</v>
      </c>
      <c r="V797" t="s">
        <v>8326</v>
      </c>
    </row>
    <row r="798" spans="1:22" ht="60" x14ac:dyDescent="0.4">
      <c r="A798">
        <v>796</v>
      </c>
      <c r="B798" s="3" t="s">
        <v>797</v>
      </c>
      <c r="C798" s="3" t="s">
        <v>4906</v>
      </c>
      <c r="D798">
        <v>10000</v>
      </c>
      <c r="E798">
        <v>90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4">
        <f t="shared" si="62"/>
        <v>41502.632928240739</v>
      </c>
      <c r="M798" s="19">
        <f t="shared" si="63"/>
        <v>2013</v>
      </c>
      <c r="N798" s="14">
        <f t="shared" si="60"/>
        <v>41532.631944444445</v>
      </c>
      <c r="O798" t="b">
        <v>0</v>
      </c>
      <c r="P798">
        <v>90</v>
      </c>
      <c r="Q798" t="b">
        <v>1</v>
      </c>
      <c r="R798" t="s">
        <v>8276</v>
      </c>
      <c r="S798" s="7">
        <f t="shared" si="61"/>
        <v>101.35000000000001</v>
      </c>
      <c r="T798" s="7">
        <f t="shared" si="64"/>
        <v>112.61111111111111</v>
      </c>
      <c r="U798" t="s">
        <v>8325</v>
      </c>
      <c r="V798" t="s">
        <v>8326</v>
      </c>
    </row>
    <row r="799" spans="1:22" ht="45" x14ac:dyDescent="0.4">
      <c r="A799">
        <v>797</v>
      </c>
      <c r="B799" s="3" t="s">
        <v>798</v>
      </c>
      <c r="C799" s="3" t="s">
        <v>4907</v>
      </c>
      <c r="D799">
        <v>3000</v>
      </c>
      <c r="E799">
        <v>71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4">
        <f t="shared" si="62"/>
        <v>40996.744074074071</v>
      </c>
      <c r="M799" s="19">
        <f t="shared" si="63"/>
        <v>2012</v>
      </c>
      <c r="N799" s="14">
        <f t="shared" si="60"/>
        <v>41027.916666666664</v>
      </c>
      <c r="O799" t="b">
        <v>0</v>
      </c>
      <c r="P799">
        <v>71</v>
      </c>
      <c r="Q799" t="b">
        <v>1</v>
      </c>
      <c r="R799" t="s">
        <v>8276</v>
      </c>
      <c r="S799" s="7">
        <f t="shared" si="61"/>
        <v>107.53333333333333</v>
      </c>
      <c r="T799" s="7">
        <f t="shared" si="64"/>
        <v>45.436619718309856</v>
      </c>
      <c r="U799" t="s">
        <v>8325</v>
      </c>
      <c r="V799" t="s">
        <v>8326</v>
      </c>
    </row>
    <row r="800" spans="1:22" ht="45" x14ac:dyDescent="0.4">
      <c r="A800">
        <v>798</v>
      </c>
      <c r="B800" s="3" t="s">
        <v>799</v>
      </c>
      <c r="C800" s="3" t="s">
        <v>4908</v>
      </c>
      <c r="D800">
        <v>3500</v>
      </c>
      <c r="E800">
        <v>87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4">
        <f t="shared" si="62"/>
        <v>41882.340127314819</v>
      </c>
      <c r="M800" s="19">
        <f t="shared" si="63"/>
        <v>2014</v>
      </c>
      <c r="N800" s="14">
        <f t="shared" si="60"/>
        <v>41912.340127314819</v>
      </c>
      <c r="O800" t="b">
        <v>0</v>
      </c>
      <c r="P800">
        <v>87</v>
      </c>
      <c r="Q800" t="b">
        <v>1</v>
      </c>
      <c r="R800" t="s">
        <v>8276</v>
      </c>
      <c r="S800" s="7">
        <f t="shared" si="61"/>
        <v>114.88571428571429</v>
      </c>
      <c r="T800" s="7">
        <f t="shared" si="64"/>
        <v>46.218390804597703</v>
      </c>
      <c r="U800" t="s">
        <v>8325</v>
      </c>
      <c r="V800" t="s">
        <v>8326</v>
      </c>
    </row>
    <row r="801" spans="1:22" ht="45" x14ac:dyDescent="0.4">
      <c r="A801">
        <v>799</v>
      </c>
      <c r="B801" s="3" t="s">
        <v>800</v>
      </c>
      <c r="C801" s="3" t="s">
        <v>4909</v>
      </c>
      <c r="D801">
        <v>5000</v>
      </c>
      <c r="E801">
        <v>28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4">
        <f t="shared" si="62"/>
        <v>40996.417199074072</v>
      </c>
      <c r="M801" s="19">
        <f t="shared" si="63"/>
        <v>2012</v>
      </c>
      <c r="N801" s="14">
        <f t="shared" si="60"/>
        <v>41026.417199074072</v>
      </c>
      <c r="O801" t="b">
        <v>0</v>
      </c>
      <c r="P801">
        <v>28</v>
      </c>
      <c r="Q801" t="b">
        <v>1</v>
      </c>
      <c r="R801" t="s">
        <v>8276</v>
      </c>
      <c r="S801" s="7">
        <f t="shared" si="61"/>
        <v>100.02</v>
      </c>
      <c r="T801" s="7">
        <f t="shared" si="64"/>
        <v>178.60714285714286</v>
      </c>
      <c r="U801" t="s">
        <v>8325</v>
      </c>
      <c r="V801" t="s">
        <v>8326</v>
      </c>
    </row>
    <row r="802" spans="1:22" ht="45" x14ac:dyDescent="0.4">
      <c r="A802">
        <v>800</v>
      </c>
      <c r="B802" s="3" t="s">
        <v>801</v>
      </c>
      <c r="C802" s="3" t="s">
        <v>4910</v>
      </c>
      <c r="D802">
        <v>1500</v>
      </c>
      <c r="E802">
        <v>56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4">
        <f t="shared" si="62"/>
        <v>41863.183495370373</v>
      </c>
      <c r="M802" s="19">
        <f t="shared" si="63"/>
        <v>2014</v>
      </c>
      <c r="N802" s="14">
        <f t="shared" si="60"/>
        <v>41893.183495370373</v>
      </c>
      <c r="O802" t="b">
        <v>0</v>
      </c>
      <c r="P802">
        <v>56</v>
      </c>
      <c r="Q802" t="b">
        <v>1</v>
      </c>
      <c r="R802" t="s">
        <v>8276</v>
      </c>
      <c r="S802" s="7">
        <f t="shared" si="61"/>
        <v>152.13333333333335</v>
      </c>
      <c r="T802" s="7">
        <f t="shared" si="64"/>
        <v>40.75</v>
      </c>
      <c r="U802" t="s">
        <v>8325</v>
      </c>
      <c r="V802" t="s">
        <v>8326</v>
      </c>
    </row>
    <row r="803" spans="1:22" ht="45" x14ac:dyDescent="0.4">
      <c r="A803">
        <v>801</v>
      </c>
      <c r="B803" s="3" t="s">
        <v>802</v>
      </c>
      <c r="C803" s="3" t="s">
        <v>4911</v>
      </c>
      <c r="D803">
        <v>2000</v>
      </c>
      <c r="E803">
        <v>51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4">
        <f t="shared" si="62"/>
        <v>40695.545370370368</v>
      </c>
      <c r="M803" s="19">
        <f t="shared" si="63"/>
        <v>2011</v>
      </c>
      <c r="N803" s="14">
        <f t="shared" si="60"/>
        <v>40725.545370370368</v>
      </c>
      <c r="O803" t="b">
        <v>0</v>
      </c>
      <c r="P803">
        <v>51</v>
      </c>
      <c r="Q803" t="b">
        <v>1</v>
      </c>
      <c r="R803" t="s">
        <v>8276</v>
      </c>
      <c r="S803" s="7">
        <f t="shared" si="61"/>
        <v>111.52149999999999</v>
      </c>
      <c r="T803" s="7">
        <f t="shared" si="64"/>
        <v>43.733921568627444</v>
      </c>
      <c r="U803" t="s">
        <v>8325</v>
      </c>
      <c r="V803" t="s">
        <v>8326</v>
      </c>
    </row>
    <row r="804" spans="1:22" ht="45" x14ac:dyDescent="0.4">
      <c r="A804">
        <v>802</v>
      </c>
      <c r="B804" s="3" t="s">
        <v>803</v>
      </c>
      <c r="C804" s="3" t="s">
        <v>4912</v>
      </c>
      <c r="D804">
        <v>6000</v>
      </c>
      <c r="E804">
        <v>75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4">
        <f t="shared" si="62"/>
        <v>41122.772268518514</v>
      </c>
      <c r="M804" s="19">
        <f t="shared" si="63"/>
        <v>2012</v>
      </c>
      <c r="N804" s="14">
        <f t="shared" si="60"/>
        <v>41168.920138888891</v>
      </c>
      <c r="O804" t="b">
        <v>0</v>
      </c>
      <c r="P804">
        <v>75</v>
      </c>
      <c r="Q804" t="b">
        <v>1</v>
      </c>
      <c r="R804" t="s">
        <v>8276</v>
      </c>
      <c r="S804" s="7">
        <f t="shared" si="61"/>
        <v>101.33333333333334</v>
      </c>
      <c r="T804" s="7">
        <f t="shared" si="64"/>
        <v>81.066666666666663</v>
      </c>
      <c r="U804" t="s">
        <v>8325</v>
      </c>
      <c r="V804" t="s">
        <v>8326</v>
      </c>
    </row>
    <row r="805" spans="1:22" ht="45" x14ac:dyDescent="0.4">
      <c r="A805">
        <v>803</v>
      </c>
      <c r="B805" s="3" t="s">
        <v>804</v>
      </c>
      <c r="C805" s="3" t="s">
        <v>4913</v>
      </c>
      <c r="D805">
        <v>2300</v>
      </c>
      <c r="E805">
        <v>38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4">
        <f t="shared" si="62"/>
        <v>40665.699976851851</v>
      </c>
      <c r="M805" s="19">
        <f t="shared" si="63"/>
        <v>2011</v>
      </c>
      <c r="N805" s="14">
        <f t="shared" si="60"/>
        <v>40691.791666666664</v>
      </c>
      <c r="O805" t="b">
        <v>0</v>
      </c>
      <c r="P805">
        <v>38</v>
      </c>
      <c r="Q805" t="b">
        <v>1</v>
      </c>
      <c r="R805" t="s">
        <v>8276</v>
      </c>
      <c r="S805" s="7">
        <f t="shared" si="61"/>
        <v>123.2608695652174</v>
      </c>
      <c r="T805" s="7">
        <f t="shared" si="64"/>
        <v>74.60526315789474</v>
      </c>
      <c r="U805" t="s">
        <v>8325</v>
      </c>
      <c r="V805" t="s">
        <v>8326</v>
      </c>
    </row>
    <row r="806" spans="1:22" ht="45" x14ac:dyDescent="0.4">
      <c r="A806">
        <v>804</v>
      </c>
      <c r="B806" s="3" t="s">
        <v>805</v>
      </c>
      <c r="C806" s="3" t="s">
        <v>4914</v>
      </c>
      <c r="D806">
        <v>5500</v>
      </c>
      <c r="E806">
        <v>18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4">
        <f t="shared" si="62"/>
        <v>40729.855624999997</v>
      </c>
      <c r="M806" s="19">
        <f t="shared" si="63"/>
        <v>2011</v>
      </c>
      <c r="N806" s="14">
        <f t="shared" si="60"/>
        <v>40746.915972222225</v>
      </c>
      <c r="O806" t="b">
        <v>0</v>
      </c>
      <c r="P806">
        <v>18</v>
      </c>
      <c r="Q806" t="b">
        <v>1</v>
      </c>
      <c r="R806" t="s">
        <v>8276</v>
      </c>
      <c r="S806" s="7">
        <f t="shared" si="61"/>
        <v>100</v>
      </c>
      <c r="T806" s="7">
        <f t="shared" si="64"/>
        <v>305.55555555555554</v>
      </c>
      <c r="U806" t="s">
        <v>8325</v>
      </c>
      <c r="V806" t="s">
        <v>8326</v>
      </c>
    </row>
    <row r="807" spans="1:22" ht="45" x14ac:dyDescent="0.4">
      <c r="A807">
        <v>805</v>
      </c>
      <c r="B807" s="3" t="s">
        <v>806</v>
      </c>
      <c r="C807" s="3" t="s">
        <v>4915</v>
      </c>
      <c r="D807">
        <v>3000</v>
      </c>
      <c r="E807">
        <v>54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4">
        <f t="shared" si="62"/>
        <v>40690.573055555556</v>
      </c>
      <c r="M807" s="19">
        <f t="shared" si="63"/>
        <v>2011</v>
      </c>
      <c r="N807" s="14">
        <f t="shared" si="60"/>
        <v>40740.708333333336</v>
      </c>
      <c r="O807" t="b">
        <v>0</v>
      </c>
      <c r="P807">
        <v>54</v>
      </c>
      <c r="Q807" t="b">
        <v>1</v>
      </c>
      <c r="R807" t="s">
        <v>8276</v>
      </c>
      <c r="S807" s="7">
        <f t="shared" si="61"/>
        <v>105</v>
      </c>
      <c r="T807" s="7">
        <f t="shared" si="64"/>
        <v>58.333333333333336</v>
      </c>
      <c r="U807" t="s">
        <v>8325</v>
      </c>
      <c r="V807" t="s">
        <v>8326</v>
      </c>
    </row>
    <row r="808" spans="1:22" x14ac:dyDescent="0.4">
      <c r="A808">
        <v>806</v>
      </c>
      <c r="B808" s="3" t="s">
        <v>807</v>
      </c>
      <c r="C808" s="3" t="s">
        <v>4916</v>
      </c>
      <c r="D808">
        <v>8000</v>
      </c>
      <c r="E808">
        <v>71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4">
        <f t="shared" si="62"/>
        <v>40763.441423611112</v>
      </c>
      <c r="M808" s="19">
        <f t="shared" si="63"/>
        <v>2011</v>
      </c>
      <c r="N808" s="14">
        <f t="shared" si="60"/>
        <v>40793.441423611112</v>
      </c>
      <c r="O808" t="b">
        <v>0</v>
      </c>
      <c r="P808">
        <v>71</v>
      </c>
      <c r="Q808" t="b">
        <v>1</v>
      </c>
      <c r="R808" t="s">
        <v>8276</v>
      </c>
      <c r="S808" s="7">
        <f t="shared" si="61"/>
        <v>104.4375</v>
      </c>
      <c r="T808" s="7">
        <f t="shared" si="64"/>
        <v>117.67605633802818</v>
      </c>
      <c r="U808" t="s">
        <v>8325</v>
      </c>
      <c r="V808" t="s">
        <v>8326</v>
      </c>
    </row>
    <row r="809" spans="1:22" ht="30" x14ac:dyDescent="0.4">
      <c r="A809">
        <v>807</v>
      </c>
      <c r="B809" s="3" t="s">
        <v>808</v>
      </c>
      <c r="C809" s="3" t="s">
        <v>4917</v>
      </c>
      <c r="D809">
        <v>4000</v>
      </c>
      <c r="E809">
        <v>57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4">
        <f t="shared" si="62"/>
        <v>42759.378599537042</v>
      </c>
      <c r="M809" s="19">
        <f t="shared" si="63"/>
        <v>2017</v>
      </c>
      <c r="N809" s="14">
        <f t="shared" si="60"/>
        <v>42794.833333333328</v>
      </c>
      <c r="O809" t="b">
        <v>0</v>
      </c>
      <c r="P809">
        <v>57</v>
      </c>
      <c r="Q809" t="b">
        <v>1</v>
      </c>
      <c r="R809" t="s">
        <v>8276</v>
      </c>
      <c r="S809" s="7">
        <f t="shared" si="61"/>
        <v>105.125</v>
      </c>
      <c r="T809" s="7">
        <f t="shared" si="64"/>
        <v>73.771929824561397</v>
      </c>
      <c r="U809" t="s">
        <v>8325</v>
      </c>
      <c r="V809" t="s">
        <v>8326</v>
      </c>
    </row>
    <row r="810" spans="1:22" ht="45" x14ac:dyDescent="0.4">
      <c r="A810">
        <v>808</v>
      </c>
      <c r="B810" s="3" t="s">
        <v>809</v>
      </c>
      <c r="C810" s="3" t="s">
        <v>4918</v>
      </c>
      <c r="D810">
        <v>4500</v>
      </c>
      <c r="E810">
        <v>43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4">
        <f t="shared" si="62"/>
        <v>41961.850532407407</v>
      </c>
      <c r="M810" s="19">
        <f t="shared" si="63"/>
        <v>2014</v>
      </c>
      <c r="N810" s="14">
        <f t="shared" si="60"/>
        <v>41994.957638888889</v>
      </c>
      <c r="O810" t="b">
        <v>0</v>
      </c>
      <c r="P810">
        <v>43</v>
      </c>
      <c r="Q810" t="b">
        <v>1</v>
      </c>
      <c r="R810" t="s">
        <v>8276</v>
      </c>
      <c r="S810" s="7">
        <f t="shared" si="61"/>
        <v>100</v>
      </c>
      <c r="T810" s="7">
        <f t="shared" si="64"/>
        <v>104.65116279069767</v>
      </c>
      <c r="U810" t="s">
        <v>8325</v>
      </c>
      <c r="V810" t="s">
        <v>8326</v>
      </c>
    </row>
    <row r="811" spans="1:22" ht="30" x14ac:dyDescent="0.4">
      <c r="A811">
        <v>809</v>
      </c>
      <c r="B811" s="3" t="s">
        <v>810</v>
      </c>
      <c r="C811" s="3" t="s">
        <v>4919</v>
      </c>
      <c r="D811">
        <v>4000</v>
      </c>
      <c r="E811">
        <v>52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4">
        <f t="shared" si="62"/>
        <v>41628.583680555559</v>
      </c>
      <c r="M811" s="19">
        <f t="shared" si="63"/>
        <v>2013</v>
      </c>
      <c r="N811" s="14">
        <f t="shared" si="60"/>
        <v>41658.583680555559</v>
      </c>
      <c r="O811" t="b">
        <v>0</v>
      </c>
      <c r="P811">
        <v>52</v>
      </c>
      <c r="Q811" t="b">
        <v>1</v>
      </c>
      <c r="R811" t="s">
        <v>8276</v>
      </c>
      <c r="S811" s="7">
        <f t="shared" si="61"/>
        <v>103.77499999999999</v>
      </c>
      <c r="T811" s="7">
        <f t="shared" si="64"/>
        <v>79.82692307692308</v>
      </c>
      <c r="U811" t="s">
        <v>8325</v>
      </c>
      <c r="V811" t="s">
        <v>8326</v>
      </c>
    </row>
    <row r="812" spans="1:22" ht="45" x14ac:dyDescent="0.4">
      <c r="A812">
        <v>810</v>
      </c>
      <c r="B812" s="3" t="s">
        <v>811</v>
      </c>
      <c r="C812" s="3" t="s">
        <v>4920</v>
      </c>
      <c r="D812">
        <v>1500</v>
      </c>
      <c r="E812">
        <v>27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4">
        <f t="shared" si="62"/>
        <v>41122.806273148148</v>
      </c>
      <c r="M812" s="19">
        <f t="shared" si="63"/>
        <v>2012</v>
      </c>
      <c r="N812" s="14">
        <f t="shared" si="60"/>
        <v>41152.806273148148</v>
      </c>
      <c r="O812" t="b">
        <v>0</v>
      </c>
      <c r="P812">
        <v>27</v>
      </c>
      <c r="Q812" t="b">
        <v>1</v>
      </c>
      <c r="R812" t="s">
        <v>8276</v>
      </c>
      <c r="S812" s="7">
        <f t="shared" si="61"/>
        <v>105</v>
      </c>
      <c r="T812" s="7">
        <f t="shared" si="64"/>
        <v>58.333333333333336</v>
      </c>
      <c r="U812" t="s">
        <v>8325</v>
      </c>
      <c r="V812" t="s">
        <v>8326</v>
      </c>
    </row>
    <row r="813" spans="1:22" ht="30" x14ac:dyDescent="0.4">
      <c r="A813">
        <v>811</v>
      </c>
      <c r="B813" s="3" t="s">
        <v>812</v>
      </c>
      <c r="C813" s="3" t="s">
        <v>4921</v>
      </c>
      <c r="D813">
        <v>1000</v>
      </c>
      <c r="E813">
        <v>12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4">
        <f t="shared" si="62"/>
        <v>41443.393541666665</v>
      </c>
      <c r="M813" s="19">
        <f t="shared" si="63"/>
        <v>2013</v>
      </c>
      <c r="N813" s="14">
        <f t="shared" si="60"/>
        <v>41465.452777777777</v>
      </c>
      <c r="O813" t="b">
        <v>0</v>
      </c>
      <c r="P813">
        <v>12</v>
      </c>
      <c r="Q813" t="b">
        <v>1</v>
      </c>
      <c r="R813" t="s">
        <v>8276</v>
      </c>
      <c r="S813" s="7">
        <f t="shared" si="61"/>
        <v>104</v>
      </c>
      <c r="T813" s="7">
        <f t="shared" si="64"/>
        <v>86.666666666666671</v>
      </c>
      <c r="U813" t="s">
        <v>8325</v>
      </c>
      <c r="V813" t="s">
        <v>8326</v>
      </c>
    </row>
    <row r="814" spans="1:22" ht="45" x14ac:dyDescent="0.4">
      <c r="A814">
        <v>812</v>
      </c>
      <c r="B814" s="3" t="s">
        <v>813</v>
      </c>
      <c r="C814" s="3" t="s">
        <v>4922</v>
      </c>
      <c r="D814">
        <v>600</v>
      </c>
      <c r="E814">
        <v>33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4">
        <f t="shared" si="62"/>
        <v>41281.767962962964</v>
      </c>
      <c r="M814" s="19">
        <f t="shared" si="63"/>
        <v>2013</v>
      </c>
      <c r="N814" s="14">
        <f t="shared" si="60"/>
        <v>41334.331944444442</v>
      </c>
      <c r="O814" t="b">
        <v>0</v>
      </c>
      <c r="P814">
        <v>33</v>
      </c>
      <c r="Q814" t="b">
        <v>1</v>
      </c>
      <c r="R814" t="s">
        <v>8276</v>
      </c>
      <c r="S814" s="7">
        <f t="shared" si="61"/>
        <v>151.83333333333334</v>
      </c>
      <c r="T814" s="7">
        <f t="shared" si="64"/>
        <v>27.606060606060606</v>
      </c>
      <c r="U814" t="s">
        <v>8325</v>
      </c>
      <c r="V814" t="s">
        <v>8326</v>
      </c>
    </row>
    <row r="815" spans="1:22" ht="30" x14ac:dyDescent="0.4">
      <c r="A815">
        <v>813</v>
      </c>
      <c r="B815" s="3" t="s">
        <v>814</v>
      </c>
      <c r="C815" s="3" t="s">
        <v>4923</v>
      </c>
      <c r="D815">
        <v>1500</v>
      </c>
      <c r="E815">
        <v>96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4">
        <f t="shared" si="62"/>
        <v>41080.710243055553</v>
      </c>
      <c r="M815" s="19">
        <f t="shared" si="63"/>
        <v>2012</v>
      </c>
      <c r="N815" s="14">
        <f t="shared" si="60"/>
        <v>41110.710243055553</v>
      </c>
      <c r="O815" t="b">
        <v>0</v>
      </c>
      <c r="P815">
        <v>96</v>
      </c>
      <c r="Q815" t="b">
        <v>1</v>
      </c>
      <c r="R815" t="s">
        <v>8276</v>
      </c>
      <c r="S815" s="7">
        <f t="shared" si="61"/>
        <v>159.99600000000001</v>
      </c>
      <c r="T815" s="7">
        <f t="shared" si="64"/>
        <v>24.999375000000001</v>
      </c>
      <c r="U815" t="s">
        <v>8325</v>
      </c>
      <c r="V815" t="s">
        <v>8326</v>
      </c>
    </row>
    <row r="816" spans="1:22" ht="45" x14ac:dyDescent="0.4">
      <c r="A816">
        <v>814</v>
      </c>
      <c r="B816" s="3" t="s">
        <v>815</v>
      </c>
      <c r="C816" s="3" t="s">
        <v>4924</v>
      </c>
      <c r="D816">
        <v>1000</v>
      </c>
      <c r="E816">
        <v>28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4">
        <f t="shared" si="62"/>
        <v>40679.493067129632</v>
      </c>
      <c r="M816" s="19">
        <f t="shared" si="63"/>
        <v>2011</v>
      </c>
      <c r="N816" s="14">
        <f t="shared" si="60"/>
        <v>40694.50277777778</v>
      </c>
      <c r="O816" t="b">
        <v>0</v>
      </c>
      <c r="P816">
        <v>28</v>
      </c>
      <c r="Q816" t="b">
        <v>1</v>
      </c>
      <c r="R816" t="s">
        <v>8276</v>
      </c>
      <c r="S816" s="7">
        <f t="shared" si="61"/>
        <v>127.3</v>
      </c>
      <c r="T816" s="7">
        <f t="shared" si="64"/>
        <v>45.464285714285715</v>
      </c>
      <c r="U816" t="s">
        <v>8325</v>
      </c>
      <c r="V816" t="s">
        <v>8326</v>
      </c>
    </row>
    <row r="817" spans="1:22" ht="30" x14ac:dyDescent="0.4">
      <c r="A817">
        <v>815</v>
      </c>
      <c r="B817" s="3" t="s">
        <v>816</v>
      </c>
      <c r="C817" s="3" t="s">
        <v>4925</v>
      </c>
      <c r="D817">
        <v>4000</v>
      </c>
      <c r="E817">
        <v>43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4">
        <f t="shared" si="62"/>
        <v>41914.667858796296</v>
      </c>
      <c r="M817" s="19">
        <f t="shared" si="63"/>
        <v>2014</v>
      </c>
      <c r="N817" s="14">
        <f t="shared" si="60"/>
        <v>41944.667858796296</v>
      </c>
      <c r="O817" t="b">
        <v>0</v>
      </c>
      <c r="P817">
        <v>43</v>
      </c>
      <c r="Q817" t="b">
        <v>1</v>
      </c>
      <c r="R817" t="s">
        <v>8276</v>
      </c>
      <c r="S817" s="7">
        <f t="shared" si="61"/>
        <v>107</v>
      </c>
      <c r="T817" s="7">
        <f t="shared" si="64"/>
        <v>99.534883720930239</v>
      </c>
      <c r="U817" t="s">
        <v>8325</v>
      </c>
      <c r="V817" t="s">
        <v>8326</v>
      </c>
    </row>
    <row r="818" spans="1:22" ht="30" x14ac:dyDescent="0.4">
      <c r="A818">
        <v>816</v>
      </c>
      <c r="B818" s="3" t="s">
        <v>817</v>
      </c>
      <c r="C818" s="3" t="s">
        <v>4926</v>
      </c>
      <c r="D818">
        <v>7000</v>
      </c>
      <c r="E818">
        <v>205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4">
        <f t="shared" si="62"/>
        <v>41341.620868055557</v>
      </c>
      <c r="M818" s="19">
        <f t="shared" si="63"/>
        <v>2013</v>
      </c>
      <c r="N818" s="14">
        <f t="shared" si="60"/>
        <v>41373.020833333336</v>
      </c>
      <c r="O818" t="b">
        <v>0</v>
      </c>
      <c r="P818">
        <v>205</v>
      </c>
      <c r="Q818" t="b">
        <v>1</v>
      </c>
      <c r="R818" t="s">
        <v>8276</v>
      </c>
      <c r="S818" s="7">
        <f t="shared" si="61"/>
        <v>115.12214285714286</v>
      </c>
      <c r="T818" s="7">
        <f t="shared" si="64"/>
        <v>39.31</v>
      </c>
      <c r="U818" t="s">
        <v>8325</v>
      </c>
      <c r="V818" t="s">
        <v>8326</v>
      </c>
    </row>
    <row r="819" spans="1:22" ht="45" x14ac:dyDescent="0.4">
      <c r="A819">
        <v>817</v>
      </c>
      <c r="B819" s="3" t="s">
        <v>818</v>
      </c>
      <c r="C819" s="3" t="s">
        <v>4927</v>
      </c>
      <c r="D819">
        <v>1500</v>
      </c>
      <c r="E819">
        <v>23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4">
        <f t="shared" si="62"/>
        <v>40925.349664351852</v>
      </c>
      <c r="M819" s="19">
        <f t="shared" si="63"/>
        <v>2012</v>
      </c>
      <c r="N819" s="14">
        <f t="shared" si="60"/>
        <v>40978.957638888889</v>
      </c>
      <c r="O819" t="b">
        <v>0</v>
      </c>
      <c r="P819">
        <v>23</v>
      </c>
      <c r="Q819" t="b">
        <v>1</v>
      </c>
      <c r="R819" t="s">
        <v>8276</v>
      </c>
      <c r="S819" s="7">
        <f t="shared" si="61"/>
        <v>137.11066666666665</v>
      </c>
      <c r="T819" s="7">
        <f t="shared" si="64"/>
        <v>89.419999999999987</v>
      </c>
      <c r="U819" t="s">
        <v>8325</v>
      </c>
      <c r="V819" t="s">
        <v>8326</v>
      </c>
    </row>
    <row r="820" spans="1:22" ht="45" x14ac:dyDescent="0.4">
      <c r="A820">
        <v>818</v>
      </c>
      <c r="B820" s="3" t="s">
        <v>819</v>
      </c>
      <c r="C820" s="3" t="s">
        <v>4928</v>
      </c>
      <c r="D820">
        <v>350</v>
      </c>
      <c r="E820">
        <v>19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4">
        <f t="shared" si="62"/>
        <v>41120.632881944446</v>
      </c>
      <c r="M820" s="19">
        <f t="shared" si="63"/>
        <v>2012</v>
      </c>
      <c r="N820" s="14">
        <f t="shared" si="60"/>
        <v>41128.459027777775</v>
      </c>
      <c r="O820" t="b">
        <v>0</v>
      </c>
      <c r="P820">
        <v>19</v>
      </c>
      <c r="Q820" t="b">
        <v>1</v>
      </c>
      <c r="R820" t="s">
        <v>8276</v>
      </c>
      <c r="S820" s="7">
        <f t="shared" si="61"/>
        <v>155.71428571428572</v>
      </c>
      <c r="T820" s="7">
        <f t="shared" si="64"/>
        <v>28.684210526315791</v>
      </c>
      <c r="U820" t="s">
        <v>8325</v>
      </c>
      <c r="V820" t="s">
        <v>8326</v>
      </c>
    </row>
    <row r="821" spans="1:22" ht="30" x14ac:dyDescent="0.4">
      <c r="A821">
        <v>819</v>
      </c>
      <c r="B821" s="3" t="s">
        <v>820</v>
      </c>
      <c r="C821" s="3" t="s">
        <v>4929</v>
      </c>
      <c r="D821">
        <v>400</v>
      </c>
      <c r="E821">
        <v>14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4">
        <f t="shared" si="62"/>
        <v>41619.748310185183</v>
      </c>
      <c r="M821" s="19">
        <f t="shared" si="63"/>
        <v>2013</v>
      </c>
      <c r="N821" s="14">
        <f t="shared" si="60"/>
        <v>41628.947222222225</v>
      </c>
      <c r="O821" t="b">
        <v>0</v>
      </c>
      <c r="P821">
        <v>14</v>
      </c>
      <c r="Q821" t="b">
        <v>1</v>
      </c>
      <c r="R821" t="s">
        <v>8276</v>
      </c>
      <c r="S821" s="7">
        <f t="shared" si="61"/>
        <v>108.74999999999999</v>
      </c>
      <c r="T821" s="7">
        <f t="shared" si="64"/>
        <v>31.071428571428573</v>
      </c>
      <c r="U821" t="s">
        <v>8325</v>
      </c>
      <c r="V821" t="s">
        <v>8326</v>
      </c>
    </row>
    <row r="822" spans="1:22" ht="45" x14ac:dyDescent="0.4">
      <c r="A822">
        <v>820</v>
      </c>
      <c r="B822" s="3" t="s">
        <v>821</v>
      </c>
      <c r="C822" s="3" t="s">
        <v>4930</v>
      </c>
      <c r="D822">
        <v>2000</v>
      </c>
      <c r="E822">
        <v>38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4">
        <f t="shared" si="62"/>
        <v>41768.591921296298</v>
      </c>
      <c r="M822" s="19">
        <f t="shared" si="63"/>
        <v>2014</v>
      </c>
      <c r="N822" s="14">
        <f t="shared" si="60"/>
        <v>41798.958333333336</v>
      </c>
      <c r="O822" t="b">
        <v>0</v>
      </c>
      <c r="P822">
        <v>38</v>
      </c>
      <c r="Q822" t="b">
        <v>1</v>
      </c>
      <c r="R822" t="s">
        <v>8276</v>
      </c>
      <c r="S822" s="7">
        <f t="shared" si="61"/>
        <v>134.05000000000001</v>
      </c>
      <c r="T822" s="7">
        <f t="shared" si="64"/>
        <v>70.55263157894737</v>
      </c>
      <c r="U822" t="s">
        <v>8325</v>
      </c>
      <c r="V822" t="s">
        <v>8326</v>
      </c>
    </row>
    <row r="823" spans="1:22" ht="45" x14ac:dyDescent="0.4">
      <c r="A823">
        <v>821</v>
      </c>
      <c r="B823" s="3" t="s">
        <v>822</v>
      </c>
      <c r="C823" s="3" t="s">
        <v>4931</v>
      </c>
      <c r="D823">
        <v>17482</v>
      </c>
      <c r="E823">
        <v>78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4">
        <f t="shared" si="62"/>
        <v>42093.672048611115</v>
      </c>
      <c r="M823" s="19">
        <f t="shared" si="63"/>
        <v>2015</v>
      </c>
      <c r="N823" s="14">
        <f t="shared" si="60"/>
        <v>42127.917361111111</v>
      </c>
      <c r="O823" t="b">
        <v>0</v>
      </c>
      <c r="P823">
        <v>78</v>
      </c>
      <c r="Q823" t="b">
        <v>1</v>
      </c>
      <c r="R823" t="s">
        <v>8276</v>
      </c>
      <c r="S823" s="7">
        <f t="shared" si="61"/>
        <v>100</v>
      </c>
      <c r="T823" s="7">
        <f t="shared" si="64"/>
        <v>224.12820512820514</v>
      </c>
      <c r="U823" t="s">
        <v>8325</v>
      </c>
      <c r="V823" t="s">
        <v>8326</v>
      </c>
    </row>
    <row r="824" spans="1:22" ht="30" x14ac:dyDescent="0.4">
      <c r="A824">
        <v>822</v>
      </c>
      <c r="B824" s="3" t="s">
        <v>823</v>
      </c>
      <c r="C824" s="3" t="s">
        <v>4932</v>
      </c>
      <c r="D824">
        <v>3000</v>
      </c>
      <c r="E824">
        <v>69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4">
        <f t="shared" si="62"/>
        <v>41157.697337962964</v>
      </c>
      <c r="M824" s="19">
        <f t="shared" si="63"/>
        <v>2012</v>
      </c>
      <c r="N824" s="14">
        <f t="shared" si="60"/>
        <v>41187.697337962964</v>
      </c>
      <c r="O824" t="b">
        <v>0</v>
      </c>
      <c r="P824">
        <v>69</v>
      </c>
      <c r="Q824" t="b">
        <v>1</v>
      </c>
      <c r="R824" t="s">
        <v>8276</v>
      </c>
      <c r="S824" s="7">
        <f t="shared" si="61"/>
        <v>119.16666666666667</v>
      </c>
      <c r="T824" s="7">
        <f t="shared" si="64"/>
        <v>51.811594202898547</v>
      </c>
      <c r="U824" t="s">
        <v>8325</v>
      </c>
      <c r="V824" t="s">
        <v>8326</v>
      </c>
    </row>
    <row r="825" spans="1:22" ht="45" x14ac:dyDescent="0.4">
      <c r="A825">
        <v>823</v>
      </c>
      <c r="B825" s="3" t="s">
        <v>824</v>
      </c>
      <c r="C825" s="3" t="s">
        <v>4933</v>
      </c>
      <c r="D825">
        <v>800</v>
      </c>
      <c r="E825">
        <v>33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4">
        <f t="shared" si="62"/>
        <v>42055.722824074073</v>
      </c>
      <c r="M825" s="19">
        <f t="shared" si="63"/>
        <v>2015</v>
      </c>
      <c r="N825" s="14">
        <f t="shared" si="60"/>
        <v>42085.681157407409</v>
      </c>
      <c r="O825" t="b">
        <v>0</v>
      </c>
      <c r="P825">
        <v>33</v>
      </c>
      <c r="Q825" t="b">
        <v>1</v>
      </c>
      <c r="R825" t="s">
        <v>8276</v>
      </c>
      <c r="S825" s="7">
        <f t="shared" si="61"/>
        <v>179.5</v>
      </c>
      <c r="T825" s="7">
        <f t="shared" si="64"/>
        <v>43.515151515151516</v>
      </c>
      <c r="U825" t="s">
        <v>8325</v>
      </c>
      <c r="V825" t="s">
        <v>8326</v>
      </c>
    </row>
    <row r="826" spans="1:22" ht="45" x14ac:dyDescent="0.4">
      <c r="A826">
        <v>824</v>
      </c>
      <c r="B826" s="3" t="s">
        <v>825</v>
      </c>
      <c r="C826" s="3" t="s">
        <v>4934</v>
      </c>
      <c r="D826">
        <v>1600</v>
      </c>
      <c r="E826">
        <v>54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4">
        <f t="shared" si="62"/>
        <v>40249.992106481484</v>
      </c>
      <c r="M826" s="19">
        <f t="shared" si="63"/>
        <v>2010</v>
      </c>
      <c r="N826" s="14">
        <f t="shared" si="60"/>
        <v>40286.040972222225</v>
      </c>
      <c r="O826" t="b">
        <v>0</v>
      </c>
      <c r="P826">
        <v>54</v>
      </c>
      <c r="Q826" t="b">
        <v>1</v>
      </c>
      <c r="R826" t="s">
        <v>8276</v>
      </c>
      <c r="S826" s="7">
        <f t="shared" si="61"/>
        <v>134.38124999999999</v>
      </c>
      <c r="T826" s="7">
        <f t="shared" si="64"/>
        <v>39.816666666666663</v>
      </c>
      <c r="U826" t="s">
        <v>8325</v>
      </c>
      <c r="V826" t="s">
        <v>8326</v>
      </c>
    </row>
    <row r="827" spans="1:22" ht="30" x14ac:dyDescent="0.4">
      <c r="A827">
        <v>825</v>
      </c>
      <c r="B827" s="3" t="s">
        <v>826</v>
      </c>
      <c r="C827" s="3" t="s">
        <v>4935</v>
      </c>
      <c r="D827">
        <v>12500</v>
      </c>
      <c r="E827">
        <v>99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4">
        <f t="shared" si="62"/>
        <v>41186.056527777779</v>
      </c>
      <c r="M827" s="19">
        <f t="shared" si="63"/>
        <v>2012</v>
      </c>
      <c r="N827" s="14">
        <f t="shared" si="60"/>
        <v>41211.056527777779</v>
      </c>
      <c r="O827" t="b">
        <v>0</v>
      </c>
      <c r="P827">
        <v>99</v>
      </c>
      <c r="Q827" t="b">
        <v>1</v>
      </c>
      <c r="R827" t="s">
        <v>8276</v>
      </c>
      <c r="S827" s="7">
        <f t="shared" si="61"/>
        <v>100.43200000000002</v>
      </c>
      <c r="T827" s="7">
        <f t="shared" si="64"/>
        <v>126.8080808080808</v>
      </c>
      <c r="U827" t="s">
        <v>8325</v>
      </c>
      <c r="V827" t="s">
        <v>8326</v>
      </c>
    </row>
    <row r="828" spans="1:22" ht="45" x14ac:dyDescent="0.4">
      <c r="A828">
        <v>826</v>
      </c>
      <c r="B828" s="3" t="s">
        <v>827</v>
      </c>
      <c r="C828" s="3" t="s">
        <v>4936</v>
      </c>
      <c r="D828">
        <v>5500</v>
      </c>
      <c r="E828">
        <v>49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4">
        <f t="shared" si="62"/>
        <v>40972.788541666669</v>
      </c>
      <c r="M828" s="19">
        <f t="shared" si="63"/>
        <v>2012</v>
      </c>
      <c r="N828" s="14">
        <f t="shared" si="60"/>
        <v>40993.746874999997</v>
      </c>
      <c r="O828" t="b">
        <v>0</v>
      </c>
      <c r="P828">
        <v>49</v>
      </c>
      <c r="Q828" t="b">
        <v>1</v>
      </c>
      <c r="R828" t="s">
        <v>8276</v>
      </c>
      <c r="S828" s="7">
        <f t="shared" si="61"/>
        <v>101.45454545454547</v>
      </c>
      <c r="T828" s="7">
        <f t="shared" si="64"/>
        <v>113.87755102040816</v>
      </c>
      <c r="U828" t="s">
        <v>8325</v>
      </c>
      <c r="V828" t="s">
        <v>8326</v>
      </c>
    </row>
    <row r="829" spans="1:22" ht="45" x14ac:dyDescent="0.4">
      <c r="A829">
        <v>827</v>
      </c>
      <c r="B829" s="3" t="s">
        <v>828</v>
      </c>
      <c r="C829" s="3" t="s">
        <v>4937</v>
      </c>
      <c r="D829">
        <v>300</v>
      </c>
      <c r="E829">
        <v>11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4">
        <f t="shared" si="62"/>
        <v>40927.223460648151</v>
      </c>
      <c r="M829" s="19">
        <f t="shared" si="63"/>
        <v>2012</v>
      </c>
      <c r="N829" s="14">
        <f t="shared" si="60"/>
        <v>40953.575694444444</v>
      </c>
      <c r="O829" t="b">
        <v>0</v>
      </c>
      <c r="P829">
        <v>11</v>
      </c>
      <c r="Q829" t="b">
        <v>1</v>
      </c>
      <c r="R829" t="s">
        <v>8276</v>
      </c>
      <c r="S829" s="7">
        <f t="shared" si="61"/>
        <v>103.33333333333334</v>
      </c>
      <c r="T829" s="7">
        <f t="shared" si="64"/>
        <v>28.181818181818183</v>
      </c>
      <c r="U829" t="s">
        <v>8325</v>
      </c>
      <c r="V829" t="s">
        <v>8326</v>
      </c>
    </row>
    <row r="830" spans="1:22" ht="45" x14ac:dyDescent="0.4">
      <c r="A830">
        <v>828</v>
      </c>
      <c r="B830" s="3" t="s">
        <v>829</v>
      </c>
      <c r="C830" s="3" t="s">
        <v>4938</v>
      </c>
      <c r="D830">
        <v>1300</v>
      </c>
      <c r="E830">
        <v>38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4">
        <f t="shared" si="62"/>
        <v>41072.800717592589</v>
      </c>
      <c r="M830" s="19">
        <f t="shared" si="63"/>
        <v>2012</v>
      </c>
      <c r="N830" s="14">
        <f t="shared" si="60"/>
        <v>41085.433333333334</v>
      </c>
      <c r="O830" t="b">
        <v>0</v>
      </c>
      <c r="P830">
        <v>38</v>
      </c>
      <c r="Q830" t="b">
        <v>1</v>
      </c>
      <c r="R830" t="s">
        <v>8276</v>
      </c>
      <c r="S830" s="7">
        <f t="shared" si="61"/>
        <v>107</v>
      </c>
      <c r="T830" s="7">
        <f t="shared" si="64"/>
        <v>36.60526315789474</v>
      </c>
      <c r="U830" t="s">
        <v>8325</v>
      </c>
      <c r="V830" t="s">
        <v>8326</v>
      </c>
    </row>
    <row r="831" spans="1:22" ht="45" x14ac:dyDescent="0.4">
      <c r="A831">
        <v>829</v>
      </c>
      <c r="B831" s="3" t="s">
        <v>830</v>
      </c>
      <c r="C831" s="3" t="s">
        <v>4939</v>
      </c>
      <c r="D831">
        <v>500</v>
      </c>
      <c r="E831">
        <v>16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4">
        <f t="shared" si="62"/>
        <v>42504.551388888889</v>
      </c>
      <c r="M831" s="19">
        <f t="shared" si="63"/>
        <v>2016</v>
      </c>
      <c r="N831" s="14">
        <f t="shared" si="60"/>
        <v>42564.551388888889</v>
      </c>
      <c r="O831" t="b">
        <v>0</v>
      </c>
      <c r="P831">
        <v>16</v>
      </c>
      <c r="Q831" t="b">
        <v>1</v>
      </c>
      <c r="R831" t="s">
        <v>8276</v>
      </c>
      <c r="S831" s="7">
        <f t="shared" si="61"/>
        <v>104</v>
      </c>
      <c r="T831" s="7">
        <f t="shared" si="64"/>
        <v>32.5</v>
      </c>
      <c r="U831" t="s">
        <v>8325</v>
      </c>
      <c r="V831" t="s">
        <v>8326</v>
      </c>
    </row>
    <row r="832" spans="1:22" ht="45" x14ac:dyDescent="0.4">
      <c r="A832">
        <v>830</v>
      </c>
      <c r="B832" s="3" t="s">
        <v>831</v>
      </c>
      <c r="C832" s="3" t="s">
        <v>4940</v>
      </c>
      <c r="D832">
        <v>1800</v>
      </c>
      <c r="E832">
        <v>32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4">
        <f t="shared" si="62"/>
        <v>41325.275752314818</v>
      </c>
      <c r="M832" s="19">
        <f t="shared" si="63"/>
        <v>2013</v>
      </c>
      <c r="N832" s="14">
        <f t="shared" si="60"/>
        <v>41355.234085648146</v>
      </c>
      <c r="O832" t="b">
        <v>0</v>
      </c>
      <c r="P832">
        <v>32</v>
      </c>
      <c r="Q832" t="b">
        <v>1</v>
      </c>
      <c r="R832" t="s">
        <v>8276</v>
      </c>
      <c r="S832" s="7">
        <f t="shared" si="61"/>
        <v>107.83333333333334</v>
      </c>
      <c r="T832" s="7">
        <f t="shared" si="64"/>
        <v>60.65625</v>
      </c>
      <c r="U832" t="s">
        <v>8325</v>
      </c>
      <c r="V832" t="s">
        <v>8326</v>
      </c>
    </row>
    <row r="833" spans="1:22" ht="30" x14ac:dyDescent="0.4">
      <c r="A833">
        <v>831</v>
      </c>
      <c r="B833" s="3" t="s">
        <v>832</v>
      </c>
      <c r="C833" s="3" t="s">
        <v>4941</v>
      </c>
      <c r="D833">
        <v>1500</v>
      </c>
      <c r="E833">
        <v>20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4">
        <f t="shared" si="62"/>
        <v>40996.396921296298</v>
      </c>
      <c r="M833" s="19">
        <f t="shared" si="63"/>
        <v>2012</v>
      </c>
      <c r="N833" s="14">
        <f t="shared" si="60"/>
        <v>41026.396921296298</v>
      </c>
      <c r="O833" t="b">
        <v>0</v>
      </c>
      <c r="P833">
        <v>20</v>
      </c>
      <c r="Q833" t="b">
        <v>1</v>
      </c>
      <c r="R833" t="s">
        <v>8276</v>
      </c>
      <c r="S833" s="7">
        <f t="shared" si="61"/>
        <v>233.33333333333334</v>
      </c>
      <c r="T833" s="7">
        <f t="shared" si="64"/>
        <v>175</v>
      </c>
      <c r="U833" t="s">
        <v>8325</v>
      </c>
      <c r="V833" t="s">
        <v>8326</v>
      </c>
    </row>
    <row r="834" spans="1:22" ht="4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154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4">
        <f t="shared" si="62"/>
        <v>40869.425173611111</v>
      </c>
      <c r="M834" s="19">
        <f t="shared" si="63"/>
        <v>2011</v>
      </c>
      <c r="N834" s="14">
        <f t="shared" ref="N834:N897" si="65">(J834/86400)+25569+(-6/24)</f>
        <v>40929.092361111107</v>
      </c>
      <c r="O834" t="b">
        <v>0</v>
      </c>
      <c r="P834">
        <v>154</v>
      </c>
      <c r="Q834" t="b">
        <v>1</v>
      </c>
      <c r="R834" t="s">
        <v>8276</v>
      </c>
      <c r="S834" s="7">
        <f t="shared" ref="S834:S897" si="66">F834/D834*100</f>
        <v>100.60706666666665</v>
      </c>
      <c r="T834" s="7">
        <f t="shared" si="64"/>
        <v>97.993896103896105</v>
      </c>
      <c r="U834" t="s">
        <v>8325</v>
      </c>
      <c r="V834" t="s">
        <v>8326</v>
      </c>
    </row>
    <row r="835" spans="1:22" x14ac:dyDescent="0.4">
      <c r="A835">
        <v>833</v>
      </c>
      <c r="B835" s="3" t="s">
        <v>834</v>
      </c>
      <c r="C835" s="3" t="s">
        <v>4943</v>
      </c>
      <c r="D835">
        <v>6000</v>
      </c>
      <c r="E835">
        <v>41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4">
        <f t="shared" ref="L835:L898" si="67">(K835/86400)+25569+(-6/24)</f>
        <v>41718.628182870372</v>
      </c>
      <c r="M835" s="19">
        <f t="shared" ref="M835:M898" si="68">YEAR(L835)</f>
        <v>2014</v>
      </c>
      <c r="N835" s="14">
        <f t="shared" si="65"/>
        <v>41748.628182870372</v>
      </c>
      <c r="O835" t="b">
        <v>0</v>
      </c>
      <c r="P835">
        <v>41</v>
      </c>
      <c r="Q835" t="b">
        <v>1</v>
      </c>
      <c r="R835" t="s">
        <v>8276</v>
      </c>
      <c r="S835" s="7">
        <f t="shared" si="66"/>
        <v>101.66666666666666</v>
      </c>
      <c r="T835" s="7">
        <f t="shared" ref="T835:T898" si="69">IFERROR(F835/P835,0)</f>
        <v>148.78048780487805</v>
      </c>
      <c r="U835" t="s">
        <v>8325</v>
      </c>
      <c r="V835" t="s">
        <v>8326</v>
      </c>
    </row>
    <row r="836" spans="1:22" ht="45" x14ac:dyDescent="0.4">
      <c r="A836">
        <v>834</v>
      </c>
      <c r="B836" s="3" t="s">
        <v>835</v>
      </c>
      <c r="C836" s="3" t="s">
        <v>4944</v>
      </c>
      <c r="D836">
        <v>5500</v>
      </c>
      <c r="E836">
        <v>75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4">
        <f t="shared" si="67"/>
        <v>41422.572824074072</v>
      </c>
      <c r="M836" s="19">
        <f t="shared" si="68"/>
        <v>2013</v>
      </c>
      <c r="N836" s="14">
        <f t="shared" si="65"/>
        <v>41455.915972222225</v>
      </c>
      <c r="O836" t="b">
        <v>0</v>
      </c>
      <c r="P836">
        <v>75</v>
      </c>
      <c r="Q836" t="b">
        <v>1</v>
      </c>
      <c r="R836" t="s">
        <v>8276</v>
      </c>
      <c r="S836" s="7">
        <f t="shared" si="66"/>
        <v>131.0181818181818</v>
      </c>
      <c r="T836" s="7">
        <f t="shared" si="69"/>
        <v>96.08</v>
      </c>
      <c r="U836" t="s">
        <v>8325</v>
      </c>
      <c r="V836" t="s">
        <v>8326</v>
      </c>
    </row>
    <row r="837" spans="1:22" ht="45" x14ac:dyDescent="0.4">
      <c r="A837">
        <v>835</v>
      </c>
      <c r="B837" s="3" t="s">
        <v>836</v>
      </c>
      <c r="C837" s="3" t="s">
        <v>4945</v>
      </c>
      <c r="D837">
        <v>2000</v>
      </c>
      <c r="E837">
        <v>40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4">
        <f t="shared" si="67"/>
        <v>41005.20784722222</v>
      </c>
      <c r="M837" s="19">
        <f t="shared" si="68"/>
        <v>2012</v>
      </c>
      <c r="N837" s="14">
        <f t="shared" si="65"/>
        <v>41047.875</v>
      </c>
      <c r="O837" t="b">
        <v>0</v>
      </c>
      <c r="P837">
        <v>40</v>
      </c>
      <c r="Q837" t="b">
        <v>1</v>
      </c>
      <c r="R837" t="s">
        <v>8276</v>
      </c>
      <c r="S837" s="7">
        <f t="shared" si="66"/>
        <v>117.25000000000001</v>
      </c>
      <c r="T837" s="7">
        <f t="shared" si="69"/>
        <v>58.625</v>
      </c>
      <c r="U837" t="s">
        <v>8325</v>
      </c>
      <c r="V837" t="s">
        <v>8326</v>
      </c>
    </row>
    <row r="838" spans="1:22" x14ac:dyDescent="0.4">
      <c r="A838">
        <v>836</v>
      </c>
      <c r="B838" s="3" t="s">
        <v>837</v>
      </c>
      <c r="C838" s="3" t="s">
        <v>4946</v>
      </c>
      <c r="D838">
        <v>5000</v>
      </c>
      <c r="E838">
        <v>46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4">
        <f t="shared" si="67"/>
        <v>41523.806921296295</v>
      </c>
      <c r="M838" s="19">
        <f t="shared" si="68"/>
        <v>2013</v>
      </c>
      <c r="N838" s="14">
        <f t="shared" si="65"/>
        <v>41553.806921296295</v>
      </c>
      <c r="O838" t="b">
        <v>0</v>
      </c>
      <c r="P838">
        <v>46</v>
      </c>
      <c r="Q838" t="b">
        <v>1</v>
      </c>
      <c r="R838" t="s">
        <v>8276</v>
      </c>
      <c r="S838" s="7">
        <f t="shared" si="66"/>
        <v>100.93039999999999</v>
      </c>
      <c r="T838" s="7">
        <f t="shared" si="69"/>
        <v>109.70695652173914</v>
      </c>
      <c r="U838" t="s">
        <v>8325</v>
      </c>
      <c r="V838" t="s">
        <v>8326</v>
      </c>
    </row>
    <row r="839" spans="1:22" ht="30" x14ac:dyDescent="0.4">
      <c r="A839">
        <v>837</v>
      </c>
      <c r="B839" s="3" t="s">
        <v>838</v>
      </c>
      <c r="C839" s="3" t="s">
        <v>4947</v>
      </c>
      <c r="D839">
        <v>2500</v>
      </c>
      <c r="E839">
        <v>62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4">
        <f t="shared" si="67"/>
        <v>41730.748402777775</v>
      </c>
      <c r="M839" s="19">
        <f t="shared" si="68"/>
        <v>2014</v>
      </c>
      <c r="N839" s="14">
        <f t="shared" si="65"/>
        <v>41760.748402777775</v>
      </c>
      <c r="O839" t="b">
        <v>0</v>
      </c>
      <c r="P839">
        <v>62</v>
      </c>
      <c r="Q839" t="b">
        <v>1</v>
      </c>
      <c r="R839" t="s">
        <v>8276</v>
      </c>
      <c r="S839" s="7">
        <f t="shared" si="66"/>
        <v>121.8</v>
      </c>
      <c r="T839" s="7">
        <f t="shared" si="69"/>
        <v>49.112903225806448</v>
      </c>
      <c r="U839" t="s">
        <v>8325</v>
      </c>
      <c r="V839" t="s">
        <v>8326</v>
      </c>
    </row>
    <row r="840" spans="1:22" ht="45" x14ac:dyDescent="0.4">
      <c r="A840">
        <v>838</v>
      </c>
      <c r="B840" s="3" t="s">
        <v>839</v>
      </c>
      <c r="C840" s="3" t="s">
        <v>4948</v>
      </c>
      <c r="D840">
        <v>2000</v>
      </c>
      <c r="E840">
        <v>61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4">
        <f t="shared" si="67"/>
        <v>40895.647974537038</v>
      </c>
      <c r="M840" s="19">
        <f t="shared" si="68"/>
        <v>2011</v>
      </c>
      <c r="N840" s="14">
        <f t="shared" si="65"/>
        <v>40925.647974537038</v>
      </c>
      <c r="O840" t="b">
        <v>0</v>
      </c>
      <c r="P840">
        <v>61</v>
      </c>
      <c r="Q840" t="b">
        <v>1</v>
      </c>
      <c r="R840" t="s">
        <v>8276</v>
      </c>
      <c r="S840" s="7">
        <f t="shared" si="66"/>
        <v>145.4</v>
      </c>
      <c r="T840" s="7">
        <f t="shared" si="69"/>
        <v>47.672131147540981</v>
      </c>
      <c r="U840" t="s">
        <v>8325</v>
      </c>
      <c r="V840" t="s">
        <v>8326</v>
      </c>
    </row>
    <row r="841" spans="1:22" ht="45" x14ac:dyDescent="0.4">
      <c r="A841">
        <v>839</v>
      </c>
      <c r="B841" s="3" t="s">
        <v>840</v>
      </c>
      <c r="C841" s="3" t="s">
        <v>4949</v>
      </c>
      <c r="D841">
        <v>5000</v>
      </c>
      <c r="E841">
        <v>96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4">
        <f t="shared" si="67"/>
        <v>41144.513379629629</v>
      </c>
      <c r="M841" s="19">
        <f t="shared" si="68"/>
        <v>2012</v>
      </c>
      <c r="N841" s="14">
        <f t="shared" si="65"/>
        <v>41174.513379629629</v>
      </c>
      <c r="O841" t="b">
        <v>0</v>
      </c>
      <c r="P841">
        <v>96</v>
      </c>
      <c r="Q841" t="b">
        <v>1</v>
      </c>
      <c r="R841" t="s">
        <v>8276</v>
      </c>
      <c r="S841" s="7">
        <f t="shared" si="66"/>
        <v>116.61660000000001</v>
      </c>
      <c r="T841" s="7">
        <f t="shared" si="69"/>
        <v>60.737812499999997</v>
      </c>
      <c r="U841" t="s">
        <v>8325</v>
      </c>
      <c r="V841" t="s">
        <v>8326</v>
      </c>
    </row>
    <row r="842" spans="1:22" ht="30" x14ac:dyDescent="0.4">
      <c r="A842">
        <v>840</v>
      </c>
      <c r="B842" s="3" t="s">
        <v>841</v>
      </c>
      <c r="C842" s="3" t="s">
        <v>4950</v>
      </c>
      <c r="D842">
        <v>10000</v>
      </c>
      <c r="E842">
        <v>190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4">
        <f t="shared" si="67"/>
        <v>42606.976701388892</v>
      </c>
      <c r="M842" s="19">
        <f t="shared" si="68"/>
        <v>2016</v>
      </c>
      <c r="N842" s="14">
        <f t="shared" si="65"/>
        <v>42636.976701388892</v>
      </c>
      <c r="O842" t="b">
        <v>0</v>
      </c>
      <c r="P842">
        <v>190</v>
      </c>
      <c r="Q842" t="b">
        <v>1</v>
      </c>
      <c r="R842" t="s">
        <v>8277</v>
      </c>
      <c r="S842" s="7">
        <f t="shared" si="66"/>
        <v>120.4166</v>
      </c>
      <c r="T842" s="7">
        <f t="shared" si="69"/>
        <v>63.37715789473684</v>
      </c>
      <c r="U842" t="s">
        <v>8325</v>
      </c>
      <c r="V842" t="s">
        <v>8327</v>
      </c>
    </row>
    <row r="843" spans="1:22" ht="45" x14ac:dyDescent="0.4">
      <c r="A843">
        <v>841</v>
      </c>
      <c r="B843" s="3" t="s">
        <v>842</v>
      </c>
      <c r="C843" s="3" t="s">
        <v>4951</v>
      </c>
      <c r="D843">
        <v>5000</v>
      </c>
      <c r="E843">
        <v>94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4">
        <f t="shared" si="67"/>
        <v>41923.588692129633</v>
      </c>
      <c r="M843" s="19">
        <f t="shared" si="68"/>
        <v>2014</v>
      </c>
      <c r="N843" s="14">
        <f t="shared" si="65"/>
        <v>41953.630358796298</v>
      </c>
      <c r="O843" t="b">
        <v>1</v>
      </c>
      <c r="P843">
        <v>94</v>
      </c>
      <c r="Q843" t="b">
        <v>1</v>
      </c>
      <c r="R843" t="s">
        <v>8277</v>
      </c>
      <c r="S843" s="7">
        <f t="shared" si="66"/>
        <v>101.32000000000001</v>
      </c>
      <c r="T843" s="7">
        <f t="shared" si="69"/>
        <v>53.893617021276597</v>
      </c>
      <c r="U843" t="s">
        <v>8325</v>
      </c>
      <c r="V843" t="s">
        <v>8327</v>
      </c>
    </row>
    <row r="844" spans="1:22" ht="45" x14ac:dyDescent="0.4">
      <c r="A844">
        <v>842</v>
      </c>
      <c r="B844" s="3" t="s">
        <v>843</v>
      </c>
      <c r="C844" s="3" t="s">
        <v>4952</v>
      </c>
      <c r="D844">
        <v>2500</v>
      </c>
      <c r="E844">
        <v>39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4">
        <f t="shared" si="67"/>
        <v>41526.34239583333</v>
      </c>
      <c r="M844" s="19">
        <f t="shared" si="68"/>
        <v>2013</v>
      </c>
      <c r="N844" s="14">
        <f t="shared" si="65"/>
        <v>41560.915972222225</v>
      </c>
      <c r="O844" t="b">
        <v>1</v>
      </c>
      <c r="P844">
        <v>39</v>
      </c>
      <c r="Q844" t="b">
        <v>1</v>
      </c>
      <c r="R844" t="s">
        <v>8277</v>
      </c>
      <c r="S844" s="7">
        <f t="shared" si="66"/>
        <v>104.32</v>
      </c>
      <c r="T844" s="7">
        <f t="shared" si="69"/>
        <v>66.871794871794876</v>
      </c>
      <c r="U844" t="s">
        <v>8325</v>
      </c>
      <c r="V844" t="s">
        <v>8327</v>
      </c>
    </row>
    <row r="845" spans="1:22" ht="45" x14ac:dyDescent="0.4">
      <c r="A845">
        <v>843</v>
      </c>
      <c r="B845" s="3" t="s">
        <v>844</v>
      </c>
      <c r="C845" s="3" t="s">
        <v>4953</v>
      </c>
      <c r="D845">
        <v>3000</v>
      </c>
      <c r="E845">
        <v>127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4">
        <f t="shared" si="67"/>
        <v>42695.007870370369</v>
      </c>
      <c r="M845" s="19">
        <f t="shared" si="68"/>
        <v>2016</v>
      </c>
      <c r="N845" s="14">
        <f t="shared" si="65"/>
        <v>42712.083333333328</v>
      </c>
      <c r="O845" t="b">
        <v>0</v>
      </c>
      <c r="P845">
        <v>127</v>
      </c>
      <c r="Q845" t="b">
        <v>1</v>
      </c>
      <c r="R845" t="s">
        <v>8277</v>
      </c>
      <c r="S845" s="7">
        <f t="shared" si="66"/>
        <v>267.13333333333333</v>
      </c>
      <c r="T845" s="7">
        <f t="shared" si="69"/>
        <v>63.102362204724407</v>
      </c>
      <c r="U845" t="s">
        <v>8325</v>
      </c>
      <c r="V845" t="s">
        <v>8327</v>
      </c>
    </row>
    <row r="846" spans="1:22" ht="45" x14ac:dyDescent="0.4">
      <c r="A846">
        <v>844</v>
      </c>
      <c r="B846" s="3" t="s">
        <v>845</v>
      </c>
      <c r="C846" s="3" t="s">
        <v>4954</v>
      </c>
      <c r="D846">
        <v>3000</v>
      </c>
      <c r="E846">
        <v>159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4">
        <f t="shared" si="67"/>
        <v>41905.434629629628</v>
      </c>
      <c r="M846" s="19">
        <f t="shared" si="68"/>
        <v>2014</v>
      </c>
      <c r="N846" s="14">
        <f t="shared" si="65"/>
        <v>41943.957638888889</v>
      </c>
      <c r="O846" t="b">
        <v>1</v>
      </c>
      <c r="P846">
        <v>159</v>
      </c>
      <c r="Q846" t="b">
        <v>1</v>
      </c>
      <c r="R846" t="s">
        <v>8277</v>
      </c>
      <c r="S846" s="7">
        <f t="shared" si="66"/>
        <v>194.13333333333333</v>
      </c>
      <c r="T846" s="7">
        <f t="shared" si="69"/>
        <v>36.628930817610062</v>
      </c>
      <c r="U846" t="s">
        <v>8325</v>
      </c>
      <c r="V846" t="s">
        <v>8327</v>
      </c>
    </row>
    <row r="847" spans="1:22" ht="45" x14ac:dyDescent="0.4">
      <c r="A847">
        <v>845</v>
      </c>
      <c r="B847" s="3" t="s">
        <v>846</v>
      </c>
      <c r="C847" s="3" t="s">
        <v>4955</v>
      </c>
      <c r="D847">
        <v>5000</v>
      </c>
      <c r="E847">
        <v>177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4">
        <f t="shared" si="67"/>
        <v>42577.955972222218</v>
      </c>
      <c r="M847" s="19">
        <f t="shared" si="68"/>
        <v>2016</v>
      </c>
      <c r="N847" s="14">
        <f t="shared" si="65"/>
        <v>42617.915972222225</v>
      </c>
      <c r="O847" t="b">
        <v>0</v>
      </c>
      <c r="P847">
        <v>177</v>
      </c>
      <c r="Q847" t="b">
        <v>1</v>
      </c>
      <c r="R847" t="s">
        <v>8277</v>
      </c>
      <c r="S847" s="7">
        <f t="shared" si="66"/>
        <v>120.3802</v>
      </c>
      <c r="T847" s="7">
        <f t="shared" si="69"/>
        <v>34.005706214689269</v>
      </c>
      <c r="U847" t="s">
        <v>8325</v>
      </c>
      <c r="V847" t="s">
        <v>8327</v>
      </c>
    </row>
    <row r="848" spans="1:22" ht="30" x14ac:dyDescent="0.4">
      <c r="A848">
        <v>846</v>
      </c>
      <c r="B848" s="3" t="s">
        <v>847</v>
      </c>
      <c r="C848" s="3" t="s">
        <v>4956</v>
      </c>
      <c r="D848">
        <v>1100</v>
      </c>
      <c r="E848">
        <v>47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4">
        <f t="shared" si="67"/>
        <v>41694.141840277778</v>
      </c>
      <c r="M848" s="19">
        <f t="shared" si="68"/>
        <v>2014</v>
      </c>
      <c r="N848" s="14">
        <f t="shared" si="65"/>
        <v>41708.333333333336</v>
      </c>
      <c r="O848" t="b">
        <v>0</v>
      </c>
      <c r="P848">
        <v>47</v>
      </c>
      <c r="Q848" t="b">
        <v>1</v>
      </c>
      <c r="R848" t="s">
        <v>8277</v>
      </c>
      <c r="S848" s="7">
        <f t="shared" si="66"/>
        <v>122.00090909090908</v>
      </c>
      <c r="T848" s="7">
        <f t="shared" si="69"/>
        <v>28.553404255319148</v>
      </c>
      <c r="U848" t="s">
        <v>8325</v>
      </c>
      <c r="V848" t="s">
        <v>8327</v>
      </c>
    </row>
    <row r="849" spans="1:22" x14ac:dyDescent="0.4">
      <c r="A849">
        <v>847</v>
      </c>
      <c r="B849" s="3" t="s">
        <v>848</v>
      </c>
      <c r="C849" s="3" t="s">
        <v>4957</v>
      </c>
      <c r="D849">
        <v>10</v>
      </c>
      <c r="E849">
        <v>1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4">
        <f t="shared" si="67"/>
        <v>42165.548333333332</v>
      </c>
      <c r="M849" s="19">
        <f t="shared" si="68"/>
        <v>2015</v>
      </c>
      <c r="N849" s="14">
        <f t="shared" si="65"/>
        <v>42195.548333333332</v>
      </c>
      <c r="O849" t="b">
        <v>0</v>
      </c>
      <c r="P849">
        <v>1</v>
      </c>
      <c r="Q849" t="b">
        <v>1</v>
      </c>
      <c r="R849" t="s">
        <v>8277</v>
      </c>
      <c r="S849" s="7">
        <f t="shared" si="66"/>
        <v>100</v>
      </c>
      <c r="T849" s="7">
        <f t="shared" si="69"/>
        <v>10</v>
      </c>
      <c r="U849" t="s">
        <v>8325</v>
      </c>
      <c r="V849" t="s">
        <v>8327</v>
      </c>
    </row>
    <row r="850" spans="1:22" ht="45" x14ac:dyDescent="0.4">
      <c r="A850">
        <v>848</v>
      </c>
      <c r="B850" s="3" t="s">
        <v>849</v>
      </c>
      <c r="C850" s="3" t="s">
        <v>4958</v>
      </c>
      <c r="D850">
        <v>300</v>
      </c>
      <c r="E850">
        <v>16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4">
        <f t="shared" si="67"/>
        <v>42078.542048611111</v>
      </c>
      <c r="M850" s="19">
        <f t="shared" si="68"/>
        <v>2015</v>
      </c>
      <c r="N850" s="14">
        <f t="shared" si="65"/>
        <v>42108.542048611111</v>
      </c>
      <c r="O850" t="b">
        <v>0</v>
      </c>
      <c r="P850">
        <v>16</v>
      </c>
      <c r="Q850" t="b">
        <v>1</v>
      </c>
      <c r="R850" t="s">
        <v>8277</v>
      </c>
      <c r="S850" s="7">
        <f t="shared" si="66"/>
        <v>100</v>
      </c>
      <c r="T850" s="7">
        <f t="shared" si="69"/>
        <v>18.75</v>
      </c>
      <c r="U850" t="s">
        <v>8325</v>
      </c>
      <c r="V850" t="s">
        <v>8327</v>
      </c>
    </row>
    <row r="851" spans="1:22" ht="60" x14ac:dyDescent="0.4">
      <c r="A851">
        <v>849</v>
      </c>
      <c r="B851" s="3" t="s">
        <v>850</v>
      </c>
      <c r="C851" s="3" t="s">
        <v>4959</v>
      </c>
      <c r="D851">
        <v>4000</v>
      </c>
      <c r="E851">
        <v>115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4">
        <f t="shared" si="67"/>
        <v>42050.898888888885</v>
      </c>
      <c r="M851" s="19">
        <f t="shared" si="68"/>
        <v>2015</v>
      </c>
      <c r="N851" s="14">
        <f t="shared" si="65"/>
        <v>42078.857222222221</v>
      </c>
      <c r="O851" t="b">
        <v>0</v>
      </c>
      <c r="P851">
        <v>115</v>
      </c>
      <c r="Q851" t="b">
        <v>1</v>
      </c>
      <c r="R851" t="s">
        <v>8277</v>
      </c>
      <c r="S851" s="7">
        <f t="shared" si="66"/>
        <v>119.9</v>
      </c>
      <c r="T851" s="7">
        <f t="shared" si="69"/>
        <v>41.704347826086959</v>
      </c>
      <c r="U851" t="s">
        <v>8325</v>
      </c>
      <c r="V851" t="s">
        <v>8327</v>
      </c>
    </row>
    <row r="852" spans="1:22" ht="45" x14ac:dyDescent="0.4">
      <c r="A852">
        <v>850</v>
      </c>
      <c r="B852" s="3" t="s">
        <v>851</v>
      </c>
      <c r="C852" s="3" t="s">
        <v>4960</v>
      </c>
      <c r="D852">
        <v>4000</v>
      </c>
      <c r="E852">
        <v>133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4">
        <f t="shared" si="67"/>
        <v>42452.577743055561</v>
      </c>
      <c r="M852" s="19">
        <f t="shared" si="68"/>
        <v>2016</v>
      </c>
      <c r="N852" s="14">
        <f t="shared" si="65"/>
        <v>42484.957638888889</v>
      </c>
      <c r="O852" t="b">
        <v>0</v>
      </c>
      <c r="P852">
        <v>133</v>
      </c>
      <c r="Q852" t="b">
        <v>1</v>
      </c>
      <c r="R852" t="s">
        <v>8277</v>
      </c>
      <c r="S852" s="7">
        <f t="shared" si="66"/>
        <v>155.17499999999998</v>
      </c>
      <c r="T852" s="7">
        <f t="shared" si="69"/>
        <v>46.669172932330824</v>
      </c>
      <c r="U852" t="s">
        <v>8325</v>
      </c>
      <c r="V852" t="s">
        <v>8327</v>
      </c>
    </row>
    <row r="853" spans="1:22" ht="30" x14ac:dyDescent="0.4">
      <c r="A853">
        <v>851</v>
      </c>
      <c r="B853" s="3" t="s">
        <v>852</v>
      </c>
      <c r="C853" s="3" t="s">
        <v>4961</v>
      </c>
      <c r="D853">
        <v>2000</v>
      </c>
      <c r="E853">
        <v>70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4">
        <f t="shared" si="67"/>
        <v>42522.630243055552</v>
      </c>
      <c r="M853" s="19">
        <f t="shared" si="68"/>
        <v>2016</v>
      </c>
      <c r="N853" s="14">
        <f t="shared" si="65"/>
        <v>42582.572916666672</v>
      </c>
      <c r="O853" t="b">
        <v>0</v>
      </c>
      <c r="P853">
        <v>70</v>
      </c>
      <c r="Q853" t="b">
        <v>1</v>
      </c>
      <c r="R853" t="s">
        <v>8277</v>
      </c>
      <c r="S853" s="7">
        <f t="shared" si="66"/>
        <v>130.44999999999999</v>
      </c>
      <c r="T853" s="7">
        <f t="shared" si="69"/>
        <v>37.271428571428572</v>
      </c>
      <c r="U853" t="s">
        <v>8325</v>
      </c>
      <c r="V853" t="s">
        <v>8327</v>
      </c>
    </row>
    <row r="854" spans="1:22" ht="30" x14ac:dyDescent="0.4">
      <c r="A854">
        <v>852</v>
      </c>
      <c r="B854" s="3" t="s">
        <v>853</v>
      </c>
      <c r="C854" s="3" t="s">
        <v>4962</v>
      </c>
      <c r="D854">
        <v>3500</v>
      </c>
      <c r="E854">
        <v>62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4">
        <f t="shared" si="67"/>
        <v>42656.555497685185</v>
      </c>
      <c r="M854" s="19">
        <f t="shared" si="68"/>
        <v>2016</v>
      </c>
      <c r="N854" s="14">
        <f t="shared" si="65"/>
        <v>42667.625</v>
      </c>
      <c r="O854" t="b">
        <v>0</v>
      </c>
      <c r="P854">
        <v>62</v>
      </c>
      <c r="Q854" t="b">
        <v>1</v>
      </c>
      <c r="R854" t="s">
        <v>8277</v>
      </c>
      <c r="S854" s="7">
        <f t="shared" si="66"/>
        <v>104.97142857142859</v>
      </c>
      <c r="T854" s="7">
        <f t="shared" si="69"/>
        <v>59.258064516129032</v>
      </c>
      <c r="U854" t="s">
        <v>8325</v>
      </c>
      <c r="V854" t="s">
        <v>8327</v>
      </c>
    </row>
    <row r="855" spans="1:22" ht="45" x14ac:dyDescent="0.4">
      <c r="A855">
        <v>853</v>
      </c>
      <c r="B855" s="3" t="s">
        <v>854</v>
      </c>
      <c r="C855" s="3" t="s">
        <v>4963</v>
      </c>
      <c r="D855">
        <v>300</v>
      </c>
      <c r="E855">
        <v>10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4">
        <f t="shared" si="67"/>
        <v>42021.582280092596</v>
      </c>
      <c r="M855" s="19">
        <f t="shared" si="68"/>
        <v>2015</v>
      </c>
      <c r="N855" s="14">
        <f t="shared" si="65"/>
        <v>42051.582280092596</v>
      </c>
      <c r="O855" t="b">
        <v>0</v>
      </c>
      <c r="P855">
        <v>10</v>
      </c>
      <c r="Q855" t="b">
        <v>1</v>
      </c>
      <c r="R855" t="s">
        <v>8277</v>
      </c>
      <c r="S855" s="7">
        <f t="shared" si="66"/>
        <v>100</v>
      </c>
      <c r="T855" s="7">
        <f t="shared" si="69"/>
        <v>30</v>
      </c>
      <c r="U855" t="s">
        <v>8325</v>
      </c>
      <c r="V855" t="s">
        <v>8327</v>
      </c>
    </row>
    <row r="856" spans="1:22" ht="30" x14ac:dyDescent="0.4">
      <c r="A856">
        <v>854</v>
      </c>
      <c r="B856" s="3" t="s">
        <v>855</v>
      </c>
      <c r="C856" s="3" t="s">
        <v>4964</v>
      </c>
      <c r="D856">
        <v>27800</v>
      </c>
      <c r="E856">
        <v>499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4">
        <f t="shared" si="67"/>
        <v>42701.962337962963</v>
      </c>
      <c r="M856" s="19">
        <f t="shared" si="68"/>
        <v>2016</v>
      </c>
      <c r="N856" s="14">
        <f t="shared" si="65"/>
        <v>42731.962337962963</v>
      </c>
      <c r="O856" t="b">
        <v>0</v>
      </c>
      <c r="P856">
        <v>499</v>
      </c>
      <c r="Q856" t="b">
        <v>1</v>
      </c>
      <c r="R856" t="s">
        <v>8277</v>
      </c>
      <c r="S856" s="7">
        <f t="shared" si="66"/>
        <v>118.2205035971223</v>
      </c>
      <c r="T856" s="7">
        <f t="shared" si="69"/>
        <v>65.8623246492986</v>
      </c>
      <c r="U856" t="s">
        <v>8325</v>
      </c>
      <c r="V856" t="s">
        <v>8327</v>
      </c>
    </row>
    <row r="857" spans="1:22" ht="30" x14ac:dyDescent="0.4">
      <c r="A857">
        <v>855</v>
      </c>
      <c r="B857" s="3" t="s">
        <v>856</v>
      </c>
      <c r="C857" s="3" t="s">
        <v>4965</v>
      </c>
      <c r="D857">
        <v>1450</v>
      </c>
      <c r="E857">
        <v>47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4">
        <f t="shared" si="67"/>
        <v>42544.875196759254</v>
      </c>
      <c r="M857" s="19">
        <f t="shared" si="68"/>
        <v>2016</v>
      </c>
      <c r="N857" s="14">
        <f t="shared" si="65"/>
        <v>42574.875196759254</v>
      </c>
      <c r="O857" t="b">
        <v>0</v>
      </c>
      <c r="P857">
        <v>47</v>
      </c>
      <c r="Q857" t="b">
        <v>1</v>
      </c>
      <c r="R857" t="s">
        <v>8277</v>
      </c>
      <c r="S857" s="7">
        <f t="shared" si="66"/>
        <v>103.44827586206897</v>
      </c>
      <c r="T857" s="7">
        <f t="shared" si="69"/>
        <v>31.914893617021278</v>
      </c>
      <c r="U857" t="s">
        <v>8325</v>
      </c>
      <c r="V857" t="s">
        <v>8327</v>
      </c>
    </row>
    <row r="858" spans="1:22" ht="45" x14ac:dyDescent="0.4">
      <c r="A858">
        <v>856</v>
      </c>
      <c r="B858" s="3" t="s">
        <v>857</v>
      </c>
      <c r="C858" s="3" t="s">
        <v>4966</v>
      </c>
      <c r="D858">
        <v>250</v>
      </c>
      <c r="E858">
        <v>28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4">
        <f t="shared" si="67"/>
        <v>42609.061990740738</v>
      </c>
      <c r="M858" s="19">
        <f t="shared" si="68"/>
        <v>2016</v>
      </c>
      <c r="N858" s="14">
        <f t="shared" si="65"/>
        <v>42668.541666666672</v>
      </c>
      <c r="O858" t="b">
        <v>0</v>
      </c>
      <c r="P858">
        <v>28</v>
      </c>
      <c r="Q858" t="b">
        <v>1</v>
      </c>
      <c r="R858" t="s">
        <v>8277</v>
      </c>
      <c r="S858" s="7">
        <f t="shared" si="66"/>
        <v>218.00000000000003</v>
      </c>
      <c r="T858" s="7">
        <f t="shared" si="69"/>
        <v>19.464285714285715</v>
      </c>
      <c r="U858" t="s">
        <v>8325</v>
      </c>
      <c r="V858" t="s">
        <v>8327</v>
      </c>
    </row>
    <row r="859" spans="1:22" ht="30" x14ac:dyDescent="0.4">
      <c r="A859">
        <v>857</v>
      </c>
      <c r="B859" s="3" t="s">
        <v>858</v>
      </c>
      <c r="C859" s="3" t="s">
        <v>4967</v>
      </c>
      <c r="D859">
        <v>1200</v>
      </c>
      <c r="E859">
        <v>24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4">
        <f t="shared" si="67"/>
        <v>42291.331377314811</v>
      </c>
      <c r="M859" s="19">
        <f t="shared" si="68"/>
        <v>2015</v>
      </c>
      <c r="N859" s="14">
        <f t="shared" si="65"/>
        <v>42333.373043981483</v>
      </c>
      <c r="O859" t="b">
        <v>0</v>
      </c>
      <c r="P859">
        <v>24</v>
      </c>
      <c r="Q859" t="b">
        <v>1</v>
      </c>
      <c r="R859" t="s">
        <v>8277</v>
      </c>
      <c r="S859" s="7">
        <f t="shared" si="66"/>
        <v>100</v>
      </c>
      <c r="T859" s="7">
        <f t="shared" si="69"/>
        <v>50</v>
      </c>
      <c r="U859" t="s">
        <v>8325</v>
      </c>
      <c r="V859" t="s">
        <v>8327</v>
      </c>
    </row>
    <row r="860" spans="1:22" ht="45" x14ac:dyDescent="0.4">
      <c r="A860">
        <v>858</v>
      </c>
      <c r="B860" s="3" t="s">
        <v>859</v>
      </c>
      <c r="C860" s="3" t="s">
        <v>4968</v>
      </c>
      <c r="D860">
        <v>1200</v>
      </c>
      <c r="E860">
        <v>76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4">
        <f t="shared" si="67"/>
        <v>42079.495578703703</v>
      </c>
      <c r="M860" s="19">
        <f t="shared" si="68"/>
        <v>2015</v>
      </c>
      <c r="N860" s="14">
        <f t="shared" si="65"/>
        <v>42109.707638888889</v>
      </c>
      <c r="O860" t="b">
        <v>0</v>
      </c>
      <c r="P860">
        <v>76</v>
      </c>
      <c r="Q860" t="b">
        <v>1</v>
      </c>
      <c r="R860" t="s">
        <v>8277</v>
      </c>
      <c r="S860" s="7">
        <f t="shared" si="66"/>
        <v>144.00583333333333</v>
      </c>
      <c r="T860" s="7">
        <f t="shared" si="69"/>
        <v>22.737763157894737</v>
      </c>
      <c r="U860" t="s">
        <v>8325</v>
      </c>
      <c r="V860" t="s">
        <v>8327</v>
      </c>
    </row>
    <row r="861" spans="1:22" ht="30" x14ac:dyDescent="0.4">
      <c r="A861">
        <v>859</v>
      </c>
      <c r="B861" s="3" t="s">
        <v>860</v>
      </c>
      <c r="C861" s="3" t="s">
        <v>4969</v>
      </c>
      <c r="D861">
        <v>4000</v>
      </c>
      <c r="E861">
        <v>98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4">
        <f t="shared" si="67"/>
        <v>42128.570231481484</v>
      </c>
      <c r="M861" s="19">
        <f t="shared" si="68"/>
        <v>2015</v>
      </c>
      <c r="N861" s="14">
        <f t="shared" si="65"/>
        <v>42158.75</v>
      </c>
      <c r="O861" t="b">
        <v>0</v>
      </c>
      <c r="P861">
        <v>98</v>
      </c>
      <c r="Q861" t="b">
        <v>1</v>
      </c>
      <c r="R861" t="s">
        <v>8277</v>
      </c>
      <c r="S861" s="7">
        <f t="shared" si="66"/>
        <v>104.67500000000001</v>
      </c>
      <c r="T861" s="7">
        <f t="shared" si="69"/>
        <v>42.724489795918366</v>
      </c>
      <c r="U861" t="s">
        <v>8325</v>
      </c>
      <c r="V861" t="s">
        <v>8327</v>
      </c>
    </row>
    <row r="862" spans="1:22" ht="45" x14ac:dyDescent="0.4">
      <c r="A862">
        <v>860</v>
      </c>
      <c r="B862" s="3" t="s">
        <v>861</v>
      </c>
      <c r="C862" s="3" t="s">
        <v>4970</v>
      </c>
      <c r="D862">
        <v>14000</v>
      </c>
      <c r="E862">
        <v>48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4">
        <f t="shared" si="67"/>
        <v>41570.232789351852</v>
      </c>
      <c r="M862" s="19">
        <f t="shared" si="68"/>
        <v>2013</v>
      </c>
      <c r="N862" s="14">
        <f t="shared" si="65"/>
        <v>41600.274456018517</v>
      </c>
      <c r="O862" t="b">
        <v>0</v>
      </c>
      <c r="P862">
        <v>48</v>
      </c>
      <c r="Q862" t="b">
        <v>0</v>
      </c>
      <c r="R862" t="s">
        <v>8278</v>
      </c>
      <c r="S862" s="7">
        <f t="shared" si="66"/>
        <v>18.142857142857142</v>
      </c>
      <c r="T862" s="7">
        <f t="shared" si="69"/>
        <v>52.916666666666664</v>
      </c>
      <c r="U862" t="s">
        <v>8325</v>
      </c>
      <c r="V862" t="s">
        <v>8328</v>
      </c>
    </row>
    <row r="863" spans="1:22" ht="45" x14ac:dyDescent="0.4">
      <c r="A863">
        <v>861</v>
      </c>
      <c r="B863" s="3" t="s">
        <v>862</v>
      </c>
      <c r="C863" s="3" t="s">
        <v>4971</v>
      </c>
      <c r="D863">
        <v>4500</v>
      </c>
      <c r="E863">
        <v>2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4">
        <f t="shared" si="67"/>
        <v>42599.715324074074</v>
      </c>
      <c r="M863" s="19">
        <f t="shared" si="68"/>
        <v>2016</v>
      </c>
      <c r="N863" s="14">
        <f t="shared" si="65"/>
        <v>42629.715324074074</v>
      </c>
      <c r="O863" t="b">
        <v>0</v>
      </c>
      <c r="P863">
        <v>2</v>
      </c>
      <c r="Q863" t="b">
        <v>0</v>
      </c>
      <c r="R863" t="s">
        <v>8278</v>
      </c>
      <c r="S863" s="7">
        <f t="shared" si="66"/>
        <v>2.2444444444444445</v>
      </c>
      <c r="T863" s="7">
        <f t="shared" si="69"/>
        <v>50.5</v>
      </c>
      <c r="U863" t="s">
        <v>8325</v>
      </c>
      <c r="V863" t="s">
        <v>8328</v>
      </c>
    </row>
    <row r="864" spans="1:22" ht="45" x14ac:dyDescent="0.4">
      <c r="A864">
        <v>862</v>
      </c>
      <c r="B864" s="3" t="s">
        <v>863</v>
      </c>
      <c r="C864" s="3" t="s">
        <v>4972</v>
      </c>
      <c r="D864">
        <v>50000</v>
      </c>
      <c r="E864">
        <v>4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4">
        <f t="shared" si="67"/>
        <v>41559.3049537037</v>
      </c>
      <c r="M864" s="19">
        <f t="shared" si="68"/>
        <v>2013</v>
      </c>
      <c r="N864" s="14">
        <f t="shared" si="65"/>
        <v>41589.346620370372</v>
      </c>
      <c r="O864" t="b">
        <v>0</v>
      </c>
      <c r="P864">
        <v>4</v>
      </c>
      <c r="Q864" t="b">
        <v>0</v>
      </c>
      <c r="R864" t="s">
        <v>8278</v>
      </c>
      <c r="S864" s="7">
        <f t="shared" si="66"/>
        <v>0.33999999999999997</v>
      </c>
      <c r="T864" s="7">
        <f t="shared" si="69"/>
        <v>42.5</v>
      </c>
      <c r="U864" t="s">
        <v>8325</v>
      </c>
      <c r="V864" t="s">
        <v>8328</v>
      </c>
    </row>
    <row r="865" spans="1:22" ht="30" x14ac:dyDescent="0.4">
      <c r="A865">
        <v>863</v>
      </c>
      <c r="B865" s="3" t="s">
        <v>864</v>
      </c>
      <c r="C865" s="3" t="s">
        <v>4973</v>
      </c>
      <c r="D865">
        <v>2000</v>
      </c>
      <c r="E865">
        <v>5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4">
        <f t="shared" si="67"/>
        <v>40920.867662037039</v>
      </c>
      <c r="M865" s="19">
        <f t="shared" si="68"/>
        <v>2012</v>
      </c>
      <c r="N865" s="14">
        <f t="shared" si="65"/>
        <v>40950.867662037039</v>
      </c>
      <c r="O865" t="b">
        <v>0</v>
      </c>
      <c r="P865">
        <v>5</v>
      </c>
      <c r="Q865" t="b">
        <v>0</v>
      </c>
      <c r="R865" t="s">
        <v>8278</v>
      </c>
      <c r="S865" s="7">
        <f t="shared" si="66"/>
        <v>4.5</v>
      </c>
      <c r="T865" s="7">
        <f t="shared" si="69"/>
        <v>18</v>
      </c>
      <c r="U865" t="s">
        <v>8325</v>
      </c>
      <c r="V865" t="s">
        <v>8328</v>
      </c>
    </row>
    <row r="866" spans="1:22" ht="45" x14ac:dyDescent="0.4">
      <c r="A866">
        <v>864</v>
      </c>
      <c r="B866" s="3" t="s">
        <v>865</v>
      </c>
      <c r="C866" s="3" t="s">
        <v>4974</v>
      </c>
      <c r="D866">
        <v>6500</v>
      </c>
      <c r="E866">
        <v>79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4">
        <f t="shared" si="67"/>
        <v>41540.856921296298</v>
      </c>
      <c r="M866" s="19">
        <f t="shared" si="68"/>
        <v>2013</v>
      </c>
      <c r="N866" s="14">
        <f t="shared" si="65"/>
        <v>41563.165972222225</v>
      </c>
      <c r="O866" t="b">
        <v>0</v>
      </c>
      <c r="P866">
        <v>79</v>
      </c>
      <c r="Q866" t="b">
        <v>0</v>
      </c>
      <c r="R866" t="s">
        <v>8278</v>
      </c>
      <c r="S866" s="7">
        <f t="shared" si="66"/>
        <v>41.53846153846154</v>
      </c>
      <c r="T866" s="7">
        <f t="shared" si="69"/>
        <v>34.177215189873415</v>
      </c>
      <c r="U866" t="s">
        <v>8325</v>
      </c>
      <c r="V866" t="s">
        <v>8328</v>
      </c>
    </row>
    <row r="867" spans="1:22" ht="45" x14ac:dyDescent="0.4">
      <c r="A867">
        <v>865</v>
      </c>
      <c r="B867" s="3" t="s">
        <v>866</v>
      </c>
      <c r="C867" s="3" t="s">
        <v>4975</v>
      </c>
      <c r="D867">
        <v>2200</v>
      </c>
      <c r="E867">
        <v>2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4">
        <f t="shared" si="67"/>
        <v>41230.523113425923</v>
      </c>
      <c r="M867" s="19">
        <f t="shared" si="68"/>
        <v>2012</v>
      </c>
      <c r="N867" s="14">
        <f t="shared" si="65"/>
        <v>41290.523113425923</v>
      </c>
      <c r="O867" t="b">
        <v>0</v>
      </c>
      <c r="P867">
        <v>2</v>
      </c>
      <c r="Q867" t="b">
        <v>0</v>
      </c>
      <c r="R867" t="s">
        <v>8278</v>
      </c>
      <c r="S867" s="7">
        <f t="shared" si="66"/>
        <v>2.0454545454545454</v>
      </c>
      <c r="T867" s="7">
        <f t="shared" si="69"/>
        <v>22.5</v>
      </c>
      <c r="U867" t="s">
        <v>8325</v>
      </c>
      <c r="V867" t="s">
        <v>8328</v>
      </c>
    </row>
    <row r="868" spans="1:22" ht="45" x14ac:dyDescent="0.4">
      <c r="A868">
        <v>866</v>
      </c>
      <c r="B868" s="3" t="s">
        <v>867</v>
      </c>
      <c r="C868" s="3" t="s">
        <v>4976</v>
      </c>
      <c r="D868">
        <v>3500</v>
      </c>
      <c r="E868">
        <v>11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4">
        <f t="shared" si="67"/>
        <v>42025.387939814813</v>
      </c>
      <c r="M868" s="19">
        <f t="shared" si="68"/>
        <v>2015</v>
      </c>
      <c r="N868" s="14">
        <f t="shared" si="65"/>
        <v>42063.381944444445</v>
      </c>
      <c r="O868" t="b">
        <v>0</v>
      </c>
      <c r="P868">
        <v>11</v>
      </c>
      <c r="Q868" t="b">
        <v>0</v>
      </c>
      <c r="R868" t="s">
        <v>8278</v>
      </c>
      <c r="S868" s="7">
        <f t="shared" si="66"/>
        <v>18.285714285714285</v>
      </c>
      <c r="T868" s="7">
        <f t="shared" si="69"/>
        <v>58.18181818181818</v>
      </c>
      <c r="U868" t="s">
        <v>8325</v>
      </c>
      <c r="V868" t="s">
        <v>8328</v>
      </c>
    </row>
    <row r="869" spans="1:22" ht="45" x14ac:dyDescent="0.4">
      <c r="A869">
        <v>867</v>
      </c>
      <c r="B869" s="3" t="s">
        <v>868</v>
      </c>
      <c r="C869" s="3" t="s">
        <v>4977</v>
      </c>
      <c r="D869">
        <v>5000</v>
      </c>
      <c r="E869">
        <v>11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4">
        <f t="shared" si="67"/>
        <v>40087.855393518519</v>
      </c>
      <c r="M869" s="19">
        <f t="shared" si="68"/>
        <v>2009</v>
      </c>
      <c r="N869" s="14">
        <f t="shared" si="65"/>
        <v>40147.957638888889</v>
      </c>
      <c r="O869" t="b">
        <v>0</v>
      </c>
      <c r="P869">
        <v>11</v>
      </c>
      <c r="Q869" t="b">
        <v>0</v>
      </c>
      <c r="R869" t="s">
        <v>8278</v>
      </c>
      <c r="S869" s="7">
        <f t="shared" si="66"/>
        <v>24.02</v>
      </c>
      <c r="T869" s="7">
        <f t="shared" si="69"/>
        <v>109.18181818181819</v>
      </c>
      <c r="U869" t="s">
        <v>8325</v>
      </c>
      <c r="V869" t="s">
        <v>8328</v>
      </c>
    </row>
    <row r="870" spans="1:22" ht="45" x14ac:dyDescent="0.4">
      <c r="A870">
        <v>868</v>
      </c>
      <c r="B870" s="3" t="s">
        <v>869</v>
      </c>
      <c r="C870" s="3" t="s">
        <v>4978</v>
      </c>
      <c r="D870">
        <v>45000</v>
      </c>
      <c r="E870">
        <v>1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4">
        <f t="shared" si="67"/>
        <v>41615.777754629627</v>
      </c>
      <c r="M870" s="19">
        <f t="shared" si="68"/>
        <v>2013</v>
      </c>
      <c r="N870" s="14">
        <f t="shared" si="65"/>
        <v>41645.777754629627</v>
      </c>
      <c r="O870" t="b">
        <v>0</v>
      </c>
      <c r="P870">
        <v>1</v>
      </c>
      <c r="Q870" t="b">
        <v>0</v>
      </c>
      <c r="R870" t="s">
        <v>8278</v>
      </c>
      <c r="S870" s="7">
        <f t="shared" si="66"/>
        <v>0.1111111111111111</v>
      </c>
      <c r="T870" s="7">
        <f t="shared" si="69"/>
        <v>50</v>
      </c>
      <c r="U870" t="s">
        <v>8325</v>
      </c>
      <c r="V870" t="s">
        <v>8328</v>
      </c>
    </row>
    <row r="871" spans="1:22" ht="45" x14ac:dyDescent="0.4">
      <c r="A871">
        <v>869</v>
      </c>
      <c r="B871" s="3" t="s">
        <v>870</v>
      </c>
      <c r="C871" s="3" t="s">
        <v>4979</v>
      </c>
      <c r="D871">
        <v>8800</v>
      </c>
      <c r="E871">
        <v>3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4">
        <f t="shared" si="67"/>
        <v>41342.595567129625</v>
      </c>
      <c r="M871" s="19">
        <f t="shared" si="68"/>
        <v>2013</v>
      </c>
      <c r="N871" s="14">
        <f t="shared" si="65"/>
        <v>41372.553900462961</v>
      </c>
      <c r="O871" t="b">
        <v>0</v>
      </c>
      <c r="P871">
        <v>3</v>
      </c>
      <c r="Q871" t="b">
        <v>0</v>
      </c>
      <c r="R871" t="s">
        <v>8278</v>
      </c>
      <c r="S871" s="7">
        <f t="shared" si="66"/>
        <v>11.818181818181818</v>
      </c>
      <c r="T871" s="7">
        <f t="shared" si="69"/>
        <v>346.66666666666669</v>
      </c>
      <c r="U871" t="s">
        <v>8325</v>
      </c>
      <c r="V871" t="s">
        <v>8328</v>
      </c>
    </row>
    <row r="872" spans="1:22" ht="45" x14ac:dyDescent="0.4">
      <c r="A872">
        <v>870</v>
      </c>
      <c r="B872" s="3" t="s">
        <v>871</v>
      </c>
      <c r="C872" s="3" t="s">
        <v>4980</v>
      </c>
      <c r="D872">
        <v>20000</v>
      </c>
      <c r="E872">
        <v>5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4">
        <f t="shared" si="67"/>
        <v>41487.772256944445</v>
      </c>
      <c r="M872" s="19">
        <f t="shared" si="68"/>
        <v>2013</v>
      </c>
      <c r="N872" s="14">
        <f t="shared" si="65"/>
        <v>41517.772256944445</v>
      </c>
      <c r="O872" t="b">
        <v>0</v>
      </c>
      <c r="P872">
        <v>5</v>
      </c>
      <c r="Q872" t="b">
        <v>0</v>
      </c>
      <c r="R872" t="s">
        <v>8278</v>
      </c>
      <c r="S872" s="7">
        <f t="shared" si="66"/>
        <v>0.31</v>
      </c>
      <c r="T872" s="7">
        <f t="shared" si="69"/>
        <v>12.4</v>
      </c>
      <c r="U872" t="s">
        <v>8325</v>
      </c>
      <c r="V872" t="s">
        <v>8328</v>
      </c>
    </row>
    <row r="873" spans="1:22" ht="45" x14ac:dyDescent="0.4">
      <c r="A873">
        <v>871</v>
      </c>
      <c r="B873" s="3" t="s">
        <v>872</v>
      </c>
      <c r="C873" s="3" t="s">
        <v>4981</v>
      </c>
      <c r="D873">
        <v>6000</v>
      </c>
      <c r="E873">
        <v>12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4">
        <f t="shared" si="67"/>
        <v>41577.311284722222</v>
      </c>
      <c r="M873" s="19">
        <f t="shared" si="68"/>
        <v>2013</v>
      </c>
      <c r="N873" s="14">
        <f t="shared" si="65"/>
        <v>41607.352951388893</v>
      </c>
      <c r="O873" t="b">
        <v>0</v>
      </c>
      <c r="P873">
        <v>12</v>
      </c>
      <c r="Q873" t="b">
        <v>0</v>
      </c>
      <c r="R873" t="s">
        <v>8278</v>
      </c>
      <c r="S873" s="7">
        <f t="shared" si="66"/>
        <v>5.416666666666667</v>
      </c>
      <c r="T873" s="7">
        <f t="shared" si="69"/>
        <v>27.083333333333332</v>
      </c>
      <c r="U873" t="s">
        <v>8325</v>
      </c>
      <c r="V873" t="s">
        <v>8328</v>
      </c>
    </row>
    <row r="874" spans="1:22" ht="45" x14ac:dyDescent="0.4">
      <c r="A874">
        <v>872</v>
      </c>
      <c r="B874" s="3" t="s">
        <v>873</v>
      </c>
      <c r="C874" s="3" t="s">
        <v>4982</v>
      </c>
      <c r="D874">
        <v>8000</v>
      </c>
      <c r="E874">
        <v>2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4">
        <f t="shared" si="67"/>
        <v>40567.575543981482</v>
      </c>
      <c r="M874" s="19">
        <f t="shared" si="68"/>
        <v>2011</v>
      </c>
      <c r="N874" s="14">
        <f t="shared" si="65"/>
        <v>40612.575543981482</v>
      </c>
      <c r="O874" t="b">
        <v>0</v>
      </c>
      <c r="P874">
        <v>2</v>
      </c>
      <c r="Q874" t="b">
        <v>0</v>
      </c>
      <c r="R874" t="s">
        <v>8278</v>
      </c>
      <c r="S874" s="7">
        <f t="shared" si="66"/>
        <v>0.8125</v>
      </c>
      <c r="T874" s="7">
        <f t="shared" si="69"/>
        <v>32.5</v>
      </c>
      <c r="U874" t="s">
        <v>8325</v>
      </c>
      <c r="V874" t="s">
        <v>8328</v>
      </c>
    </row>
    <row r="875" spans="1:22" ht="30" x14ac:dyDescent="0.4">
      <c r="A875">
        <v>873</v>
      </c>
      <c r="B875" s="3" t="s">
        <v>874</v>
      </c>
      <c r="C875" s="3" t="s">
        <v>4983</v>
      </c>
      <c r="D875">
        <v>3500</v>
      </c>
      <c r="E875">
        <v>5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4">
        <f t="shared" si="67"/>
        <v>41183.917129629626</v>
      </c>
      <c r="M875" s="19">
        <f t="shared" si="68"/>
        <v>2012</v>
      </c>
      <c r="N875" s="14">
        <f t="shared" si="65"/>
        <v>41223.958796296298</v>
      </c>
      <c r="O875" t="b">
        <v>0</v>
      </c>
      <c r="P875">
        <v>5</v>
      </c>
      <c r="Q875" t="b">
        <v>0</v>
      </c>
      <c r="R875" t="s">
        <v>8278</v>
      </c>
      <c r="S875" s="7">
        <f t="shared" si="66"/>
        <v>1.2857142857142856</v>
      </c>
      <c r="T875" s="7">
        <f t="shared" si="69"/>
        <v>9</v>
      </c>
      <c r="U875" t="s">
        <v>8325</v>
      </c>
      <c r="V875" t="s">
        <v>8328</v>
      </c>
    </row>
    <row r="876" spans="1:22" ht="45" x14ac:dyDescent="0.4">
      <c r="A876">
        <v>874</v>
      </c>
      <c r="B876" s="3" t="s">
        <v>875</v>
      </c>
      <c r="C876" s="3" t="s">
        <v>4984</v>
      </c>
      <c r="D876">
        <v>3000</v>
      </c>
      <c r="E876">
        <v>21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4">
        <f t="shared" si="67"/>
        <v>41368.333726851852</v>
      </c>
      <c r="M876" s="19">
        <f t="shared" si="68"/>
        <v>2013</v>
      </c>
      <c r="N876" s="14">
        <f t="shared" si="65"/>
        <v>41398.333726851852</v>
      </c>
      <c r="O876" t="b">
        <v>0</v>
      </c>
      <c r="P876">
        <v>21</v>
      </c>
      <c r="Q876" t="b">
        <v>0</v>
      </c>
      <c r="R876" t="s">
        <v>8278</v>
      </c>
      <c r="S876" s="7">
        <f t="shared" si="66"/>
        <v>24.333333333333336</v>
      </c>
      <c r="T876" s="7">
        <f t="shared" si="69"/>
        <v>34.761904761904759</v>
      </c>
      <c r="U876" t="s">
        <v>8325</v>
      </c>
      <c r="V876" t="s">
        <v>8328</v>
      </c>
    </row>
    <row r="877" spans="1:22" ht="45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4">
        <f t="shared" si="67"/>
        <v>42248.473738425921</v>
      </c>
      <c r="M877" s="19">
        <f t="shared" si="68"/>
        <v>2015</v>
      </c>
      <c r="N877" s="14">
        <f t="shared" si="65"/>
        <v>42268.473738425921</v>
      </c>
      <c r="O877" t="b">
        <v>0</v>
      </c>
      <c r="P877">
        <v>0</v>
      </c>
      <c r="Q877" t="b">
        <v>0</v>
      </c>
      <c r="R877" t="s">
        <v>8278</v>
      </c>
      <c r="S877" s="7">
        <f t="shared" si="66"/>
        <v>0</v>
      </c>
      <c r="T877" s="7">
        <f t="shared" si="69"/>
        <v>0</v>
      </c>
      <c r="U877" t="s">
        <v>8325</v>
      </c>
      <c r="V877" t="s">
        <v>8328</v>
      </c>
    </row>
    <row r="878" spans="1:22" x14ac:dyDescent="0.4">
      <c r="A878">
        <v>876</v>
      </c>
      <c r="B878" s="3" t="s">
        <v>877</v>
      </c>
      <c r="C878" s="3" t="s">
        <v>4986</v>
      </c>
      <c r="D878">
        <v>3152</v>
      </c>
      <c r="E878">
        <v>45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4">
        <f t="shared" si="67"/>
        <v>41276.246840277774</v>
      </c>
      <c r="M878" s="19">
        <f t="shared" si="68"/>
        <v>2013</v>
      </c>
      <c r="N878" s="14">
        <f t="shared" si="65"/>
        <v>41309.246840277774</v>
      </c>
      <c r="O878" t="b">
        <v>0</v>
      </c>
      <c r="P878">
        <v>45</v>
      </c>
      <c r="Q878" t="b">
        <v>0</v>
      </c>
      <c r="R878" t="s">
        <v>8278</v>
      </c>
      <c r="S878" s="7">
        <f t="shared" si="66"/>
        <v>40.799492385786799</v>
      </c>
      <c r="T878" s="7">
        <f t="shared" si="69"/>
        <v>28.577777777777779</v>
      </c>
      <c r="U878" t="s">
        <v>8325</v>
      </c>
      <c r="V878" t="s">
        <v>8328</v>
      </c>
    </row>
    <row r="879" spans="1:22" ht="45" x14ac:dyDescent="0.4">
      <c r="A879">
        <v>877</v>
      </c>
      <c r="B879" s="3" t="s">
        <v>878</v>
      </c>
      <c r="C879" s="3" t="s">
        <v>4987</v>
      </c>
      <c r="D879">
        <v>2000</v>
      </c>
      <c r="E879">
        <v>29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4">
        <f t="shared" si="67"/>
        <v>41597.538888888885</v>
      </c>
      <c r="M879" s="19">
        <f t="shared" si="68"/>
        <v>2013</v>
      </c>
      <c r="N879" s="14">
        <f t="shared" si="65"/>
        <v>41627.538888888885</v>
      </c>
      <c r="O879" t="b">
        <v>0</v>
      </c>
      <c r="P879">
        <v>29</v>
      </c>
      <c r="Q879" t="b">
        <v>0</v>
      </c>
      <c r="R879" t="s">
        <v>8278</v>
      </c>
      <c r="S879" s="7">
        <f t="shared" si="66"/>
        <v>67.55</v>
      </c>
      <c r="T879" s="7">
        <f t="shared" si="69"/>
        <v>46.586206896551722</v>
      </c>
      <c r="U879" t="s">
        <v>8325</v>
      </c>
      <c r="V879" t="s">
        <v>8328</v>
      </c>
    </row>
    <row r="880" spans="1:22" ht="45" x14ac:dyDescent="0.4">
      <c r="A880">
        <v>878</v>
      </c>
      <c r="B880" s="3" t="s">
        <v>879</v>
      </c>
      <c r="C880" s="3" t="s">
        <v>4988</v>
      </c>
      <c r="D880">
        <v>5000</v>
      </c>
      <c r="E880">
        <v>2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4">
        <f t="shared" si="67"/>
        <v>40504.982916666668</v>
      </c>
      <c r="M880" s="19">
        <f t="shared" si="68"/>
        <v>2010</v>
      </c>
      <c r="N880" s="14">
        <f t="shared" si="65"/>
        <v>40534.982916666668</v>
      </c>
      <c r="O880" t="b">
        <v>0</v>
      </c>
      <c r="P880">
        <v>2</v>
      </c>
      <c r="Q880" t="b">
        <v>0</v>
      </c>
      <c r="R880" t="s">
        <v>8278</v>
      </c>
      <c r="S880" s="7">
        <f t="shared" si="66"/>
        <v>1.3</v>
      </c>
      <c r="T880" s="7">
        <f t="shared" si="69"/>
        <v>32.5</v>
      </c>
      <c r="U880" t="s">
        <v>8325</v>
      </c>
      <c r="V880" t="s">
        <v>8328</v>
      </c>
    </row>
    <row r="881" spans="1:22" ht="45" x14ac:dyDescent="0.4">
      <c r="A881">
        <v>879</v>
      </c>
      <c r="B881" s="3" t="s">
        <v>880</v>
      </c>
      <c r="C881" s="3" t="s">
        <v>4989</v>
      </c>
      <c r="D881">
        <v>2100</v>
      </c>
      <c r="E881">
        <v>30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4">
        <f t="shared" si="67"/>
        <v>41037.579918981479</v>
      </c>
      <c r="M881" s="19">
        <f t="shared" si="68"/>
        <v>2012</v>
      </c>
      <c r="N881" s="14">
        <f t="shared" si="65"/>
        <v>41058.579918981479</v>
      </c>
      <c r="O881" t="b">
        <v>0</v>
      </c>
      <c r="P881">
        <v>30</v>
      </c>
      <c r="Q881" t="b">
        <v>0</v>
      </c>
      <c r="R881" t="s">
        <v>8278</v>
      </c>
      <c r="S881" s="7">
        <f t="shared" si="66"/>
        <v>30.666666666666664</v>
      </c>
      <c r="T881" s="7">
        <f t="shared" si="69"/>
        <v>21.466666666666665</v>
      </c>
      <c r="U881" t="s">
        <v>8325</v>
      </c>
      <c r="V881" t="s">
        <v>8328</v>
      </c>
    </row>
    <row r="882" spans="1:22" ht="45" x14ac:dyDescent="0.4">
      <c r="A882">
        <v>880</v>
      </c>
      <c r="B882" s="3" t="s">
        <v>881</v>
      </c>
      <c r="C882" s="3" t="s">
        <v>4990</v>
      </c>
      <c r="D882">
        <v>3780</v>
      </c>
      <c r="E882">
        <v>8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4">
        <f t="shared" si="67"/>
        <v>41179.07104166667</v>
      </c>
      <c r="M882" s="19">
        <f t="shared" si="68"/>
        <v>2012</v>
      </c>
      <c r="N882" s="14">
        <f t="shared" si="65"/>
        <v>41212.07104166667</v>
      </c>
      <c r="O882" t="b">
        <v>0</v>
      </c>
      <c r="P882">
        <v>8</v>
      </c>
      <c r="Q882" t="b">
        <v>0</v>
      </c>
      <c r="R882" t="s">
        <v>8279</v>
      </c>
      <c r="S882" s="7">
        <f t="shared" si="66"/>
        <v>2.9894179894179893</v>
      </c>
      <c r="T882" s="7">
        <f t="shared" si="69"/>
        <v>14.125</v>
      </c>
      <c r="U882" t="s">
        <v>8325</v>
      </c>
      <c r="V882" t="s">
        <v>8329</v>
      </c>
    </row>
    <row r="883" spans="1:22" ht="30" x14ac:dyDescent="0.4">
      <c r="A883">
        <v>881</v>
      </c>
      <c r="B883" s="3" t="s">
        <v>882</v>
      </c>
      <c r="C883" s="3" t="s">
        <v>4991</v>
      </c>
      <c r="D883">
        <v>3750</v>
      </c>
      <c r="E883">
        <v>1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4">
        <f t="shared" si="67"/>
        <v>40877.00099537037</v>
      </c>
      <c r="M883" s="19">
        <f t="shared" si="68"/>
        <v>2011</v>
      </c>
      <c r="N883" s="14">
        <f t="shared" si="65"/>
        <v>40922.00099537037</v>
      </c>
      <c r="O883" t="b">
        <v>0</v>
      </c>
      <c r="P883">
        <v>1</v>
      </c>
      <c r="Q883" t="b">
        <v>0</v>
      </c>
      <c r="R883" t="s">
        <v>8279</v>
      </c>
      <c r="S883" s="7">
        <f t="shared" si="66"/>
        <v>0.8</v>
      </c>
      <c r="T883" s="7">
        <f t="shared" si="69"/>
        <v>30</v>
      </c>
      <c r="U883" t="s">
        <v>8325</v>
      </c>
      <c r="V883" t="s">
        <v>8329</v>
      </c>
    </row>
    <row r="884" spans="1:22" ht="45" x14ac:dyDescent="0.4">
      <c r="A884">
        <v>882</v>
      </c>
      <c r="B884" s="3" t="s">
        <v>883</v>
      </c>
      <c r="C884" s="3" t="s">
        <v>4992</v>
      </c>
      <c r="D884">
        <v>1500</v>
      </c>
      <c r="E884">
        <v>14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4">
        <f t="shared" si="67"/>
        <v>40759.610532407409</v>
      </c>
      <c r="M884" s="19">
        <f t="shared" si="68"/>
        <v>2011</v>
      </c>
      <c r="N884" s="14">
        <f t="shared" si="65"/>
        <v>40792.610532407409</v>
      </c>
      <c r="O884" t="b">
        <v>0</v>
      </c>
      <c r="P884">
        <v>14</v>
      </c>
      <c r="Q884" t="b">
        <v>0</v>
      </c>
      <c r="R884" t="s">
        <v>8279</v>
      </c>
      <c r="S884" s="7">
        <f t="shared" si="66"/>
        <v>20.133333333333333</v>
      </c>
      <c r="T884" s="7">
        <f t="shared" si="69"/>
        <v>21.571428571428573</v>
      </c>
      <c r="U884" t="s">
        <v>8325</v>
      </c>
      <c r="V884" t="s">
        <v>8329</v>
      </c>
    </row>
    <row r="885" spans="1:22" ht="45" x14ac:dyDescent="0.4">
      <c r="A885">
        <v>883</v>
      </c>
      <c r="B885" s="3" t="s">
        <v>884</v>
      </c>
      <c r="C885" s="3" t="s">
        <v>4993</v>
      </c>
      <c r="D885">
        <v>5000</v>
      </c>
      <c r="E885">
        <v>24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4">
        <f t="shared" si="67"/>
        <v>42371.685590277775</v>
      </c>
      <c r="M885" s="19">
        <f t="shared" si="68"/>
        <v>2016</v>
      </c>
      <c r="N885" s="14">
        <f t="shared" si="65"/>
        <v>42431.685590277775</v>
      </c>
      <c r="O885" t="b">
        <v>0</v>
      </c>
      <c r="P885">
        <v>24</v>
      </c>
      <c r="Q885" t="b">
        <v>0</v>
      </c>
      <c r="R885" t="s">
        <v>8279</v>
      </c>
      <c r="S885" s="7">
        <f t="shared" si="66"/>
        <v>40.020000000000003</v>
      </c>
      <c r="T885" s="7">
        <f t="shared" si="69"/>
        <v>83.375</v>
      </c>
      <c r="U885" t="s">
        <v>8325</v>
      </c>
      <c r="V885" t="s">
        <v>8329</v>
      </c>
    </row>
    <row r="886" spans="1:22" ht="30" x14ac:dyDescent="0.4">
      <c r="A886">
        <v>884</v>
      </c>
      <c r="B886" s="3" t="s">
        <v>885</v>
      </c>
      <c r="C886" s="3" t="s">
        <v>4994</v>
      </c>
      <c r="D886">
        <v>2000</v>
      </c>
      <c r="E886">
        <v>2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4">
        <f t="shared" si="67"/>
        <v>40981.552615740744</v>
      </c>
      <c r="M886" s="19">
        <f t="shared" si="68"/>
        <v>2012</v>
      </c>
      <c r="N886" s="14">
        <f t="shared" si="65"/>
        <v>41040.854861111111</v>
      </c>
      <c r="O886" t="b">
        <v>0</v>
      </c>
      <c r="P886">
        <v>2</v>
      </c>
      <c r="Q886" t="b">
        <v>0</v>
      </c>
      <c r="R886" t="s">
        <v>8279</v>
      </c>
      <c r="S886" s="7">
        <f t="shared" si="66"/>
        <v>1</v>
      </c>
      <c r="T886" s="7">
        <f t="shared" si="69"/>
        <v>10</v>
      </c>
      <c r="U886" t="s">
        <v>8325</v>
      </c>
      <c r="V886" t="s">
        <v>8329</v>
      </c>
    </row>
    <row r="887" spans="1:22" ht="45" x14ac:dyDescent="0.4">
      <c r="A887">
        <v>885</v>
      </c>
      <c r="B887" s="3" t="s">
        <v>886</v>
      </c>
      <c r="C887" s="3" t="s">
        <v>4995</v>
      </c>
      <c r="D887">
        <v>1000</v>
      </c>
      <c r="E887">
        <v>21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4">
        <f t="shared" si="67"/>
        <v>42713.691099537042</v>
      </c>
      <c r="M887" s="19">
        <f t="shared" si="68"/>
        <v>2016</v>
      </c>
      <c r="N887" s="14">
        <f t="shared" si="65"/>
        <v>42734.691099537042</v>
      </c>
      <c r="O887" t="b">
        <v>0</v>
      </c>
      <c r="P887">
        <v>21</v>
      </c>
      <c r="Q887" t="b">
        <v>0</v>
      </c>
      <c r="R887" t="s">
        <v>8279</v>
      </c>
      <c r="S887" s="7">
        <f t="shared" si="66"/>
        <v>75</v>
      </c>
      <c r="T887" s="7">
        <f t="shared" si="69"/>
        <v>35.714285714285715</v>
      </c>
      <c r="U887" t="s">
        <v>8325</v>
      </c>
      <c r="V887" t="s">
        <v>8329</v>
      </c>
    </row>
    <row r="888" spans="1:22" ht="45" x14ac:dyDescent="0.4">
      <c r="A888">
        <v>886</v>
      </c>
      <c r="B888" s="3" t="s">
        <v>887</v>
      </c>
      <c r="C888" s="3" t="s">
        <v>4996</v>
      </c>
      <c r="D888">
        <v>500</v>
      </c>
      <c r="E888">
        <v>7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4">
        <f t="shared" si="67"/>
        <v>42603.620520833334</v>
      </c>
      <c r="M888" s="19">
        <f t="shared" si="68"/>
        <v>2016</v>
      </c>
      <c r="N888" s="14">
        <f t="shared" si="65"/>
        <v>42628.620520833334</v>
      </c>
      <c r="O888" t="b">
        <v>0</v>
      </c>
      <c r="P888">
        <v>7</v>
      </c>
      <c r="Q888" t="b">
        <v>0</v>
      </c>
      <c r="R888" t="s">
        <v>8279</v>
      </c>
      <c r="S888" s="7">
        <f t="shared" si="66"/>
        <v>41</v>
      </c>
      <c r="T888" s="7">
        <f t="shared" si="69"/>
        <v>29.285714285714285</v>
      </c>
      <c r="U888" t="s">
        <v>8325</v>
      </c>
      <c r="V888" t="s">
        <v>8329</v>
      </c>
    </row>
    <row r="889" spans="1:22" ht="4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4">
        <f t="shared" si="67"/>
        <v>41026.708969907406</v>
      </c>
      <c r="M889" s="19">
        <f t="shared" si="68"/>
        <v>2012</v>
      </c>
      <c r="N889" s="14">
        <f t="shared" si="65"/>
        <v>41056.708969907406</v>
      </c>
      <c r="O889" t="b">
        <v>0</v>
      </c>
      <c r="P889">
        <v>0</v>
      </c>
      <c r="Q889" t="b">
        <v>0</v>
      </c>
      <c r="R889" t="s">
        <v>8279</v>
      </c>
      <c r="S889" s="7">
        <f t="shared" si="66"/>
        <v>0</v>
      </c>
      <c r="T889" s="7">
        <f t="shared" si="69"/>
        <v>0</v>
      </c>
      <c r="U889" t="s">
        <v>8325</v>
      </c>
      <c r="V889" t="s">
        <v>8329</v>
      </c>
    </row>
    <row r="890" spans="1:22" ht="45" x14ac:dyDescent="0.4">
      <c r="A890">
        <v>888</v>
      </c>
      <c r="B890" s="3" t="s">
        <v>889</v>
      </c>
      <c r="C890" s="3" t="s">
        <v>4998</v>
      </c>
      <c r="D890">
        <v>1000</v>
      </c>
      <c r="E890">
        <v>4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4">
        <f t="shared" si="67"/>
        <v>40751.503298611111</v>
      </c>
      <c r="M890" s="19">
        <f t="shared" si="68"/>
        <v>2011</v>
      </c>
      <c r="N890" s="14">
        <f t="shared" si="65"/>
        <v>40787</v>
      </c>
      <c r="O890" t="b">
        <v>0</v>
      </c>
      <c r="P890">
        <v>4</v>
      </c>
      <c r="Q890" t="b">
        <v>0</v>
      </c>
      <c r="R890" t="s">
        <v>8279</v>
      </c>
      <c r="S890" s="7">
        <f t="shared" si="66"/>
        <v>7.1999999999999993</v>
      </c>
      <c r="T890" s="7">
        <f t="shared" si="69"/>
        <v>18</v>
      </c>
      <c r="U890" t="s">
        <v>8325</v>
      </c>
      <c r="V890" t="s">
        <v>8329</v>
      </c>
    </row>
    <row r="891" spans="1:22" ht="45" x14ac:dyDescent="0.4">
      <c r="A891">
        <v>889</v>
      </c>
      <c r="B891" s="3" t="s">
        <v>890</v>
      </c>
      <c r="C891" s="3" t="s">
        <v>4999</v>
      </c>
      <c r="D891">
        <v>25000</v>
      </c>
      <c r="E891">
        <v>32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4">
        <f t="shared" si="67"/>
        <v>41887.534062500003</v>
      </c>
      <c r="M891" s="19">
        <f t="shared" si="68"/>
        <v>2014</v>
      </c>
      <c r="N891" s="14">
        <f t="shared" si="65"/>
        <v>41917.534062500003</v>
      </c>
      <c r="O891" t="b">
        <v>0</v>
      </c>
      <c r="P891">
        <v>32</v>
      </c>
      <c r="Q891" t="b">
        <v>0</v>
      </c>
      <c r="R891" t="s">
        <v>8279</v>
      </c>
      <c r="S891" s="7">
        <f t="shared" si="66"/>
        <v>9.4412800000000008</v>
      </c>
      <c r="T891" s="7">
        <f t="shared" si="69"/>
        <v>73.760000000000005</v>
      </c>
      <c r="U891" t="s">
        <v>8325</v>
      </c>
      <c r="V891" t="s">
        <v>8329</v>
      </c>
    </row>
    <row r="892" spans="1:22" ht="45" x14ac:dyDescent="0.4">
      <c r="A892">
        <v>890</v>
      </c>
      <c r="B892" s="3" t="s">
        <v>891</v>
      </c>
      <c r="C892" s="3" t="s">
        <v>5000</v>
      </c>
      <c r="D892">
        <v>3000</v>
      </c>
      <c r="E892">
        <v>4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4">
        <f t="shared" si="67"/>
        <v>41569.448831018519</v>
      </c>
      <c r="M892" s="19">
        <f t="shared" si="68"/>
        <v>2013</v>
      </c>
      <c r="N892" s="14">
        <f t="shared" si="65"/>
        <v>41599.490497685183</v>
      </c>
      <c r="O892" t="b">
        <v>0</v>
      </c>
      <c r="P892">
        <v>4</v>
      </c>
      <c r="Q892" t="b">
        <v>0</v>
      </c>
      <c r="R892" t="s">
        <v>8279</v>
      </c>
      <c r="S892" s="7">
        <f t="shared" si="66"/>
        <v>4.1666666666666661</v>
      </c>
      <c r="T892" s="7">
        <f t="shared" si="69"/>
        <v>31.25</v>
      </c>
      <c r="U892" t="s">
        <v>8325</v>
      </c>
      <c r="V892" t="s">
        <v>8329</v>
      </c>
    </row>
    <row r="893" spans="1:22" ht="45" x14ac:dyDescent="0.4">
      <c r="A893">
        <v>891</v>
      </c>
      <c r="B893" s="3" t="s">
        <v>892</v>
      </c>
      <c r="C893" s="3" t="s">
        <v>5001</v>
      </c>
      <c r="D893">
        <v>8000</v>
      </c>
      <c r="E893">
        <v>9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4">
        <f t="shared" si="67"/>
        <v>41841.781597222223</v>
      </c>
      <c r="M893" s="19">
        <f t="shared" si="68"/>
        <v>2014</v>
      </c>
      <c r="N893" s="14">
        <f t="shared" si="65"/>
        <v>41871.781597222223</v>
      </c>
      <c r="O893" t="b">
        <v>0</v>
      </c>
      <c r="P893">
        <v>9</v>
      </c>
      <c r="Q893" t="b">
        <v>0</v>
      </c>
      <c r="R893" t="s">
        <v>8279</v>
      </c>
      <c r="S893" s="7">
        <f t="shared" si="66"/>
        <v>3.25</v>
      </c>
      <c r="T893" s="7">
        <f t="shared" si="69"/>
        <v>28.888888888888889</v>
      </c>
      <c r="U893" t="s">
        <v>8325</v>
      </c>
      <c r="V893" t="s">
        <v>8329</v>
      </c>
    </row>
    <row r="894" spans="1:22" ht="45" x14ac:dyDescent="0.4">
      <c r="A894">
        <v>892</v>
      </c>
      <c r="B894" s="3" t="s">
        <v>893</v>
      </c>
      <c r="C894" s="3" t="s">
        <v>5002</v>
      </c>
      <c r="D894">
        <v>6000</v>
      </c>
      <c r="E894">
        <v>17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4">
        <f t="shared" si="67"/>
        <v>40303.95003472222</v>
      </c>
      <c r="M894" s="19">
        <f t="shared" si="68"/>
        <v>2010</v>
      </c>
      <c r="N894" s="14">
        <f t="shared" si="65"/>
        <v>40390.916666666664</v>
      </c>
      <c r="O894" t="b">
        <v>0</v>
      </c>
      <c r="P894">
        <v>17</v>
      </c>
      <c r="Q894" t="b">
        <v>0</v>
      </c>
      <c r="R894" t="s">
        <v>8279</v>
      </c>
      <c r="S894" s="7">
        <f t="shared" si="66"/>
        <v>40.75</v>
      </c>
      <c r="T894" s="7">
        <f t="shared" si="69"/>
        <v>143.8235294117647</v>
      </c>
      <c r="U894" t="s">
        <v>8325</v>
      </c>
      <c r="V894" t="s">
        <v>8329</v>
      </c>
    </row>
    <row r="895" spans="1:22" ht="45" x14ac:dyDescent="0.4">
      <c r="A895">
        <v>893</v>
      </c>
      <c r="B895" s="3" t="s">
        <v>894</v>
      </c>
      <c r="C895" s="3" t="s">
        <v>5003</v>
      </c>
      <c r="D895">
        <v>2000</v>
      </c>
      <c r="E895">
        <v>5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4">
        <f t="shared" si="67"/>
        <v>42065.647719907407</v>
      </c>
      <c r="M895" s="19">
        <f t="shared" si="68"/>
        <v>2015</v>
      </c>
      <c r="N895" s="14">
        <f t="shared" si="65"/>
        <v>42095.606053240743</v>
      </c>
      <c r="O895" t="b">
        <v>0</v>
      </c>
      <c r="P895">
        <v>5</v>
      </c>
      <c r="Q895" t="b">
        <v>0</v>
      </c>
      <c r="R895" t="s">
        <v>8279</v>
      </c>
      <c r="S895" s="7">
        <f t="shared" si="66"/>
        <v>10</v>
      </c>
      <c r="T895" s="7">
        <f t="shared" si="69"/>
        <v>40</v>
      </c>
      <c r="U895" t="s">
        <v>8325</v>
      </c>
      <c r="V895" t="s">
        <v>8329</v>
      </c>
    </row>
    <row r="896" spans="1:22" ht="45" x14ac:dyDescent="0.4">
      <c r="A896">
        <v>894</v>
      </c>
      <c r="B896" s="3" t="s">
        <v>895</v>
      </c>
      <c r="C896" s="3" t="s">
        <v>5004</v>
      </c>
      <c r="D896">
        <v>20000</v>
      </c>
      <c r="E896">
        <v>53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4">
        <f t="shared" si="67"/>
        <v>42496.73159722222</v>
      </c>
      <c r="M896" s="19">
        <f t="shared" si="68"/>
        <v>2016</v>
      </c>
      <c r="N896" s="14">
        <f t="shared" si="65"/>
        <v>42526.73159722222</v>
      </c>
      <c r="O896" t="b">
        <v>0</v>
      </c>
      <c r="P896">
        <v>53</v>
      </c>
      <c r="Q896" t="b">
        <v>0</v>
      </c>
      <c r="R896" t="s">
        <v>8279</v>
      </c>
      <c r="S896" s="7">
        <f t="shared" si="66"/>
        <v>39.17</v>
      </c>
      <c r="T896" s="7">
        <f t="shared" si="69"/>
        <v>147.81132075471697</v>
      </c>
      <c r="U896" t="s">
        <v>8325</v>
      </c>
      <c r="V896" t="s">
        <v>8329</v>
      </c>
    </row>
    <row r="897" spans="1:22" ht="45" x14ac:dyDescent="0.4">
      <c r="A897">
        <v>895</v>
      </c>
      <c r="B897" s="3" t="s">
        <v>896</v>
      </c>
      <c r="C897" s="3" t="s">
        <v>5005</v>
      </c>
      <c r="D897">
        <v>8000</v>
      </c>
      <c r="E897">
        <v>7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4">
        <f t="shared" si="67"/>
        <v>40430.877650462964</v>
      </c>
      <c r="M897" s="19">
        <f t="shared" si="68"/>
        <v>2010</v>
      </c>
      <c r="N897" s="14">
        <f t="shared" si="65"/>
        <v>40475.877650462964</v>
      </c>
      <c r="O897" t="b">
        <v>0</v>
      </c>
      <c r="P897">
        <v>7</v>
      </c>
      <c r="Q897" t="b">
        <v>0</v>
      </c>
      <c r="R897" t="s">
        <v>8279</v>
      </c>
      <c r="S897" s="7">
        <f t="shared" si="66"/>
        <v>2.4375</v>
      </c>
      <c r="T897" s="7">
        <f t="shared" si="69"/>
        <v>27.857142857142858</v>
      </c>
      <c r="U897" t="s">
        <v>8325</v>
      </c>
      <c r="V897" t="s">
        <v>8329</v>
      </c>
    </row>
    <row r="898" spans="1:22" ht="45" x14ac:dyDescent="0.4">
      <c r="A898">
        <v>896</v>
      </c>
      <c r="B898" s="3" t="s">
        <v>897</v>
      </c>
      <c r="C898" s="3" t="s">
        <v>5006</v>
      </c>
      <c r="D898">
        <v>8000</v>
      </c>
      <c r="E898">
        <v>72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4">
        <f t="shared" si="67"/>
        <v>42218.622986111106</v>
      </c>
      <c r="M898" s="19">
        <f t="shared" si="68"/>
        <v>2015</v>
      </c>
      <c r="N898" s="14">
        <f t="shared" ref="N898:N961" si="70">(J898/86400)+25569+(-6/24)</f>
        <v>42243.916666666672</v>
      </c>
      <c r="O898" t="b">
        <v>0</v>
      </c>
      <c r="P898">
        <v>72</v>
      </c>
      <c r="Q898" t="b">
        <v>0</v>
      </c>
      <c r="R898" t="s">
        <v>8279</v>
      </c>
      <c r="S898" s="7">
        <f t="shared" ref="S898:S961" si="71">F898/D898*100</f>
        <v>40</v>
      </c>
      <c r="T898" s="7">
        <f t="shared" si="69"/>
        <v>44.444444444444443</v>
      </c>
      <c r="U898" t="s">
        <v>8325</v>
      </c>
      <c r="V898" t="s">
        <v>8329</v>
      </c>
    </row>
    <row r="899" spans="1:22" ht="4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4">
        <f t="shared" ref="L899:L962" si="72">(K899/86400)+25569+(-6/24)</f>
        <v>41211.438750000001</v>
      </c>
      <c r="M899" s="19">
        <f t="shared" ref="M899:M962" si="73">YEAR(L899)</f>
        <v>2012</v>
      </c>
      <c r="N899" s="14">
        <f t="shared" si="70"/>
        <v>41241.480416666665</v>
      </c>
      <c r="O899" t="b">
        <v>0</v>
      </c>
      <c r="P899">
        <v>0</v>
      </c>
      <c r="Q899" t="b">
        <v>0</v>
      </c>
      <c r="R899" t="s">
        <v>8279</v>
      </c>
      <c r="S899" s="7">
        <f t="shared" si="71"/>
        <v>0</v>
      </c>
      <c r="T899" s="7">
        <f t="shared" ref="T899:T962" si="74">IFERROR(F899/P899,0)</f>
        <v>0</v>
      </c>
      <c r="U899" t="s">
        <v>8325</v>
      </c>
      <c r="V899" t="s">
        <v>8329</v>
      </c>
    </row>
    <row r="900" spans="1:22" ht="45" x14ac:dyDescent="0.4">
      <c r="A900">
        <v>898</v>
      </c>
      <c r="B900" s="3" t="s">
        <v>899</v>
      </c>
      <c r="C900" s="3" t="s">
        <v>5008</v>
      </c>
      <c r="D900">
        <v>2500</v>
      </c>
      <c r="E900">
        <v>2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4">
        <f t="shared" si="72"/>
        <v>40878.508217592593</v>
      </c>
      <c r="M900" s="19">
        <f t="shared" si="73"/>
        <v>2011</v>
      </c>
      <c r="N900" s="14">
        <f t="shared" si="70"/>
        <v>40923.508217592593</v>
      </c>
      <c r="O900" t="b">
        <v>0</v>
      </c>
      <c r="P900">
        <v>2</v>
      </c>
      <c r="Q900" t="b">
        <v>0</v>
      </c>
      <c r="R900" t="s">
        <v>8279</v>
      </c>
      <c r="S900" s="7">
        <f t="shared" si="71"/>
        <v>2.8000000000000003</v>
      </c>
      <c r="T900" s="7">
        <f t="shared" si="74"/>
        <v>35</v>
      </c>
      <c r="U900" t="s">
        <v>8325</v>
      </c>
      <c r="V900" t="s">
        <v>8329</v>
      </c>
    </row>
    <row r="901" spans="1:22" ht="45" x14ac:dyDescent="0.4">
      <c r="A901">
        <v>899</v>
      </c>
      <c r="B901" s="3" t="s">
        <v>900</v>
      </c>
      <c r="C901" s="3" t="s">
        <v>5009</v>
      </c>
      <c r="D901">
        <v>750</v>
      </c>
      <c r="E901">
        <v>8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4">
        <f t="shared" si="72"/>
        <v>40645.849097222221</v>
      </c>
      <c r="M901" s="19">
        <f t="shared" si="73"/>
        <v>2011</v>
      </c>
      <c r="N901" s="14">
        <f t="shared" si="70"/>
        <v>40690.849097222221</v>
      </c>
      <c r="O901" t="b">
        <v>0</v>
      </c>
      <c r="P901">
        <v>8</v>
      </c>
      <c r="Q901" t="b">
        <v>0</v>
      </c>
      <c r="R901" t="s">
        <v>8279</v>
      </c>
      <c r="S901" s="7">
        <f t="shared" si="71"/>
        <v>37.333333333333336</v>
      </c>
      <c r="T901" s="7">
        <f t="shared" si="74"/>
        <v>35</v>
      </c>
      <c r="U901" t="s">
        <v>8325</v>
      </c>
      <c r="V901" t="s">
        <v>8329</v>
      </c>
    </row>
    <row r="902" spans="1:22" ht="30" x14ac:dyDescent="0.4">
      <c r="A902">
        <v>900</v>
      </c>
      <c r="B902" s="3" t="s">
        <v>901</v>
      </c>
      <c r="C902" s="3" t="s">
        <v>5010</v>
      </c>
      <c r="D902">
        <v>5000</v>
      </c>
      <c r="E902">
        <v>2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4">
        <f t="shared" si="72"/>
        <v>42429.59956018519</v>
      </c>
      <c r="M902" s="19">
        <f t="shared" si="73"/>
        <v>2016</v>
      </c>
      <c r="N902" s="14">
        <f t="shared" si="70"/>
        <v>42459.557893518519</v>
      </c>
      <c r="O902" t="b">
        <v>0</v>
      </c>
      <c r="P902">
        <v>2</v>
      </c>
      <c r="Q902" t="b">
        <v>0</v>
      </c>
      <c r="R902" t="s">
        <v>8278</v>
      </c>
      <c r="S902" s="7">
        <f t="shared" si="71"/>
        <v>0.42</v>
      </c>
      <c r="T902" s="7">
        <f t="shared" si="74"/>
        <v>10.5</v>
      </c>
      <c r="U902" t="s">
        <v>8325</v>
      </c>
      <c r="V902" t="s">
        <v>8328</v>
      </c>
    </row>
    <row r="903" spans="1:22" ht="45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4">
        <f t="shared" si="72"/>
        <v>40291.56150462963</v>
      </c>
      <c r="M903" s="19">
        <f t="shared" si="73"/>
        <v>2010</v>
      </c>
      <c r="N903" s="14">
        <f t="shared" si="70"/>
        <v>40337.549305555556</v>
      </c>
      <c r="O903" t="b">
        <v>0</v>
      </c>
      <c r="P903">
        <v>0</v>
      </c>
      <c r="Q903" t="b">
        <v>0</v>
      </c>
      <c r="R903" t="s">
        <v>8278</v>
      </c>
      <c r="S903" s="7">
        <f t="shared" si="71"/>
        <v>0</v>
      </c>
      <c r="T903" s="7">
        <f t="shared" si="74"/>
        <v>0</v>
      </c>
      <c r="U903" t="s">
        <v>8325</v>
      </c>
      <c r="V903" t="s">
        <v>8328</v>
      </c>
    </row>
    <row r="904" spans="1:22" ht="45" x14ac:dyDescent="0.4">
      <c r="A904">
        <v>902</v>
      </c>
      <c r="B904" s="3" t="s">
        <v>903</v>
      </c>
      <c r="C904" s="3" t="s">
        <v>5012</v>
      </c>
      <c r="D904">
        <v>30000</v>
      </c>
      <c r="E904">
        <v>3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4">
        <f t="shared" si="72"/>
        <v>41829.715532407405</v>
      </c>
      <c r="M904" s="19">
        <f t="shared" si="73"/>
        <v>2014</v>
      </c>
      <c r="N904" s="14">
        <f t="shared" si="70"/>
        <v>41881.395833333336</v>
      </c>
      <c r="O904" t="b">
        <v>0</v>
      </c>
      <c r="P904">
        <v>3</v>
      </c>
      <c r="Q904" t="b">
        <v>0</v>
      </c>
      <c r="R904" t="s">
        <v>8278</v>
      </c>
      <c r="S904" s="7">
        <f t="shared" si="71"/>
        <v>0.3</v>
      </c>
      <c r="T904" s="7">
        <f t="shared" si="74"/>
        <v>30</v>
      </c>
      <c r="U904" t="s">
        <v>8325</v>
      </c>
      <c r="V904" t="s">
        <v>8328</v>
      </c>
    </row>
    <row r="905" spans="1:22" ht="45" x14ac:dyDescent="0.4">
      <c r="A905">
        <v>903</v>
      </c>
      <c r="B905" s="3" t="s">
        <v>904</v>
      </c>
      <c r="C905" s="3" t="s">
        <v>5013</v>
      </c>
      <c r="D905">
        <v>5000</v>
      </c>
      <c r="E905">
        <v>4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4">
        <f t="shared" si="72"/>
        <v>41149.546064814815</v>
      </c>
      <c r="M905" s="19">
        <f t="shared" si="73"/>
        <v>2012</v>
      </c>
      <c r="N905" s="14">
        <f t="shared" si="70"/>
        <v>41174.850694444445</v>
      </c>
      <c r="O905" t="b">
        <v>0</v>
      </c>
      <c r="P905">
        <v>4</v>
      </c>
      <c r="Q905" t="b">
        <v>0</v>
      </c>
      <c r="R905" t="s">
        <v>8278</v>
      </c>
      <c r="S905" s="7">
        <f t="shared" si="71"/>
        <v>3.2</v>
      </c>
      <c r="T905" s="7">
        <f t="shared" si="74"/>
        <v>40</v>
      </c>
      <c r="U905" t="s">
        <v>8325</v>
      </c>
      <c r="V905" t="s">
        <v>8328</v>
      </c>
    </row>
    <row r="906" spans="1:22" ht="45" x14ac:dyDescent="0.4">
      <c r="A906">
        <v>904</v>
      </c>
      <c r="B906" s="3" t="s">
        <v>905</v>
      </c>
      <c r="C906" s="3" t="s">
        <v>5014</v>
      </c>
      <c r="D906">
        <v>50000</v>
      </c>
      <c r="E906">
        <v>3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4">
        <f t="shared" si="72"/>
        <v>42341.830289351856</v>
      </c>
      <c r="M906" s="19">
        <f t="shared" si="73"/>
        <v>2015</v>
      </c>
      <c r="N906" s="14">
        <f t="shared" si="70"/>
        <v>42371.830289351856</v>
      </c>
      <c r="O906" t="b">
        <v>0</v>
      </c>
      <c r="P906">
        <v>3</v>
      </c>
      <c r="Q906" t="b">
        <v>0</v>
      </c>
      <c r="R906" t="s">
        <v>8278</v>
      </c>
      <c r="S906" s="7">
        <f t="shared" si="71"/>
        <v>0.30199999999999999</v>
      </c>
      <c r="T906" s="7">
        <f t="shared" si="74"/>
        <v>50.333333333333336</v>
      </c>
      <c r="U906" t="s">
        <v>8325</v>
      </c>
      <c r="V906" t="s">
        <v>8328</v>
      </c>
    </row>
    <row r="907" spans="1:22" ht="30" x14ac:dyDescent="0.4">
      <c r="A907">
        <v>905</v>
      </c>
      <c r="B907" s="3" t="s">
        <v>906</v>
      </c>
      <c r="C907" s="3" t="s">
        <v>5015</v>
      </c>
      <c r="D907">
        <v>6500</v>
      </c>
      <c r="E907">
        <v>6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4">
        <f t="shared" si="72"/>
        <v>40506.989884259259</v>
      </c>
      <c r="M907" s="19">
        <f t="shared" si="73"/>
        <v>2010</v>
      </c>
      <c r="N907" s="14">
        <f t="shared" si="70"/>
        <v>40566.989884259259</v>
      </c>
      <c r="O907" t="b">
        <v>0</v>
      </c>
      <c r="P907">
        <v>6</v>
      </c>
      <c r="Q907" t="b">
        <v>0</v>
      </c>
      <c r="R907" t="s">
        <v>8278</v>
      </c>
      <c r="S907" s="7">
        <f t="shared" si="71"/>
        <v>3.0153846153846153</v>
      </c>
      <c r="T907" s="7">
        <f t="shared" si="74"/>
        <v>32.666666666666664</v>
      </c>
      <c r="U907" t="s">
        <v>8325</v>
      </c>
      <c r="V907" t="s">
        <v>8328</v>
      </c>
    </row>
    <row r="908" spans="1:22" ht="30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4">
        <f t="shared" si="72"/>
        <v>41680.939699074072</v>
      </c>
      <c r="M908" s="19">
        <f t="shared" si="73"/>
        <v>2014</v>
      </c>
      <c r="N908" s="14">
        <f t="shared" si="70"/>
        <v>41710.898032407407</v>
      </c>
      <c r="O908" t="b">
        <v>0</v>
      </c>
      <c r="P908">
        <v>0</v>
      </c>
      <c r="Q908" t="b">
        <v>0</v>
      </c>
      <c r="R908" t="s">
        <v>8278</v>
      </c>
      <c r="S908" s="7">
        <f t="shared" si="71"/>
        <v>0</v>
      </c>
      <c r="T908" s="7">
        <f t="shared" si="74"/>
        <v>0</v>
      </c>
      <c r="U908" t="s">
        <v>8325</v>
      </c>
      <c r="V908" t="s">
        <v>8328</v>
      </c>
    </row>
    <row r="909" spans="1:22" ht="30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4">
        <f t="shared" si="72"/>
        <v>40766.942395833335</v>
      </c>
      <c r="M909" s="19">
        <f t="shared" si="73"/>
        <v>2011</v>
      </c>
      <c r="N909" s="14">
        <f t="shared" si="70"/>
        <v>40796.942395833335</v>
      </c>
      <c r="O909" t="b">
        <v>0</v>
      </c>
      <c r="P909">
        <v>0</v>
      </c>
      <c r="Q909" t="b">
        <v>0</v>
      </c>
      <c r="R909" t="s">
        <v>8278</v>
      </c>
      <c r="S909" s="7">
        <f t="shared" si="71"/>
        <v>0</v>
      </c>
      <c r="T909" s="7">
        <f t="shared" si="74"/>
        <v>0</v>
      </c>
      <c r="U909" t="s">
        <v>8325</v>
      </c>
      <c r="V909" t="s">
        <v>8328</v>
      </c>
    </row>
    <row r="910" spans="1:22" ht="30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4">
        <f t="shared" si="72"/>
        <v>40340.551562499997</v>
      </c>
      <c r="M910" s="19">
        <f t="shared" si="73"/>
        <v>2010</v>
      </c>
      <c r="N910" s="14">
        <f t="shared" si="70"/>
        <v>40385.957638888889</v>
      </c>
      <c r="O910" t="b">
        <v>0</v>
      </c>
      <c r="P910">
        <v>0</v>
      </c>
      <c r="Q910" t="b">
        <v>0</v>
      </c>
      <c r="R910" t="s">
        <v>8278</v>
      </c>
      <c r="S910" s="7">
        <f t="shared" si="71"/>
        <v>0</v>
      </c>
      <c r="T910" s="7">
        <f t="shared" si="74"/>
        <v>0</v>
      </c>
      <c r="U910" t="s">
        <v>8325</v>
      </c>
      <c r="V910" t="s">
        <v>8328</v>
      </c>
    </row>
    <row r="911" spans="1:22" ht="45" x14ac:dyDescent="0.4">
      <c r="A911">
        <v>909</v>
      </c>
      <c r="B911" s="3" t="s">
        <v>910</v>
      </c>
      <c r="C911" s="3" t="s">
        <v>5019</v>
      </c>
      <c r="D911">
        <v>16000</v>
      </c>
      <c r="E911">
        <v>8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4">
        <f t="shared" si="72"/>
        <v>41081.44027777778</v>
      </c>
      <c r="M911" s="19">
        <f t="shared" si="73"/>
        <v>2012</v>
      </c>
      <c r="N911" s="14">
        <f t="shared" si="70"/>
        <v>41112.916666666664</v>
      </c>
      <c r="O911" t="b">
        <v>0</v>
      </c>
      <c r="P911">
        <v>8</v>
      </c>
      <c r="Q911" t="b">
        <v>0</v>
      </c>
      <c r="R911" t="s">
        <v>8278</v>
      </c>
      <c r="S911" s="7">
        <f t="shared" si="71"/>
        <v>3.25</v>
      </c>
      <c r="T911" s="7">
        <f t="shared" si="74"/>
        <v>65</v>
      </c>
      <c r="U911" t="s">
        <v>8325</v>
      </c>
      <c r="V911" t="s">
        <v>8328</v>
      </c>
    </row>
    <row r="912" spans="1:22" ht="45" x14ac:dyDescent="0.4">
      <c r="A912">
        <v>910</v>
      </c>
      <c r="B912" s="3" t="s">
        <v>911</v>
      </c>
      <c r="C912" s="3" t="s">
        <v>5020</v>
      </c>
      <c r="D912">
        <v>550</v>
      </c>
      <c r="E912">
        <v>5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4">
        <f t="shared" si="72"/>
        <v>42737.295358796298</v>
      </c>
      <c r="M912" s="19">
        <f t="shared" si="73"/>
        <v>2017</v>
      </c>
      <c r="N912" s="14">
        <f t="shared" si="70"/>
        <v>42797.295358796298</v>
      </c>
      <c r="O912" t="b">
        <v>0</v>
      </c>
      <c r="P912">
        <v>5</v>
      </c>
      <c r="Q912" t="b">
        <v>0</v>
      </c>
      <c r="R912" t="s">
        <v>8278</v>
      </c>
      <c r="S912" s="7">
        <f t="shared" si="71"/>
        <v>22.363636363636363</v>
      </c>
      <c r="T912" s="7">
        <f t="shared" si="74"/>
        <v>24.6</v>
      </c>
      <c r="U912" t="s">
        <v>8325</v>
      </c>
      <c r="V912" t="s">
        <v>8328</v>
      </c>
    </row>
    <row r="913" spans="1:22" ht="4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4">
        <f t="shared" si="72"/>
        <v>41641.755150462966</v>
      </c>
      <c r="M913" s="19">
        <f t="shared" si="73"/>
        <v>2014</v>
      </c>
      <c r="N913" s="14">
        <f t="shared" si="70"/>
        <v>41662.755150462966</v>
      </c>
      <c r="O913" t="b">
        <v>0</v>
      </c>
      <c r="P913">
        <v>0</v>
      </c>
      <c r="Q913" t="b">
        <v>0</v>
      </c>
      <c r="R913" t="s">
        <v>8278</v>
      </c>
      <c r="S913" s="7">
        <f t="shared" si="71"/>
        <v>0</v>
      </c>
      <c r="T913" s="7">
        <f t="shared" si="74"/>
        <v>0</v>
      </c>
      <c r="U913" t="s">
        <v>8325</v>
      </c>
      <c r="V913" t="s">
        <v>8328</v>
      </c>
    </row>
    <row r="914" spans="1:22" ht="45" x14ac:dyDescent="0.4">
      <c r="A914">
        <v>912</v>
      </c>
      <c r="B914" s="3" t="s">
        <v>913</v>
      </c>
      <c r="C914" s="3" t="s">
        <v>5022</v>
      </c>
      <c r="D914">
        <v>3500</v>
      </c>
      <c r="E914">
        <v>2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4">
        <f t="shared" si="72"/>
        <v>41193.859340277777</v>
      </c>
      <c r="M914" s="19">
        <f t="shared" si="73"/>
        <v>2012</v>
      </c>
      <c r="N914" s="14">
        <f t="shared" si="70"/>
        <v>41253.901006944448</v>
      </c>
      <c r="O914" t="b">
        <v>0</v>
      </c>
      <c r="P914">
        <v>2</v>
      </c>
      <c r="Q914" t="b">
        <v>0</v>
      </c>
      <c r="R914" t="s">
        <v>8278</v>
      </c>
      <c r="S914" s="7">
        <f t="shared" si="71"/>
        <v>0.85714285714285721</v>
      </c>
      <c r="T914" s="7">
        <f t="shared" si="74"/>
        <v>15</v>
      </c>
      <c r="U914" t="s">
        <v>8325</v>
      </c>
      <c r="V914" t="s">
        <v>8328</v>
      </c>
    </row>
    <row r="915" spans="1:22" ht="45" x14ac:dyDescent="0.4">
      <c r="A915">
        <v>913</v>
      </c>
      <c r="B915" s="3" t="s">
        <v>914</v>
      </c>
      <c r="C915" s="3" t="s">
        <v>5023</v>
      </c>
      <c r="D915">
        <v>30000</v>
      </c>
      <c r="E915">
        <v>24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4">
        <f t="shared" si="72"/>
        <v>41003.889108796298</v>
      </c>
      <c r="M915" s="19">
        <f t="shared" si="73"/>
        <v>2012</v>
      </c>
      <c r="N915" s="14">
        <f t="shared" si="70"/>
        <v>41033.889108796298</v>
      </c>
      <c r="O915" t="b">
        <v>0</v>
      </c>
      <c r="P915">
        <v>24</v>
      </c>
      <c r="Q915" t="b">
        <v>0</v>
      </c>
      <c r="R915" t="s">
        <v>8278</v>
      </c>
      <c r="S915" s="7">
        <f t="shared" si="71"/>
        <v>6.6066666666666665</v>
      </c>
      <c r="T915" s="7">
        <f t="shared" si="74"/>
        <v>82.583333333333329</v>
      </c>
      <c r="U915" t="s">
        <v>8325</v>
      </c>
      <c r="V915" t="s">
        <v>8328</v>
      </c>
    </row>
    <row r="916" spans="1:22" ht="4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4">
        <f t="shared" si="72"/>
        <v>41116.513275462959</v>
      </c>
      <c r="M916" s="19">
        <f t="shared" si="73"/>
        <v>2012</v>
      </c>
      <c r="N916" s="14">
        <f t="shared" si="70"/>
        <v>41146.513275462959</v>
      </c>
      <c r="O916" t="b">
        <v>0</v>
      </c>
      <c r="P916">
        <v>0</v>
      </c>
      <c r="Q916" t="b">
        <v>0</v>
      </c>
      <c r="R916" t="s">
        <v>8278</v>
      </c>
      <c r="S916" s="7">
        <f t="shared" si="71"/>
        <v>0</v>
      </c>
      <c r="T916" s="7">
        <f t="shared" si="74"/>
        <v>0</v>
      </c>
      <c r="U916" t="s">
        <v>8325</v>
      </c>
      <c r="V916" t="s">
        <v>8328</v>
      </c>
    </row>
    <row r="917" spans="1:22" ht="30" x14ac:dyDescent="0.4">
      <c r="A917">
        <v>915</v>
      </c>
      <c r="B917" s="3" t="s">
        <v>916</v>
      </c>
      <c r="C917" s="3" t="s">
        <v>5025</v>
      </c>
      <c r="D917">
        <v>6500</v>
      </c>
      <c r="E917">
        <v>9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4">
        <f t="shared" si="72"/>
        <v>40937.429560185185</v>
      </c>
      <c r="M917" s="19">
        <f t="shared" si="73"/>
        <v>2012</v>
      </c>
      <c r="N917" s="14">
        <f t="shared" si="70"/>
        <v>40968.957638888889</v>
      </c>
      <c r="O917" t="b">
        <v>0</v>
      </c>
      <c r="P917">
        <v>9</v>
      </c>
      <c r="Q917" t="b">
        <v>0</v>
      </c>
      <c r="R917" t="s">
        <v>8278</v>
      </c>
      <c r="S917" s="7">
        <f t="shared" si="71"/>
        <v>5.7692307692307692</v>
      </c>
      <c r="T917" s="7">
        <f t="shared" si="74"/>
        <v>41.666666666666664</v>
      </c>
      <c r="U917" t="s">
        <v>8325</v>
      </c>
      <c r="V917" t="s">
        <v>8328</v>
      </c>
    </row>
    <row r="918" spans="1:22" ht="30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4">
        <f t="shared" si="72"/>
        <v>40434.603402777779</v>
      </c>
      <c r="M918" s="19">
        <f t="shared" si="73"/>
        <v>2010</v>
      </c>
      <c r="N918" s="14">
        <f t="shared" si="70"/>
        <v>40472.958333333336</v>
      </c>
      <c r="O918" t="b">
        <v>0</v>
      </c>
      <c r="P918">
        <v>0</v>
      </c>
      <c r="Q918" t="b">
        <v>0</v>
      </c>
      <c r="R918" t="s">
        <v>8278</v>
      </c>
      <c r="S918" s="7">
        <f t="shared" si="71"/>
        <v>0</v>
      </c>
      <c r="T918" s="7">
        <f t="shared" si="74"/>
        <v>0</v>
      </c>
      <c r="U918" t="s">
        <v>8325</v>
      </c>
      <c r="V918" t="s">
        <v>8328</v>
      </c>
    </row>
    <row r="919" spans="1:22" ht="45" x14ac:dyDescent="0.4">
      <c r="A919">
        <v>917</v>
      </c>
      <c r="B919" s="3" t="s">
        <v>918</v>
      </c>
      <c r="C919" s="3" t="s">
        <v>5027</v>
      </c>
      <c r="D919">
        <v>5000</v>
      </c>
      <c r="E919">
        <v>1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4">
        <f t="shared" si="72"/>
        <v>41802.69363425926</v>
      </c>
      <c r="M919" s="19">
        <f t="shared" si="73"/>
        <v>2014</v>
      </c>
      <c r="N919" s="14">
        <f t="shared" si="70"/>
        <v>41833.854166666664</v>
      </c>
      <c r="O919" t="b">
        <v>0</v>
      </c>
      <c r="P919">
        <v>1</v>
      </c>
      <c r="Q919" t="b">
        <v>0</v>
      </c>
      <c r="R919" t="s">
        <v>8278</v>
      </c>
      <c r="S919" s="7">
        <f t="shared" si="71"/>
        <v>0.6</v>
      </c>
      <c r="T919" s="7">
        <f t="shared" si="74"/>
        <v>30</v>
      </c>
      <c r="U919" t="s">
        <v>8325</v>
      </c>
      <c r="V919" t="s">
        <v>8328</v>
      </c>
    </row>
    <row r="920" spans="1:22" ht="45" x14ac:dyDescent="0.4">
      <c r="A920">
        <v>918</v>
      </c>
      <c r="B920" s="3" t="s">
        <v>919</v>
      </c>
      <c r="C920" s="3" t="s">
        <v>5028</v>
      </c>
      <c r="D920">
        <v>3900</v>
      </c>
      <c r="E920">
        <v>10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4">
        <f t="shared" si="72"/>
        <v>41944.666215277779</v>
      </c>
      <c r="M920" s="19">
        <f t="shared" si="73"/>
        <v>2014</v>
      </c>
      <c r="N920" s="14">
        <f t="shared" si="70"/>
        <v>41974.707881944443</v>
      </c>
      <c r="O920" t="b">
        <v>0</v>
      </c>
      <c r="P920">
        <v>10</v>
      </c>
      <c r="Q920" t="b">
        <v>0</v>
      </c>
      <c r="R920" t="s">
        <v>8278</v>
      </c>
      <c r="S920" s="7">
        <f t="shared" si="71"/>
        <v>5.0256410256410255</v>
      </c>
      <c r="T920" s="7">
        <f t="shared" si="74"/>
        <v>19.600000000000001</v>
      </c>
      <c r="U920" t="s">
        <v>8325</v>
      </c>
      <c r="V920" t="s">
        <v>8328</v>
      </c>
    </row>
    <row r="921" spans="1:22" x14ac:dyDescent="0.4">
      <c r="A921">
        <v>919</v>
      </c>
      <c r="B921" s="3" t="s">
        <v>920</v>
      </c>
      <c r="C921" s="3" t="s">
        <v>5029</v>
      </c>
      <c r="D921">
        <v>20000</v>
      </c>
      <c r="E921">
        <v>1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4">
        <f t="shared" si="72"/>
        <v>41227.391724537039</v>
      </c>
      <c r="M921" s="19">
        <f t="shared" si="73"/>
        <v>2012</v>
      </c>
      <c r="N921" s="14">
        <f t="shared" si="70"/>
        <v>41262.391724537039</v>
      </c>
      <c r="O921" t="b">
        <v>0</v>
      </c>
      <c r="P921">
        <v>1</v>
      </c>
      <c r="Q921" t="b">
        <v>0</v>
      </c>
      <c r="R921" t="s">
        <v>8278</v>
      </c>
      <c r="S921" s="7">
        <f t="shared" si="71"/>
        <v>0.5</v>
      </c>
      <c r="T921" s="7">
        <f t="shared" si="74"/>
        <v>100</v>
      </c>
      <c r="U921" t="s">
        <v>8325</v>
      </c>
      <c r="V921" t="s">
        <v>8328</v>
      </c>
    </row>
    <row r="922" spans="1:22" ht="4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4">
        <f t="shared" si="72"/>
        <v>41562.421550925923</v>
      </c>
      <c r="M922" s="19">
        <f t="shared" si="73"/>
        <v>2013</v>
      </c>
      <c r="N922" s="14">
        <f t="shared" si="70"/>
        <v>41592.463217592594</v>
      </c>
      <c r="O922" t="b">
        <v>0</v>
      </c>
      <c r="P922">
        <v>0</v>
      </c>
      <c r="Q922" t="b">
        <v>0</v>
      </c>
      <c r="R922" t="s">
        <v>8278</v>
      </c>
      <c r="S922" s="7">
        <f t="shared" si="71"/>
        <v>0</v>
      </c>
      <c r="T922" s="7">
        <f t="shared" si="74"/>
        <v>0</v>
      </c>
      <c r="U922" t="s">
        <v>8325</v>
      </c>
      <c r="V922" t="s">
        <v>8328</v>
      </c>
    </row>
    <row r="923" spans="1:22" ht="45" x14ac:dyDescent="0.4">
      <c r="A923">
        <v>921</v>
      </c>
      <c r="B923" s="3" t="s">
        <v>922</v>
      </c>
      <c r="C923" s="3" t="s">
        <v>5031</v>
      </c>
      <c r="D923">
        <v>15000</v>
      </c>
      <c r="E923">
        <v>20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4">
        <f t="shared" si="72"/>
        <v>40846.921018518522</v>
      </c>
      <c r="M923" s="19">
        <f t="shared" si="73"/>
        <v>2011</v>
      </c>
      <c r="N923" s="14">
        <f t="shared" si="70"/>
        <v>40888.962685185186</v>
      </c>
      <c r="O923" t="b">
        <v>0</v>
      </c>
      <c r="P923">
        <v>20</v>
      </c>
      <c r="Q923" t="b">
        <v>0</v>
      </c>
      <c r="R923" t="s">
        <v>8278</v>
      </c>
      <c r="S923" s="7">
        <f t="shared" si="71"/>
        <v>30.9</v>
      </c>
      <c r="T923" s="7">
        <f t="shared" si="74"/>
        <v>231.75</v>
      </c>
      <c r="U923" t="s">
        <v>8325</v>
      </c>
      <c r="V923" t="s">
        <v>8328</v>
      </c>
    </row>
    <row r="924" spans="1:22" ht="45" x14ac:dyDescent="0.4">
      <c r="A924">
        <v>922</v>
      </c>
      <c r="B924" s="3" t="s">
        <v>923</v>
      </c>
      <c r="C924" s="3" t="s">
        <v>5032</v>
      </c>
      <c r="D924">
        <v>27000</v>
      </c>
      <c r="E924">
        <v>30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4">
        <f t="shared" si="72"/>
        <v>41878.280011574076</v>
      </c>
      <c r="M924" s="19">
        <f t="shared" si="73"/>
        <v>2014</v>
      </c>
      <c r="N924" s="14">
        <f t="shared" si="70"/>
        <v>41913.280011574076</v>
      </c>
      <c r="O924" t="b">
        <v>0</v>
      </c>
      <c r="P924">
        <v>30</v>
      </c>
      <c r="Q924" t="b">
        <v>0</v>
      </c>
      <c r="R924" t="s">
        <v>8278</v>
      </c>
      <c r="S924" s="7">
        <f t="shared" si="71"/>
        <v>21.037037037037038</v>
      </c>
      <c r="T924" s="7">
        <f t="shared" si="74"/>
        <v>189.33333333333334</v>
      </c>
      <c r="U924" t="s">
        <v>8325</v>
      </c>
      <c r="V924" t="s">
        <v>8328</v>
      </c>
    </row>
    <row r="925" spans="1:22" ht="45" x14ac:dyDescent="0.4">
      <c r="A925">
        <v>923</v>
      </c>
      <c r="B925" s="3" t="s">
        <v>924</v>
      </c>
      <c r="C925" s="3" t="s">
        <v>5033</v>
      </c>
      <c r="D925">
        <v>15000</v>
      </c>
      <c r="E925">
        <v>6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4">
        <f t="shared" si="72"/>
        <v>41934.709756944445</v>
      </c>
      <c r="M925" s="19">
        <f t="shared" si="73"/>
        <v>2014</v>
      </c>
      <c r="N925" s="14">
        <f t="shared" si="70"/>
        <v>41964.751423611116</v>
      </c>
      <c r="O925" t="b">
        <v>0</v>
      </c>
      <c r="P925">
        <v>6</v>
      </c>
      <c r="Q925" t="b">
        <v>0</v>
      </c>
      <c r="R925" t="s">
        <v>8278</v>
      </c>
      <c r="S925" s="7">
        <f t="shared" si="71"/>
        <v>2.1999999999999997</v>
      </c>
      <c r="T925" s="7">
        <f t="shared" si="74"/>
        <v>55</v>
      </c>
      <c r="U925" t="s">
        <v>8325</v>
      </c>
      <c r="V925" t="s">
        <v>8328</v>
      </c>
    </row>
    <row r="926" spans="1:22" ht="45" x14ac:dyDescent="0.4">
      <c r="A926">
        <v>924</v>
      </c>
      <c r="B926" s="3" t="s">
        <v>925</v>
      </c>
      <c r="C926" s="3" t="s">
        <v>5034</v>
      </c>
      <c r="D926">
        <v>3000</v>
      </c>
      <c r="E926">
        <v>15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4">
        <f t="shared" si="72"/>
        <v>41288.692928240736</v>
      </c>
      <c r="M926" s="19">
        <f t="shared" si="73"/>
        <v>2013</v>
      </c>
      <c r="N926" s="14">
        <f t="shared" si="70"/>
        <v>41318.692928240736</v>
      </c>
      <c r="O926" t="b">
        <v>0</v>
      </c>
      <c r="P926">
        <v>15</v>
      </c>
      <c r="Q926" t="b">
        <v>0</v>
      </c>
      <c r="R926" t="s">
        <v>8278</v>
      </c>
      <c r="S926" s="7">
        <f t="shared" si="71"/>
        <v>10.9</v>
      </c>
      <c r="T926" s="7">
        <f t="shared" si="74"/>
        <v>21.8</v>
      </c>
      <c r="U926" t="s">
        <v>8325</v>
      </c>
      <c r="V926" t="s">
        <v>8328</v>
      </c>
    </row>
    <row r="927" spans="1:22" ht="45" x14ac:dyDescent="0.4">
      <c r="A927">
        <v>925</v>
      </c>
      <c r="B927" s="3" t="s">
        <v>926</v>
      </c>
      <c r="C927" s="3" t="s">
        <v>5035</v>
      </c>
      <c r="D927">
        <v>6000</v>
      </c>
      <c r="E927">
        <v>5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4">
        <f t="shared" si="72"/>
        <v>41575.630914351852</v>
      </c>
      <c r="M927" s="19">
        <f t="shared" si="73"/>
        <v>2013</v>
      </c>
      <c r="N927" s="14">
        <f t="shared" si="70"/>
        <v>41605.672581018516</v>
      </c>
      <c r="O927" t="b">
        <v>0</v>
      </c>
      <c r="P927">
        <v>5</v>
      </c>
      <c r="Q927" t="b">
        <v>0</v>
      </c>
      <c r="R927" t="s">
        <v>8278</v>
      </c>
      <c r="S927" s="7">
        <f t="shared" si="71"/>
        <v>2.666666666666667</v>
      </c>
      <c r="T927" s="7">
        <f t="shared" si="74"/>
        <v>32</v>
      </c>
      <c r="U927" t="s">
        <v>8325</v>
      </c>
      <c r="V927" t="s">
        <v>8328</v>
      </c>
    </row>
    <row r="928" spans="1:22" ht="45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4">
        <f t="shared" si="72"/>
        <v>40337.77002314815</v>
      </c>
      <c r="M928" s="19">
        <f t="shared" si="73"/>
        <v>2010</v>
      </c>
      <c r="N928" s="14">
        <f t="shared" si="70"/>
        <v>40367.694444444445</v>
      </c>
      <c r="O928" t="b">
        <v>0</v>
      </c>
      <c r="P928">
        <v>0</v>
      </c>
      <c r="Q928" t="b">
        <v>0</v>
      </c>
      <c r="R928" t="s">
        <v>8278</v>
      </c>
      <c r="S928" s="7">
        <f t="shared" si="71"/>
        <v>0</v>
      </c>
      <c r="T928" s="7">
        <f t="shared" si="74"/>
        <v>0</v>
      </c>
      <c r="U928" t="s">
        <v>8325</v>
      </c>
      <c r="V928" t="s">
        <v>8328</v>
      </c>
    </row>
    <row r="929" spans="1:22" ht="30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4">
        <f t="shared" si="72"/>
        <v>41013.572858796295</v>
      </c>
      <c r="M929" s="19">
        <f t="shared" si="73"/>
        <v>2012</v>
      </c>
      <c r="N929" s="14">
        <f t="shared" si="70"/>
        <v>41043.572858796295</v>
      </c>
      <c r="O929" t="b">
        <v>0</v>
      </c>
      <c r="P929">
        <v>0</v>
      </c>
      <c r="Q929" t="b">
        <v>0</v>
      </c>
      <c r="R929" t="s">
        <v>8278</v>
      </c>
      <c r="S929" s="7">
        <f t="shared" si="71"/>
        <v>0</v>
      </c>
      <c r="T929" s="7">
        <f t="shared" si="74"/>
        <v>0</v>
      </c>
      <c r="U929" t="s">
        <v>8325</v>
      </c>
      <c r="V929" t="s">
        <v>8328</v>
      </c>
    </row>
    <row r="930" spans="1:22" ht="45" x14ac:dyDescent="0.4">
      <c r="A930">
        <v>928</v>
      </c>
      <c r="B930" s="3" t="s">
        <v>929</v>
      </c>
      <c r="C930" s="3" t="s">
        <v>5038</v>
      </c>
      <c r="D930">
        <v>14500</v>
      </c>
      <c r="E930">
        <v>28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4">
        <f t="shared" si="72"/>
        <v>41180.61241898148</v>
      </c>
      <c r="M930" s="19">
        <f t="shared" si="73"/>
        <v>2012</v>
      </c>
      <c r="N930" s="14">
        <f t="shared" si="70"/>
        <v>41230.75</v>
      </c>
      <c r="O930" t="b">
        <v>0</v>
      </c>
      <c r="P930">
        <v>28</v>
      </c>
      <c r="Q930" t="b">
        <v>0</v>
      </c>
      <c r="R930" t="s">
        <v>8278</v>
      </c>
      <c r="S930" s="7">
        <f t="shared" si="71"/>
        <v>10.86206896551724</v>
      </c>
      <c r="T930" s="7">
        <f t="shared" si="74"/>
        <v>56.25</v>
      </c>
      <c r="U930" t="s">
        <v>8325</v>
      </c>
      <c r="V930" t="s">
        <v>8328</v>
      </c>
    </row>
    <row r="931" spans="1:22" ht="4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4">
        <f t="shared" si="72"/>
        <v>40977.988067129627</v>
      </c>
      <c r="M931" s="19">
        <f t="shared" si="73"/>
        <v>2012</v>
      </c>
      <c r="N931" s="14">
        <f t="shared" si="70"/>
        <v>41007.946400462963</v>
      </c>
      <c r="O931" t="b">
        <v>0</v>
      </c>
      <c r="P931">
        <v>0</v>
      </c>
      <c r="Q931" t="b">
        <v>0</v>
      </c>
      <c r="R931" t="s">
        <v>8278</v>
      </c>
      <c r="S931" s="7">
        <f t="shared" si="71"/>
        <v>0</v>
      </c>
      <c r="T931" s="7">
        <f t="shared" si="74"/>
        <v>0</v>
      </c>
      <c r="U931" t="s">
        <v>8325</v>
      </c>
      <c r="V931" t="s">
        <v>8328</v>
      </c>
    </row>
    <row r="932" spans="1:22" ht="45" x14ac:dyDescent="0.4">
      <c r="A932">
        <v>930</v>
      </c>
      <c r="B932" s="3" t="s">
        <v>931</v>
      </c>
      <c r="C932" s="3" t="s">
        <v>5040</v>
      </c>
      <c r="D932">
        <v>900</v>
      </c>
      <c r="E932">
        <v>5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4">
        <f t="shared" si="72"/>
        <v>40312.665578703702</v>
      </c>
      <c r="M932" s="19">
        <f t="shared" si="73"/>
        <v>2010</v>
      </c>
      <c r="N932" s="14">
        <f t="shared" si="70"/>
        <v>40354.647222222222</v>
      </c>
      <c r="O932" t="b">
        <v>0</v>
      </c>
      <c r="P932">
        <v>5</v>
      </c>
      <c r="Q932" t="b">
        <v>0</v>
      </c>
      <c r="R932" t="s">
        <v>8278</v>
      </c>
      <c r="S932" s="7">
        <f t="shared" si="71"/>
        <v>38.333333333333336</v>
      </c>
      <c r="T932" s="7">
        <f t="shared" si="74"/>
        <v>69</v>
      </c>
      <c r="U932" t="s">
        <v>8325</v>
      </c>
      <c r="V932" t="s">
        <v>8328</v>
      </c>
    </row>
    <row r="933" spans="1:22" ht="45" x14ac:dyDescent="0.4">
      <c r="A933">
        <v>931</v>
      </c>
      <c r="B933" s="3" t="s">
        <v>932</v>
      </c>
      <c r="C933" s="3" t="s">
        <v>5041</v>
      </c>
      <c r="D933">
        <v>2000</v>
      </c>
      <c r="E933">
        <v>7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4">
        <f t="shared" si="72"/>
        <v>41680.109976851854</v>
      </c>
      <c r="M933" s="19">
        <f t="shared" si="73"/>
        <v>2014</v>
      </c>
      <c r="N933" s="14">
        <f t="shared" si="70"/>
        <v>41714.666666666664</v>
      </c>
      <c r="O933" t="b">
        <v>0</v>
      </c>
      <c r="P933">
        <v>7</v>
      </c>
      <c r="Q933" t="b">
        <v>0</v>
      </c>
      <c r="R933" t="s">
        <v>8278</v>
      </c>
      <c r="S933" s="7">
        <f t="shared" si="71"/>
        <v>6.5500000000000007</v>
      </c>
      <c r="T933" s="7">
        <f t="shared" si="74"/>
        <v>18.714285714285715</v>
      </c>
      <c r="U933" t="s">
        <v>8325</v>
      </c>
      <c r="V933" t="s">
        <v>8328</v>
      </c>
    </row>
    <row r="934" spans="1:22" ht="30" x14ac:dyDescent="0.4">
      <c r="A934">
        <v>932</v>
      </c>
      <c r="B934" s="3" t="s">
        <v>933</v>
      </c>
      <c r="C934" s="3" t="s">
        <v>5042</v>
      </c>
      <c r="D934">
        <v>9500</v>
      </c>
      <c r="E934">
        <v>30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4">
        <f t="shared" si="72"/>
        <v>41310.719270833331</v>
      </c>
      <c r="M934" s="19">
        <f t="shared" si="73"/>
        <v>2013</v>
      </c>
      <c r="N934" s="14">
        <f t="shared" si="70"/>
        <v>41355.677604166667</v>
      </c>
      <c r="O934" t="b">
        <v>0</v>
      </c>
      <c r="P934">
        <v>30</v>
      </c>
      <c r="Q934" t="b">
        <v>0</v>
      </c>
      <c r="R934" t="s">
        <v>8278</v>
      </c>
      <c r="S934" s="7">
        <f t="shared" si="71"/>
        <v>14.536842105263158</v>
      </c>
      <c r="T934" s="7">
        <f t="shared" si="74"/>
        <v>46.033333333333331</v>
      </c>
      <c r="U934" t="s">
        <v>8325</v>
      </c>
      <c r="V934" t="s">
        <v>8328</v>
      </c>
    </row>
    <row r="935" spans="1:22" ht="45" x14ac:dyDescent="0.4">
      <c r="A935">
        <v>933</v>
      </c>
      <c r="B935" s="3" t="s">
        <v>934</v>
      </c>
      <c r="C935" s="3" t="s">
        <v>5043</v>
      </c>
      <c r="D935">
        <v>2000</v>
      </c>
      <c r="E935">
        <v>2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4">
        <f t="shared" si="72"/>
        <v>41710.919085648144</v>
      </c>
      <c r="M935" s="19">
        <f t="shared" si="73"/>
        <v>2014</v>
      </c>
      <c r="N935" s="14">
        <f t="shared" si="70"/>
        <v>41770.919085648144</v>
      </c>
      <c r="O935" t="b">
        <v>0</v>
      </c>
      <c r="P935">
        <v>2</v>
      </c>
      <c r="Q935" t="b">
        <v>0</v>
      </c>
      <c r="R935" t="s">
        <v>8278</v>
      </c>
      <c r="S935" s="7">
        <f t="shared" si="71"/>
        <v>6</v>
      </c>
      <c r="T935" s="7">
        <f t="shared" si="74"/>
        <v>60</v>
      </c>
      <c r="U935" t="s">
        <v>8325</v>
      </c>
      <c r="V935" t="s">
        <v>8328</v>
      </c>
    </row>
    <row r="936" spans="1:22" ht="45" x14ac:dyDescent="0.4">
      <c r="A936">
        <v>934</v>
      </c>
      <c r="B936" s="3" t="s">
        <v>935</v>
      </c>
      <c r="C936" s="3" t="s">
        <v>5044</v>
      </c>
      <c r="D936">
        <v>5000</v>
      </c>
      <c r="E936">
        <v>30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4">
        <f t="shared" si="72"/>
        <v>41733.487083333333</v>
      </c>
      <c r="M936" s="19">
        <f t="shared" si="73"/>
        <v>2014</v>
      </c>
      <c r="N936" s="14">
        <f t="shared" si="70"/>
        <v>41763</v>
      </c>
      <c r="O936" t="b">
        <v>0</v>
      </c>
      <c r="P936">
        <v>30</v>
      </c>
      <c r="Q936" t="b">
        <v>0</v>
      </c>
      <c r="R936" t="s">
        <v>8278</v>
      </c>
      <c r="S936" s="7">
        <f t="shared" si="71"/>
        <v>30.4</v>
      </c>
      <c r="T936" s="7">
        <f t="shared" si="74"/>
        <v>50.666666666666664</v>
      </c>
      <c r="U936" t="s">
        <v>8325</v>
      </c>
      <c r="V936" t="s">
        <v>8328</v>
      </c>
    </row>
    <row r="937" spans="1:22" ht="45" x14ac:dyDescent="0.4">
      <c r="A937">
        <v>935</v>
      </c>
      <c r="B937" s="3" t="s">
        <v>936</v>
      </c>
      <c r="C937" s="3" t="s">
        <v>5045</v>
      </c>
      <c r="D937">
        <v>3500</v>
      </c>
      <c r="E937">
        <v>2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4">
        <f t="shared" si="72"/>
        <v>42368.083668981482</v>
      </c>
      <c r="M937" s="19">
        <f t="shared" si="73"/>
        <v>2015</v>
      </c>
      <c r="N937" s="14">
        <f t="shared" si="70"/>
        <v>42398.083668981482</v>
      </c>
      <c r="O937" t="b">
        <v>0</v>
      </c>
      <c r="P937">
        <v>2</v>
      </c>
      <c r="Q937" t="b">
        <v>0</v>
      </c>
      <c r="R937" t="s">
        <v>8278</v>
      </c>
      <c r="S937" s="7">
        <f t="shared" si="71"/>
        <v>1.4285714285714286</v>
      </c>
      <c r="T937" s="7">
        <f t="shared" si="74"/>
        <v>25</v>
      </c>
      <c r="U937" t="s">
        <v>8325</v>
      </c>
      <c r="V937" t="s">
        <v>8328</v>
      </c>
    </row>
    <row r="938" spans="1:22" ht="4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4">
        <f t="shared" si="72"/>
        <v>40882.774178240739</v>
      </c>
      <c r="M938" s="19">
        <f t="shared" si="73"/>
        <v>2011</v>
      </c>
      <c r="N938" s="14">
        <f t="shared" si="70"/>
        <v>40926.583333333336</v>
      </c>
      <c r="O938" t="b">
        <v>0</v>
      </c>
      <c r="P938">
        <v>0</v>
      </c>
      <c r="Q938" t="b">
        <v>0</v>
      </c>
      <c r="R938" t="s">
        <v>8278</v>
      </c>
      <c r="S938" s="7">
        <f t="shared" si="71"/>
        <v>0</v>
      </c>
      <c r="T938" s="7">
        <f t="shared" si="74"/>
        <v>0</v>
      </c>
      <c r="U938" t="s">
        <v>8325</v>
      </c>
      <c r="V938" t="s">
        <v>8328</v>
      </c>
    </row>
    <row r="939" spans="1:22" ht="45" x14ac:dyDescent="0.4">
      <c r="A939">
        <v>937</v>
      </c>
      <c r="B939" s="3" t="s">
        <v>938</v>
      </c>
      <c r="C939" s="3" t="s">
        <v>5047</v>
      </c>
      <c r="D939">
        <v>3500</v>
      </c>
      <c r="E939">
        <v>2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4">
        <f t="shared" si="72"/>
        <v>41551.548113425924</v>
      </c>
      <c r="M939" s="19">
        <f t="shared" si="73"/>
        <v>2013</v>
      </c>
      <c r="N939" s="14">
        <f t="shared" si="70"/>
        <v>41581.589780092589</v>
      </c>
      <c r="O939" t="b">
        <v>0</v>
      </c>
      <c r="P939">
        <v>2</v>
      </c>
      <c r="Q939" t="b">
        <v>0</v>
      </c>
      <c r="R939" t="s">
        <v>8278</v>
      </c>
      <c r="S939" s="7">
        <f t="shared" si="71"/>
        <v>1.1428571428571428</v>
      </c>
      <c r="T939" s="7">
        <f t="shared" si="74"/>
        <v>20</v>
      </c>
      <c r="U939" t="s">
        <v>8325</v>
      </c>
      <c r="V939" t="s">
        <v>8328</v>
      </c>
    </row>
    <row r="940" spans="1:22" ht="45" x14ac:dyDescent="0.4">
      <c r="A940">
        <v>938</v>
      </c>
      <c r="B940" s="3" t="s">
        <v>939</v>
      </c>
      <c r="C940" s="3" t="s">
        <v>5048</v>
      </c>
      <c r="D940">
        <v>7000</v>
      </c>
      <c r="E940">
        <v>1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4">
        <f t="shared" si="72"/>
        <v>41124.229722222226</v>
      </c>
      <c r="M940" s="19">
        <f t="shared" si="73"/>
        <v>2012</v>
      </c>
      <c r="N940" s="14">
        <f t="shared" si="70"/>
        <v>41154.229722222226</v>
      </c>
      <c r="O940" t="b">
        <v>0</v>
      </c>
      <c r="P940">
        <v>1</v>
      </c>
      <c r="Q940" t="b">
        <v>0</v>
      </c>
      <c r="R940" t="s">
        <v>8278</v>
      </c>
      <c r="S940" s="7">
        <f t="shared" si="71"/>
        <v>0.35714285714285715</v>
      </c>
      <c r="T940" s="7">
        <f t="shared" si="74"/>
        <v>25</v>
      </c>
      <c r="U940" t="s">
        <v>8325</v>
      </c>
      <c r="V940" t="s">
        <v>8328</v>
      </c>
    </row>
    <row r="941" spans="1:22" ht="45" x14ac:dyDescent="0.4">
      <c r="A941">
        <v>939</v>
      </c>
      <c r="B941" s="3" t="s">
        <v>940</v>
      </c>
      <c r="C941" s="3" t="s">
        <v>5049</v>
      </c>
      <c r="D941">
        <v>2750</v>
      </c>
      <c r="E941">
        <v>2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4">
        <f t="shared" si="72"/>
        <v>41416.513171296298</v>
      </c>
      <c r="M941" s="19">
        <f t="shared" si="73"/>
        <v>2013</v>
      </c>
      <c r="N941" s="14">
        <f t="shared" si="70"/>
        <v>41455.581944444442</v>
      </c>
      <c r="O941" t="b">
        <v>0</v>
      </c>
      <c r="P941">
        <v>2</v>
      </c>
      <c r="Q941" t="b">
        <v>0</v>
      </c>
      <c r="R941" t="s">
        <v>8278</v>
      </c>
      <c r="S941" s="7">
        <f t="shared" si="71"/>
        <v>1.4545454545454546</v>
      </c>
      <c r="T941" s="7">
        <f t="shared" si="74"/>
        <v>20</v>
      </c>
      <c r="U941" t="s">
        <v>8325</v>
      </c>
      <c r="V941" t="s">
        <v>8328</v>
      </c>
    </row>
    <row r="942" spans="1:22" ht="45" x14ac:dyDescent="0.4">
      <c r="A942">
        <v>940</v>
      </c>
      <c r="B942" s="3" t="s">
        <v>941</v>
      </c>
      <c r="C942" s="3" t="s">
        <v>5050</v>
      </c>
      <c r="D942">
        <v>9000</v>
      </c>
      <c r="E942">
        <v>14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4">
        <f t="shared" si="72"/>
        <v>42181.758402777778</v>
      </c>
      <c r="M942" s="19">
        <f t="shared" si="73"/>
        <v>2015</v>
      </c>
      <c r="N942" s="14">
        <f t="shared" si="70"/>
        <v>42226.758402777778</v>
      </c>
      <c r="O942" t="b">
        <v>0</v>
      </c>
      <c r="P942">
        <v>14</v>
      </c>
      <c r="Q942" t="b">
        <v>0</v>
      </c>
      <c r="R942" t="s">
        <v>8273</v>
      </c>
      <c r="S942" s="7">
        <f t="shared" si="71"/>
        <v>17.155555555555555</v>
      </c>
      <c r="T942" s="7">
        <f t="shared" si="74"/>
        <v>110.28571428571429</v>
      </c>
      <c r="U942" t="s">
        <v>8319</v>
      </c>
      <c r="V942" t="s">
        <v>8321</v>
      </c>
    </row>
    <row r="943" spans="1:22" ht="45" x14ac:dyDescent="0.4">
      <c r="A943">
        <v>941</v>
      </c>
      <c r="B943" s="3" t="s">
        <v>942</v>
      </c>
      <c r="C943" s="3" t="s">
        <v>5051</v>
      </c>
      <c r="D943">
        <v>50000</v>
      </c>
      <c r="E943">
        <v>31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4">
        <f t="shared" si="72"/>
        <v>42745.846585648149</v>
      </c>
      <c r="M943" s="19">
        <f t="shared" si="73"/>
        <v>2017</v>
      </c>
      <c r="N943" s="14">
        <f t="shared" si="70"/>
        <v>42775.846585648149</v>
      </c>
      <c r="O943" t="b">
        <v>0</v>
      </c>
      <c r="P943">
        <v>31</v>
      </c>
      <c r="Q943" t="b">
        <v>0</v>
      </c>
      <c r="R943" t="s">
        <v>8273</v>
      </c>
      <c r="S943" s="7">
        <f t="shared" si="71"/>
        <v>2.3220000000000001</v>
      </c>
      <c r="T943" s="7">
        <f t="shared" si="74"/>
        <v>37.451612903225808</v>
      </c>
      <c r="U943" t="s">
        <v>8319</v>
      </c>
      <c r="V943" t="s">
        <v>8321</v>
      </c>
    </row>
    <row r="944" spans="1:22" ht="45" x14ac:dyDescent="0.4">
      <c r="A944">
        <v>942</v>
      </c>
      <c r="B944" s="3" t="s">
        <v>943</v>
      </c>
      <c r="C944" s="3" t="s">
        <v>5052</v>
      </c>
      <c r="D944">
        <v>7500</v>
      </c>
      <c r="E944">
        <v>16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4">
        <f t="shared" si="72"/>
        <v>42382.593287037038</v>
      </c>
      <c r="M944" s="19">
        <f t="shared" si="73"/>
        <v>2016</v>
      </c>
      <c r="N944" s="14">
        <f t="shared" si="70"/>
        <v>42418.593287037038</v>
      </c>
      <c r="O944" t="b">
        <v>0</v>
      </c>
      <c r="P944">
        <v>16</v>
      </c>
      <c r="Q944" t="b">
        <v>0</v>
      </c>
      <c r="R944" t="s">
        <v>8273</v>
      </c>
      <c r="S944" s="7">
        <f t="shared" si="71"/>
        <v>8.9066666666666663</v>
      </c>
      <c r="T944" s="7">
        <f t="shared" si="74"/>
        <v>41.75</v>
      </c>
      <c r="U944" t="s">
        <v>8319</v>
      </c>
      <c r="V944" t="s">
        <v>8321</v>
      </c>
    </row>
    <row r="945" spans="1:22" ht="30" x14ac:dyDescent="0.4">
      <c r="A945">
        <v>943</v>
      </c>
      <c r="B945" s="3" t="s">
        <v>944</v>
      </c>
      <c r="C945" s="3" t="s">
        <v>5053</v>
      </c>
      <c r="D945">
        <v>3000</v>
      </c>
      <c r="E945">
        <v>12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4">
        <f t="shared" si="72"/>
        <v>42673.41788194445</v>
      </c>
      <c r="M945" s="19">
        <f t="shared" si="73"/>
        <v>2016</v>
      </c>
      <c r="N945" s="14">
        <f t="shared" si="70"/>
        <v>42703.459548611107</v>
      </c>
      <c r="O945" t="b">
        <v>0</v>
      </c>
      <c r="P945">
        <v>12</v>
      </c>
      <c r="Q945" t="b">
        <v>0</v>
      </c>
      <c r="R945" t="s">
        <v>8273</v>
      </c>
      <c r="S945" s="7">
        <f t="shared" si="71"/>
        <v>9.6333333333333346</v>
      </c>
      <c r="T945" s="7">
        <f t="shared" si="74"/>
        <v>24.083333333333332</v>
      </c>
      <c r="U945" t="s">
        <v>8319</v>
      </c>
      <c r="V945" t="s">
        <v>8321</v>
      </c>
    </row>
    <row r="946" spans="1:22" ht="45" x14ac:dyDescent="0.4">
      <c r="A946">
        <v>944</v>
      </c>
      <c r="B946" s="3" t="s">
        <v>945</v>
      </c>
      <c r="C946" s="3" t="s">
        <v>5054</v>
      </c>
      <c r="D946">
        <v>50000</v>
      </c>
      <c r="E946">
        <v>96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4">
        <f t="shared" si="72"/>
        <v>42444.333912037036</v>
      </c>
      <c r="M946" s="19">
        <f t="shared" si="73"/>
        <v>2016</v>
      </c>
      <c r="N946" s="14">
        <f t="shared" si="70"/>
        <v>42478.333333333328</v>
      </c>
      <c r="O946" t="b">
        <v>0</v>
      </c>
      <c r="P946">
        <v>96</v>
      </c>
      <c r="Q946" t="b">
        <v>0</v>
      </c>
      <c r="R946" t="s">
        <v>8273</v>
      </c>
      <c r="S946" s="7">
        <f t="shared" si="71"/>
        <v>13.325999999999999</v>
      </c>
      <c r="T946" s="7">
        <f t="shared" si="74"/>
        <v>69.40625</v>
      </c>
      <c r="U946" t="s">
        <v>8319</v>
      </c>
      <c r="V946" t="s">
        <v>8321</v>
      </c>
    </row>
    <row r="947" spans="1:22" ht="4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16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4">
        <f t="shared" si="72"/>
        <v>42732.622986111106</v>
      </c>
      <c r="M947" s="19">
        <f t="shared" si="73"/>
        <v>2016</v>
      </c>
      <c r="N947" s="14">
        <f t="shared" si="70"/>
        <v>42784.749305555553</v>
      </c>
      <c r="O947" t="b">
        <v>0</v>
      </c>
      <c r="P947">
        <v>16</v>
      </c>
      <c r="Q947" t="b">
        <v>0</v>
      </c>
      <c r="R947" t="s">
        <v>8273</v>
      </c>
      <c r="S947" s="7">
        <f t="shared" si="71"/>
        <v>2.484</v>
      </c>
      <c r="T947" s="7">
        <f t="shared" si="74"/>
        <v>155.25</v>
      </c>
      <c r="U947" t="s">
        <v>8319</v>
      </c>
      <c r="V947" t="s">
        <v>8321</v>
      </c>
    </row>
    <row r="948" spans="1:22" ht="30" x14ac:dyDescent="0.4">
      <c r="A948">
        <v>946</v>
      </c>
      <c r="B948" s="3" t="s">
        <v>947</v>
      </c>
      <c r="C948" s="3" t="s">
        <v>5056</v>
      </c>
      <c r="D948">
        <v>15000</v>
      </c>
      <c r="E948">
        <v>5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4">
        <f t="shared" si="72"/>
        <v>42592.500555555554</v>
      </c>
      <c r="M948" s="19">
        <f t="shared" si="73"/>
        <v>2016</v>
      </c>
      <c r="N948" s="14">
        <f t="shared" si="70"/>
        <v>42622.500555555554</v>
      </c>
      <c r="O948" t="b">
        <v>0</v>
      </c>
      <c r="P948">
        <v>5</v>
      </c>
      <c r="Q948" t="b">
        <v>0</v>
      </c>
      <c r="R948" t="s">
        <v>8273</v>
      </c>
      <c r="S948" s="7">
        <f t="shared" si="71"/>
        <v>1.9066666666666665</v>
      </c>
      <c r="T948" s="7">
        <f t="shared" si="74"/>
        <v>57.2</v>
      </c>
      <c r="U948" t="s">
        <v>8319</v>
      </c>
      <c r="V948" t="s">
        <v>8321</v>
      </c>
    </row>
    <row r="949" spans="1:22" ht="45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4">
        <f t="shared" si="72"/>
        <v>42491.531319444446</v>
      </c>
      <c r="M949" s="19">
        <f t="shared" si="73"/>
        <v>2016</v>
      </c>
      <c r="N949" s="14">
        <f t="shared" si="70"/>
        <v>42551.531319444446</v>
      </c>
      <c r="O949" t="b">
        <v>0</v>
      </c>
      <c r="P949">
        <v>0</v>
      </c>
      <c r="Q949" t="b">
        <v>0</v>
      </c>
      <c r="R949" t="s">
        <v>8273</v>
      </c>
      <c r="S949" s="7">
        <f t="shared" si="71"/>
        <v>0</v>
      </c>
      <c r="T949" s="7">
        <f t="shared" si="74"/>
        <v>0</v>
      </c>
      <c r="U949" t="s">
        <v>8319</v>
      </c>
      <c r="V949" t="s">
        <v>8321</v>
      </c>
    </row>
    <row r="950" spans="1:22" ht="45" x14ac:dyDescent="0.4">
      <c r="A950">
        <v>948</v>
      </c>
      <c r="B950" s="3" t="s">
        <v>949</v>
      </c>
      <c r="C950" s="3" t="s">
        <v>5058</v>
      </c>
      <c r="D950">
        <v>4000</v>
      </c>
      <c r="E950">
        <v>8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4">
        <f t="shared" si="72"/>
        <v>42411.578287037039</v>
      </c>
      <c r="M950" s="19">
        <f t="shared" si="73"/>
        <v>2016</v>
      </c>
      <c r="N950" s="14">
        <f t="shared" si="70"/>
        <v>42441.578287037039</v>
      </c>
      <c r="O950" t="b">
        <v>0</v>
      </c>
      <c r="P950">
        <v>8</v>
      </c>
      <c r="Q950" t="b">
        <v>0</v>
      </c>
      <c r="R950" t="s">
        <v>8273</v>
      </c>
      <c r="S950" s="7">
        <f t="shared" si="71"/>
        <v>12</v>
      </c>
      <c r="T950" s="7">
        <f t="shared" si="74"/>
        <v>60</v>
      </c>
      <c r="U950" t="s">
        <v>8319</v>
      </c>
      <c r="V950" t="s">
        <v>8321</v>
      </c>
    </row>
    <row r="951" spans="1:22" ht="45" x14ac:dyDescent="0.4">
      <c r="A951">
        <v>949</v>
      </c>
      <c r="B951" s="3" t="s">
        <v>950</v>
      </c>
      <c r="C951" s="3" t="s">
        <v>5059</v>
      </c>
      <c r="D951">
        <v>20000</v>
      </c>
      <c r="E951">
        <v>7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4">
        <f t="shared" si="72"/>
        <v>42360.793703703705</v>
      </c>
      <c r="M951" s="19">
        <f t="shared" si="73"/>
        <v>2015</v>
      </c>
      <c r="N951" s="14">
        <f t="shared" si="70"/>
        <v>42420.793703703705</v>
      </c>
      <c r="O951" t="b">
        <v>0</v>
      </c>
      <c r="P951">
        <v>7</v>
      </c>
      <c r="Q951" t="b">
        <v>0</v>
      </c>
      <c r="R951" t="s">
        <v>8273</v>
      </c>
      <c r="S951" s="7">
        <f t="shared" si="71"/>
        <v>1.365</v>
      </c>
      <c r="T951" s="7">
        <f t="shared" si="74"/>
        <v>39</v>
      </c>
      <c r="U951" t="s">
        <v>8319</v>
      </c>
      <c r="V951" t="s">
        <v>8321</v>
      </c>
    </row>
    <row r="952" spans="1:22" ht="45" x14ac:dyDescent="0.4">
      <c r="A952">
        <v>950</v>
      </c>
      <c r="B952" s="3" t="s">
        <v>951</v>
      </c>
      <c r="C952" s="3" t="s">
        <v>5060</v>
      </c>
      <c r="D952">
        <v>5000</v>
      </c>
      <c r="E952">
        <v>24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4">
        <f t="shared" si="72"/>
        <v>42356.500706018516</v>
      </c>
      <c r="M952" s="19">
        <f t="shared" si="73"/>
        <v>2015</v>
      </c>
      <c r="N952" s="14">
        <f t="shared" si="70"/>
        <v>42386.500706018516</v>
      </c>
      <c r="O952" t="b">
        <v>0</v>
      </c>
      <c r="P952">
        <v>24</v>
      </c>
      <c r="Q952" t="b">
        <v>0</v>
      </c>
      <c r="R952" t="s">
        <v>8273</v>
      </c>
      <c r="S952" s="7">
        <f t="shared" si="71"/>
        <v>28.04</v>
      </c>
      <c r="T952" s="7">
        <f t="shared" si="74"/>
        <v>58.416666666666664</v>
      </c>
      <c r="U952" t="s">
        <v>8319</v>
      </c>
      <c r="V952" t="s">
        <v>8321</v>
      </c>
    </row>
    <row r="953" spans="1:22" x14ac:dyDescent="0.4">
      <c r="A953">
        <v>951</v>
      </c>
      <c r="B953" s="3" t="s">
        <v>952</v>
      </c>
      <c r="C953" s="3" t="s">
        <v>5061</v>
      </c>
      <c r="D953">
        <v>50000</v>
      </c>
      <c r="E953">
        <v>121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4">
        <f t="shared" si="72"/>
        <v>42480.403611111113</v>
      </c>
      <c r="M953" s="19">
        <f t="shared" si="73"/>
        <v>2016</v>
      </c>
      <c r="N953" s="14">
        <f t="shared" si="70"/>
        <v>42525.403611111113</v>
      </c>
      <c r="O953" t="b">
        <v>0</v>
      </c>
      <c r="P953">
        <v>121</v>
      </c>
      <c r="Q953" t="b">
        <v>0</v>
      </c>
      <c r="R953" t="s">
        <v>8273</v>
      </c>
      <c r="S953" s="7">
        <f t="shared" si="71"/>
        <v>38.39</v>
      </c>
      <c r="T953" s="7">
        <f t="shared" si="74"/>
        <v>158.63636363636363</v>
      </c>
      <c r="U953" t="s">
        <v>8319</v>
      </c>
      <c r="V953" t="s">
        <v>8321</v>
      </c>
    </row>
    <row r="954" spans="1:22" ht="30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196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4">
        <f t="shared" si="72"/>
        <v>42662.363564814819</v>
      </c>
      <c r="M954" s="19">
        <f t="shared" si="73"/>
        <v>2016</v>
      </c>
      <c r="N954" s="14">
        <f t="shared" si="70"/>
        <v>42692.405231481476</v>
      </c>
      <c r="O954" t="b">
        <v>0</v>
      </c>
      <c r="P954">
        <v>196</v>
      </c>
      <c r="Q954" t="b">
        <v>0</v>
      </c>
      <c r="R954" t="s">
        <v>8273</v>
      </c>
      <c r="S954" s="7">
        <f t="shared" si="71"/>
        <v>39.942857142857143</v>
      </c>
      <c r="T954" s="7">
        <f t="shared" si="74"/>
        <v>99.857142857142861</v>
      </c>
      <c r="U954" t="s">
        <v>8319</v>
      </c>
      <c r="V954" t="s">
        <v>8321</v>
      </c>
    </row>
    <row r="955" spans="1:22" ht="45" x14ac:dyDescent="0.4">
      <c r="A955">
        <v>953</v>
      </c>
      <c r="B955" s="3" t="s">
        <v>954</v>
      </c>
      <c r="C955" s="3" t="s">
        <v>5063</v>
      </c>
      <c r="D955">
        <v>15000</v>
      </c>
      <c r="E955">
        <v>5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4">
        <f t="shared" si="72"/>
        <v>41998.914340277777</v>
      </c>
      <c r="M955" s="19">
        <f t="shared" si="73"/>
        <v>2014</v>
      </c>
      <c r="N955" s="14">
        <f t="shared" si="70"/>
        <v>42028.914340277777</v>
      </c>
      <c r="O955" t="b">
        <v>0</v>
      </c>
      <c r="P955">
        <v>5</v>
      </c>
      <c r="Q955" t="b">
        <v>0</v>
      </c>
      <c r="R955" t="s">
        <v>8273</v>
      </c>
      <c r="S955" s="7">
        <f t="shared" si="71"/>
        <v>0.84</v>
      </c>
      <c r="T955" s="7">
        <f t="shared" si="74"/>
        <v>25.2</v>
      </c>
      <c r="U955" t="s">
        <v>8319</v>
      </c>
      <c r="V955" t="s">
        <v>8321</v>
      </c>
    </row>
    <row r="956" spans="1:22" ht="45" x14ac:dyDescent="0.4">
      <c r="A956">
        <v>954</v>
      </c>
      <c r="B956" s="3" t="s">
        <v>955</v>
      </c>
      <c r="C956" s="3" t="s">
        <v>5064</v>
      </c>
      <c r="D956">
        <v>15000</v>
      </c>
      <c r="E956">
        <v>73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4">
        <f t="shared" si="72"/>
        <v>42194.583784722221</v>
      </c>
      <c r="M956" s="19">
        <f t="shared" si="73"/>
        <v>2015</v>
      </c>
      <c r="N956" s="14">
        <f t="shared" si="70"/>
        <v>42236.583784722221</v>
      </c>
      <c r="O956" t="b">
        <v>0</v>
      </c>
      <c r="P956">
        <v>73</v>
      </c>
      <c r="Q956" t="b">
        <v>0</v>
      </c>
      <c r="R956" t="s">
        <v>8273</v>
      </c>
      <c r="S956" s="7">
        <f t="shared" si="71"/>
        <v>43.406666666666666</v>
      </c>
      <c r="T956" s="7">
        <f t="shared" si="74"/>
        <v>89.191780821917803</v>
      </c>
      <c r="U956" t="s">
        <v>8319</v>
      </c>
      <c r="V956" t="s">
        <v>8321</v>
      </c>
    </row>
    <row r="957" spans="1:22" ht="4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93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4">
        <f t="shared" si="72"/>
        <v>42586.045138888891</v>
      </c>
      <c r="M957" s="19">
        <f t="shared" si="73"/>
        <v>2016</v>
      </c>
      <c r="N957" s="14">
        <f t="shared" si="70"/>
        <v>42626.045138888891</v>
      </c>
      <c r="O957" t="b">
        <v>0</v>
      </c>
      <c r="P957">
        <v>93</v>
      </c>
      <c r="Q957" t="b">
        <v>0</v>
      </c>
      <c r="R957" t="s">
        <v>8273</v>
      </c>
      <c r="S957" s="7">
        <f t="shared" si="71"/>
        <v>5.6613333333333333</v>
      </c>
      <c r="T957" s="7">
        <f t="shared" si="74"/>
        <v>182.6236559139785</v>
      </c>
      <c r="U957" t="s">
        <v>8319</v>
      </c>
      <c r="V957" t="s">
        <v>8321</v>
      </c>
    </row>
    <row r="958" spans="1:22" ht="45" x14ac:dyDescent="0.4">
      <c r="A958">
        <v>956</v>
      </c>
      <c r="B958" s="3" t="s">
        <v>957</v>
      </c>
      <c r="C958" s="3" t="s">
        <v>5066</v>
      </c>
      <c r="D958">
        <v>50000</v>
      </c>
      <c r="E958">
        <v>17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4">
        <f t="shared" si="72"/>
        <v>42060.663877314815</v>
      </c>
      <c r="M958" s="19">
        <f t="shared" si="73"/>
        <v>2015</v>
      </c>
      <c r="N958" s="14">
        <f t="shared" si="70"/>
        <v>42120.622210648144</v>
      </c>
      <c r="O958" t="b">
        <v>0</v>
      </c>
      <c r="P958">
        <v>17</v>
      </c>
      <c r="Q958" t="b">
        <v>0</v>
      </c>
      <c r="R958" t="s">
        <v>8273</v>
      </c>
      <c r="S958" s="7">
        <f t="shared" si="71"/>
        <v>1.722</v>
      </c>
      <c r="T958" s="7">
        <f t="shared" si="74"/>
        <v>50.647058823529413</v>
      </c>
      <c r="U958" t="s">
        <v>8319</v>
      </c>
      <c r="V958" t="s">
        <v>8321</v>
      </c>
    </row>
    <row r="959" spans="1:22" ht="30" x14ac:dyDescent="0.4">
      <c r="A959">
        <v>957</v>
      </c>
      <c r="B959" s="3" t="s">
        <v>958</v>
      </c>
      <c r="C959" s="3" t="s">
        <v>5067</v>
      </c>
      <c r="D959">
        <v>12000</v>
      </c>
      <c r="E959">
        <v>7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4">
        <f t="shared" si="72"/>
        <v>42660.302465277782</v>
      </c>
      <c r="M959" s="19">
        <f t="shared" si="73"/>
        <v>2016</v>
      </c>
      <c r="N959" s="14">
        <f t="shared" si="70"/>
        <v>42691.344131944439</v>
      </c>
      <c r="O959" t="b">
        <v>0</v>
      </c>
      <c r="P959">
        <v>7</v>
      </c>
      <c r="Q959" t="b">
        <v>0</v>
      </c>
      <c r="R959" t="s">
        <v>8273</v>
      </c>
      <c r="S959" s="7">
        <f t="shared" si="71"/>
        <v>1.9416666666666664</v>
      </c>
      <c r="T959" s="7">
        <f t="shared" si="74"/>
        <v>33.285714285714285</v>
      </c>
      <c r="U959" t="s">
        <v>8319</v>
      </c>
      <c r="V959" t="s">
        <v>8321</v>
      </c>
    </row>
    <row r="960" spans="1:22" ht="45" x14ac:dyDescent="0.4">
      <c r="A960">
        <v>958</v>
      </c>
      <c r="B960" s="3" t="s">
        <v>959</v>
      </c>
      <c r="C960" s="3" t="s">
        <v>5068</v>
      </c>
      <c r="D960">
        <v>7777</v>
      </c>
      <c r="E960">
        <v>17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4">
        <f t="shared" si="72"/>
        <v>42082.552812499998</v>
      </c>
      <c r="M960" s="19">
        <f t="shared" si="73"/>
        <v>2015</v>
      </c>
      <c r="N960" s="14">
        <f t="shared" si="70"/>
        <v>42103.957638888889</v>
      </c>
      <c r="O960" t="b">
        <v>0</v>
      </c>
      <c r="P960">
        <v>17</v>
      </c>
      <c r="Q960" t="b">
        <v>0</v>
      </c>
      <c r="R960" t="s">
        <v>8273</v>
      </c>
      <c r="S960" s="7">
        <f t="shared" si="71"/>
        <v>11.328275684711327</v>
      </c>
      <c r="T960" s="7">
        <f t="shared" si="74"/>
        <v>51.823529411764703</v>
      </c>
      <c r="U960" t="s">
        <v>8319</v>
      </c>
      <c r="V960" t="s">
        <v>8321</v>
      </c>
    </row>
    <row r="961" spans="1:22" ht="4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171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4">
        <f t="shared" si="72"/>
        <v>41992.924363425926</v>
      </c>
      <c r="M961" s="19">
        <f t="shared" si="73"/>
        <v>2014</v>
      </c>
      <c r="N961" s="14">
        <f t="shared" si="70"/>
        <v>42022.924363425926</v>
      </c>
      <c r="O961" t="b">
        <v>0</v>
      </c>
      <c r="P961">
        <v>171</v>
      </c>
      <c r="Q961" t="b">
        <v>0</v>
      </c>
      <c r="R961" t="s">
        <v>8273</v>
      </c>
      <c r="S961" s="7">
        <f t="shared" si="71"/>
        <v>38.86</v>
      </c>
      <c r="T961" s="7">
        <f t="shared" si="74"/>
        <v>113.62573099415205</v>
      </c>
      <c r="U961" t="s">
        <v>8319</v>
      </c>
      <c r="V961" t="s">
        <v>8321</v>
      </c>
    </row>
    <row r="962" spans="1:22" ht="45" x14ac:dyDescent="0.4">
      <c r="A962">
        <v>960</v>
      </c>
      <c r="B962" s="3" t="s">
        <v>961</v>
      </c>
      <c r="C962" s="3" t="s">
        <v>5070</v>
      </c>
      <c r="D962">
        <v>55650</v>
      </c>
      <c r="E962">
        <v>188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4">
        <f t="shared" si="72"/>
        <v>42766.376793981486</v>
      </c>
      <c r="M962" s="19">
        <f t="shared" si="73"/>
        <v>2017</v>
      </c>
      <c r="N962" s="14">
        <f t="shared" ref="N962:N1025" si="75">(J962/86400)+25569+(-6/24)</f>
        <v>42808.335127314815</v>
      </c>
      <c r="O962" t="b">
        <v>0</v>
      </c>
      <c r="P962">
        <v>188</v>
      </c>
      <c r="Q962" t="b">
        <v>0</v>
      </c>
      <c r="R962" t="s">
        <v>8273</v>
      </c>
      <c r="S962" s="7">
        <f t="shared" ref="S962:S1025" si="76">F962/D962*100</f>
        <v>46.100628930817614</v>
      </c>
      <c r="T962" s="7">
        <f t="shared" si="74"/>
        <v>136.46276595744681</v>
      </c>
      <c r="U962" t="s">
        <v>8319</v>
      </c>
      <c r="V962" t="s">
        <v>8321</v>
      </c>
    </row>
    <row r="963" spans="1:22" ht="30" x14ac:dyDescent="0.4">
      <c r="A963">
        <v>961</v>
      </c>
      <c r="B963" s="3" t="s">
        <v>962</v>
      </c>
      <c r="C963" s="3" t="s">
        <v>5071</v>
      </c>
      <c r="D963">
        <v>95000</v>
      </c>
      <c r="E963">
        <v>110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4">
        <f t="shared" ref="L963:L1026" si="77">(K963/86400)+25569+(-6/24)</f>
        <v>42740.443692129629</v>
      </c>
      <c r="M963" s="19">
        <f t="shared" ref="M963:M1026" si="78">YEAR(L963)</f>
        <v>2017</v>
      </c>
      <c r="N963" s="14">
        <f t="shared" si="75"/>
        <v>42786.541666666672</v>
      </c>
      <c r="O963" t="b">
        <v>0</v>
      </c>
      <c r="P963">
        <v>110</v>
      </c>
      <c r="Q963" t="b">
        <v>0</v>
      </c>
      <c r="R963" t="s">
        <v>8273</v>
      </c>
      <c r="S963" s="7">
        <f t="shared" si="76"/>
        <v>42.188421052631583</v>
      </c>
      <c r="T963" s="7">
        <f t="shared" ref="T963:T1026" si="79">IFERROR(F963/P963,0)</f>
        <v>364.35454545454547</v>
      </c>
      <c r="U963" t="s">
        <v>8319</v>
      </c>
      <c r="V963" t="s">
        <v>8321</v>
      </c>
    </row>
    <row r="964" spans="1:22" ht="45" x14ac:dyDescent="0.4">
      <c r="A964">
        <v>962</v>
      </c>
      <c r="B964" s="3" t="s">
        <v>963</v>
      </c>
      <c r="C964" s="3" t="s">
        <v>5072</v>
      </c>
      <c r="D964">
        <v>2500</v>
      </c>
      <c r="E964">
        <v>37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4">
        <f t="shared" si="77"/>
        <v>42373.462418981479</v>
      </c>
      <c r="M964" s="19">
        <f t="shared" si="78"/>
        <v>2016</v>
      </c>
      <c r="N964" s="14">
        <f t="shared" si="75"/>
        <v>42411.462418981479</v>
      </c>
      <c r="O964" t="b">
        <v>0</v>
      </c>
      <c r="P964">
        <v>37</v>
      </c>
      <c r="Q964" t="b">
        <v>0</v>
      </c>
      <c r="R964" t="s">
        <v>8273</v>
      </c>
      <c r="S964" s="7">
        <f t="shared" si="76"/>
        <v>28.48</v>
      </c>
      <c r="T964" s="7">
        <f t="shared" si="79"/>
        <v>19.243243243243242</v>
      </c>
      <c r="U964" t="s">
        <v>8319</v>
      </c>
      <c r="V964" t="s">
        <v>8321</v>
      </c>
    </row>
    <row r="965" spans="1:22" ht="30" x14ac:dyDescent="0.4">
      <c r="A965">
        <v>963</v>
      </c>
      <c r="B965" s="3" t="s">
        <v>964</v>
      </c>
      <c r="C965" s="3" t="s">
        <v>5073</v>
      </c>
      <c r="D965">
        <v>35000</v>
      </c>
      <c r="E965">
        <v>9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4">
        <f t="shared" si="77"/>
        <v>42625.385636574079</v>
      </c>
      <c r="M965" s="19">
        <f t="shared" si="78"/>
        <v>2016</v>
      </c>
      <c r="N965" s="14">
        <f t="shared" si="75"/>
        <v>42660.385636574079</v>
      </c>
      <c r="O965" t="b">
        <v>0</v>
      </c>
      <c r="P965">
        <v>9</v>
      </c>
      <c r="Q965" t="b">
        <v>0</v>
      </c>
      <c r="R965" t="s">
        <v>8273</v>
      </c>
      <c r="S965" s="7">
        <f t="shared" si="76"/>
        <v>1.077142857142857</v>
      </c>
      <c r="T965" s="7">
        <f t="shared" si="79"/>
        <v>41.888888888888886</v>
      </c>
      <c r="U965" t="s">
        <v>8319</v>
      </c>
      <c r="V965" t="s">
        <v>8321</v>
      </c>
    </row>
    <row r="966" spans="1:22" ht="4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29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4">
        <f t="shared" si="77"/>
        <v>42208.378692129627</v>
      </c>
      <c r="M966" s="19">
        <f t="shared" si="78"/>
        <v>2015</v>
      </c>
      <c r="N966" s="14">
        <f t="shared" si="75"/>
        <v>42248.378692129627</v>
      </c>
      <c r="O966" t="b">
        <v>0</v>
      </c>
      <c r="P966">
        <v>29</v>
      </c>
      <c r="Q966" t="b">
        <v>0</v>
      </c>
      <c r="R966" t="s">
        <v>8273</v>
      </c>
      <c r="S966" s="7">
        <f t="shared" si="76"/>
        <v>0.79909090909090907</v>
      </c>
      <c r="T966" s="7">
        <f t="shared" si="79"/>
        <v>30.310344827586206</v>
      </c>
      <c r="U966" t="s">
        <v>8319</v>
      </c>
      <c r="V966" t="s">
        <v>8321</v>
      </c>
    </row>
    <row r="967" spans="1:22" ht="45" x14ac:dyDescent="0.4">
      <c r="A967">
        <v>965</v>
      </c>
      <c r="B967" s="3" t="s">
        <v>966</v>
      </c>
      <c r="C967" s="3" t="s">
        <v>5075</v>
      </c>
      <c r="D967">
        <v>25000</v>
      </c>
      <c r="E967">
        <v>6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4">
        <f t="shared" si="77"/>
        <v>42636.766736111109</v>
      </c>
      <c r="M967" s="19">
        <f t="shared" si="78"/>
        <v>2016</v>
      </c>
      <c r="N967" s="14">
        <f t="shared" si="75"/>
        <v>42668.915972222225</v>
      </c>
      <c r="O967" t="b">
        <v>0</v>
      </c>
      <c r="P967">
        <v>6</v>
      </c>
      <c r="Q967" t="b">
        <v>0</v>
      </c>
      <c r="R967" t="s">
        <v>8273</v>
      </c>
      <c r="S967" s="7">
        <f t="shared" si="76"/>
        <v>1.1919999999999999</v>
      </c>
      <c r="T967" s="7">
        <f t="shared" si="79"/>
        <v>49.666666666666664</v>
      </c>
      <c r="U967" t="s">
        <v>8319</v>
      </c>
      <c r="V967" t="s">
        <v>8321</v>
      </c>
    </row>
    <row r="968" spans="1:22" ht="45" x14ac:dyDescent="0.4">
      <c r="A968">
        <v>966</v>
      </c>
      <c r="B968" s="3" t="s">
        <v>967</v>
      </c>
      <c r="C968" s="3" t="s">
        <v>5076</v>
      </c>
      <c r="D968">
        <v>12000</v>
      </c>
      <c r="E968">
        <v>30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4">
        <f t="shared" si="77"/>
        <v>42619.385787037041</v>
      </c>
      <c r="M968" s="19">
        <f t="shared" si="78"/>
        <v>2016</v>
      </c>
      <c r="N968" s="14">
        <f t="shared" si="75"/>
        <v>42649.385787037041</v>
      </c>
      <c r="O968" t="b">
        <v>0</v>
      </c>
      <c r="P968">
        <v>30</v>
      </c>
      <c r="Q968" t="b">
        <v>0</v>
      </c>
      <c r="R968" t="s">
        <v>8273</v>
      </c>
      <c r="S968" s="7">
        <f t="shared" si="76"/>
        <v>14.799999999999999</v>
      </c>
      <c r="T968" s="7">
        <f t="shared" si="79"/>
        <v>59.2</v>
      </c>
      <c r="U968" t="s">
        <v>8319</v>
      </c>
      <c r="V968" t="s">
        <v>8321</v>
      </c>
    </row>
    <row r="969" spans="1:22" ht="30" x14ac:dyDescent="0.4">
      <c r="A969">
        <v>967</v>
      </c>
      <c r="B969" s="3" t="s">
        <v>968</v>
      </c>
      <c r="C969" s="3" t="s">
        <v>5077</v>
      </c>
      <c r="D969">
        <v>20000</v>
      </c>
      <c r="E969">
        <v>81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4">
        <f t="shared" si="77"/>
        <v>42422.004328703704</v>
      </c>
      <c r="M969" s="19">
        <f t="shared" si="78"/>
        <v>2016</v>
      </c>
      <c r="N969" s="14">
        <f t="shared" si="75"/>
        <v>42481.96266203704</v>
      </c>
      <c r="O969" t="b">
        <v>0</v>
      </c>
      <c r="P969">
        <v>81</v>
      </c>
      <c r="Q969" t="b">
        <v>0</v>
      </c>
      <c r="R969" t="s">
        <v>8273</v>
      </c>
      <c r="S969" s="7">
        <f t="shared" si="76"/>
        <v>17.810000000000002</v>
      </c>
      <c r="T969" s="7">
        <f t="shared" si="79"/>
        <v>43.97530864197531</v>
      </c>
      <c r="U969" t="s">
        <v>8319</v>
      </c>
      <c r="V969" t="s">
        <v>8321</v>
      </c>
    </row>
    <row r="970" spans="1:22" ht="45" x14ac:dyDescent="0.4">
      <c r="A970">
        <v>968</v>
      </c>
      <c r="B970" s="3" t="s">
        <v>969</v>
      </c>
      <c r="C970" s="3" t="s">
        <v>5078</v>
      </c>
      <c r="D970">
        <v>8000</v>
      </c>
      <c r="E970">
        <v>4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4">
        <f t="shared" si="77"/>
        <v>41836.597615740742</v>
      </c>
      <c r="M970" s="19">
        <f t="shared" si="78"/>
        <v>2014</v>
      </c>
      <c r="N970" s="14">
        <f t="shared" si="75"/>
        <v>41866.597615740742</v>
      </c>
      <c r="O970" t="b">
        <v>0</v>
      </c>
      <c r="P970">
        <v>4</v>
      </c>
      <c r="Q970" t="b">
        <v>0</v>
      </c>
      <c r="R970" t="s">
        <v>8273</v>
      </c>
      <c r="S970" s="7">
        <f t="shared" si="76"/>
        <v>1.325</v>
      </c>
      <c r="T970" s="7">
        <f t="shared" si="79"/>
        <v>26.5</v>
      </c>
      <c r="U970" t="s">
        <v>8319</v>
      </c>
      <c r="V970" t="s">
        <v>8321</v>
      </c>
    </row>
    <row r="971" spans="1:22" ht="30" x14ac:dyDescent="0.4">
      <c r="A971">
        <v>969</v>
      </c>
      <c r="B971" s="3" t="s">
        <v>970</v>
      </c>
      <c r="C971" s="3" t="s">
        <v>5079</v>
      </c>
      <c r="D971">
        <v>30000</v>
      </c>
      <c r="E971">
        <v>11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4">
        <f t="shared" si="77"/>
        <v>42742.05332175926</v>
      </c>
      <c r="M971" s="19">
        <f t="shared" si="78"/>
        <v>2017</v>
      </c>
      <c r="N971" s="14">
        <f t="shared" si="75"/>
        <v>42775.05332175926</v>
      </c>
      <c r="O971" t="b">
        <v>0</v>
      </c>
      <c r="P971">
        <v>11</v>
      </c>
      <c r="Q971" t="b">
        <v>0</v>
      </c>
      <c r="R971" t="s">
        <v>8273</v>
      </c>
      <c r="S971" s="7">
        <f t="shared" si="76"/>
        <v>46.666666666666664</v>
      </c>
      <c r="T971" s="7">
        <f t="shared" si="79"/>
        <v>1272.7272727272727</v>
      </c>
      <c r="U971" t="s">
        <v>8319</v>
      </c>
      <c r="V971" t="s">
        <v>8321</v>
      </c>
    </row>
    <row r="972" spans="1:22" ht="45" x14ac:dyDescent="0.4">
      <c r="A972">
        <v>970</v>
      </c>
      <c r="B972" s="3" t="s">
        <v>971</v>
      </c>
      <c r="C972" s="3" t="s">
        <v>5080</v>
      </c>
      <c r="D972">
        <v>5000</v>
      </c>
      <c r="E972">
        <v>14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4">
        <f t="shared" si="77"/>
        <v>42720.970520833333</v>
      </c>
      <c r="M972" s="19">
        <f t="shared" si="78"/>
        <v>2016</v>
      </c>
      <c r="N972" s="14">
        <f t="shared" si="75"/>
        <v>42757.957638888889</v>
      </c>
      <c r="O972" t="b">
        <v>0</v>
      </c>
      <c r="P972">
        <v>14</v>
      </c>
      <c r="Q972" t="b">
        <v>0</v>
      </c>
      <c r="R972" t="s">
        <v>8273</v>
      </c>
      <c r="S972" s="7">
        <f t="shared" si="76"/>
        <v>45.92</v>
      </c>
      <c r="T972" s="7">
        <f t="shared" si="79"/>
        <v>164</v>
      </c>
      <c r="U972" t="s">
        <v>8319</v>
      </c>
      <c r="V972" t="s">
        <v>8321</v>
      </c>
    </row>
    <row r="973" spans="1:22" ht="4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5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4">
        <f t="shared" si="77"/>
        <v>42111.459027777775</v>
      </c>
      <c r="M973" s="19">
        <f t="shared" si="78"/>
        <v>2015</v>
      </c>
      <c r="N973" s="14">
        <f t="shared" si="75"/>
        <v>42156.459027777775</v>
      </c>
      <c r="O973" t="b">
        <v>0</v>
      </c>
      <c r="P973">
        <v>5</v>
      </c>
      <c r="Q973" t="b">
        <v>0</v>
      </c>
      <c r="R973" t="s">
        <v>8273</v>
      </c>
      <c r="S973" s="7">
        <f t="shared" si="76"/>
        <v>0.22599999999999998</v>
      </c>
      <c r="T973" s="7">
        <f t="shared" si="79"/>
        <v>45.2</v>
      </c>
      <c r="U973" t="s">
        <v>8319</v>
      </c>
      <c r="V973" t="s">
        <v>8321</v>
      </c>
    </row>
    <row r="974" spans="1:22" ht="45" x14ac:dyDescent="0.4">
      <c r="A974">
        <v>972</v>
      </c>
      <c r="B974" s="3" t="s">
        <v>973</v>
      </c>
      <c r="C974" s="3" t="s">
        <v>5082</v>
      </c>
      <c r="D974">
        <v>20000</v>
      </c>
      <c r="E974">
        <v>45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4">
        <f t="shared" si="77"/>
        <v>41856.615717592591</v>
      </c>
      <c r="M974" s="19">
        <f t="shared" si="78"/>
        <v>2014</v>
      </c>
      <c r="N974" s="14">
        <f t="shared" si="75"/>
        <v>41886.040972222225</v>
      </c>
      <c r="O974" t="b">
        <v>0</v>
      </c>
      <c r="P974">
        <v>45</v>
      </c>
      <c r="Q974" t="b">
        <v>0</v>
      </c>
      <c r="R974" t="s">
        <v>8273</v>
      </c>
      <c r="S974" s="7">
        <f t="shared" si="76"/>
        <v>34.625</v>
      </c>
      <c r="T974" s="7">
        <f t="shared" si="79"/>
        <v>153.88888888888889</v>
      </c>
      <c r="U974" t="s">
        <v>8319</v>
      </c>
      <c r="V974" t="s">
        <v>8321</v>
      </c>
    </row>
    <row r="975" spans="1:22" ht="45" x14ac:dyDescent="0.4">
      <c r="A975">
        <v>973</v>
      </c>
      <c r="B975" s="3" t="s">
        <v>974</v>
      </c>
      <c r="C975" s="3" t="s">
        <v>5083</v>
      </c>
      <c r="D975">
        <v>20000</v>
      </c>
      <c r="E975">
        <v>8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4">
        <f t="shared" si="77"/>
        <v>42256.764965277776</v>
      </c>
      <c r="M975" s="19">
        <f t="shared" si="78"/>
        <v>2015</v>
      </c>
      <c r="N975" s="14">
        <f t="shared" si="75"/>
        <v>42316.806631944448</v>
      </c>
      <c r="O975" t="b">
        <v>0</v>
      </c>
      <c r="P975">
        <v>8</v>
      </c>
      <c r="Q975" t="b">
        <v>0</v>
      </c>
      <c r="R975" t="s">
        <v>8273</v>
      </c>
      <c r="S975" s="7">
        <f t="shared" si="76"/>
        <v>2.0549999999999997</v>
      </c>
      <c r="T975" s="7">
        <f t="shared" si="79"/>
        <v>51.375</v>
      </c>
      <c r="U975" t="s">
        <v>8319</v>
      </c>
      <c r="V975" t="s">
        <v>8321</v>
      </c>
    </row>
    <row r="976" spans="1:22" ht="45" x14ac:dyDescent="0.4">
      <c r="A976">
        <v>974</v>
      </c>
      <c r="B976" s="3" t="s">
        <v>975</v>
      </c>
      <c r="C976" s="3" t="s">
        <v>5084</v>
      </c>
      <c r="D976">
        <v>50000</v>
      </c>
      <c r="E976">
        <v>3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4">
        <f t="shared" si="77"/>
        <v>42424.499490740738</v>
      </c>
      <c r="M976" s="19">
        <f t="shared" si="78"/>
        <v>2016</v>
      </c>
      <c r="N976" s="14">
        <f t="shared" si="75"/>
        <v>42454.457824074074</v>
      </c>
      <c r="O976" t="b">
        <v>0</v>
      </c>
      <c r="P976">
        <v>3</v>
      </c>
      <c r="Q976" t="b">
        <v>0</v>
      </c>
      <c r="R976" t="s">
        <v>8273</v>
      </c>
      <c r="S976" s="7">
        <f t="shared" si="76"/>
        <v>0.55999999999999994</v>
      </c>
      <c r="T976" s="7">
        <f t="shared" si="79"/>
        <v>93.333333333333329</v>
      </c>
      <c r="U976" t="s">
        <v>8319</v>
      </c>
      <c r="V976" t="s">
        <v>8321</v>
      </c>
    </row>
    <row r="977" spans="1:22" ht="4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24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4">
        <f t="shared" si="77"/>
        <v>42489.446585648147</v>
      </c>
      <c r="M977" s="19">
        <f t="shared" si="78"/>
        <v>2016</v>
      </c>
      <c r="N977" s="14">
        <f t="shared" si="75"/>
        <v>42549.446585648147</v>
      </c>
      <c r="O977" t="b">
        <v>0</v>
      </c>
      <c r="P977">
        <v>24</v>
      </c>
      <c r="Q977" t="b">
        <v>0</v>
      </c>
      <c r="R977" t="s">
        <v>8273</v>
      </c>
      <c r="S977" s="7">
        <f t="shared" si="76"/>
        <v>2.6069999999999998</v>
      </c>
      <c r="T977" s="7">
        <f t="shared" si="79"/>
        <v>108.625</v>
      </c>
      <c r="U977" t="s">
        <v>8319</v>
      </c>
      <c r="V977" t="s">
        <v>8321</v>
      </c>
    </row>
    <row r="978" spans="1:22" ht="4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18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4">
        <f t="shared" si="77"/>
        <v>42184.808993055558</v>
      </c>
      <c r="M978" s="19">
        <f t="shared" si="78"/>
        <v>2015</v>
      </c>
      <c r="N978" s="14">
        <f t="shared" si="75"/>
        <v>42229.808993055558</v>
      </c>
      <c r="O978" t="b">
        <v>0</v>
      </c>
      <c r="P978">
        <v>18</v>
      </c>
      <c r="Q978" t="b">
        <v>0</v>
      </c>
      <c r="R978" t="s">
        <v>8273</v>
      </c>
      <c r="S978" s="7">
        <f t="shared" si="76"/>
        <v>1.9259999999999999</v>
      </c>
      <c r="T978" s="7">
        <f t="shared" si="79"/>
        <v>160.5</v>
      </c>
      <c r="U978" t="s">
        <v>8319</v>
      </c>
      <c r="V978" t="s">
        <v>8321</v>
      </c>
    </row>
    <row r="979" spans="1:22" ht="45" x14ac:dyDescent="0.4">
      <c r="A979">
        <v>977</v>
      </c>
      <c r="B979" s="3" t="s">
        <v>978</v>
      </c>
      <c r="C979" s="3" t="s">
        <v>5087</v>
      </c>
      <c r="D979">
        <v>2700</v>
      </c>
      <c r="E979">
        <v>12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4">
        <f t="shared" si="77"/>
        <v>42391.692094907412</v>
      </c>
      <c r="M979" s="19">
        <f t="shared" si="78"/>
        <v>2016</v>
      </c>
      <c r="N979" s="14">
        <f t="shared" si="75"/>
        <v>42421.692094907412</v>
      </c>
      <c r="O979" t="b">
        <v>0</v>
      </c>
      <c r="P979">
        <v>12</v>
      </c>
      <c r="Q979" t="b">
        <v>0</v>
      </c>
      <c r="R979" t="s">
        <v>8273</v>
      </c>
      <c r="S979" s="7">
        <f t="shared" si="76"/>
        <v>33.666666666666664</v>
      </c>
      <c r="T979" s="7">
        <f t="shared" si="79"/>
        <v>75.75</v>
      </c>
      <c r="U979" t="s">
        <v>8319</v>
      </c>
      <c r="V979" t="s">
        <v>8321</v>
      </c>
    </row>
    <row r="980" spans="1:22" ht="4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123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4">
        <f t="shared" si="77"/>
        <v>42395.059039351851</v>
      </c>
      <c r="M980" s="19">
        <f t="shared" si="78"/>
        <v>2016</v>
      </c>
      <c r="N980" s="14">
        <f t="shared" si="75"/>
        <v>42425.059039351851</v>
      </c>
      <c r="O980" t="b">
        <v>0</v>
      </c>
      <c r="P980">
        <v>123</v>
      </c>
      <c r="Q980" t="b">
        <v>0</v>
      </c>
      <c r="R980" t="s">
        <v>8273</v>
      </c>
      <c r="S980" s="7">
        <f t="shared" si="76"/>
        <v>56.263267182990241</v>
      </c>
      <c r="T980" s="7">
        <f t="shared" si="79"/>
        <v>790.83739837398377</v>
      </c>
      <c r="U980" t="s">
        <v>8319</v>
      </c>
      <c r="V980" t="s">
        <v>8321</v>
      </c>
    </row>
    <row r="981" spans="1:22" ht="45" x14ac:dyDescent="0.4">
      <c r="A981">
        <v>979</v>
      </c>
      <c r="B981" s="3" t="s">
        <v>980</v>
      </c>
      <c r="C981" s="3" t="s">
        <v>5089</v>
      </c>
      <c r="D981">
        <v>35000</v>
      </c>
      <c r="E981">
        <v>96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4">
        <f t="shared" si="77"/>
        <v>42506.166990740741</v>
      </c>
      <c r="M981" s="19">
        <f t="shared" si="78"/>
        <v>2016</v>
      </c>
      <c r="N981" s="14">
        <f t="shared" si="75"/>
        <v>42541.540972222225</v>
      </c>
      <c r="O981" t="b">
        <v>0</v>
      </c>
      <c r="P981">
        <v>96</v>
      </c>
      <c r="Q981" t="b">
        <v>0</v>
      </c>
      <c r="R981" t="s">
        <v>8273</v>
      </c>
      <c r="S981" s="7">
        <f t="shared" si="76"/>
        <v>82.817599999999999</v>
      </c>
      <c r="T981" s="7">
        <f t="shared" si="79"/>
        <v>301.93916666666667</v>
      </c>
      <c r="U981" t="s">
        <v>8319</v>
      </c>
      <c r="V981" t="s">
        <v>8321</v>
      </c>
    </row>
    <row r="982" spans="1:22" ht="45" x14ac:dyDescent="0.4">
      <c r="A982">
        <v>980</v>
      </c>
      <c r="B982" s="3" t="s">
        <v>981</v>
      </c>
      <c r="C982" s="3" t="s">
        <v>5090</v>
      </c>
      <c r="D982">
        <v>10000</v>
      </c>
      <c r="E982">
        <v>31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4">
        <f t="shared" si="77"/>
        <v>41928.654189814813</v>
      </c>
      <c r="M982" s="19">
        <f t="shared" si="78"/>
        <v>2014</v>
      </c>
      <c r="N982" s="14">
        <f t="shared" si="75"/>
        <v>41973.695856481485</v>
      </c>
      <c r="O982" t="b">
        <v>0</v>
      </c>
      <c r="P982">
        <v>31</v>
      </c>
      <c r="Q982" t="b">
        <v>0</v>
      </c>
      <c r="R982" t="s">
        <v>8273</v>
      </c>
      <c r="S982" s="7">
        <f t="shared" si="76"/>
        <v>14.860000000000001</v>
      </c>
      <c r="T982" s="7">
        <f t="shared" si="79"/>
        <v>47.935483870967744</v>
      </c>
      <c r="U982" t="s">
        <v>8319</v>
      </c>
      <c r="V982" t="s">
        <v>8321</v>
      </c>
    </row>
    <row r="983" spans="1:22" ht="45" x14ac:dyDescent="0.4">
      <c r="A983">
        <v>981</v>
      </c>
      <c r="B983" s="3" t="s">
        <v>982</v>
      </c>
      <c r="C983" s="3" t="s">
        <v>5091</v>
      </c>
      <c r="D983">
        <v>88888</v>
      </c>
      <c r="E983">
        <v>4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4">
        <f t="shared" si="77"/>
        <v>41830.697013888886</v>
      </c>
      <c r="M983" s="19">
        <f t="shared" si="78"/>
        <v>2014</v>
      </c>
      <c r="N983" s="14">
        <f t="shared" si="75"/>
        <v>41860.697013888886</v>
      </c>
      <c r="O983" t="b">
        <v>0</v>
      </c>
      <c r="P983">
        <v>4</v>
      </c>
      <c r="Q983" t="b">
        <v>0</v>
      </c>
      <c r="R983" t="s">
        <v>8273</v>
      </c>
      <c r="S983" s="7">
        <f t="shared" si="76"/>
        <v>1.2375123751237513E-2</v>
      </c>
      <c r="T983" s="7">
        <f t="shared" si="79"/>
        <v>2.75</v>
      </c>
      <c r="U983" t="s">
        <v>8319</v>
      </c>
      <c r="V983" t="s">
        <v>8321</v>
      </c>
    </row>
    <row r="984" spans="1:22" ht="30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4">
        <f t="shared" si="77"/>
        <v>42615.503310185188</v>
      </c>
      <c r="M984" s="19">
        <f t="shared" si="78"/>
        <v>2016</v>
      </c>
      <c r="N984" s="14">
        <f t="shared" si="75"/>
        <v>42645.503310185188</v>
      </c>
      <c r="O984" t="b">
        <v>0</v>
      </c>
      <c r="P984">
        <v>3</v>
      </c>
      <c r="Q984" t="b">
        <v>0</v>
      </c>
      <c r="R984" t="s">
        <v>8273</v>
      </c>
      <c r="S984" s="7">
        <f t="shared" si="76"/>
        <v>1.7142857142857144E-2</v>
      </c>
      <c r="T984" s="7">
        <f t="shared" si="79"/>
        <v>1</v>
      </c>
      <c r="U984" t="s">
        <v>8319</v>
      </c>
      <c r="V984" t="s">
        <v>8321</v>
      </c>
    </row>
    <row r="985" spans="1:22" ht="45" x14ac:dyDescent="0.4">
      <c r="A985">
        <v>983</v>
      </c>
      <c r="B985" s="3" t="s">
        <v>984</v>
      </c>
      <c r="C985" s="3" t="s">
        <v>5093</v>
      </c>
      <c r="D985">
        <v>104219</v>
      </c>
      <c r="E985">
        <v>179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4">
        <f t="shared" si="77"/>
        <v>42574.417650462958</v>
      </c>
      <c r="M985" s="19">
        <f t="shared" si="78"/>
        <v>2016</v>
      </c>
      <c r="N985" s="14">
        <f t="shared" si="75"/>
        <v>42605.620833333334</v>
      </c>
      <c r="O985" t="b">
        <v>0</v>
      </c>
      <c r="P985">
        <v>179</v>
      </c>
      <c r="Q985" t="b">
        <v>0</v>
      </c>
      <c r="R985" t="s">
        <v>8273</v>
      </c>
      <c r="S985" s="7">
        <f t="shared" si="76"/>
        <v>29.506136117214709</v>
      </c>
      <c r="T985" s="7">
        <f t="shared" si="79"/>
        <v>171.79329608938548</v>
      </c>
      <c r="U985" t="s">
        <v>8319</v>
      </c>
      <c r="V985" t="s">
        <v>8321</v>
      </c>
    </row>
    <row r="986" spans="1:22" ht="75" x14ac:dyDescent="0.4">
      <c r="A986">
        <v>984</v>
      </c>
      <c r="B986" s="3" t="s">
        <v>985</v>
      </c>
      <c r="C986" s="3" t="s">
        <v>5094</v>
      </c>
      <c r="D986">
        <v>10000</v>
      </c>
      <c r="E986">
        <v>3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4">
        <f t="shared" si="77"/>
        <v>42060.86583333333</v>
      </c>
      <c r="M986" s="19">
        <f t="shared" si="78"/>
        <v>2015</v>
      </c>
      <c r="N986" s="14">
        <f t="shared" si="75"/>
        <v>42090.824166666665</v>
      </c>
      <c r="O986" t="b">
        <v>0</v>
      </c>
      <c r="P986">
        <v>3</v>
      </c>
      <c r="Q986" t="b">
        <v>0</v>
      </c>
      <c r="R986" t="s">
        <v>8273</v>
      </c>
      <c r="S986" s="7">
        <f t="shared" si="76"/>
        <v>1.06</v>
      </c>
      <c r="T986" s="7">
        <f t="shared" si="79"/>
        <v>35.333333333333336</v>
      </c>
      <c r="U986" t="s">
        <v>8319</v>
      </c>
      <c r="V986" t="s">
        <v>8321</v>
      </c>
    </row>
    <row r="987" spans="1:22" ht="45" x14ac:dyDescent="0.4">
      <c r="A987">
        <v>985</v>
      </c>
      <c r="B987" s="3" t="s">
        <v>986</v>
      </c>
      <c r="C987" s="3" t="s">
        <v>5095</v>
      </c>
      <c r="D987">
        <v>30000</v>
      </c>
      <c r="E987">
        <v>23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4">
        <f t="shared" si="77"/>
        <v>42339.717708333337</v>
      </c>
      <c r="M987" s="19">
        <f t="shared" si="78"/>
        <v>2015</v>
      </c>
      <c r="N987" s="14">
        <f t="shared" si="75"/>
        <v>42369.708333333328</v>
      </c>
      <c r="O987" t="b">
        <v>0</v>
      </c>
      <c r="P987">
        <v>23</v>
      </c>
      <c r="Q987" t="b">
        <v>0</v>
      </c>
      <c r="R987" t="s">
        <v>8273</v>
      </c>
      <c r="S987" s="7">
        <f t="shared" si="76"/>
        <v>6.293333333333333</v>
      </c>
      <c r="T987" s="7">
        <f t="shared" si="79"/>
        <v>82.086956521739125</v>
      </c>
      <c r="U987" t="s">
        <v>8319</v>
      </c>
      <c r="V987" t="s">
        <v>8321</v>
      </c>
    </row>
    <row r="988" spans="1:22" ht="45" x14ac:dyDescent="0.4">
      <c r="A988">
        <v>986</v>
      </c>
      <c r="B988" s="3" t="s">
        <v>987</v>
      </c>
      <c r="C988" s="3" t="s">
        <v>5096</v>
      </c>
      <c r="D988">
        <v>20000</v>
      </c>
      <c r="E988">
        <v>23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4">
        <f t="shared" si="77"/>
        <v>42324.517361111109</v>
      </c>
      <c r="M988" s="19">
        <f t="shared" si="78"/>
        <v>2015</v>
      </c>
      <c r="N988" s="14">
        <f t="shared" si="75"/>
        <v>42378.75</v>
      </c>
      <c r="O988" t="b">
        <v>0</v>
      </c>
      <c r="P988">
        <v>23</v>
      </c>
      <c r="Q988" t="b">
        <v>0</v>
      </c>
      <c r="R988" t="s">
        <v>8273</v>
      </c>
      <c r="S988" s="7">
        <f t="shared" si="76"/>
        <v>12.75</v>
      </c>
      <c r="T988" s="7">
        <f t="shared" si="79"/>
        <v>110.8695652173913</v>
      </c>
      <c r="U988" t="s">
        <v>8319</v>
      </c>
      <c r="V988" t="s">
        <v>8321</v>
      </c>
    </row>
    <row r="989" spans="1:22" ht="45" x14ac:dyDescent="0.4">
      <c r="A989">
        <v>987</v>
      </c>
      <c r="B989" s="3" t="s">
        <v>988</v>
      </c>
      <c r="C989" s="3" t="s">
        <v>5097</v>
      </c>
      <c r="D989">
        <v>50000</v>
      </c>
      <c r="E989">
        <v>41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4">
        <f t="shared" si="77"/>
        <v>41773.044560185182</v>
      </c>
      <c r="M989" s="19">
        <f t="shared" si="78"/>
        <v>2014</v>
      </c>
      <c r="N989" s="14">
        <f t="shared" si="75"/>
        <v>41813.044560185182</v>
      </c>
      <c r="O989" t="b">
        <v>0</v>
      </c>
      <c r="P989">
        <v>41</v>
      </c>
      <c r="Q989" t="b">
        <v>0</v>
      </c>
      <c r="R989" t="s">
        <v>8273</v>
      </c>
      <c r="S989" s="7">
        <f t="shared" si="76"/>
        <v>13.22</v>
      </c>
      <c r="T989" s="7">
        <f t="shared" si="79"/>
        <v>161.21951219512195</v>
      </c>
      <c r="U989" t="s">
        <v>8319</v>
      </c>
      <c r="V989" t="s">
        <v>8321</v>
      </c>
    </row>
    <row r="990" spans="1:22" ht="45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4">
        <f t="shared" si="77"/>
        <v>42614.106770833328</v>
      </c>
      <c r="M990" s="19">
        <f t="shared" si="78"/>
        <v>2016</v>
      </c>
      <c r="N990" s="14">
        <f t="shared" si="75"/>
        <v>42644.106770833328</v>
      </c>
      <c r="O990" t="b">
        <v>0</v>
      </c>
      <c r="P990">
        <v>0</v>
      </c>
      <c r="Q990" t="b">
        <v>0</v>
      </c>
      <c r="R990" t="s">
        <v>8273</v>
      </c>
      <c r="S990" s="7">
        <f t="shared" si="76"/>
        <v>0</v>
      </c>
      <c r="T990" s="7">
        <f t="shared" si="79"/>
        <v>0</v>
      </c>
      <c r="U990" t="s">
        <v>8319</v>
      </c>
      <c r="V990" t="s">
        <v>8321</v>
      </c>
    </row>
    <row r="991" spans="1:22" x14ac:dyDescent="0.4">
      <c r="A991">
        <v>989</v>
      </c>
      <c r="B991" s="3" t="s">
        <v>990</v>
      </c>
      <c r="C991" s="3" t="s">
        <v>5099</v>
      </c>
      <c r="D991">
        <v>10000</v>
      </c>
      <c r="E991">
        <v>32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4">
        <f t="shared" si="77"/>
        <v>42611.683969907404</v>
      </c>
      <c r="M991" s="19">
        <f t="shared" si="78"/>
        <v>2016</v>
      </c>
      <c r="N991" s="14">
        <f t="shared" si="75"/>
        <v>42641.683969907404</v>
      </c>
      <c r="O991" t="b">
        <v>0</v>
      </c>
      <c r="P991">
        <v>32</v>
      </c>
      <c r="Q991" t="b">
        <v>0</v>
      </c>
      <c r="R991" t="s">
        <v>8273</v>
      </c>
      <c r="S991" s="7">
        <f t="shared" si="76"/>
        <v>16.77</v>
      </c>
      <c r="T991" s="7">
        <f t="shared" si="79"/>
        <v>52.40625</v>
      </c>
      <c r="U991" t="s">
        <v>8319</v>
      </c>
      <c r="V991" t="s">
        <v>8321</v>
      </c>
    </row>
    <row r="992" spans="1:22" ht="4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4">
        <f t="shared" si="77"/>
        <v>41855.534305555557</v>
      </c>
      <c r="M992" s="19">
        <f t="shared" si="78"/>
        <v>2014</v>
      </c>
      <c r="N992" s="14">
        <f t="shared" si="75"/>
        <v>41885.534305555557</v>
      </c>
      <c r="O992" t="b">
        <v>0</v>
      </c>
      <c r="P992">
        <v>2</v>
      </c>
      <c r="Q992" t="b">
        <v>0</v>
      </c>
      <c r="R992" t="s">
        <v>8273</v>
      </c>
      <c r="S992" s="7">
        <f t="shared" si="76"/>
        <v>0.104</v>
      </c>
      <c r="T992" s="7">
        <f t="shared" si="79"/>
        <v>13</v>
      </c>
      <c r="U992" t="s">
        <v>8319</v>
      </c>
      <c r="V992" t="s">
        <v>8321</v>
      </c>
    </row>
    <row r="993" spans="1:22" ht="75" x14ac:dyDescent="0.4">
      <c r="A993">
        <v>991</v>
      </c>
      <c r="B993" s="3" t="s">
        <v>992</v>
      </c>
      <c r="C993" s="3" t="s">
        <v>5101</v>
      </c>
      <c r="D993">
        <v>5000</v>
      </c>
      <c r="E993">
        <v>7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4">
        <f t="shared" si="77"/>
        <v>42538.50680555556</v>
      </c>
      <c r="M993" s="19">
        <f t="shared" si="78"/>
        <v>2016</v>
      </c>
      <c r="N993" s="14">
        <f t="shared" si="75"/>
        <v>42563.535416666666</v>
      </c>
      <c r="O993" t="b">
        <v>0</v>
      </c>
      <c r="P993">
        <v>7</v>
      </c>
      <c r="Q993" t="b">
        <v>0</v>
      </c>
      <c r="R993" t="s">
        <v>8273</v>
      </c>
      <c r="S993" s="7">
        <f t="shared" si="76"/>
        <v>4.24</v>
      </c>
      <c r="T993" s="7">
        <f t="shared" si="79"/>
        <v>30.285714285714285</v>
      </c>
      <c r="U993" t="s">
        <v>8319</v>
      </c>
      <c r="V993" t="s">
        <v>8321</v>
      </c>
    </row>
    <row r="994" spans="1:22" ht="4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4">
        <f t="shared" si="77"/>
        <v>42437.674988425926</v>
      </c>
      <c r="M994" s="19">
        <f t="shared" si="78"/>
        <v>2016</v>
      </c>
      <c r="N994" s="14">
        <f t="shared" si="75"/>
        <v>42497.633321759262</v>
      </c>
      <c r="O994" t="b">
        <v>0</v>
      </c>
      <c r="P994">
        <v>4</v>
      </c>
      <c r="Q994" t="b">
        <v>0</v>
      </c>
      <c r="R994" t="s">
        <v>8273</v>
      </c>
      <c r="S994" s="7">
        <f t="shared" si="76"/>
        <v>0.46699999999999997</v>
      </c>
      <c r="T994" s="7">
        <f t="shared" si="79"/>
        <v>116.75</v>
      </c>
      <c r="U994" t="s">
        <v>8319</v>
      </c>
      <c r="V994" t="s">
        <v>8321</v>
      </c>
    </row>
    <row r="995" spans="1:22" ht="4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196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4">
        <f t="shared" si="77"/>
        <v>42652.714907407411</v>
      </c>
      <c r="M995" s="19">
        <f t="shared" si="78"/>
        <v>2016</v>
      </c>
      <c r="N995" s="14">
        <f t="shared" si="75"/>
        <v>42685.958333333328</v>
      </c>
      <c r="O995" t="b">
        <v>0</v>
      </c>
      <c r="P995">
        <v>196</v>
      </c>
      <c r="Q995" t="b">
        <v>0</v>
      </c>
      <c r="R995" t="s">
        <v>8273</v>
      </c>
      <c r="S995" s="7">
        <f t="shared" si="76"/>
        <v>25.087142857142858</v>
      </c>
      <c r="T995" s="7">
        <f t="shared" si="79"/>
        <v>89.59693877551021</v>
      </c>
      <c r="U995" t="s">
        <v>8319</v>
      </c>
      <c r="V995" t="s">
        <v>8321</v>
      </c>
    </row>
    <row r="996" spans="1:22" ht="60" x14ac:dyDescent="0.4">
      <c r="A996">
        <v>994</v>
      </c>
      <c r="B996" s="3" t="s">
        <v>995</v>
      </c>
      <c r="C996" s="3" t="s">
        <v>5104</v>
      </c>
      <c r="D996">
        <v>200000</v>
      </c>
      <c r="E996">
        <v>11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4">
        <f t="shared" si="77"/>
        <v>41921.013078703705</v>
      </c>
      <c r="M996" s="19">
        <f t="shared" si="78"/>
        <v>2014</v>
      </c>
      <c r="N996" s="14">
        <f t="shared" si="75"/>
        <v>41973.707638888889</v>
      </c>
      <c r="O996" t="b">
        <v>0</v>
      </c>
      <c r="P996">
        <v>11</v>
      </c>
      <c r="Q996" t="b">
        <v>0</v>
      </c>
      <c r="R996" t="s">
        <v>8273</v>
      </c>
      <c r="S996" s="7">
        <f t="shared" si="76"/>
        <v>2.3345000000000002</v>
      </c>
      <c r="T996" s="7">
        <f t="shared" si="79"/>
        <v>424.45454545454544</v>
      </c>
      <c r="U996" t="s">
        <v>8319</v>
      </c>
      <c r="V996" t="s">
        <v>8321</v>
      </c>
    </row>
    <row r="997" spans="1:22" ht="45" x14ac:dyDescent="0.4">
      <c r="A997">
        <v>995</v>
      </c>
      <c r="B997" s="3" t="s">
        <v>996</v>
      </c>
      <c r="C997" s="3" t="s">
        <v>5105</v>
      </c>
      <c r="D997">
        <v>10000</v>
      </c>
      <c r="E997">
        <v>9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4">
        <f t="shared" si="77"/>
        <v>41947.690740740742</v>
      </c>
      <c r="M997" s="19">
        <f t="shared" si="78"/>
        <v>2014</v>
      </c>
      <c r="N997" s="14">
        <f t="shared" si="75"/>
        <v>41972.416666666672</v>
      </c>
      <c r="O997" t="b">
        <v>0</v>
      </c>
      <c r="P997">
        <v>9</v>
      </c>
      <c r="Q997" t="b">
        <v>0</v>
      </c>
      <c r="R997" t="s">
        <v>8273</v>
      </c>
      <c r="S997" s="7">
        <f t="shared" si="76"/>
        <v>7.26</v>
      </c>
      <c r="T997" s="7">
        <f t="shared" si="79"/>
        <v>80.666666666666671</v>
      </c>
      <c r="U997" t="s">
        <v>8319</v>
      </c>
      <c r="V997" t="s">
        <v>8321</v>
      </c>
    </row>
    <row r="998" spans="1:22" ht="30" x14ac:dyDescent="0.4">
      <c r="A998">
        <v>996</v>
      </c>
      <c r="B998" s="3" t="s">
        <v>997</v>
      </c>
      <c r="C998" s="3" t="s">
        <v>5106</v>
      </c>
      <c r="D998">
        <v>4000</v>
      </c>
      <c r="E998">
        <v>5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4">
        <f t="shared" si="77"/>
        <v>41817.616435185184</v>
      </c>
      <c r="M998" s="19">
        <f t="shared" si="78"/>
        <v>2014</v>
      </c>
      <c r="N998" s="14">
        <f t="shared" si="75"/>
        <v>41847.393750000003</v>
      </c>
      <c r="O998" t="b">
        <v>0</v>
      </c>
      <c r="P998">
        <v>5</v>
      </c>
      <c r="Q998" t="b">
        <v>0</v>
      </c>
      <c r="R998" t="s">
        <v>8273</v>
      </c>
      <c r="S998" s="7">
        <f t="shared" si="76"/>
        <v>1.625</v>
      </c>
      <c r="T998" s="7">
        <f t="shared" si="79"/>
        <v>13</v>
      </c>
      <c r="U998" t="s">
        <v>8319</v>
      </c>
      <c r="V998" t="s">
        <v>8321</v>
      </c>
    </row>
    <row r="999" spans="1:22" ht="30" x14ac:dyDescent="0.4">
      <c r="A999">
        <v>997</v>
      </c>
      <c r="B999" s="3" t="s">
        <v>998</v>
      </c>
      <c r="C999" s="3" t="s">
        <v>5107</v>
      </c>
      <c r="D999">
        <v>5000</v>
      </c>
      <c r="E999">
        <v>8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4">
        <f t="shared" si="77"/>
        <v>41940.85297453704</v>
      </c>
      <c r="M999" s="19">
        <f t="shared" si="78"/>
        <v>2014</v>
      </c>
      <c r="N999" s="14">
        <f t="shared" si="75"/>
        <v>41970.894641203704</v>
      </c>
      <c r="O999" t="b">
        <v>0</v>
      </c>
      <c r="P999">
        <v>8</v>
      </c>
      <c r="Q999" t="b">
        <v>0</v>
      </c>
      <c r="R999" t="s">
        <v>8273</v>
      </c>
      <c r="S999" s="7">
        <f t="shared" si="76"/>
        <v>1.3</v>
      </c>
      <c r="T999" s="7">
        <f t="shared" si="79"/>
        <v>8.125</v>
      </c>
      <c r="U999" t="s">
        <v>8319</v>
      </c>
      <c r="V999" t="s">
        <v>8321</v>
      </c>
    </row>
    <row r="1000" spans="1:22" ht="30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229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4">
        <f t="shared" si="77"/>
        <v>42281.918993055559</v>
      </c>
      <c r="M1000" s="19">
        <f t="shared" si="78"/>
        <v>2015</v>
      </c>
      <c r="N1000" s="14">
        <f t="shared" si="75"/>
        <v>42326.960659722223</v>
      </c>
      <c r="O1000" t="b">
        <v>0</v>
      </c>
      <c r="P1000">
        <v>229</v>
      </c>
      <c r="Q1000" t="b">
        <v>0</v>
      </c>
      <c r="R1000" t="s">
        <v>8273</v>
      </c>
      <c r="S1000" s="7">
        <f t="shared" si="76"/>
        <v>58.558333333333337</v>
      </c>
      <c r="T1000" s="7">
        <f t="shared" si="79"/>
        <v>153.42794759825327</v>
      </c>
      <c r="U1000" t="s">
        <v>8319</v>
      </c>
      <c r="V1000" t="s">
        <v>8321</v>
      </c>
    </row>
    <row r="1001" spans="1:22" ht="30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40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4">
        <f t="shared" si="77"/>
        <v>41926.04965277778</v>
      </c>
      <c r="M1001" s="19">
        <f t="shared" si="78"/>
        <v>2014</v>
      </c>
      <c r="N1001" s="14">
        <f t="shared" si="75"/>
        <v>41956.084722222222</v>
      </c>
      <c r="O1001" t="b">
        <v>0</v>
      </c>
      <c r="P1001">
        <v>40</v>
      </c>
      <c r="Q1001" t="b">
        <v>0</v>
      </c>
      <c r="R1001" t="s">
        <v>8273</v>
      </c>
      <c r="S1001" s="7">
        <f t="shared" si="76"/>
        <v>7.7886666666666677</v>
      </c>
      <c r="T1001" s="7">
        <f t="shared" si="79"/>
        <v>292.07499999999999</v>
      </c>
      <c r="U1001" t="s">
        <v>8319</v>
      </c>
      <c r="V1001" t="s">
        <v>8321</v>
      </c>
    </row>
    <row r="1002" spans="1:22" ht="4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6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4">
        <f t="shared" si="77"/>
        <v>42748.80972222222</v>
      </c>
      <c r="M1002" s="19">
        <f t="shared" si="78"/>
        <v>2017</v>
      </c>
      <c r="N1002" s="14">
        <f t="shared" si="75"/>
        <v>42808.768055555556</v>
      </c>
      <c r="O1002" t="b">
        <v>0</v>
      </c>
      <c r="P1002">
        <v>6</v>
      </c>
      <c r="Q1002" t="b">
        <v>0</v>
      </c>
      <c r="R1002" t="s">
        <v>8273</v>
      </c>
      <c r="S1002" s="7">
        <f t="shared" si="76"/>
        <v>2.2157147647256061</v>
      </c>
      <c r="T1002" s="7">
        <f t="shared" si="79"/>
        <v>3304</v>
      </c>
      <c r="U1002" t="s">
        <v>8319</v>
      </c>
      <c r="V1002" t="s">
        <v>8321</v>
      </c>
    </row>
    <row r="1003" spans="1:22" ht="45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4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4">
        <f t="shared" si="77"/>
        <v>42720.470057870371</v>
      </c>
      <c r="M1003" s="19">
        <f t="shared" si="78"/>
        <v>2016</v>
      </c>
      <c r="N1003" s="14">
        <f t="shared" si="75"/>
        <v>42765.470057870371</v>
      </c>
      <c r="O1003" t="b">
        <v>0</v>
      </c>
      <c r="P1003">
        <v>4</v>
      </c>
      <c r="Q1003" t="b">
        <v>0</v>
      </c>
      <c r="R1003" t="s">
        <v>8273</v>
      </c>
      <c r="S1003" s="7">
        <f t="shared" si="76"/>
        <v>104</v>
      </c>
      <c r="T1003" s="7">
        <f t="shared" si="79"/>
        <v>1300</v>
      </c>
      <c r="U1003" t="s">
        <v>8319</v>
      </c>
      <c r="V1003" t="s">
        <v>8321</v>
      </c>
    </row>
    <row r="1004" spans="1:22" ht="4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22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4">
        <f t="shared" si="77"/>
        <v>42325.434189814812</v>
      </c>
      <c r="M1004" s="19">
        <f t="shared" si="78"/>
        <v>2015</v>
      </c>
      <c r="N1004" s="14">
        <f t="shared" si="75"/>
        <v>42354.999305555553</v>
      </c>
      <c r="O1004" t="b">
        <v>0</v>
      </c>
      <c r="P1004">
        <v>22</v>
      </c>
      <c r="Q1004" t="b">
        <v>0</v>
      </c>
      <c r="R1004" t="s">
        <v>8273</v>
      </c>
      <c r="S1004" s="7">
        <f t="shared" si="76"/>
        <v>29.6029602960296</v>
      </c>
      <c r="T1004" s="7">
        <f t="shared" si="79"/>
        <v>134.54545454545453</v>
      </c>
      <c r="U1004" t="s">
        <v>8319</v>
      </c>
      <c r="V1004" t="s">
        <v>8321</v>
      </c>
    </row>
    <row r="1005" spans="1:22" ht="30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15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4">
        <f t="shared" si="77"/>
        <v>42780.459039351852</v>
      </c>
      <c r="M1005" s="19">
        <f t="shared" si="78"/>
        <v>2017</v>
      </c>
      <c r="N1005" s="14">
        <f t="shared" si="75"/>
        <v>42810.417372685188</v>
      </c>
      <c r="O1005" t="b">
        <v>0</v>
      </c>
      <c r="P1005">
        <v>15</v>
      </c>
      <c r="Q1005" t="b">
        <v>0</v>
      </c>
      <c r="R1005" t="s">
        <v>8273</v>
      </c>
      <c r="S1005" s="7">
        <f t="shared" si="76"/>
        <v>16.055</v>
      </c>
      <c r="T1005" s="7">
        <f t="shared" si="79"/>
        <v>214.06666666666666</v>
      </c>
      <c r="U1005" t="s">
        <v>8319</v>
      </c>
      <c r="V1005" t="s">
        <v>8321</v>
      </c>
    </row>
    <row r="1006" spans="1:22" ht="30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95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4">
        <f t="shared" si="77"/>
        <v>42388.458645833336</v>
      </c>
      <c r="M1006" s="19">
        <f t="shared" si="78"/>
        <v>2016</v>
      </c>
      <c r="N1006" s="14">
        <f t="shared" si="75"/>
        <v>42418.458645833336</v>
      </c>
      <c r="O1006" t="b">
        <v>0</v>
      </c>
      <c r="P1006">
        <v>95</v>
      </c>
      <c r="Q1006" t="b">
        <v>0</v>
      </c>
      <c r="R1006" t="s">
        <v>8273</v>
      </c>
      <c r="S1006" s="7">
        <f t="shared" si="76"/>
        <v>82.207999999999998</v>
      </c>
      <c r="T1006" s="7">
        <f t="shared" si="79"/>
        <v>216.33684210526314</v>
      </c>
      <c r="U1006" t="s">
        <v>8319</v>
      </c>
      <c r="V1006" t="s">
        <v>8321</v>
      </c>
    </row>
    <row r="1007" spans="1:22" ht="30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161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4">
        <f t="shared" si="77"/>
        <v>42276.374803240746</v>
      </c>
      <c r="M1007" s="19">
        <f t="shared" si="78"/>
        <v>2015</v>
      </c>
      <c r="N1007" s="14">
        <f t="shared" si="75"/>
        <v>42307.374803240746</v>
      </c>
      <c r="O1007" t="b">
        <v>0</v>
      </c>
      <c r="P1007">
        <v>161</v>
      </c>
      <c r="Q1007" t="b">
        <v>0</v>
      </c>
      <c r="R1007" t="s">
        <v>8273</v>
      </c>
      <c r="S1007" s="7">
        <f t="shared" si="76"/>
        <v>75.051000000000002</v>
      </c>
      <c r="T1007" s="7">
        <f t="shared" si="79"/>
        <v>932.31055900621118</v>
      </c>
      <c r="U1007" t="s">
        <v>8319</v>
      </c>
      <c r="V1007" t="s">
        <v>8321</v>
      </c>
    </row>
    <row r="1008" spans="1:22" ht="4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8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4">
        <f t="shared" si="77"/>
        <v>41976.790185185186</v>
      </c>
      <c r="M1008" s="19">
        <f t="shared" si="78"/>
        <v>2014</v>
      </c>
      <c r="N1008" s="14">
        <f t="shared" si="75"/>
        <v>41985.049305555556</v>
      </c>
      <c r="O1008" t="b">
        <v>0</v>
      </c>
      <c r="P1008">
        <v>8</v>
      </c>
      <c r="Q1008" t="b">
        <v>0</v>
      </c>
      <c r="R1008" t="s">
        <v>8273</v>
      </c>
      <c r="S1008" s="7">
        <f t="shared" si="76"/>
        <v>5.8500000000000005</v>
      </c>
      <c r="T1008" s="7">
        <f t="shared" si="79"/>
        <v>29.25</v>
      </c>
      <c r="U1008" t="s">
        <v>8319</v>
      </c>
      <c r="V1008" t="s">
        <v>8321</v>
      </c>
    </row>
    <row r="1009" spans="1:22" ht="4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76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4">
        <f t="shared" si="77"/>
        <v>42676.333599537036</v>
      </c>
      <c r="M1009" s="19">
        <f t="shared" si="78"/>
        <v>2016</v>
      </c>
      <c r="N1009" s="14">
        <f t="shared" si="75"/>
        <v>42718.3752662037</v>
      </c>
      <c r="O1009" t="b">
        <v>0</v>
      </c>
      <c r="P1009">
        <v>76</v>
      </c>
      <c r="Q1009" t="b">
        <v>0</v>
      </c>
      <c r="R1009" t="s">
        <v>8273</v>
      </c>
      <c r="S1009" s="7">
        <f t="shared" si="76"/>
        <v>44.32</v>
      </c>
      <c r="T1009" s="7">
        <f t="shared" si="79"/>
        <v>174.94736842105263</v>
      </c>
      <c r="U1009" t="s">
        <v>8319</v>
      </c>
      <c r="V1009" t="s">
        <v>8321</v>
      </c>
    </row>
    <row r="1010" spans="1:22" ht="4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1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4">
        <f t="shared" si="77"/>
        <v>42702.559201388889</v>
      </c>
      <c r="M1010" s="19">
        <f t="shared" si="78"/>
        <v>2016</v>
      </c>
      <c r="N1010" s="14">
        <f t="shared" si="75"/>
        <v>42732.559201388889</v>
      </c>
      <c r="O1010" t="b">
        <v>0</v>
      </c>
      <c r="P1010">
        <v>1</v>
      </c>
      <c r="Q1010" t="b">
        <v>0</v>
      </c>
      <c r="R1010" t="s">
        <v>8273</v>
      </c>
      <c r="S1010" s="7">
        <f t="shared" si="76"/>
        <v>0.26737967914438499</v>
      </c>
      <c r="T1010" s="7">
        <f t="shared" si="79"/>
        <v>250</v>
      </c>
      <c r="U1010" t="s">
        <v>8319</v>
      </c>
      <c r="V1010" t="s">
        <v>8321</v>
      </c>
    </row>
    <row r="1011" spans="1:22" ht="45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101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4">
        <f t="shared" si="77"/>
        <v>42510.354699074072</v>
      </c>
      <c r="M1011" s="19">
        <f t="shared" si="78"/>
        <v>2016</v>
      </c>
      <c r="N1011" s="14">
        <f t="shared" si="75"/>
        <v>42540.354699074072</v>
      </c>
      <c r="O1011" t="b">
        <v>0</v>
      </c>
      <c r="P1011">
        <v>101</v>
      </c>
      <c r="Q1011" t="b">
        <v>0</v>
      </c>
      <c r="R1011" t="s">
        <v>8273</v>
      </c>
      <c r="S1011" s="7">
        <f t="shared" si="76"/>
        <v>13.13</v>
      </c>
      <c r="T1011" s="7">
        <f t="shared" si="79"/>
        <v>65</v>
      </c>
      <c r="U1011" t="s">
        <v>8319</v>
      </c>
      <c r="V1011" t="s">
        <v>8321</v>
      </c>
    </row>
    <row r="1012" spans="1:22" ht="4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4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4">
        <f t="shared" si="77"/>
        <v>42561.579421296294</v>
      </c>
      <c r="M1012" s="19">
        <f t="shared" si="78"/>
        <v>2016</v>
      </c>
      <c r="N1012" s="14">
        <f t="shared" si="75"/>
        <v>42617.874305555553</v>
      </c>
      <c r="O1012" t="b">
        <v>0</v>
      </c>
      <c r="P1012">
        <v>4</v>
      </c>
      <c r="Q1012" t="b">
        <v>0</v>
      </c>
      <c r="R1012" t="s">
        <v>8273</v>
      </c>
      <c r="S1012" s="7">
        <f t="shared" si="76"/>
        <v>0.19088937093275488</v>
      </c>
      <c r="T1012" s="7">
        <f t="shared" si="79"/>
        <v>55</v>
      </c>
      <c r="U1012" t="s">
        <v>8319</v>
      </c>
      <c r="V1012" t="s">
        <v>8321</v>
      </c>
    </row>
    <row r="1013" spans="1:22" ht="4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1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4">
        <f t="shared" si="77"/>
        <v>41946.648090277777</v>
      </c>
      <c r="M1013" s="19">
        <f t="shared" si="78"/>
        <v>2014</v>
      </c>
      <c r="N1013" s="14">
        <f t="shared" si="75"/>
        <v>41991.648090277777</v>
      </c>
      <c r="O1013" t="b">
        <v>0</v>
      </c>
      <c r="P1013">
        <v>1</v>
      </c>
      <c r="Q1013" t="b">
        <v>0</v>
      </c>
      <c r="R1013" t="s">
        <v>8273</v>
      </c>
      <c r="S1013" s="7">
        <f t="shared" si="76"/>
        <v>0.375</v>
      </c>
      <c r="T1013" s="7">
        <f t="shared" si="79"/>
        <v>75</v>
      </c>
      <c r="U1013" t="s">
        <v>8319</v>
      </c>
      <c r="V1013" t="s">
        <v>8321</v>
      </c>
    </row>
    <row r="1014" spans="1:22" ht="45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775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4">
        <f t="shared" si="77"/>
        <v>42714.190416666665</v>
      </c>
      <c r="M1014" s="19">
        <f t="shared" si="78"/>
        <v>2016</v>
      </c>
      <c r="N1014" s="14">
        <f t="shared" si="75"/>
        <v>42759.190416666665</v>
      </c>
      <c r="O1014" t="b">
        <v>0</v>
      </c>
      <c r="P1014">
        <v>775</v>
      </c>
      <c r="Q1014" t="b">
        <v>0</v>
      </c>
      <c r="R1014" t="s">
        <v>8273</v>
      </c>
      <c r="S1014" s="7">
        <f t="shared" si="76"/>
        <v>21535.021000000001</v>
      </c>
      <c r="T1014" s="7">
        <f t="shared" si="79"/>
        <v>1389.3561935483872</v>
      </c>
      <c r="U1014" t="s">
        <v>8319</v>
      </c>
      <c r="V1014" t="s">
        <v>8321</v>
      </c>
    </row>
    <row r="1015" spans="1:22" ht="4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90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4">
        <f t="shared" si="77"/>
        <v>42339.583981481483</v>
      </c>
      <c r="M1015" s="19">
        <f t="shared" si="78"/>
        <v>2015</v>
      </c>
      <c r="N1015" s="14">
        <f t="shared" si="75"/>
        <v>42367.583333333328</v>
      </c>
      <c r="O1015" t="b">
        <v>0</v>
      </c>
      <c r="P1015">
        <v>90</v>
      </c>
      <c r="Q1015" t="b">
        <v>0</v>
      </c>
      <c r="R1015" t="s">
        <v>8273</v>
      </c>
      <c r="S1015" s="7">
        <f t="shared" si="76"/>
        <v>34.527999999999999</v>
      </c>
      <c r="T1015" s="7">
        <f t="shared" si="79"/>
        <v>95.911111111111111</v>
      </c>
      <c r="U1015" t="s">
        <v>8319</v>
      </c>
      <c r="V1015" t="s">
        <v>8321</v>
      </c>
    </row>
    <row r="1016" spans="1:22" ht="30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16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4">
        <f t="shared" si="77"/>
        <v>41954.752488425926</v>
      </c>
      <c r="M1016" s="19">
        <f t="shared" si="78"/>
        <v>2014</v>
      </c>
      <c r="N1016" s="14">
        <f t="shared" si="75"/>
        <v>42004.752488425926</v>
      </c>
      <c r="O1016" t="b">
        <v>0</v>
      </c>
      <c r="P1016">
        <v>16</v>
      </c>
      <c r="Q1016" t="b">
        <v>0</v>
      </c>
      <c r="R1016" t="s">
        <v>8273</v>
      </c>
      <c r="S1016" s="7">
        <f t="shared" si="76"/>
        <v>30.599999999999998</v>
      </c>
      <c r="T1016" s="7">
        <f t="shared" si="79"/>
        <v>191.25</v>
      </c>
      <c r="U1016" t="s">
        <v>8319</v>
      </c>
      <c r="V1016" t="s">
        <v>8321</v>
      </c>
    </row>
    <row r="1017" spans="1:22" ht="30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6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4">
        <f t="shared" si="77"/>
        <v>42303.628414351857</v>
      </c>
      <c r="M1017" s="19">
        <f t="shared" si="78"/>
        <v>2015</v>
      </c>
      <c r="N1017" s="14">
        <f t="shared" si="75"/>
        <v>42333.670081018514</v>
      </c>
      <c r="O1017" t="b">
        <v>0</v>
      </c>
      <c r="P1017">
        <v>6</v>
      </c>
      <c r="Q1017" t="b">
        <v>0</v>
      </c>
      <c r="R1017" t="s">
        <v>8273</v>
      </c>
      <c r="S1017" s="7">
        <f t="shared" si="76"/>
        <v>2.666666666666667</v>
      </c>
      <c r="T1017" s="7">
        <f t="shared" si="79"/>
        <v>40</v>
      </c>
      <c r="U1017" t="s">
        <v>8319</v>
      </c>
      <c r="V1017" t="s">
        <v>8321</v>
      </c>
    </row>
    <row r="1018" spans="1:22" ht="4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38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4">
        <f t="shared" si="77"/>
        <v>42421.857129629629</v>
      </c>
      <c r="M1018" s="19">
        <f t="shared" si="78"/>
        <v>2016</v>
      </c>
      <c r="N1018" s="14">
        <f t="shared" si="75"/>
        <v>42466.815462962964</v>
      </c>
      <c r="O1018" t="b">
        <v>0</v>
      </c>
      <c r="P1018">
        <v>38</v>
      </c>
      <c r="Q1018" t="b">
        <v>0</v>
      </c>
      <c r="R1018" t="s">
        <v>8273</v>
      </c>
      <c r="S1018" s="7">
        <f t="shared" si="76"/>
        <v>2.8420000000000001</v>
      </c>
      <c r="T1018" s="7">
        <f t="shared" si="79"/>
        <v>74.78947368421052</v>
      </c>
      <c r="U1018" t="s">
        <v>8319</v>
      </c>
      <c r="V1018" t="s">
        <v>8321</v>
      </c>
    </row>
    <row r="1019" spans="1:22" ht="45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355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4">
        <f t="shared" si="77"/>
        <v>42289.425173611111</v>
      </c>
      <c r="M1019" s="19">
        <f t="shared" si="78"/>
        <v>2015</v>
      </c>
      <c r="N1019" s="14">
        <f t="shared" si="75"/>
        <v>42329.466840277775</v>
      </c>
      <c r="O1019" t="b">
        <v>0</v>
      </c>
      <c r="P1019">
        <v>355</v>
      </c>
      <c r="Q1019" t="b">
        <v>0</v>
      </c>
      <c r="R1019" t="s">
        <v>8273</v>
      </c>
      <c r="S1019" s="7">
        <f t="shared" si="76"/>
        <v>22.878799999999998</v>
      </c>
      <c r="T1019" s="7">
        <f t="shared" si="79"/>
        <v>161.11830985915492</v>
      </c>
      <c r="U1019" t="s">
        <v>8319</v>
      </c>
      <c r="V1019" t="s">
        <v>8321</v>
      </c>
    </row>
    <row r="1020" spans="1:22" ht="30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7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4">
        <f t="shared" si="77"/>
        <v>42535.242280092592</v>
      </c>
      <c r="M1020" s="19">
        <f t="shared" si="78"/>
        <v>2016</v>
      </c>
      <c r="N1020" s="14">
        <f t="shared" si="75"/>
        <v>42565.242280092592</v>
      </c>
      <c r="O1020" t="b">
        <v>0</v>
      </c>
      <c r="P1020">
        <v>7</v>
      </c>
      <c r="Q1020" t="b">
        <v>0</v>
      </c>
      <c r="R1020" t="s">
        <v>8273</v>
      </c>
      <c r="S1020" s="7">
        <f t="shared" si="76"/>
        <v>3.105</v>
      </c>
      <c r="T1020" s="7">
        <f t="shared" si="79"/>
        <v>88.714285714285708</v>
      </c>
      <c r="U1020" t="s">
        <v>8319</v>
      </c>
      <c r="V1020" t="s">
        <v>8321</v>
      </c>
    </row>
    <row r="1021" spans="1:22" ht="30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400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4">
        <f t="shared" si="77"/>
        <v>42009.723946759259</v>
      </c>
      <c r="M1021" s="19">
        <f t="shared" si="78"/>
        <v>2015</v>
      </c>
      <c r="N1021" s="14">
        <f t="shared" si="75"/>
        <v>42039.723946759259</v>
      </c>
      <c r="O1021" t="b">
        <v>0</v>
      </c>
      <c r="P1021">
        <v>400</v>
      </c>
      <c r="Q1021" t="b">
        <v>0</v>
      </c>
      <c r="R1021" t="s">
        <v>8273</v>
      </c>
      <c r="S1021" s="7">
        <f t="shared" si="76"/>
        <v>47.333333333333336</v>
      </c>
      <c r="T1021" s="7">
        <f t="shared" si="79"/>
        <v>53.25</v>
      </c>
      <c r="U1021" t="s">
        <v>8319</v>
      </c>
      <c r="V1021" t="s">
        <v>8321</v>
      </c>
    </row>
    <row r="1022" spans="1:22" ht="4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4">
        <f t="shared" si="77"/>
        <v>42126.819548611107</v>
      </c>
      <c r="M1022" s="19">
        <f t="shared" si="78"/>
        <v>2015</v>
      </c>
      <c r="N1022" s="14">
        <f t="shared" si="75"/>
        <v>42156.782638888893</v>
      </c>
      <c r="O1022" t="b">
        <v>0</v>
      </c>
      <c r="P1022">
        <v>30</v>
      </c>
      <c r="Q1022" t="b">
        <v>1</v>
      </c>
      <c r="R1022" t="s">
        <v>8280</v>
      </c>
      <c r="S1022" s="7">
        <f t="shared" si="76"/>
        <v>205.54838709677421</v>
      </c>
      <c r="T1022" s="7">
        <f t="shared" si="79"/>
        <v>106.2</v>
      </c>
      <c r="U1022" t="s">
        <v>8325</v>
      </c>
      <c r="V1022" t="s">
        <v>8330</v>
      </c>
    </row>
    <row r="1023" spans="1:22" ht="30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478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4">
        <f t="shared" si="77"/>
        <v>42271.001979166671</v>
      </c>
      <c r="M1023" s="19">
        <f t="shared" si="78"/>
        <v>2015</v>
      </c>
      <c r="N1023" s="14">
        <f t="shared" si="75"/>
        <v>42293.916666666672</v>
      </c>
      <c r="O1023" t="b">
        <v>1</v>
      </c>
      <c r="P1023">
        <v>478</v>
      </c>
      <c r="Q1023" t="b">
        <v>1</v>
      </c>
      <c r="R1023" t="s">
        <v>8280</v>
      </c>
      <c r="S1023" s="7">
        <f t="shared" si="76"/>
        <v>351.80366666666669</v>
      </c>
      <c r="T1023" s="7">
        <f t="shared" si="79"/>
        <v>22.079728033472804</v>
      </c>
      <c r="U1023" t="s">
        <v>8325</v>
      </c>
      <c r="V1023" t="s">
        <v>8330</v>
      </c>
    </row>
    <row r="1024" spans="1:22" ht="30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74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4">
        <f t="shared" si="77"/>
        <v>42111.396724537037</v>
      </c>
      <c r="M1024" s="19">
        <f t="shared" si="78"/>
        <v>2015</v>
      </c>
      <c r="N1024" s="14">
        <f t="shared" si="75"/>
        <v>42141.396724537037</v>
      </c>
      <c r="O1024" t="b">
        <v>1</v>
      </c>
      <c r="P1024">
        <v>74</v>
      </c>
      <c r="Q1024" t="b">
        <v>1</v>
      </c>
      <c r="R1024" t="s">
        <v>8280</v>
      </c>
      <c r="S1024" s="7">
        <f t="shared" si="76"/>
        <v>114.9</v>
      </c>
      <c r="T1024" s="7">
        <f t="shared" si="79"/>
        <v>31.054054054054053</v>
      </c>
      <c r="U1024" t="s">
        <v>8325</v>
      </c>
      <c r="V1024" t="s">
        <v>8330</v>
      </c>
    </row>
    <row r="1025" spans="1:22" ht="30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131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4">
        <f t="shared" si="77"/>
        <v>42145.669687500005</v>
      </c>
      <c r="M1025" s="19">
        <f t="shared" si="78"/>
        <v>2015</v>
      </c>
      <c r="N1025" s="14">
        <f t="shared" si="75"/>
        <v>42175.669687500005</v>
      </c>
      <c r="O1025" t="b">
        <v>0</v>
      </c>
      <c r="P1025">
        <v>131</v>
      </c>
      <c r="Q1025" t="b">
        <v>1</v>
      </c>
      <c r="R1025" t="s">
        <v>8280</v>
      </c>
      <c r="S1025" s="7">
        <f t="shared" si="76"/>
        <v>237.15</v>
      </c>
      <c r="T1025" s="7">
        <f t="shared" si="79"/>
        <v>36.206106870229007</v>
      </c>
      <c r="U1025" t="s">
        <v>8325</v>
      </c>
      <c r="V1025" t="s">
        <v>8330</v>
      </c>
    </row>
    <row r="1026" spans="1:22" ht="4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61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4">
        <f t="shared" si="77"/>
        <v>42370.330590277779</v>
      </c>
      <c r="M1026" s="19">
        <f t="shared" si="78"/>
        <v>2016</v>
      </c>
      <c r="N1026" s="14">
        <f t="shared" ref="N1026:N1089" si="80">(J1026/86400)+25569+(-6/24)</f>
        <v>42400.330590277779</v>
      </c>
      <c r="O1026" t="b">
        <v>1</v>
      </c>
      <c r="P1026">
        <v>61</v>
      </c>
      <c r="Q1026" t="b">
        <v>1</v>
      </c>
      <c r="R1026" t="s">
        <v>8280</v>
      </c>
      <c r="S1026" s="7">
        <f t="shared" ref="S1026:S1089" si="81">F1026/D1026*100</f>
        <v>118.63774999999998</v>
      </c>
      <c r="T1026" s="7">
        <f t="shared" si="79"/>
        <v>388.9762295081967</v>
      </c>
      <c r="U1026" t="s">
        <v>8325</v>
      </c>
      <c r="V1026" t="s">
        <v>8330</v>
      </c>
    </row>
    <row r="1027" spans="1:22" ht="30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1071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4">
        <f t="shared" ref="L1027:L1090" si="82">(K1027/86400)+25569+(-6/24)</f>
        <v>42049.583761574075</v>
      </c>
      <c r="M1027" s="19">
        <f t="shared" ref="M1027:M1090" si="83">YEAR(L1027)</f>
        <v>2015</v>
      </c>
      <c r="N1027" s="14">
        <f t="shared" si="80"/>
        <v>42079.542094907403</v>
      </c>
      <c r="O1027" t="b">
        <v>1</v>
      </c>
      <c r="P1027">
        <v>1071</v>
      </c>
      <c r="Q1027" t="b">
        <v>1</v>
      </c>
      <c r="R1027" t="s">
        <v>8280</v>
      </c>
      <c r="S1027" s="7">
        <f t="shared" si="81"/>
        <v>109.92831428571431</v>
      </c>
      <c r="T1027" s="7">
        <f t="shared" ref="T1027:T1090" si="84">IFERROR(F1027/P1027,0)</f>
        <v>71.848571428571432</v>
      </c>
      <c r="U1027" t="s">
        <v>8325</v>
      </c>
      <c r="V1027" t="s">
        <v>8330</v>
      </c>
    </row>
    <row r="1028" spans="1:22" ht="45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122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4">
        <f t="shared" si="82"/>
        <v>42426.157592592594</v>
      </c>
      <c r="M1028" s="19">
        <f t="shared" si="83"/>
        <v>2016</v>
      </c>
      <c r="N1028" s="14">
        <f t="shared" si="80"/>
        <v>42460.115925925929</v>
      </c>
      <c r="O1028" t="b">
        <v>1</v>
      </c>
      <c r="P1028">
        <v>122</v>
      </c>
      <c r="Q1028" t="b">
        <v>1</v>
      </c>
      <c r="R1028" t="s">
        <v>8280</v>
      </c>
      <c r="S1028" s="7">
        <f t="shared" si="81"/>
        <v>100.00828571428571</v>
      </c>
      <c r="T1028" s="7">
        <f t="shared" si="84"/>
        <v>57.381803278688523</v>
      </c>
      <c r="U1028" t="s">
        <v>8325</v>
      </c>
      <c r="V1028" t="s">
        <v>8330</v>
      </c>
    </row>
    <row r="1029" spans="1:22" ht="4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111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4">
        <f t="shared" si="82"/>
        <v>41904.784108796295</v>
      </c>
      <c r="M1029" s="19">
        <f t="shared" si="83"/>
        <v>2014</v>
      </c>
      <c r="N1029" s="14">
        <f t="shared" si="80"/>
        <v>41934.784108796295</v>
      </c>
      <c r="O1029" t="b">
        <v>1</v>
      </c>
      <c r="P1029">
        <v>111</v>
      </c>
      <c r="Q1029" t="b">
        <v>1</v>
      </c>
      <c r="R1029" t="s">
        <v>8280</v>
      </c>
      <c r="S1029" s="7">
        <f t="shared" si="81"/>
        <v>103.09292094387415</v>
      </c>
      <c r="T1029" s="7">
        <f t="shared" si="84"/>
        <v>69.666666666666671</v>
      </c>
      <c r="U1029" t="s">
        <v>8325</v>
      </c>
      <c r="V1029" t="s">
        <v>8330</v>
      </c>
    </row>
    <row r="1030" spans="1:22" ht="4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255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4">
        <f t="shared" si="82"/>
        <v>42755.377372685187</v>
      </c>
      <c r="M1030" s="19">
        <f t="shared" si="83"/>
        <v>2017</v>
      </c>
      <c r="N1030" s="14">
        <f t="shared" si="80"/>
        <v>42800.583333333328</v>
      </c>
      <c r="O1030" t="b">
        <v>1</v>
      </c>
      <c r="P1030">
        <v>255</v>
      </c>
      <c r="Q1030" t="b">
        <v>1</v>
      </c>
      <c r="R1030" t="s">
        <v>8280</v>
      </c>
      <c r="S1030" s="7">
        <f t="shared" si="81"/>
        <v>117.27000000000001</v>
      </c>
      <c r="T1030" s="7">
        <f t="shared" si="84"/>
        <v>45.988235294117644</v>
      </c>
      <c r="U1030" t="s">
        <v>8325</v>
      </c>
      <c r="V1030" t="s">
        <v>8330</v>
      </c>
    </row>
    <row r="1031" spans="1:22" ht="30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141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4">
        <f t="shared" si="82"/>
        <v>42044.461886574078</v>
      </c>
      <c r="M1031" s="19">
        <f t="shared" si="83"/>
        <v>2015</v>
      </c>
      <c r="N1031" s="14">
        <f t="shared" si="80"/>
        <v>42098.665972222225</v>
      </c>
      <c r="O1031" t="b">
        <v>0</v>
      </c>
      <c r="P1031">
        <v>141</v>
      </c>
      <c r="Q1031" t="b">
        <v>1</v>
      </c>
      <c r="R1031" t="s">
        <v>8280</v>
      </c>
      <c r="S1031" s="7">
        <f t="shared" si="81"/>
        <v>111.75999999999999</v>
      </c>
      <c r="T1031" s="7">
        <f t="shared" si="84"/>
        <v>79.262411347517727</v>
      </c>
      <c r="U1031" t="s">
        <v>8325</v>
      </c>
      <c r="V1031" t="s">
        <v>8330</v>
      </c>
    </row>
    <row r="1032" spans="1:22" ht="30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159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4">
        <f t="shared" si="82"/>
        <v>42611.233206018514</v>
      </c>
      <c r="M1032" s="19">
        <f t="shared" si="83"/>
        <v>2016</v>
      </c>
      <c r="N1032" s="14">
        <f t="shared" si="80"/>
        <v>42625.233206018514</v>
      </c>
      <c r="O1032" t="b">
        <v>0</v>
      </c>
      <c r="P1032">
        <v>159</v>
      </c>
      <c r="Q1032" t="b">
        <v>1</v>
      </c>
      <c r="R1032" t="s">
        <v>8280</v>
      </c>
      <c r="S1032" s="7">
        <f t="shared" si="81"/>
        <v>342.09999999999997</v>
      </c>
      <c r="T1032" s="7">
        <f t="shared" si="84"/>
        <v>43.031446540880502</v>
      </c>
      <c r="U1032" t="s">
        <v>8325</v>
      </c>
      <c r="V1032" t="s">
        <v>8330</v>
      </c>
    </row>
    <row r="1033" spans="1:22" ht="45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99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4">
        <f t="shared" si="82"/>
        <v>42324.514004629629</v>
      </c>
      <c r="M1033" s="19">
        <f t="shared" si="83"/>
        <v>2015</v>
      </c>
      <c r="N1033" s="14">
        <f t="shared" si="80"/>
        <v>42354.514004629629</v>
      </c>
      <c r="O1033" t="b">
        <v>0</v>
      </c>
      <c r="P1033">
        <v>99</v>
      </c>
      <c r="Q1033" t="b">
        <v>1</v>
      </c>
      <c r="R1033" t="s">
        <v>8280</v>
      </c>
      <c r="S1033" s="7">
        <f t="shared" si="81"/>
        <v>107.4</v>
      </c>
      <c r="T1033" s="7">
        <f t="shared" si="84"/>
        <v>108.48484848484848</v>
      </c>
      <c r="U1033" t="s">
        <v>8325</v>
      </c>
      <c r="V1033" t="s">
        <v>8330</v>
      </c>
    </row>
    <row r="1034" spans="1:22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96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4">
        <f t="shared" si="82"/>
        <v>42514.416956018518</v>
      </c>
      <c r="M1034" s="19">
        <f t="shared" si="83"/>
        <v>2016</v>
      </c>
      <c r="N1034" s="14">
        <f t="shared" si="80"/>
        <v>42544.416956018518</v>
      </c>
      <c r="O1034" t="b">
        <v>0</v>
      </c>
      <c r="P1034">
        <v>96</v>
      </c>
      <c r="Q1034" t="b">
        <v>1</v>
      </c>
      <c r="R1034" t="s">
        <v>8280</v>
      </c>
      <c r="S1034" s="7">
        <f t="shared" si="81"/>
        <v>108.49703703703703</v>
      </c>
      <c r="T1034" s="7">
        <f t="shared" si="84"/>
        <v>61.029583333333335</v>
      </c>
      <c r="U1034" t="s">
        <v>8325</v>
      </c>
      <c r="V1034" t="s">
        <v>8330</v>
      </c>
    </row>
    <row r="1035" spans="1:22" ht="4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27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4">
        <f t="shared" si="82"/>
        <v>42688.482407407406</v>
      </c>
      <c r="M1035" s="19">
        <f t="shared" si="83"/>
        <v>2016</v>
      </c>
      <c r="N1035" s="14">
        <f t="shared" si="80"/>
        <v>42716.482407407406</v>
      </c>
      <c r="O1035" t="b">
        <v>0</v>
      </c>
      <c r="P1035">
        <v>27</v>
      </c>
      <c r="Q1035" t="b">
        <v>1</v>
      </c>
      <c r="R1035" t="s">
        <v>8280</v>
      </c>
      <c r="S1035" s="7">
        <f t="shared" si="81"/>
        <v>102.86144578313252</v>
      </c>
      <c r="T1035" s="7">
        <f t="shared" si="84"/>
        <v>50.592592592592595</v>
      </c>
      <c r="U1035" t="s">
        <v>8325</v>
      </c>
      <c r="V1035" t="s">
        <v>8330</v>
      </c>
    </row>
    <row r="1036" spans="1:22" ht="4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166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4">
        <f t="shared" si="82"/>
        <v>42554.916712962964</v>
      </c>
      <c r="M1036" s="19">
        <f t="shared" si="83"/>
        <v>2016</v>
      </c>
      <c r="N1036" s="14">
        <f t="shared" si="80"/>
        <v>42586.915972222225</v>
      </c>
      <c r="O1036" t="b">
        <v>0</v>
      </c>
      <c r="P1036">
        <v>166</v>
      </c>
      <c r="Q1036" t="b">
        <v>1</v>
      </c>
      <c r="R1036" t="s">
        <v>8280</v>
      </c>
      <c r="S1036" s="7">
        <f t="shared" si="81"/>
        <v>130.0018</v>
      </c>
      <c r="T1036" s="7">
        <f t="shared" si="84"/>
        <v>39.157168674698795</v>
      </c>
      <c r="U1036" t="s">
        <v>8325</v>
      </c>
      <c r="V1036" t="s">
        <v>8330</v>
      </c>
    </row>
    <row r="1037" spans="1:22" ht="4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76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4">
        <f t="shared" si="82"/>
        <v>42016.391435185185</v>
      </c>
      <c r="M1037" s="19">
        <f t="shared" si="83"/>
        <v>2015</v>
      </c>
      <c r="N1037" s="14">
        <f t="shared" si="80"/>
        <v>42046.391435185185</v>
      </c>
      <c r="O1037" t="b">
        <v>0</v>
      </c>
      <c r="P1037">
        <v>76</v>
      </c>
      <c r="Q1037" t="b">
        <v>1</v>
      </c>
      <c r="R1037" t="s">
        <v>8280</v>
      </c>
      <c r="S1037" s="7">
        <f t="shared" si="81"/>
        <v>107.65217391304347</v>
      </c>
      <c r="T1037" s="7">
        <f t="shared" si="84"/>
        <v>65.15789473684211</v>
      </c>
      <c r="U1037" t="s">
        <v>8325</v>
      </c>
      <c r="V1037" t="s">
        <v>8330</v>
      </c>
    </row>
    <row r="1038" spans="1:22" ht="30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211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4">
        <f t="shared" si="82"/>
        <v>41249.198958333334</v>
      </c>
      <c r="M1038" s="19">
        <f t="shared" si="83"/>
        <v>2012</v>
      </c>
      <c r="N1038" s="14">
        <f t="shared" si="80"/>
        <v>41281.083333333336</v>
      </c>
      <c r="O1038" t="b">
        <v>0</v>
      </c>
      <c r="P1038">
        <v>211</v>
      </c>
      <c r="Q1038" t="b">
        <v>1</v>
      </c>
      <c r="R1038" t="s">
        <v>8280</v>
      </c>
      <c r="S1038" s="7">
        <f t="shared" si="81"/>
        <v>112.36044444444444</v>
      </c>
      <c r="T1038" s="7">
        <f t="shared" si="84"/>
        <v>23.963127962085309</v>
      </c>
      <c r="U1038" t="s">
        <v>8325</v>
      </c>
      <c r="V1038" t="s">
        <v>8330</v>
      </c>
    </row>
    <row r="1039" spans="1:22" ht="4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21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4">
        <f t="shared" si="82"/>
        <v>42119.572476851856</v>
      </c>
      <c r="M1039" s="19">
        <f t="shared" si="83"/>
        <v>2015</v>
      </c>
      <c r="N1039" s="14">
        <f t="shared" si="80"/>
        <v>42141.958333333328</v>
      </c>
      <c r="O1039" t="b">
        <v>0</v>
      </c>
      <c r="P1039">
        <v>21</v>
      </c>
      <c r="Q1039" t="b">
        <v>1</v>
      </c>
      <c r="R1039" t="s">
        <v>8280</v>
      </c>
      <c r="S1039" s="7">
        <f t="shared" si="81"/>
        <v>102.1</v>
      </c>
      <c r="T1039" s="7">
        <f t="shared" si="84"/>
        <v>48.61904761904762</v>
      </c>
      <c r="U1039" t="s">
        <v>8325</v>
      </c>
      <c r="V1039" t="s">
        <v>8330</v>
      </c>
    </row>
    <row r="1040" spans="1:22" ht="4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61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4">
        <f t="shared" si="82"/>
        <v>42417.981747685189</v>
      </c>
      <c r="M1040" s="19">
        <f t="shared" si="83"/>
        <v>2016</v>
      </c>
      <c r="N1040" s="14">
        <f t="shared" si="80"/>
        <v>42447.940081018518</v>
      </c>
      <c r="O1040" t="b">
        <v>0</v>
      </c>
      <c r="P1040">
        <v>61</v>
      </c>
      <c r="Q1040" t="b">
        <v>1</v>
      </c>
      <c r="R1040" t="s">
        <v>8280</v>
      </c>
      <c r="S1040" s="7">
        <f t="shared" si="81"/>
        <v>145.33333333333334</v>
      </c>
      <c r="T1040" s="7">
        <f t="shared" si="84"/>
        <v>35.73770491803279</v>
      </c>
      <c r="U1040" t="s">
        <v>8325</v>
      </c>
      <c r="V1040" t="s">
        <v>8330</v>
      </c>
    </row>
    <row r="1041" spans="1:22" ht="4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30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4">
        <f t="shared" si="82"/>
        <v>42691.859328703707</v>
      </c>
      <c r="M1041" s="19">
        <f t="shared" si="83"/>
        <v>2016</v>
      </c>
      <c r="N1041" s="14">
        <f t="shared" si="80"/>
        <v>42717.082638888889</v>
      </c>
      <c r="O1041" t="b">
        <v>0</v>
      </c>
      <c r="P1041">
        <v>30</v>
      </c>
      <c r="Q1041" t="b">
        <v>1</v>
      </c>
      <c r="R1041" t="s">
        <v>8280</v>
      </c>
      <c r="S1041" s="7">
        <f t="shared" si="81"/>
        <v>128.19999999999999</v>
      </c>
      <c r="T1041" s="7">
        <f t="shared" si="84"/>
        <v>21.366666666666667</v>
      </c>
      <c r="U1041" t="s">
        <v>8325</v>
      </c>
      <c r="V1041" t="s">
        <v>8330</v>
      </c>
    </row>
    <row r="1042" spans="1:22" ht="4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1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4">
        <f t="shared" si="82"/>
        <v>42579.458437499998</v>
      </c>
      <c r="M1042" s="19">
        <f t="shared" si="83"/>
        <v>2016</v>
      </c>
      <c r="N1042" s="14">
        <f t="shared" si="80"/>
        <v>42609.458437499998</v>
      </c>
      <c r="O1042" t="b">
        <v>0</v>
      </c>
      <c r="P1042">
        <v>1</v>
      </c>
      <c r="Q1042" t="b">
        <v>0</v>
      </c>
      <c r="R1042" t="s">
        <v>8281</v>
      </c>
      <c r="S1042" s="7">
        <f t="shared" si="81"/>
        <v>0.29411764705882354</v>
      </c>
      <c r="T1042" s="7">
        <f t="shared" si="84"/>
        <v>250</v>
      </c>
      <c r="U1042" t="s">
        <v>8331</v>
      </c>
      <c r="V1042" t="s">
        <v>8332</v>
      </c>
    </row>
    <row r="1043" spans="1:22" ht="30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4">
        <f t="shared" si="82"/>
        <v>41830.81009259259</v>
      </c>
      <c r="M1043" s="19">
        <f t="shared" si="83"/>
        <v>2014</v>
      </c>
      <c r="N1043" s="14">
        <f t="shared" si="80"/>
        <v>41850.81009259259</v>
      </c>
      <c r="O1043" t="b">
        <v>0</v>
      </c>
      <c r="P1043">
        <v>0</v>
      </c>
      <c r="Q1043" t="b">
        <v>0</v>
      </c>
      <c r="R1043" t="s">
        <v>8281</v>
      </c>
      <c r="S1043" s="7">
        <f t="shared" si="81"/>
        <v>0</v>
      </c>
      <c r="T1043" s="7">
        <f t="shared" si="84"/>
        <v>0</v>
      </c>
      <c r="U1043" t="s">
        <v>8331</v>
      </c>
      <c r="V1043" t="s">
        <v>8332</v>
      </c>
    </row>
    <row r="1044" spans="1:22" ht="4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4">
        <f t="shared" si="82"/>
        <v>41851.446157407408</v>
      </c>
      <c r="M1044" s="19">
        <f t="shared" si="83"/>
        <v>2014</v>
      </c>
      <c r="N1044" s="14">
        <f t="shared" si="80"/>
        <v>41894.166666666664</v>
      </c>
      <c r="O1044" t="b">
        <v>0</v>
      </c>
      <c r="P1044">
        <v>1</v>
      </c>
      <c r="Q1044" t="b">
        <v>0</v>
      </c>
      <c r="R1044" t="s">
        <v>8281</v>
      </c>
      <c r="S1044" s="7">
        <f t="shared" si="81"/>
        <v>1.5384615384615385</v>
      </c>
      <c r="T1044" s="7">
        <f t="shared" si="84"/>
        <v>10</v>
      </c>
      <c r="U1044" t="s">
        <v>8331</v>
      </c>
      <c r="V1044" t="s">
        <v>8332</v>
      </c>
    </row>
    <row r="1045" spans="1:22" ht="30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292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4">
        <f t="shared" si="82"/>
        <v>42114.002951388888</v>
      </c>
      <c r="M1045" s="19">
        <f t="shared" si="83"/>
        <v>2015</v>
      </c>
      <c r="N1045" s="14">
        <f t="shared" si="80"/>
        <v>42144.002951388888</v>
      </c>
      <c r="O1045" t="b">
        <v>0</v>
      </c>
      <c r="P1045">
        <v>292</v>
      </c>
      <c r="Q1045" t="b">
        <v>0</v>
      </c>
      <c r="R1045" t="s">
        <v>8281</v>
      </c>
      <c r="S1045" s="7">
        <f t="shared" si="81"/>
        <v>8.5370000000000008</v>
      </c>
      <c r="T1045" s="7">
        <f t="shared" si="84"/>
        <v>29.236301369863014</v>
      </c>
      <c r="U1045" t="s">
        <v>8331</v>
      </c>
      <c r="V1045" t="s">
        <v>8332</v>
      </c>
    </row>
    <row r="1046" spans="1:22" ht="4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2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4">
        <f t="shared" si="82"/>
        <v>42011.675937499997</v>
      </c>
      <c r="M1046" s="19">
        <f t="shared" si="83"/>
        <v>2015</v>
      </c>
      <c r="N1046" s="14">
        <f t="shared" si="80"/>
        <v>42068.602083333331</v>
      </c>
      <c r="O1046" t="b">
        <v>0</v>
      </c>
      <c r="P1046">
        <v>2</v>
      </c>
      <c r="Q1046" t="b">
        <v>0</v>
      </c>
      <c r="R1046" t="s">
        <v>8281</v>
      </c>
      <c r="S1046" s="7">
        <f t="shared" si="81"/>
        <v>8.5714285714285715E-2</v>
      </c>
      <c r="T1046" s="7">
        <f t="shared" si="84"/>
        <v>3</v>
      </c>
      <c r="U1046" t="s">
        <v>8331</v>
      </c>
      <c r="V1046" t="s">
        <v>8332</v>
      </c>
    </row>
    <row r="1047" spans="1:22" ht="4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8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4">
        <f t="shared" si="82"/>
        <v>41844.624421296292</v>
      </c>
      <c r="M1047" s="19">
        <f t="shared" si="83"/>
        <v>2014</v>
      </c>
      <c r="N1047" s="14">
        <f t="shared" si="80"/>
        <v>41874.624421296292</v>
      </c>
      <c r="O1047" t="b">
        <v>0</v>
      </c>
      <c r="P1047">
        <v>8</v>
      </c>
      <c r="Q1047" t="b">
        <v>0</v>
      </c>
      <c r="R1047" t="s">
        <v>8281</v>
      </c>
      <c r="S1047" s="7">
        <f t="shared" si="81"/>
        <v>2.6599999999999997</v>
      </c>
      <c r="T1047" s="7">
        <f t="shared" si="84"/>
        <v>33.25</v>
      </c>
      <c r="U1047" t="s">
        <v>8331</v>
      </c>
      <c r="V1047" t="s">
        <v>8332</v>
      </c>
    </row>
    <row r="1048" spans="1:22" ht="4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4">
        <f t="shared" si="82"/>
        <v>42319.601388888885</v>
      </c>
      <c r="M1048" s="19">
        <f t="shared" si="83"/>
        <v>2015</v>
      </c>
      <c r="N1048" s="14">
        <f t="shared" si="80"/>
        <v>42364.601388888885</v>
      </c>
      <c r="O1048" t="b">
        <v>0</v>
      </c>
      <c r="P1048">
        <v>0</v>
      </c>
      <c r="Q1048" t="b">
        <v>0</v>
      </c>
      <c r="R1048" t="s">
        <v>8281</v>
      </c>
      <c r="S1048" s="7">
        <f t="shared" si="81"/>
        <v>0</v>
      </c>
      <c r="T1048" s="7">
        <f t="shared" si="84"/>
        <v>0</v>
      </c>
      <c r="U1048" t="s">
        <v>8331</v>
      </c>
      <c r="V1048" t="s">
        <v>8332</v>
      </c>
    </row>
    <row r="1049" spans="1:22" ht="4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4">
        <f t="shared" si="82"/>
        <v>41918.568460648152</v>
      </c>
      <c r="M1049" s="19">
        <f t="shared" si="83"/>
        <v>2014</v>
      </c>
      <c r="N1049" s="14">
        <f t="shared" si="80"/>
        <v>41948.610127314816</v>
      </c>
      <c r="O1049" t="b">
        <v>0</v>
      </c>
      <c r="P1049">
        <v>1</v>
      </c>
      <c r="Q1049" t="b">
        <v>0</v>
      </c>
      <c r="R1049" t="s">
        <v>8281</v>
      </c>
      <c r="S1049" s="7">
        <f t="shared" si="81"/>
        <v>0.05</v>
      </c>
      <c r="T1049" s="7">
        <f t="shared" si="84"/>
        <v>1</v>
      </c>
      <c r="U1049" t="s">
        <v>8331</v>
      </c>
      <c r="V1049" t="s">
        <v>8332</v>
      </c>
    </row>
    <row r="1050" spans="1:22" ht="4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4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4">
        <f t="shared" si="82"/>
        <v>42597.803113425922</v>
      </c>
      <c r="M1050" s="19">
        <f t="shared" si="83"/>
        <v>2016</v>
      </c>
      <c r="N1050" s="14">
        <f t="shared" si="80"/>
        <v>42637.803113425922</v>
      </c>
      <c r="O1050" t="b">
        <v>0</v>
      </c>
      <c r="P1050">
        <v>4</v>
      </c>
      <c r="Q1050" t="b">
        <v>0</v>
      </c>
      <c r="R1050" t="s">
        <v>8281</v>
      </c>
      <c r="S1050" s="7">
        <f t="shared" si="81"/>
        <v>1.4133333333333333</v>
      </c>
      <c r="T1050" s="7">
        <f t="shared" si="84"/>
        <v>53</v>
      </c>
      <c r="U1050" t="s">
        <v>8331</v>
      </c>
      <c r="V1050" t="s">
        <v>8332</v>
      </c>
    </row>
    <row r="1051" spans="1:22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4">
        <f t="shared" si="82"/>
        <v>42382.181076388893</v>
      </c>
      <c r="M1051" s="19">
        <f t="shared" si="83"/>
        <v>2016</v>
      </c>
      <c r="N1051" s="14">
        <f t="shared" si="80"/>
        <v>42412.181076388893</v>
      </c>
      <c r="O1051" t="b">
        <v>0</v>
      </c>
      <c r="P1051">
        <v>0</v>
      </c>
      <c r="Q1051" t="b">
        <v>0</v>
      </c>
      <c r="R1051" t="s">
        <v>8281</v>
      </c>
      <c r="S1051" s="7">
        <f t="shared" si="81"/>
        <v>0</v>
      </c>
      <c r="T1051" s="7">
        <f t="shared" si="84"/>
        <v>0</v>
      </c>
      <c r="U1051" t="s">
        <v>8331</v>
      </c>
      <c r="V1051" t="s">
        <v>8332</v>
      </c>
    </row>
    <row r="1052" spans="1:22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4">
        <f t="shared" si="82"/>
        <v>42231.5471875</v>
      </c>
      <c r="M1052" s="19">
        <f t="shared" si="83"/>
        <v>2015</v>
      </c>
      <c r="N1052" s="14">
        <f t="shared" si="80"/>
        <v>42261.5471875</v>
      </c>
      <c r="O1052" t="b">
        <v>0</v>
      </c>
      <c r="P1052">
        <v>0</v>
      </c>
      <c r="Q1052" t="b">
        <v>0</v>
      </c>
      <c r="R1052" t="s">
        <v>8281</v>
      </c>
      <c r="S1052" s="7">
        <f t="shared" si="81"/>
        <v>0</v>
      </c>
      <c r="T1052" s="7">
        <f t="shared" si="84"/>
        <v>0</v>
      </c>
      <c r="U1052" t="s">
        <v>8331</v>
      </c>
      <c r="V1052" t="s">
        <v>8332</v>
      </c>
    </row>
    <row r="1053" spans="1:22" ht="4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4">
        <f t="shared" si="82"/>
        <v>41849.764178240745</v>
      </c>
      <c r="M1053" s="19">
        <f t="shared" si="83"/>
        <v>2014</v>
      </c>
      <c r="N1053" s="14">
        <f t="shared" si="80"/>
        <v>41877.764178240745</v>
      </c>
      <c r="O1053" t="b">
        <v>0</v>
      </c>
      <c r="P1053">
        <v>0</v>
      </c>
      <c r="Q1053" t="b">
        <v>0</v>
      </c>
      <c r="R1053" t="s">
        <v>8281</v>
      </c>
      <c r="S1053" s="7">
        <f t="shared" si="81"/>
        <v>0</v>
      </c>
      <c r="T1053" s="7">
        <f t="shared" si="84"/>
        <v>0</v>
      </c>
      <c r="U1053" t="s">
        <v>8331</v>
      </c>
      <c r="V1053" t="s">
        <v>8332</v>
      </c>
    </row>
    <row r="1054" spans="1:22" ht="45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4">
        <f t="shared" si="82"/>
        <v>42483.547395833331</v>
      </c>
      <c r="M1054" s="19">
        <f t="shared" si="83"/>
        <v>2016</v>
      </c>
      <c r="N1054" s="14">
        <f t="shared" si="80"/>
        <v>42527.589583333334</v>
      </c>
      <c r="O1054" t="b">
        <v>0</v>
      </c>
      <c r="P1054">
        <v>0</v>
      </c>
      <c r="Q1054" t="b">
        <v>0</v>
      </c>
      <c r="R1054" t="s">
        <v>8281</v>
      </c>
      <c r="S1054" s="7">
        <f t="shared" si="81"/>
        <v>0</v>
      </c>
      <c r="T1054" s="7">
        <f t="shared" si="84"/>
        <v>0</v>
      </c>
      <c r="U1054" t="s">
        <v>8331</v>
      </c>
      <c r="V1054" t="s">
        <v>8332</v>
      </c>
    </row>
    <row r="1055" spans="1:22" ht="4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4">
        <f t="shared" si="82"/>
        <v>42774.922824074078</v>
      </c>
      <c r="M1055" s="19">
        <f t="shared" si="83"/>
        <v>2017</v>
      </c>
      <c r="N1055" s="14">
        <f t="shared" si="80"/>
        <v>42799.922824074078</v>
      </c>
      <c r="O1055" t="b">
        <v>0</v>
      </c>
      <c r="P1055">
        <v>1</v>
      </c>
      <c r="Q1055" t="b">
        <v>0</v>
      </c>
      <c r="R1055" t="s">
        <v>8281</v>
      </c>
      <c r="S1055" s="7">
        <f t="shared" si="81"/>
        <v>1</v>
      </c>
      <c r="T1055" s="7">
        <f t="shared" si="84"/>
        <v>15</v>
      </c>
      <c r="U1055" t="s">
        <v>8331</v>
      </c>
      <c r="V1055" t="s">
        <v>8332</v>
      </c>
    </row>
    <row r="1056" spans="1:22" ht="45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4">
        <f t="shared" si="82"/>
        <v>41831.601840277777</v>
      </c>
      <c r="M1056" s="19">
        <f t="shared" si="83"/>
        <v>2014</v>
      </c>
      <c r="N1056" s="14">
        <f t="shared" si="80"/>
        <v>41861.666666666664</v>
      </c>
      <c r="O1056" t="b">
        <v>0</v>
      </c>
      <c r="P1056">
        <v>0</v>
      </c>
      <c r="Q1056" t="b">
        <v>0</v>
      </c>
      <c r="R1056" t="s">
        <v>8281</v>
      </c>
      <c r="S1056" s="7">
        <f t="shared" si="81"/>
        <v>0</v>
      </c>
      <c r="T1056" s="7">
        <f t="shared" si="84"/>
        <v>0</v>
      </c>
      <c r="U1056" t="s">
        <v>8331</v>
      </c>
      <c r="V1056" t="s">
        <v>8332</v>
      </c>
    </row>
    <row r="1057" spans="1:22" ht="4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4">
        <f t="shared" si="82"/>
        <v>42406.742418981477</v>
      </c>
      <c r="M1057" s="19">
        <f t="shared" si="83"/>
        <v>2016</v>
      </c>
      <c r="N1057" s="14">
        <f t="shared" si="80"/>
        <v>42436.742418981477</v>
      </c>
      <c r="O1057" t="b">
        <v>0</v>
      </c>
      <c r="P1057">
        <v>0</v>
      </c>
      <c r="Q1057" t="b">
        <v>0</v>
      </c>
      <c r="R1057" t="s">
        <v>8281</v>
      </c>
      <c r="S1057" s="7">
        <f t="shared" si="81"/>
        <v>0</v>
      </c>
      <c r="T1057" s="7">
        <f t="shared" si="84"/>
        <v>0</v>
      </c>
      <c r="U1057" t="s">
        <v>8331</v>
      </c>
      <c r="V1057" t="s">
        <v>8332</v>
      </c>
    </row>
    <row r="1058" spans="1:22" ht="4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4">
        <f t="shared" si="82"/>
        <v>42058.469641203701</v>
      </c>
      <c r="M1058" s="19">
        <f t="shared" si="83"/>
        <v>2015</v>
      </c>
      <c r="N1058" s="14">
        <f t="shared" si="80"/>
        <v>42118.427974537037</v>
      </c>
      <c r="O1058" t="b">
        <v>0</v>
      </c>
      <c r="P1058">
        <v>0</v>
      </c>
      <c r="Q1058" t="b">
        <v>0</v>
      </c>
      <c r="R1058" t="s">
        <v>8281</v>
      </c>
      <c r="S1058" s="7">
        <f t="shared" si="81"/>
        <v>0</v>
      </c>
      <c r="T1058" s="7">
        <f t="shared" si="84"/>
        <v>0</v>
      </c>
      <c r="U1058" t="s">
        <v>8331</v>
      </c>
      <c r="V1058" t="s">
        <v>8332</v>
      </c>
    </row>
    <row r="1059" spans="1:22" ht="30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4">
        <f t="shared" si="82"/>
        <v>42678.621331018519</v>
      </c>
      <c r="M1059" s="19">
        <f t="shared" si="83"/>
        <v>2016</v>
      </c>
      <c r="N1059" s="14">
        <f t="shared" si="80"/>
        <v>42708.662997685184</v>
      </c>
      <c r="O1059" t="b">
        <v>0</v>
      </c>
      <c r="P1059">
        <v>0</v>
      </c>
      <c r="Q1059" t="b">
        <v>0</v>
      </c>
      <c r="R1059" t="s">
        <v>8281</v>
      </c>
      <c r="S1059" s="7">
        <f t="shared" si="81"/>
        <v>0</v>
      </c>
      <c r="T1059" s="7">
        <f t="shared" si="84"/>
        <v>0</v>
      </c>
      <c r="U1059" t="s">
        <v>8331</v>
      </c>
      <c r="V1059" t="s">
        <v>8332</v>
      </c>
    </row>
    <row r="1060" spans="1:22" ht="4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4">
        <f t="shared" si="82"/>
        <v>42047.650960648149</v>
      </c>
      <c r="M1060" s="19">
        <f t="shared" si="83"/>
        <v>2015</v>
      </c>
      <c r="N1060" s="14">
        <f t="shared" si="80"/>
        <v>42088.75</v>
      </c>
      <c r="O1060" t="b">
        <v>0</v>
      </c>
      <c r="P1060">
        <v>0</v>
      </c>
      <c r="Q1060" t="b">
        <v>0</v>
      </c>
      <c r="R1060" t="s">
        <v>8281</v>
      </c>
      <c r="S1060" s="7">
        <f t="shared" si="81"/>
        <v>0</v>
      </c>
      <c r="T1060" s="7">
        <f t="shared" si="84"/>
        <v>0</v>
      </c>
      <c r="U1060" t="s">
        <v>8331</v>
      </c>
      <c r="V1060" t="s">
        <v>8332</v>
      </c>
    </row>
    <row r="1061" spans="1:22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4">
        <f t="shared" si="82"/>
        <v>42046.54</v>
      </c>
      <c r="M1061" s="19">
        <f t="shared" si="83"/>
        <v>2015</v>
      </c>
      <c r="N1061" s="14">
        <f t="shared" si="80"/>
        <v>42076.498333333337</v>
      </c>
      <c r="O1061" t="b">
        <v>0</v>
      </c>
      <c r="P1061">
        <v>0</v>
      </c>
      <c r="Q1061" t="b">
        <v>0</v>
      </c>
      <c r="R1061" t="s">
        <v>8281</v>
      </c>
      <c r="S1061" s="7">
        <f t="shared" si="81"/>
        <v>0</v>
      </c>
      <c r="T1061" s="7">
        <f t="shared" si="84"/>
        <v>0</v>
      </c>
      <c r="U1061" t="s">
        <v>8331</v>
      </c>
      <c r="V1061" t="s">
        <v>8332</v>
      </c>
    </row>
    <row r="1062" spans="1:22" ht="4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1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4">
        <f t="shared" si="82"/>
        <v>42079.663113425922</v>
      </c>
      <c r="M1062" s="19">
        <f t="shared" si="83"/>
        <v>2015</v>
      </c>
      <c r="N1062" s="14">
        <f t="shared" si="80"/>
        <v>42109.663113425922</v>
      </c>
      <c r="O1062" t="b">
        <v>0</v>
      </c>
      <c r="P1062">
        <v>1</v>
      </c>
      <c r="Q1062" t="b">
        <v>0</v>
      </c>
      <c r="R1062" t="s">
        <v>8281</v>
      </c>
      <c r="S1062" s="7">
        <f t="shared" si="81"/>
        <v>1</v>
      </c>
      <c r="T1062" s="7">
        <f t="shared" si="84"/>
        <v>50</v>
      </c>
      <c r="U1062" t="s">
        <v>8331</v>
      </c>
      <c r="V1062" t="s">
        <v>8332</v>
      </c>
    </row>
    <row r="1063" spans="1:22" ht="30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4">
        <f t="shared" si="82"/>
        <v>42432.026712962965</v>
      </c>
      <c r="M1063" s="19">
        <f t="shared" si="83"/>
        <v>2016</v>
      </c>
      <c r="N1063" s="14">
        <f t="shared" si="80"/>
        <v>42491.791666666672</v>
      </c>
      <c r="O1063" t="b">
        <v>0</v>
      </c>
      <c r="P1063">
        <v>0</v>
      </c>
      <c r="Q1063" t="b">
        <v>0</v>
      </c>
      <c r="R1063" t="s">
        <v>8281</v>
      </c>
      <c r="S1063" s="7">
        <f t="shared" si="81"/>
        <v>0</v>
      </c>
      <c r="T1063" s="7">
        <f t="shared" si="84"/>
        <v>0</v>
      </c>
      <c r="U1063" t="s">
        <v>8331</v>
      </c>
      <c r="V1063" t="s">
        <v>8332</v>
      </c>
    </row>
    <row r="1064" spans="1:22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4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4">
        <f t="shared" si="82"/>
        <v>42556.557187500002</v>
      </c>
      <c r="M1064" s="19">
        <f t="shared" si="83"/>
        <v>2016</v>
      </c>
      <c r="N1064" s="14">
        <f t="shared" si="80"/>
        <v>42563.557187500002</v>
      </c>
      <c r="O1064" t="b">
        <v>0</v>
      </c>
      <c r="P1064">
        <v>4</v>
      </c>
      <c r="Q1064" t="b">
        <v>0</v>
      </c>
      <c r="R1064" t="s">
        <v>8281</v>
      </c>
      <c r="S1064" s="7">
        <f t="shared" si="81"/>
        <v>95.477386934673376</v>
      </c>
      <c r="T1064" s="7">
        <f t="shared" si="84"/>
        <v>47.5</v>
      </c>
      <c r="U1064" t="s">
        <v>8331</v>
      </c>
      <c r="V1064" t="s">
        <v>8332</v>
      </c>
    </row>
    <row r="1065" spans="1:22" ht="4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4">
        <f t="shared" si="82"/>
        <v>42582.780810185184</v>
      </c>
      <c r="M1065" s="19">
        <f t="shared" si="83"/>
        <v>2016</v>
      </c>
      <c r="N1065" s="14">
        <f t="shared" si="80"/>
        <v>42612.780810185184</v>
      </c>
      <c r="O1065" t="b">
        <v>0</v>
      </c>
      <c r="P1065">
        <v>0</v>
      </c>
      <c r="Q1065" t="b">
        <v>0</v>
      </c>
      <c r="R1065" t="s">
        <v>8281</v>
      </c>
      <c r="S1065" s="7">
        <f t="shared" si="81"/>
        <v>0</v>
      </c>
      <c r="T1065" s="7">
        <f t="shared" si="84"/>
        <v>0</v>
      </c>
      <c r="U1065" t="s">
        <v>8331</v>
      </c>
      <c r="V1065" t="s">
        <v>8332</v>
      </c>
    </row>
    <row r="1066" spans="1:22" ht="4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123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4">
        <f t="shared" si="82"/>
        <v>41416.978043981479</v>
      </c>
      <c r="M1066" s="19">
        <f t="shared" si="83"/>
        <v>2013</v>
      </c>
      <c r="N1066" s="14">
        <f t="shared" si="80"/>
        <v>41461.978043981479</v>
      </c>
      <c r="O1066" t="b">
        <v>0</v>
      </c>
      <c r="P1066">
        <v>123</v>
      </c>
      <c r="Q1066" t="b">
        <v>0</v>
      </c>
      <c r="R1066" t="s">
        <v>8282</v>
      </c>
      <c r="S1066" s="7">
        <f t="shared" si="81"/>
        <v>8.974444444444444</v>
      </c>
      <c r="T1066" s="7">
        <f t="shared" si="84"/>
        <v>65.666666666666671</v>
      </c>
      <c r="U1066" t="s">
        <v>8333</v>
      </c>
      <c r="V1066" t="s">
        <v>8334</v>
      </c>
    </row>
    <row r="1067" spans="1:22" ht="4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5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4">
        <f t="shared" si="82"/>
        <v>41661.131041666667</v>
      </c>
      <c r="M1067" s="19">
        <f t="shared" si="83"/>
        <v>2014</v>
      </c>
      <c r="N1067" s="14">
        <f t="shared" si="80"/>
        <v>41689.131041666667</v>
      </c>
      <c r="O1067" t="b">
        <v>0</v>
      </c>
      <c r="P1067">
        <v>5</v>
      </c>
      <c r="Q1067" t="b">
        <v>0</v>
      </c>
      <c r="R1067" t="s">
        <v>8282</v>
      </c>
      <c r="S1067" s="7">
        <f t="shared" si="81"/>
        <v>2.7</v>
      </c>
      <c r="T1067" s="7">
        <f t="shared" si="84"/>
        <v>16.2</v>
      </c>
      <c r="U1067" t="s">
        <v>8333</v>
      </c>
      <c r="V1067" t="s">
        <v>8334</v>
      </c>
    </row>
    <row r="1068" spans="1:22" ht="4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148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4">
        <f t="shared" si="82"/>
        <v>41445.712754629625</v>
      </c>
      <c r="M1068" s="19">
        <f t="shared" si="83"/>
        <v>2013</v>
      </c>
      <c r="N1068" s="14">
        <f t="shared" si="80"/>
        <v>41490.712754629625</v>
      </c>
      <c r="O1068" t="b">
        <v>0</v>
      </c>
      <c r="P1068">
        <v>148</v>
      </c>
      <c r="Q1068" t="b">
        <v>0</v>
      </c>
      <c r="R1068" t="s">
        <v>8282</v>
      </c>
      <c r="S1068" s="7">
        <f t="shared" si="81"/>
        <v>3.3673333333333333</v>
      </c>
      <c r="T1068" s="7">
        <f t="shared" si="84"/>
        <v>34.128378378378379</v>
      </c>
      <c r="U1068" t="s">
        <v>8333</v>
      </c>
      <c r="V1068" t="s">
        <v>8334</v>
      </c>
    </row>
    <row r="1069" spans="1:22" ht="4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4">
        <f t="shared" si="82"/>
        <v>41599.605682870373</v>
      </c>
      <c r="M1069" s="19">
        <f t="shared" si="83"/>
        <v>2013</v>
      </c>
      <c r="N1069" s="14">
        <f t="shared" si="80"/>
        <v>41629.605682870373</v>
      </c>
      <c r="O1069" t="b">
        <v>0</v>
      </c>
      <c r="P1069">
        <v>10</v>
      </c>
      <c r="Q1069" t="b">
        <v>0</v>
      </c>
      <c r="R1069" t="s">
        <v>8282</v>
      </c>
      <c r="S1069" s="7">
        <f t="shared" si="81"/>
        <v>26</v>
      </c>
      <c r="T1069" s="7">
        <f t="shared" si="84"/>
        <v>13</v>
      </c>
      <c r="U1069" t="s">
        <v>8333</v>
      </c>
      <c r="V1069" t="s">
        <v>8334</v>
      </c>
    </row>
    <row r="1070" spans="1:22" ht="45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4">
        <f t="shared" si="82"/>
        <v>42440.121111111112</v>
      </c>
      <c r="M1070" s="19">
        <f t="shared" si="83"/>
        <v>2016</v>
      </c>
      <c r="N1070" s="14">
        <f t="shared" si="80"/>
        <v>42470.079444444447</v>
      </c>
      <c r="O1070" t="b">
        <v>0</v>
      </c>
      <c r="P1070">
        <v>4</v>
      </c>
      <c r="Q1070" t="b">
        <v>0</v>
      </c>
      <c r="R1070" t="s">
        <v>8282</v>
      </c>
      <c r="S1070" s="7">
        <f t="shared" si="81"/>
        <v>0.15</v>
      </c>
      <c r="T1070" s="7">
        <f t="shared" si="84"/>
        <v>11.25</v>
      </c>
      <c r="U1070" t="s">
        <v>8333</v>
      </c>
      <c r="V1070" t="s">
        <v>8334</v>
      </c>
    </row>
    <row r="1071" spans="1:22" ht="4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21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4">
        <f t="shared" si="82"/>
        <v>41571.979849537034</v>
      </c>
      <c r="M1071" s="19">
        <f t="shared" si="83"/>
        <v>2013</v>
      </c>
      <c r="N1071" s="14">
        <f t="shared" si="80"/>
        <v>41604.021516203706</v>
      </c>
      <c r="O1071" t="b">
        <v>0</v>
      </c>
      <c r="P1071">
        <v>21</v>
      </c>
      <c r="Q1071" t="b">
        <v>0</v>
      </c>
      <c r="R1071" t="s">
        <v>8282</v>
      </c>
      <c r="S1071" s="7">
        <f t="shared" si="81"/>
        <v>38.636363636363633</v>
      </c>
      <c r="T1071" s="7">
        <f t="shared" si="84"/>
        <v>40.476190476190474</v>
      </c>
      <c r="U1071" t="s">
        <v>8333</v>
      </c>
      <c r="V1071" t="s">
        <v>8334</v>
      </c>
    </row>
    <row r="1072" spans="1:22" ht="4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2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4">
        <f t="shared" si="82"/>
        <v>41162.761828703704</v>
      </c>
      <c r="M1072" s="19">
        <f t="shared" si="83"/>
        <v>2012</v>
      </c>
      <c r="N1072" s="14">
        <f t="shared" si="80"/>
        <v>41182.761828703704</v>
      </c>
      <c r="O1072" t="b">
        <v>0</v>
      </c>
      <c r="P1072">
        <v>2</v>
      </c>
      <c r="Q1072" t="b">
        <v>0</v>
      </c>
      <c r="R1072" t="s">
        <v>8282</v>
      </c>
      <c r="S1072" s="7">
        <f t="shared" si="81"/>
        <v>0.70000000000000007</v>
      </c>
      <c r="T1072" s="7">
        <f t="shared" si="84"/>
        <v>35</v>
      </c>
      <c r="U1072" t="s">
        <v>8333</v>
      </c>
      <c r="V1072" t="s">
        <v>8334</v>
      </c>
    </row>
    <row r="1073" spans="1:22" ht="4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4">
        <f t="shared" si="82"/>
        <v>42295.503391203703</v>
      </c>
      <c r="M1073" s="19">
        <f t="shared" si="83"/>
        <v>2015</v>
      </c>
      <c r="N1073" s="14">
        <f t="shared" si="80"/>
        <v>42325.545057870375</v>
      </c>
      <c r="O1073" t="b">
        <v>0</v>
      </c>
      <c r="P1073">
        <v>0</v>
      </c>
      <c r="Q1073" t="b">
        <v>0</v>
      </c>
      <c r="R1073" t="s">
        <v>8282</v>
      </c>
      <c r="S1073" s="7">
        <f t="shared" si="81"/>
        <v>0</v>
      </c>
      <c r="T1073" s="7">
        <f t="shared" si="84"/>
        <v>0</v>
      </c>
      <c r="U1073" t="s">
        <v>8333</v>
      </c>
      <c r="V1073" t="s">
        <v>8334</v>
      </c>
    </row>
    <row r="1074" spans="1:22" ht="4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4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4">
        <f t="shared" si="82"/>
        <v>41645.582141203704</v>
      </c>
      <c r="M1074" s="19">
        <f t="shared" si="83"/>
        <v>2014</v>
      </c>
      <c r="N1074" s="14">
        <f t="shared" si="80"/>
        <v>41675.582141203704</v>
      </c>
      <c r="O1074" t="b">
        <v>0</v>
      </c>
      <c r="P1074">
        <v>4</v>
      </c>
      <c r="Q1074" t="b">
        <v>0</v>
      </c>
      <c r="R1074" t="s">
        <v>8282</v>
      </c>
      <c r="S1074" s="7">
        <f t="shared" si="81"/>
        <v>6.8000000000000005E-2</v>
      </c>
      <c r="T1074" s="7">
        <f t="shared" si="84"/>
        <v>12.75</v>
      </c>
      <c r="U1074" t="s">
        <v>8333</v>
      </c>
      <c r="V1074" t="s">
        <v>8334</v>
      </c>
    </row>
    <row r="1075" spans="1:22" ht="30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4">
        <f t="shared" si="82"/>
        <v>40802.714594907404</v>
      </c>
      <c r="M1075" s="19">
        <f t="shared" si="83"/>
        <v>2011</v>
      </c>
      <c r="N1075" s="14">
        <f t="shared" si="80"/>
        <v>40832.714594907404</v>
      </c>
      <c r="O1075" t="b">
        <v>0</v>
      </c>
      <c r="P1075">
        <v>1</v>
      </c>
      <c r="Q1075" t="b">
        <v>0</v>
      </c>
      <c r="R1075" t="s">
        <v>8282</v>
      </c>
      <c r="S1075" s="7">
        <f t="shared" si="81"/>
        <v>1.3333333333333335</v>
      </c>
      <c r="T1075" s="7">
        <f t="shared" si="84"/>
        <v>10</v>
      </c>
      <c r="U1075" t="s">
        <v>8333</v>
      </c>
      <c r="V1075" t="s">
        <v>8334</v>
      </c>
    </row>
    <row r="1076" spans="1:22" ht="45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4">
        <f t="shared" si="82"/>
        <v>41612.922974537039</v>
      </c>
      <c r="M1076" s="19">
        <f t="shared" si="83"/>
        <v>2013</v>
      </c>
      <c r="N1076" s="14">
        <f t="shared" si="80"/>
        <v>41642.922974537039</v>
      </c>
      <c r="O1076" t="b">
        <v>0</v>
      </c>
      <c r="P1076">
        <v>30</v>
      </c>
      <c r="Q1076" t="b">
        <v>0</v>
      </c>
      <c r="R1076" t="s">
        <v>8282</v>
      </c>
      <c r="S1076" s="7">
        <f t="shared" si="81"/>
        <v>6.3092592592592585</v>
      </c>
      <c r="T1076" s="7">
        <f t="shared" si="84"/>
        <v>113.56666666666666</v>
      </c>
      <c r="U1076" t="s">
        <v>8333</v>
      </c>
      <c r="V1076" t="s">
        <v>8334</v>
      </c>
    </row>
    <row r="1077" spans="1:22" ht="30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3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4">
        <f t="shared" si="82"/>
        <v>41005.654120370367</v>
      </c>
      <c r="M1077" s="19">
        <f t="shared" si="83"/>
        <v>2012</v>
      </c>
      <c r="N1077" s="14">
        <f t="shared" si="80"/>
        <v>41035.654120370367</v>
      </c>
      <c r="O1077" t="b">
        <v>0</v>
      </c>
      <c r="P1077">
        <v>3</v>
      </c>
      <c r="Q1077" t="b">
        <v>0</v>
      </c>
      <c r="R1077" t="s">
        <v>8282</v>
      </c>
      <c r="S1077" s="7">
        <f t="shared" si="81"/>
        <v>4.5</v>
      </c>
      <c r="T1077" s="7">
        <f t="shared" si="84"/>
        <v>15</v>
      </c>
      <c r="U1077" t="s">
        <v>8333</v>
      </c>
      <c r="V1077" t="s">
        <v>8334</v>
      </c>
    </row>
    <row r="1078" spans="1:22" ht="4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975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4">
        <f t="shared" si="82"/>
        <v>41838.127893518518</v>
      </c>
      <c r="M1078" s="19">
        <f t="shared" si="83"/>
        <v>2014</v>
      </c>
      <c r="N1078" s="14">
        <f t="shared" si="80"/>
        <v>41893.127893518518</v>
      </c>
      <c r="O1078" t="b">
        <v>0</v>
      </c>
      <c r="P1078">
        <v>975</v>
      </c>
      <c r="Q1078" t="b">
        <v>0</v>
      </c>
      <c r="R1078" t="s">
        <v>8282</v>
      </c>
      <c r="S1078" s="7">
        <f t="shared" si="81"/>
        <v>62.765333333333331</v>
      </c>
      <c r="T1078" s="7">
        <f t="shared" si="84"/>
        <v>48.281025641025643</v>
      </c>
      <c r="U1078" t="s">
        <v>8333</v>
      </c>
      <c r="V1078" t="s">
        <v>8334</v>
      </c>
    </row>
    <row r="1079" spans="1:22" ht="4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167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4">
        <f t="shared" si="82"/>
        <v>42352.91679398148</v>
      </c>
      <c r="M1079" s="19">
        <f t="shared" si="83"/>
        <v>2015</v>
      </c>
      <c r="N1079" s="14">
        <f t="shared" si="80"/>
        <v>42382.91679398148</v>
      </c>
      <c r="O1079" t="b">
        <v>0</v>
      </c>
      <c r="P1079">
        <v>167</v>
      </c>
      <c r="Q1079" t="b">
        <v>0</v>
      </c>
      <c r="R1079" t="s">
        <v>8282</v>
      </c>
      <c r="S1079" s="7">
        <f t="shared" si="81"/>
        <v>29.376000000000001</v>
      </c>
      <c r="T1079" s="7">
        <f t="shared" si="84"/>
        <v>43.976047904191617</v>
      </c>
      <c r="U1079" t="s">
        <v>8333</v>
      </c>
      <c r="V1079" t="s">
        <v>8334</v>
      </c>
    </row>
    <row r="1080" spans="1:22" ht="45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5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4">
        <f t="shared" si="82"/>
        <v>40700.945844907408</v>
      </c>
      <c r="M1080" s="19">
        <f t="shared" si="83"/>
        <v>2011</v>
      </c>
      <c r="N1080" s="14">
        <f t="shared" si="80"/>
        <v>40745.945844907408</v>
      </c>
      <c r="O1080" t="b">
        <v>0</v>
      </c>
      <c r="P1080">
        <v>5</v>
      </c>
      <c r="Q1080" t="b">
        <v>0</v>
      </c>
      <c r="R1080" t="s">
        <v>8282</v>
      </c>
      <c r="S1080" s="7">
        <f t="shared" si="81"/>
        <v>7.5</v>
      </c>
      <c r="T1080" s="7">
        <f t="shared" si="84"/>
        <v>9</v>
      </c>
      <c r="U1080" t="s">
        <v>8333</v>
      </c>
      <c r="V1080" t="s">
        <v>8334</v>
      </c>
    </row>
    <row r="1081" spans="1:22" ht="4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18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4">
        <f t="shared" si="82"/>
        <v>42479.316388888888</v>
      </c>
      <c r="M1081" s="19">
        <f t="shared" si="83"/>
        <v>2016</v>
      </c>
      <c r="N1081" s="14">
        <f t="shared" si="80"/>
        <v>42504.316388888888</v>
      </c>
      <c r="O1081" t="b">
        <v>0</v>
      </c>
      <c r="P1081">
        <v>18</v>
      </c>
      <c r="Q1081" t="b">
        <v>0</v>
      </c>
      <c r="R1081" t="s">
        <v>8282</v>
      </c>
      <c r="S1081" s="7">
        <f t="shared" si="81"/>
        <v>2.6076923076923078</v>
      </c>
      <c r="T1081" s="7">
        <f t="shared" si="84"/>
        <v>37.666666666666664</v>
      </c>
      <c r="U1081" t="s">
        <v>8333</v>
      </c>
      <c r="V1081" t="s">
        <v>8334</v>
      </c>
    </row>
    <row r="1082" spans="1:22" ht="30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98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4">
        <f t="shared" si="82"/>
        <v>41739.888113425928</v>
      </c>
      <c r="M1082" s="19">
        <f t="shared" si="83"/>
        <v>2014</v>
      </c>
      <c r="N1082" s="14">
        <f t="shared" si="80"/>
        <v>41769.888113425928</v>
      </c>
      <c r="O1082" t="b">
        <v>0</v>
      </c>
      <c r="P1082">
        <v>98</v>
      </c>
      <c r="Q1082" t="b">
        <v>0</v>
      </c>
      <c r="R1082" t="s">
        <v>8282</v>
      </c>
      <c r="S1082" s="7">
        <f t="shared" si="81"/>
        <v>9.1050000000000004</v>
      </c>
      <c r="T1082" s="7">
        <f t="shared" si="84"/>
        <v>18.581632653061224</v>
      </c>
      <c r="U1082" t="s">
        <v>8333</v>
      </c>
      <c r="V1082" t="s">
        <v>8334</v>
      </c>
    </row>
    <row r="1083" spans="1:22" ht="30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4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4">
        <f t="shared" si="82"/>
        <v>42002.676990740743</v>
      </c>
      <c r="M1083" s="19">
        <f t="shared" si="83"/>
        <v>2014</v>
      </c>
      <c r="N1083" s="14">
        <f t="shared" si="80"/>
        <v>42032.676990740743</v>
      </c>
      <c r="O1083" t="b">
        <v>0</v>
      </c>
      <c r="P1083">
        <v>4</v>
      </c>
      <c r="Q1083" t="b">
        <v>0</v>
      </c>
      <c r="R1083" t="s">
        <v>8282</v>
      </c>
      <c r="S1083" s="7">
        <f t="shared" si="81"/>
        <v>1.7647058823529412E-2</v>
      </c>
      <c r="T1083" s="7">
        <f t="shared" si="84"/>
        <v>3</v>
      </c>
      <c r="U1083" t="s">
        <v>8333</v>
      </c>
      <c r="V1083" t="s">
        <v>8334</v>
      </c>
    </row>
    <row r="1084" spans="1:22" ht="30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3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4">
        <f t="shared" si="82"/>
        <v>41101.656111111108</v>
      </c>
      <c r="M1084" s="19">
        <f t="shared" si="83"/>
        <v>2012</v>
      </c>
      <c r="N1084" s="14">
        <f t="shared" si="80"/>
        <v>41131.656111111108</v>
      </c>
      <c r="O1084" t="b">
        <v>0</v>
      </c>
      <c r="P1084">
        <v>3</v>
      </c>
      <c r="Q1084" t="b">
        <v>0</v>
      </c>
      <c r="R1084" t="s">
        <v>8282</v>
      </c>
      <c r="S1084" s="7">
        <f t="shared" si="81"/>
        <v>0.55999999999999994</v>
      </c>
      <c r="T1084" s="7">
        <f t="shared" si="84"/>
        <v>18.666666666666668</v>
      </c>
      <c r="U1084" t="s">
        <v>8333</v>
      </c>
      <c r="V1084" t="s">
        <v>8334</v>
      </c>
    </row>
    <row r="1085" spans="1:22" ht="45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1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4">
        <f t="shared" si="82"/>
        <v>41793.409525462965</v>
      </c>
      <c r="M1085" s="19">
        <f t="shared" si="83"/>
        <v>2014</v>
      </c>
      <c r="N1085" s="14">
        <f t="shared" si="80"/>
        <v>41853.409525462965</v>
      </c>
      <c r="O1085" t="b">
        <v>0</v>
      </c>
      <c r="P1085">
        <v>1</v>
      </c>
      <c r="Q1085" t="b">
        <v>0</v>
      </c>
      <c r="R1085" t="s">
        <v>8282</v>
      </c>
      <c r="S1085" s="7">
        <f t="shared" si="81"/>
        <v>0.82000000000000006</v>
      </c>
      <c r="T1085" s="7">
        <f t="shared" si="84"/>
        <v>410</v>
      </c>
      <c r="U1085" t="s">
        <v>8333</v>
      </c>
      <c r="V1085" t="s">
        <v>8334</v>
      </c>
    </row>
    <row r="1086" spans="1:22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4">
        <f t="shared" si="82"/>
        <v>41829.662083333329</v>
      </c>
      <c r="M1086" s="19">
        <f t="shared" si="83"/>
        <v>2014</v>
      </c>
      <c r="N1086" s="14">
        <f t="shared" si="80"/>
        <v>41859.662083333329</v>
      </c>
      <c r="O1086" t="b">
        <v>0</v>
      </c>
      <c r="P1086">
        <v>0</v>
      </c>
      <c r="Q1086" t="b">
        <v>0</v>
      </c>
      <c r="R1086" t="s">
        <v>8282</v>
      </c>
      <c r="S1086" s="7">
        <f t="shared" si="81"/>
        <v>0</v>
      </c>
      <c r="T1086" s="7">
        <f t="shared" si="84"/>
        <v>0</v>
      </c>
      <c r="U1086" t="s">
        <v>8333</v>
      </c>
      <c r="V1086" t="s">
        <v>8334</v>
      </c>
    </row>
    <row r="1087" spans="1:22" ht="30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9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4">
        <f t="shared" si="82"/>
        <v>42413.421006944445</v>
      </c>
      <c r="M1087" s="19">
        <f t="shared" si="83"/>
        <v>2016</v>
      </c>
      <c r="N1087" s="14">
        <f t="shared" si="80"/>
        <v>42443.379340277781</v>
      </c>
      <c r="O1087" t="b">
        <v>0</v>
      </c>
      <c r="P1087">
        <v>9</v>
      </c>
      <c r="Q1087" t="b">
        <v>0</v>
      </c>
      <c r="R1087" t="s">
        <v>8282</v>
      </c>
      <c r="S1087" s="7">
        <f t="shared" si="81"/>
        <v>3.42</v>
      </c>
      <c r="T1087" s="7">
        <f t="shared" si="84"/>
        <v>114</v>
      </c>
      <c r="U1087" t="s">
        <v>8333</v>
      </c>
      <c r="V1087" t="s">
        <v>8334</v>
      </c>
    </row>
    <row r="1088" spans="1:22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2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4">
        <f t="shared" si="82"/>
        <v>41845.616793981484</v>
      </c>
      <c r="M1088" s="19">
        <f t="shared" si="83"/>
        <v>2014</v>
      </c>
      <c r="N1088" s="14">
        <f t="shared" si="80"/>
        <v>41875.616793981484</v>
      </c>
      <c r="O1088" t="b">
        <v>0</v>
      </c>
      <c r="P1088">
        <v>2</v>
      </c>
      <c r="Q1088" t="b">
        <v>0</v>
      </c>
      <c r="R1088" t="s">
        <v>8282</v>
      </c>
      <c r="S1088" s="7">
        <f t="shared" si="81"/>
        <v>8.3333333333333343E-2</v>
      </c>
      <c r="T1088" s="7">
        <f t="shared" si="84"/>
        <v>7.5</v>
      </c>
      <c r="U1088" t="s">
        <v>8333</v>
      </c>
      <c r="V1088" t="s">
        <v>8334</v>
      </c>
    </row>
    <row r="1089" spans="1:22" ht="4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4">
        <f t="shared" si="82"/>
        <v>41775.463969907403</v>
      </c>
      <c r="M1089" s="19">
        <f t="shared" si="83"/>
        <v>2014</v>
      </c>
      <c r="N1089" s="14">
        <f t="shared" si="80"/>
        <v>41805.463969907403</v>
      </c>
      <c r="O1089" t="b">
        <v>0</v>
      </c>
      <c r="P1089">
        <v>0</v>
      </c>
      <c r="Q1089" t="b">
        <v>0</v>
      </c>
      <c r="R1089" t="s">
        <v>8282</v>
      </c>
      <c r="S1089" s="7">
        <f t="shared" si="81"/>
        <v>0</v>
      </c>
      <c r="T1089" s="7">
        <f t="shared" si="84"/>
        <v>0</v>
      </c>
      <c r="U1089" t="s">
        <v>8333</v>
      </c>
      <c r="V1089" t="s">
        <v>8334</v>
      </c>
    </row>
    <row r="1090" spans="1:22" ht="30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147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4">
        <f t="shared" si="82"/>
        <v>41723.549386574072</v>
      </c>
      <c r="M1090" s="19">
        <f t="shared" si="83"/>
        <v>2014</v>
      </c>
      <c r="N1090" s="14">
        <f t="shared" ref="N1090:N1153" si="85">(J1090/86400)+25569+(-6/24)</f>
        <v>41753.549386574072</v>
      </c>
      <c r="O1090" t="b">
        <v>0</v>
      </c>
      <c r="P1090">
        <v>147</v>
      </c>
      <c r="Q1090" t="b">
        <v>0</v>
      </c>
      <c r="R1090" t="s">
        <v>8282</v>
      </c>
      <c r="S1090" s="7">
        <f t="shared" ref="S1090:S1153" si="86">F1090/D1090*100</f>
        <v>14.182977777777777</v>
      </c>
      <c r="T1090" s="7">
        <f t="shared" si="84"/>
        <v>43.41727891156463</v>
      </c>
      <c r="U1090" t="s">
        <v>8333</v>
      </c>
      <c r="V1090" t="s">
        <v>8334</v>
      </c>
    </row>
    <row r="1091" spans="1:22" ht="30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49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4">
        <f t="shared" ref="L1091:L1154" si="87">(K1091/86400)+25569+(-6/24)</f>
        <v>42150.939525462964</v>
      </c>
      <c r="M1091" s="19">
        <f t="shared" ref="M1091:M1154" si="88">YEAR(L1091)</f>
        <v>2015</v>
      </c>
      <c r="N1091" s="14">
        <f t="shared" si="85"/>
        <v>42180.939525462964</v>
      </c>
      <c r="O1091" t="b">
        <v>0</v>
      </c>
      <c r="P1091">
        <v>49</v>
      </c>
      <c r="Q1091" t="b">
        <v>0</v>
      </c>
      <c r="R1091" t="s">
        <v>8282</v>
      </c>
      <c r="S1091" s="7">
        <f t="shared" si="86"/>
        <v>7.8266666666666662</v>
      </c>
      <c r="T1091" s="7">
        <f t="shared" ref="T1091:T1154" si="89">IFERROR(F1091/P1091,0)</f>
        <v>23.959183673469386</v>
      </c>
      <c r="U1091" t="s">
        <v>8333</v>
      </c>
      <c r="V1091" t="s">
        <v>8334</v>
      </c>
    </row>
    <row r="1092" spans="1:22" ht="4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1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4">
        <f t="shared" si="87"/>
        <v>42122.935798611114</v>
      </c>
      <c r="M1092" s="19">
        <f t="shared" si="88"/>
        <v>2015</v>
      </c>
      <c r="N1092" s="14">
        <f t="shared" si="85"/>
        <v>42152.935798611114</v>
      </c>
      <c r="O1092" t="b">
        <v>0</v>
      </c>
      <c r="P1092">
        <v>1</v>
      </c>
      <c r="Q1092" t="b">
        <v>0</v>
      </c>
      <c r="R1092" t="s">
        <v>8282</v>
      </c>
      <c r="S1092" s="7">
        <f t="shared" si="86"/>
        <v>3.8464497269020695E-2</v>
      </c>
      <c r="T1092" s="7">
        <f t="shared" si="89"/>
        <v>5</v>
      </c>
      <c r="U1092" t="s">
        <v>8333</v>
      </c>
      <c r="V1092" t="s">
        <v>8334</v>
      </c>
    </row>
    <row r="1093" spans="1:22" ht="4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4">
        <f t="shared" si="87"/>
        <v>42440.570277777777</v>
      </c>
      <c r="M1093" s="19">
        <f t="shared" si="88"/>
        <v>2016</v>
      </c>
      <c r="N1093" s="14">
        <f t="shared" si="85"/>
        <v>42470.528611111113</v>
      </c>
      <c r="O1093" t="b">
        <v>0</v>
      </c>
      <c r="P1093">
        <v>2</v>
      </c>
      <c r="Q1093" t="b">
        <v>0</v>
      </c>
      <c r="R1093" t="s">
        <v>8282</v>
      </c>
      <c r="S1093" s="7">
        <f t="shared" si="86"/>
        <v>12.5</v>
      </c>
      <c r="T1093" s="7">
        <f t="shared" si="89"/>
        <v>12.5</v>
      </c>
      <c r="U1093" t="s">
        <v>8333</v>
      </c>
      <c r="V1093" t="s">
        <v>8334</v>
      </c>
    </row>
    <row r="1094" spans="1:22" ht="45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7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4">
        <f t="shared" si="87"/>
        <v>41249.775902777779</v>
      </c>
      <c r="M1094" s="19">
        <f t="shared" si="88"/>
        <v>2012</v>
      </c>
      <c r="N1094" s="14">
        <f t="shared" si="85"/>
        <v>41279.775902777779</v>
      </c>
      <c r="O1094" t="b">
        <v>0</v>
      </c>
      <c r="P1094">
        <v>7</v>
      </c>
      <c r="Q1094" t="b">
        <v>0</v>
      </c>
      <c r="R1094" t="s">
        <v>8282</v>
      </c>
      <c r="S1094" s="7">
        <f t="shared" si="86"/>
        <v>1.05</v>
      </c>
      <c r="T1094" s="7">
        <f t="shared" si="89"/>
        <v>3</v>
      </c>
      <c r="U1094" t="s">
        <v>8333</v>
      </c>
      <c r="V1094" t="s">
        <v>8334</v>
      </c>
    </row>
    <row r="1095" spans="1:22" ht="4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4">
        <f t="shared" si="87"/>
        <v>42396.723807870367</v>
      </c>
      <c r="M1095" s="19">
        <f t="shared" si="88"/>
        <v>2016</v>
      </c>
      <c r="N1095" s="14">
        <f t="shared" si="85"/>
        <v>42411.723807870367</v>
      </c>
      <c r="O1095" t="b">
        <v>0</v>
      </c>
      <c r="P1095">
        <v>4</v>
      </c>
      <c r="Q1095" t="b">
        <v>0</v>
      </c>
      <c r="R1095" t="s">
        <v>8282</v>
      </c>
      <c r="S1095" s="7">
        <f t="shared" si="86"/>
        <v>14.083333333333334</v>
      </c>
      <c r="T1095" s="7">
        <f t="shared" si="89"/>
        <v>10.5625</v>
      </c>
      <c r="U1095" t="s">
        <v>8333</v>
      </c>
      <c r="V1095" t="s">
        <v>8334</v>
      </c>
    </row>
    <row r="1096" spans="1:22" ht="4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27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4">
        <f t="shared" si="87"/>
        <v>40795.46334490741</v>
      </c>
      <c r="M1096" s="19">
        <f t="shared" si="88"/>
        <v>2011</v>
      </c>
      <c r="N1096" s="14">
        <f t="shared" si="85"/>
        <v>40825.46334490741</v>
      </c>
      <c r="O1096" t="b">
        <v>0</v>
      </c>
      <c r="P1096">
        <v>27</v>
      </c>
      <c r="Q1096" t="b">
        <v>0</v>
      </c>
      <c r="R1096" t="s">
        <v>8282</v>
      </c>
      <c r="S1096" s="7">
        <f t="shared" si="86"/>
        <v>18.300055555555556</v>
      </c>
      <c r="T1096" s="7">
        <f t="shared" si="89"/>
        <v>122.00037037037038</v>
      </c>
      <c r="U1096" t="s">
        <v>8333</v>
      </c>
      <c r="V1096" t="s">
        <v>8334</v>
      </c>
    </row>
    <row r="1097" spans="1:22" ht="4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94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4">
        <f t="shared" si="87"/>
        <v>41486.287268518521</v>
      </c>
      <c r="M1097" s="19">
        <f t="shared" si="88"/>
        <v>2013</v>
      </c>
      <c r="N1097" s="14">
        <f t="shared" si="85"/>
        <v>41516.287268518521</v>
      </c>
      <c r="O1097" t="b">
        <v>0</v>
      </c>
      <c r="P1097">
        <v>94</v>
      </c>
      <c r="Q1097" t="b">
        <v>0</v>
      </c>
      <c r="R1097" t="s">
        <v>8282</v>
      </c>
      <c r="S1097" s="7">
        <f t="shared" si="86"/>
        <v>5.0347999999999997</v>
      </c>
      <c r="T1097" s="7">
        <f t="shared" si="89"/>
        <v>267.80851063829789</v>
      </c>
      <c r="U1097" t="s">
        <v>8333</v>
      </c>
      <c r="V1097" t="s">
        <v>8334</v>
      </c>
    </row>
    <row r="1098" spans="1:22" ht="4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29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4">
        <f t="shared" si="87"/>
        <v>41885.26798611111</v>
      </c>
      <c r="M1098" s="19">
        <f t="shared" si="88"/>
        <v>2014</v>
      </c>
      <c r="N1098" s="14">
        <f t="shared" si="85"/>
        <v>41915.895833333336</v>
      </c>
      <c r="O1098" t="b">
        <v>0</v>
      </c>
      <c r="P1098">
        <v>29</v>
      </c>
      <c r="Q1098" t="b">
        <v>0</v>
      </c>
      <c r="R1098" t="s">
        <v>8282</v>
      </c>
      <c r="S1098" s="7">
        <f t="shared" si="86"/>
        <v>17.933333333333334</v>
      </c>
      <c r="T1098" s="7">
        <f t="shared" si="89"/>
        <v>74.206896551724142</v>
      </c>
      <c r="U1098" t="s">
        <v>8333</v>
      </c>
      <c r="V1098" t="s">
        <v>8334</v>
      </c>
    </row>
    <row r="1099" spans="1:22" ht="4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7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4">
        <f t="shared" si="87"/>
        <v>41660.542557870373</v>
      </c>
      <c r="M1099" s="19">
        <f t="shared" si="88"/>
        <v>2014</v>
      </c>
      <c r="N1099" s="14">
        <f t="shared" si="85"/>
        <v>41700.542557870373</v>
      </c>
      <c r="O1099" t="b">
        <v>0</v>
      </c>
      <c r="P1099">
        <v>7</v>
      </c>
      <c r="Q1099" t="b">
        <v>0</v>
      </c>
      <c r="R1099" t="s">
        <v>8282</v>
      </c>
      <c r="S1099" s="7">
        <f t="shared" si="86"/>
        <v>4.7E-2</v>
      </c>
      <c r="T1099" s="7">
        <f t="shared" si="89"/>
        <v>6.7142857142857144</v>
      </c>
      <c r="U1099" t="s">
        <v>8333</v>
      </c>
      <c r="V1099" t="s">
        <v>8334</v>
      </c>
    </row>
    <row r="1100" spans="1:22" ht="30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22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4">
        <f t="shared" si="87"/>
        <v>41712.512673611112</v>
      </c>
      <c r="M1100" s="19">
        <f t="shared" si="88"/>
        <v>2014</v>
      </c>
      <c r="N1100" s="14">
        <f t="shared" si="85"/>
        <v>41742.512673611112</v>
      </c>
      <c r="O1100" t="b">
        <v>0</v>
      </c>
      <c r="P1100">
        <v>22</v>
      </c>
      <c r="Q1100" t="b">
        <v>0</v>
      </c>
      <c r="R1100" t="s">
        <v>8282</v>
      </c>
      <c r="S1100" s="7">
        <f t="shared" si="86"/>
        <v>7.2120000000000006</v>
      </c>
      <c r="T1100" s="7">
        <f t="shared" si="89"/>
        <v>81.954545454545453</v>
      </c>
      <c r="U1100" t="s">
        <v>8333</v>
      </c>
      <c r="V1100" t="s">
        <v>8334</v>
      </c>
    </row>
    <row r="1101" spans="1:22" ht="45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1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4">
        <f t="shared" si="87"/>
        <v>42107.586435185185</v>
      </c>
      <c r="M1101" s="19">
        <f t="shared" si="88"/>
        <v>2015</v>
      </c>
      <c r="N1101" s="14">
        <f t="shared" si="85"/>
        <v>42137.586435185185</v>
      </c>
      <c r="O1101" t="b">
        <v>0</v>
      </c>
      <c r="P1101">
        <v>1</v>
      </c>
      <c r="Q1101" t="b">
        <v>0</v>
      </c>
      <c r="R1101" t="s">
        <v>8282</v>
      </c>
      <c r="S1101" s="7">
        <f t="shared" si="86"/>
        <v>0.5</v>
      </c>
      <c r="T1101" s="7">
        <f t="shared" si="89"/>
        <v>25</v>
      </c>
      <c r="U1101" t="s">
        <v>8333</v>
      </c>
      <c r="V1101" t="s">
        <v>8334</v>
      </c>
    </row>
    <row r="1102" spans="1:22" ht="4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4">
        <f t="shared" si="87"/>
        <v>42383.860775462963</v>
      </c>
      <c r="M1102" s="19">
        <f t="shared" si="88"/>
        <v>2016</v>
      </c>
      <c r="N1102" s="14">
        <f t="shared" si="85"/>
        <v>42413.860775462963</v>
      </c>
      <c r="O1102" t="b">
        <v>0</v>
      </c>
      <c r="P1102">
        <v>10</v>
      </c>
      <c r="Q1102" t="b">
        <v>0</v>
      </c>
      <c r="R1102" t="s">
        <v>8282</v>
      </c>
      <c r="S1102" s="7">
        <f t="shared" si="86"/>
        <v>2.5</v>
      </c>
      <c r="T1102" s="7">
        <f t="shared" si="89"/>
        <v>10</v>
      </c>
      <c r="U1102" t="s">
        <v>8333</v>
      </c>
      <c r="V1102" t="s">
        <v>8334</v>
      </c>
    </row>
    <row r="1103" spans="1:22" ht="30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6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4">
        <f t="shared" si="87"/>
        <v>42538.52243055556</v>
      </c>
      <c r="M1103" s="19">
        <f t="shared" si="88"/>
        <v>2016</v>
      </c>
      <c r="N1103" s="14">
        <f t="shared" si="85"/>
        <v>42565.508333333331</v>
      </c>
      <c r="O1103" t="b">
        <v>0</v>
      </c>
      <c r="P1103">
        <v>6</v>
      </c>
      <c r="Q1103" t="b">
        <v>0</v>
      </c>
      <c r="R1103" t="s">
        <v>8282</v>
      </c>
      <c r="S1103" s="7">
        <f t="shared" si="86"/>
        <v>4.1000000000000002E-2</v>
      </c>
      <c r="T1103" s="7">
        <f t="shared" si="89"/>
        <v>6.833333333333333</v>
      </c>
      <c r="U1103" t="s">
        <v>8333</v>
      </c>
      <c r="V1103" t="s">
        <v>8334</v>
      </c>
    </row>
    <row r="1104" spans="1:22" ht="4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24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4">
        <f t="shared" si="87"/>
        <v>41576.795428240745</v>
      </c>
      <c r="M1104" s="19">
        <f t="shared" si="88"/>
        <v>2013</v>
      </c>
      <c r="N1104" s="14">
        <f t="shared" si="85"/>
        <v>41616.999305555553</v>
      </c>
      <c r="O1104" t="b">
        <v>0</v>
      </c>
      <c r="P1104">
        <v>24</v>
      </c>
      <c r="Q1104" t="b">
        <v>0</v>
      </c>
      <c r="R1104" t="s">
        <v>8282</v>
      </c>
      <c r="S1104" s="7">
        <f t="shared" si="86"/>
        <v>5.3125</v>
      </c>
      <c r="T1104" s="7">
        <f t="shared" si="89"/>
        <v>17.708333333333332</v>
      </c>
      <c r="U1104" t="s">
        <v>8333</v>
      </c>
      <c r="V1104" t="s">
        <v>8334</v>
      </c>
    </row>
    <row r="1105" spans="1:22" ht="4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15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4">
        <f t="shared" si="87"/>
        <v>42478.97210648148</v>
      </c>
      <c r="M1105" s="19">
        <f t="shared" si="88"/>
        <v>2016</v>
      </c>
      <c r="N1105" s="14">
        <f t="shared" si="85"/>
        <v>42538.97210648148</v>
      </c>
      <c r="O1105" t="b">
        <v>0</v>
      </c>
      <c r="P1105">
        <v>15</v>
      </c>
      <c r="Q1105" t="b">
        <v>0</v>
      </c>
      <c r="R1105" t="s">
        <v>8282</v>
      </c>
      <c r="S1105" s="7">
        <f t="shared" si="86"/>
        <v>1.6199999999999999</v>
      </c>
      <c r="T1105" s="7">
        <f t="shared" si="89"/>
        <v>16.2</v>
      </c>
      <c r="U1105" t="s">
        <v>8333</v>
      </c>
      <c r="V1105" t="s">
        <v>8334</v>
      </c>
    </row>
    <row r="1106" spans="1:22" ht="4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37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4">
        <f t="shared" si="87"/>
        <v>41771.15996527778</v>
      </c>
      <c r="M1106" s="19">
        <f t="shared" si="88"/>
        <v>2014</v>
      </c>
      <c r="N1106" s="14">
        <f t="shared" si="85"/>
        <v>41801.15996527778</v>
      </c>
      <c r="O1106" t="b">
        <v>0</v>
      </c>
      <c r="P1106">
        <v>37</v>
      </c>
      <c r="Q1106" t="b">
        <v>0</v>
      </c>
      <c r="R1106" t="s">
        <v>8282</v>
      </c>
      <c r="S1106" s="7">
        <f t="shared" si="86"/>
        <v>4.9516666666666671</v>
      </c>
      <c r="T1106" s="7">
        <f t="shared" si="89"/>
        <v>80.297297297297291</v>
      </c>
      <c r="U1106" t="s">
        <v>8333</v>
      </c>
      <c r="V1106" t="s">
        <v>8334</v>
      </c>
    </row>
    <row r="1107" spans="1:22" ht="45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20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4">
        <f t="shared" si="87"/>
        <v>41691.885729166665</v>
      </c>
      <c r="M1107" s="19">
        <f t="shared" si="88"/>
        <v>2014</v>
      </c>
      <c r="N1107" s="14">
        <f t="shared" si="85"/>
        <v>41721.8440625</v>
      </c>
      <c r="O1107" t="b">
        <v>0</v>
      </c>
      <c r="P1107">
        <v>20</v>
      </c>
      <c r="Q1107" t="b">
        <v>0</v>
      </c>
      <c r="R1107" t="s">
        <v>8282</v>
      </c>
      <c r="S1107" s="7">
        <f t="shared" si="86"/>
        <v>0.159</v>
      </c>
      <c r="T1107" s="7">
        <f t="shared" si="89"/>
        <v>71.55</v>
      </c>
      <c r="U1107" t="s">
        <v>8333</v>
      </c>
      <c r="V1107" t="s">
        <v>8334</v>
      </c>
    </row>
    <row r="1108" spans="1:22" ht="4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7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4">
        <f t="shared" si="87"/>
        <v>40973.490451388891</v>
      </c>
      <c r="M1108" s="19">
        <f t="shared" si="88"/>
        <v>2012</v>
      </c>
      <c r="N1108" s="14">
        <f t="shared" si="85"/>
        <v>41003.448784722219</v>
      </c>
      <c r="O1108" t="b">
        <v>0</v>
      </c>
      <c r="P1108">
        <v>7</v>
      </c>
      <c r="Q1108" t="b">
        <v>0</v>
      </c>
      <c r="R1108" t="s">
        <v>8282</v>
      </c>
      <c r="S1108" s="7">
        <f t="shared" si="86"/>
        <v>41.25</v>
      </c>
      <c r="T1108" s="7">
        <f t="shared" si="89"/>
        <v>23.571428571428573</v>
      </c>
      <c r="U1108" t="s">
        <v>8333</v>
      </c>
      <c r="V1108" t="s">
        <v>8334</v>
      </c>
    </row>
    <row r="1109" spans="1:22" ht="45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4">
        <f t="shared" si="87"/>
        <v>41813.611388888887</v>
      </c>
      <c r="M1109" s="19">
        <f t="shared" si="88"/>
        <v>2014</v>
      </c>
      <c r="N1109" s="14">
        <f t="shared" si="85"/>
        <v>41843.611388888887</v>
      </c>
      <c r="O1109" t="b">
        <v>0</v>
      </c>
      <c r="P1109">
        <v>0</v>
      </c>
      <c r="Q1109" t="b">
        <v>0</v>
      </c>
      <c r="R1109" t="s">
        <v>8282</v>
      </c>
      <c r="S1109" s="7">
        <f t="shared" si="86"/>
        <v>0</v>
      </c>
      <c r="T1109" s="7">
        <f t="shared" si="89"/>
        <v>0</v>
      </c>
      <c r="U1109" t="s">
        <v>8333</v>
      </c>
      <c r="V1109" t="s">
        <v>8334</v>
      </c>
    </row>
    <row r="1110" spans="1:22" ht="45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21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4">
        <f t="shared" si="87"/>
        <v>40952.386979166666</v>
      </c>
      <c r="M1110" s="19">
        <f t="shared" si="88"/>
        <v>2012</v>
      </c>
      <c r="N1110" s="14">
        <f t="shared" si="85"/>
        <v>41012.345312500001</v>
      </c>
      <c r="O1110" t="b">
        <v>0</v>
      </c>
      <c r="P1110">
        <v>21</v>
      </c>
      <c r="Q1110" t="b">
        <v>0</v>
      </c>
      <c r="R1110" t="s">
        <v>8282</v>
      </c>
      <c r="S1110" s="7">
        <f t="shared" si="86"/>
        <v>2.93</v>
      </c>
      <c r="T1110" s="7">
        <f t="shared" si="89"/>
        <v>34.88095238095238</v>
      </c>
      <c r="U1110" t="s">
        <v>8333</v>
      </c>
      <c r="V1110" t="s">
        <v>8334</v>
      </c>
    </row>
    <row r="1111" spans="1:22" ht="4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3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4">
        <f t="shared" si="87"/>
        <v>42662.502199074079</v>
      </c>
      <c r="M1111" s="19">
        <f t="shared" si="88"/>
        <v>2016</v>
      </c>
      <c r="N1111" s="14">
        <f t="shared" si="85"/>
        <v>42692.543865740736</v>
      </c>
      <c r="O1111" t="b">
        <v>0</v>
      </c>
      <c r="P1111">
        <v>3</v>
      </c>
      <c r="Q1111" t="b">
        <v>0</v>
      </c>
      <c r="R1111" t="s">
        <v>8282</v>
      </c>
      <c r="S1111" s="7">
        <f t="shared" si="86"/>
        <v>0.44999999999999996</v>
      </c>
      <c r="T1111" s="7">
        <f t="shared" si="89"/>
        <v>15</v>
      </c>
      <c r="U1111" t="s">
        <v>8333</v>
      </c>
      <c r="V1111" t="s">
        <v>8334</v>
      </c>
    </row>
    <row r="1112" spans="1:22" ht="4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11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4">
        <f t="shared" si="87"/>
        <v>41220.683124999996</v>
      </c>
      <c r="M1112" s="19">
        <f t="shared" si="88"/>
        <v>2012</v>
      </c>
      <c r="N1112" s="14">
        <f t="shared" si="85"/>
        <v>41250.683124999996</v>
      </c>
      <c r="O1112" t="b">
        <v>0</v>
      </c>
      <c r="P1112">
        <v>11</v>
      </c>
      <c r="Q1112" t="b">
        <v>0</v>
      </c>
      <c r="R1112" t="s">
        <v>8282</v>
      </c>
      <c r="S1112" s="7">
        <f t="shared" si="86"/>
        <v>0.51</v>
      </c>
      <c r="T1112" s="7">
        <f t="shared" si="89"/>
        <v>23.181818181818183</v>
      </c>
      <c r="U1112" t="s">
        <v>8333</v>
      </c>
      <c r="V1112" t="s">
        <v>8334</v>
      </c>
    </row>
    <row r="1113" spans="1:22" ht="4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4">
        <f t="shared" si="87"/>
        <v>42346.953587962962</v>
      </c>
      <c r="M1113" s="19">
        <f t="shared" si="88"/>
        <v>2015</v>
      </c>
      <c r="N1113" s="14">
        <f t="shared" si="85"/>
        <v>42376.953587962962</v>
      </c>
      <c r="O1113" t="b">
        <v>0</v>
      </c>
      <c r="P1113">
        <v>1</v>
      </c>
      <c r="Q1113" t="b">
        <v>0</v>
      </c>
      <c r="R1113" t="s">
        <v>8282</v>
      </c>
      <c r="S1113" s="7">
        <f t="shared" si="86"/>
        <v>0.04</v>
      </c>
      <c r="T1113" s="7">
        <f t="shared" si="89"/>
        <v>1</v>
      </c>
      <c r="U1113" t="s">
        <v>8333</v>
      </c>
      <c r="V1113" t="s">
        <v>8334</v>
      </c>
    </row>
    <row r="1114" spans="1:22" ht="4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4">
        <f t="shared" si="87"/>
        <v>41963.509386574078</v>
      </c>
      <c r="M1114" s="19">
        <f t="shared" si="88"/>
        <v>2014</v>
      </c>
      <c r="N1114" s="14">
        <f t="shared" si="85"/>
        <v>42023.104166666672</v>
      </c>
      <c r="O1114" t="b">
        <v>0</v>
      </c>
      <c r="P1114">
        <v>312</v>
      </c>
      <c r="Q1114" t="b">
        <v>0</v>
      </c>
      <c r="R1114" t="s">
        <v>8282</v>
      </c>
      <c r="S1114" s="7">
        <f t="shared" si="86"/>
        <v>35.537409090909087</v>
      </c>
      <c r="T1114" s="7">
        <f t="shared" si="89"/>
        <v>100.23371794871794</v>
      </c>
      <c r="U1114" t="s">
        <v>8333</v>
      </c>
      <c r="V1114" t="s">
        <v>8334</v>
      </c>
    </row>
    <row r="1115" spans="1:22" ht="4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1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4">
        <f t="shared" si="87"/>
        <v>41835.727083333331</v>
      </c>
      <c r="M1115" s="19">
        <f t="shared" si="88"/>
        <v>2014</v>
      </c>
      <c r="N1115" s="14">
        <f t="shared" si="85"/>
        <v>41865.727083333331</v>
      </c>
      <c r="O1115" t="b">
        <v>0</v>
      </c>
      <c r="P1115">
        <v>1</v>
      </c>
      <c r="Q1115" t="b">
        <v>0</v>
      </c>
      <c r="R1115" t="s">
        <v>8282</v>
      </c>
      <c r="S1115" s="7">
        <f t="shared" si="86"/>
        <v>0.5</v>
      </c>
      <c r="T1115" s="7">
        <f t="shared" si="89"/>
        <v>5</v>
      </c>
      <c r="U1115" t="s">
        <v>8333</v>
      </c>
      <c r="V1115" t="s">
        <v>8334</v>
      </c>
    </row>
    <row r="1116" spans="1:22" ht="4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3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4">
        <f t="shared" si="87"/>
        <v>41526.095914351856</v>
      </c>
      <c r="M1116" s="19">
        <f t="shared" si="88"/>
        <v>2013</v>
      </c>
      <c r="N1116" s="14">
        <f t="shared" si="85"/>
        <v>41556.095914351856</v>
      </c>
      <c r="O1116" t="b">
        <v>0</v>
      </c>
      <c r="P1116">
        <v>3</v>
      </c>
      <c r="Q1116" t="b">
        <v>0</v>
      </c>
      <c r="R1116" t="s">
        <v>8282</v>
      </c>
      <c r="S1116" s="7">
        <f t="shared" si="86"/>
        <v>0.16666666666666669</v>
      </c>
      <c r="T1116" s="7">
        <f t="shared" si="89"/>
        <v>3.3333333333333335</v>
      </c>
      <c r="U1116" t="s">
        <v>8333</v>
      </c>
      <c r="V1116" t="s">
        <v>8334</v>
      </c>
    </row>
    <row r="1117" spans="1:22" ht="4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4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4">
        <f t="shared" si="87"/>
        <v>42429.445543981477</v>
      </c>
      <c r="M1117" s="19">
        <f t="shared" si="88"/>
        <v>2016</v>
      </c>
      <c r="N1117" s="14">
        <f t="shared" si="85"/>
        <v>42459.403877314813</v>
      </c>
      <c r="O1117" t="b">
        <v>0</v>
      </c>
      <c r="P1117">
        <v>4</v>
      </c>
      <c r="Q1117" t="b">
        <v>0</v>
      </c>
      <c r="R1117" t="s">
        <v>8282</v>
      </c>
      <c r="S1117" s="7">
        <f t="shared" si="86"/>
        <v>0.13250000000000001</v>
      </c>
      <c r="T1117" s="7">
        <f t="shared" si="89"/>
        <v>13.25</v>
      </c>
      <c r="U1117" t="s">
        <v>8333</v>
      </c>
      <c r="V1117" t="s">
        <v>8334</v>
      </c>
    </row>
    <row r="1118" spans="1:22" ht="30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4">
        <f t="shared" si="87"/>
        <v>41009.597314814819</v>
      </c>
      <c r="M1118" s="19">
        <f t="shared" si="88"/>
        <v>2012</v>
      </c>
      <c r="N1118" s="14">
        <f t="shared" si="85"/>
        <v>41069.597314814819</v>
      </c>
      <c r="O1118" t="b">
        <v>0</v>
      </c>
      <c r="P1118">
        <v>10</v>
      </c>
      <c r="Q1118" t="b">
        <v>0</v>
      </c>
      <c r="R1118" t="s">
        <v>8282</v>
      </c>
      <c r="S1118" s="7">
        <f t="shared" si="86"/>
        <v>3.5704000000000007E-2</v>
      </c>
      <c r="T1118" s="7">
        <f t="shared" si="89"/>
        <v>17.852</v>
      </c>
      <c r="U1118" t="s">
        <v>8333</v>
      </c>
      <c r="V1118" t="s">
        <v>8334</v>
      </c>
    </row>
    <row r="1119" spans="1:22" ht="30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4">
        <f t="shared" si="87"/>
        <v>42333.348530092597</v>
      </c>
      <c r="M1119" s="19">
        <f t="shared" si="88"/>
        <v>2015</v>
      </c>
      <c r="N1119" s="14">
        <f t="shared" si="85"/>
        <v>42363.348530092597</v>
      </c>
      <c r="O1119" t="b">
        <v>0</v>
      </c>
      <c r="P1119">
        <v>8</v>
      </c>
      <c r="Q1119" t="b">
        <v>0</v>
      </c>
      <c r="R1119" t="s">
        <v>8282</v>
      </c>
      <c r="S1119" s="7">
        <f t="shared" si="86"/>
        <v>8.3000000000000007</v>
      </c>
      <c r="T1119" s="7">
        <f t="shared" si="89"/>
        <v>10.375</v>
      </c>
      <c r="U1119" t="s">
        <v>8333</v>
      </c>
      <c r="V1119" t="s">
        <v>8334</v>
      </c>
    </row>
    <row r="1120" spans="1:22" ht="4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3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4">
        <f t="shared" si="87"/>
        <v>41703.91642361111</v>
      </c>
      <c r="M1120" s="19">
        <f t="shared" si="88"/>
        <v>2014</v>
      </c>
      <c r="N1120" s="14">
        <f t="shared" si="85"/>
        <v>41733.874756944446</v>
      </c>
      <c r="O1120" t="b">
        <v>0</v>
      </c>
      <c r="P1120">
        <v>3</v>
      </c>
      <c r="Q1120" t="b">
        <v>0</v>
      </c>
      <c r="R1120" t="s">
        <v>8282</v>
      </c>
      <c r="S1120" s="7">
        <f t="shared" si="86"/>
        <v>2.4222222222222221</v>
      </c>
      <c r="T1120" s="7">
        <f t="shared" si="89"/>
        <v>36.333333333333336</v>
      </c>
      <c r="U1120" t="s">
        <v>8333</v>
      </c>
      <c r="V1120" t="s">
        <v>8334</v>
      </c>
    </row>
    <row r="1121" spans="1:22" ht="45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1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4">
        <f t="shared" si="87"/>
        <v>41722.542407407411</v>
      </c>
      <c r="M1121" s="19">
        <f t="shared" si="88"/>
        <v>2014</v>
      </c>
      <c r="N1121" s="14">
        <f t="shared" si="85"/>
        <v>41735.542407407411</v>
      </c>
      <c r="O1121" t="b">
        <v>0</v>
      </c>
      <c r="P1121">
        <v>1</v>
      </c>
      <c r="Q1121" t="b">
        <v>0</v>
      </c>
      <c r="R1121" t="s">
        <v>8282</v>
      </c>
      <c r="S1121" s="7">
        <f t="shared" si="86"/>
        <v>0.23809523809523811</v>
      </c>
      <c r="T1121" s="7">
        <f t="shared" si="89"/>
        <v>5</v>
      </c>
      <c r="U1121" t="s">
        <v>8333</v>
      </c>
      <c r="V1121" t="s">
        <v>8334</v>
      </c>
    </row>
    <row r="1122" spans="1:22" ht="30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4">
        <f t="shared" si="87"/>
        <v>40799.622685185182</v>
      </c>
      <c r="M1122" s="19">
        <f t="shared" si="88"/>
        <v>2011</v>
      </c>
      <c r="N1122" s="14">
        <f t="shared" si="85"/>
        <v>40844.622685185182</v>
      </c>
      <c r="O1122" t="b">
        <v>0</v>
      </c>
      <c r="P1122">
        <v>0</v>
      </c>
      <c r="Q1122" t="b">
        <v>0</v>
      </c>
      <c r="R1122" t="s">
        <v>8282</v>
      </c>
      <c r="S1122" s="7">
        <f t="shared" si="86"/>
        <v>0</v>
      </c>
      <c r="T1122" s="7">
        <f t="shared" si="89"/>
        <v>0</v>
      </c>
      <c r="U1122" t="s">
        <v>8333</v>
      </c>
      <c r="V1122" t="s">
        <v>8334</v>
      </c>
    </row>
    <row r="1123" spans="1:22" ht="4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5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4">
        <f t="shared" si="87"/>
        <v>42412.684212962966</v>
      </c>
      <c r="M1123" s="19">
        <f t="shared" si="88"/>
        <v>2016</v>
      </c>
      <c r="N1123" s="14">
        <f t="shared" si="85"/>
        <v>42442.642546296294</v>
      </c>
      <c r="O1123" t="b">
        <v>0</v>
      </c>
      <c r="P1123">
        <v>5</v>
      </c>
      <c r="Q1123" t="b">
        <v>0</v>
      </c>
      <c r="R1123" t="s">
        <v>8282</v>
      </c>
      <c r="S1123" s="7">
        <f t="shared" si="86"/>
        <v>1.1599999999999999E-2</v>
      </c>
      <c r="T1123" s="7">
        <f t="shared" si="89"/>
        <v>5.8</v>
      </c>
      <c r="U1123" t="s">
        <v>8333</v>
      </c>
      <c r="V1123" t="s">
        <v>8334</v>
      </c>
    </row>
    <row r="1124" spans="1:22" ht="45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4">
        <f t="shared" si="87"/>
        <v>41410.453993055555</v>
      </c>
      <c r="M1124" s="19">
        <f t="shared" si="88"/>
        <v>2013</v>
      </c>
      <c r="N1124" s="14">
        <f t="shared" si="85"/>
        <v>41424.453993055555</v>
      </c>
      <c r="O1124" t="b">
        <v>0</v>
      </c>
      <c r="P1124">
        <v>0</v>
      </c>
      <c r="Q1124" t="b">
        <v>0</v>
      </c>
      <c r="R1124" t="s">
        <v>8282</v>
      </c>
      <c r="S1124" s="7">
        <f t="shared" si="86"/>
        <v>0</v>
      </c>
      <c r="T1124" s="7">
        <f t="shared" si="89"/>
        <v>0</v>
      </c>
      <c r="U1124" t="s">
        <v>8333</v>
      </c>
      <c r="V1124" t="s">
        <v>8334</v>
      </c>
    </row>
    <row r="1125" spans="1:22" ht="4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3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4">
        <f t="shared" si="87"/>
        <v>41718.2737037037</v>
      </c>
      <c r="M1125" s="19">
        <f t="shared" si="88"/>
        <v>2014</v>
      </c>
      <c r="N1125" s="14">
        <f t="shared" si="85"/>
        <v>41748.2737037037</v>
      </c>
      <c r="O1125" t="b">
        <v>0</v>
      </c>
      <c r="P1125">
        <v>3</v>
      </c>
      <c r="Q1125" t="b">
        <v>0</v>
      </c>
      <c r="R1125" t="s">
        <v>8282</v>
      </c>
      <c r="S1125" s="7">
        <f t="shared" si="86"/>
        <v>0.22</v>
      </c>
      <c r="T1125" s="7">
        <f t="shared" si="89"/>
        <v>3.6666666666666665</v>
      </c>
      <c r="U1125" t="s">
        <v>8333</v>
      </c>
      <c r="V1125" t="s">
        <v>8334</v>
      </c>
    </row>
    <row r="1126" spans="1:22" ht="4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7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4">
        <f t="shared" si="87"/>
        <v>42094.417256944449</v>
      </c>
      <c r="M1126" s="19">
        <f t="shared" si="88"/>
        <v>2015</v>
      </c>
      <c r="N1126" s="14">
        <f t="shared" si="85"/>
        <v>42124.417256944449</v>
      </c>
      <c r="O1126" t="b">
        <v>0</v>
      </c>
      <c r="P1126">
        <v>7</v>
      </c>
      <c r="Q1126" t="b">
        <v>0</v>
      </c>
      <c r="R1126" t="s">
        <v>8283</v>
      </c>
      <c r="S1126" s="7">
        <f t="shared" si="86"/>
        <v>0.47222222222222221</v>
      </c>
      <c r="T1126" s="7">
        <f t="shared" si="89"/>
        <v>60.714285714285715</v>
      </c>
      <c r="U1126" t="s">
        <v>8333</v>
      </c>
      <c r="V1126" t="s">
        <v>8335</v>
      </c>
    </row>
    <row r="1127" spans="1:22" ht="4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4">
        <f t="shared" si="87"/>
        <v>42212.374189814815</v>
      </c>
      <c r="M1127" s="19">
        <f t="shared" si="88"/>
        <v>2015</v>
      </c>
      <c r="N1127" s="14">
        <f t="shared" si="85"/>
        <v>42272.374189814815</v>
      </c>
      <c r="O1127" t="b">
        <v>0</v>
      </c>
      <c r="P1127">
        <v>0</v>
      </c>
      <c r="Q1127" t="b">
        <v>0</v>
      </c>
      <c r="R1127" t="s">
        <v>8283</v>
      </c>
      <c r="S1127" s="7">
        <f t="shared" si="86"/>
        <v>0</v>
      </c>
      <c r="T1127" s="7">
        <f t="shared" si="89"/>
        <v>0</v>
      </c>
      <c r="U1127" t="s">
        <v>8333</v>
      </c>
      <c r="V1127" t="s">
        <v>8335</v>
      </c>
    </row>
    <row r="1128" spans="1:22" ht="30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2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4">
        <f t="shared" si="87"/>
        <v>42535.077476851853</v>
      </c>
      <c r="M1128" s="19">
        <f t="shared" si="88"/>
        <v>2016</v>
      </c>
      <c r="N1128" s="14">
        <f t="shared" si="85"/>
        <v>42565.077476851853</v>
      </c>
      <c r="O1128" t="b">
        <v>0</v>
      </c>
      <c r="P1128">
        <v>2</v>
      </c>
      <c r="Q1128" t="b">
        <v>0</v>
      </c>
      <c r="R1128" t="s">
        <v>8283</v>
      </c>
      <c r="S1128" s="7">
        <f t="shared" si="86"/>
        <v>0.5</v>
      </c>
      <c r="T1128" s="7">
        <f t="shared" si="89"/>
        <v>5</v>
      </c>
      <c r="U1128" t="s">
        <v>8333</v>
      </c>
      <c r="V1128" t="s">
        <v>8335</v>
      </c>
    </row>
    <row r="1129" spans="1:22" ht="45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23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4">
        <f t="shared" si="87"/>
        <v>41926.604166666664</v>
      </c>
      <c r="M1129" s="19">
        <f t="shared" si="88"/>
        <v>2014</v>
      </c>
      <c r="N1129" s="14">
        <f t="shared" si="85"/>
        <v>41957.645833333328</v>
      </c>
      <c r="O1129" t="b">
        <v>0</v>
      </c>
      <c r="P1129">
        <v>23</v>
      </c>
      <c r="Q1129" t="b">
        <v>0</v>
      </c>
      <c r="R1129" t="s">
        <v>8283</v>
      </c>
      <c r="S1129" s="7">
        <f t="shared" si="86"/>
        <v>1.6714285714285713</v>
      </c>
      <c r="T1129" s="7">
        <f t="shared" si="89"/>
        <v>25.434782608695652</v>
      </c>
      <c r="U1129" t="s">
        <v>8333</v>
      </c>
      <c r="V1129" t="s">
        <v>8335</v>
      </c>
    </row>
    <row r="1130" spans="1:22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4">
        <f t="shared" si="87"/>
        <v>41828.399502314816</v>
      </c>
      <c r="M1130" s="19">
        <f t="shared" si="88"/>
        <v>2014</v>
      </c>
      <c r="N1130" s="14">
        <f t="shared" si="85"/>
        <v>41858.399502314816</v>
      </c>
      <c r="O1130" t="b">
        <v>0</v>
      </c>
      <c r="P1130">
        <v>1</v>
      </c>
      <c r="Q1130" t="b">
        <v>0</v>
      </c>
      <c r="R1130" t="s">
        <v>8283</v>
      </c>
      <c r="S1130" s="7">
        <f t="shared" si="86"/>
        <v>0.1</v>
      </c>
      <c r="T1130" s="7">
        <f t="shared" si="89"/>
        <v>1</v>
      </c>
      <c r="U1130" t="s">
        <v>8333</v>
      </c>
      <c r="V1130" t="s">
        <v>8335</v>
      </c>
    </row>
    <row r="1131" spans="1:22" ht="4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4">
        <f t="shared" si="87"/>
        <v>42496.014965277776</v>
      </c>
      <c r="M1131" s="19">
        <f t="shared" si="88"/>
        <v>2016</v>
      </c>
      <c r="N1131" s="14">
        <f t="shared" si="85"/>
        <v>42526.014965277776</v>
      </c>
      <c r="O1131" t="b">
        <v>0</v>
      </c>
      <c r="P1131">
        <v>2</v>
      </c>
      <c r="Q1131" t="b">
        <v>0</v>
      </c>
      <c r="R1131" t="s">
        <v>8283</v>
      </c>
      <c r="S1131" s="7">
        <f t="shared" si="86"/>
        <v>0.105</v>
      </c>
      <c r="T1131" s="7">
        <f t="shared" si="89"/>
        <v>10.5</v>
      </c>
      <c r="U1131" t="s">
        <v>8333</v>
      </c>
      <c r="V1131" t="s">
        <v>8335</v>
      </c>
    </row>
    <row r="1132" spans="1:22" ht="4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3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4">
        <f t="shared" si="87"/>
        <v>41908.746527777781</v>
      </c>
      <c r="M1132" s="19">
        <f t="shared" si="88"/>
        <v>2014</v>
      </c>
      <c r="N1132" s="14">
        <f t="shared" si="85"/>
        <v>41968.788194444445</v>
      </c>
      <c r="O1132" t="b">
        <v>0</v>
      </c>
      <c r="P1132">
        <v>3</v>
      </c>
      <c r="Q1132" t="b">
        <v>0</v>
      </c>
      <c r="R1132" t="s">
        <v>8283</v>
      </c>
      <c r="S1132" s="7">
        <f t="shared" si="86"/>
        <v>0.22</v>
      </c>
      <c r="T1132" s="7">
        <f t="shared" si="89"/>
        <v>3.6666666666666665</v>
      </c>
      <c r="U1132" t="s">
        <v>8333</v>
      </c>
      <c r="V1132" t="s">
        <v>8335</v>
      </c>
    </row>
    <row r="1133" spans="1:22" ht="4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4">
        <f t="shared" si="87"/>
        <v>42332.658194444448</v>
      </c>
      <c r="M1133" s="19">
        <f t="shared" si="88"/>
        <v>2015</v>
      </c>
      <c r="N1133" s="14">
        <f t="shared" si="85"/>
        <v>42362.658194444448</v>
      </c>
      <c r="O1133" t="b">
        <v>0</v>
      </c>
      <c r="P1133">
        <v>0</v>
      </c>
      <c r="Q1133" t="b">
        <v>0</v>
      </c>
      <c r="R1133" t="s">
        <v>8283</v>
      </c>
      <c r="S1133" s="7">
        <f t="shared" si="86"/>
        <v>0</v>
      </c>
      <c r="T1133" s="7">
        <f t="shared" si="89"/>
        <v>0</v>
      </c>
      <c r="U1133" t="s">
        <v>8333</v>
      </c>
      <c r="V1133" t="s">
        <v>8335</v>
      </c>
    </row>
    <row r="1134" spans="1:22" ht="4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13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4">
        <f t="shared" si="87"/>
        <v>42705.865405092598</v>
      </c>
      <c r="M1134" s="19">
        <f t="shared" si="88"/>
        <v>2016</v>
      </c>
      <c r="N1134" s="14">
        <f t="shared" si="85"/>
        <v>42735.865405092598</v>
      </c>
      <c r="O1134" t="b">
        <v>0</v>
      </c>
      <c r="P1134">
        <v>13</v>
      </c>
      <c r="Q1134" t="b">
        <v>0</v>
      </c>
      <c r="R1134" t="s">
        <v>8283</v>
      </c>
      <c r="S1134" s="7">
        <f t="shared" si="86"/>
        <v>14.38</v>
      </c>
      <c r="T1134" s="7">
        <f t="shared" si="89"/>
        <v>110.61538461538461</v>
      </c>
      <c r="U1134" t="s">
        <v>8333</v>
      </c>
      <c r="V1134" t="s">
        <v>8335</v>
      </c>
    </row>
    <row r="1135" spans="1:22" ht="4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1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4">
        <f t="shared" si="87"/>
        <v>41821.157187500001</v>
      </c>
      <c r="M1135" s="19">
        <f t="shared" si="88"/>
        <v>2014</v>
      </c>
      <c r="N1135" s="14">
        <f t="shared" si="85"/>
        <v>41851.157187500001</v>
      </c>
      <c r="O1135" t="b">
        <v>0</v>
      </c>
      <c r="P1135">
        <v>1</v>
      </c>
      <c r="Q1135" t="b">
        <v>0</v>
      </c>
      <c r="R1135" t="s">
        <v>8283</v>
      </c>
      <c r="S1135" s="7">
        <f t="shared" si="86"/>
        <v>0.66666666666666674</v>
      </c>
      <c r="T1135" s="7">
        <f t="shared" si="89"/>
        <v>20</v>
      </c>
      <c r="U1135" t="s">
        <v>8333</v>
      </c>
      <c r="V1135" t="s">
        <v>8335</v>
      </c>
    </row>
    <row r="1136" spans="1:22" ht="4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4">
        <f t="shared" si="87"/>
        <v>41958.035046296296</v>
      </c>
      <c r="M1136" s="19">
        <f t="shared" si="88"/>
        <v>2014</v>
      </c>
      <c r="N1136" s="14">
        <f t="shared" si="85"/>
        <v>41971.939583333333</v>
      </c>
      <c r="O1136" t="b">
        <v>0</v>
      </c>
      <c r="P1136">
        <v>1</v>
      </c>
      <c r="Q1136" t="b">
        <v>0</v>
      </c>
      <c r="R1136" t="s">
        <v>8283</v>
      </c>
      <c r="S1136" s="7">
        <f t="shared" si="86"/>
        <v>4.0000000000000001E-3</v>
      </c>
      <c r="T1136" s="7">
        <f t="shared" si="89"/>
        <v>1</v>
      </c>
      <c r="U1136" t="s">
        <v>8333</v>
      </c>
      <c r="V1136" t="s">
        <v>8335</v>
      </c>
    </row>
    <row r="1137" spans="1:22" ht="60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1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4">
        <f t="shared" si="87"/>
        <v>42558.73951388889</v>
      </c>
      <c r="M1137" s="19">
        <f t="shared" si="88"/>
        <v>2016</v>
      </c>
      <c r="N1137" s="14">
        <f t="shared" si="85"/>
        <v>42588.73951388889</v>
      </c>
      <c r="O1137" t="b">
        <v>0</v>
      </c>
      <c r="P1137">
        <v>1</v>
      </c>
      <c r="Q1137" t="b">
        <v>0</v>
      </c>
      <c r="R1137" t="s">
        <v>8283</v>
      </c>
      <c r="S1137" s="7">
        <f t="shared" si="86"/>
        <v>5</v>
      </c>
      <c r="T1137" s="7">
        <f t="shared" si="89"/>
        <v>50</v>
      </c>
      <c r="U1137" t="s">
        <v>8333</v>
      </c>
      <c r="V1137" t="s">
        <v>8335</v>
      </c>
    </row>
    <row r="1138" spans="1:22" ht="4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6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4">
        <f t="shared" si="87"/>
        <v>42327.421631944446</v>
      </c>
      <c r="M1138" s="19">
        <f t="shared" si="88"/>
        <v>2015</v>
      </c>
      <c r="N1138" s="14">
        <f t="shared" si="85"/>
        <v>42357.421631944446</v>
      </c>
      <c r="O1138" t="b">
        <v>0</v>
      </c>
      <c r="P1138">
        <v>6</v>
      </c>
      <c r="Q1138" t="b">
        <v>0</v>
      </c>
      <c r="R1138" t="s">
        <v>8283</v>
      </c>
      <c r="S1138" s="7">
        <f t="shared" si="86"/>
        <v>6.4439140811455857</v>
      </c>
      <c r="T1138" s="7">
        <f t="shared" si="89"/>
        <v>45</v>
      </c>
      <c r="U1138" t="s">
        <v>8333</v>
      </c>
      <c r="V1138" t="s">
        <v>8335</v>
      </c>
    </row>
    <row r="1139" spans="1:22" ht="4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39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4">
        <f t="shared" si="87"/>
        <v>42453.569687499999</v>
      </c>
      <c r="M1139" s="19">
        <f t="shared" si="88"/>
        <v>2016</v>
      </c>
      <c r="N1139" s="14">
        <f t="shared" si="85"/>
        <v>42483.569687499999</v>
      </c>
      <c r="O1139" t="b">
        <v>0</v>
      </c>
      <c r="P1139">
        <v>39</v>
      </c>
      <c r="Q1139" t="b">
        <v>0</v>
      </c>
      <c r="R1139" t="s">
        <v>8283</v>
      </c>
      <c r="S1139" s="7">
        <f t="shared" si="86"/>
        <v>39.5</v>
      </c>
      <c r="T1139" s="7">
        <f t="shared" si="89"/>
        <v>253.2051282051282</v>
      </c>
      <c r="U1139" t="s">
        <v>8333</v>
      </c>
      <c r="V1139" t="s">
        <v>8335</v>
      </c>
    </row>
    <row r="1140" spans="1:22" ht="4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4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4">
        <f t="shared" si="87"/>
        <v>42736.6566087963</v>
      </c>
      <c r="M1140" s="19">
        <f t="shared" si="88"/>
        <v>2017</v>
      </c>
      <c r="N1140" s="14">
        <f t="shared" si="85"/>
        <v>42756.6566087963</v>
      </c>
      <c r="O1140" t="b">
        <v>0</v>
      </c>
      <c r="P1140">
        <v>4</v>
      </c>
      <c r="Q1140" t="b">
        <v>0</v>
      </c>
      <c r="R1140" t="s">
        <v>8283</v>
      </c>
      <c r="S1140" s="7">
        <f t="shared" si="86"/>
        <v>0.35714285714285715</v>
      </c>
      <c r="T1140" s="7">
        <f t="shared" si="89"/>
        <v>31.25</v>
      </c>
      <c r="U1140" t="s">
        <v>8333</v>
      </c>
      <c r="V1140" t="s">
        <v>8335</v>
      </c>
    </row>
    <row r="1141" spans="1:22" ht="4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1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4">
        <f t="shared" si="87"/>
        <v>41975.09752314815</v>
      </c>
      <c r="M1141" s="19">
        <f t="shared" si="88"/>
        <v>2014</v>
      </c>
      <c r="N1141" s="14">
        <f t="shared" si="85"/>
        <v>42005.09752314815</v>
      </c>
      <c r="O1141" t="b">
        <v>0</v>
      </c>
      <c r="P1141">
        <v>1</v>
      </c>
      <c r="Q1141" t="b">
        <v>0</v>
      </c>
      <c r="R1141" t="s">
        <v>8283</v>
      </c>
      <c r="S1141" s="7">
        <f t="shared" si="86"/>
        <v>6.25E-2</v>
      </c>
      <c r="T1141" s="7">
        <f t="shared" si="89"/>
        <v>5</v>
      </c>
      <c r="U1141" t="s">
        <v>8333</v>
      </c>
      <c r="V1141" t="s">
        <v>8335</v>
      </c>
    </row>
    <row r="1142" spans="1:22" ht="4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4">
        <f t="shared" si="87"/>
        <v>42192.212048611109</v>
      </c>
      <c r="M1142" s="19">
        <f t="shared" si="88"/>
        <v>2015</v>
      </c>
      <c r="N1142" s="14">
        <f t="shared" si="85"/>
        <v>42222.212048611109</v>
      </c>
      <c r="O1142" t="b">
        <v>0</v>
      </c>
      <c r="P1142">
        <v>0</v>
      </c>
      <c r="Q1142" t="b">
        <v>0</v>
      </c>
      <c r="R1142" t="s">
        <v>8283</v>
      </c>
      <c r="S1142" s="7">
        <f t="shared" si="86"/>
        <v>0</v>
      </c>
      <c r="T1142" s="7">
        <f t="shared" si="89"/>
        <v>0</v>
      </c>
      <c r="U1142" t="s">
        <v>8333</v>
      </c>
      <c r="V1142" t="s">
        <v>8335</v>
      </c>
    </row>
    <row r="1143" spans="1:22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4">
        <f t="shared" si="87"/>
        <v>42164.449652777781</v>
      </c>
      <c r="M1143" s="19">
        <f t="shared" si="88"/>
        <v>2015</v>
      </c>
      <c r="N1143" s="14">
        <f t="shared" si="85"/>
        <v>42194.449652777781</v>
      </c>
      <c r="O1143" t="b">
        <v>0</v>
      </c>
      <c r="P1143">
        <v>0</v>
      </c>
      <c r="Q1143" t="b">
        <v>0</v>
      </c>
      <c r="R1143" t="s">
        <v>8283</v>
      </c>
      <c r="S1143" s="7">
        <f t="shared" si="86"/>
        <v>0</v>
      </c>
      <c r="T1143" s="7">
        <f t="shared" si="89"/>
        <v>0</v>
      </c>
      <c r="U1143" t="s">
        <v>8333</v>
      </c>
      <c r="V1143" t="s">
        <v>8335</v>
      </c>
    </row>
    <row r="1144" spans="1:22" ht="4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4">
        <f t="shared" si="87"/>
        <v>42021.756099537037</v>
      </c>
      <c r="M1144" s="19">
        <f t="shared" si="88"/>
        <v>2015</v>
      </c>
      <c r="N1144" s="14">
        <f t="shared" si="85"/>
        <v>42051.756099537037</v>
      </c>
      <c r="O1144" t="b">
        <v>0</v>
      </c>
      <c r="P1144">
        <v>0</v>
      </c>
      <c r="Q1144" t="b">
        <v>0</v>
      </c>
      <c r="R1144" t="s">
        <v>8283</v>
      </c>
      <c r="S1144" s="7">
        <f t="shared" si="86"/>
        <v>0</v>
      </c>
      <c r="T1144" s="7">
        <f t="shared" si="89"/>
        <v>0</v>
      </c>
      <c r="U1144" t="s">
        <v>8333</v>
      </c>
      <c r="V1144" t="s">
        <v>8335</v>
      </c>
    </row>
    <row r="1145" spans="1:22" ht="4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8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4">
        <f t="shared" si="87"/>
        <v>42324.94358796296</v>
      </c>
      <c r="M1145" s="19">
        <f t="shared" si="88"/>
        <v>2015</v>
      </c>
      <c r="N1145" s="14">
        <f t="shared" si="85"/>
        <v>42354.94358796296</v>
      </c>
      <c r="O1145" t="b">
        <v>0</v>
      </c>
      <c r="P1145">
        <v>8</v>
      </c>
      <c r="Q1145" t="b">
        <v>0</v>
      </c>
      <c r="R1145" t="s">
        <v>8283</v>
      </c>
      <c r="S1145" s="7">
        <f t="shared" si="86"/>
        <v>0.41333333333333333</v>
      </c>
      <c r="T1145" s="7">
        <f t="shared" si="89"/>
        <v>23.25</v>
      </c>
      <c r="U1145" t="s">
        <v>8333</v>
      </c>
      <c r="V1145" t="s">
        <v>8335</v>
      </c>
    </row>
    <row r="1146" spans="1:22" ht="4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4">
        <f t="shared" si="87"/>
        <v>42092.931944444441</v>
      </c>
      <c r="M1146" s="19">
        <f t="shared" si="88"/>
        <v>2015</v>
      </c>
      <c r="N1146" s="14">
        <f t="shared" si="85"/>
        <v>42122.931944444441</v>
      </c>
      <c r="O1146" t="b">
        <v>0</v>
      </c>
      <c r="P1146">
        <v>0</v>
      </c>
      <c r="Q1146" t="b">
        <v>0</v>
      </c>
      <c r="R1146" t="s">
        <v>8284</v>
      </c>
      <c r="S1146" s="7">
        <f t="shared" si="86"/>
        <v>0</v>
      </c>
      <c r="T1146" s="7">
        <f t="shared" si="89"/>
        <v>0</v>
      </c>
      <c r="U1146" t="s">
        <v>8336</v>
      </c>
      <c r="V1146" t="s">
        <v>8337</v>
      </c>
    </row>
    <row r="1147" spans="1:22" ht="30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4">
        <f t="shared" si="87"/>
        <v>41854.49759259259</v>
      </c>
      <c r="M1147" s="19">
        <f t="shared" si="88"/>
        <v>2014</v>
      </c>
      <c r="N1147" s="14">
        <f t="shared" si="85"/>
        <v>41914.49759259259</v>
      </c>
      <c r="O1147" t="b">
        <v>0</v>
      </c>
      <c r="P1147">
        <v>1</v>
      </c>
      <c r="Q1147" t="b">
        <v>0</v>
      </c>
      <c r="R1147" t="s">
        <v>8284</v>
      </c>
      <c r="S1147" s="7">
        <f t="shared" si="86"/>
        <v>0.125</v>
      </c>
      <c r="T1147" s="7">
        <f t="shared" si="89"/>
        <v>100</v>
      </c>
      <c r="U1147" t="s">
        <v>8336</v>
      </c>
      <c r="V1147" t="s">
        <v>8337</v>
      </c>
    </row>
    <row r="1148" spans="1:22" ht="30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12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4">
        <f t="shared" si="87"/>
        <v>41723.7033912037</v>
      </c>
      <c r="M1148" s="19">
        <f t="shared" si="88"/>
        <v>2014</v>
      </c>
      <c r="N1148" s="14">
        <f t="shared" si="85"/>
        <v>41761.7033912037</v>
      </c>
      <c r="O1148" t="b">
        <v>0</v>
      </c>
      <c r="P1148">
        <v>12</v>
      </c>
      <c r="Q1148" t="b">
        <v>0</v>
      </c>
      <c r="R1148" t="s">
        <v>8284</v>
      </c>
      <c r="S1148" s="7">
        <f t="shared" si="86"/>
        <v>8.8333333333333339</v>
      </c>
      <c r="T1148" s="7">
        <f t="shared" si="89"/>
        <v>44.166666666666664</v>
      </c>
      <c r="U1148" t="s">
        <v>8336</v>
      </c>
      <c r="V1148" t="s">
        <v>8337</v>
      </c>
    </row>
    <row r="1149" spans="1:22" ht="4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4">
        <f t="shared" si="87"/>
        <v>41871.722025462965</v>
      </c>
      <c r="M1149" s="19">
        <f t="shared" si="88"/>
        <v>2014</v>
      </c>
      <c r="N1149" s="14">
        <f t="shared" si="85"/>
        <v>41931.722025462965</v>
      </c>
      <c r="O1149" t="b">
        <v>0</v>
      </c>
      <c r="P1149">
        <v>0</v>
      </c>
      <c r="Q1149" t="b">
        <v>0</v>
      </c>
      <c r="R1149" t="s">
        <v>8284</v>
      </c>
      <c r="S1149" s="7">
        <f t="shared" si="86"/>
        <v>0</v>
      </c>
      <c r="T1149" s="7">
        <f t="shared" si="89"/>
        <v>0</v>
      </c>
      <c r="U1149" t="s">
        <v>8336</v>
      </c>
      <c r="V1149" t="s">
        <v>8337</v>
      </c>
    </row>
    <row r="1150" spans="1:22" ht="30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3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4">
        <f t="shared" si="87"/>
        <v>42674.921076388884</v>
      </c>
      <c r="M1150" s="19">
        <f t="shared" si="88"/>
        <v>2016</v>
      </c>
      <c r="N1150" s="14">
        <f t="shared" si="85"/>
        <v>42704.962743055556</v>
      </c>
      <c r="O1150" t="b">
        <v>0</v>
      </c>
      <c r="P1150">
        <v>3</v>
      </c>
      <c r="Q1150" t="b">
        <v>0</v>
      </c>
      <c r="R1150" t="s">
        <v>8284</v>
      </c>
      <c r="S1150" s="7">
        <f t="shared" si="86"/>
        <v>0.48666666666666669</v>
      </c>
      <c r="T1150" s="7">
        <f t="shared" si="89"/>
        <v>24.333333333333332</v>
      </c>
      <c r="U1150" t="s">
        <v>8336</v>
      </c>
      <c r="V1150" t="s">
        <v>8337</v>
      </c>
    </row>
    <row r="1151" spans="1:22" ht="30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2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4">
        <f t="shared" si="87"/>
        <v>42507.46025462963</v>
      </c>
      <c r="M1151" s="19">
        <f t="shared" si="88"/>
        <v>2016</v>
      </c>
      <c r="N1151" s="14">
        <f t="shared" si="85"/>
        <v>42537.46025462963</v>
      </c>
      <c r="O1151" t="b">
        <v>0</v>
      </c>
      <c r="P1151">
        <v>2</v>
      </c>
      <c r="Q1151" t="b">
        <v>0</v>
      </c>
      <c r="R1151" t="s">
        <v>8284</v>
      </c>
      <c r="S1151" s="7">
        <f t="shared" si="86"/>
        <v>0.15</v>
      </c>
      <c r="T1151" s="7">
        <f t="shared" si="89"/>
        <v>37.5</v>
      </c>
      <c r="U1151" t="s">
        <v>8336</v>
      </c>
      <c r="V1151" t="s">
        <v>8337</v>
      </c>
    </row>
    <row r="1152" spans="1:22" ht="30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6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4">
        <f t="shared" si="87"/>
        <v>42317.704571759255</v>
      </c>
      <c r="M1152" s="19">
        <f t="shared" si="88"/>
        <v>2015</v>
      </c>
      <c r="N1152" s="14">
        <f t="shared" si="85"/>
        <v>42377.704571759255</v>
      </c>
      <c r="O1152" t="b">
        <v>0</v>
      </c>
      <c r="P1152">
        <v>6</v>
      </c>
      <c r="Q1152" t="b">
        <v>0</v>
      </c>
      <c r="R1152" t="s">
        <v>8284</v>
      </c>
      <c r="S1152" s="7">
        <f t="shared" si="86"/>
        <v>10.08</v>
      </c>
      <c r="T1152" s="7">
        <f t="shared" si="89"/>
        <v>42</v>
      </c>
      <c r="U1152" t="s">
        <v>8336</v>
      </c>
      <c r="V1152" t="s">
        <v>8337</v>
      </c>
    </row>
    <row r="1153" spans="1:22" ht="45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4">
        <f t="shared" si="87"/>
        <v>42223.852581018524</v>
      </c>
      <c r="M1153" s="19">
        <f t="shared" si="88"/>
        <v>2015</v>
      </c>
      <c r="N1153" s="14">
        <f t="shared" si="85"/>
        <v>42253.852581018524</v>
      </c>
      <c r="O1153" t="b">
        <v>0</v>
      </c>
      <c r="P1153">
        <v>0</v>
      </c>
      <c r="Q1153" t="b">
        <v>0</v>
      </c>
      <c r="R1153" t="s">
        <v>8284</v>
      </c>
      <c r="S1153" s="7">
        <f t="shared" si="86"/>
        <v>0</v>
      </c>
      <c r="T1153" s="7">
        <f t="shared" si="89"/>
        <v>0</v>
      </c>
      <c r="U1153" t="s">
        <v>8336</v>
      </c>
      <c r="V1153" t="s">
        <v>8337</v>
      </c>
    </row>
    <row r="1154" spans="1:22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15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4">
        <f t="shared" si="87"/>
        <v>42109.459629629629</v>
      </c>
      <c r="M1154" s="19">
        <f t="shared" si="88"/>
        <v>2015</v>
      </c>
      <c r="N1154" s="14">
        <f t="shared" ref="N1154:N1217" si="90">(J1154/86400)+25569+(-6/24)</f>
        <v>42139.459629629629</v>
      </c>
      <c r="O1154" t="b">
        <v>0</v>
      </c>
      <c r="P1154">
        <v>15</v>
      </c>
      <c r="Q1154" t="b">
        <v>0</v>
      </c>
      <c r="R1154" t="s">
        <v>8284</v>
      </c>
      <c r="S1154" s="7">
        <f t="shared" ref="S1154:S1217" si="91">F1154/D1154*100</f>
        <v>5.6937500000000005</v>
      </c>
      <c r="T1154" s="7">
        <f t="shared" si="89"/>
        <v>60.733333333333334</v>
      </c>
      <c r="U1154" t="s">
        <v>8336</v>
      </c>
      <c r="V1154" t="s">
        <v>8337</v>
      </c>
    </row>
    <row r="1155" spans="1:22" ht="30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1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4">
        <f t="shared" ref="L1155:L1218" si="92">(K1155/86400)+25569+(-6/24)</f>
        <v>42143.464178240742</v>
      </c>
      <c r="M1155" s="19">
        <f t="shared" ref="M1155:M1218" si="93">YEAR(L1155)</f>
        <v>2015</v>
      </c>
      <c r="N1155" s="14">
        <f t="shared" si="90"/>
        <v>42173.464178240742</v>
      </c>
      <c r="O1155" t="b">
        <v>0</v>
      </c>
      <c r="P1155">
        <v>1</v>
      </c>
      <c r="Q1155" t="b">
        <v>0</v>
      </c>
      <c r="R1155" t="s">
        <v>8284</v>
      </c>
      <c r="S1155" s="7">
        <f t="shared" si="91"/>
        <v>0.625</v>
      </c>
      <c r="T1155" s="7">
        <f t="shared" ref="T1155:T1218" si="94">IFERROR(F1155/P1155,0)</f>
        <v>50</v>
      </c>
      <c r="U1155" t="s">
        <v>8336</v>
      </c>
      <c r="V1155" t="s">
        <v>8337</v>
      </c>
    </row>
    <row r="1156" spans="1:22" ht="4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4">
        <f t="shared" si="92"/>
        <v>42222.858865740738</v>
      </c>
      <c r="M1156" s="19">
        <f t="shared" si="93"/>
        <v>2015</v>
      </c>
      <c r="N1156" s="14">
        <f t="shared" si="90"/>
        <v>42252.858865740738</v>
      </c>
      <c r="O1156" t="b">
        <v>0</v>
      </c>
      <c r="P1156">
        <v>3</v>
      </c>
      <c r="Q1156" t="b">
        <v>0</v>
      </c>
      <c r="R1156" t="s">
        <v>8284</v>
      </c>
      <c r="S1156" s="7">
        <f t="shared" si="91"/>
        <v>6.5</v>
      </c>
      <c r="T1156" s="7">
        <f t="shared" si="94"/>
        <v>108.33333333333333</v>
      </c>
      <c r="U1156" t="s">
        <v>8336</v>
      </c>
      <c r="V1156" t="s">
        <v>8337</v>
      </c>
    </row>
    <row r="1157" spans="1:22" ht="4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8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4">
        <f t="shared" si="92"/>
        <v>41835.513981481483</v>
      </c>
      <c r="M1157" s="19">
        <f t="shared" si="93"/>
        <v>2014</v>
      </c>
      <c r="N1157" s="14">
        <f t="shared" si="90"/>
        <v>41865.513981481483</v>
      </c>
      <c r="O1157" t="b">
        <v>0</v>
      </c>
      <c r="P1157">
        <v>8</v>
      </c>
      <c r="Q1157" t="b">
        <v>0</v>
      </c>
      <c r="R1157" t="s">
        <v>8284</v>
      </c>
      <c r="S1157" s="7">
        <f t="shared" si="91"/>
        <v>0.752</v>
      </c>
      <c r="T1157" s="7">
        <f t="shared" si="94"/>
        <v>23.5</v>
      </c>
      <c r="U1157" t="s">
        <v>8336</v>
      </c>
      <c r="V1157" t="s">
        <v>8337</v>
      </c>
    </row>
    <row r="1158" spans="1:22" ht="4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4">
        <f t="shared" si="92"/>
        <v>42028.82131944444</v>
      </c>
      <c r="M1158" s="19">
        <f t="shared" si="93"/>
        <v>2015</v>
      </c>
      <c r="N1158" s="14">
        <f t="shared" si="90"/>
        <v>42058.82131944444</v>
      </c>
      <c r="O1158" t="b">
        <v>0</v>
      </c>
      <c r="P1158">
        <v>0</v>
      </c>
      <c r="Q1158" t="b">
        <v>0</v>
      </c>
      <c r="R1158" t="s">
        <v>8284</v>
      </c>
      <c r="S1158" s="7">
        <f t="shared" si="91"/>
        <v>0</v>
      </c>
      <c r="T1158" s="7">
        <f t="shared" si="94"/>
        <v>0</v>
      </c>
      <c r="U1158" t="s">
        <v>8336</v>
      </c>
      <c r="V1158" t="s">
        <v>8337</v>
      </c>
    </row>
    <row r="1159" spans="1:22" ht="4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3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4">
        <f t="shared" si="92"/>
        <v>41918.378240740742</v>
      </c>
      <c r="M1159" s="19">
        <f t="shared" si="93"/>
        <v>2014</v>
      </c>
      <c r="N1159" s="14">
        <f t="shared" si="90"/>
        <v>41978.419907407406</v>
      </c>
      <c r="O1159" t="b">
        <v>0</v>
      </c>
      <c r="P1159">
        <v>3</v>
      </c>
      <c r="Q1159" t="b">
        <v>0</v>
      </c>
      <c r="R1159" t="s">
        <v>8284</v>
      </c>
      <c r="S1159" s="7">
        <f t="shared" si="91"/>
        <v>1.51</v>
      </c>
      <c r="T1159" s="7">
        <f t="shared" si="94"/>
        <v>50.333333333333336</v>
      </c>
      <c r="U1159" t="s">
        <v>8336</v>
      </c>
      <c r="V1159" t="s">
        <v>8337</v>
      </c>
    </row>
    <row r="1160" spans="1:22" ht="4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4">
        <f t="shared" si="92"/>
        <v>41951.84175925926</v>
      </c>
      <c r="M1160" s="19">
        <f t="shared" si="93"/>
        <v>2014</v>
      </c>
      <c r="N1160" s="14">
        <f t="shared" si="90"/>
        <v>41981.84175925926</v>
      </c>
      <c r="O1160" t="b">
        <v>0</v>
      </c>
      <c r="P1160">
        <v>3</v>
      </c>
      <c r="Q1160" t="b">
        <v>0</v>
      </c>
      <c r="R1160" t="s">
        <v>8284</v>
      </c>
      <c r="S1160" s="7">
        <f t="shared" si="91"/>
        <v>0.46666666666666673</v>
      </c>
      <c r="T1160" s="7">
        <f t="shared" si="94"/>
        <v>11.666666666666666</v>
      </c>
      <c r="U1160" t="s">
        <v>8336</v>
      </c>
      <c r="V1160" t="s">
        <v>8337</v>
      </c>
    </row>
    <row r="1161" spans="1:22" ht="4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4">
        <f t="shared" si="92"/>
        <v>42154.476446759261</v>
      </c>
      <c r="M1161" s="19">
        <f t="shared" si="93"/>
        <v>2015</v>
      </c>
      <c r="N1161" s="14">
        <f t="shared" si="90"/>
        <v>42185.40625</v>
      </c>
      <c r="O1161" t="b">
        <v>0</v>
      </c>
      <c r="P1161">
        <v>0</v>
      </c>
      <c r="Q1161" t="b">
        <v>0</v>
      </c>
      <c r="R1161" t="s">
        <v>8284</v>
      </c>
      <c r="S1161" s="7">
        <f t="shared" si="91"/>
        <v>0</v>
      </c>
      <c r="T1161" s="7">
        <f t="shared" si="94"/>
        <v>0</v>
      </c>
      <c r="U1161" t="s">
        <v>8336</v>
      </c>
      <c r="V1161" t="s">
        <v>8337</v>
      </c>
    </row>
    <row r="1162" spans="1:22" ht="4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19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4">
        <f t="shared" si="92"/>
        <v>42060.904930555553</v>
      </c>
      <c r="M1162" s="19">
        <f t="shared" si="93"/>
        <v>2015</v>
      </c>
      <c r="N1162" s="14">
        <f t="shared" si="90"/>
        <v>42090.863263888888</v>
      </c>
      <c r="O1162" t="b">
        <v>0</v>
      </c>
      <c r="P1162">
        <v>19</v>
      </c>
      <c r="Q1162" t="b">
        <v>0</v>
      </c>
      <c r="R1162" t="s">
        <v>8284</v>
      </c>
      <c r="S1162" s="7">
        <f t="shared" si="91"/>
        <v>3.85</v>
      </c>
      <c r="T1162" s="7">
        <f t="shared" si="94"/>
        <v>60.789473684210527</v>
      </c>
      <c r="U1162" t="s">
        <v>8336</v>
      </c>
      <c r="V1162" t="s">
        <v>8337</v>
      </c>
    </row>
    <row r="1163" spans="1:22" ht="4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4">
        <f t="shared" si="92"/>
        <v>42122.379502314812</v>
      </c>
      <c r="M1163" s="19">
        <f t="shared" si="93"/>
        <v>2015</v>
      </c>
      <c r="N1163" s="14">
        <f t="shared" si="90"/>
        <v>42143.379502314812</v>
      </c>
      <c r="O1163" t="b">
        <v>0</v>
      </c>
      <c r="P1163">
        <v>0</v>
      </c>
      <c r="Q1163" t="b">
        <v>0</v>
      </c>
      <c r="R1163" t="s">
        <v>8284</v>
      </c>
      <c r="S1163" s="7">
        <f t="shared" si="91"/>
        <v>0</v>
      </c>
      <c r="T1163" s="7">
        <f t="shared" si="94"/>
        <v>0</v>
      </c>
      <c r="U1163" t="s">
        <v>8336</v>
      </c>
      <c r="V1163" t="s">
        <v>8337</v>
      </c>
    </row>
    <row r="1164" spans="1:22" ht="45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2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4">
        <f t="shared" si="92"/>
        <v>41876.433611111112</v>
      </c>
      <c r="M1164" s="19">
        <f t="shared" si="93"/>
        <v>2014</v>
      </c>
      <c r="N1164" s="14">
        <f t="shared" si="90"/>
        <v>41907.433611111112</v>
      </c>
      <c r="O1164" t="b">
        <v>0</v>
      </c>
      <c r="P1164">
        <v>2</v>
      </c>
      <c r="Q1164" t="b">
        <v>0</v>
      </c>
      <c r="R1164" t="s">
        <v>8284</v>
      </c>
      <c r="S1164" s="7">
        <f t="shared" si="91"/>
        <v>5.8333333333333341E-2</v>
      </c>
      <c r="T1164" s="7">
        <f t="shared" si="94"/>
        <v>17.5</v>
      </c>
      <c r="U1164" t="s">
        <v>8336</v>
      </c>
      <c r="V1164" t="s">
        <v>8337</v>
      </c>
    </row>
    <row r="1165" spans="1:22" ht="4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4">
        <f t="shared" si="92"/>
        <v>41830.473611111112</v>
      </c>
      <c r="M1165" s="19">
        <f t="shared" si="93"/>
        <v>2014</v>
      </c>
      <c r="N1165" s="14">
        <f t="shared" si="90"/>
        <v>41860.473611111112</v>
      </c>
      <c r="O1165" t="b">
        <v>0</v>
      </c>
      <c r="P1165">
        <v>0</v>
      </c>
      <c r="Q1165" t="b">
        <v>0</v>
      </c>
      <c r="R1165" t="s">
        <v>8284</v>
      </c>
      <c r="S1165" s="7">
        <f t="shared" si="91"/>
        <v>0</v>
      </c>
      <c r="T1165" s="7">
        <f t="shared" si="94"/>
        <v>0</v>
      </c>
      <c r="U1165" t="s">
        <v>8336</v>
      </c>
      <c r="V1165" t="s">
        <v>8337</v>
      </c>
    </row>
    <row r="1166" spans="1:22" ht="60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4">
        <f t="shared" si="92"/>
        <v>42509.474328703705</v>
      </c>
      <c r="M1166" s="19">
        <f t="shared" si="93"/>
        <v>2016</v>
      </c>
      <c r="N1166" s="14">
        <f t="shared" si="90"/>
        <v>42539.474328703705</v>
      </c>
      <c r="O1166" t="b">
        <v>0</v>
      </c>
      <c r="P1166">
        <v>0</v>
      </c>
      <c r="Q1166" t="b">
        <v>0</v>
      </c>
      <c r="R1166" t="s">
        <v>8284</v>
      </c>
      <c r="S1166" s="7">
        <f t="shared" si="91"/>
        <v>0</v>
      </c>
      <c r="T1166" s="7">
        <f t="shared" si="94"/>
        <v>0</v>
      </c>
      <c r="U1166" t="s">
        <v>8336</v>
      </c>
      <c r="V1166" t="s">
        <v>8337</v>
      </c>
    </row>
    <row r="1167" spans="1:22" ht="4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25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4">
        <f t="shared" si="92"/>
        <v>41791.964467592596</v>
      </c>
      <c r="M1167" s="19">
        <f t="shared" si="93"/>
        <v>2014</v>
      </c>
      <c r="N1167" s="14">
        <f t="shared" si="90"/>
        <v>41825.964467592596</v>
      </c>
      <c r="O1167" t="b">
        <v>0</v>
      </c>
      <c r="P1167">
        <v>25</v>
      </c>
      <c r="Q1167" t="b">
        <v>0</v>
      </c>
      <c r="R1167" t="s">
        <v>8284</v>
      </c>
      <c r="S1167" s="7">
        <f t="shared" si="91"/>
        <v>20.705000000000002</v>
      </c>
      <c r="T1167" s="7">
        <f t="shared" si="94"/>
        <v>82.82</v>
      </c>
      <c r="U1167" t="s">
        <v>8336</v>
      </c>
      <c r="V1167" t="s">
        <v>8337</v>
      </c>
    </row>
    <row r="1168" spans="1:22" ht="4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8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4">
        <f t="shared" si="92"/>
        <v>42150.235439814816</v>
      </c>
      <c r="M1168" s="19">
        <f t="shared" si="93"/>
        <v>2015</v>
      </c>
      <c r="N1168" s="14">
        <f t="shared" si="90"/>
        <v>42180.916666666672</v>
      </c>
      <c r="O1168" t="b">
        <v>0</v>
      </c>
      <c r="P1168">
        <v>8</v>
      </c>
      <c r="Q1168" t="b">
        <v>0</v>
      </c>
      <c r="R1168" t="s">
        <v>8284</v>
      </c>
      <c r="S1168" s="7">
        <f t="shared" si="91"/>
        <v>19.139999999999997</v>
      </c>
      <c r="T1168" s="7">
        <f t="shared" si="94"/>
        <v>358.875</v>
      </c>
      <c r="U1168" t="s">
        <v>8336</v>
      </c>
      <c r="V1168" t="s">
        <v>8337</v>
      </c>
    </row>
    <row r="1169" spans="1:22" ht="4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16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4">
        <f t="shared" si="92"/>
        <v>41863.484895833331</v>
      </c>
      <c r="M1169" s="19">
        <f t="shared" si="93"/>
        <v>2014</v>
      </c>
      <c r="N1169" s="14">
        <f t="shared" si="90"/>
        <v>41894.484895833331</v>
      </c>
      <c r="O1169" t="b">
        <v>0</v>
      </c>
      <c r="P1169">
        <v>16</v>
      </c>
      <c r="Q1169" t="b">
        <v>0</v>
      </c>
      <c r="R1169" t="s">
        <v>8284</v>
      </c>
      <c r="S1169" s="7">
        <f t="shared" si="91"/>
        <v>1.6316666666666666</v>
      </c>
      <c r="T1169" s="7">
        <f t="shared" si="94"/>
        <v>61.1875</v>
      </c>
      <c r="U1169" t="s">
        <v>8336</v>
      </c>
      <c r="V1169" t="s">
        <v>8337</v>
      </c>
    </row>
    <row r="1170" spans="1:22" ht="4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3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4">
        <f t="shared" si="92"/>
        <v>42604.803993055553</v>
      </c>
      <c r="M1170" s="19">
        <f t="shared" si="93"/>
        <v>2016</v>
      </c>
      <c r="N1170" s="14">
        <f t="shared" si="90"/>
        <v>42634.803993055553</v>
      </c>
      <c r="O1170" t="b">
        <v>0</v>
      </c>
      <c r="P1170">
        <v>3</v>
      </c>
      <c r="Q1170" t="b">
        <v>0</v>
      </c>
      <c r="R1170" t="s">
        <v>8284</v>
      </c>
      <c r="S1170" s="7">
        <f t="shared" si="91"/>
        <v>5.6666666666666661</v>
      </c>
      <c r="T1170" s="7">
        <f t="shared" si="94"/>
        <v>340</v>
      </c>
      <c r="U1170" t="s">
        <v>8336</v>
      </c>
      <c r="V1170" t="s">
        <v>8337</v>
      </c>
    </row>
    <row r="1171" spans="1:22" ht="4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3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4">
        <f t="shared" si="92"/>
        <v>42027.103738425925</v>
      </c>
      <c r="M1171" s="19">
        <f t="shared" si="93"/>
        <v>2015</v>
      </c>
      <c r="N1171" s="14">
        <f t="shared" si="90"/>
        <v>42057.103738425925</v>
      </c>
      <c r="O1171" t="b">
        <v>0</v>
      </c>
      <c r="P1171">
        <v>3</v>
      </c>
      <c r="Q1171" t="b">
        <v>0</v>
      </c>
      <c r="R1171" t="s">
        <v>8284</v>
      </c>
      <c r="S1171" s="7">
        <f t="shared" si="91"/>
        <v>0.16999999999999998</v>
      </c>
      <c r="T1171" s="7">
        <f t="shared" si="94"/>
        <v>5.666666666666667</v>
      </c>
      <c r="U1171" t="s">
        <v>8336</v>
      </c>
      <c r="V1171" t="s">
        <v>8337</v>
      </c>
    </row>
    <row r="1172" spans="1:22" ht="4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2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4">
        <f t="shared" si="92"/>
        <v>42124.643182870372</v>
      </c>
      <c r="M1172" s="19">
        <f t="shared" si="93"/>
        <v>2015</v>
      </c>
      <c r="N1172" s="14">
        <f t="shared" si="90"/>
        <v>42154.643182870372</v>
      </c>
      <c r="O1172" t="b">
        <v>0</v>
      </c>
      <c r="P1172">
        <v>2</v>
      </c>
      <c r="Q1172" t="b">
        <v>0</v>
      </c>
      <c r="R1172" t="s">
        <v>8284</v>
      </c>
      <c r="S1172" s="7">
        <f t="shared" si="91"/>
        <v>0.4</v>
      </c>
      <c r="T1172" s="7">
        <f t="shared" si="94"/>
        <v>50</v>
      </c>
      <c r="U1172" t="s">
        <v>8336</v>
      </c>
      <c r="V1172" t="s">
        <v>8337</v>
      </c>
    </row>
    <row r="1173" spans="1:22" ht="30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1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4">
        <f t="shared" si="92"/>
        <v>41938.554710648146</v>
      </c>
      <c r="M1173" s="19">
        <f t="shared" si="93"/>
        <v>2014</v>
      </c>
      <c r="N1173" s="14">
        <f t="shared" si="90"/>
        <v>41956.596377314811</v>
      </c>
      <c r="O1173" t="b">
        <v>0</v>
      </c>
      <c r="P1173">
        <v>1</v>
      </c>
      <c r="Q1173" t="b">
        <v>0</v>
      </c>
      <c r="R1173" t="s">
        <v>8284</v>
      </c>
      <c r="S1173" s="7">
        <f t="shared" si="91"/>
        <v>0.1</v>
      </c>
      <c r="T1173" s="7">
        <f t="shared" si="94"/>
        <v>25</v>
      </c>
      <c r="U1173" t="s">
        <v>8336</v>
      </c>
      <c r="V1173" t="s">
        <v>8337</v>
      </c>
    </row>
    <row r="1174" spans="1:22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4">
        <f t="shared" si="92"/>
        <v>41841.432314814811</v>
      </c>
      <c r="M1174" s="19">
        <f t="shared" si="93"/>
        <v>2014</v>
      </c>
      <c r="N1174" s="14">
        <f t="shared" si="90"/>
        <v>41871.432314814811</v>
      </c>
      <c r="O1174" t="b">
        <v>0</v>
      </c>
      <c r="P1174">
        <v>0</v>
      </c>
      <c r="Q1174" t="b">
        <v>0</v>
      </c>
      <c r="R1174" t="s">
        <v>8284</v>
      </c>
      <c r="S1174" s="7">
        <f t="shared" si="91"/>
        <v>0</v>
      </c>
      <c r="T1174" s="7">
        <f t="shared" si="94"/>
        <v>0</v>
      </c>
      <c r="U1174" t="s">
        <v>8336</v>
      </c>
      <c r="V1174" t="s">
        <v>8337</v>
      </c>
    </row>
    <row r="1175" spans="1:22" ht="4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1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4">
        <f t="shared" si="92"/>
        <v>42183.935844907406</v>
      </c>
      <c r="M1175" s="19">
        <f t="shared" si="93"/>
        <v>2015</v>
      </c>
      <c r="N1175" s="14">
        <f t="shared" si="90"/>
        <v>42218.935844907406</v>
      </c>
      <c r="O1175" t="b">
        <v>0</v>
      </c>
      <c r="P1175">
        <v>1</v>
      </c>
      <c r="Q1175" t="b">
        <v>0</v>
      </c>
      <c r="R1175" t="s">
        <v>8284</v>
      </c>
      <c r="S1175" s="7">
        <f t="shared" si="91"/>
        <v>2.4E-2</v>
      </c>
      <c r="T1175" s="7">
        <f t="shared" si="94"/>
        <v>30</v>
      </c>
      <c r="U1175" t="s">
        <v>8336</v>
      </c>
      <c r="V1175" t="s">
        <v>8337</v>
      </c>
    </row>
    <row r="1176" spans="1:22" ht="30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19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4">
        <f t="shared" si="92"/>
        <v>42468.59174768519</v>
      </c>
      <c r="M1176" s="19">
        <f t="shared" si="93"/>
        <v>2016</v>
      </c>
      <c r="N1176" s="14">
        <f t="shared" si="90"/>
        <v>42498.59174768519</v>
      </c>
      <c r="O1176" t="b">
        <v>0</v>
      </c>
      <c r="P1176">
        <v>19</v>
      </c>
      <c r="Q1176" t="b">
        <v>0</v>
      </c>
      <c r="R1176" t="s">
        <v>8284</v>
      </c>
      <c r="S1176" s="7">
        <f t="shared" si="91"/>
        <v>5.9066666666666672</v>
      </c>
      <c r="T1176" s="7">
        <f t="shared" si="94"/>
        <v>46.631578947368418</v>
      </c>
      <c r="U1176" t="s">
        <v>8336</v>
      </c>
      <c r="V1176" t="s">
        <v>8337</v>
      </c>
    </row>
    <row r="1177" spans="1:22" ht="4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9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4">
        <f t="shared" si="92"/>
        <v>42170.478460648148</v>
      </c>
      <c r="M1177" s="19">
        <f t="shared" si="93"/>
        <v>2015</v>
      </c>
      <c r="N1177" s="14">
        <f t="shared" si="90"/>
        <v>42200.478460648148</v>
      </c>
      <c r="O1177" t="b">
        <v>0</v>
      </c>
      <c r="P1177">
        <v>9</v>
      </c>
      <c r="Q1177" t="b">
        <v>0</v>
      </c>
      <c r="R1177" t="s">
        <v>8284</v>
      </c>
      <c r="S1177" s="7">
        <f t="shared" si="91"/>
        <v>2.9250000000000003</v>
      </c>
      <c r="T1177" s="7">
        <f t="shared" si="94"/>
        <v>65</v>
      </c>
      <c r="U1177" t="s">
        <v>8336</v>
      </c>
      <c r="V1177" t="s">
        <v>8337</v>
      </c>
    </row>
    <row r="1178" spans="1:22" ht="60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4">
        <f t="shared" si="92"/>
        <v>42745.769652777773</v>
      </c>
      <c r="M1178" s="19">
        <f t="shared" si="93"/>
        <v>2017</v>
      </c>
      <c r="N1178" s="14">
        <f t="shared" si="90"/>
        <v>42800.291666666672</v>
      </c>
      <c r="O1178" t="b">
        <v>0</v>
      </c>
      <c r="P1178">
        <v>1</v>
      </c>
      <c r="Q1178" t="b">
        <v>0</v>
      </c>
      <c r="R1178" t="s">
        <v>8284</v>
      </c>
      <c r="S1178" s="7">
        <f t="shared" si="91"/>
        <v>5.7142857142857143E-3</v>
      </c>
      <c r="T1178" s="7">
        <f t="shared" si="94"/>
        <v>10</v>
      </c>
      <c r="U1178" t="s">
        <v>8336</v>
      </c>
      <c r="V1178" t="s">
        <v>8337</v>
      </c>
    </row>
    <row r="1179" spans="1:22" ht="4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4">
        <f t="shared" si="92"/>
        <v>41897.410833333335</v>
      </c>
      <c r="M1179" s="19">
        <f t="shared" si="93"/>
        <v>2014</v>
      </c>
      <c r="N1179" s="14">
        <f t="shared" si="90"/>
        <v>41927.410833333335</v>
      </c>
      <c r="O1179" t="b">
        <v>0</v>
      </c>
      <c r="P1179">
        <v>0</v>
      </c>
      <c r="Q1179" t="b">
        <v>0</v>
      </c>
      <c r="R1179" t="s">
        <v>8284</v>
      </c>
      <c r="S1179" s="7">
        <f t="shared" si="91"/>
        <v>0</v>
      </c>
      <c r="T1179" s="7">
        <f t="shared" si="94"/>
        <v>0</v>
      </c>
      <c r="U1179" t="s">
        <v>8336</v>
      </c>
      <c r="V1179" t="s">
        <v>8337</v>
      </c>
    </row>
    <row r="1180" spans="1:22" ht="4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1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4">
        <f t="shared" si="92"/>
        <v>41837.655694444446</v>
      </c>
      <c r="M1180" s="19">
        <f t="shared" si="93"/>
        <v>2014</v>
      </c>
      <c r="N1180" s="14">
        <f t="shared" si="90"/>
        <v>41867.655694444446</v>
      </c>
      <c r="O1180" t="b">
        <v>0</v>
      </c>
      <c r="P1180">
        <v>1</v>
      </c>
      <c r="Q1180" t="b">
        <v>0</v>
      </c>
      <c r="R1180" t="s">
        <v>8284</v>
      </c>
      <c r="S1180" s="7">
        <f t="shared" si="91"/>
        <v>6.6666666666666671E-3</v>
      </c>
      <c r="T1180" s="7">
        <f t="shared" si="94"/>
        <v>5</v>
      </c>
      <c r="U1180" t="s">
        <v>8336</v>
      </c>
      <c r="V1180" t="s">
        <v>8337</v>
      </c>
    </row>
    <row r="1181" spans="1:22" ht="4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5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4">
        <f t="shared" si="92"/>
        <v>42275.470219907409</v>
      </c>
      <c r="M1181" s="19">
        <f t="shared" si="93"/>
        <v>2015</v>
      </c>
      <c r="N1181" s="14">
        <f t="shared" si="90"/>
        <v>42305.470219907409</v>
      </c>
      <c r="O1181" t="b">
        <v>0</v>
      </c>
      <c r="P1181">
        <v>5</v>
      </c>
      <c r="Q1181" t="b">
        <v>0</v>
      </c>
      <c r="R1181" t="s">
        <v>8284</v>
      </c>
      <c r="S1181" s="7">
        <f t="shared" si="91"/>
        <v>5.3333333333333339</v>
      </c>
      <c r="T1181" s="7">
        <f t="shared" si="94"/>
        <v>640</v>
      </c>
      <c r="U1181" t="s">
        <v>8336</v>
      </c>
      <c r="V1181" t="s">
        <v>8337</v>
      </c>
    </row>
    <row r="1182" spans="1:22" ht="30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85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4">
        <f t="shared" si="92"/>
        <v>41781.556875000002</v>
      </c>
      <c r="M1182" s="19">
        <f t="shared" si="93"/>
        <v>2014</v>
      </c>
      <c r="N1182" s="14">
        <f t="shared" si="90"/>
        <v>41818.556875000002</v>
      </c>
      <c r="O1182" t="b">
        <v>0</v>
      </c>
      <c r="P1182">
        <v>85</v>
      </c>
      <c r="Q1182" t="b">
        <v>0</v>
      </c>
      <c r="R1182" t="s">
        <v>8284</v>
      </c>
      <c r="S1182" s="7">
        <f t="shared" si="91"/>
        <v>11.75</v>
      </c>
      <c r="T1182" s="7">
        <f t="shared" si="94"/>
        <v>69.117647058823536</v>
      </c>
      <c r="U1182" t="s">
        <v>8336</v>
      </c>
      <c r="V1182" t="s">
        <v>8337</v>
      </c>
    </row>
    <row r="1183" spans="1:22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3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4">
        <f t="shared" si="92"/>
        <v>42034.089363425926</v>
      </c>
      <c r="M1183" s="19">
        <f t="shared" si="93"/>
        <v>2015</v>
      </c>
      <c r="N1183" s="14">
        <f t="shared" si="90"/>
        <v>42064.089363425926</v>
      </c>
      <c r="O1183" t="b">
        <v>0</v>
      </c>
      <c r="P1183">
        <v>3</v>
      </c>
      <c r="Q1183" t="b">
        <v>0</v>
      </c>
      <c r="R1183" t="s">
        <v>8284</v>
      </c>
      <c r="S1183" s="7">
        <f t="shared" si="91"/>
        <v>8.0000000000000002E-3</v>
      </c>
      <c r="T1183" s="7">
        <f t="shared" si="94"/>
        <v>1.3333333333333333</v>
      </c>
      <c r="U1183" t="s">
        <v>8336</v>
      </c>
      <c r="V1183" t="s">
        <v>8337</v>
      </c>
    </row>
    <row r="1184" spans="1:22" ht="45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4">
        <f t="shared" si="92"/>
        <v>42728.577407407407</v>
      </c>
      <c r="M1184" s="19">
        <f t="shared" si="93"/>
        <v>2016</v>
      </c>
      <c r="N1184" s="14">
        <f t="shared" si="90"/>
        <v>42747.445833333331</v>
      </c>
      <c r="O1184" t="b">
        <v>0</v>
      </c>
      <c r="P1184">
        <v>4</v>
      </c>
      <c r="Q1184" t="b">
        <v>0</v>
      </c>
      <c r="R1184" t="s">
        <v>8284</v>
      </c>
      <c r="S1184" s="7">
        <f t="shared" si="91"/>
        <v>4.2</v>
      </c>
      <c r="T1184" s="7">
        <f t="shared" si="94"/>
        <v>10.5</v>
      </c>
      <c r="U1184" t="s">
        <v>8336</v>
      </c>
      <c r="V1184" t="s">
        <v>8337</v>
      </c>
    </row>
    <row r="1185" spans="1:22" ht="4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3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4">
        <f t="shared" si="92"/>
        <v>42656.61137731481</v>
      </c>
      <c r="M1185" s="19">
        <f t="shared" si="93"/>
        <v>2016</v>
      </c>
      <c r="N1185" s="14">
        <f t="shared" si="90"/>
        <v>42675.915972222225</v>
      </c>
      <c r="O1185" t="b">
        <v>0</v>
      </c>
      <c r="P1185">
        <v>3</v>
      </c>
      <c r="Q1185" t="b">
        <v>0</v>
      </c>
      <c r="R1185" t="s">
        <v>8284</v>
      </c>
      <c r="S1185" s="7">
        <f t="shared" si="91"/>
        <v>4</v>
      </c>
      <c r="T1185" s="7">
        <f t="shared" si="94"/>
        <v>33.333333333333336</v>
      </c>
      <c r="U1185" t="s">
        <v>8336</v>
      </c>
      <c r="V1185" t="s">
        <v>8337</v>
      </c>
    </row>
    <row r="1186" spans="1:22" ht="4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375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4">
        <f t="shared" si="92"/>
        <v>42741.349664351852</v>
      </c>
      <c r="M1186" s="19">
        <f t="shared" si="93"/>
        <v>2017</v>
      </c>
      <c r="N1186" s="14">
        <f t="shared" si="90"/>
        <v>42772.349664351852</v>
      </c>
      <c r="O1186" t="b">
        <v>0</v>
      </c>
      <c r="P1186">
        <v>375</v>
      </c>
      <c r="Q1186" t="b">
        <v>1</v>
      </c>
      <c r="R1186" t="s">
        <v>8285</v>
      </c>
      <c r="S1186" s="7">
        <f t="shared" si="91"/>
        <v>104.93636363636362</v>
      </c>
      <c r="T1186" s="7">
        <f t="shared" si="94"/>
        <v>61.562666666666665</v>
      </c>
      <c r="U1186" t="s">
        <v>8338</v>
      </c>
      <c r="V1186" t="s">
        <v>8339</v>
      </c>
    </row>
    <row r="1187" spans="1:22" ht="45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111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4">
        <f t="shared" si="92"/>
        <v>42130.615150462967</v>
      </c>
      <c r="M1187" s="19">
        <f t="shared" si="93"/>
        <v>2015</v>
      </c>
      <c r="N1187" s="14">
        <f t="shared" si="90"/>
        <v>42162.916666666672</v>
      </c>
      <c r="O1187" t="b">
        <v>0</v>
      </c>
      <c r="P1187">
        <v>111</v>
      </c>
      <c r="Q1187" t="b">
        <v>1</v>
      </c>
      <c r="R1187" t="s">
        <v>8285</v>
      </c>
      <c r="S1187" s="7">
        <f t="shared" si="91"/>
        <v>105.44</v>
      </c>
      <c r="T1187" s="7">
        <f t="shared" si="94"/>
        <v>118.73873873873873</v>
      </c>
      <c r="U1187" t="s">
        <v>8338</v>
      </c>
      <c r="V1187" t="s">
        <v>8339</v>
      </c>
    </row>
    <row r="1188" spans="1:22" ht="4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123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4">
        <f t="shared" si="92"/>
        <v>42123.61336805555</v>
      </c>
      <c r="M1188" s="19">
        <f t="shared" si="93"/>
        <v>2015</v>
      </c>
      <c r="N1188" s="14">
        <f t="shared" si="90"/>
        <v>42156.695833333331</v>
      </c>
      <c r="O1188" t="b">
        <v>0</v>
      </c>
      <c r="P1188">
        <v>123</v>
      </c>
      <c r="Q1188" t="b">
        <v>1</v>
      </c>
      <c r="R1188" t="s">
        <v>8285</v>
      </c>
      <c r="S1188" s="7">
        <f t="shared" si="91"/>
        <v>106.73333333333332</v>
      </c>
      <c r="T1188" s="7">
        <f t="shared" si="94"/>
        <v>65.081300813008127</v>
      </c>
      <c r="U1188" t="s">
        <v>8338</v>
      </c>
      <c r="V1188" t="s">
        <v>8339</v>
      </c>
    </row>
    <row r="1189" spans="1:22" ht="4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70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4">
        <f t="shared" si="92"/>
        <v>42109.644942129627</v>
      </c>
      <c r="M1189" s="19">
        <f t="shared" si="93"/>
        <v>2015</v>
      </c>
      <c r="N1189" s="14">
        <f t="shared" si="90"/>
        <v>42141.5</v>
      </c>
      <c r="O1189" t="b">
        <v>0</v>
      </c>
      <c r="P1189">
        <v>70</v>
      </c>
      <c r="Q1189" t="b">
        <v>1</v>
      </c>
      <c r="R1189" t="s">
        <v>8285</v>
      </c>
      <c r="S1189" s="7">
        <f t="shared" si="91"/>
        <v>104.12571428571428</v>
      </c>
      <c r="T1189" s="7">
        <f t="shared" si="94"/>
        <v>130.15714285714284</v>
      </c>
      <c r="U1189" t="s">
        <v>8338</v>
      </c>
      <c r="V1189" t="s">
        <v>8339</v>
      </c>
    </row>
    <row r="1190" spans="1:22" ht="4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85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4">
        <f t="shared" si="92"/>
        <v>42711.450694444444</v>
      </c>
      <c r="M1190" s="19">
        <f t="shared" si="93"/>
        <v>2016</v>
      </c>
      <c r="N1190" s="14">
        <f t="shared" si="90"/>
        <v>42732.450694444444</v>
      </c>
      <c r="O1190" t="b">
        <v>0</v>
      </c>
      <c r="P1190">
        <v>85</v>
      </c>
      <c r="Q1190" t="b">
        <v>1</v>
      </c>
      <c r="R1190" t="s">
        <v>8285</v>
      </c>
      <c r="S1190" s="7">
        <f t="shared" si="91"/>
        <v>160.54999999999998</v>
      </c>
      <c r="T1190" s="7">
        <f t="shared" si="94"/>
        <v>37.776470588235291</v>
      </c>
      <c r="U1190" t="s">
        <v>8338</v>
      </c>
      <c r="V1190" t="s">
        <v>8339</v>
      </c>
    </row>
    <row r="1191" spans="1:22" ht="4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86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4">
        <f t="shared" si="92"/>
        <v>42529.729108796295</v>
      </c>
      <c r="M1191" s="19">
        <f t="shared" si="93"/>
        <v>2016</v>
      </c>
      <c r="N1191" s="14">
        <f t="shared" si="90"/>
        <v>42550.729108796295</v>
      </c>
      <c r="O1191" t="b">
        <v>0</v>
      </c>
      <c r="P1191">
        <v>86</v>
      </c>
      <c r="Q1191" t="b">
        <v>1</v>
      </c>
      <c r="R1191" t="s">
        <v>8285</v>
      </c>
      <c r="S1191" s="7">
        <f t="shared" si="91"/>
        <v>107.77777777777777</v>
      </c>
      <c r="T1191" s="7">
        <f t="shared" si="94"/>
        <v>112.79069767441861</v>
      </c>
      <c r="U1191" t="s">
        <v>8338</v>
      </c>
      <c r="V1191" t="s">
        <v>8339</v>
      </c>
    </row>
    <row r="1192" spans="1:22" ht="30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13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4">
        <f t="shared" si="92"/>
        <v>41852.415798611109</v>
      </c>
      <c r="M1192" s="19">
        <f t="shared" si="93"/>
        <v>2014</v>
      </c>
      <c r="N1192" s="14">
        <f t="shared" si="90"/>
        <v>41882.415798611109</v>
      </c>
      <c r="O1192" t="b">
        <v>0</v>
      </c>
      <c r="P1192">
        <v>13</v>
      </c>
      <c r="Q1192" t="b">
        <v>1</v>
      </c>
      <c r="R1192" t="s">
        <v>8285</v>
      </c>
      <c r="S1192" s="7">
        <f t="shared" si="91"/>
        <v>135</v>
      </c>
      <c r="T1192" s="7">
        <f t="shared" si="94"/>
        <v>51.92307692307692</v>
      </c>
      <c r="U1192" t="s">
        <v>8338</v>
      </c>
      <c r="V1192" t="s">
        <v>8339</v>
      </c>
    </row>
    <row r="1193" spans="1:22" ht="4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33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4">
        <f t="shared" si="92"/>
        <v>42419.353703703702</v>
      </c>
      <c r="M1193" s="19">
        <f t="shared" si="93"/>
        <v>2016</v>
      </c>
      <c r="N1193" s="14">
        <f t="shared" si="90"/>
        <v>42449.312037037038</v>
      </c>
      <c r="O1193" t="b">
        <v>0</v>
      </c>
      <c r="P1193">
        <v>33</v>
      </c>
      <c r="Q1193" t="b">
        <v>1</v>
      </c>
      <c r="R1193" t="s">
        <v>8285</v>
      </c>
      <c r="S1193" s="7">
        <f t="shared" si="91"/>
        <v>109.07407407407408</v>
      </c>
      <c r="T1193" s="7">
        <f t="shared" si="94"/>
        <v>89.242424242424249</v>
      </c>
      <c r="U1193" t="s">
        <v>8338</v>
      </c>
      <c r="V1193" t="s">
        <v>8339</v>
      </c>
    </row>
    <row r="1194" spans="1:22" ht="30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15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4">
        <f t="shared" si="92"/>
        <v>42747.256689814814</v>
      </c>
      <c r="M1194" s="19">
        <f t="shared" si="93"/>
        <v>2017</v>
      </c>
      <c r="N1194" s="14">
        <f t="shared" si="90"/>
        <v>42777.256689814814</v>
      </c>
      <c r="O1194" t="b">
        <v>0</v>
      </c>
      <c r="P1194">
        <v>15</v>
      </c>
      <c r="Q1194" t="b">
        <v>1</v>
      </c>
      <c r="R1194" t="s">
        <v>8285</v>
      </c>
      <c r="S1194" s="7">
        <f t="shared" si="91"/>
        <v>290</v>
      </c>
      <c r="T1194" s="7">
        <f t="shared" si="94"/>
        <v>19.333333333333332</v>
      </c>
      <c r="U1194" t="s">
        <v>8338</v>
      </c>
      <c r="V1194" t="s">
        <v>8339</v>
      </c>
    </row>
    <row r="1195" spans="1:22" ht="45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273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4">
        <f t="shared" si="92"/>
        <v>42409.526076388887</v>
      </c>
      <c r="M1195" s="19">
        <f t="shared" si="93"/>
        <v>2016</v>
      </c>
      <c r="N1195" s="14">
        <f t="shared" si="90"/>
        <v>42469.484409722223</v>
      </c>
      <c r="O1195" t="b">
        <v>0</v>
      </c>
      <c r="P1195">
        <v>273</v>
      </c>
      <c r="Q1195" t="b">
        <v>1</v>
      </c>
      <c r="R1195" t="s">
        <v>8285</v>
      </c>
      <c r="S1195" s="7">
        <f t="shared" si="91"/>
        <v>103.95714285714286</v>
      </c>
      <c r="T1195" s="7">
        <f t="shared" si="94"/>
        <v>79.967032967032964</v>
      </c>
      <c r="U1195" t="s">
        <v>8338</v>
      </c>
      <c r="V1195" t="s">
        <v>8339</v>
      </c>
    </row>
    <row r="1196" spans="1:22" ht="4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714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4">
        <f t="shared" si="92"/>
        <v>42072.238182870366</v>
      </c>
      <c r="M1196" s="19">
        <f t="shared" si="93"/>
        <v>2015</v>
      </c>
      <c r="N1196" s="14">
        <f t="shared" si="90"/>
        <v>42102.238182870366</v>
      </c>
      <c r="O1196" t="b">
        <v>0</v>
      </c>
      <c r="P1196">
        <v>714</v>
      </c>
      <c r="Q1196" t="b">
        <v>1</v>
      </c>
      <c r="R1196" t="s">
        <v>8285</v>
      </c>
      <c r="S1196" s="7">
        <f t="shared" si="91"/>
        <v>322.24</v>
      </c>
      <c r="T1196" s="7">
        <f t="shared" si="94"/>
        <v>56.414565826330531</v>
      </c>
      <c r="U1196" t="s">
        <v>8338</v>
      </c>
      <c r="V1196" t="s">
        <v>8339</v>
      </c>
    </row>
    <row r="1197" spans="1:22" ht="60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170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4">
        <f t="shared" si="92"/>
        <v>42298.09783564815</v>
      </c>
      <c r="M1197" s="19">
        <f t="shared" si="93"/>
        <v>2015</v>
      </c>
      <c r="N1197" s="14">
        <f t="shared" si="90"/>
        <v>42358.125</v>
      </c>
      <c r="O1197" t="b">
        <v>0</v>
      </c>
      <c r="P1197">
        <v>170</v>
      </c>
      <c r="Q1197" t="b">
        <v>1</v>
      </c>
      <c r="R1197" t="s">
        <v>8285</v>
      </c>
      <c r="S1197" s="7">
        <f t="shared" si="91"/>
        <v>135</v>
      </c>
      <c r="T1197" s="7">
        <f t="shared" si="94"/>
        <v>79.411764705882348</v>
      </c>
      <c r="U1197" t="s">
        <v>8338</v>
      </c>
      <c r="V1197" t="s">
        <v>8339</v>
      </c>
    </row>
    <row r="1198" spans="1:22" ht="30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512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4">
        <f t="shared" si="92"/>
        <v>42326.568738425922</v>
      </c>
      <c r="M1198" s="19">
        <f t="shared" si="93"/>
        <v>2015</v>
      </c>
      <c r="N1198" s="14">
        <f t="shared" si="90"/>
        <v>42356.568738425922</v>
      </c>
      <c r="O1198" t="b">
        <v>0</v>
      </c>
      <c r="P1198">
        <v>512</v>
      </c>
      <c r="Q1198" t="b">
        <v>1</v>
      </c>
      <c r="R1198" t="s">
        <v>8285</v>
      </c>
      <c r="S1198" s="7">
        <f t="shared" si="91"/>
        <v>269.91034482758624</v>
      </c>
      <c r="T1198" s="7">
        <f t="shared" si="94"/>
        <v>76.439453125</v>
      </c>
      <c r="U1198" t="s">
        <v>8338</v>
      </c>
      <c r="V1198" t="s">
        <v>8339</v>
      </c>
    </row>
    <row r="1199" spans="1:22" ht="45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314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4">
        <f t="shared" si="92"/>
        <v>42503.41474537037</v>
      </c>
      <c r="M1199" s="19">
        <f t="shared" si="93"/>
        <v>2016</v>
      </c>
      <c r="N1199" s="14">
        <f t="shared" si="90"/>
        <v>42533.999305555553</v>
      </c>
      <c r="O1199" t="b">
        <v>0</v>
      </c>
      <c r="P1199">
        <v>314</v>
      </c>
      <c r="Q1199" t="b">
        <v>1</v>
      </c>
      <c r="R1199" t="s">
        <v>8285</v>
      </c>
      <c r="S1199" s="7">
        <f t="shared" si="91"/>
        <v>253.29333333333332</v>
      </c>
      <c r="T1199" s="7">
        <f t="shared" si="94"/>
        <v>121</v>
      </c>
      <c r="U1199" t="s">
        <v>8338</v>
      </c>
      <c r="V1199" t="s">
        <v>8339</v>
      </c>
    </row>
    <row r="1200" spans="1:22" ht="4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167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4">
        <f t="shared" si="92"/>
        <v>42333.369050925925</v>
      </c>
      <c r="M1200" s="19">
        <f t="shared" si="93"/>
        <v>2015</v>
      </c>
      <c r="N1200" s="14">
        <f t="shared" si="90"/>
        <v>42368.875</v>
      </c>
      <c r="O1200" t="b">
        <v>0</v>
      </c>
      <c r="P1200">
        <v>167</v>
      </c>
      <c r="Q1200" t="b">
        <v>1</v>
      </c>
      <c r="R1200" t="s">
        <v>8285</v>
      </c>
      <c r="S1200" s="7">
        <f t="shared" si="91"/>
        <v>260.59999999999997</v>
      </c>
      <c r="T1200" s="7">
        <f t="shared" si="94"/>
        <v>54.616766467065865</v>
      </c>
      <c r="U1200" t="s">
        <v>8338</v>
      </c>
      <c r="V1200" t="s">
        <v>8339</v>
      </c>
    </row>
    <row r="1201" spans="1:22" ht="4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9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4">
        <f t="shared" si="92"/>
        <v>42161.520833333328</v>
      </c>
      <c r="M1201" s="19">
        <f t="shared" si="93"/>
        <v>2015</v>
      </c>
      <c r="N1201" s="14">
        <f t="shared" si="90"/>
        <v>42193.520833333328</v>
      </c>
      <c r="O1201" t="b">
        <v>0</v>
      </c>
      <c r="P1201">
        <v>9</v>
      </c>
      <c r="Q1201" t="b">
        <v>1</v>
      </c>
      <c r="R1201" t="s">
        <v>8285</v>
      </c>
      <c r="S1201" s="7">
        <f t="shared" si="91"/>
        <v>101.31677953348381</v>
      </c>
      <c r="T1201" s="7">
        <f t="shared" si="94"/>
        <v>299.22222222222223</v>
      </c>
      <c r="U1201" t="s">
        <v>8338</v>
      </c>
      <c r="V1201" t="s">
        <v>8339</v>
      </c>
    </row>
    <row r="1202" spans="1:22" ht="4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103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4">
        <f t="shared" si="92"/>
        <v>42089.227500000001</v>
      </c>
      <c r="M1202" s="19">
        <f t="shared" si="93"/>
        <v>2015</v>
      </c>
      <c r="N1202" s="14">
        <f t="shared" si="90"/>
        <v>42110.227500000001</v>
      </c>
      <c r="O1202" t="b">
        <v>0</v>
      </c>
      <c r="P1202">
        <v>103</v>
      </c>
      <c r="Q1202" t="b">
        <v>1</v>
      </c>
      <c r="R1202" t="s">
        <v>8285</v>
      </c>
      <c r="S1202" s="7">
        <f t="shared" si="91"/>
        <v>125.60416666666667</v>
      </c>
      <c r="T1202" s="7">
        <f t="shared" si="94"/>
        <v>58.533980582524272</v>
      </c>
      <c r="U1202" t="s">
        <v>8338</v>
      </c>
      <c r="V1202" t="s">
        <v>8339</v>
      </c>
    </row>
    <row r="1203" spans="1:22" ht="4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111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4">
        <f t="shared" si="92"/>
        <v>42536.35701388889</v>
      </c>
      <c r="M1203" s="19">
        <f t="shared" si="93"/>
        <v>2016</v>
      </c>
      <c r="N1203" s="14">
        <f t="shared" si="90"/>
        <v>42566.35701388889</v>
      </c>
      <c r="O1203" t="b">
        <v>0</v>
      </c>
      <c r="P1203">
        <v>111</v>
      </c>
      <c r="Q1203" t="b">
        <v>1</v>
      </c>
      <c r="R1203" t="s">
        <v>8285</v>
      </c>
      <c r="S1203" s="7">
        <f t="shared" si="91"/>
        <v>102.43783333333334</v>
      </c>
      <c r="T1203" s="7">
        <f t="shared" si="94"/>
        <v>55.371801801801809</v>
      </c>
      <c r="U1203" t="s">
        <v>8338</v>
      </c>
      <c r="V1203" t="s">
        <v>8339</v>
      </c>
    </row>
    <row r="1204" spans="1:22" ht="4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271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4">
        <f t="shared" si="92"/>
        <v>42152.038819444446</v>
      </c>
      <c r="M1204" s="19">
        <f t="shared" si="93"/>
        <v>2015</v>
      </c>
      <c r="N1204" s="14">
        <f t="shared" si="90"/>
        <v>42182.038819444446</v>
      </c>
      <c r="O1204" t="b">
        <v>0</v>
      </c>
      <c r="P1204">
        <v>271</v>
      </c>
      <c r="Q1204" t="b">
        <v>1</v>
      </c>
      <c r="R1204" t="s">
        <v>8285</v>
      </c>
      <c r="S1204" s="7">
        <f t="shared" si="91"/>
        <v>199.244</v>
      </c>
      <c r="T1204" s="7">
        <f t="shared" si="94"/>
        <v>183.80442804428046</v>
      </c>
      <c r="U1204" t="s">
        <v>8338</v>
      </c>
      <c r="V1204" t="s">
        <v>8339</v>
      </c>
    </row>
    <row r="1205" spans="1:22" ht="4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101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4">
        <f t="shared" si="92"/>
        <v>42125.364895833336</v>
      </c>
      <c r="M1205" s="19">
        <f t="shared" si="93"/>
        <v>2015</v>
      </c>
      <c r="N1205" s="14">
        <f t="shared" si="90"/>
        <v>42155.364895833336</v>
      </c>
      <c r="O1205" t="b">
        <v>0</v>
      </c>
      <c r="P1205">
        <v>101</v>
      </c>
      <c r="Q1205" t="b">
        <v>1</v>
      </c>
      <c r="R1205" t="s">
        <v>8285</v>
      </c>
      <c r="S1205" s="7">
        <f t="shared" si="91"/>
        <v>102.45398773006136</v>
      </c>
      <c r="T1205" s="7">
        <f t="shared" si="94"/>
        <v>165.34653465346534</v>
      </c>
      <c r="U1205" t="s">
        <v>8338</v>
      </c>
      <c r="V1205" t="s">
        <v>8339</v>
      </c>
    </row>
    <row r="1206" spans="1:22" ht="4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57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4">
        <f t="shared" si="92"/>
        <v>42297.498067129629</v>
      </c>
      <c r="M1206" s="19">
        <f t="shared" si="93"/>
        <v>2015</v>
      </c>
      <c r="N1206" s="14">
        <f t="shared" si="90"/>
        <v>42341.958333333328</v>
      </c>
      <c r="O1206" t="b">
        <v>0</v>
      </c>
      <c r="P1206">
        <v>57</v>
      </c>
      <c r="Q1206" t="b">
        <v>1</v>
      </c>
      <c r="R1206" t="s">
        <v>8285</v>
      </c>
      <c r="S1206" s="7">
        <f t="shared" si="91"/>
        <v>102.94615384615385</v>
      </c>
      <c r="T1206" s="7">
        <f t="shared" si="94"/>
        <v>234.78947368421052</v>
      </c>
      <c r="U1206" t="s">
        <v>8338</v>
      </c>
      <c r="V1206" t="s">
        <v>8339</v>
      </c>
    </row>
    <row r="1207" spans="1:22" ht="4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62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4">
        <f t="shared" si="92"/>
        <v>42138.256377314814</v>
      </c>
      <c r="M1207" s="19">
        <f t="shared" si="93"/>
        <v>2015</v>
      </c>
      <c r="N1207" s="14">
        <f t="shared" si="90"/>
        <v>42168.256377314814</v>
      </c>
      <c r="O1207" t="b">
        <v>0</v>
      </c>
      <c r="P1207">
        <v>62</v>
      </c>
      <c r="Q1207" t="b">
        <v>1</v>
      </c>
      <c r="R1207" t="s">
        <v>8285</v>
      </c>
      <c r="S1207" s="7">
        <f t="shared" si="91"/>
        <v>100.86153846153847</v>
      </c>
      <c r="T1207" s="7">
        <f t="shared" si="94"/>
        <v>211.48387096774192</v>
      </c>
      <c r="U1207" t="s">
        <v>8338</v>
      </c>
      <c r="V1207" t="s">
        <v>8339</v>
      </c>
    </row>
    <row r="1208" spans="1:22" ht="4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32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4">
        <f t="shared" si="92"/>
        <v>42772.526076388887</v>
      </c>
      <c r="M1208" s="19">
        <f t="shared" si="93"/>
        <v>2017</v>
      </c>
      <c r="N1208" s="14">
        <f t="shared" si="90"/>
        <v>42805.311805555553</v>
      </c>
      <c r="O1208" t="b">
        <v>0</v>
      </c>
      <c r="P1208">
        <v>32</v>
      </c>
      <c r="Q1208" t="b">
        <v>1</v>
      </c>
      <c r="R1208" t="s">
        <v>8285</v>
      </c>
      <c r="S1208" s="7">
        <f t="shared" si="91"/>
        <v>114.99999999999999</v>
      </c>
      <c r="T1208" s="7">
        <f t="shared" si="94"/>
        <v>32.34375</v>
      </c>
      <c r="U1208" t="s">
        <v>8338</v>
      </c>
      <c r="V1208" t="s">
        <v>8339</v>
      </c>
    </row>
    <row r="1209" spans="1:22" ht="30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141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4">
        <f t="shared" si="92"/>
        <v>42430.180243055554</v>
      </c>
      <c r="M1209" s="19">
        <f t="shared" si="93"/>
        <v>2016</v>
      </c>
      <c r="N1209" s="14">
        <f t="shared" si="90"/>
        <v>42460.166666666672</v>
      </c>
      <c r="O1209" t="b">
        <v>0</v>
      </c>
      <c r="P1209">
        <v>141</v>
      </c>
      <c r="Q1209" t="b">
        <v>1</v>
      </c>
      <c r="R1209" t="s">
        <v>8285</v>
      </c>
      <c r="S1209" s="7">
        <f t="shared" si="91"/>
        <v>104.16766467065868</v>
      </c>
      <c r="T1209" s="7">
        <f t="shared" si="94"/>
        <v>123.37588652482269</v>
      </c>
      <c r="U1209" t="s">
        <v>8338</v>
      </c>
      <c r="V1209" t="s">
        <v>8339</v>
      </c>
    </row>
    <row r="1210" spans="1:22" ht="45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75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4">
        <f t="shared" si="92"/>
        <v>42423.459074074075</v>
      </c>
      <c r="M1210" s="19">
        <f t="shared" si="93"/>
        <v>2016</v>
      </c>
      <c r="N1210" s="14">
        <f t="shared" si="90"/>
        <v>42453.417407407411</v>
      </c>
      <c r="O1210" t="b">
        <v>0</v>
      </c>
      <c r="P1210">
        <v>75</v>
      </c>
      <c r="Q1210" t="b">
        <v>1</v>
      </c>
      <c r="R1210" t="s">
        <v>8285</v>
      </c>
      <c r="S1210" s="7">
        <f t="shared" si="91"/>
        <v>155.29999999999998</v>
      </c>
      <c r="T1210" s="7">
        <f t="shared" si="94"/>
        <v>207.06666666666666</v>
      </c>
      <c r="U1210" t="s">
        <v>8338</v>
      </c>
      <c r="V1210" t="s">
        <v>8339</v>
      </c>
    </row>
    <row r="1211" spans="1:22" ht="4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46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4">
        <f t="shared" si="92"/>
        <v>42761.596122685187</v>
      </c>
      <c r="M1211" s="19">
        <f t="shared" si="93"/>
        <v>2017</v>
      </c>
      <c r="N1211" s="14">
        <f t="shared" si="90"/>
        <v>42791.596122685187</v>
      </c>
      <c r="O1211" t="b">
        <v>0</v>
      </c>
      <c r="P1211">
        <v>46</v>
      </c>
      <c r="Q1211" t="b">
        <v>1</v>
      </c>
      <c r="R1211" t="s">
        <v>8285</v>
      </c>
      <c r="S1211" s="7">
        <f t="shared" si="91"/>
        <v>106</v>
      </c>
      <c r="T1211" s="7">
        <f t="shared" si="94"/>
        <v>138.2608695652174</v>
      </c>
      <c r="U1211" t="s">
        <v>8338</v>
      </c>
      <c r="V1211" t="s">
        <v>8339</v>
      </c>
    </row>
    <row r="1212" spans="1:22" ht="30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103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4">
        <f t="shared" si="92"/>
        <v>42132.691805555558</v>
      </c>
      <c r="M1212" s="19">
        <f t="shared" si="93"/>
        <v>2015</v>
      </c>
      <c r="N1212" s="14">
        <f t="shared" si="90"/>
        <v>42155.625</v>
      </c>
      <c r="O1212" t="b">
        <v>0</v>
      </c>
      <c r="P1212">
        <v>103</v>
      </c>
      <c r="Q1212" t="b">
        <v>1</v>
      </c>
      <c r="R1212" t="s">
        <v>8285</v>
      </c>
      <c r="S1212" s="7">
        <f t="shared" si="91"/>
        <v>254.31499999999997</v>
      </c>
      <c r="T1212" s="7">
        <f t="shared" si="94"/>
        <v>493.81553398058253</v>
      </c>
      <c r="U1212" t="s">
        <v>8338</v>
      </c>
      <c r="V1212" t="s">
        <v>8339</v>
      </c>
    </row>
    <row r="1213" spans="1:22" ht="4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6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4">
        <f t="shared" si="92"/>
        <v>42515.616446759261</v>
      </c>
      <c r="M1213" s="19">
        <f t="shared" si="93"/>
        <v>2016</v>
      </c>
      <c r="N1213" s="14">
        <f t="shared" si="90"/>
        <v>42530.616446759261</v>
      </c>
      <c r="O1213" t="b">
        <v>0</v>
      </c>
      <c r="P1213">
        <v>6</v>
      </c>
      <c r="Q1213" t="b">
        <v>1</v>
      </c>
      <c r="R1213" t="s">
        <v>8285</v>
      </c>
      <c r="S1213" s="7">
        <f t="shared" si="91"/>
        <v>101.1</v>
      </c>
      <c r="T1213" s="7">
        <f t="shared" si="94"/>
        <v>168.5</v>
      </c>
      <c r="U1213" t="s">
        <v>8338</v>
      </c>
      <c r="V1213" t="s">
        <v>8339</v>
      </c>
    </row>
    <row r="1214" spans="1:22" ht="45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83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4">
        <f t="shared" si="92"/>
        <v>42318.700173611112</v>
      </c>
      <c r="M1214" s="19">
        <f t="shared" si="93"/>
        <v>2015</v>
      </c>
      <c r="N1214" s="14">
        <f t="shared" si="90"/>
        <v>42334.791666666672</v>
      </c>
      <c r="O1214" t="b">
        <v>0</v>
      </c>
      <c r="P1214">
        <v>83</v>
      </c>
      <c r="Q1214" t="b">
        <v>1</v>
      </c>
      <c r="R1214" t="s">
        <v>8285</v>
      </c>
      <c r="S1214" s="7">
        <f t="shared" si="91"/>
        <v>129.04</v>
      </c>
      <c r="T1214" s="7">
        <f t="shared" si="94"/>
        <v>38.867469879518069</v>
      </c>
      <c r="U1214" t="s">
        <v>8338</v>
      </c>
      <c r="V1214" t="s">
        <v>8339</v>
      </c>
    </row>
    <row r="1215" spans="1:22" ht="45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108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4">
        <f t="shared" si="92"/>
        <v>42731.505787037036</v>
      </c>
      <c r="M1215" s="19">
        <f t="shared" si="93"/>
        <v>2016</v>
      </c>
      <c r="N1215" s="14">
        <f t="shared" si="90"/>
        <v>42766.505787037036</v>
      </c>
      <c r="O1215" t="b">
        <v>0</v>
      </c>
      <c r="P1215">
        <v>108</v>
      </c>
      <c r="Q1215" t="b">
        <v>1</v>
      </c>
      <c r="R1215" t="s">
        <v>8285</v>
      </c>
      <c r="S1215" s="7">
        <f t="shared" si="91"/>
        <v>102.23076923076924</v>
      </c>
      <c r="T1215" s="7">
        <f t="shared" si="94"/>
        <v>61.527777777777779</v>
      </c>
      <c r="U1215" t="s">
        <v>8338</v>
      </c>
      <c r="V1215" t="s">
        <v>8339</v>
      </c>
    </row>
    <row r="1216" spans="1:22" ht="4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25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4">
        <f t="shared" si="92"/>
        <v>42104.590335648143</v>
      </c>
      <c r="M1216" s="19">
        <f t="shared" si="93"/>
        <v>2015</v>
      </c>
      <c r="N1216" s="14">
        <f t="shared" si="90"/>
        <v>42164.590335648143</v>
      </c>
      <c r="O1216" t="b">
        <v>0</v>
      </c>
      <c r="P1216">
        <v>25</v>
      </c>
      <c r="Q1216" t="b">
        <v>1</v>
      </c>
      <c r="R1216" t="s">
        <v>8285</v>
      </c>
      <c r="S1216" s="7">
        <f t="shared" si="91"/>
        <v>131.80000000000001</v>
      </c>
      <c r="T1216" s="7">
        <f t="shared" si="94"/>
        <v>105.44</v>
      </c>
      <c r="U1216" t="s">
        <v>8338</v>
      </c>
      <c r="V1216" t="s">
        <v>8339</v>
      </c>
    </row>
    <row r="1217" spans="1:22" ht="4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549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4">
        <f t="shared" si="92"/>
        <v>41759.673101851848</v>
      </c>
      <c r="M1217" s="19">
        <f t="shared" si="93"/>
        <v>2014</v>
      </c>
      <c r="N1217" s="14">
        <f t="shared" si="90"/>
        <v>41789.673101851848</v>
      </c>
      <c r="O1217" t="b">
        <v>0</v>
      </c>
      <c r="P1217">
        <v>549</v>
      </c>
      <c r="Q1217" t="b">
        <v>1</v>
      </c>
      <c r="R1217" t="s">
        <v>8285</v>
      </c>
      <c r="S1217" s="7">
        <f t="shared" si="91"/>
        <v>786.0802000000001</v>
      </c>
      <c r="T1217" s="7">
        <f t="shared" si="94"/>
        <v>71.592003642987251</v>
      </c>
      <c r="U1217" t="s">
        <v>8338</v>
      </c>
      <c r="V1217" t="s">
        <v>8339</v>
      </c>
    </row>
    <row r="1218" spans="1:22" ht="30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222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4">
        <f t="shared" si="92"/>
        <v>42247.366400462968</v>
      </c>
      <c r="M1218" s="19">
        <f t="shared" si="93"/>
        <v>2015</v>
      </c>
      <c r="N1218" s="14">
        <f t="shared" ref="N1218:N1281" si="95">(J1218/86400)+25569+(-6/24)</f>
        <v>42279.710416666669</v>
      </c>
      <c r="O1218" t="b">
        <v>0</v>
      </c>
      <c r="P1218">
        <v>222</v>
      </c>
      <c r="Q1218" t="b">
        <v>1</v>
      </c>
      <c r="R1218" t="s">
        <v>8285</v>
      </c>
      <c r="S1218" s="7">
        <f t="shared" ref="S1218:S1281" si="96">F1218/D1218*100</f>
        <v>145.70000000000002</v>
      </c>
      <c r="T1218" s="7">
        <f t="shared" si="94"/>
        <v>91.882882882882882</v>
      </c>
      <c r="U1218" t="s">
        <v>8338</v>
      </c>
      <c r="V1218" t="s">
        <v>8339</v>
      </c>
    </row>
    <row r="1219" spans="1:22" ht="4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183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4">
        <f t="shared" ref="L1219:L1282" si="97">(K1219/86400)+25569+(-6/24)</f>
        <v>42535.559490740736</v>
      </c>
      <c r="M1219" s="19">
        <f t="shared" ref="M1219:M1282" si="98">YEAR(L1219)</f>
        <v>2016</v>
      </c>
      <c r="N1219" s="14">
        <f t="shared" si="95"/>
        <v>42565.559490740736</v>
      </c>
      <c r="O1219" t="b">
        <v>0</v>
      </c>
      <c r="P1219">
        <v>183</v>
      </c>
      <c r="Q1219" t="b">
        <v>1</v>
      </c>
      <c r="R1219" t="s">
        <v>8285</v>
      </c>
      <c r="S1219" s="7">
        <f t="shared" si="96"/>
        <v>102.60000000000001</v>
      </c>
      <c r="T1219" s="7">
        <f t="shared" ref="T1219:T1282" si="99">IFERROR(F1219/P1219,0)</f>
        <v>148.57377049180329</v>
      </c>
      <c r="U1219" t="s">
        <v>8338</v>
      </c>
      <c r="V1219" t="s">
        <v>8339</v>
      </c>
    </row>
    <row r="1220" spans="1:22" ht="45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89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4">
        <f t="shared" si="97"/>
        <v>42278.412037037036</v>
      </c>
      <c r="M1220" s="19">
        <f t="shared" si="98"/>
        <v>2015</v>
      </c>
      <c r="N1220" s="14">
        <f t="shared" si="95"/>
        <v>42308.875</v>
      </c>
      <c r="O1220" t="b">
        <v>0</v>
      </c>
      <c r="P1220">
        <v>89</v>
      </c>
      <c r="Q1220" t="b">
        <v>1</v>
      </c>
      <c r="R1220" t="s">
        <v>8285</v>
      </c>
      <c r="S1220" s="7">
        <f t="shared" si="96"/>
        <v>172.27777777777777</v>
      </c>
      <c r="T1220" s="7">
        <f t="shared" si="99"/>
        <v>174.2134831460674</v>
      </c>
      <c r="U1220" t="s">
        <v>8338</v>
      </c>
      <c r="V1220" t="s">
        <v>8339</v>
      </c>
    </row>
    <row r="1221" spans="1:22" ht="30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253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4">
        <f t="shared" si="97"/>
        <v>42633.211956018524</v>
      </c>
      <c r="M1221" s="19">
        <f t="shared" si="98"/>
        <v>2016</v>
      </c>
      <c r="N1221" s="14">
        <f t="shared" si="95"/>
        <v>42663.211956018524</v>
      </c>
      <c r="O1221" t="b">
        <v>0</v>
      </c>
      <c r="P1221">
        <v>253</v>
      </c>
      <c r="Q1221" t="b">
        <v>1</v>
      </c>
      <c r="R1221" t="s">
        <v>8285</v>
      </c>
      <c r="S1221" s="7">
        <f t="shared" si="96"/>
        <v>159.16819571865443</v>
      </c>
      <c r="T1221" s="7">
        <f t="shared" si="99"/>
        <v>102.86166007905139</v>
      </c>
      <c r="U1221" t="s">
        <v>8338</v>
      </c>
      <c r="V1221" t="s">
        <v>8339</v>
      </c>
    </row>
    <row r="1222" spans="1:22" ht="4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140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4">
        <f t="shared" si="97"/>
        <v>42211.378611111111</v>
      </c>
      <c r="M1222" s="19">
        <f t="shared" si="98"/>
        <v>2015</v>
      </c>
      <c r="N1222" s="14">
        <f t="shared" si="95"/>
        <v>42241.378611111111</v>
      </c>
      <c r="O1222" t="b">
        <v>0</v>
      </c>
      <c r="P1222">
        <v>140</v>
      </c>
      <c r="Q1222" t="b">
        <v>1</v>
      </c>
      <c r="R1222" t="s">
        <v>8285</v>
      </c>
      <c r="S1222" s="7">
        <f t="shared" si="96"/>
        <v>103.76666666666668</v>
      </c>
      <c r="T1222" s="7">
        <f t="shared" si="99"/>
        <v>111.17857142857143</v>
      </c>
      <c r="U1222" t="s">
        <v>8338</v>
      </c>
      <c r="V1222" t="s">
        <v>8339</v>
      </c>
    </row>
    <row r="1223" spans="1:22" ht="4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103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4">
        <f t="shared" si="97"/>
        <v>42680.22555555556</v>
      </c>
      <c r="M1223" s="19">
        <f t="shared" si="98"/>
        <v>2016</v>
      </c>
      <c r="N1223" s="14">
        <f t="shared" si="95"/>
        <v>42707.75</v>
      </c>
      <c r="O1223" t="b">
        <v>0</v>
      </c>
      <c r="P1223">
        <v>103</v>
      </c>
      <c r="Q1223" t="b">
        <v>1</v>
      </c>
      <c r="R1223" t="s">
        <v>8285</v>
      </c>
      <c r="S1223" s="7">
        <f t="shared" si="96"/>
        <v>111.40954545454547</v>
      </c>
      <c r="T1223" s="7">
        <f t="shared" si="99"/>
        <v>23.796213592233013</v>
      </c>
      <c r="U1223" t="s">
        <v>8338</v>
      </c>
      <c r="V1223" t="s">
        <v>8339</v>
      </c>
    </row>
    <row r="1224" spans="1:22" ht="30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138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4">
        <f t="shared" si="97"/>
        <v>42430.470451388886</v>
      </c>
      <c r="M1224" s="19">
        <f t="shared" si="98"/>
        <v>2016</v>
      </c>
      <c r="N1224" s="14">
        <f t="shared" si="95"/>
        <v>42460.916666666672</v>
      </c>
      <c r="O1224" t="b">
        <v>0</v>
      </c>
      <c r="P1224">
        <v>138</v>
      </c>
      <c r="Q1224" t="b">
        <v>1</v>
      </c>
      <c r="R1224" t="s">
        <v>8285</v>
      </c>
      <c r="S1224" s="7">
        <f t="shared" si="96"/>
        <v>280.375</v>
      </c>
      <c r="T1224" s="7">
        <f t="shared" si="99"/>
        <v>81.268115942028984</v>
      </c>
      <c r="U1224" t="s">
        <v>8338</v>
      </c>
      <c r="V1224" t="s">
        <v>8339</v>
      </c>
    </row>
    <row r="1225" spans="1:22" ht="30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191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4">
        <f t="shared" si="97"/>
        <v>42653.927187499998</v>
      </c>
      <c r="M1225" s="19">
        <f t="shared" si="98"/>
        <v>2016</v>
      </c>
      <c r="N1225" s="14">
        <f t="shared" si="95"/>
        <v>42683.968854166669</v>
      </c>
      <c r="O1225" t="b">
        <v>0</v>
      </c>
      <c r="P1225">
        <v>191</v>
      </c>
      <c r="Q1225" t="b">
        <v>1</v>
      </c>
      <c r="R1225" t="s">
        <v>8285</v>
      </c>
      <c r="S1225" s="7">
        <f t="shared" si="96"/>
        <v>112.10606060606061</v>
      </c>
      <c r="T1225" s="7">
        <f t="shared" si="99"/>
        <v>116.21465968586388</v>
      </c>
      <c r="U1225" t="s">
        <v>8338</v>
      </c>
      <c r="V1225" t="s">
        <v>8339</v>
      </c>
    </row>
    <row r="1226" spans="1:22" ht="30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18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4">
        <f t="shared" si="97"/>
        <v>41736.299791666665</v>
      </c>
      <c r="M1226" s="19">
        <f t="shared" si="98"/>
        <v>2014</v>
      </c>
      <c r="N1226" s="14">
        <f t="shared" si="95"/>
        <v>41796.299791666665</v>
      </c>
      <c r="O1226" t="b">
        <v>0</v>
      </c>
      <c r="P1226">
        <v>18</v>
      </c>
      <c r="Q1226" t="b">
        <v>0</v>
      </c>
      <c r="R1226" t="s">
        <v>8286</v>
      </c>
      <c r="S1226" s="7">
        <f t="shared" si="96"/>
        <v>7.0666666666666673</v>
      </c>
      <c r="T1226" s="7">
        <f t="shared" si="99"/>
        <v>58.888888888888886</v>
      </c>
      <c r="U1226" t="s">
        <v>8325</v>
      </c>
      <c r="V1226" t="s">
        <v>8340</v>
      </c>
    </row>
    <row r="1227" spans="1:22" ht="4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3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4">
        <f t="shared" si="97"/>
        <v>41509.655995370369</v>
      </c>
      <c r="M1227" s="19">
        <f t="shared" si="98"/>
        <v>2013</v>
      </c>
      <c r="N1227" s="14">
        <f t="shared" si="95"/>
        <v>41569.655995370369</v>
      </c>
      <c r="O1227" t="b">
        <v>0</v>
      </c>
      <c r="P1227">
        <v>3</v>
      </c>
      <c r="Q1227" t="b">
        <v>0</v>
      </c>
      <c r="R1227" t="s">
        <v>8286</v>
      </c>
      <c r="S1227" s="7">
        <f t="shared" si="96"/>
        <v>4.3999999999999995</v>
      </c>
      <c r="T1227" s="7">
        <f t="shared" si="99"/>
        <v>44</v>
      </c>
      <c r="U1227" t="s">
        <v>8325</v>
      </c>
      <c r="V1227" t="s">
        <v>8340</v>
      </c>
    </row>
    <row r="1228" spans="1:22" ht="4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40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4">
        <f t="shared" si="97"/>
        <v>41715.624780092592</v>
      </c>
      <c r="M1228" s="19">
        <f t="shared" si="98"/>
        <v>2014</v>
      </c>
      <c r="N1228" s="14">
        <f t="shared" si="95"/>
        <v>41749.791666666664</v>
      </c>
      <c r="O1228" t="b">
        <v>0</v>
      </c>
      <c r="P1228">
        <v>40</v>
      </c>
      <c r="Q1228" t="b">
        <v>0</v>
      </c>
      <c r="R1228" t="s">
        <v>8286</v>
      </c>
      <c r="S1228" s="7">
        <f t="shared" si="96"/>
        <v>3.8739999999999997</v>
      </c>
      <c r="T1228" s="7">
        <f t="shared" si="99"/>
        <v>48.424999999999997</v>
      </c>
      <c r="U1228" t="s">
        <v>8325</v>
      </c>
      <c r="V1228" t="s">
        <v>8340</v>
      </c>
    </row>
    <row r="1229" spans="1:22" ht="4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4">
        <f t="shared" si="97"/>
        <v>41827.669166666667</v>
      </c>
      <c r="M1229" s="19">
        <f t="shared" si="98"/>
        <v>2014</v>
      </c>
      <c r="N1229" s="14">
        <f t="shared" si="95"/>
        <v>41858.041666666664</v>
      </c>
      <c r="O1229" t="b">
        <v>0</v>
      </c>
      <c r="P1229">
        <v>0</v>
      </c>
      <c r="Q1229" t="b">
        <v>0</v>
      </c>
      <c r="R1229" t="s">
        <v>8286</v>
      </c>
      <c r="S1229" s="7">
        <f t="shared" si="96"/>
        <v>0</v>
      </c>
      <c r="T1229" s="7">
        <f t="shared" si="99"/>
        <v>0</v>
      </c>
      <c r="U1229" t="s">
        <v>8325</v>
      </c>
      <c r="V1229" t="s">
        <v>8340</v>
      </c>
    </row>
    <row r="1230" spans="1:22" ht="30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24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4">
        <f t="shared" si="97"/>
        <v>40754.479259259257</v>
      </c>
      <c r="M1230" s="19">
        <f t="shared" si="98"/>
        <v>2011</v>
      </c>
      <c r="N1230" s="14">
        <f t="shared" si="95"/>
        <v>40814.479259259257</v>
      </c>
      <c r="O1230" t="b">
        <v>0</v>
      </c>
      <c r="P1230">
        <v>24</v>
      </c>
      <c r="Q1230" t="b">
        <v>0</v>
      </c>
      <c r="R1230" t="s">
        <v>8286</v>
      </c>
      <c r="S1230" s="7">
        <f t="shared" si="96"/>
        <v>29.299999999999997</v>
      </c>
      <c r="T1230" s="7">
        <f t="shared" si="99"/>
        <v>61.041666666666664</v>
      </c>
      <c r="U1230" t="s">
        <v>8325</v>
      </c>
      <c r="V1230" t="s">
        <v>8340</v>
      </c>
    </row>
    <row r="1231" spans="1:22" ht="45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1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4">
        <f t="shared" si="97"/>
        <v>40985.209803240738</v>
      </c>
      <c r="M1231" s="19">
        <f t="shared" si="98"/>
        <v>2012</v>
      </c>
      <c r="N1231" s="14">
        <f t="shared" si="95"/>
        <v>41015.416666666664</v>
      </c>
      <c r="O1231" t="b">
        <v>0</v>
      </c>
      <c r="P1231">
        <v>1</v>
      </c>
      <c r="Q1231" t="b">
        <v>0</v>
      </c>
      <c r="R1231" t="s">
        <v>8286</v>
      </c>
      <c r="S1231" s="7">
        <f t="shared" si="96"/>
        <v>0.90909090909090906</v>
      </c>
      <c r="T1231" s="7">
        <f t="shared" si="99"/>
        <v>25</v>
      </c>
      <c r="U1231" t="s">
        <v>8325</v>
      </c>
      <c r="V1231" t="s">
        <v>8340</v>
      </c>
    </row>
    <row r="1232" spans="1:22" ht="4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4">
        <f t="shared" si="97"/>
        <v>40568.722569444442</v>
      </c>
      <c r="M1232" s="19">
        <f t="shared" si="98"/>
        <v>2011</v>
      </c>
      <c r="N1232" s="14">
        <f t="shared" si="95"/>
        <v>40598.722569444442</v>
      </c>
      <c r="O1232" t="b">
        <v>0</v>
      </c>
      <c r="P1232">
        <v>0</v>
      </c>
      <c r="Q1232" t="b">
        <v>0</v>
      </c>
      <c r="R1232" t="s">
        <v>8286</v>
      </c>
      <c r="S1232" s="7">
        <f t="shared" si="96"/>
        <v>0</v>
      </c>
      <c r="T1232" s="7">
        <f t="shared" si="99"/>
        <v>0</v>
      </c>
      <c r="U1232" t="s">
        <v>8325</v>
      </c>
      <c r="V1232" t="s">
        <v>8340</v>
      </c>
    </row>
    <row r="1233" spans="1:22" ht="4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4">
        <f t="shared" si="97"/>
        <v>42193.691759259258</v>
      </c>
      <c r="M1233" s="19">
        <f t="shared" si="98"/>
        <v>2015</v>
      </c>
      <c r="N1233" s="14">
        <f t="shared" si="95"/>
        <v>42243.791666666672</v>
      </c>
      <c r="O1233" t="b">
        <v>0</v>
      </c>
      <c r="P1233">
        <v>0</v>
      </c>
      <c r="Q1233" t="b">
        <v>0</v>
      </c>
      <c r="R1233" t="s">
        <v>8286</v>
      </c>
      <c r="S1233" s="7">
        <f t="shared" si="96"/>
        <v>0</v>
      </c>
      <c r="T1233" s="7">
        <f t="shared" si="99"/>
        <v>0</v>
      </c>
      <c r="U1233" t="s">
        <v>8325</v>
      </c>
      <c r="V1233" t="s">
        <v>8340</v>
      </c>
    </row>
    <row r="1234" spans="1:22" ht="4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1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4">
        <f t="shared" si="97"/>
        <v>41506.598032407404</v>
      </c>
      <c r="M1234" s="19">
        <f t="shared" si="98"/>
        <v>2013</v>
      </c>
      <c r="N1234" s="14">
        <f t="shared" si="95"/>
        <v>41553.598032407404</v>
      </c>
      <c r="O1234" t="b">
        <v>0</v>
      </c>
      <c r="P1234">
        <v>1</v>
      </c>
      <c r="Q1234" t="b">
        <v>0</v>
      </c>
      <c r="R1234" t="s">
        <v>8286</v>
      </c>
      <c r="S1234" s="7">
        <f t="shared" si="96"/>
        <v>0.8</v>
      </c>
      <c r="T1234" s="7">
        <f t="shared" si="99"/>
        <v>40</v>
      </c>
      <c r="U1234" t="s">
        <v>8325</v>
      </c>
      <c r="V1234" t="s">
        <v>8340</v>
      </c>
    </row>
    <row r="1235" spans="1:22" ht="4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6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4">
        <f t="shared" si="97"/>
        <v>40939.698773148149</v>
      </c>
      <c r="M1235" s="19">
        <f t="shared" si="98"/>
        <v>2012</v>
      </c>
      <c r="N1235" s="14">
        <f t="shared" si="95"/>
        <v>40960.698773148149</v>
      </c>
      <c r="O1235" t="b">
        <v>0</v>
      </c>
      <c r="P1235">
        <v>6</v>
      </c>
      <c r="Q1235" t="b">
        <v>0</v>
      </c>
      <c r="R1235" t="s">
        <v>8286</v>
      </c>
      <c r="S1235" s="7">
        <f t="shared" si="96"/>
        <v>11.600000000000001</v>
      </c>
      <c r="T1235" s="7">
        <f t="shared" si="99"/>
        <v>19.333333333333332</v>
      </c>
      <c r="U1235" t="s">
        <v>8325</v>
      </c>
      <c r="V1235" t="s">
        <v>8340</v>
      </c>
    </row>
    <row r="1236" spans="1:22" ht="4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4">
        <f t="shared" si="97"/>
        <v>42007.538680555561</v>
      </c>
      <c r="M1236" s="19">
        <f t="shared" si="98"/>
        <v>2015</v>
      </c>
      <c r="N1236" s="14">
        <f t="shared" si="95"/>
        <v>42037.538680555561</v>
      </c>
      <c r="O1236" t="b">
        <v>0</v>
      </c>
      <c r="P1236">
        <v>0</v>
      </c>
      <c r="Q1236" t="b">
        <v>0</v>
      </c>
      <c r="R1236" t="s">
        <v>8286</v>
      </c>
      <c r="S1236" s="7">
        <f t="shared" si="96"/>
        <v>0</v>
      </c>
      <c r="T1236" s="7">
        <f t="shared" si="99"/>
        <v>0</v>
      </c>
      <c r="U1236" t="s">
        <v>8325</v>
      </c>
      <c r="V1236" t="s">
        <v>8340</v>
      </c>
    </row>
    <row r="1237" spans="1:22" ht="4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6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4">
        <f t="shared" si="97"/>
        <v>41582.885405092595</v>
      </c>
      <c r="M1237" s="19">
        <f t="shared" si="98"/>
        <v>2013</v>
      </c>
      <c r="N1237" s="14">
        <f t="shared" si="95"/>
        <v>41622.885405092595</v>
      </c>
      <c r="O1237" t="b">
        <v>0</v>
      </c>
      <c r="P1237">
        <v>6</v>
      </c>
      <c r="Q1237" t="b">
        <v>0</v>
      </c>
      <c r="R1237" t="s">
        <v>8286</v>
      </c>
      <c r="S1237" s="7">
        <f t="shared" si="96"/>
        <v>2.7873639500929119</v>
      </c>
      <c r="T1237" s="7">
        <f t="shared" si="99"/>
        <v>35</v>
      </c>
      <c r="U1237" t="s">
        <v>8325</v>
      </c>
      <c r="V1237" t="s">
        <v>8340</v>
      </c>
    </row>
    <row r="1238" spans="1:22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4">
        <f t="shared" si="97"/>
        <v>41110.430138888885</v>
      </c>
      <c r="M1238" s="19">
        <f t="shared" si="98"/>
        <v>2012</v>
      </c>
      <c r="N1238" s="14">
        <f t="shared" si="95"/>
        <v>41118.416666666664</v>
      </c>
      <c r="O1238" t="b">
        <v>0</v>
      </c>
      <c r="P1238">
        <v>0</v>
      </c>
      <c r="Q1238" t="b">
        <v>0</v>
      </c>
      <c r="R1238" t="s">
        <v>8286</v>
      </c>
      <c r="S1238" s="7">
        <f t="shared" si="96"/>
        <v>0</v>
      </c>
      <c r="T1238" s="7">
        <f t="shared" si="99"/>
        <v>0</v>
      </c>
      <c r="U1238" t="s">
        <v>8325</v>
      </c>
      <c r="V1238" t="s">
        <v>8340</v>
      </c>
    </row>
    <row r="1239" spans="1:22" ht="4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4">
        <f t="shared" si="97"/>
        <v>41125.033159722225</v>
      </c>
      <c r="M1239" s="19">
        <f t="shared" si="98"/>
        <v>2012</v>
      </c>
      <c r="N1239" s="14">
        <f t="shared" si="95"/>
        <v>41145.033159722225</v>
      </c>
      <c r="O1239" t="b">
        <v>0</v>
      </c>
      <c r="P1239">
        <v>0</v>
      </c>
      <c r="Q1239" t="b">
        <v>0</v>
      </c>
      <c r="R1239" t="s">
        <v>8286</v>
      </c>
      <c r="S1239" s="7">
        <f t="shared" si="96"/>
        <v>0</v>
      </c>
      <c r="T1239" s="7">
        <f t="shared" si="99"/>
        <v>0</v>
      </c>
      <c r="U1239" t="s">
        <v>8325</v>
      </c>
      <c r="V1239" t="s">
        <v>8340</v>
      </c>
    </row>
    <row r="1240" spans="1:22" ht="45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3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4">
        <f t="shared" si="97"/>
        <v>40731.36037037037</v>
      </c>
      <c r="M1240" s="19">
        <f t="shared" si="98"/>
        <v>2011</v>
      </c>
      <c r="N1240" s="14">
        <f t="shared" si="95"/>
        <v>40761.36037037037</v>
      </c>
      <c r="O1240" t="b">
        <v>0</v>
      </c>
      <c r="P1240">
        <v>3</v>
      </c>
      <c r="Q1240" t="b">
        <v>0</v>
      </c>
      <c r="R1240" t="s">
        <v>8286</v>
      </c>
      <c r="S1240" s="7">
        <f t="shared" si="96"/>
        <v>17.8</v>
      </c>
      <c r="T1240" s="7">
        <f t="shared" si="99"/>
        <v>59.333333333333336</v>
      </c>
      <c r="U1240" t="s">
        <v>8325</v>
      </c>
      <c r="V1240" t="s">
        <v>8340</v>
      </c>
    </row>
    <row r="1241" spans="1:22" ht="30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4">
        <f t="shared" si="97"/>
        <v>40883.712581018517</v>
      </c>
      <c r="M1241" s="19">
        <f t="shared" si="98"/>
        <v>2011</v>
      </c>
      <c r="N1241" s="14">
        <f t="shared" si="95"/>
        <v>40913.712581018517</v>
      </c>
      <c r="O1241" t="b">
        <v>0</v>
      </c>
      <c r="P1241">
        <v>0</v>
      </c>
      <c r="Q1241" t="b">
        <v>0</v>
      </c>
      <c r="R1241" t="s">
        <v>8286</v>
      </c>
      <c r="S1241" s="7">
        <f t="shared" si="96"/>
        <v>0</v>
      </c>
      <c r="T1241" s="7">
        <f t="shared" si="99"/>
        <v>0</v>
      </c>
      <c r="U1241" t="s">
        <v>8325</v>
      </c>
      <c r="V1241" t="s">
        <v>8340</v>
      </c>
    </row>
    <row r="1242" spans="1:22" ht="30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8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4">
        <f t="shared" si="97"/>
        <v>41408.790011574078</v>
      </c>
      <c r="M1242" s="19">
        <f t="shared" si="98"/>
        <v>2013</v>
      </c>
      <c r="N1242" s="14">
        <f t="shared" si="95"/>
        <v>41467.660416666666</v>
      </c>
      <c r="O1242" t="b">
        <v>0</v>
      </c>
      <c r="P1242">
        <v>8</v>
      </c>
      <c r="Q1242" t="b">
        <v>0</v>
      </c>
      <c r="R1242" t="s">
        <v>8286</v>
      </c>
      <c r="S1242" s="7">
        <f t="shared" si="96"/>
        <v>3.0124999999999997</v>
      </c>
      <c r="T1242" s="7">
        <f t="shared" si="99"/>
        <v>30.125</v>
      </c>
      <c r="U1242" t="s">
        <v>8325</v>
      </c>
      <c r="V1242" t="s">
        <v>8340</v>
      </c>
    </row>
    <row r="1243" spans="1:22" ht="45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34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4">
        <f t="shared" si="97"/>
        <v>41923.587731481479</v>
      </c>
      <c r="M1243" s="19">
        <f t="shared" si="98"/>
        <v>2014</v>
      </c>
      <c r="N1243" s="14">
        <f t="shared" si="95"/>
        <v>41945.999305555553</v>
      </c>
      <c r="O1243" t="b">
        <v>0</v>
      </c>
      <c r="P1243">
        <v>34</v>
      </c>
      <c r="Q1243" t="b">
        <v>0</v>
      </c>
      <c r="R1243" t="s">
        <v>8286</v>
      </c>
      <c r="S1243" s="7">
        <f t="shared" si="96"/>
        <v>50.739999999999995</v>
      </c>
      <c r="T1243" s="7">
        <f t="shared" si="99"/>
        <v>74.617647058823536</v>
      </c>
      <c r="U1243" t="s">
        <v>8325</v>
      </c>
      <c r="V1243" t="s">
        <v>8340</v>
      </c>
    </row>
    <row r="1244" spans="1:22" ht="4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4">
        <f t="shared" si="97"/>
        <v>40781.915532407409</v>
      </c>
      <c r="M1244" s="19">
        <f t="shared" si="98"/>
        <v>2011</v>
      </c>
      <c r="N1244" s="14">
        <f t="shared" si="95"/>
        <v>40797.304166666669</v>
      </c>
      <c r="O1244" t="b">
        <v>0</v>
      </c>
      <c r="P1244">
        <v>1</v>
      </c>
      <c r="Q1244" t="b">
        <v>0</v>
      </c>
      <c r="R1244" t="s">
        <v>8286</v>
      </c>
      <c r="S1244" s="7">
        <f t="shared" si="96"/>
        <v>0.54884742041712409</v>
      </c>
      <c r="T1244" s="7">
        <f t="shared" si="99"/>
        <v>5</v>
      </c>
      <c r="U1244" t="s">
        <v>8325</v>
      </c>
      <c r="V1244" t="s">
        <v>8340</v>
      </c>
    </row>
    <row r="1245" spans="1:22" ht="4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38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4">
        <f t="shared" si="97"/>
        <v>40671.629293981481</v>
      </c>
      <c r="M1245" s="19">
        <f t="shared" si="98"/>
        <v>2011</v>
      </c>
      <c r="N1245" s="14">
        <f t="shared" si="95"/>
        <v>40732.625</v>
      </c>
      <c r="O1245" t="b">
        <v>0</v>
      </c>
      <c r="P1245">
        <v>38</v>
      </c>
      <c r="Q1245" t="b">
        <v>0</v>
      </c>
      <c r="R1245" t="s">
        <v>8286</v>
      </c>
      <c r="S1245" s="7">
        <f t="shared" si="96"/>
        <v>14.091666666666667</v>
      </c>
      <c r="T1245" s="7">
        <f t="shared" si="99"/>
        <v>44.5</v>
      </c>
      <c r="U1245" t="s">
        <v>8325</v>
      </c>
      <c r="V1245" t="s">
        <v>8340</v>
      </c>
    </row>
    <row r="1246" spans="1:22" ht="30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45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4">
        <f t="shared" si="97"/>
        <v>41355.575497685189</v>
      </c>
      <c r="M1246" s="19">
        <f t="shared" si="98"/>
        <v>2013</v>
      </c>
      <c r="N1246" s="14">
        <f t="shared" si="95"/>
        <v>41386.625</v>
      </c>
      <c r="O1246" t="b">
        <v>1</v>
      </c>
      <c r="P1246">
        <v>45</v>
      </c>
      <c r="Q1246" t="b">
        <v>1</v>
      </c>
      <c r="R1246" t="s">
        <v>8276</v>
      </c>
      <c r="S1246" s="7">
        <f t="shared" si="96"/>
        <v>103.8</v>
      </c>
      <c r="T1246" s="7">
        <f t="shared" si="99"/>
        <v>46.133333333333333</v>
      </c>
      <c r="U1246" t="s">
        <v>8325</v>
      </c>
      <c r="V1246" t="s">
        <v>8326</v>
      </c>
    </row>
    <row r="1247" spans="1:22" ht="4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17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4">
        <f t="shared" si="97"/>
        <v>41774.34993055556</v>
      </c>
      <c r="M1247" s="19">
        <f t="shared" si="98"/>
        <v>2014</v>
      </c>
      <c r="N1247" s="14">
        <f t="shared" si="95"/>
        <v>41804.34993055556</v>
      </c>
      <c r="O1247" t="b">
        <v>1</v>
      </c>
      <c r="P1247">
        <v>17</v>
      </c>
      <c r="Q1247" t="b">
        <v>1</v>
      </c>
      <c r="R1247" t="s">
        <v>8276</v>
      </c>
      <c r="S1247" s="7">
        <f t="shared" si="96"/>
        <v>120.24999999999999</v>
      </c>
      <c r="T1247" s="7">
        <f t="shared" si="99"/>
        <v>141.47058823529412</v>
      </c>
      <c r="U1247" t="s">
        <v>8325</v>
      </c>
      <c r="V1247" t="s">
        <v>8326</v>
      </c>
    </row>
    <row r="1248" spans="1:22" ht="4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31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4">
        <f t="shared" si="97"/>
        <v>40837.793391203704</v>
      </c>
      <c r="M1248" s="19">
        <f t="shared" si="98"/>
        <v>2011</v>
      </c>
      <c r="N1248" s="14">
        <f t="shared" si="95"/>
        <v>40882.835057870368</v>
      </c>
      <c r="O1248" t="b">
        <v>1</v>
      </c>
      <c r="P1248">
        <v>31</v>
      </c>
      <c r="Q1248" t="b">
        <v>1</v>
      </c>
      <c r="R1248" t="s">
        <v>8276</v>
      </c>
      <c r="S1248" s="7">
        <f t="shared" si="96"/>
        <v>117</v>
      </c>
      <c r="T1248" s="7">
        <f t="shared" si="99"/>
        <v>75.483870967741936</v>
      </c>
      <c r="U1248" t="s">
        <v>8325</v>
      </c>
      <c r="V1248" t="s">
        <v>8326</v>
      </c>
    </row>
    <row r="1249" spans="1:22" ht="30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50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4">
        <f t="shared" si="97"/>
        <v>41370.042303240742</v>
      </c>
      <c r="M1249" s="19">
        <f t="shared" si="98"/>
        <v>2013</v>
      </c>
      <c r="N1249" s="14">
        <f t="shared" si="95"/>
        <v>41400.042303240742</v>
      </c>
      <c r="O1249" t="b">
        <v>1</v>
      </c>
      <c r="P1249">
        <v>50</v>
      </c>
      <c r="Q1249" t="b">
        <v>1</v>
      </c>
      <c r="R1249" t="s">
        <v>8276</v>
      </c>
      <c r="S1249" s="7">
        <f t="shared" si="96"/>
        <v>122.14285714285715</v>
      </c>
      <c r="T1249" s="7">
        <f t="shared" si="99"/>
        <v>85.5</v>
      </c>
      <c r="U1249" t="s">
        <v>8325</v>
      </c>
      <c r="V1249" t="s">
        <v>8326</v>
      </c>
    </row>
    <row r="1250" spans="1:22" ht="30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59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4">
        <f t="shared" si="97"/>
        <v>41767.406863425924</v>
      </c>
      <c r="M1250" s="19">
        <f t="shared" si="98"/>
        <v>2014</v>
      </c>
      <c r="N1250" s="14">
        <f t="shared" si="95"/>
        <v>41803.040972222225</v>
      </c>
      <c r="O1250" t="b">
        <v>1</v>
      </c>
      <c r="P1250">
        <v>59</v>
      </c>
      <c r="Q1250" t="b">
        <v>1</v>
      </c>
      <c r="R1250" t="s">
        <v>8276</v>
      </c>
      <c r="S1250" s="7">
        <f t="shared" si="96"/>
        <v>151.63999999999999</v>
      </c>
      <c r="T1250" s="7">
        <f t="shared" si="99"/>
        <v>64.254237288135599</v>
      </c>
      <c r="U1250" t="s">
        <v>8325</v>
      </c>
      <c r="V1250" t="s">
        <v>8326</v>
      </c>
    </row>
    <row r="1251" spans="1:22" ht="4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81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4">
        <f t="shared" si="97"/>
        <v>41067.490868055553</v>
      </c>
      <c r="M1251" s="19">
        <f t="shared" si="98"/>
        <v>2012</v>
      </c>
      <c r="N1251" s="14">
        <f t="shared" si="95"/>
        <v>41097.490868055553</v>
      </c>
      <c r="O1251" t="b">
        <v>1</v>
      </c>
      <c r="P1251">
        <v>81</v>
      </c>
      <c r="Q1251" t="b">
        <v>1</v>
      </c>
      <c r="R1251" t="s">
        <v>8276</v>
      </c>
      <c r="S1251" s="7">
        <f t="shared" si="96"/>
        <v>104.44</v>
      </c>
      <c r="T1251" s="7">
        <f t="shared" si="99"/>
        <v>64.46913580246914</v>
      </c>
      <c r="U1251" t="s">
        <v>8325</v>
      </c>
      <c r="V1251" t="s">
        <v>8326</v>
      </c>
    </row>
    <row r="1252" spans="1:22" ht="45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508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4">
        <f t="shared" si="97"/>
        <v>41843.39271990741</v>
      </c>
      <c r="M1252" s="19">
        <f t="shared" si="98"/>
        <v>2014</v>
      </c>
      <c r="N1252" s="14">
        <f t="shared" si="95"/>
        <v>41888.39271990741</v>
      </c>
      <c r="O1252" t="b">
        <v>1</v>
      </c>
      <c r="P1252">
        <v>508</v>
      </c>
      <c r="Q1252" t="b">
        <v>1</v>
      </c>
      <c r="R1252" t="s">
        <v>8276</v>
      </c>
      <c r="S1252" s="7">
        <f t="shared" si="96"/>
        <v>200.15333333333331</v>
      </c>
      <c r="T1252" s="7">
        <f t="shared" si="99"/>
        <v>118.2007874015748</v>
      </c>
      <c r="U1252" t="s">
        <v>8325</v>
      </c>
      <c r="V1252" t="s">
        <v>8326</v>
      </c>
    </row>
    <row r="1253" spans="1:22" ht="30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74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4">
        <f t="shared" si="97"/>
        <v>40751.564432870371</v>
      </c>
      <c r="M1253" s="19">
        <f t="shared" si="98"/>
        <v>2011</v>
      </c>
      <c r="N1253" s="14">
        <f t="shared" si="95"/>
        <v>40811.564432870371</v>
      </c>
      <c r="O1253" t="b">
        <v>1</v>
      </c>
      <c r="P1253">
        <v>74</v>
      </c>
      <c r="Q1253" t="b">
        <v>1</v>
      </c>
      <c r="R1253" t="s">
        <v>8276</v>
      </c>
      <c r="S1253" s="7">
        <f t="shared" si="96"/>
        <v>101.8</v>
      </c>
      <c r="T1253" s="7">
        <f t="shared" si="99"/>
        <v>82.540540540540547</v>
      </c>
      <c r="U1253" t="s">
        <v>8325</v>
      </c>
      <c r="V1253" t="s">
        <v>8326</v>
      </c>
    </row>
    <row r="1254" spans="1:22" ht="4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141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4">
        <f t="shared" si="97"/>
        <v>41543.738067129627</v>
      </c>
      <c r="M1254" s="19">
        <f t="shared" si="98"/>
        <v>2013</v>
      </c>
      <c r="N1254" s="14">
        <f t="shared" si="95"/>
        <v>41571.738067129627</v>
      </c>
      <c r="O1254" t="b">
        <v>1</v>
      </c>
      <c r="P1254">
        <v>141</v>
      </c>
      <c r="Q1254" t="b">
        <v>1</v>
      </c>
      <c r="R1254" t="s">
        <v>8276</v>
      </c>
      <c r="S1254" s="7">
        <f t="shared" si="96"/>
        <v>137.65714285714284</v>
      </c>
      <c r="T1254" s="7">
        <f t="shared" si="99"/>
        <v>34.170212765957444</v>
      </c>
      <c r="U1254" t="s">
        <v>8325</v>
      </c>
      <c r="V1254" t="s">
        <v>8326</v>
      </c>
    </row>
    <row r="1255" spans="1:22" ht="45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711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4">
        <f t="shared" si="97"/>
        <v>41855.533645833333</v>
      </c>
      <c r="M1255" s="19">
        <f t="shared" si="98"/>
        <v>2014</v>
      </c>
      <c r="N1255" s="14">
        <f t="shared" si="95"/>
        <v>41885.533645833333</v>
      </c>
      <c r="O1255" t="b">
        <v>1</v>
      </c>
      <c r="P1255">
        <v>711</v>
      </c>
      <c r="Q1255" t="b">
        <v>1</v>
      </c>
      <c r="R1255" t="s">
        <v>8276</v>
      </c>
      <c r="S1255" s="7">
        <f t="shared" si="96"/>
        <v>303833.2</v>
      </c>
      <c r="T1255" s="7">
        <f t="shared" si="99"/>
        <v>42.73322081575246</v>
      </c>
      <c r="U1255" t="s">
        <v>8325</v>
      </c>
      <c r="V1255" t="s">
        <v>8326</v>
      </c>
    </row>
    <row r="1256" spans="1:22" ht="4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141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4">
        <f t="shared" si="97"/>
        <v>40487.371365740742</v>
      </c>
      <c r="M1256" s="19">
        <f t="shared" si="98"/>
        <v>2010</v>
      </c>
      <c r="N1256" s="14">
        <f t="shared" si="95"/>
        <v>40543.957638888889</v>
      </c>
      <c r="O1256" t="b">
        <v>1</v>
      </c>
      <c r="P1256">
        <v>141</v>
      </c>
      <c r="Q1256" t="b">
        <v>1</v>
      </c>
      <c r="R1256" t="s">
        <v>8276</v>
      </c>
      <c r="S1256" s="7">
        <f t="shared" si="96"/>
        <v>198.85074626865671</v>
      </c>
      <c r="T1256" s="7">
        <f t="shared" si="99"/>
        <v>94.489361702127653</v>
      </c>
      <c r="U1256" t="s">
        <v>8325</v>
      </c>
      <c r="V1256" t="s">
        <v>8326</v>
      </c>
    </row>
    <row r="1257" spans="1:22" ht="4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109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4">
        <f t="shared" si="97"/>
        <v>41579.595509259263</v>
      </c>
      <c r="M1257" s="19">
        <f t="shared" si="98"/>
        <v>2013</v>
      </c>
      <c r="N1257" s="14">
        <f t="shared" si="95"/>
        <v>41609.637175925927</v>
      </c>
      <c r="O1257" t="b">
        <v>1</v>
      </c>
      <c r="P1257">
        <v>109</v>
      </c>
      <c r="Q1257" t="b">
        <v>1</v>
      </c>
      <c r="R1257" t="s">
        <v>8276</v>
      </c>
      <c r="S1257" s="7">
        <f t="shared" si="96"/>
        <v>202.36666666666667</v>
      </c>
      <c r="T1257" s="7">
        <f t="shared" si="99"/>
        <v>55.697247706422019</v>
      </c>
      <c r="U1257" t="s">
        <v>8325</v>
      </c>
      <c r="V1257" t="s">
        <v>8326</v>
      </c>
    </row>
    <row r="1258" spans="1:22" ht="4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361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4">
        <f t="shared" si="97"/>
        <v>40921.669340277775</v>
      </c>
      <c r="M1258" s="19">
        <f t="shared" si="98"/>
        <v>2012</v>
      </c>
      <c r="N1258" s="14">
        <f t="shared" si="95"/>
        <v>40951.669340277775</v>
      </c>
      <c r="O1258" t="b">
        <v>1</v>
      </c>
      <c r="P1258">
        <v>361</v>
      </c>
      <c r="Q1258" t="b">
        <v>1</v>
      </c>
      <c r="R1258" t="s">
        <v>8276</v>
      </c>
      <c r="S1258" s="7">
        <f t="shared" si="96"/>
        <v>117.96376666666666</v>
      </c>
      <c r="T1258" s="7">
        <f t="shared" si="99"/>
        <v>98.030831024930734</v>
      </c>
      <c r="U1258" t="s">
        <v>8325</v>
      </c>
      <c r="V1258" t="s">
        <v>8326</v>
      </c>
    </row>
    <row r="1259" spans="1:22" ht="4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176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4">
        <f t="shared" si="97"/>
        <v>40586.835532407407</v>
      </c>
      <c r="M1259" s="19">
        <f t="shared" si="98"/>
        <v>2011</v>
      </c>
      <c r="N1259" s="14">
        <f t="shared" si="95"/>
        <v>40635.793865740743</v>
      </c>
      <c r="O1259" t="b">
        <v>1</v>
      </c>
      <c r="P1259">
        <v>176</v>
      </c>
      <c r="Q1259" t="b">
        <v>1</v>
      </c>
      <c r="R1259" t="s">
        <v>8276</v>
      </c>
      <c r="S1259" s="7">
        <f t="shared" si="96"/>
        <v>294.72727272727275</v>
      </c>
      <c r="T1259" s="7">
        <f t="shared" si="99"/>
        <v>92.102272727272734</v>
      </c>
      <c r="U1259" t="s">
        <v>8325</v>
      </c>
      <c r="V1259" t="s">
        <v>8326</v>
      </c>
    </row>
    <row r="1260" spans="1:22" ht="4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670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4">
        <f t="shared" si="97"/>
        <v>41487.361250000002</v>
      </c>
      <c r="M1260" s="19">
        <f t="shared" si="98"/>
        <v>2013</v>
      </c>
      <c r="N1260" s="14">
        <f t="shared" si="95"/>
        <v>41517.361250000002</v>
      </c>
      <c r="O1260" t="b">
        <v>1</v>
      </c>
      <c r="P1260">
        <v>670</v>
      </c>
      <c r="Q1260" t="b">
        <v>1</v>
      </c>
      <c r="R1260" t="s">
        <v>8276</v>
      </c>
      <c r="S1260" s="7">
        <f t="shared" si="96"/>
        <v>213.14633333333336</v>
      </c>
      <c r="T1260" s="7">
        <f t="shared" si="99"/>
        <v>38.175462686567165</v>
      </c>
      <c r="U1260" t="s">
        <v>8325</v>
      </c>
      <c r="V1260" t="s">
        <v>8326</v>
      </c>
    </row>
    <row r="1261" spans="1:22" ht="30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96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4">
        <f t="shared" si="97"/>
        <v>41766.720648148148</v>
      </c>
      <c r="M1261" s="19">
        <f t="shared" si="98"/>
        <v>2014</v>
      </c>
      <c r="N1261" s="14">
        <f t="shared" si="95"/>
        <v>41798.915972222225</v>
      </c>
      <c r="O1261" t="b">
        <v>1</v>
      </c>
      <c r="P1261">
        <v>96</v>
      </c>
      <c r="Q1261" t="b">
        <v>1</v>
      </c>
      <c r="R1261" t="s">
        <v>8276</v>
      </c>
      <c r="S1261" s="7">
        <f t="shared" si="96"/>
        <v>104.24</v>
      </c>
      <c r="T1261" s="7">
        <f t="shared" si="99"/>
        <v>27.145833333333332</v>
      </c>
      <c r="U1261" t="s">
        <v>8325</v>
      </c>
      <c r="V1261" t="s">
        <v>8326</v>
      </c>
    </row>
    <row r="1262" spans="1:22" ht="4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74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4">
        <f t="shared" si="97"/>
        <v>41666.592824074076</v>
      </c>
      <c r="M1262" s="19">
        <f t="shared" si="98"/>
        <v>2014</v>
      </c>
      <c r="N1262" s="14">
        <f t="shared" si="95"/>
        <v>41696.592824074076</v>
      </c>
      <c r="O1262" t="b">
        <v>1</v>
      </c>
      <c r="P1262">
        <v>74</v>
      </c>
      <c r="Q1262" t="b">
        <v>1</v>
      </c>
      <c r="R1262" t="s">
        <v>8276</v>
      </c>
      <c r="S1262" s="7">
        <f t="shared" si="96"/>
        <v>113.66666666666667</v>
      </c>
      <c r="T1262" s="7">
        <f t="shared" si="99"/>
        <v>50.689189189189186</v>
      </c>
      <c r="U1262" t="s">
        <v>8325</v>
      </c>
      <c r="V1262" t="s">
        <v>8326</v>
      </c>
    </row>
    <row r="1263" spans="1:22" ht="30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52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4">
        <f t="shared" si="97"/>
        <v>41638.092905092592</v>
      </c>
      <c r="M1263" s="19">
        <f t="shared" si="98"/>
        <v>2013</v>
      </c>
      <c r="N1263" s="14">
        <f t="shared" si="95"/>
        <v>41668.092905092592</v>
      </c>
      <c r="O1263" t="b">
        <v>1</v>
      </c>
      <c r="P1263">
        <v>52</v>
      </c>
      <c r="Q1263" t="b">
        <v>1</v>
      </c>
      <c r="R1263" t="s">
        <v>8276</v>
      </c>
      <c r="S1263" s="7">
        <f t="shared" si="96"/>
        <v>101.25</v>
      </c>
      <c r="T1263" s="7">
        <f t="shared" si="99"/>
        <v>38.942307692307693</v>
      </c>
      <c r="U1263" t="s">
        <v>8325</v>
      </c>
      <c r="V1263" t="s">
        <v>8326</v>
      </c>
    </row>
    <row r="1264" spans="1:22" ht="4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105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4">
        <f t="shared" si="97"/>
        <v>41656.512638888889</v>
      </c>
      <c r="M1264" s="19">
        <f t="shared" si="98"/>
        <v>2014</v>
      </c>
      <c r="N1264" s="14">
        <f t="shared" si="95"/>
        <v>41686.512638888889</v>
      </c>
      <c r="O1264" t="b">
        <v>1</v>
      </c>
      <c r="P1264">
        <v>105</v>
      </c>
      <c r="Q1264" t="b">
        <v>1</v>
      </c>
      <c r="R1264" t="s">
        <v>8276</v>
      </c>
      <c r="S1264" s="7">
        <f t="shared" si="96"/>
        <v>125.41538461538462</v>
      </c>
      <c r="T1264" s="7">
        <f t="shared" si="99"/>
        <v>77.638095238095232</v>
      </c>
      <c r="U1264" t="s">
        <v>8325</v>
      </c>
      <c r="V1264" t="s">
        <v>8326</v>
      </c>
    </row>
    <row r="1265" spans="1:22" ht="30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41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4">
        <f t="shared" si="97"/>
        <v>41691.834143518521</v>
      </c>
      <c r="M1265" s="19">
        <f t="shared" si="98"/>
        <v>2014</v>
      </c>
      <c r="N1265" s="14">
        <f t="shared" si="95"/>
        <v>41726.791666666664</v>
      </c>
      <c r="O1265" t="b">
        <v>1</v>
      </c>
      <c r="P1265">
        <v>41</v>
      </c>
      <c r="Q1265" t="b">
        <v>1</v>
      </c>
      <c r="R1265" t="s">
        <v>8276</v>
      </c>
      <c r="S1265" s="7">
        <f t="shared" si="96"/>
        <v>119</v>
      </c>
      <c r="T1265" s="7">
        <f t="shared" si="99"/>
        <v>43.536585365853661</v>
      </c>
      <c r="U1265" t="s">
        <v>8325</v>
      </c>
      <c r="V1265" t="s">
        <v>8326</v>
      </c>
    </row>
    <row r="1266" spans="1:22" ht="4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34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4">
        <f t="shared" si="97"/>
        <v>41547.412997685184</v>
      </c>
      <c r="M1266" s="19">
        <f t="shared" si="98"/>
        <v>2013</v>
      </c>
      <c r="N1266" s="14">
        <f t="shared" si="95"/>
        <v>41576.412997685184</v>
      </c>
      <c r="O1266" t="b">
        <v>1</v>
      </c>
      <c r="P1266">
        <v>34</v>
      </c>
      <c r="Q1266" t="b">
        <v>1</v>
      </c>
      <c r="R1266" t="s">
        <v>8276</v>
      </c>
      <c r="S1266" s="7">
        <f t="shared" si="96"/>
        <v>166.46153846153845</v>
      </c>
      <c r="T1266" s="7">
        <f t="shared" si="99"/>
        <v>31.823529411764707</v>
      </c>
      <c r="U1266" t="s">
        <v>8325</v>
      </c>
      <c r="V1266" t="s">
        <v>8326</v>
      </c>
    </row>
    <row r="1267" spans="1:22" ht="45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66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4">
        <f t="shared" si="97"/>
        <v>40465.405266203699</v>
      </c>
      <c r="M1267" s="19">
        <f t="shared" si="98"/>
        <v>2010</v>
      </c>
      <c r="N1267" s="14">
        <f t="shared" si="95"/>
        <v>40512.405266203699</v>
      </c>
      <c r="O1267" t="b">
        <v>1</v>
      </c>
      <c r="P1267">
        <v>66</v>
      </c>
      <c r="Q1267" t="b">
        <v>1</v>
      </c>
      <c r="R1267" t="s">
        <v>8276</v>
      </c>
      <c r="S1267" s="7">
        <f t="shared" si="96"/>
        <v>119.14771428571429</v>
      </c>
      <c r="T1267" s="7">
        <f t="shared" si="99"/>
        <v>63.184393939393942</v>
      </c>
      <c r="U1267" t="s">
        <v>8325</v>
      </c>
      <c r="V1267" t="s">
        <v>8326</v>
      </c>
    </row>
    <row r="1268" spans="1:22" ht="30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50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4">
        <f t="shared" si="97"/>
        <v>41620.62667824074</v>
      </c>
      <c r="M1268" s="19">
        <f t="shared" si="98"/>
        <v>2013</v>
      </c>
      <c r="N1268" s="14">
        <f t="shared" si="95"/>
        <v>41650.62667824074</v>
      </c>
      <c r="O1268" t="b">
        <v>1</v>
      </c>
      <c r="P1268">
        <v>50</v>
      </c>
      <c r="Q1268" t="b">
        <v>1</v>
      </c>
      <c r="R1268" t="s">
        <v>8276</v>
      </c>
      <c r="S1268" s="7">
        <f t="shared" si="96"/>
        <v>100.47368421052632</v>
      </c>
      <c r="T1268" s="7">
        <f t="shared" si="99"/>
        <v>190.9</v>
      </c>
      <c r="U1268" t="s">
        <v>8325</v>
      </c>
      <c r="V1268" t="s">
        <v>8326</v>
      </c>
    </row>
    <row r="1269" spans="1:22" ht="4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159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4">
        <f t="shared" si="97"/>
        <v>41449.335162037038</v>
      </c>
      <c r="M1269" s="19">
        <f t="shared" si="98"/>
        <v>2013</v>
      </c>
      <c r="N1269" s="14">
        <f t="shared" si="95"/>
        <v>41479.335162037038</v>
      </c>
      <c r="O1269" t="b">
        <v>1</v>
      </c>
      <c r="P1269">
        <v>159</v>
      </c>
      <c r="Q1269" t="b">
        <v>1</v>
      </c>
      <c r="R1269" t="s">
        <v>8276</v>
      </c>
      <c r="S1269" s="7">
        <f t="shared" si="96"/>
        <v>101.8</v>
      </c>
      <c r="T1269" s="7">
        <f t="shared" si="99"/>
        <v>140.85534591194968</v>
      </c>
      <c r="U1269" t="s">
        <v>8325</v>
      </c>
      <c r="V1269" t="s">
        <v>8326</v>
      </c>
    </row>
    <row r="1270" spans="1:22" ht="30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182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4">
        <f t="shared" si="97"/>
        <v>41507.595451388886</v>
      </c>
      <c r="M1270" s="19">
        <f t="shared" si="98"/>
        <v>2013</v>
      </c>
      <c r="N1270" s="14">
        <f t="shared" si="95"/>
        <v>41537.595451388886</v>
      </c>
      <c r="O1270" t="b">
        <v>1</v>
      </c>
      <c r="P1270">
        <v>182</v>
      </c>
      <c r="Q1270" t="b">
        <v>1</v>
      </c>
      <c r="R1270" t="s">
        <v>8276</v>
      </c>
      <c r="S1270" s="7">
        <f t="shared" si="96"/>
        <v>116.66666666666667</v>
      </c>
      <c r="T1270" s="7">
        <f t="shared" si="99"/>
        <v>76.92307692307692</v>
      </c>
      <c r="U1270" t="s">
        <v>8325</v>
      </c>
      <c r="V1270" t="s">
        <v>8326</v>
      </c>
    </row>
    <row r="1271" spans="1:22" ht="4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206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4">
        <f t="shared" si="97"/>
        <v>42445.573055555556</v>
      </c>
      <c r="M1271" s="19">
        <f t="shared" si="98"/>
        <v>2016</v>
      </c>
      <c r="N1271" s="14">
        <f t="shared" si="95"/>
        <v>42475.75</v>
      </c>
      <c r="O1271" t="b">
        <v>1</v>
      </c>
      <c r="P1271">
        <v>206</v>
      </c>
      <c r="Q1271" t="b">
        <v>1</v>
      </c>
      <c r="R1271" t="s">
        <v>8276</v>
      </c>
      <c r="S1271" s="7">
        <f t="shared" si="96"/>
        <v>108.64893617021276</v>
      </c>
      <c r="T1271" s="7">
        <f t="shared" si="99"/>
        <v>99.15533980582525</v>
      </c>
      <c r="U1271" t="s">
        <v>8325</v>
      </c>
      <c r="V1271" t="s">
        <v>8326</v>
      </c>
    </row>
    <row r="1272" spans="1:22" ht="30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169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4">
        <f t="shared" si="97"/>
        <v>40933.60696759259</v>
      </c>
      <c r="M1272" s="19">
        <f t="shared" si="98"/>
        <v>2012</v>
      </c>
      <c r="N1272" s="14">
        <f t="shared" si="95"/>
        <v>40993.565300925926</v>
      </c>
      <c r="O1272" t="b">
        <v>1</v>
      </c>
      <c r="P1272">
        <v>169</v>
      </c>
      <c r="Q1272" t="b">
        <v>1</v>
      </c>
      <c r="R1272" t="s">
        <v>8276</v>
      </c>
      <c r="S1272" s="7">
        <f t="shared" si="96"/>
        <v>114.72</v>
      </c>
      <c r="T1272" s="7">
        <f t="shared" si="99"/>
        <v>67.881656804733723</v>
      </c>
      <c r="U1272" t="s">
        <v>8325</v>
      </c>
      <c r="V1272" t="s">
        <v>8326</v>
      </c>
    </row>
    <row r="1273" spans="1:22" ht="4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31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4">
        <f t="shared" si="97"/>
        <v>41561.433553240742</v>
      </c>
      <c r="M1273" s="19">
        <f t="shared" si="98"/>
        <v>2013</v>
      </c>
      <c r="N1273" s="14">
        <f t="shared" si="95"/>
        <v>41591.475219907406</v>
      </c>
      <c r="O1273" t="b">
        <v>1</v>
      </c>
      <c r="P1273">
        <v>31</v>
      </c>
      <c r="Q1273" t="b">
        <v>1</v>
      </c>
      <c r="R1273" t="s">
        <v>8276</v>
      </c>
      <c r="S1273" s="7">
        <f t="shared" si="96"/>
        <v>101.8</v>
      </c>
      <c r="T1273" s="7">
        <f t="shared" si="99"/>
        <v>246.29032258064515</v>
      </c>
      <c r="U1273" t="s">
        <v>8325</v>
      </c>
      <c r="V1273" t="s">
        <v>8326</v>
      </c>
    </row>
    <row r="1274" spans="1:22" ht="45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28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4">
        <f t="shared" si="97"/>
        <v>40274.495127314818</v>
      </c>
      <c r="M1274" s="19">
        <f t="shared" si="98"/>
        <v>2010</v>
      </c>
      <c r="N1274" s="14">
        <f t="shared" si="95"/>
        <v>40343.916666666664</v>
      </c>
      <c r="O1274" t="b">
        <v>1</v>
      </c>
      <c r="P1274">
        <v>28</v>
      </c>
      <c r="Q1274" t="b">
        <v>1</v>
      </c>
      <c r="R1274" t="s">
        <v>8276</v>
      </c>
      <c r="S1274" s="7">
        <f t="shared" si="96"/>
        <v>106</v>
      </c>
      <c r="T1274" s="7">
        <f t="shared" si="99"/>
        <v>189.28571428571428</v>
      </c>
      <c r="U1274" t="s">
        <v>8325</v>
      </c>
      <c r="V1274" t="s">
        <v>8326</v>
      </c>
    </row>
    <row r="1275" spans="1:22" ht="30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54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4">
        <f t="shared" si="97"/>
        <v>41852.480219907404</v>
      </c>
      <c r="M1275" s="19">
        <f t="shared" si="98"/>
        <v>2014</v>
      </c>
      <c r="N1275" s="14">
        <f t="shared" si="95"/>
        <v>41882.480219907404</v>
      </c>
      <c r="O1275" t="b">
        <v>1</v>
      </c>
      <c r="P1275">
        <v>54</v>
      </c>
      <c r="Q1275" t="b">
        <v>1</v>
      </c>
      <c r="R1275" t="s">
        <v>8276</v>
      </c>
      <c r="S1275" s="7">
        <f t="shared" si="96"/>
        <v>103.49999999999999</v>
      </c>
      <c r="T1275" s="7">
        <f t="shared" si="99"/>
        <v>76.666666666666671</v>
      </c>
      <c r="U1275" t="s">
        <v>8325</v>
      </c>
      <c r="V1275" t="s">
        <v>8326</v>
      </c>
    </row>
    <row r="1276" spans="1:22" ht="4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467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4">
        <f t="shared" si="97"/>
        <v>41116.440104166664</v>
      </c>
      <c r="M1276" s="19">
        <f t="shared" si="98"/>
        <v>2012</v>
      </c>
      <c r="N1276" s="14">
        <f t="shared" si="95"/>
        <v>41151.440104166664</v>
      </c>
      <c r="O1276" t="b">
        <v>1</v>
      </c>
      <c r="P1276">
        <v>467</v>
      </c>
      <c r="Q1276" t="b">
        <v>1</v>
      </c>
      <c r="R1276" t="s">
        <v>8276</v>
      </c>
      <c r="S1276" s="7">
        <f t="shared" si="96"/>
        <v>154.97535999999999</v>
      </c>
      <c r="T1276" s="7">
        <f t="shared" si="99"/>
        <v>82.963254817987149</v>
      </c>
      <c r="U1276" t="s">
        <v>8325</v>
      </c>
      <c r="V1276" t="s">
        <v>8326</v>
      </c>
    </row>
    <row r="1277" spans="1:22" ht="4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389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4">
        <f t="shared" si="97"/>
        <v>41458.617905092593</v>
      </c>
      <c r="M1277" s="19">
        <f t="shared" si="98"/>
        <v>2013</v>
      </c>
      <c r="N1277" s="14">
        <f t="shared" si="95"/>
        <v>41493.617905092593</v>
      </c>
      <c r="O1277" t="b">
        <v>1</v>
      </c>
      <c r="P1277">
        <v>389</v>
      </c>
      <c r="Q1277" t="b">
        <v>1</v>
      </c>
      <c r="R1277" t="s">
        <v>8276</v>
      </c>
      <c r="S1277" s="7">
        <f t="shared" si="96"/>
        <v>162.14066666666668</v>
      </c>
      <c r="T1277" s="7">
        <f t="shared" si="99"/>
        <v>62.522107969151669</v>
      </c>
      <c r="U1277" t="s">
        <v>8325</v>
      </c>
      <c r="V1277" t="s">
        <v>8326</v>
      </c>
    </row>
    <row r="1278" spans="1:22" ht="30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68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4">
        <f t="shared" si="97"/>
        <v>40007.454247685186</v>
      </c>
      <c r="M1278" s="19">
        <f t="shared" si="98"/>
        <v>2009</v>
      </c>
      <c r="N1278" s="14">
        <f t="shared" si="95"/>
        <v>40056.916666666664</v>
      </c>
      <c r="O1278" t="b">
        <v>1</v>
      </c>
      <c r="P1278">
        <v>68</v>
      </c>
      <c r="Q1278" t="b">
        <v>1</v>
      </c>
      <c r="R1278" t="s">
        <v>8276</v>
      </c>
      <c r="S1278" s="7">
        <f t="shared" si="96"/>
        <v>104.42100000000001</v>
      </c>
      <c r="T1278" s="7">
        <f t="shared" si="99"/>
        <v>46.06808823529412</v>
      </c>
      <c r="U1278" t="s">
        <v>8325</v>
      </c>
      <c r="V1278" t="s">
        <v>8326</v>
      </c>
    </row>
    <row r="1279" spans="1:22" ht="4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413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4">
        <f t="shared" si="97"/>
        <v>41121.311886574076</v>
      </c>
      <c r="M1279" s="19">
        <f t="shared" si="98"/>
        <v>2012</v>
      </c>
      <c r="N1279" s="14">
        <f t="shared" si="95"/>
        <v>41156.311886574076</v>
      </c>
      <c r="O1279" t="b">
        <v>1</v>
      </c>
      <c r="P1279">
        <v>413</v>
      </c>
      <c r="Q1279" t="b">
        <v>1</v>
      </c>
      <c r="R1279" t="s">
        <v>8276</v>
      </c>
      <c r="S1279" s="7">
        <f t="shared" si="96"/>
        <v>106.12433333333333</v>
      </c>
      <c r="T1279" s="7">
        <f t="shared" si="99"/>
        <v>38.543946731234868</v>
      </c>
      <c r="U1279" t="s">
        <v>8325</v>
      </c>
      <c r="V1279" t="s">
        <v>8326</v>
      </c>
    </row>
    <row r="1280" spans="1:22" ht="4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190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4">
        <f t="shared" si="97"/>
        <v>41786.305162037039</v>
      </c>
      <c r="M1280" s="19">
        <f t="shared" si="98"/>
        <v>2014</v>
      </c>
      <c r="N1280" s="14">
        <f t="shared" si="95"/>
        <v>41814.833333333336</v>
      </c>
      <c r="O1280" t="b">
        <v>1</v>
      </c>
      <c r="P1280">
        <v>190</v>
      </c>
      <c r="Q1280" t="b">
        <v>1</v>
      </c>
      <c r="R1280" t="s">
        <v>8276</v>
      </c>
      <c r="S1280" s="7">
        <f t="shared" si="96"/>
        <v>154.93846153846152</v>
      </c>
      <c r="T1280" s="7">
        <f t="shared" si="99"/>
        <v>53.005263157894738</v>
      </c>
      <c r="U1280" t="s">
        <v>8325</v>
      </c>
      <c r="V1280" t="s">
        <v>8326</v>
      </c>
    </row>
    <row r="1281" spans="1:22" ht="4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189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4">
        <f t="shared" si="97"/>
        <v>41681.849189814813</v>
      </c>
      <c r="M1281" s="19">
        <f t="shared" si="98"/>
        <v>2014</v>
      </c>
      <c r="N1281" s="14">
        <f t="shared" si="95"/>
        <v>41721.807523148149</v>
      </c>
      <c r="O1281" t="b">
        <v>1</v>
      </c>
      <c r="P1281">
        <v>189</v>
      </c>
      <c r="Q1281" t="b">
        <v>1</v>
      </c>
      <c r="R1281" t="s">
        <v>8276</v>
      </c>
      <c r="S1281" s="7">
        <f t="shared" si="96"/>
        <v>110.77157238734421</v>
      </c>
      <c r="T1281" s="7">
        <f t="shared" si="99"/>
        <v>73.355396825396824</v>
      </c>
      <c r="U1281" t="s">
        <v>8325</v>
      </c>
      <c r="V1281" t="s">
        <v>8326</v>
      </c>
    </row>
    <row r="1282" spans="1:22" ht="4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130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4">
        <f t="shared" si="97"/>
        <v>40513.507569444446</v>
      </c>
      <c r="M1282" s="19">
        <f t="shared" si="98"/>
        <v>2010</v>
      </c>
      <c r="N1282" s="14">
        <f t="shared" ref="N1282:N1345" si="100">(J1282/86400)+25569+(-6/24)</f>
        <v>40603.507569444446</v>
      </c>
      <c r="O1282" t="b">
        <v>1</v>
      </c>
      <c r="P1282">
        <v>130</v>
      </c>
      <c r="Q1282" t="b">
        <v>1</v>
      </c>
      <c r="R1282" t="s">
        <v>8276</v>
      </c>
      <c r="S1282" s="7">
        <f t="shared" ref="S1282:S1345" si="101">F1282/D1282*100</f>
        <v>110.91186666666665</v>
      </c>
      <c r="T1282" s="7">
        <f t="shared" si="99"/>
        <v>127.97523076923076</v>
      </c>
      <c r="U1282" t="s">
        <v>8325</v>
      </c>
      <c r="V1282" t="s">
        <v>8326</v>
      </c>
    </row>
    <row r="1283" spans="1:22" ht="4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74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4">
        <f t="shared" ref="L1283:L1346" si="102">(K1283/86400)+25569+(-6/24)</f>
        <v>41463.493472222224</v>
      </c>
      <c r="M1283" s="19">
        <f t="shared" ref="M1283:M1346" si="103">YEAR(L1283)</f>
        <v>2013</v>
      </c>
      <c r="N1283" s="14">
        <f t="shared" si="100"/>
        <v>41483.493472222224</v>
      </c>
      <c r="O1283" t="b">
        <v>1</v>
      </c>
      <c r="P1283">
        <v>74</v>
      </c>
      <c r="Q1283" t="b">
        <v>1</v>
      </c>
      <c r="R1283" t="s">
        <v>8276</v>
      </c>
      <c r="S1283" s="7">
        <f t="shared" si="101"/>
        <v>110.71428571428572</v>
      </c>
      <c r="T1283" s="7">
        <f t="shared" ref="T1283:T1346" si="104">IFERROR(F1283/P1283,0)</f>
        <v>104.72972972972973</v>
      </c>
      <c r="U1283" t="s">
        <v>8325</v>
      </c>
      <c r="V1283" t="s">
        <v>8326</v>
      </c>
    </row>
    <row r="1284" spans="1:22" ht="4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274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4">
        <f t="shared" si="102"/>
        <v>41586.225173611107</v>
      </c>
      <c r="M1284" s="19">
        <f t="shared" si="103"/>
        <v>2013</v>
      </c>
      <c r="N1284" s="14">
        <f t="shared" si="100"/>
        <v>41616.957638888889</v>
      </c>
      <c r="O1284" t="b">
        <v>1</v>
      </c>
      <c r="P1284">
        <v>274</v>
      </c>
      <c r="Q1284" t="b">
        <v>1</v>
      </c>
      <c r="R1284" t="s">
        <v>8276</v>
      </c>
      <c r="S1284" s="7">
        <f t="shared" si="101"/>
        <v>123.61333333333333</v>
      </c>
      <c r="T1284" s="7">
        <f t="shared" si="104"/>
        <v>67.671532846715323</v>
      </c>
      <c r="U1284" t="s">
        <v>8325</v>
      </c>
      <c r="V1284" t="s">
        <v>8326</v>
      </c>
    </row>
    <row r="1285" spans="1:22" ht="30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22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4">
        <f t="shared" si="102"/>
        <v>41320.467465277776</v>
      </c>
      <c r="M1285" s="19">
        <f t="shared" si="103"/>
        <v>2013</v>
      </c>
      <c r="N1285" s="14">
        <f t="shared" si="100"/>
        <v>41343.916666666664</v>
      </c>
      <c r="O1285" t="b">
        <v>1</v>
      </c>
      <c r="P1285">
        <v>22</v>
      </c>
      <c r="Q1285" t="b">
        <v>1</v>
      </c>
      <c r="R1285" t="s">
        <v>8276</v>
      </c>
      <c r="S1285" s="7">
        <f t="shared" si="101"/>
        <v>211.05</v>
      </c>
      <c r="T1285" s="7">
        <f t="shared" si="104"/>
        <v>95.931818181818187</v>
      </c>
      <c r="U1285" t="s">
        <v>8325</v>
      </c>
      <c r="V1285" t="s">
        <v>8326</v>
      </c>
    </row>
    <row r="1286" spans="1:22" ht="4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31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4">
        <f t="shared" si="102"/>
        <v>42711.98474537037</v>
      </c>
      <c r="M1286" s="19">
        <f t="shared" si="103"/>
        <v>2016</v>
      </c>
      <c r="N1286" s="14">
        <f t="shared" si="100"/>
        <v>42735.457638888889</v>
      </c>
      <c r="O1286" t="b">
        <v>0</v>
      </c>
      <c r="P1286">
        <v>31</v>
      </c>
      <c r="Q1286" t="b">
        <v>1</v>
      </c>
      <c r="R1286" t="s">
        <v>8271</v>
      </c>
      <c r="S1286" s="7">
        <f t="shared" si="101"/>
        <v>101</v>
      </c>
      <c r="T1286" s="7">
        <f t="shared" si="104"/>
        <v>65.161290322580641</v>
      </c>
      <c r="U1286" t="s">
        <v>8317</v>
      </c>
      <c r="V1286" t="s">
        <v>8318</v>
      </c>
    </row>
    <row r="1287" spans="1:22" ht="4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63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4">
        <f t="shared" si="102"/>
        <v>42160.333043981482</v>
      </c>
      <c r="M1287" s="19">
        <f t="shared" si="103"/>
        <v>2015</v>
      </c>
      <c r="N1287" s="14">
        <f t="shared" si="100"/>
        <v>42175.333043981482</v>
      </c>
      <c r="O1287" t="b">
        <v>0</v>
      </c>
      <c r="P1287">
        <v>63</v>
      </c>
      <c r="Q1287" t="b">
        <v>1</v>
      </c>
      <c r="R1287" t="s">
        <v>8271</v>
      </c>
      <c r="S1287" s="7">
        <f t="shared" si="101"/>
        <v>101.64999999999999</v>
      </c>
      <c r="T1287" s="7">
        <f t="shared" si="104"/>
        <v>32.269841269841272</v>
      </c>
      <c r="U1287" t="s">
        <v>8317</v>
      </c>
      <c r="V1287" t="s">
        <v>8318</v>
      </c>
    </row>
    <row r="1288" spans="1:22" ht="4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20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4">
        <f t="shared" si="102"/>
        <v>42039.134571759263</v>
      </c>
      <c r="M1288" s="19">
        <f t="shared" si="103"/>
        <v>2015</v>
      </c>
      <c r="N1288" s="14">
        <f t="shared" si="100"/>
        <v>42052.333333333328</v>
      </c>
      <c r="O1288" t="b">
        <v>0</v>
      </c>
      <c r="P1288">
        <v>20</v>
      </c>
      <c r="Q1288" t="b">
        <v>1</v>
      </c>
      <c r="R1288" t="s">
        <v>8271</v>
      </c>
      <c r="S1288" s="7">
        <f t="shared" si="101"/>
        <v>108.33333333333333</v>
      </c>
      <c r="T1288" s="7">
        <f t="shared" si="104"/>
        <v>81.25</v>
      </c>
      <c r="U1288" t="s">
        <v>8317</v>
      </c>
      <c r="V1288" t="s">
        <v>8318</v>
      </c>
    </row>
    <row r="1289" spans="1:22" ht="60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25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4">
        <f t="shared" si="102"/>
        <v>42107.371018518519</v>
      </c>
      <c r="M1289" s="19">
        <f t="shared" si="103"/>
        <v>2015</v>
      </c>
      <c r="N1289" s="14">
        <f t="shared" si="100"/>
        <v>42167.371018518519</v>
      </c>
      <c r="O1289" t="b">
        <v>0</v>
      </c>
      <c r="P1289">
        <v>25</v>
      </c>
      <c r="Q1289" t="b">
        <v>1</v>
      </c>
      <c r="R1289" t="s">
        <v>8271</v>
      </c>
      <c r="S1289" s="7">
        <f t="shared" si="101"/>
        <v>242</v>
      </c>
      <c r="T1289" s="7">
        <f t="shared" si="104"/>
        <v>24.2</v>
      </c>
      <c r="U1289" t="s">
        <v>8317</v>
      </c>
      <c r="V1289" t="s">
        <v>8318</v>
      </c>
    </row>
    <row r="1290" spans="1:22" ht="45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61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4">
        <f t="shared" si="102"/>
        <v>42560.904664351852</v>
      </c>
      <c r="M1290" s="19">
        <f t="shared" si="103"/>
        <v>2016</v>
      </c>
      <c r="N1290" s="14">
        <f t="shared" si="100"/>
        <v>42591.916666666672</v>
      </c>
      <c r="O1290" t="b">
        <v>0</v>
      </c>
      <c r="P1290">
        <v>61</v>
      </c>
      <c r="Q1290" t="b">
        <v>1</v>
      </c>
      <c r="R1290" t="s">
        <v>8271</v>
      </c>
      <c r="S1290" s="7">
        <f t="shared" si="101"/>
        <v>100.44999999999999</v>
      </c>
      <c r="T1290" s="7">
        <f t="shared" si="104"/>
        <v>65.868852459016395</v>
      </c>
      <c r="U1290" t="s">
        <v>8317</v>
      </c>
      <c r="V1290" t="s">
        <v>8318</v>
      </c>
    </row>
    <row r="1291" spans="1:22" ht="30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52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4">
        <f t="shared" si="102"/>
        <v>42708.884780092594</v>
      </c>
      <c r="M1291" s="19">
        <f t="shared" si="103"/>
        <v>2016</v>
      </c>
      <c r="N1291" s="14">
        <f t="shared" si="100"/>
        <v>42738.884780092594</v>
      </c>
      <c r="O1291" t="b">
        <v>0</v>
      </c>
      <c r="P1291">
        <v>52</v>
      </c>
      <c r="Q1291" t="b">
        <v>1</v>
      </c>
      <c r="R1291" t="s">
        <v>8271</v>
      </c>
      <c r="S1291" s="7">
        <f t="shared" si="101"/>
        <v>125.06666666666666</v>
      </c>
      <c r="T1291" s="7">
        <f t="shared" si="104"/>
        <v>36.07692307692308</v>
      </c>
      <c r="U1291" t="s">
        <v>8317</v>
      </c>
      <c r="V1291" t="s">
        <v>8318</v>
      </c>
    </row>
    <row r="1292" spans="1:22" ht="30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86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4">
        <f t="shared" si="102"/>
        <v>42086.364942129629</v>
      </c>
      <c r="M1292" s="19">
        <f t="shared" si="103"/>
        <v>2015</v>
      </c>
      <c r="N1292" s="14">
        <f t="shared" si="100"/>
        <v>42117.040972222225</v>
      </c>
      <c r="O1292" t="b">
        <v>0</v>
      </c>
      <c r="P1292">
        <v>86</v>
      </c>
      <c r="Q1292" t="b">
        <v>1</v>
      </c>
      <c r="R1292" t="s">
        <v>8271</v>
      </c>
      <c r="S1292" s="7">
        <f t="shared" si="101"/>
        <v>108.57142857142857</v>
      </c>
      <c r="T1292" s="7">
        <f t="shared" si="104"/>
        <v>44.186046511627907</v>
      </c>
      <c r="U1292" t="s">
        <v>8317</v>
      </c>
      <c r="V1292" t="s">
        <v>8318</v>
      </c>
    </row>
    <row r="1293" spans="1:22" ht="4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42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4">
        <f t="shared" si="102"/>
        <v>42064.402673611112</v>
      </c>
      <c r="M1293" s="19">
        <f t="shared" si="103"/>
        <v>2015</v>
      </c>
      <c r="N1293" s="14">
        <f t="shared" si="100"/>
        <v>42101.041666666672</v>
      </c>
      <c r="O1293" t="b">
        <v>0</v>
      </c>
      <c r="P1293">
        <v>42</v>
      </c>
      <c r="Q1293" t="b">
        <v>1</v>
      </c>
      <c r="R1293" t="s">
        <v>8271</v>
      </c>
      <c r="S1293" s="7">
        <f t="shared" si="101"/>
        <v>145.70000000000002</v>
      </c>
      <c r="T1293" s="7">
        <f t="shared" si="104"/>
        <v>104.07142857142857</v>
      </c>
      <c r="U1293" t="s">
        <v>8317</v>
      </c>
      <c r="V1293" t="s">
        <v>8318</v>
      </c>
    </row>
    <row r="1294" spans="1:22" ht="45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52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4">
        <f t="shared" si="102"/>
        <v>42256.514212962968</v>
      </c>
      <c r="M1294" s="19">
        <f t="shared" si="103"/>
        <v>2015</v>
      </c>
      <c r="N1294" s="14">
        <f t="shared" si="100"/>
        <v>42283.707638888889</v>
      </c>
      <c r="O1294" t="b">
        <v>0</v>
      </c>
      <c r="P1294">
        <v>52</v>
      </c>
      <c r="Q1294" t="b">
        <v>1</v>
      </c>
      <c r="R1294" t="s">
        <v>8271</v>
      </c>
      <c r="S1294" s="7">
        <f t="shared" si="101"/>
        <v>110.00000000000001</v>
      </c>
      <c r="T1294" s="7">
        <f t="shared" si="104"/>
        <v>35.96153846153846</v>
      </c>
      <c r="U1294" t="s">
        <v>8317</v>
      </c>
      <c r="V1294" t="s">
        <v>8318</v>
      </c>
    </row>
    <row r="1295" spans="1:22" ht="45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120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4">
        <f t="shared" si="102"/>
        <v>42292.451053240744</v>
      </c>
      <c r="M1295" s="19">
        <f t="shared" si="103"/>
        <v>2015</v>
      </c>
      <c r="N1295" s="14">
        <f t="shared" si="100"/>
        <v>42322.492719907408</v>
      </c>
      <c r="O1295" t="b">
        <v>0</v>
      </c>
      <c r="P1295">
        <v>120</v>
      </c>
      <c r="Q1295" t="b">
        <v>1</v>
      </c>
      <c r="R1295" t="s">
        <v>8271</v>
      </c>
      <c r="S1295" s="7">
        <f t="shared" si="101"/>
        <v>102.23333333333333</v>
      </c>
      <c r="T1295" s="7">
        <f t="shared" si="104"/>
        <v>127.79166666666667</v>
      </c>
      <c r="U1295" t="s">
        <v>8317</v>
      </c>
      <c r="V1295" t="s">
        <v>8318</v>
      </c>
    </row>
    <row r="1296" spans="1:22" ht="4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22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4">
        <f t="shared" si="102"/>
        <v>42278.203668981485</v>
      </c>
      <c r="M1296" s="19">
        <f t="shared" si="103"/>
        <v>2015</v>
      </c>
      <c r="N1296" s="14">
        <f t="shared" si="100"/>
        <v>42296.208333333328</v>
      </c>
      <c r="O1296" t="b">
        <v>0</v>
      </c>
      <c r="P1296">
        <v>22</v>
      </c>
      <c r="Q1296" t="b">
        <v>1</v>
      </c>
      <c r="R1296" t="s">
        <v>8271</v>
      </c>
      <c r="S1296" s="7">
        <f t="shared" si="101"/>
        <v>122</v>
      </c>
      <c r="T1296" s="7">
        <f t="shared" si="104"/>
        <v>27.727272727272727</v>
      </c>
      <c r="U1296" t="s">
        <v>8317</v>
      </c>
      <c r="V1296" t="s">
        <v>8318</v>
      </c>
    </row>
    <row r="1297" spans="1:22" ht="4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64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4">
        <f t="shared" si="102"/>
        <v>42184.322881944448</v>
      </c>
      <c r="M1297" s="19">
        <f t="shared" si="103"/>
        <v>2015</v>
      </c>
      <c r="N1297" s="14">
        <f t="shared" si="100"/>
        <v>42214.458333333328</v>
      </c>
      <c r="O1297" t="b">
        <v>0</v>
      </c>
      <c r="P1297">
        <v>64</v>
      </c>
      <c r="Q1297" t="b">
        <v>1</v>
      </c>
      <c r="R1297" t="s">
        <v>8271</v>
      </c>
      <c r="S1297" s="7">
        <f t="shared" si="101"/>
        <v>101.96000000000001</v>
      </c>
      <c r="T1297" s="7">
        <f t="shared" si="104"/>
        <v>39.828125</v>
      </c>
      <c r="U1297" t="s">
        <v>8317</v>
      </c>
      <c r="V1297" t="s">
        <v>8318</v>
      </c>
    </row>
    <row r="1298" spans="1:22" ht="45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23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4">
        <f t="shared" si="102"/>
        <v>42422.800613425927</v>
      </c>
      <c r="M1298" s="19">
        <f t="shared" si="103"/>
        <v>2016</v>
      </c>
      <c r="N1298" s="14">
        <f t="shared" si="100"/>
        <v>42442.758946759262</v>
      </c>
      <c r="O1298" t="b">
        <v>0</v>
      </c>
      <c r="P1298">
        <v>23</v>
      </c>
      <c r="Q1298" t="b">
        <v>1</v>
      </c>
      <c r="R1298" t="s">
        <v>8271</v>
      </c>
      <c r="S1298" s="7">
        <f t="shared" si="101"/>
        <v>141.1764705882353</v>
      </c>
      <c r="T1298" s="7">
        <f t="shared" si="104"/>
        <v>52.173913043478258</v>
      </c>
      <c r="U1298" t="s">
        <v>8317</v>
      </c>
      <c r="V1298" t="s">
        <v>8318</v>
      </c>
    </row>
    <row r="1299" spans="1:22" ht="4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238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4">
        <f t="shared" si="102"/>
        <v>42461.497199074074</v>
      </c>
      <c r="M1299" s="19">
        <f t="shared" si="103"/>
        <v>2016</v>
      </c>
      <c r="N1299" s="14">
        <f t="shared" si="100"/>
        <v>42491.497199074074</v>
      </c>
      <c r="O1299" t="b">
        <v>0</v>
      </c>
      <c r="P1299">
        <v>238</v>
      </c>
      <c r="Q1299" t="b">
        <v>1</v>
      </c>
      <c r="R1299" t="s">
        <v>8271</v>
      </c>
      <c r="S1299" s="7">
        <f t="shared" si="101"/>
        <v>109.52500000000001</v>
      </c>
      <c r="T1299" s="7">
        <f t="shared" si="104"/>
        <v>92.037815126050418</v>
      </c>
      <c r="U1299" t="s">
        <v>8317</v>
      </c>
      <c r="V1299" t="s">
        <v>8318</v>
      </c>
    </row>
    <row r="1300" spans="1:22" ht="4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33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4">
        <f t="shared" si="102"/>
        <v>42458.430925925924</v>
      </c>
      <c r="M1300" s="19">
        <f t="shared" si="103"/>
        <v>2016</v>
      </c>
      <c r="N1300" s="14">
        <f t="shared" si="100"/>
        <v>42488.430925925924</v>
      </c>
      <c r="O1300" t="b">
        <v>0</v>
      </c>
      <c r="P1300">
        <v>33</v>
      </c>
      <c r="Q1300" t="b">
        <v>1</v>
      </c>
      <c r="R1300" t="s">
        <v>8271</v>
      </c>
      <c r="S1300" s="7">
        <f t="shared" si="101"/>
        <v>104.65</v>
      </c>
      <c r="T1300" s="7">
        <f t="shared" si="104"/>
        <v>63.424242424242422</v>
      </c>
      <c r="U1300" t="s">
        <v>8317</v>
      </c>
      <c r="V1300" t="s">
        <v>8318</v>
      </c>
    </row>
    <row r="1301" spans="1:22" ht="4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32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4">
        <f t="shared" si="102"/>
        <v>42169.564340277779</v>
      </c>
      <c r="M1301" s="19">
        <f t="shared" si="103"/>
        <v>2015</v>
      </c>
      <c r="N1301" s="14">
        <f t="shared" si="100"/>
        <v>42199.564340277779</v>
      </c>
      <c r="O1301" t="b">
        <v>0</v>
      </c>
      <c r="P1301">
        <v>32</v>
      </c>
      <c r="Q1301" t="b">
        <v>1</v>
      </c>
      <c r="R1301" t="s">
        <v>8271</v>
      </c>
      <c r="S1301" s="7">
        <f t="shared" si="101"/>
        <v>124</v>
      </c>
      <c r="T1301" s="7">
        <f t="shared" si="104"/>
        <v>135.625</v>
      </c>
      <c r="U1301" t="s">
        <v>8317</v>
      </c>
      <c r="V1301" t="s">
        <v>8318</v>
      </c>
    </row>
    <row r="1302" spans="1:22" ht="4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24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4">
        <f t="shared" si="102"/>
        <v>42483.425208333334</v>
      </c>
      <c r="M1302" s="19">
        <f t="shared" si="103"/>
        <v>2016</v>
      </c>
      <c r="N1302" s="14">
        <f t="shared" si="100"/>
        <v>42522.539583333331</v>
      </c>
      <c r="O1302" t="b">
        <v>0</v>
      </c>
      <c r="P1302">
        <v>24</v>
      </c>
      <c r="Q1302" t="b">
        <v>1</v>
      </c>
      <c r="R1302" t="s">
        <v>8271</v>
      </c>
      <c r="S1302" s="7">
        <f t="shared" si="101"/>
        <v>135</v>
      </c>
      <c r="T1302" s="7">
        <f t="shared" si="104"/>
        <v>168.75</v>
      </c>
      <c r="U1302" t="s">
        <v>8317</v>
      </c>
      <c r="V1302" t="s">
        <v>8318</v>
      </c>
    </row>
    <row r="1303" spans="1:22" ht="4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29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4">
        <f t="shared" si="102"/>
        <v>42195.499745370369</v>
      </c>
      <c r="M1303" s="19">
        <f t="shared" si="103"/>
        <v>2015</v>
      </c>
      <c r="N1303" s="14">
        <f t="shared" si="100"/>
        <v>42205.875</v>
      </c>
      <c r="O1303" t="b">
        <v>0</v>
      </c>
      <c r="P1303">
        <v>29</v>
      </c>
      <c r="Q1303" t="b">
        <v>1</v>
      </c>
      <c r="R1303" t="s">
        <v>8271</v>
      </c>
      <c r="S1303" s="7">
        <f t="shared" si="101"/>
        <v>102.75000000000001</v>
      </c>
      <c r="T1303" s="7">
        <f t="shared" si="104"/>
        <v>70.862068965517238</v>
      </c>
      <c r="U1303" t="s">
        <v>8317</v>
      </c>
      <c r="V1303" t="s">
        <v>8318</v>
      </c>
    </row>
    <row r="1304" spans="1:22" ht="30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50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4">
        <f t="shared" si="102"/>
        <v>42674.807997685188</v>
      </c>
      <c r="M1304" s="19">
        <f t="shared" si="103"/>
        <v>2016</v>
      </c>
      <c r="N1304" s="14">
        <f t="shared" si="100"/>
        <v>42704.849664351852</v>
      </c>
      <c r="O1304" t="b">
        <v>0</v>
      </c>
      <c r="P1304">
        <v>50</v>
      </c>
      <c r="Q1304" t="b">
        <v>1</v>
      </c>
      <c r="R1304" t="s">
        <v>8271</v>
      </c>
      <c r="S1304" s="7">
        <f t="shared" si="101"/>
        <v>100</v>
      </c>
      <c r="T1304" s="7">
        <f t="shared" si="104"/>
        <v>50</v>
      </c>
      <c r="U1304" t="s">
        <v>8317</v>
      </c>
      <c r="V1304" t="s">
        <v>8318</v>
      </c>
    </row>
    <row r="1305" spans="1:22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108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4">
        <f t="shared" si="102"/>
        <v>42566.191203703704</v>
      </c>
      <c r="M1305" s="19">
        <f t="shared" si="103"/>
        <v>2016</v>
      </c>
      <c r="N1305" s="14">
        <f t="shared" si="100"/>
        <v>42582.208333333328</v>
      </c>
      <c r="O1305" t="b">
        <v>0</v>
      </c>
      <c r="P1305">
        <v>108</v>
      </c>
      <c r="Q1305" t="b">
        <v>1</v>
      </c>
      <c r="R1305" t="s">
        <v>8271</v>
      </c>
      <c r="S1305" s="7">
        <f t="shared" si="101"/>
        <v>130.26085714285716</v>
      </c>
      <c r="T1305" s="7">
        <f t="shared" si="104"/>
        <v>42.214166666666671</v>
      </c>
      <c r="U1305" t="s">
        <v>8317</v>
      </c>
      <c r="V1305" t="s">
        <v>8318</v>
      </c>
    </row>
    <row r="1306" spans="1:22" ht="4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104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4">
        <f t="shared" si="102"/>
        <v>42746.944502314815</v>
      </c>
      <c r="M1306" s="19">
        <f t="shared" si="103"/>
        <v>2017</v>
      </c>
      <c r="N1306" s="14">
        <f t="shared" si="100"/>
        <v>42806.902835648143</v>
      </c>
      <c r="O1306" t="b">
        <v>0</v>
      </c>
      <c r="P1306">
        <v>104</v>
      </c>
      <c r="Q1306" t="b">
        <v>0</v>
      </c>
      <c r="R1306" t="s">
        <v>8273</v>
      </c>
      <c r="S1306" s="7">
        <f t="shared" si="101"/>
        <v>39.627499999999998</v>
      </c>
      <c r="T1306" s="7">
        <f t="shared" si="104"/>
        <v>152.41346153846155</v>
      </c>
      <c r="U1306" t="s">
        <v>8319</v>
      </c>
      <c r="V1306" t="s">
        <v>8321</v>
      </c>
    </row>
    <row r="1307" spans="1:22" ht="4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86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4">
        <f t="shared" si="102"/>
        <v>42543.415601851855</v>
      </c>
      <c r="M1307" s="19">
        <f t="shared" si="103"/>
        <v>2016</v>
      </c>
      <c r="N1307" s="14">
        <f t="shared" si="100"/>
        <v>42572.479166666672</v>
      </c>
      <c r="O1307" t="b">
        <v>0</v>
      </c>
      <c r="P1307">
        <v>86</v>
      </c>
      <c r="Q1307" t="b">
        <v>0</v>
      </c>
      <c r="R1307" t="s">
        <v>8273</v>
      </c>
      <c r="S1307" s="7">
        <f t="shared" si="101"/>
        <v>25.976666666666663</v>
      </c>
      <c r="T1307" s="7">
        <f t="shared" si="104"/>
        <v>90.616279069767444</v>
      </c>
      <c r="U1307" t="s">
        <v>8319</v>
      </c>
      <c r="V1307" t="s">
        <v>8321</v>
      </c>
    </row>
    <row r="1308" spans="1:22" ht="60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356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4">
        <f t="shared" si="102"/>
        <v>41947.207569444443</v>
      </c>
      <c r="M1308" s="19">
        <f t="shared" si="103"/>
        <v>2014</v>
      </c>
      <c r="N1308" s="14">
        <f t="shared" si="100"/>
        <v>41977.207569444443</v>
      </c>
      <c r="O1308" t="b">
        <v>0</v>
      </c>
      <c r="P1308">
        <v>356</v>
      </c>
      <c r="Q1308" t="b">
        <v>0</v>
      </c>
      <c r="R1308" t="s">
        <v>8273</v>
      </c>
      <c r="S1308" s="7">
        <f t="shared" si="101"/>
        <v>65.24636363636364</v>
      </c>
      <c r="T1308" s="7">
        <f t="shared" si="104"/>
        <v>201.60393258426967</v>
      </c>
      <c r="U1308" t="s">
        <v>8319</v>
      </c>
      <c r="V1308" t="s">
        <v>8321</v>
      </c>
    </row>
    <row r="1309" spans="1:22" ht="30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45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4">
        <f t="shared" si="102"/>
        <v>42387.253229166672</v>
      </c>
      <c r="M1309" s="19">
        <f t="shared" si="103"/>
        <v>2016</v>
      </c>
      <c r="N1309" s="14">
        <f t="shared" si="100"/>
        <v>42417.253229166672</v>
      </c>
      <c r="O1309" t="b">
        <v>0</v>
      </c>
      <c r="P1309">
        <v>45</v>
      </c>
      <c r="Q1309" t="b">
        <v>0</v>
      </c>
      <c r="R1309" t="s">
        <v>8273</v>
      </c>
      <c r="S1309" s="7">
        <f t="shared" si="101"/>
        <v>11.514000000000001</v>
      </c>
      <c r="T1309" s="7">
        <f t="shared" si="104"/>
        <v>127.93333333333334</v>
      </c>
      <c r="U1309" t="s">
        <v>8319</v>
      </c>
      <c r="V1309" t="s">
        <v>8321</v>
      </c>
    </row>
    <row r="1310" spans="1:22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38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4">
        <f t="shared" si="102"/>
        <v>42611.363564814819</v>
      </c>
      <c r="M1310" s="19">
        <f t="shared" si="103"/>
        <v>2016</v>
      </c>
      <c r="N1310" s="14">
        <f t="shared" si="100"/>
        <v>42651.363564814819</v>
      </c>
      <c r="O1310" t="b">
        <v>0</v>
      </c>
      <c r="P1310">
        <v>38</v>
      </c>
      <c r="Q1310" t="b">
        <v>0</v>
      </c>
      <c r="R1310" t="s">
        <v>8273</v>
      </c>
      <c r="S1310" s="7">
        <f t="shared" si="101"/>
        <v>11.360000000000001</v>
      </c>
      <c r="T1310" s="7">
        <f t="shared" si="104"/>
        <v>29.894736842105264</v>
      </c>
      <c r="U1310" t="s">
        <v>8319</v>
      </c>
      <c r="V1310" t="s">
        <v>8321</v>
      </c>
    </row>
    <row r="1311" spans="1:22" ht="30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35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4">
        <f t="shared" si="102"/>
        <v>42257.632731481484</v>
      </c>
      <c r="M1311" s="19">
        <f t="shared" si="103"/>
        <v>2015</v>
      </c>
      <c r="N1311" s="14">
        <f t="shared" si="100"/>
        <v>42292.632731481484</v>
      </c>
      <c r="O1311" t="b">
        <v>0</v>
      </c>
      <c r="P1311">
        <v>35</v>
      </c>
      <c r="Q1311" t="b">
        <v>0</v>
      </c>
      <c r="R1311" t="s">
        <v>8273</v>
      </c>
      <c r="S1311" s="7">
        <f t="shared" si="101"/>
        <v>111.99130434782609</v>
      </c>
      <c r="T1311" s="7">
        <f t="shared" si="104"/>
        <v>367.97142857142859</v>
      </c>
      <c r="U1311" t="s">
        <v>8319</v>
      </c>
      <c r="V1311" t="s">
        <v>8321</v>
      </c>
    </row>
    <row r="1312" spans="1:22" ht="30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24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4">
        <f t="shared" si="102"/>
        <v>42556.417245370365</v>
      </c>
      <c r="M1312" s="19">
        <f t="shared" si="103"/>
        <v>2016</v>
      </c>
      <c r="N1312" s="14">
        <f t="shared" si="100"/>
        <v>42601.417245370365</v>
      </c>
      <c r="O1312" t="b">
        <v>0</v>
      </c>
      <c r="P1312">
        <v>24</v>
      </c>
      <c r="Q1312" t="b">
        <v>0</v>
      </c>
      <c r="R1312" t="s">
        <v>8273</v>
      </c>
      <c r="S1312" s="7">
        <f t="shared" si="101"/>
        <v>15.5</v>
      </c>
      <c r="T1312" s="7">
        <f t="shared" si="104"/>
        <v>129.16666666666666</v>
      </c>
      <c r="U1312" t="s">
        <v>8319</v>
      </c>
      <c r="V1312" t="s">
        <v>8321</v>
      </c>
    </row>
    <row r="1313" spans="1:22" ht="45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100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4">
        <f t="shared" si="102"/>
        <v>42669.552303240736</v>
      </c>
      <c r="M1313" s="19">
        <f t="shared" si="103"/>
        <v>2016</v>
      </c>
      <c r="N1313" s="14">
        <f t="shared" si="100"/>
        <v>42704.593969907408</v>
      </c>
      <c r="O1313" t="b">
        <v>0</v>
      </c>
      <c r="P1313">
        <v>100</v>
      </c>
      <c r="Q1313" t="b">
        <v>0</v>
      </c>
      <c r="R1313" t="s">
        <v>8273</v>
      </c>
      <c r="S1313" s="7">
        <f t="shared" si="101"/>
        <v>32.027999999999999</v>
      </c>
      <c r="T1313" s="7">
        <f t="shared" si="104"/>
        <v>800.7</v>
      </c>
      <c r="U1313" t="s">
        <v>8319</v>
      </c>
      <c r="V1313" t="s">
        <v>8321</v>
      </c>
    </row>
    <row r="1314" spans="1:22" ht="4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1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4">
        <f t="shared" si="102"/>
        <v>42082.452800925923</v>
      </c>
      <c r="M1314" s="19">
        <f t="shared" si="103"/>
        <v>2015</v>
      </c>
      <c r="N1314" s="14">
        <f t="shared" si="100"/>
        <v>42112.452800925923</v>
      </c>
      <c r="O1314" t="b">
        <v>0</v>
      </c>
      <c r="P1314">
        <v>1</v>
      </c>
      <c r="Q1314" t="b">
        <v>0</v>
      </c>
      <c r="R1314" t="s">
        <v>8273</v>
      </c>
      <c r="S1314" s="7">
        <f t="shared" si="101"/>
        <v>0.60869565217391308</v>
      </c>
      <c r="T1314" s="7">
        <f t="shared" si="104"/>
        <v>28</v>
      </c>
      <c r="U1314" t="s">
        <v>8319</v>
      </c>
      <c r="V1314" t="s">
        <v>8321</v>
      </c>
    </row>
    <row r="1315" spans="1:22" ht="4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122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4">
        <f t="shared" si="102"/>
        <v>42402.459652777776</v>
      </c>
      <c r="M1315" s="19">
        <f t="shared" si="103"/>
        <v>2016</v>
      </c>
      <c r="N1315" s="14">
        <f t="shared" si="100"/>
        <v>42432.459652777776</v>
      </c>
      <c r="O1315" t="b">
        <v>0</v>
      </c>
      <c r="P1315">
        <v>122</v>
      </c>
      <c r="Q1315" t="b">
        <v>0</v>
      </c>
      <c r="R1315" t="s">
        <v>8273</v>
      </c>
      <c r="S1315" s="7">
        <f t="shared" si="101"/>
        <v>31.114999999999998</v>
      </c>
      <c r="T1315" s="7">
        <f t="shared" si="104"/>
        <v>102.01639344262296</v>
      </c>
      <c r="U1315" t="s">
        <v>8319</v>
      </c>
      <c r="V1315" t="s">
        <v>8321</v>
      </c>
    </row>
    <row r="1316" spans="1:22" ht="45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11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4">
        <f t="shared" si="102"/>
        <v>42604.419675925921</v>
      </c>
      <c r="M1316" s="19">
        <f t="shared" si="103"/>
        <v>2016</v>
      </c>
      <c r="N1316" s="14">
        <f t="shared" si="100"/>
        <v>42664.419675925921</v>
      </c>
      <c r="O1316" t="b">
        <v>0</v>
      </c>
      <c r="P1316">
        <v>11</v>
      </c>
      <c r="Q1316" t="b">
        <v>0</v>
      </c>
      <c r="R1316" t="s">
        <v>8273</v>
      </c>
      <c r="S1316" s="7">
        <f t="shared" si="101"/>
        <v>1.1266666666666667</v>
      </c>
      <c r="T1316" s="7">
        <f t="shared" si="104"/>
        <v>184.36363636363637</v>
      </c>
      <c r="U1316" t="s">
        <v>8319</v>
      </c>
      <c r="V1316" t="s">
        <v>8321</v>
      </c>
    </row>
    <row r="1317" spans="1:22" ht="30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248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4">
        <f t="shared" si="102"/>
        <v>42278.248240740737</v>
      </c>
      <c r="M1317" s="19">
        <f t="shared" si="103"/>
        <v>2015</v>
      </c>
      <c r="N1317" s="14">
        <f t="shared" si="100"/>
        <v>42313.791666666672</v>
      </c>
      <c r="O1317" t="b">
        <v>0</v>
      </c>
      <c r="P1317">
        <v>248</v>
      </c>
      <c r="Q1317" t="b">
        <v>0</v>
      </c>
      <c r="R1317" t="s">
        <v>8273</v>
      </c>
      <c r="S1317" s="7">
        <f t="shared" si="101"/>
        <v>40.404000000000003</v>
      </c>
      <c r="T1317" s="7">
        <f t="shared" si="104"/>
        <v>162.91935483870967</v>
      </c>
      <c r="U1317" t="s">
        <v>8319</v>
      </c>
      <c r="V1317" t="s">
        <v>8321</v>
      </c>
    </row>
    <row r="1318" spans="1:22" ht="4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4">
        <f t="shared" si="102"/>
        <v>42393.711909722224</v>
      </c>
      <c r="M1318" s="19">
        <f t="shared" si="103"/>
        <v>2016</v>
      </c>
      <c r="N1318" s="14">
        <f t="shared" si="100"/>
        <v>42428.711909722224</v>
      </c>
      <c r="O1318" t="b">
        <v>0</v>
      </c>
      <c r="P1318">
        <v>1</v>
      </c>
      <c r="Q1318" t="b">
        <v>0</v>
      </c>
      <c r="R1318" t="s">
        <v>8273</v>
      </c>
      <c r="S1318" s="7">
        <f t="shared" si="101"/>
        <v>1.3333333333333333E-3</v>
      </c>
      <c r="T1318" s="7">
        <f t="shared" si="104"/>
        <v>1</v>
      </c>
      <c r="U1318" t="s">
        <v>8319</v>
      </c>
      <c r="V1318" t="s">
        <v>8321</v>
      </c>
    </row>
    <row r="1319" spans="1:22" ht="45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19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4">
        <f t="shared" si="102"/>
        <v>42519.985486111109</v>
      </c>
      <c r="M1319" s="19">
        <f t="shared" si="103"/>
        <v>2016</v>
      </c>
      <c r="N1319" s="14">
        <f t="shared" si="100"/>
        <v>42572.333333333328</v>
      </c>
      <c r="O1319" t="b">
        <v>0</v>
      </c>
      <c r="P1319">
        <v>19</v>
      </c>
      <c r="Q1319" t="b">
        <v>0</v>
      </c>
      <c r="R1319" t="s">
        <v>8273</v>
      </c>
      <c r="S1319" s="7">
        <f t="shared" si="101"/>
        <v>5.7334999999999994</v>
      </c>
      <c r="T1319" s="7">
        <f t="shared" si="104"/>
        <v>603.52631578947364</v>
      </c>
      <c r="U1319" t="s">
        <v>8319</v>
      </c>
      <c r="V1319" t="s">
        <v>8321</v>
      </c>
    </row>
    <row r="1320" spans="1:22" ht="4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135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4">
        <f t="shared" si="102"/>
        <v>41984.793657407412</v>
      </c>
      <c r="M1320" s="19">
        <f t="shared" si="103"/>
        <v>2014</v>
      </c>
      <c r="N1320" s="14">
        <f t="shared" si="100"/>
        <v>42014.793657407412</v>
      </c>
      <c r="O1320" t="b">
        <v>0</v>
      </c>
      <c r="P1320">
        <v>135</v>
      </c>
      <c r="Q1320" t="b">
        <v>0</v>
      </c>
      <c r="R1320" t="s">
        <v>8273</v>
      </c>
      <c r="S1320" s="7">
        <f t="shared" si="101"/>
        <v>15.324999999999999</v>
      </c>
      <c r="T1320" s="7">
        <f t="shared" si="104"/>
        <v>45.407407407407405</v>
      </c>
      <c r="U1320" t="s">
        <v>8319</v>
      </c>
      <c r="V1320" t="s">
        <v>8321</v>
      </c>
    </row>
    <row r="1321" spans="1:22" ht="4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9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4">
        <f t="shared" si="102"/>
        <v>41816.562094907407</v>
      </c>
      <c r="M1321" s="19">
        <f t="shared" si="103"/>
        <v>2014</v>
      </c>
      <c r="N1321" s="14">
        <f t="shared" si="100"/>
        <v>41831.416666666664</v>
      </c>
      <c r="O1321" t="b">
        <v>0</v>
      </c>
      <c r="P1321">
        <v>9</v>
      </c>
      <c r="Q1321" t="b">
        <v>0</v>
      </c>
      <c r="R1321" t="s">
        <v>8273</v>
      </c>
      <c r="S1321" s="7">
        <f t="shared" si="101"/>
        <v>15.103448275862069</v>
      </c>
      <c r="T1321" s="7">
        <f t="shared" si="104"/>
        <v>97.333333333333329</v>
      </c>
      <c r="U1321" t="s">
        <v>8319</v>
      </c>
      <c r="V1321" t="s">
        <v>8321</v>
      </c>
    </row>
    <row r="1322" spans="1:22" ht="4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3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4">
        <f t="shared" si="102"/>
        <v>42705.440347222218</v>
      </c>
      <c r="M1322" s="19">
        <f t="shared" si="103"/>
        <v>2016</v>
      </c>
      <c r="N1322" s="14">
        <f t="shared" si="100"/>
        <v>42734.708333333328</v>
      </c>
      <c r="O1322" t="b">
        <v>0</v>
      </c>
      <c r="P1322">
        <v>3</v>
      </c>
      <c r="Q1322" t="b">
        <v>0</v>
      </c>
      <c r="R1322" t="s">
        <v>8273</v>
      </c>
      <c r="S1322" s="7">
        <f t="shared" si="101"/>
        <v>0.503</v>
      </c>
      <c r="T1322" s="7">
        <f t="shared" si="104"/>
        <v>167.66666666666666</v>
      </c>
      <c r="U1322" t="s">
        <v>8319</v>
      </c>
      <c r="V1322" t="s">
        <v>8321</v>
      </c>
    </row>
    <row r="1323" spans="1:22" ht="45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7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4">
        <f t="shared" si="102"/>
        <v>42697.49927083333</v>
      </c>
      <c r="M1323" s="19">
        <f t="shared" si="103"/>
        <v>2016</v>
      </c>
      <c r="N1323" s="14">
        <f t="shared" si="100"/>
        <v>42727.49927083333</v>
      </c>
      <c r="O1323" t="b">
        <v>0</v>
      </c>
      <c r="P1323">
        <v>7</v>
      </c>
      <c r="Q1323" t="b">
        <v>0</v>
      </c>
      <c r="R1323" t="s">
        <v>8273</v>
      </c>
      <c r="S1323" s="7">
        <f t="shared" si="101"/>
        <v>1.3028138528138529</v>
      </c>
      <c r="T1323" s="7">
        <f t="shared" si="104"/>
        <v>859.85714285714289</v>
      </c>
      <c r="U1323" t="s">
        <v>8319</v>
      </c>
      <c r="V1323" t="s">
        <v>8321</v>
      </c>
    </row>
    <row r="1324" spans="1:22" ht="4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4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4">
        <f t="shared" si="102"/>
        <v>42115.406539351854</v>
      </c>
      <c r="M1324" s="19">
        <f t="shared" si="103"/>
        <v>2015</v>
      </c>
      <c r="N1324" s="14">
        <f t="shared" si="100"/>
        <v>42145.406539351854</v>
      </c>
      <c r="O1324" t="b">
        <v>0</v>
      </c>
      <c r="P1324">
        <v>4</v>
      </c>
      <c r="Q1324" t="b">
        <v>0</v>
      </c>
      <c r="R1324" t="s">
        <v>8273</v>
      </c>
      <c r="S1324" s="7">
        <f t="shared" si="101"/>
        <v>0.30285714285714288</v>
      </c>
      <c r="T1324" s="7">
        <f t="shared" si="104"/>
        <v>26.5</v>
      </c>
      <c r="U1324" t="s">
        <v>8319</v>
      </c>
      <c r="V1324" t="s">
        <v>8321</v>
      </c>
    </row>
    <row r="1325" spans="1:22" ht="4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44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4">
        <f t="shared" si="102"/>
        <v>42451.448449074072</v>
      </c>
      <c r="M1325" s="19">
        <f t="shared" si="103"/>
        <v>2016</v>
      </c>
      <c r="N1325" s="14">
        <f t="shared" si="100"/>
        <v>42486.038194444445</v>
      </c>
      <c r="O1325" t="b">
        <v>0</v>
      </c>
      <c r="P1325">
        <v>44</v>
      </c>
      <c r="Q1325" t="b">
        <v>0</v>
      </c>
      <c r="R1325" t="s">
        <v>8273</v>
      </c>
      <c r="S1325" s="7">
        <f t="shared" si="101"/>
        <v>8.8800000000000008</v>
      </c>
      <c r="T1325" s="7">
        <f t="shared" si="104"/>
        <v>30.272727272727273</v>
      </c>
      <c r="U1325" t="s">
        <v>8319</v>
      </c>
      <c r="V1325" t="s">
        <v>8321</v>
      </c>
    </row>
    <row r="1326" spans="1:22" ht="4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90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4">
        <f t="shared" si="102"/>
        <v>42626.383703703701</v>
      </c>
      <c r="M1326" s="19">
        <f t="shared" si="103"/>
        <v>2016</v>
      </c>
      <c r="N1326" s="14">
        <f t="shared" si="100"/>
        <v>42656.383703703701</v>
      </c>
      <c r="O1326" t="b">
        <v>0</v>
      </c>
      <c r="P1326">
        <v>90</v>
      </c>
      <c r="Q1326" t="b">
        <v>0</v>
      </c>
      <c r="R1326" t="s">
        <v>8273</v>
      </c>
      <c r="S1326" s="7">
        <f t="shared" si="101"/>
        <v>9.84</v>
      </c>
      <c r="T1326" s="7">
        <f t="shared" si="104"/>
        <v>54.666666666666664</v>
      </c>
      <c r="U1326" t="s">
        <v>8319</v>
      </c>
      <c r="V1326" t="s">
        <v>8321</v>
      </c>
    </row>
    <row r="1327" spans="1:22" ht="4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8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4">
        <f t="shared" si="102"/>
        <v>42703.836053240739</v>
      </c>
      <c r="M1327" s="19">
        <f t="shared" si="103"/>
        <v>2016</v>
      </c>
      <c r="N1327" s="14">
        <f t="shared" si="100"/>
        <v>42733.836053240739</v>
      </c>
      <c r="O1327" t="b">
        <v>0</v>
      </c>
      <c r="P1327">
        <v>8</v>
      </c>
      <c r="Q1327" t="b">
        <v>0</v>
      </c>
      <c r="R1327" t="s">
        <v>8273</v>
      </c>
      <c r="S1327" s="7">
        <f t="shared" si="101"/>
        <v>2.4299999999999997</v>
      </c>
      <c r="T1327" s="7">
        <f t="shared" si="104"/>
        <v>60.75</v>
      </c>
      <c r="U1327" t="s">
        <v>8319</v>
      </c>
      <c r="V1327" t="s">
        <v>8321</v>
      </c>
    </row>
    <row r="1328" spans="1:22" ht="4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4">
        <f t="shared" si="102"/>
        <v>41974.541990740741</v>
      </c>
      <c r="M1328" s="19">
        <f t="shared" si="103"/>
        <v>2014</v>
      </c>
      <c r="N1328" s="14">
        <f t="shared" si="100"/>
        <v>42019.541990740741</v>
      </c>
      <c r="O1328" t="b">
        <v>0</v>
      </c>
      <c r="P1328">
        <v>11</v>
      </c>
      <c r="Q1328" t="b">
        <v>0</v>
      </c>
      <c r="R1328" t="s">
        <v>8273</v>
      </c>
      <c r="S1328" s="7">
        <f t="shared" si="101"/>
        <v>1.1299999999999999</v>
      </c>
      <c r="T1328" s="7">
        <f t="shared" si="104"/>
        <v>102.72727272727273</v>
      </c>
      <c r="U1328" t="s">
        <v>8319</v>
      </c>
      <c r="V1328" t="s">
        <v>8321</v>
      </c>
    </row>
    <row r="1329" spans="1:22" ht="4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41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4">
        <f t="shared" si="102"/>
        <v>42123.428645833337</v>
      </c>
      <c r="M1329" s="19">
        <f t="shared" si="103"/>
        <v>2015</v>
      </c>
      <c r="N1329" s="14">
        <f t="shared" si="100"/>
        <v>42153.428645833337</v>
      </c>
      <c r="O1329" t="b">
        <v>0</v>
      </c>
      <c r="P1329">
        <v>41</v>
      </c>
      <c r="Q1329" t="b">
        <v>0</v>
      </c>
      <c r="R1329" t="s">
        <v>8273</v>
      </c>
      <c r="S1329" s="7">
        <f t="shared" si="101"/>
        <v>3.5520833333333335</v>
      </c>
      <c r="T1329" s="7">
        <f t="shared" si="104"/>
        <v>41.585365853658537</v>
      </c>
      <c r="U1329" t="s">
        <v>8319</v>
      </c>
      <c r="V1329" t="s">
        <v>8321</v>
      </c>
    </row>
    <row r="1330" spans="1:22" ht="45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15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4">
        <f t="shared" si="102"/>
        <v>42612.392754629633</v>
      </c>
      <c r="M1330" s="19">
        <f t="shared" si="103"/>
        <v>2016</v>
      </c>
      <c r="N1330" s="14">
        <f t="shared" si="100"/>
        <v>42657.392754629633</v>
      </c>
      <c r="O1330" t="b">
        <v>0</v>
      </c>
      <c r="P1330">
        <v>15</v>
      </c>
      <c r="Q1330" t="b">
        <v>0</v>
      </c>
      <c r="R1330" t="s">
        <v>8273</v>
      </c>
      <c r="S1330" s="7">
        <f t="shared" si="101"/>
        <v>2.3306666666666667</v>
      </c>
      <c r="T1330" s="7">
        <f t="shared" si="104"/>
        <v>116.53333333333333</v>
      </c>
      <c r="U1330" t="s">
        <v>8319</v>
      </c>
      <c r="V1330" t="s">
        <v>8321</v>
      </c>
    </row>
    <row r="1331" spans="1:22" ht="4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9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4">
        <f t="shared" si="102"/>
        <v>41934.971585648149</v>
      </c>
      <c r="M1331" s="19">
        <f t="shared" si="103"/>
        <v>2014</v>
      </c>
      <c r="N1331" s="14">
        <f t="shared" si="100"/>
        <v>41975.013252314813</v>
      </c>
      <c r="O1331" t="b">
        <v>0</v>
      </c>
      <c r="P1331">
        <v>9</v>
      </c>
      <c r="Q1331" t="b">
        <v>0</v>
      </c>
      <c r="R1331" t="s">
        <v>8273</v>
      </c>
      <c r="S1331" s="7">
        <f t="shared" si="101"/>
        <v>0.81600000000000006</v>
      </c>
      <c r="T1331" s="7">
        <f t="shared" si="104"/>
        <v>45.333333333333336</v>
      </c>
      <c r="U1331" t="s">
        <v>8319</v>
      </c>
      <c r="V1331" t="s">
        <v>8321</v>
      </c>
    </row>
    <row r="1332" spans="1:22" ht="4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50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4">
        <f t="shared" si="102"/>
        <v>42522.026724537034</v>
      </c>
      <c r="M1332" s="19">
        <f t="shared" si="103"/>
        <v>2016</v>
      </c>
      <c r="N1332" s="14">
        <f t="shared" si="100"/>
        <v>42552.916666666672</v>
      </c>
      <c r="O1332" t="b">
        <v>0</v>
      </c>
      <c r="P1332">
        <v>50</v>
      </c>
      <c r="Q1332" t="b">
        <v>0</v>
      </c>
      <c r="R1332" t="s">
        <v>8273</v>
      </c>
      <c r="S1332" s="7">
        <f t="shared" si="101"/>
        <v>22.494285714285713</v>
      </c>
      <c r="T1332" s="7">
        <f t="shared" si="104"/>
        <v>157.46</v>
      </c>
      <c r="U1332" t="s">
        <v>8319</v>
      </c>
      <c r="V1332" t="s">
        <v>8321</v>
      </c>
    </row>
    <row r="1333" spans="1:22" ht="4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4">
        <f t="shared" si="102"/>
        <v>42569.25409722222</v>
      </c>
      <c r="M1333" s="19">
        <f t="shared" si="103"/>
        <v>2016</v>
      </c>
      <c r="N1333" s="14">
        <f t="shared" si="100"/>
        <v>42599.25409722222</v>
      </c>
      <c r="O1333" t="b">
        <v>0</v>
      </c>
      <c r="P1333">
        <v>34</v>
      </c>
      <c r="Q1333" t="b">
        <v>0</v>
      </c>
      <c r="R1333" t="s">
        <v>8273</v>
      </c>
      <c r="S1333" s="7">
        <f t="shared" si="101"/>
        <v>1.3668</v>
      </c>
      <c r="T1333" s="7">
        <f t="shared" si="104"/>
        <v>100.5</v>
      </c>
      <c r="U1333" t="s">
        <v>8319</v>
      </c>
      <c r="V1333" t="s">
        <v>8321</v>
      </c>
    </row>
    <row r="1334" spans="1:22" ht="4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4">
        <f t="shared" si="102"/>
        <v>42731.810277777782</v>
      </c>
      <c r="M1334" s="19">
        <f t="shared" si="103"/>
        <v>2016</v>
      </c>
      <c r="N1334" s="14">
        <f t="shared" si="100"/>
        <v>42761.810277777782</v>
      </c>
      <c r="O1334" t="b">
        <v>0</v>
      </c>
      <c r="P1334">
        <v>0</v>
      </c>
      <c r="Q1334" t="b">
        <v>0</v>
      </c>
      <c r="R1334" t="s">
        <v>8273</v>
      </c>
      <c r="S1334" s="7">
        <f t="shared" si="101"/>
        <v>0</v>
      </c>
      <c r="T1334" s="7">
        <f t="shared" si="104"/>
        <v>0</v>
      </c>
      <c r="U1334" t="s">
        <v>8319</v>
      </c>
      <c r="V1334" t="s">
        <v>8321</v>
      </c>
    </row>
    <row r="1335" spans="1:22" ht="4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4">
        <f t="shared" si="102"/>
        <v>41805.856770833336</v>
      </c>
      <c r="M1335" s="19">
        <f t="shared" si="103"/>
        <v>2014</v>
      </c>
      <c r="N1335" s="14">
        <f t="shared" si="100"/>
        <v>41835.856770833336</v>
      </c>
      <c r="O1335" t="b">
        <v>0</v>
      </c>
      <c r="P1335">
        <v>0</v>
      </c>
      <c r="Q1335" t="b">
        <v>0</v>
      </c>
      <c r="R1335" t="s">
        <v>8273</v>
      </c>
      <c r="S1335" s="7">
        <f t="shared" si="101"/>
        <v>0</v>
      </c>
      <c r="T1335" s="7">
        <f t="shared" si="104"/>
        <v>0</v>
      </c>
      <c r="U1335" t="s">
        <v>8319</v>
      </c>
      <c r="V1335" t="s">
        <v>8321</v>
      </c>
    </row>
    <row r="1336" spans="1:22" ht="4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276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4">
        <f t="shared" si="102"/>
        <v>42410.524155092593</v>
      </c>
      <c r="M1336" s="19">
        <f t="shared" si="103"/>
        <v>2016</v>
      </c>
      <c r="N1336" s="14">
        <f t="shared" si="100"/>
        <v>42440.524155092593</v>
      </c>
      <c r="O1336" t="b">
        <v>0</v>
      </c>
      <c r="P1336">
        <v>276</v>
      </c>
      <c r="Q1336" t="b">
        <v>0</v>
      </c>
      <c r="R1336" t="s">
        <v>8273</v>
      </c>
      <c r="S1336" s="7">
        <f t="shared" si="101"/>
        <v>10.754135338345865</v>
      </c>
      <c r="T1336" s="7">
        <f t="shared" si="104"/>
        <v>51.822463768115945</v>
      </c>
      <c r="U1336" t="s">
        <v>8319</v>
      </c>
      <c r="V1336" t="s">
        <v>8321</v>
      </c>
    </row>
    <row r="1337" spans="1:22" ht="4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16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4">
        <f t="shared" si="102"/>
        <v>42313.686365740738</v>
      </c>
      <c r="M1337" s="19">
        <f t="shared" si="103"/>
        <v>2015</v>
      </c>
      <c r="N1337" s="14">
        <f t="shared" si="100"/>
        <v>42343.686365740738</v>
      </c>
      <c r="O1337" t="b">
        <v>0</v>
      </c>
      <c r="P1337">
        <v>16</v>
      </c>
      <c r="Q1337" t="b">
        <v>0</v>
      </c>
      <c r="R1337" t="s">
        <v>8273</v>
      </c>
      <c r="S1337" s="7">
        <f t="shared" si="101"/>
        <v>19.759999999999998</v>
      </c>
      <c r="T1337" s="7">
        <f t="shared" si="104"/>
        <v>308.75</v>
      </c>
      <c r="U1337" t="s">
        <v>8319</v>
      </c>
      <c r="V1337" t="s">
        <v>8321</v>
      </c>
    </row>
    <row r="1338" spans="1:22" ht="4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224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4">
        <f t="shared" si="102"/>
        <v>41955.613750000004</v>
      </c>
      <c r="M1338" s="19">
        <f t="shared" si="103"/>
        <v>2014</v>
      </c>
      <c r="N1338" s="14">
        <f t="shared" si="100"/>
        <v>41990.613750000004</v>
      </c>
      <c r="O1338" t="b">
        <v>0</v>
      </c>
      <c r="P1338">
        <v>224</v>
      </c>
      <c r="Q1338" t="b">
        <v>0</v>
      </c>
      <c r="R1338" t="s">
        <v>8273</v>
      </c>
      <c r="S1338" s="7">
        <f t="shared" si="101"/>
        <v>84.946999999999989</v>
      </c>
      <c r="T1338" s="7">
        <f t="shared" si="104"/>
        <v>379.22767857142856</v>
      </c>
      <c r="U1338" t="s">
        <v>8319</v>
      </c>
      <c r="V1338" t="s">
        <v>8321</v>
      </c>
    </row>
    <row r="1339" spans="1:22" ht="4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140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4">
        <f t="shared" si="102"/>
        <v>42767.327303240745</v>
      </c>
      <c r="M1339" s="19">
        <f t="shared" si="103"/>
        <v>2017</v>
      </c>
      <c r="N1339" s="14">
        <f t="shared" si="100"/>
        <v>42797.327303240745</v>
      </c>
      <c r="O1339" t="b">
        <v>0</v>
      </c>
      <c r="P1339">
        <v>140</v>
      </c>
      <c r="Q1339" t="b">
        <v>0</v>
      </c>
      <c r="R1339" t="s">
        <v>8273</v>
      </c>
      <c r="S1339" s="7">
        <f t="shared" si="101"/>
        <v>49.381999999999998</v>
      </c>
      <c r="T1339" s="7">
        <f t="shared" si="104"/>
        <v>176.36428571428573</v>
      </c>
      <c r="U1339" t="s">
        <v>8319</v>
      </c>
      <c r="V1339" t="s">
        <v>8321</v>
      </c>
    </row>
    <row r="1340" spans="1:22" ht="45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15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4">
        <f t="shared" si="102"/>
        <v>42188.553622685184</v>
      </c>
      <c r="M1340" s="19">
        <f t="shared" si="103"/>
        <v>2015</v>
      </c>
      <c r="N1340" s="14">
        <f t="shared" si="100"/>
        <v>42218.553622685184</v>
      </c>
      <c r="O1340" t="b">
        <v>0</v>
      </c>
      <c r="P1340">
        <v>15</v>
      </c>
      <c r="Q1340" t="b">
        <v>0</v>
      </c>
      <c r="R1340" t="s">
        <v>8273</v>
      </c>
      <c r="S1340" s="7">
        <f t="shared" si="101"/>
        <v>3.3033333333333332</v>
      </c>
      <c r="T1340" s="7">
        <f t="shared" si="104"/>
        <v>66.066666666666663</v>
      </c>
      <c r="U1340" t="s">
        <v>8319</v>
      </c>
      <c r="V1340" t="s">
        <v>8321</v>
      </c>
    </row>
    <row r="1341" spans="1:22" ht="30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37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4">
        <f t="shared" si="102"/>
        <v>41936.397164351853</v>
      </c>
      <c r="M1341" s="19">
        <f t="shared" si="103"/>
        <v>2014</v>
      </c>
      <c r="N1341" s="14">
        <f t="shared" si="100"/>
        <v>41981.438831018517</v>
      </c>
      <c r="O1341" t="b">
        <v>0</v>
      </c>
      <c r="P1341">
        <v>37</v>
      </c>
      <c r="Q1341" t="b">
        <v>0</v>
      </c>
      <c r="R1341" t="s">
        <v>8273</v>
      </c>
      <c r="S1341" s="7">
        <f t="shared" si="101"/>
        <v>6.6339999999999995</v>
      </c>
      <c r="T1341" s="7">
        <f t="shared" si="104"/>
        <v>89.648648648648646</v>
      </c>
      <c r="U1341" t="s">
        <v>8319</v>
      </c>
      <c r="V1341" t="s">
        <v>8321</v>
      </c>
    </row>
    <row r="1342" spans="1:22" ht="30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4">
        <f t="shared" si="102"/>
        <v>41836.345520833333</v>
      </c>
      <c r="M1342" s="19">
        <f t="shared" si="103"/>
        <v>2014</v>
      </c>
      <c r="N1342" s="14">
        <f t="shared" si="100"/>
        <v>41866.345520833333</v>
      </c>
      <c r="O1342" t="b">
        <v>0</v>
      </c>
      <c r="P1342">
        <v>0</v>
      </c>
      <c r="Q1342" t="b">
        <v>0</v>
      </c>
      <c r="R1342" t="s">
        <v>8273</v>
      </c>
      <c r="S1342" s="7">
        <f t="shared" si="101"/>
        <v>0</v>
      </c>
      <c r="T1342" s="7">
        <f t="shared" si="104"/>
        <v>0</v>
      </c>
      <c r="U1342" t="s">
        <v>8319</v>
      </c>
      <c r="V1342" t="s">
        <v>8321</v>
      </c>
    </row>
    <row r="1343" spans="1:22" ht="45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46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4">
        <f t="shared" si="102"/>
        <v>42612.374039351853</v>
      </c>
      <c r="M1343" s="19">
        <f t="shared" si="103"/>
        <v>2016</v>
      </c>
      <c r="N1343" s="14">
        <f t="shared" si="100"/>
        <v>42644.374039351853</v>
      </c>
      <c r="O1343" t="b">
        <v>0</v>
      </c>
      <c r="P1343">
        <v>46</v>
      </c>
      <c r="Q1343" t="b">
        <v>0</v>
      </c>
      <c r="R1343" t="s">
        <v>8273</v>
      </c>
      <c r="S1343" s="7">
        <f t="shared" si="101"/>
        <v>70.36</v>
      </c>
      <c r="T1343" s="7">
        <f t="shared" si="104"/>
        <v>382.39130434782606</v>
      </c>
      <c r="U1343" t="s">
        <v>8319</v>
      </c>
      <c r="V1343" t="s">
        <v>8321</v>
      </c>
    </row>
    <row r="1344" spans="1:22" ht="4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4">
        <f t="shared" si="102"/>
        <v>42172.566423611112</v>
      </c>
      <c r="M1344" s="19">
        <f t="shared" si="103"/>
        <v>2015</v>
      </c>
      <c r="N1344" s="14">
        <f t="shared" si="100"/>
        <v>42202.566423611112</v>
      </c>
      <c r="O1344" t="b">
        <v>0</v>
      </c>
      <c r="P1344">
        <v>1</v>
      </c>
      <c r="Q1344" t="b">
        <v>0</v>
      </c>
      <c r="R1344" t="s">
        <v>8273</v>
      </c>
      <c r="S1344" s="7">
        <f t="shared" si="101"/>
        <v>0.2</v>
      </c>
      <c r="T1344" s="7">
        <f t="shared" si="104"/>
        <v>100</v>
      </c>
      <c r="U1344" t="s">
        <v>8319</v>
      </c>
      <c r="V1344" t="s">
        <v>8321</v>
      </c>
    </row>
    <row r="1345" spans="1:22" ht="4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323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4">
        <f t="shared" si="102"/>
        <v>42542.276423611111</v>
      </c>
      <c r="M1345" s="19">
        <f t="shared" si="103"/>
        <v>2016</v>
      </c>
      <c r="N1345" s="14">
        <f t="shared" si="100"/>
        <v>42600.915972222225</v>
      </c>
      <c r="O1345" t="b">
        <v>0</v>
      </c>
      <c r="P1345">
        <v>323</v>
      </c>
      <c r="Q1345" t="b">
        <v>0</v>
      </c>
      <c r="R1345" t="s">
        <v>8273</v>
      </c>
      <c r="S1345" s="7">
        <f t="shared" si="101"/>
        <v>102.298</v>
      </c>
      <c r="T1345" s="7">
        <f t="shared" si="104"/>
        <v>158.35603715170279</v>
      </c>
      <c r="U1345" t="s">
        <v>8319</v>
      </c>
      <c r="V1345" t="s">
        <v>8321</v>
      </c>
    </row>
    <row r="1346" spans="1:22" ht="4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139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4">
        <f t="shared" si="102"/>
        <v>42522.539803240739</v>
      </c>
      <c r="M1346" s="19">
        <f t="shared" si="103"/>
        <v>2016</v>
      </c>
      <c r="N1346" s="14">
        <f t="shared" ref="N1346:N1409" si="105">(J1346/86400)+25569+(-6/24)</f>
        <v>42551.539803240739</v>
      </c>
      <c r="O1346" t="b">
        <v>0</v>
      </c>
      <c r="P1346">
        <v>139</v>
      </c>
      <c r="Q1346" t="b">
        <v>1</v>
      </c>
      <c r="R1346" t="s">
        <v>8274</v>
      </c>
      <c r="S1346" s="7">
        <f t="shared" ref="S1346:S1409" si="106">F1346/D1346*100</f>
        <v>377.73333333333335</v>
      </c>
      <c r="T1346" s="7">
        <f t="shared" si="104"/>
        <v>40.762589928057551</v>
      </c>
      <c r="U1346" t="s">
        <v>8322</v>
      </c>
      <c r="V1346" t="s">
        <v>8323</v>
      </c>
    </row>
    <row r="1347" spans="1:22" ht="4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7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4">
        <f t="shared" ref="L1347:L1410" si="107">(K1347/86400)+25569+(-6/24)</f>
        <v>41799.564340277779</v>
      </c>
      <c r="M1347" s="19">
        <f t="shared" ref="M1347:M1410" si="108">YEAR(L1347)</f>
        <v>2014</v>
      </c>
      <c r="N1347" s="14">
        <f t="shared" si="105"/>
        <v>41834.564340277779</v>
      </c>
      <c r="O1347" t="b">
        <v>0</v>
      </c>
      <c r="P1347">
        <v>7</v>
      </c>
      <c r="Q1347" t="b">
        <v>1</v>
      </c>
      <c r="R1347" t="s">
        <v>8274</v>
      </c>
      <c r="S1347" s="7">
        <f t="shared" si="106"/>
        <v>125</v>
      </c>
      <c r="T1347" s="7">
        <f t="shared" ref="T1347:T1410" si="109">IFERROR(F1347/P1347,0)</f>
        <v>53.571428571428569</v>
      </c>
      <c r="U1347" t="s">
        <v>8322</v>
      </c>
      <c r="V1347" t="s">
        <v>8323</v>
      </c>
    </row>
    <row r="1348" spans="1:22" ht="4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149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4">
        <f t="shared" si="107"/>
        <v>41421.825821759259</v>
      </c>
      <c r="M1348" s="19">
        <f t="shared" si="108"/>
        <v>2013</v>
      </c>
      <c r="N1348" s="14">
        <f t="shared" si="105"/>
        <v>41451.825821759259</v>
      </c>
      <c r="O1348" t="b">
        <v>0</v>
      </c>
      <c r="P1348">
        <v>149</v>
      </c>
      <c r="Q1348" t="b">
        <v>1</v>
      </c>
      <c r="R1348" t="s">
        <v>8274</v>
      </c>
      <c r="S1348" s="7">
        <f t="shared" si="106"/>
        <v>147.32653061224491</v>
      </c>
      <c r="T1348" s="7">
        <f t="shared" si="109"/>
        <v>48.449664429530202</v>
      </c>
      <c r="U1348" t="s">
        <v>8322</v>
      </c>
      <c r="V1348" t="s">
        <v>8323</v>
      </c>
    </row>
    <row r="1349" spans="1:22" ht="4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31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4">
        <f t="shared" si="107"/>
        <v>42040.388020833328</v>
      </c>
      <c r="M1349" s="19">
        <f t="shared" si="108"/>
        <v>2015</v>
      </c>
      <c r="N1349" s="14">
        <f t="shared" si="105"/>
        <v>42070.388020833328</v>
      </c>
      <c r="O1349" t="b">
        <v>0</v>
      </c>
      <c r="P1349">
        <v>31</v>
      </c>
      <c r="Q1349" t="b">
        <v>1</v>
      </c>
      <c r="R1349" t="s">
        <v>8274</v>
      </c>
      <c r="S1349" s="7">
        <f t="shared" si="106"/>
        <v>102.2</v>
      </c>
      <c r="T1349" s="7">
        <f t="shared" si="109"/>
        <v>82.41935483870968</v>
      </c>
      <c r="U1349" t="s">
        <v>8322</v>
      </c>
      <c r="V1349" t="s">
        <v>8323</v>
      </c>
    </row>
    <row r="1350" spans="1:22" ht="4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26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4">
        <f t="shared" si="107"/>
        <v>41963.256168981483</v>
      </c>
      <c r="M1350" s="19">
        <f t="shared" si="108"/>
        <v>2014</v>
      </c>
      <c r="N1350" s="14">
        <f t="shared" si="105"/>
        <v>41991.256168981483</v>
      </c>
      <c r="O1350" t="b">
        <v>0</v>
      </c>
      <c r="P1350">
        <v>26</v>
      </c>
      <c r="Q1350" t="b">
        <v>1</v>
      </c>
      <c r="R1350" t="s">
        <v>8274</v>
      </c>
      <c r="S1350" s="7">
        <f t="shared" si="106"/>
        <v>101.8723404255319</v>
      </c>
      <c r="T1350" s="7">
        <f t="shared" si="109"/>
        <v>230.19230769230768</v>
      </c>
      <c r="U1350" t="s">
        <v>8322</v>
      </c>
      <c r="V1350" t="s">
        <v>8323</v>
      </c>
    </row>
    <row r="1351" spans="1:22" ht="4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172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4">
        <f t="shared" si="107"/>
        <v>42317.08258101852</v>
      </c>
      <c r="M1351" s="19">
        <f t="shared" si="108"/>
        <v>2015</v>
      </c>
      <c r="N1351" s="14">
        <f t="shared" si="105"/>
        <v>42354.040972222225</v>
      </c>
      <c r="O1351" t="b">
        <v>0</v>
      </c>
      <c r="P1351">
        <v>172</v>
      </c>
      <c r="Q1351" t="b">
        <v>1</v>
      </c>
      <c r="R1351" t="s">
        <v>8274</v>
      </c>
      <c r="S1351" s="7">
        <f t="shared" si="106"/>
        <v>204.2</v>
      </c>
      <c r="T1351" s="7">
        <f t="shared" si="109"/>
        <v>59.360465116279073</v>
      </c>
      <c r="U1351" t="s">
        <v>8322</v>
      </c>
      <c r="V1351" t="s">
        <v>8323</v>
      </c>
    </row>
    <row r="1352" spans="1:22" ht="4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78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4">
        <f t="shared" si="107"/>
        <v>42333.763124999998</v>
      </c>
      <c r="M1352" s="19">
        <f t="shared" si="108"/>
        <v>2015</v>
      </c>
      <c r="N1352" s="14">
        <f t="shared" si="105"/>
        <v>42363.763124999998</v>
      </c>
      <c r="O1352" t="b">
        <v>0</v>
      </c>
      <c r="P1352">
        <v>78</v>
      </c>
      <c r="Q1352" t="b">
        <v>1</v>
      </c>
      <c r="R1352" t="s">
        <v>8274</v>
      </c>
      <c r="S1352" s="7">
        <f t="shared" si="106"/>
        <v>104.05</v>
      </c>
      <c r="T1352" s="7">
        <f t="shared" si="109"/>
        <v>66.698717948717942</v>
      </c>
      <c r="U1352" t="s">
        <v>8322</v>
      </c>
      <c r="V1352" t="s">
        <v>8323</v>
      </c>
    </row>
    <row r="1353" spans="1:22" ht="30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120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4">
        <f t="shared" si="107"/>
        <v>42382.49009259259</v>
      </c>
      <c r="M1353" s="19">
        <f t="shared" si="108"/>
        <v>2016</v>
      </c>
      <c r="N1353" s="14">
        <f t="shared" si="105"/>
        <v>42412.49009259259</v>
      </c>
      <c r="O1353" t="b">
        <v>0</v>
      </c>
      <c r="P1353">
        <v>120</v>
      </c>
      <c r="Q1353" t="b">
        <v>1</v>
      </c>
      <c r="R1353" t="s">
        <v>8274</v>
      </c>
      <c r="S1353" s="7">
        <f t="shared" si="106"/>
        <v>101.265</v>
      </c>
      <c r="T1353" s="7">
        <f t="shared" si="109"/>
        <v>168.77500000000001</v>
      </c>
      <c r="U1353" t="s">
        <v>8322</v>
      </c>
      <c r="V1353" t="s">
        <v>8323</v>
      </c>
    </row>
    <row r="1354" spans="1:22" ht="4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227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4">
        <f t="shared" si="107"/>
        <v>42200.328310185185</v>
      </c>
      <c r="M1354" s="19">
        <f t="shared" si="108"/>
        <v>2015</v>
      </c>
      <c r="N1354" s="14">
        <f t="shared" si="105"/>
        <v>42251.915972222225</v>
      </c>
      <c r="O1354" t="b">
        <v>0</v>
      </c>
      <c r="P1354">
        <v>227</v>
      </c>
      <c r="Q1354" t="b">
        <v>1</v>
      </c>
      <c r="R1354" t="s">
        <v>8274</v>
      </c>
      <c r="S1354" s="7">
        <f t="shared" si="106"/>
        <v>136.13999999999999</v>
      </c>
      <c r="T1354" s="7">
        <f t="shared" si="109"/>
        <v>59.973568281938327</v>
      </c>
      <c r="U1354" t="s">
        <v>8322</v>
      </c>
      <c r="V1354" t="s">
        <v>8323</v>
      </c>
    </row>
    <row r="1355" spans="1:22" ht="30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42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4">
        <f t="shared" si="107"/>
        <v>41308.86791666667</v>
      </c>
      <c r="M1355" s="19">
        <f t="shared" si="108"/>
        <v>2013</v>
      </c>
      <c r="N1355" s="14">
        <f t="shared" si="105"/>
        <v>41343.75</v>
      </c>
      <c r="O1355" t="b">
        <v>0</v>
      </c>
      <c r="P1355">
        <v>42</v>
      </c>
      <c r="Q1355" t="b">
        <v>1</v>
      </c>
      <c r="R1355" t="s">
        <v>8274</v>
      </c>
      <c r="S1355" s="7">
        <f t="shared" si="106"/>
        <v>133.6</v>
      </c>
      <c r="T1355" s="7">
        <f t="shared" si="109"/>
        <v>31.80952380952381</v>
      </c>
      <c r="U1355" t="s">
        <v>8322</v>
      </c>
      <c r="V1355" t="s">
        <v>8323</v>
      </c>
    </row>
    <row r="1356" spans="1:22" ht="4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64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4">
        <f t="shared" si="107"/>
        <v>42502.557627314818</v>
      </c>
      <c r="M1356" s="19">
        <f t="shared" si="108"/>
        <v>2016</v>
      </c>
      <c r="N1356" s="14">
        <f t="shared" si="105"/>
        <v>42532.557627314818</v>
      </c>
      <c r="O1356" t="b">
        <v>0</v>
      </c>
      <c r="P1356">
        <v>64</v>
      </c>
      <c r="Q1356" t="b">
        <v>1</v>
      </c>
      <c r="R1356" t="s">
        <v>8274</v>
      </c>
      <c r="S1356" s="7">
        <f t="shared" si="106"/>
        <v>130.25</v>
      </c>
      <c r="T1356" s="7">
        <f t="shared" si="109"/>
        <v>24.421875</v>
      </c>
      <c r="U1356" t="s">
        <v>8322</v>
      </c>
      <c r="V1356" t="s">
        <v>8323</v>
      </c>
    </row>
    <row r="1357" spans="1:22" ht="45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121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4">
        <f t="shared" si="107"/>
        <v>41213.004687499997</v>
      </c>
      <c r="M1357" s="19">
        <f t="shared" si="108"/>
        <v>2012</v>
      </c>
      <c r="N1357" s="14">
        <f t="shared" si="105"/>
        <v>41243.166666666664</v>
      </c>
      <c r="O1357" t="b">
        <v>0</v>
      </c>
      <c r="P1357">
        <v>121</v>
      </c>
      <c r="Q1357" t="b">
        <v>1</v>
      </c>
      <c r="R1357" t="s">
        <v>8274</v>
      </c>
      <c r="S1357" s="7">
        <f t="shared" si="106"/>
        <v>122.67999999999999</v>
      </c>
      <c r="T1357" s="7">
        <f t="shared" si="109"/>
        <v>25.347107438016529</v>
      </c>
      <c r="U1357" t="s">
        <v>8322</v>
      </c>
      <c r="V1357" t="s">
        <v>8323</v>
      </c>
    </row>
    <row r="1358" spans="1:22" ht="4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87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4">
        <f t="shared" si="107"/>
        <v>41429.788888888885</v>
      </c>
      <c r="M1358" s="19">
        <f t="shared" si="108"/>
        <v>2013</v>
      </c>
      <c r="N1358" s="14">
        <f t="shared" si="105"/>
        <v>41459.788888888885</v>
      </c>
      <c r="O1358" t="b">
        <v>0</v>
      </c>
      <c r="P1358">
        <v>87</v>
      </c>
      <c r="Q1358" t="b">
        <v>1</v>
      </c>
      <c r="R1358" t="s">
        <v>8274</v>
      </c>
      <c r="S1358" s="7">
        <f t="shared" si="106"/>
        <v>182.81058823529412</v>
      </c>
      <c r="T1358" s="7">
        <f t="shared" si="109"/>
        <v>71.443218390804603</v>
      </c>
      <c r="U1358" t="s">
        <v>8322</v>
      </c>
      <c r="V1358" t="s">
        <v>8323</v>
      </c>
    </row>
    <row r="1359" spans="1:22" ht="4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65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4">
        <f t="shared" si="107"/>
        <v>41304.712233796294</v>
      </c>
      <c r="M1359" s="19">
        <f t="shared" si="108"/>
        <v>2013</v>
      </c>
      <c r="N1359" s="14">
        <f t="shared" si="105"/>
        <v>41333.999305555553</v>
      </c>
      <c r="O1359" t="b">
        <v>0</v>
      </c>
      <c r="P1359">
        <v>65</v>
      </c>
      <c r="Q1359" t="b">
        <v>1</v>
      </c>
      <c r="R1359" t="s">
        <v>8274</v>
      </c>
      <c r="S1359" s="7">
        <f t="shared" si="106"/>
        <v>125.29999999999998</v>
      </c>
      <c r="T1359" s="7">
        <f t="shared" si="109"/>
        <v>38.553846153846152</v>
      </c>
      <c r="U1359" t="s">
        <v>8322</v>
      </c>
      <c r="V1359" t="s">
        <v>8323</v>
      </c>
    </row>
    <row r="1360" spans="1:22" ht="4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49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4">
        <f t="shared" si="107"/>
        <v>40689.320868055554</v>
      </c>
      <c r="M1360" s="19">
        <f t="shared" si="108"/>
        <v>2011</v>
      </c>
      <c r="N1360" s="14">
        <f t="shared" si="105"/>
        <v>40719.320868055554</v>
      </c>
      <c r="O1360" t="b">
        <v>0</v>
      </c>
      <c r="P1360">
        <v>49</v>
      </c>
      <c r="Q1360" t="b">
        <v>1</v>
      </c>
      <c r="R1360" t="s">
        <v>8274</v>
      </c>
      <c r="S1360" s="7">
        <f t="shared" si="106"/>
        <v>111.66666666666667</v>
      </c>
      <c r="T1360" s="7">
        <f t="shared" si="109"/>
        <v>68.367346938775512</v>
      </c>
      <c r="U1360" t="s">
        <v>8322</v>
      </c>
      <c r="V1360" t="s">
        <v>8323</v>
      </c>
    </row>
    <row r="1361" spans="1:22" ht="4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19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4">
        <f t="shared" si="107"/>
        <v>40668.564699074072</v>
      </c>
      <c r="M1361" s="19">
        <f t="shared" si="108"/>
        <v>2011</v>
      </c>
      <c r="N1361" s="14">
        <f t="shared" si="105"/>
        <v>40730.564699074072</v>
      </c>
      <c r="O1361" t="b">
        <v>0</v>
      </c>
      <c r="P1361">
        <v>19</v>
      </c>
      <c r="Q1361" t="b">
        <v>1</v>
      </c>
      <c r="R1361" t="s">
        <v>8274</v>
      </c>
      <c r="S1361" s="7">
        <f t="shared" si="106"/>
        <v>115.75757575757575</v>
      </c>
      <c r="T1361" s="7">
        <f t="shared" si="109"/>
        <v>40.210526315789473</v>
      </c>
      <c r="U1361" t="s">
        <v>8322</v>
      </c>
      <c r="V1361" t="s">
        <v>8323</v>
      </c>
    </row>
    <row r="1362" spans="1:22" ht="30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81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4">
        <f t="shared" si="107"/>
        <v>41095.650694444441</v>
      </c>
      <c r="M1362" s="19">
        <f t="shared" si="108"/>
        <v>2012</v>
      </c>
      <c r="N1362" s="14">
        <f t="shared" si="105"/>
        <v>41123.650694444441</v>
      </c>
      <c r="O1362" t="b">
        <v>0</v>
      </c>
      <c r="P1362">
        <v>81</v>
      </c>
      <c r="Q1362" t="b">
        <v>1</v>
      </c>
      <c r="R1362" t="s">
        <v>8274</v>
      </c>
      <c r="S1362" s="7">
        <f t="shared" si="106"/>
        <v>173.2</v>
      </c>
      <c r="T1362" s="7">
        <f t="shared" si="109"/>
        <v>32.074074074074076</v>
      </c>
      <c r="U1362" t="s">
        <v>8322</v>
      </c>
      <c r="V1362" t="s">
        <v>8323</v>
      </c>
    </row>
    <row r="1363" spans="1:22" ht="4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264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4">
        <f t="shared" si="107"/>
        <v>41781.467268518521</v>
      </c>
      <c r="M1363" s="19">
        <f t="shared" si="108"/>
        <v>2014</v>
      </c>
      <c r="N1363" s="14">
        <f t="shared" si="105"/>
        <v>41811.467268518521</v>
      </c>
      <c r="O1363" t="b">
        <v>0</v>
      </c>
      <c r="P1363">
        <v>264</v>
      </c>
      <c r="Q1363" t="b">
        <v>1</v>
      </c>
      <c r="R1363" t="s">
        <v>8274</v>
      </c>
      <c r="S1363" s="7">
        <f t="shared" si="106"/>
        <v>125.98333333333333</v>
      </c>
      <c r="T1363" s="7">
        <f t="shared" si="109"/>
        <v>28.632575757575758</v>
      </c>
      <c r="U1363" t="s">
        <v>8322</v>
      </c>
      <c r="V1363" t="s">
        <v>8323</v>
      </c>
    </row>
    <row r="1364" spans="1:22" ht="30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25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4">
        <f t="shared" si="107"/>
        <v>41464.684386574074</v>
      </c>
      <c r="M1364" s="19">
        <f t="shared" si="108"/>
        <v>2013</v>
      </c>
      <c r="N1364" s="14">
        <f t="shared" si="105"/>
        <v>41524.684386574074</v>
      </c>
      <c r="O1364" t="b">
        <v>0</v>
      </c>
      <c r="P1364">
        <v>25</v>
      </c>
      <c r="Q1364" t="b">
        <v>1</v>
      </c>
      <c r="R1364" t="s">
        <v>8274</v>
      </c>
      <c r="S1364" s="7">
        <f t="shared" si="106"/>
        <v>109.1</v>
      </c>
      <c r="T1364" s="7">
        <f t="shared" si="109"/>
        <v>43.64</v>
      </c>
      <c r="U1364" t="s">
        <v>8322</v>
      </c>
      <c r="V1364" t="s">
        <v>8323</v>
      </c>
    </row>
    <row r="1365" spans="1:22" ht="4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5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4">
        <f t="shared" si="107"/>
        <v>42396.5940625</v>
      </c>
      <c r="M1365" s="19">
        <f t="shared" si="108"/>
        <v>2016</v>
      </c>
      <c r="N1365" s="14">
        <f t="shared" si="105"/>
        <v>42415.082638888889</v>
      </c>
      <c r="O1365" t="b">
        <v>0</v>
      </c>
      <c r="P1365">
        <v>5</v>
      </c>
      <c r="Q1365" t="b">
        <v>1</v>
      </c>
      <c r="R1365" t="s">
        <v>8274</v>
      </c>
      <c r="S1365" s="7">
        <f t="shared" si="106"/>
        <v>100</v>
      </c>
      <c r="T1365" s="7">
        <f t="shared" si="109"/>
        <v>40</v>
      </c>
      <c r="U1365" t="s">
        <v>8322</v>
      </c>
      <c r="V1365" t="s">
        <v>8323</v>
      </c>
    </row>
    <row r="1366" spans="1:22" ht="45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144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4">
        <f t="shared" si="107"/>
        <v>41951.4456712963</v>
      </c>
      <c r="M1366" s="19">
        <f t="shared" si="108"/>
        <v>2014</v>
      </c>
      <c r="N1366" s="14">
        <f t="shared" si="105"/>
        <v>42011.4456712963</v>
      </c>
      <c r="O1366" t="b">
        <v>0</v>
      </c>
      <c r="P1366">
        <v>144</v>
      </c>
      <c r="Q1366" t="b">
        <v>1</v>
      </c>
      <c r="R1366" t="s">
        <v>8276</v>
      </c>
      <c r="S1366" s="7">
        <f t="shared" si="106"/>
        <v>118.64285714285714</v>
      </c>
      <c r="T1366" s="7">
        <f t="shared" si="109"/>
        <v>346.04166666666669</v>
      </c>
      <c r="U1366" t="s">
        <v>8325</v>
      </c>
      <c r="V1366" t="s">
        <v>8326</v>
      </c>
    </row>
    <row r="1367" spans="1:22" ht="4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92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4">
        <f t="shared" si="107"/>
        <v>42049.483240740738</v>
      </c>
      <c r="M1367" s="19">
        <f t="shared" si="108"/>
        <v>2015</v>
      </c>
      <c r="N1367" s="14">
        <f t="shared" si="105"/>
        <v>42079.441574074073</v>
      </c>
      <c r="O1367" t="b">
        <v>0</v>
      </c>
      <c r="P1367">
        <v>92</v>
      </c>
      <c r="Q1367" t="b">
        <v>1</v>
      </c>
      <c r="R1367" t="s">
        <v>8276</v>
      </c>
      <c r="S1367" s="7">
        <f t="shared" si="106"/>
        <v>100.26666666666667</v>
      </c>
      <c r="T1367" s="7">
        <f t="shared" si="109"/>
        <v>81.739130434782609</v>
      </c>
      <c r="U1367" t="s">
        <v>8325</v>
      </c>
      <c r="V1367" t="s">
        <v>8326</v>
      </c>
    </row>
    <row r="1368" spans="1:22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147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4">
        <f t="shared" si="107"/>
        <v>41924.746099537035</v>
      </c>
      <c r="M1368" s="19">
        <f t="shared" si="108"/>
        <v>2014</v>
      </c>
      <c r="N1368" s="14">
        <f t="shared" si="105"/>
        <v>41969.787766203706</v>
      </c>
      <c r="O1368" t="b">
        <v>0</v>
      </c>
      <c r="P1368">
        <v>147</v>
      </c>
      <c r="Q1368" t="b">
        <v>1</v>
      </c>
      <c r="R1368" t="s">
        <v>8276</v>
      </c>
      <c r="S1368" s="7">
        <f t="shared" si="106"/>
        <v>126.48920000000001</v>
      </c>
      <c r="T1368" s="7">
        <f t="shared" si="109"/>
        <v>64.535306122448986</v>
      </c>
      <c r="U1368" t="s">
        <v>8325</v>
      </c>
      <c r="V1368" t="s">
        <v>8326</v>
      </c>
    </row>
    <row r="1369" spans="1:22" ht="4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90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4">
        <f t="shared" si="107"/>
        <v>42291.752893518518</v>
      </c>
      <c r="M1369" s="19">
        <f t="shared" si="108"/>
        <v>2015</v>
      </c>
      <c r="N1369" s="14">
        <f t="shared" si="105"/>
        <v>42321.794560185182</v>
      </c>
      <c r="O1369" t="b">
        <v>0</v>
      </c>
      <c r="P1369">
        <v>90</v>
      </c>
      <c r="Q1369" t="b">
        <v>1</v>
      </c>
      <c r="R1369" t="s">
        <v>8276</v>
      </c>
      <c r="S1369" s="7">
        <f t="shared" si="106"/>
        <v>114.26</v>
      </c>
      <c r="T1369" s="7">
        <f t="shared" si="109"/>
        <v>63.477777777777774</v>
      </c>
      <c r="U1369" t="s">
        <v>8325</v>
      </c>
      <c r="V1369" t="s">
        <v>8326</v>
      </c>
    </row>
    <row r="1370" spans="1:22" ht="4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87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4">
        <f t="shared" si="107"/>
        <v>42145.940902777773</v>
      </c>
      <c r="M1370" s="19">
        <f t="shared" si="108"/>
        <v>2015</v>
      </c>
      <c r="N1370" s="14">
        <f t="shared" si="105"/>
        <v>42169.940902777773</v>
      </c>
      <c r="O1370" t="b">
        <v>0</v>
      </c>
      <c r="P1370">
        <v>87</v>
      </c>
      <c r="Q1370" t="b">
        <v>1</v>
      </c>
      <c r="R1370" t="s">
        <v>8276</v>
      </c>
      <c r="S1370" s="7">
        <f t="shared" si="106"/>
        <v>110.7</v>
      </c>
      <c r="T1370" s="7">
        <f t="shared" si="109"/>
        <v>63.620689655172413</v>
      </c>
      <c r="U1370" t="s">
        <v>8325</v>
      </c>
      <c r="V1370" t="s">
        <v>8326</v>
      </c>
    </row>
    <row r="1371" spans="1:22" ht="4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406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4">
        <f t="shared" si="107"/>
        <v>41710.344282407408</v>
      </c>
      <c r="M1371" s="19">
        <f t="shared" si="108"/>
        <v>2014</v>
      </c>
      <c r="N1371" s="14">
        <f t="shared" si="105"/>
        <v>41740.344282407408</v>
      </c>
      <c r="O1371" t="b">
        <v>0</v>
      </c>
      <c r="P1371">
        <v>406</v>
      </c>
      <c r="Q1371" t="b">
        <v>1</v>
      </c>
      <c r="R1371" t="s">
        <v>8276</v>
      </c>
      <c r="S1371" s="7">
        <f t="shared" si="106"/>
        <v>105.34805315203954</v>
      </c>
      <c r="T1371" s="7">
        <f t="shared" si="109"/>
        <v>83.967068965517228</v>
      </c>
      <c r="U1371" t="s">
        <v>8325</v>
      </c>
      <c r="V1371" t="s">
        <v>8326</v>
      </c>
    </row>
    <row r="1372" spans="1:22" ht="30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20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4">
        <f t="shared" si="107"/>
        <v>41547.75335648148</v>
      </c>
      <c r="M1372" s="19">
        <f t="shared" si="108"/>
        <v>2013</v>
      </c>
      <c r="N1372" s="14">
        <f t="shared" si="105"/>
        <v>41562.75335648148</v>
      </c>
      <c r="O1372" t="b">
        <v>0</v>
      </c>
      <c r="P1372">
        <v>20</v>
      </c>
      <c r="Q1372" t="b">
        <v>1</v>
      </c>
      <c r="R1372" t="s">
        <v>8276</v>
      </c>
      <c r="S1372" s="7">
        <f t="shared" si="106"/>
        <v>103.66666666666666</v>
      </c>
      <c r="T1372" s="7">
        <f t="shared" si="109"/>
        <v>77.75</v>
      </c>
      <c r="U1372" t="s">
        <v>8325</v>
      </c>
      <c r="V1372" t="s">
        <v>8326</v>
      </c>
    </row>
    <row r="1373" spans="1:22" ht="4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70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4">
        <f t="shared" si="107"/>
        <v>42101.508587962962</v>
      </c>
      <c r="M1373" s="19">
        <f t="shared" si="108"/>
        <v>2015</v>
      </c>
      <c r="N1373" s="14">
        <f t="shared" si="105"/>
        <v>42131.508587962962</v>
      </c>
      <c r="O1373" t="b">
        <v>0</v>
      </c>
      <c r="P1373">
        <v>70</v>
      </c>
      <c r="Q1373" t="b">
        <v>1</v>
      </c>
      <c r="R1373" t="s">
        <v>8276</v>
      </c>
      <c r="S1373" s="7">
        <f t="shared" si="106"/>
        <v>107.08672667523933</v>
      </c>
      <c r="T1373" s="7">
        <f t="shared" si="109"/>
        <v>107.07142857142857</v>
      </c>
      <c r="U1373" t="s">
        <v>8325</v>
      </c>
      <c r="V1373" t="s">
        <v>8326</v>
      </c>
    </row>
    <row r="1374" spans="1:22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16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4">
        <f t="shared" si="107"/>
        <v>41072.489953703705</v>
      </c>
      <c r="M1374" s="19">
        <f t="shared" si="108"/>
        <v>2012</v>
      </c>
      <c r="N1374" s="14">
        <f t="shared" si="105"/>
        <v>41102.489953703705</v>
      </c>
      <c r="O1374" t="b">
        <v>0</v>
      </c>
      <c r="P1374">
        <v>16</v>
      </c>
      <c r="Q1374" t="b">
        <v>1</v>
      </c>
      <c r="R1374" t="s">
        <v>8276</v>
      </c>
      <c r="S1374" s="7">
        <f t="shared" si="106"/>
        <v>124</v>
      </c>
      <c r="T1374" s="7">
        <f t="shared" si="109"/>
        <v>38.75</v>
      </c>
      <c r="U1374" t="s">
        <v>8325</v>
      </c>
      <c r="V1374" t="s">
        <v>8326</v>
      </c>
    </row>
    <row r="1375" spans="1:22" ht="30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52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4">
        <f t="shared" si="107"/>
        <v>42704.70177083333</v>
      </c>
      <c r="M1375" s="19">
        <f t="shared" si="108"/>
        <v>2016</v>
      </c>
      <c r="N1375" s="14">
        <f t="shared" si="105"/>
        <v>42734.70177083333</v>
      </c>
      <c r="O1375" t="b">
        <v>0</v>
      </c>
      <c r="P1375">
        <v>52</v>
      </c>
      <c r="Q1375" t="b">
        <v>1</v>
      </c>
      <c r="R1375" t="s">
        <v>8276</v>
      </c>
      <c r="S1375" s="7">
        <f t="shared" si="106"/>
        <v>105.01</v>
      </c>
      <c r="T1375" s="7">
        <f t="shared" si="109"/>
        <v>201.94230769230768</v>
      </c>
      <c r="U1375" t="s">
        <v>8325</v>
      </c>
      <c r="V1375" t="s">
        <v>8326</v>
      </c>
    </row>
    <row r="1376" spans="1:22" ht="4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66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4">
        <f t="shared" si="107"/>
        <v>42423.911898148144</v>
      </c>
      <c r="M1376" s="19">
        <f t="shared" si="108"/>
        <v>2016</v>
      </c>
      <c r="N1376" s="14">
        <f t="shared" si="105"/>
        <v>42453.87023148148</v>
      </c>
      <c r="O1376" t="b">
        <v>0</v>
      </c>
      <c r="P1376">
        <v>66</v>
      </c>
      <c r="Q1376" t="b">
        <v>1</v>
      </c>
      <c r="R1376" t="s">
        <v>8276</v>
      </c>
      <c r="S1376" s="7">
        <f t="shared" si="106"/>
        <v>189.46666666666667</v>
      </c>
      <c r="T1376" s="7">
        <f t="shared" si="109"/>
        <v>43.060606060606062</v>
      </c>
      <c r="U1376" t="s">
        <v>8325</v>
      </c>
      <c r="V1376" t="s">
        <v>8326</v>
      </c>
    </row>
    <row r="1377" spans="1:22" ht="45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109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4">
        <f t="shared" si="107"/>
        <v>42719.816192129627</v>
      </c>
      <c r="M1377" s="19">
        <f t="shared" si="108"/>
        <v>2016</v>
      </c>
      <c r="N1377" s="14">
        <f t="shared" si="105"/>
        <v>42749.816192129627</v>
      </c>
      <c r="O1377" t="b">
        <v>0</v>
      </c>
      <c r="P1377">
        <v>109</v>
      </c>
      <c r="Q1377" t="b">
        <v>1</v>
      </c>
      <c r="R1377" t="s">
        <v>8276</v>
      </c>
      <c r="S1377" s="7">
        <f t="shared" si="106"/>
        <v>171.32499999999999</v>
      </c>
      <c r="T1377" s="7">
        <f t="shared" si="109"/>
        <v>62.871559633027523</v>
      </c>
      <c r="U1377" t="s">
        <v>8325</v>
      </c>
      <c r="V1377" t="s">
        <v>8326</v>
      </c>
    </row>
    <row r="1378" spans="1:22" ht="30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168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4">
        <f t="shared" si="107"/>
        <v>42677.419050925921</v>
      </c>
      <c r="M1378" s="19">
        <f t="shared" si="108"/>
        <v>2016</v>
      </c>
      <c r="N1378" s="14">
        <f t="shared" si="105"/>
        <v>42707.460717592592</v>
      </c>
      <c r="O1378" t="b">
        <v>0</v>
      </c>
      <c r="P1378">
        <v>168</v>
      </c>
      <c r="Q1378" t="b">
        <v>1</v>
      </c>
      <c r="R1378" t="s">
        <v>8276</v>
      </c>
      <c r="S1378" s="7">
        <f t="shared" si="106"/>
        <v>252.48648648648651</v>
      </c>
      <c r="T1378" s="7">
        <f t="shared" si="109"/>
        <v>55.607142857142854</v>
      </c>
      <c r="U1378" t="s">
        <v>8325</v>
      </c>
      <c r="V1378" t="s">
        <v>8326</v>
      </c>
    </row>
    <row r="1379" spans="1:22" ht="4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31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4">
        <f t="shared" si="107"/>
        <v>42746.969560185185</v>
      </c>
      <c r="M1379" s="19">
        <f t="shared" si="108"/>
        <v>2017</v>
      </c>
      <c r="N1379" s="14">
        <f t="shared" si="105"/>
        <v>42768.924305555556</v>
      </c>
      <c r="O1379" t="b">
        <v>0</v>
      </c>
      <c r="P1379">
        <v>31</v>
      </c>
      <c r="Q1379" t="b">
        <v>1</v>
      </c>
      <c r="R1379" t="s">
        <v>8276</v>
      </c>
      <c r="S1379" s="7">
        <f t="shared" si="106"/>
        <v>116.15384615384616</v>
      </c>
      <c r="T1379" s="7">
        <f t="shared" si="109"/>
        <v>48.70967741935484</v>
      </c>
      <c r="U1379" t="s">
        <v>8325</v>
      </c>
      <c r="V1379" t="s">
        <v>8326</v>
      </c>
    </row>
    <row r="1380" spans="1:22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133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4">
        <f t="shared" si="107"/>
        <v>42568.509375000001</v>
      </c>
      <c r="M1380" s="19">
        <f t="shared" si="108"/>
        <v>2016</v>
      </c>
      <c r="N1380" s="14">
        <f t="shared" si="105"/>
        <v>42583.509375000001</v>
      </c>
      <c r="O1380" t="b">
        <v>0</v>
      </c>
      <c r="P1380">
        <v>133</v>
      </c>
      <c r="Q1380" t="b">
        <v>1</v>
      </c>
      <c r="R1380" t="s">
        <v>8276</v>
      </c>
      <c r="S1380" s="7">
        <f t="shared" si="106"/>
        <v>203.35000000000002</v>
      </c>
      <c r="T1380" s="7">
        <f t="shared" si="109"/>
        <v>30.578947368421051</v>
      </c>
      <c r="U1380" t="s">
        <v>8325</v>
      </c>
      <c r="V1380" t="s">
        <v>8326</v>
      </c>
    </row>
    <row r="1381" spans="1:22" ht="30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151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4">
        <f t="shared" si="107"/>
        <v>42130.241620370369</v>
      </c>
      <c r="M1381" s="19">
        <f t="shared" si="108"/>
        <v>2015</v>
      </c>
      <c r="N1381" s="14">
        <f t="shared" si="105"/>
        <v>42160.241620370369</v>
      </c>
      <c r="O1381" t="b">
        <v>0</v>
      </c>
      <c r="P1381">
        <v>151</v>
      </c>
      <c r="Q1381" t="b">
        <v>1</v>
      </c>
      <c r="R1381" t="s">
        <v>8276</v>
      </c>
      <c r="S1381" s="7">
        <f t="shared" si="106"/>
        <v>111.60000000000001</v>
      </c>
      <c r="T1381" s="7">
        <f t="shared" si="109"/>
        <v>73.907284768211923</v>
      </c>
      <c r="U1381" t="s">
        <v>8325</v>
      </c>
      <c r="V1381" t="s">
        <v>8326</v>
      </c>
    </row>
    <row r="1382" spans="1:22" ht="30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4">
        <f t="shared" si="107"/>
        <v>42141.512800925921</v>
      </c>
      <c r="M1382" s="19">
        <f t="shared" si="108"/>
        <v>2015</v>
      </c>
      <c r="N1382" s="14">
        <f t="shared" si="105"/>
        <v>42163.833333333328</v>
      </c>
      <c r="O1382" t="b">
        <v>0</v>
      </c>
      <c r="P1382">
        <v>5</v>
      </c>
      <c r="Q1382" t="b">
        <v>1</v>
      </c>
      <c r="R1382" t="s">
        <v>8276</v>
      </c>
      <c r="S1382" s="7">
        <f t="shared" si="106"/>
        <v>424</v>
      </c>
      <c r="T1382" s="7">
        <f t="shared" si="109"/>
        <v>21.2</v>
      </c>
      <c r="U1382" t="s">
        <v>8325</v>
      </c>
      <c r="V1382" t="s">
        <v>8326</v>
      </c>
    </row>
    <row r="1383" spans="1:22" ht="45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73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4">
        <f t="shared" si="107"/>
        <v>42702.964409722219</v>
      </c>
      <c r="M1383" s="19">
        <f t="shared" si="108"/>
        <v>2016</v>
      </c>
      <c r="N1383" s="14">
        <f t="shared" si="105"/>
        <v>42732.964409722219</v>
      </c>
      <c r="O1383" t="b">
        <v>0</v>
      </c>
      <c r="P1383">
        <v>73</v>
      </c>
      <c r="Q1383" t="b">
        <v>1</v>
      </c>
      <c r="R1383" t="s">
        <v>8276</v>
      </c>
      <c r="S1383" s="7">
        <f t="shared" si="106"/>
        <v>107.1</v>
      </c>
      <c r="T1383" s="7">
        <f t="shared" si="109"/>
        <v>73.356164383561648</v>
      </c>
      <c r="U1383" t="s">
        <v>8325</v>
      </c>
      <c r="V1383" t="s">
        <v>8326</v>
      </c>
    </row>
    <row r="1384" spans="1:22" ht="4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148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4">
        <f t="shared" si="107"/>
        <v>41370.550185185188</v>
      </c>
      <c r="M1384" s="19">
        <f t="shared" si="108"/>
        <v>2013</v>
      </c>
      <c r="N1384" s="14">
        <f t="shared" si="105"/>
        <v>41400.550185185188</v>
      </c>
      <c r="O1384" t="b">
        <v>0</v>
      </c>
      <c r="P1384">
        <v>148</v>
      </c>
      <c r="Q1384" t="b">
        <v>1</v>
      </c>
      <c r="R1384" t="s">
        <v>8276</v>
      </c>
      <c r="S1384" s="7">
        <f t="shared" si="106"/>
        <v>104.3625</v>
      </c>
      <c r="T1384" s="7">
        <f t="shared" si="109"/>
        <v>56.412162162162161</v>
      </c>
      <c r="U1384" t="s">
        <v>8325</v>
      </c>
      <c r="V1384" t="s">
        <v>8326</v>
      </c>
    </row>
    <row r="1385" spans="1:22" ht="4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93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4">
        <f t="shared" si="107"/>
        <v>42706.824976851851</v>
      </c>
      <c r="M1385" s="19">
        <f t="shared" si="108"/>
        <v>2016</v>
      </c>
      <c r="N1385" s="14">
        <f t="shared" si="105"/>
        <v>42726.824976851851</v>
      </c>
      <c r="O1385" t="b">
        <v>0</v>
      </c>
      <c r="P1385">
        <v>93</v>
      </c>
      <c r="Q1385" t="b">
        <v>1</v>
      </c>
      <c r="R1385" t="s">
        <v>8276</v>
      </c>
      <c r="S1385" s="7">
        <f t="shared" si="106"/>
        <v>212.40909090909091</v>
      </c>
      <c r="T1385" s="7">
        <f t="shared" si="109"/>
        <v>50.247311827956992</v>
      </c>
      <c r="U1385" t="s">
        <v>8325</v>
      </c>
      <c r="V1385" t="s">
        <v>8326</v>
      </c>
    </row>
    <row r="1386" spans="1:22" ht="4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63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4">
        <f t="shared" si="107"/>
        <v>42160.485208333332</v>
      </c>
      <c r="M1386" s="19">
        <f t="shared" si="108"/>
        <v>2015</v>
      </c>
      <c r="N1386" s="14">
        <f t="shared" si="105"/>
        <v>42190.485208333332</v>
      </c>
      <c r="O1386" t="b">
        <v>0</v>
      </c>
      <c r="P1386">
        <v>63</v>
      </c>
      <c r="Q1386" t="b">
        <v>1</v>
      </c>
      <c r="R1386" t="s">
        <v>8276</v>
      </c>
      <c r="S1386" s="7">
        <f t="shared" si="106"/>
        <v>124.08571428571429</v>
      </c>
      <c r="T1386" s="7">
        <f t="shared" si="109"/>
        <v>68.936507936507937</v>
      </c>
      <c r="U1386" t="s">
        <v>8325</v>
      </c>
      <c r="V1386" t="s">
        <v>8326</v>
      </c>
    </row>
    <row r="1387" spans="1:22" ht="4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134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4">
        <f t="shared" si="107"/>
        <v>42433.438900462963</v>
      </c>
      <c r="M1387" s="19">
        <f t="shared" si="108"/>
        <v>2016</v>
      </c>
      <c r="N1387" s="14">
        <f t="shared" si="105"/>
        <v>42489.257638888885</v>
      </c>
      <c r="O1387" t="b">
        <v>0</v>
      </c>
      <c r="P1387">
        <v>134</v>
      </c>
      <c r="Q1387" t="b">
        <v>1</v>
      </c>
      <c r="R1387" t="s">
        <v>8276</v>
      </c>
      <c r="S1387" s="7">
        <f t="shared" si="106"/>
        <v>110.406125</v>
      </c>
      <c r="T1387" s="7">
        <f t="shared" si="109"/>
        <v>65.914104477611943</v>
      </c>
      <c r="U1387" t="s">
        <v>8325</v>
      </c>
      <c r="V1387" t="s">
        <v>8326</v>
      </c>
    </row>
    <row r="1388" spans="1:22" ht="30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14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4">
        <f t="shared" si="107"/>
        <v>42184.396863425922</v>
      </c>
      <c r="M1388" s="19">
        <f t="shared" si="108"/>
        <v>2015</v>
      </c>
      <c r="N1388" s="14">
        <f t="shared" si="105"/>
        <v>42214.396863425922</v>
      </c>
      <c r="O1388" t="b">
        <v>0</v>
      </c>
      <c r="P1388">
        <v>14</v>
      </c>
      <c r="Q1388" t="b">
        <v>1</v>
      </c>
      <c r="R1388" t="s">
        <v>8276</v>
      </c>
      <c r="S1388" s="7">
        <f t="shared" si="106"/>
        <v>218.75</v>
      </c>
      <c r="T1388" s="7">
        <f t="shared" si="109"/>
        <v>62.5</v>
      </c>
      <c r="U1388" t="s">
        <v>8325</v>
      </c>
      <c r="V1388" t="s">
        <v>8326</v>
      </c>
    </row>
    <row r="1389" spans="1:22" ht="4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78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4">
        <f t="shared" si="107"/>
        <v>42126.67123842593</v>
      </c>
      <c r="M1389" s="19">
        <f t="shared" si="108"/>
        <v>2015</v>
      </c>
      <c r="N1389" s="14">
        <f t="shared" si="105"/>
        <v>42157.9375</v>
      </c>
      <c r="O1389" t="b">
        <v>0</v>
      </c>
      <c r="P1389">
        <v>78</v>
      </c>
      <c r="Q1389" t="b">
        <v>1</v>
      </c>
      <c r="R1389" t="s">
        <v>8276</v>
      </c>
      <c r="S1389" s="7">
        <f t="shared" si="106"/>
        <v>136.625</v>
      </c>
      <c r="T1389" s="7">
        <f t="shared" si="109"/>
        <v>70.064102564102569</v>
      </c>
      <c r="U1389" t="s">
        <v>8325</v>
      </c>
      <c r="V1389" t="s">
        <v>8326</v>
      </c>
    </row>
    <row r="1390" spans="1:22" ht="4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112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4">
        <f t="shared" si="107"/>
        <v>42634.364780092597</v>
      </c>
      <c r="M1390" s="19">
        <f t="shared" si="108"/>
        <v>2016</v>
      </c>
      <c r="N1390" s="14">
        <f t="shared" si="105"/>
        <v>42660.426388888889</v>
      </c>
      <c r="O1390" t="b">
        <v>0</v>
      </c>
      <c r="P1390">
        <v>112</v>
      </c>
      <c r="Q1390" t="b">
        <v>1</v>
      </c>
      <c r="R1390" t="s">
        <v>8276</v>
      </c>
      <c r="S1390" s="7">
        <f t="shared" si="106"/>
        <v>134.8074</v>
      </c>
      <c r="T1390" s="7">
        <f t="shared" si="109"/>
        <v>60.181874999999998</v>
      </c>
      <c r="U1390" t="s">
        <v>8325</v>
      </c>
      <c r="V1390" t="s">
        <v>8326</v>
      </c>
    </row>
    <row r="1391" spans="1:22" ht="30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34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4">
        <f t="shared" si="107"/>
        <v>42565.230983796297</v>
      </c>
      <c r="M1391" s="19">
        <f t="shared" si="108"/>
        <v>2016</v>
      </c>
      <c r="N1391" s="14">
        <f t="shared" si="105"/>
        <v>42595.230983796297</v>
      </c>
      <c r="O1391" t="b">
        <v>0</v>
      </c>
      <c r="P1391">
        <v>34</v>
      </c>
      <c r="Q1391" t="b">
        <v>1</v>
      </c>
      <c r="R1391" t="s">
        <v>8276</v>
      </c>
      <c r="S1391" s="7">
        <f t="shared" si="106"/>
        <v>145.4</v>
      </c>
      <c r="T1391" s="7">
        <f t="shared" si="109"/>
        <v>21.382352941176471</v>
      </c>
      <c r="U1391" t="s">
        <v>8325</v>
      </c>
      <c r="V1391" t="s">
        <v>8326</v>
      </c>
    </row>
    <row r="1392" spans="1:22" ht="30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19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4">
        <f t="shared" si="107"/>
        <v>42087.553310185191</v>
      </c>
      <c r="M1392" s="19">
        <f t="shared" si="108"/>
        <v>2015</v>
      </c>
      <c r="N1392" s="14">
        <f t="shared" si="105"/>
        <v>42121.466666666667</v>
      </c>
      <c r="O1392" t="b">
        <v>0</v>
      </c>
      <c r="P1392">
        <v>19</v>
      </c>
      <c r="Q1392" t="b">
        <v>1</v>
      </c>
      <c r="R1392" t="s">
        <v>8276</v>
      </c>
      <c r="S1392" s="7">
        <f t="shared" si="106"/>
        <v>109.10714285714285</v>
      </c>
      <c r="T1392" s="7">
        <f t="shared" si="109"/>
        <v>160.78947368421052</v>
      </c>
      <c r="U1392" t="s">
        <v>8325</v>
      </c>
      <c r="V1392" t="s">
        <v>8326</v>
      </c>
    </row>
    <row r="1393" spans="1:22" ht="30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13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4">
        <f t="shared" si="107"/>
        <v>42193.400671296295</v>
      </c>
      <c r="M1393" s="19">
        <f t="shared" si="108"/>
        <v>2015</v>
      </c>
      <c r="N1393" s="14">
        <f t="shared" si="105"/>
        <v>42237.957638888889</v>
      </c>
      <c r="O1393" t="b">
        <v>0</v>
      </c>
      <c r="P1393">
        <v>13</v>
      </c>
      <c r="Q1393" t="b">
        <v>1</v>
      </c>
      <c r="R1393" t="s">
        <v>8276</v>
      </c>
      <c r="S1393" s="7">
        <f t="shared" si="106"/>
        <v>110.2</v>
      </c>
      <c r="T1393" s="7">
        <f t="shared" si="109"/>
        <v>42.384615384615387</v>
      </c>
      <c r="U1393" t="s">
        <v>8325</v>
      </c>
      <c r="V1393" t="s">
        <v>8326</v>
      </c>
    </row>
    <row r="1394" spans="1:22" ht="30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104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4">
        <f t="shared" si="107"/>
        <v>42400.904930555553</v>
      </c>
      <c r="M1394" s="19">
        <f t="shared" si="108"/>
        <v>2016</v>
      </c>
      <c r="N1394" s="14">
        <f t="shared" si="105"/>
        <v>42431.904930555553</v>
      </c>
      <c r="O1394" t="b">
        <v>0</v>
      </c>
      <c r="P1394">
        <v>104</v>
      </c>
      <c r="Q1394" t="b">
        <v>1</v>
      </c>
      <c r="R1394" t="s">
        <v>8276</v>
      </c>
      <c r="S1394" s="7">
        <f t="shared" si="106"/>
        <v>113.64000000000001</v>
      </c>
      <c r="T1394" s="7">
        <f t="shared" si="109"/>
        <v>27.317307692307693</v>
      </c>
      <c r="U1394" t="s">
        <v>8325</v>
      </c>
      <c r="V1394" t="s">
        <v>8326</v>
      </c>
    </row>
    <row r="1395" spans="1:22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52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4">
        <f t="shared" si="107"/>
        <v>42553.431979166664</v>
      </c>
      <c r="M1395" s="19">
        <f t="shared" si="108"/>
        <v>2016</v>
      </c>
      <c r="N1395" s="14">
        <f t="shared" si="105"/>
        <v>42583.431979166664</v>
      </c>
      <c r="O1395" t="b">
        <v>0</v>
      </c>
      <c r="P1395">
        <v>52</v>
      </c>
      <c r="Q1395" t="b">
        <v>1</v>
      </c>
      <c r="R1395" t="s">
        <v>8276</v>
      </c>
      <c r="S1395" s="7">
        <f t="shared" si="106"/>
        <v>102.35000000000001</v>
      </c>
      <c r="T1395" s="7">
        <f t="shared" si="109"/>
        <v>196.82692307692307</v>
      </c>
      <c r="U1395" t="s">
        <v>8325</v>
      </c>
      <c r="V1395" t="s">
        <v>8326</v>
      </c>
    </row>
    <row r="1396" spans="1:22" ht="4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17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4">
        <f t="shared" si="107"/>
        <v>42751.894976851851</v>
      </c>
      <c r="M1396" s="19">
        <f t="shared" si="108"/>
        <v>2017</v>
      </c>
      <c r="N1396" s="14">
        <f t="shared" si="105"/>
        <v>42794.875</v>
      </c>
      <c r="O1396" t="b">
        <v>0</v>
      </c>
      <c r="P1396">
        <v>17</v>
      </c>
      <c r="Q1396" t="b">
        <v>1</v>
      </c>
      <c r="R1396" t="s">
        <v>8276</v>
      </c>
      <c r="S1396" s="7">
        <f t="shared" si="106"/>
        <v>122.13333333333334</v>
      </c>
      <c r="T1396" s="7">
        <f t="shared" si="109"/>
        <v>53.882352941176471</v>
      </c>
      <c r="U1396" t="s">
        <v>8325</v>
      </c>
      <c r="V1396" t="s">
        <v>8326</v>
      </c>
    </row>
    <row r="1397" spans="1:22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82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4">
        <f t="shared" si="107"/>
        <v>42719.65834490741</v>
      </c>
      <c r="M1397" s="19">
        <f t="shared" si="108"/>
        <v>2016</v>
      </c>
      <c r="N1397" s="14">
        <f t="shared" si="105"/>
        <v>42749.65834490741</v>
      </c>
      <c r="O1397" t="b">
        <v>0</v>
      </c>
      <c r="P1397">
        <v>82</v>
      </c>
      <c r="Q1397" t="b">
        <v>1</v>
      </c>
      <c r="R1397" t="s">
        <v>8276</v>
      </c>
      <c r="S1397" s="7">
        <f t="shared" si="106"/>
        <v>111.88571428571427</v>
      </c>
      <c r="T1397" s="7">
        <f t="shared" si="109"/>
        <v>47.756097560975611</v>
      </c>
      <c r="U1397" t="s">
        <v>8325</v>
      </c>
      <c r="V1397" t="s">
        <v>8326</v>
      </c>
    </row>
    <row r="1398" spans="1:22" ht="4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73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4">
        <f t="shared" si="107"/>
        <v>42018.74863425926</v>
      </c>
      <c r="M1398" s="19">
        <f t="shared" si="108"/>
        <v>2015</v>
      </c>
      <c r="N1398" s="14">
        <f t="shared" si="105"/>
        <v>42048.74863425926</v>
      </c>
      <c r="O1398" t="b">
        <v>0</v>
      </c>
      <c r="P1398">
        <v>73</v>
      </c>
      <c r="Q1398" t="b">
        <v>1</v>
      </c>
      <c r="R1398" t="s">
        <v>8276</v>
      </c>
      <c r="S1398" s="7">
        <f t="shared" si="106"/>
        <v>107.3</v>
      </c>
      <c r="T1398" s="7">
        <f t="shared" si="109"/>
        <v>88.191780821917803</v>
      </c>
      <c r="U1398" t="s">
        <v>8325</v>
      </c>
      <c r="V1398" t="s">
        <v>8326</v>
      </c>
    </row>
    <row r="1399" spans="1:22" ht="4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158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4">
        <f t="shared" si="107"/>
        <v>42640.667939814812</v>
      </c>
      <c r="M1399" s="19">
        <f t="shared" si="108"/>
        <v>2016</v>
      </c>
      <c r="N1399" s="14">
        <f t="shared" si="105"/>
        <v>42670.638194444444</v>
      </c>
      <c r="O1399" t="b">
        <v>0</v>
      </c>
      <c r="P1399">
        <v>158</v>
      </c>
      <c r="Q1399" t="b">
        <v>1</v>
      </c>
      <c r="R1399" t="s">
        <v>8276</v>
      </c>
      <c r="S1399" s="7">
        <f t="shared" si="106"/>
        <v>113.85000000000001</v>
      </c>
      <c r="T1399" s="7">
        <f t="shared" si="109"/>
        <v>72.056962025316452</v>
      </c>
      <c r="U1399" t="s">
        <v>8325</v>
      </c>
      <c r="V1399" t="s">
        <v>8326</v>
      </c>
    </row>
    <row r="1400" spans="1:22" ht="4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65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4">
        <f t="shared" si="107"/>
        <v>42526.624236111107</v>
      </c>
      <c r="M1400" s="19">
        <f t="shared" si="108"/>
        <v>2016</v>
      </c>
      <c r="N1400" s="14">
        <f t="shared" si="105"/>
        <v>42556.624236111107</v>
      </c>
      <c r="O1400" t="b">
        <v>0</v>
      </c>
      <c r="P1400">
        <v>65</v>
      </c>
      <c r="Q1400" t="b">
        <v>1</v>
      </c>
      <c r="R1400" t="s">
        <v>8276</v>
      </c>
      <c r="S1400" s="7">
        <f t="shared" si="106"/>
        <v>109.68181818181819</v>
      </c>
      <c r="T1400" s="7">
        <f t="shared" si="109"/>
        <v>74.246153846153845</v>
      </c>
      <c r="U1400" t="s">
        <v>8325</v>
      </c>
      <c r="V1400" t="s">
        <v>8326</v>
      </c>
    </row>
    <row r="1401" spans="1:22" ht="4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184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4">
        <f t="shared" si="107"/>
        <v>41888.754317129627</v>
      </c>
      <c r="M1401" s="19">
        <f t="shared" si="108"/>
        <v>2014</v>
      </c>
      <c r="N1401" s="14">
        <f t="shared" si="105"/>
        <v>41918.754317129627</v>
      </c>
      <c r="O1401" t="b">
        <v>0</v>
      </c>
      <c r="P1401">
        <v>184</v>
      </c>
      <c r="Q1401" t="b">
        <v>1</v>
      </c>
      <c r="R1401" t="s">
        <v>8276</v>
      </c>
      <c r="S1401" s="7">
        <f t="shared" si="106"/>
        <v>126.14444444444443</v>
      </c>
      <c r="T1401" s="7">
        <f t="shared" si="109"/>
        <v>61.701086956521742</v>
      </c>
      <c r="U1401" t="s">
        <v>8325</v>
      </c>
      <c r="V1401" t="s">
        <v>8326</v>
      </c>
    </row>
    <row r="1402" spans="1:22" ht="4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34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4">
        <f t="shared" si="107"/>
        <v>42498.091122685189</v>
      </c>
      <c r="M1402" s="19">
        <f t="shared" si="108"/>
        <v>2016</v>
      </c>
      <c r="N1402" s="14">
        <f t="shared" si="105"/>
        <v>42532.979166666672</v>
      </c>
      <c r="O1402" t="b">
        <v>0</v>
      </c>
      <c r="P1402">
        <v>34</v>
      </c>
      <c r="Q1402" t="b">
        <v>1</v>
      </c>
      <c r="R1402" t="s">
        <v>8276</v>
      </c>
      <c r="S1402" s="7">
        <f t="shared" si="106"/>
        <v>167.42857142857144</v>
      </c>
      <c r="T1402" s="7">
        <f t="shared" si="109"/>
        <v>17.235294117647058</v>
      </c>
      <c r="U1402" t="s">
        <v>8325</v>
      </c>
      <c r="V1402" t="s">
        <v>8326</v>
      </c>
    </row>
    <row r="1403" spans="1:22" ht="45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240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4">
        <f t="shared" si="107"/>
        <v>41399.74622685185</v>
      </c>
      <c r="M1403" s="19">
        <f t="shared" si="108"/>
        <v>2013</v>
      </c>
      <c r="N1403" s="14">
        <f t="shared" si="105"/>
        <v>41420.74622685185</v>
      </c>
      <c r="O1403" t="b">
        <v>0</v>
      </c>
      <c r="P1403">
        <v>240</v>
      </c>
      <c r="Q1403" t="b">
        <v>1</v>
      </c>
      <c r="R1403" t="s">
        <v>8276</v>
      </c>
      <c r="S1403" s="7">
        <f t="shared" si="106"/>
        <v>496.52000000000004</v>
      </c>
      <c r="T1403" s="7">
        <f t="shared" si="109"/>
        <v>51.720833333333331</v>
      </c>
      <c r="U1403" t="s">
        <v>8325</v>
      </c>
      <c r="V1403" t="s">
        <v>8326</v>
      </c>
    </row>
    <row r="1404" spans="1:22" ht="4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113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4">
        <f t="shared" si="107"/>
        <v>42064.803368055553</v>
      </c>
      <c r="M1404" s="19">
        <f t="shared" si="108"/>
        <v>2015</v>
      </c>
      <c r="N1404" s="14">
        <f t="shared" si="105"/>
        <v>42124.761701388888</v>
      </c>
      <c r="O1404" t="b">
        <v>0</v>
      </c>
      <c r="P1404">
        <v>113</v>
      </c>
      <c r="Q1404" t="b">
        <v>1</v>
      </c>
      <c r="R1404" t="s">
        <v>8276</v>
      </c>
      <c r="S1404" s="7">
        <f t="shared" si="106"/>
        <v>109.16</v>
      </c>
      <c r="T1404" s="7">
        <f t="shared" si="109"/>
        <v>24.150442477876105</v>
      </c>
      <c r="U1404" t="s">
        <v>8325</v>
      </c>
      <c r="V1404" t="s">
        <v>8326</v>
      </c>
    </row>
    <row r="1405" spans="1:22" ht="4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66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4">
        <f t="shared" si="107"/>
        <v>41450.812905092593</v>
      </c>
      <c r="M1405" s="19">
        <f t="shared" si="108"/>
        <v>2013</v>
      </c>
      <c r="N1405" s="14">
        <f t="shared" si="105"/>
        <v>41480.812905092593</v>
      </c>
      <c r="O1405" t="b">
        <v>0</v>
      </c>
      <c r="P1405">
        <v>66</v>
      </c>
      <c r="Q1405" t="b">
        <v>1</v>
      </c>
      <c r="R1405" t="s">
        <v>8276</v>
      </c>
      <c r="S1405" s="7">
        <f t="shared" si="106"/>
        <v>102.57499999999999</v>
      </c>
      <c r="T1405" s="7">
        <f t="shared" si="109"/>
        <v>62.166666666666664</v>
      </c>
      <c r="U1405" t="s">
        <v>8325</v>
      </c>
      <c r="V1405" t="s">
        <v>8326</v>
      </c>
    </row>
    <row r="1406" spans="1:22" ht="4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5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4">
        <f t="shared" si="107"/>
        <v>42032.260243055556</v>
      </c>
      <c r="M1406" s="19">
        <f t="shared" si="108"/>
        <v>2015</v>
      </c>
      <c r="N1406" s="14">
        <f t="shared" si="105"/>
        <v>42057.260243055556</v>
      </c>
      <c r="O1406" t="b">
        <v>1</v>
      </c>
      <c r="P1406">
        <v>5</v>
      </c>
      <c r="Q1406" t="b">
        <v>0</v>
      </c>
      <c r="R1406" t="s">
        <v>8287</v>
      </c>
      <c r="S1406" s="7">
        <f t="shared" si="106"/>
        <v>1.6620689655172414</v>
      </c>
      <c r="T1406" s="7">
        <f t="shared" si="109"/>
        <v>48.2</v>
      </c>
      <c r="U1406" t="s">
        <v>8322</v>
      </c>
      <c r="V1406" t="s">
        <v>8341</v>
      </c>
    </row>
    <row r="1407" spans="1:22" ht="30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17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4">
        <f t="shared" si="107"/>
        <v>41941.430567129632</v>
      </c>
      <c r="M1407" s="19">
        <f t="shared" si="108"/>
        <v>2014</v>
      </c>
      <c r="N1407" s="14">
        <f t="shared" si="105"/>
        <v>41971.472233796296</v>
      </c>
      <c r="O1407" t="b">
        <v>1</v>
      </c>
      <c r="P1407">
        <v>17</v>
      </c>
      <c r="Q1407" t="b">
        <v>0</v>
      </c>
      <c r="R1407" t="s">
        <v>8287</v>
      </c>
      <c r="S1407" s="7">
        <f t="shared" si="106"/>
        <v>0.42</v>
      </c>
      <c r="T1407" s="7">
        <f t="shared" si="109"/>
        <v>6.1764705882352944</v>
      </c>
      <c r="U1407" t="s">
        <v>8322</v>
      </c>
      <c r="V1407" t="s">
        <v>8341</v>
      </c>
    </row>
    <row r="1408" spans="1:22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3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4">
        <f t="shared" si="107"/>
        <v>42297.182951388888</v>
      </c>
      <c r="M1408" s="19">
        <f t="shared" si="108"/>
        <v>2015</v>
      </c>
      <c r="N1408" s="14">
        <f t="shared" si="105"/>
        <v>42350.166666666672</v>
      </c>
      <c r="O1408" t="b">
        <v>0</v>
      </c>
      <c r="P1408">
        <v>3</v>
      </c>
      <c r="Q1408" t="b">
        <v>0</v>
      </c>
      <c r="R1408" t="s">
        <v>8287</v>
      </c>
      <c r="S1408" s="7">
        <f t="shared" si="106"/>
        <v>0.125</v>
      </c>
      <c r="T1408" s="7">
        <f t="shared" si="109"/>
        <v>5</v>
      </c>
      <c r="U1408" t="s">
        <v>8322</v>
      </c>
      <c r="V1408" t="s">
        <v>8341</v>
      </c>
    </row>
    <row r="1409" spans="1:22" ht="4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2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4">
        <f t="shared" si="107"/>
        <v>41838.286782407406</v>
      </c>
      <c r="M1409" s="19">
        <f t="shared" si="108"/>
        <v>2014</v>
      </c>
      <c r="N1409" s="14">
        <f t="shared" si="105"/>
        <v>41863.286782407406</v>
      </c>
      <c r="O1409" t="b">
        <v>0</v>
      </c>
      <c r="P1409">
        <v>2</v>
      </c>
      <c r="Q1409" t="b">
        <v>0</v>
      </c>
      <c r="R1409" t="s">
        <v>8287</v>
      </c>
      <c r="S1409" s="7">
        <f t="shared" si="106"/>
        <v>0.5</v>
      </c>
      <c r="T1409" s="7">
        <f t="shared" si="109"/>
        <v>7.5</v>
      </c>
      <c r="U1409" t="s">
        <v>8322</v>
      </c>
      <c r="V1409" t="s">
        <v>8341</v>
      </c>
    </row>
    <row r="1410" spans="1:22" ht="4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6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4">
        <f t="shared" si="107"/>
        <v>42291.622175925921</v>
      </c>
      <c r="M1410" s="19">
        <f t="shared" si="108"/>
        <v>2015</v>
      </c>
      <c r="N1410" s="14">
        <f t="shared" ref="N1410:N1473" si="110">(J1410/86400)+25569+(-6/24)</f>
        <v>42321.663842592592</v>
      </c>
      <c r="O1410" t="b">
        <v>0</v>
      </c>
      <c r="P1410">
        <v>6</v>
      </c>
      <c r="Q1410" t="b">
        <v>0</v>
      </c>
      <c r="R1410" t="s">
        <v>8287</v>
      </c>
      <c r="S1410" s="7">
        <f t="shared" ref="S1410:S1473" si="111">F1410/D1410*100</f>
        <v>7.1999999999999993</v>
      </c>
      <c r="T1410" s="7">
        <f t="shared" si="109"/>
        <v>12</v>
      </c>
      <c r="U1410" t="s">
        <v>8322</v>
      </c>
      <c r="V1410" t="s">
        <v>8341</v>
      </c>
    </row>
    <row r="1411" spans="1:22" ht="4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4">
        <f t="shared" ref="L1411:L1474" si="112">(K1411/86400)+25569+(-6/24)</f>
        <v>41944.883506944447</v>
      </c>
      <c r="M1411" s="19">
        <f t="shared" ref="M1411:M1474" si="113">YEAR(L1411)</f>
        <v>2014</v>
      </c>
      <c r="N1411" s="14">
        <f t="shared" si="110"/>
        <v>42004.925173611111</v>
      </c>
      <c r="O1411" t="b">
        <v>0</v>
      </c>
      <c r="P1411">
        <v>0</v>
      </c>
      <c r="Q1411" t="b">
        <v>0</v>
      </c>
      <c r="R1411" t="s">
        <v>8287</v>
      </c>
      <c r="S1411" s="7">
        <f t="shared" si="111"/>
        <v>0</v>
      </c>
      <c r="T1411" s="7">
        <f t="shared" ref="T1411:T1474" si="114">IFERROR(F1411/P1411,0)</f>
        <v>0</v>
      </c>
      <c r="U1411" t="s">
        <v>8322</v>
      </c>
      <c r="V1411" t="s">
        <v>8341</v>
      </c>
    </row>
    <row r="1412" spans="1:22" ht="4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4">
        <f t="shared" si="112"/>
        <v>42479.068518518514</v>
      </c>
      <c r="M1412" s="19">
        <f t="shared" si="113"/>
        <v>2016</v>
      </c>
      <c r="N1412" s="14">
        <f t="shared" si="110"/>
        <v>42524.068518518514</v>
      </c>
      <c r="O1412" t="b">
        <v>0</v>
      </c>
      <c r="P1412">
        <v>1</v>
      </c>
      <c r="Q1412" t="b">
        <v>0</v>
      </c>
      <c r="R1412" t="s">
        <v>8287</v>
      </c>
      <c r="S1412" s="7">
        <f t="shared" si="111"/>
        <v>1.6666666666666666E-2</v>
      </c>
      <c r="T1412" s="7">
        <f t="shared" si="114"/>
        <v>1</v>
      </c>
      <c r="U1412" t="s">
        <v>8322</v>
      </c>
      <c r="V1412" t="s">
        <v>8341</v>
      </c>
    </row>
    <row r="1413" spans="1:22" ht="45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3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4">
        <f t="shared" si="112"/>
        <v>42012.809027777781</v>
      </c>
      <c r="M1413" s="19">
        <f t="shared" si="113"/>
        <v>2015</v>
      </c>
      <c r="N1413" s="14">
        <f t="shared" si="110"/>
        <v>42040.809027777781</v>
      </c>
      <c r="O1413" t="b">
        <v>0</v>
      </c>
      <c r="P1413">
        <v>3</v>
      </c>
      <c r="Q1413" t="b">
        <v>0</v>
      </c>
      <c r="R1413" t="s">
        <v>8287</v>
      </c>
      <c r="S1413" s="7">
        <f t="shared" si="111"/>
        <v>0.23333333333333336</v>
      </c>
      <c r="T1413" s="7">
        <f t="shared" si="114"/>
        <v>2.3333333333333335</v>
      </c>
      <c r="U1413" t="s">
        <v>8322</v>
      </c>
      <c r="V1413" t="s">
        <v>8341</v>
      </c>
    </row>
    <row r="1414" spans="1:22" ht="30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13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4">
        <f t="shared" si="112"/>
        <v>41946.813645833332</v>
      </c>
      <c r="M1414" s="19">
        <f t="shared" si="113"/>
        <v>2014</v>
      </c>
      <c r="N1414" s="14">
        <f t="shared" si="110"/>
        <v>41976.813645833332</v>
      </c>
      <c r="O1414" t="b">
        <v>0</v>
      </c>
      <c r="P1414">
        <v>13</v>
      </c>
      <c r="Q1414" t="b">
        <v>0</v>
      </c>
      <c r="R1414" t="s">
        <v>8287</v>
      </c>
      <c r="S1414" s="7">
        <f t="shared" si="111"/>
        <v>4.5714285714285712</v>
      </c>
      <c r="T1414" s="7">
        <f t="shared" si="114"/>
        <v>24.615384615384617</v>
      </c>
      <c r="U1414" t="s">
        <v>8322</v>
      </c>
      <c r="V1414" t="s">
        <v>8341</v>
      </c>
    </row>
    <row r="1415" spans="1:22" ht="45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4">
        <f t="shared" si="112"/>
        <v>42360.187152777777</v>
      </c>
      <c r="M1415" s="19">
        <f t="shared" si="113"/>
        <v>2015</v>
      </c>
      <c r="N1415" s="14">
        <f t="shared" si="110"/>
        <v>42420.187152777777</v>
      </c>
      <c r="O1415" t="b">
        <v>0</v>
      </c>
      <c r="P1415">
        <v>1</v>
      </c>
      <c r="Q1415" t="b">
        <v>0</v>
      </c>
      <c r="R1415" t="s">
        <v>8287</v>
      </c>
      <c r="S1415" s="7">
        <f t="shared" si="111"/>
        <v>5</v>
      </c>
      <c r="T1415" s="7">
        <f t="shared" si="114"/>
        <v>100</v>
      </c>
      <c r="U1415" t="s">
        <v>8322</v>
      </c>
      <c r="V1415" t="s">
        <v>8341</v>
      </c>
    </row>
    <row r="1416" spans="1:22" ht="4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4">
        <f t="shared" si="112"/>
        <v>42708.00309027778</v>
      </c>
      <c r="M1416" s="19">
        <f t="shared" si="113"/>
        <v>2016</v>
      </c>
      <c r="N1416" s="14">
        <f t="shared" si="110"/>
        <v>42738.00309027778</v>
      </c>
      <c r="O1416" t="b">
        <v>0</v>
      </c>
      <c r="P1416">
        <v>1</v>
      </c>
      <c r="Q1416" t="b">
        <v>0</v>
      </c>
      <c r="R1416" t="s">
        <v>8287</v>
      </c>
      <c r="S1416" s="7">
        <f t="shared" si="111"/>
        <v>0.2</v>
      </c>
      <c r="T1416" s="7">
        <f t="shared" si="114"/>
        <v>1</v>
      </c>
      <c r="U1416" t="s">
        <v>8322</v>
      </c>
      <c r="V1416" t="s">
        <v>8341</v>
      </c>
    </row>
    <row r="1417" spans="1:22" ht="4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9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4">
        <f t="shared" si="112"/>
        <v>42192.425821759258</v>
      </c>
      <c r="M1417" s="19">
        <f t="shared" si="113"/>
        <v>2015</v>
      </c>
      <c r="N1417" s="14">
        <f t="shared" si="110"/>
        <v>42232.425821759258</v>
      </c>
      <c r="O1417" t="b">
        <v>0</v>
      </c>
      <c r="P1417">
        <v>9</v>
      </c>
      <c r="Q1417" t="b">
        <v>0</v>
      </c>
      <c r="R1417" t="s">
        <v>8287</v>
      </c>
      <c r="S1417" s="7">
        <f t="shared" si="111"/>
        <v>18.181818181818183</v>
      </c>
      <c r="T1417" s="7">
        <f t="shared" si="114"/>
        <v>88.888888888888886</v>
      </c>
      <c r="U1417" t="s">
        <v>8322</v>
      </c>
      <c r="V1417" t="s">
        <v>8341</v>
      </c>
    </row>
    <row r="1418" spans="1:22" ht="4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4">
        <f t="shared" si="112"/>
        <v>42299.676145833335</v>
      </c>
      <c r="M1418" s="19">
        <f t="shared" si="113"/>
        <v>2015</v>
      </c>
      <c r="N1418" s="14">
        <f t="shared" si="110"/>
        <v>42329.717812499999</v>
      </c>
      <c r="O1418" t="b">
        <v>0</v>
      </c>
      <c r="P1418">
        <v>0</v>
      </c>
      <c r="Q1418" t="b">
        <v>0</v>
      </c>
      <c r="R1418" t="s">
        <v>8287</v>
      </c>
      <c r="S1418" s="7">
        <f t="shared" si="111"/>
        <v>0</v>
      </c>
      <c r="T1418" s="7">
        <f t="shared" si="114"/>
        <v>0</v>
      </c>
      <c r="U1418" t="s">
        <v>8322</v>
      </c>
      <c r="V1418" t="s">
        <v>8341</v>
      </c>
    </row>
    <row r="1419" spans="1:22" ht="4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2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4">
        <f t="shared" si="112"/>
        <v>42231.90016203704</v>
      </c>
      <c r="M1419" s="19">
        <f t="shared" si="113"/>
        <v>2015</v>
      </c>
      <c r="N1419" s="14">
        <f t="shared" si="110"/>
        <v>42262.21597222222</v>
      </c>
      <c r="O1419" t="b">
        <v>0</v>
      </c>
      <c r="P1419">
        <v>2</v>
      </c>
      <c r="Q1419" t="b">
        <v>0</v>
      </c>
      <c r="R1419" t="s">
        <v>8287</v>
      </c>
      <c r="S1419" s="7">
        <f t="shared" si="111"/>
        <v>1.2222222222222223</v>
      </c>
      <c r="T1419" s="7">
        <f t="shared" si="114"/>
        <v>27.5</v>
      </c>
      <c r="U1419" t="s">
        <v>8322</v>
      </c>
      <c r="V1419" t="s">
        <v>8341</v>
      </c>
    </row>
    <row r="1420" spans="1:22" ht="60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1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4">
        <f t="shared" si="112"/>
        <v>42395.206412037034</v>
      </c>
      <c r="M1420" s="19">
        <f t="shared" si="113"/>
        <v>2016</v>
      </c>
      <c r="N1420" s="14">
        <f t="shared" si="110"/>
        <v>42425.206412037034</v>
      </c>
      <c r="O1420" t="b">
        <v>0</v>
      </c>
      <c r="P1420">
        <v>1</v>
      </c>
      <c r="Q1420" t="b">
        <v>0</v>
      </c>
      <c r="R1420" t="s">
        <v>8287</v>
      </c>
      <c r="S1420" s="7">
        <f t="shared" si="111"/>
        <v>0.2</v>
      </c>
      <c r="T1420" s="7">
        <f t="shared" si="114"/>
        <v>6</v>
      </c>
      <c r="U1420" t="s">
        <v>8322</v>
      </c>
      <c r="V1420" t="s">
        <v>8341</v>
      </c>
    </row>
    <row r="1421" spans="1:22" ht="45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10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4">
        <f t="shared" si="112"/>
        <v>42622.206238425926</v>
      </c>
      <c r="M1421" s="19">
        <f t="shared" si="113"/>
        <v>2016</v>
      </c>
      <c r="N1421" s="14">
        <f t="shared" si="110"/>
        <v>42652.206238425926</v>
      </c>
      <c r="O1421" t="b">
        <v>0</v>
      </c>
      <c r="P1421">
        <v>10</v>
      </c>
      <c r="Q1421" t="b">
        <v>0</v>
      </c>
      <c r="R1421" t="s">
        <v>8287</v>
      </c>
      <c r="S1421" s="7">
        <f t="shared" si="111"/>
        <v>7.0634920634920633</v>
      </c>
      <c r="T1421" s="7">
        <f t="shared" si="114"/>
        <v>44.5</v>
      </c>
      <c r="U1421" t="s">
        <v>8322</v>
      </c>
      <c r="V1421" t="s">
        <v>8341</v>
      </c>
    </row>
    <row r="1422" spans="1:22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4">
        <f t="shared" si="112"/>
        <v>42524.417662037042</v>
      </c>
      <c r="M1422" s="19">
        <f t="shared" si="113"/>
        <v>2016</v>
      </c>
      <c r="N1422" s="14">
        <f t="shared" si="110"/>
        <v>42549.417662037042</v>
      </c>
      <c r="O1422" t="b">
        <v>0</v>
      </c>
      <c r="P1422">
        <v>3</v>
      </c>
      <c r="Q1422" t="b">
        <v>0</v>
      </c>
      <c r="R1422" t="s">
        <v>8287</v>
      </c>
      <c r="S1422" s="7">
        <f t="shared" si="111"/>
        <v>2.7272727272727271</v>
      </c>
      <c r="T1422" s="7">
        <f t="shared" si="114"/>
        <v>1</v>
      </c>
      <c r="U1422" t="s">
        <v>8322</v>
      </c>
      <c r="V1422" t="s">
        <v>8341</v>
      </c>
    </row>
    <row r="1423" spans="1:22" ht="45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4">
        <f t="shared" si="112"/>
        <v>42013.665613425925</v>
      </c>
      <c r="M1423" s="19">
        <f t="shared" si="113"/>
        <v>2015</v>
      </c>
      <c r="N1423" s="14">
        <f t="shared" si="110"/>
        <v>42043.665613425925</v>
      </c>
      <c r="O1423" t="b">
        <v>0</v>
      </c>
      <c r="P1423">
        <v>2</v>
      </c>
      <c r="Q1423" t="b">
        <v>0</v>
      </c>
      <c r="R1423" t="s">
        <v>8287</v>
      </c>
      <c r="S1423" s="7">
        <f t="shared" si="111"/>
        <v>0.1</v>
      </c>
      <c r="T1423" s="7">
        <f t="shared" si="114"/>
        <v>100</v>
      </c>
      <c r="U1423" t="s">
        <v>8322</v>
      </c>
      <c r="V1423" t="s">
        <v>8341</v>
      </c>
    </row>
    <row r="1424" spans="1:22" ht="4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4">
        <f t="shared" si="112"/>
        <v>42603.989629629628</v>
      </c>
      <c r="M1424" s="19">
        <f t="shared" si="113"/>
        <v>2016</v>
      </c>
      <c r="N1424" s="14">
        <f t="shared" si="110"/>
        <v>42633.989629629628</v>
      </c>
      <c r="O1424" t="b">
        <v>0</v>
      </c>
      <c r="P1424">
        <v>2</v>
      </c>
      <c r="Q1424" t="b">
        <v>0</v>
      </c>
      <c r="R1424" t="s">
        <v>8287</v>
      </c>
      <c r="S1424" s="7">
        <f t="shared" si="111"/>
        <v>0.104</v>
      </c>
      <c r="T1424" s="7">
        <f t="shared" si="114"/>
        <v>13</v>
      </c>
      <c r="U1424" t="s">
        <v>8322</v>
      </c>
      <c r="V1424" t="s">
        <v>8341</v>
      </c>
    </row>
    <row r="1425" spans="1:22" ht="4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4">
        <f t="shared" si="112"/>
        <v>42340.110312500001</v>
      </c>
      <c r="M1425" s="19">
        <f t="shared" si="113"/>
        <v>2015</v>
      </c>
      <c r="N1425" s="14">
        <f t="shared" si="110"/>
        <v>42370.110312500001</v>
      </c>
      <c r="O1425" t="b">
        <v>0</v>
      </c>
      <c r="P1425">
        <v>1</v>
      </c>
      <c r="Q1425" t="b">
        <v>0</v>
      </c>
      <c r="R1425" t="s">
        <v>8287</v>
      </c>
      <c r="S1425" s="7">
        <f t="shared" si="111"/>
        <v>0.33333333333333337</v>
      </c>
      <c r="T1425" s="7">
        <f t="shared" si="114"/>
        <v>100</v>
      </c>
      <c r="U1425" t="s">
        <v>8322</v>
      </c>
      <c r="V1425" t="s">
        <v>8341</v>
      </c>
    </row>
    <row r="1426" spans="1:22" ht="4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14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4">
        <f t="shared" si="112"/>
        <v>42676.467615740738</v>
      </c>
      <c r="M1426" s="19">
        <f t="shared" si="113"/>
        <v>2016</v>
      </c>
      <c r="N1426" s="14">
        <f t="shared" si="110"/>
        <v>42689.509282407409</v>
      </c>
      <c r="O1426" t="b">
        <v>0</v>
      </c>
      <c r="P1426">
        <v>14</v>
      </c>
      <c r="Q1426" t="b">
        <v>0</v>
      </c>
      <c r="R1426" t="s">
        <v>8287</v>
      </c>
      <c r="S1426" s="7">
        <f t="shared" si="111"/>
        <v>20.36</v>
      </c>
      <c r="T1426" s="7">
        <f t="shared" si="114"/>
        <v>109.07142857142857</v>
      </c>
      <c r="U1426" t="s">
        <v>8322</v>
      </c>
      <c r="V1426" t="s">
        <v>8341</v>
      </c>
    </row>
    <row r="1427" spans="1:22" ht="4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4">
        <f t="shared" si="112"/>
        <v>42092.881469907406</v>
      </c>
      <c r="M1427" s="19">
        <f t="shared" si="113"/>
        <v>2015</v>
      </c>
      <c r="N1427" s="14">
        <f t="shared" si="110"/>
        <v>42122.881469907406</v>
      </c>
      <c r="O1427" t="b">
        <v>0</v>
      </c>
      <c r="P1427">
        <v>0</v>
      </c>
      <c r="Q1427" t="b">
        <v>0</v>
      </c>
      <c r="R1427" t="s">
        <v>8287</v>
      </c>
      <c r="S1427" s="7">
        <f t="shared" si="111"/>
        <v>0</v>
      </c>
      <c r="T1427" s="7">
        <f t="shared" si="114"/>
        <v>0</v>
      </c>
      <c r="U1427" t="s">
        <v>8322</v>
      </c>
      <c r="V1427" t="s">
        <v>8341</v>
      </c>
    </row>
    <row r="1428" spans="1:22" ht="4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4">
        <f t="shared" si="112"/>
        <v>42180.140277777777</v>
      </c>
      <c r="M1428" s="19">
        <f t="shared" si="113"/>
        <v>2015</v>
      </c>
      <c r="N1428" s="14">
        <f t="shared" si="110"/>
        <v>42240.140277777777</v>
      </c>
      <c r="O1428" t="b">
        <v>0</v>
      </c>
      <c r="P1428">
        <v>0</v>
      </c>
      <c r="Q1428" t="b">
        <v>0</v>
      </c>
      <c r="R1428" t="s">
        <v>8287</v>
      </c>
      <c r="S1428" s="7">
        <f t="shared" si="111"/>
        <v>0</v>
      </c>
      <c r="T1428" s="7">
        <f t="shared" si="114"/>
        <v>0</v>
      </c>
      <c r="U1428" t="s">
        <v>8322</v>
      </c>
      <c r="V1428" t="s">
        <v>8341</v>
      </c>
    </row>
    <row r="1429" spans="1:22" ht="45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4">
        <f t="shared" si="112"/>
        <v>42601.601678240739</v>
      </c>
      <c r="M1429" s="19">
        <f t="shared" si="113"/>
        <v>2016</v>
      </c>
      <c r="N1429" s="14">
        <f t="shared" si="110"/>
        <v>42631.601678240739</v>
      </c>
      <c r="O1429" t="b">
        <v>0</v>
      </c>
      <c r="P1429">
        <v>4</v>
      </c>
      <c r="Q1429" t="b">
        <v>0</v>
      </c>
      <c r="R1429" t="s">
        <v>8287</v>
      </c>
      <c r="S1429" s="7">
        <f t="shared" si="111"/>
        <v>8.3800000000000008</v>
      </c>
      <c r="T1429" s="7">
        <f t="shared" si="114"/>
        <v>104.75</v>
      </c>
      <c r="U1429" t="s">
        <v>8322</v>
      </c>
      <c r="V1429" t="s">
        <v>8341</v>
      </c>
    </row>
    <row r="1430" spans="1:22" ht="4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3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4">
        <f t="shared" si="112"/>
        <v>42432.129826388889</v>
      </c>
      <c r="M1430" s="19">
        <f t="shared" si="113"/>
        <v>2016</v>
      </c>
      <c r="N1430" s="14">
        <f t="shared" si="110"/>
        <v>42462.088159722218</v>
      </c>
      <c r="O1430" t="b">
        <v>0</v>
      </c>
      <c r="P1430">
        <v>3</v>
      </c>
      <c r="Q1430" t="b">
        <v>0</v>
      </c>
      <c r="R1430" t="s">
        <v>8287</v>
      </c>
      <c r="S1430" s="7">
        <f t="shared" si="111"/>
        <v>4.5</v>
      </c>
      <c r="T1430" s="7">
        <f t="shared" si="114"/>
        <v>15</v>
      </c>
      <c r="U1430" t="s">
        <v>8322</v>
      </c>
      <c r="V1430" t="s">
        <v>8341</v>
      </c>
    </row>
    <row r="1431" spans="1:22" ht="30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4">
        <f t="shared" si="112"/>
        <v>42073.810671296298</v>
      </c>
      <c r="M1431" s="19">
        <f t="shared" si="113"/>
        <v>2015</v>
      </c>
      <c r="N1431" s="14">
        <f t="shared" si="110"/>
        <v>42103.810671296298</v>
      </c>
      <c r="O1431" t="b">
        <v>0</v>
      </c>
      <c r="P1431">
        <v>0</v>
      </c>
      <c r="Q1431" t="b">
        <v>0</v>
      </c>
      <c r="R1431" t="s">
        <v>8287</v>
      </c>
      <c r="S1431" s="7">
        <f t="shared" si="111"/>
        <v>0</v>
      </c>
      <c r="T1431" s="7">
        <f t="shared" si="114"/>
        <v>0</v>
      </c>
      <c r="U1431" t="s">
        <v>8322</v>
      </c>
      <c r="V1431" t="s">
        <v>8341</v>
      </c>
    </row>
    <row r="1432" spans="1:22" ht="4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5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4">
        <f t="shared" si="112"/>
        <v>41961.563518518524</v>
      </c>
      <c r="M1432" s="19">
        <f t="shared" si="113"/>
        <v>2014</v>
      </c>
      <c r="N1432" s="14">
        <f t="shared" si="110"/>
        <v>41992.563518518524</v>
      </c>
      <c r="O1432" t="b">
        <v>0</v>
      </c>
      <c r="P1432">
        <v>5</v>
      </c>
      <c r="Q1432" t="b">
        <v>0</v>
      </c>
      <c r="R1432" t="s">
        <v>8287</v>
      </c>
      <c r="S1432" s="7">
        <f t="shared" si="111"/>
        <v>8.06</v>
      </c>
      <c r="T1432" s="7">
        <f t="shared" si="114"/>
        <v>80.599999999999994</v>
      </c>
      <c r="U1432" t="s">
        <v>8322</v>
      </c>
      <c r="V1432" t="s">
        <v>8341</v>
      </c>
    </row>
    <row r="1433" spans="1:22" ht="45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47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4">
        <f t="shared" si="112"/>
        <v>42303.960833333331</v>
      </c>
      <c r="M1433" s="19">
        <f t="shared" si="113"/>
        <v>2015</v>
      </c>
      <c r="N1433" s="14">
        <f t="shared" si="110"/>
        <v>42334.002500000002</v>
      </c>
      <c r="O1433" t="b">
        <v>0</v>
      </c>
      <c r="P1433">
        <v>47</v>
      </c>
      <c r="Q1433" t="b">
        <v>0</v>
      </c>
      <c r="R1433" t="s">
        <v>8287</v>
      </c>
      <c r="S1433" s="7">
        <f t="shared" si="111"/>
        <v>31.94705882352941</v>
      </c>
      <c r="T1433" s="7">
        <f t="shared" si="114"/>
        <v>115.55319148936171</v>
      </c>
      <c r="U1433" t="s">
        <v>8322</v>
      </c>
      <c r="V1433" t="s">
        <v>8341</v>
      </c>
    </row>
    <row r="1434" spans="1:22" ht="4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4">
        <f t="shared" si="112"/>
        <v>42175.530416666668</v>
      </c>
      <c r="M1434" s="19">
        <f t="shared" si="113"/>
        <v>2015</v>
      </c>
      <c r="N1434" s="14">
        <f t="shared" si="110"/>
        <v>42205.530416666668</v>
      </c>
      <c r="O1434" t="b">
        <v>0</v>
      </c>
      <c r="P1434">
        <v>0</v>
      </c>
      <c r="Q1434" t="b">
        <v>0</v>
      </c>
      <c r="R1434" t="s">
        <v>8287</v>
      </c>
      <c r="S1434" s="7">
        <f t="shared" si="111"/>
        <v>0</v>
      </c>
      <c r="T1434" s="7">
        <f t="shared" si="114"/>
        <v>0</v>
      </c>
      <c r="U1434" t="s">
        <v>8322</v>
      </c>
      <c r="V1434" t="s">
        <v>8341</v>
      </c>
    </row>
    <row r="1435" spans="1:22" ht="4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10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4">
        <f t="shared" si="112"/>
        <v>42673.375868055555</v>
      </c>
      <c r="M1435" s="19">
        <f t="shared" si="113"/>
        <v>2016</v>
      </c>
      <c r="N1435" s="14">
        <f t="shared" si="110"/>
        <v>42714.208333333328</v>
      </c>
      <c r="O1435" t="b">
        <v>0</v>
      </c>
      <c r="P1435">
        <v>10</v>
      </c>
      <c r="Q1435" t="b">
        <v>0</v>
      </c>
      <c r="R1435" t="s">
        <v>8287</v>
      </c>
      <c r="S1435" s="7">
        <f t="shared" si="111"/>
        <v>6.708333333333333</v>
      </c>
      <c r="T1435" s="7">
        <f t="shared" si="114"/>
        <v>80.5</v>
      </c>
      <c r="U1435" t="s">
        <v>8322</v>
      </c>
      <c r="V1435" t="s">
        <v>8341</v>
      </c>
    </row>
    <row r="1436" spans="1:22" ht="4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11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4">
        <f t="shared" si="112"/>
        <v>42142.517106481479</v>
      </c>
      <c r="M1436" s="19">
        <f t="shared" si="113"/>
        <v>2015</v>
      </c>
      <c r="N1436" s="14">
        <f t="shared" si="110"/>
        <v>42163.375</v>
      </c>
      <c r="O1436" t="b">
        <v>0</v>
      </c>
      <c r="P1436">
        <v>11</v>
      </c>
      <c r="Q1436" t="b">
        <v>0</v>
      </c>
      <c r="R1436" t="s">
        <v>8287</v>
      </c>
      <c r="S1436" s="7">
        <f t="shared" si="111"/>
        <v>9.9878048780487809</v>
      </c>
      <c r="T1436" s="7">
        <f t="shared" si="114"/>
        <v>744.5454545454545</v>
      </c>
      <c r="U1436" t="s">
        <v>8322</v>
      </c>
      <c r="V1436" t="s">
        <v>8341</v>
      </c>
    </row>
    <row r="1437" spans="1:22" ht="30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2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4">
        <f t="shared" si="112"/>
        <v>42258.530324074076</v>
      </c>
      <c r="M1437" s="19">
        <f t="shared" si="113"/>
        <v>2015</v>
      </c>
      <c r="N1437" s="14">
        <f t="shared" si="110"/>
        <v>42288.530324074076</v>
      </c>
      <c r="O1437" t="b">
        <v>0</v>
      </c>
      <c r="P1437">
        <v>2</v>
      </c>
      <c r="Q1437" t="b">
        <v>0</v>
      </c>
      <c r="R1437" t="s">
        <v>8287</v>
      </c>
      <c r="S1437" s="7">
        <f t="shared" si="111"/>
        <v>0.1</v>
      </c>
      <c r="T1437" s="7">
        <f t="shared" si="114"/>
        <v>7.5</v>
      </c>
      <c r="U1437" t="s">
        <v>8322</v>
      </c>
      <c r="V1437" t="s">
        <v>8341</v>
      </c>
    </row>
    <row r="1438" spans="1:22" ht="4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2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4">
        <f t="shared" si="112"/>
        <v>42391.10019675926</v>
      </c>
      <c r="M1438" s="19">
        <f t="shared" si="113"/>
        <v>2016</v>
      </c>
      <c r="N1438" s="14">
        <f t="shared" si="110"/>
        <v>42421.10019675926</v>
      </c>
      <c r="O1438" t="b">
        <v>0</v>
      </c>
      <c r="P1438">
        <v>2</v>
      </c>
      <c r="Q1438" t="b">
        <v>0</v>
      </c>
      <c r="R1438" t="s">
        <v>8287</v>
      </c>
      <c r="S1438" s="7">
        <f t="shared" si="111"/>
        <v>0.77</v>
      </c>
      <c r="T1438" s="7">
        <f t="shared" si="114"/>
        <v>38.5</v>
      </c>
      <c r="U1438" t="s">
        <v>8322</v>
      </c>
      <c r="V1438" t="s">
        <v>8341</v>
      </c>
    </row>
    <row r="1439" spans="1:22" ht="45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22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4">
        <f t="shared" si="112"/>
        <v>41796.281701388885</v>
      </c>
      <c r="M1439" s="19">
        <f t="shared" si="113"/>
        <v>2014</v>
      </c>
      <c r="N1439" s="14">
        <f t="shared" si="110"/>
        <v>41832.957638888889</v>
      </c>
      <c r="O1439" t="b">
        <v>0</v>
      </c>
      <c r="P1439">
        <v>22</v>
      </c>
      <c r="Q1439" t="b">
        <v>0</v>
      </c>
      <c r="R1439" t="s">
        <v>8287</v>
      </c>
      <c r="S1439" s="7">
        <f t="shared" si="111"/>
        <v>26.900000000000002</v>
      </c>
      <c r="T1439" s="7">
        <f t="shared" si="114"/>
        <v>36.68181818181818</v>
      </c>
      <c r="U1439" t="s">
        <v>8322</v>
      </c>
      <c r="V1439" t="s">
        <v>8341</v>
      </c>
    </row>
    <row r="1440" spans="1:22" ht="4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8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4">
        <f t="shared" si="112"/>
        <v>42457.621516203704</v>
      </c>
      <c r="M1440" s="19">
        <f t="shared" si="113"/>
        <v>2016</v>
      </c>
      <c r="N1440" s="14">
        <f t="shared" si="110"/>
        <v>42487.329861111109</v>
      </c>
      <c r="O1440" t="b">
        <v>0</v>
      </c>
      <c r="P1440">
        <v>8</v>
      </c>
      <c r="Q1440" t="b">
        <v>0</v>
      </c>
      <c r="R1440" t="s">
        <v>8287</v>
      </c>
      <c r="S1440" s="7">
        <f t="shared" si="111"/>
        <v>3</v>
      </c>
      <c r="T1440" s="7">
        <f t="shared" si="114"/>
        <v>75</v>
      </c>
      <c r="U1440" t="s">
        <v>8322</v>
      </c>
      <c r="V1440" t="s">
        <v>8341</v>
      </c>
    </row>
    <row r="1441" spans="1:22" ht="4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6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4">
        <f t="shared" si="112"/>
        <v>42040.579872685186</v>
      </c>
      <c r="M1441" s="19">
        <f t="shared" si="113"/>
        <v>2015</v>
      </c>
      <c r="N1441" s="14">
        <f t="shared" si="110"/>
        <v>42070.579872685186</v>
      </c>
      <c r="O1441" t="b">
        <v>0</v>
      </c>
      <c r="P1441">
        <v>6</v>
      </c>
      <c r="Q1441" t="b">
        <v>0</v>
      </c>
      <c r="R1441" t="s">
        <v>8287</v>
      </c>
      <c r="S1441" s="7">
        <f t="shared" si="111"/>
        <v>6.6055045871559637</v>
      </c>
      <c r="T1441" s="7">
        <f t="shared" si="114"/>
        <v>30</v>
      </c>
      <c r="U1441" t="s">
        <v>8322</v>
      </c>
      <c r="V1441" t="s">
        <v>8341</v>
      </c>
    </row>
    <row r="1442" spans="1:22" ht="4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4">
        <f t="shared" si="112"/>
        <v>42486.498414351852</v>
      </c>
      <c r="M1442" s="19">
        <f t="shared" si="113"/>
        <v>2016</v>
      </c>
      <c r="N1442" s="14">
        <f t="shared" si="110"/>
        <v>42516.498414351852</v>
      </c>
      <c r="O1442" t="b">
        <v>0</v>
      </c>
      <c r="P1442">
        <v>1</v>
      </c>
      <c r="Q1442" t="b">
        <v>0</v>
      </c>
      <c r="R1442" t="s">
        <v>8287</v>
      </c>
      <c r="S1442" s="7">
        <f t="shared" si="111"/>
        <v>7.6923076923076927E-3</v>
      </c>
      <c r="T1442" s="7">
        <f t="shared" si="114"/>
        <v>1</v>
      </c>
      <c r="U1442" t="s">
        <v>8322</v>
      </c>
      <c r="V1442" t="s">
        <v>8341</v>
      </c>
    </row>
    <row r="1443" spans="1:22" ht="4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3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4">
        <f t="shared" si="112"/>
        <v>42198.515844907408</v>
      </c>
      <c r="M1443" s="19">
        <f t="shared" si="113"/>
        <v>2015</v>
      </c>
      <c r="N1443" s="14">
        <f t="shared" si="110"/>
        <v>42258.515844907408</v>
      </c>
      <c r="O1443" t="b">
        <v>0</v>
      </c>
      <c r="P1443">
        <v>3</v>
      </c>
      <c r="Q1443" t="b">
        <v>0</v>
      </c>
      <c r="R1443" t="s">
        <v>8287</v>
      </c>
      <c r="S1443" s="7">
        <f t="shared" si="111"/>
        <v>1.1222222222222222</v>
      </c>
      <c r="T1443" s="7">
        <f t="shared" si="114"/>
        <v>673.33333333333337</v>
      </c>
      <c r="U1443" t="s">
        <v>8322</v>
      </c>
      <c r="V1443" t="s">
        <v>8341</v>
      </c>
    </row>
    <row r="1444" spans="1:22" ht="4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4">
        <f t="shared" si="112"/>
        <v>42485.39534722222</v>
      </c>
      <c r="M1444" s="19">
        <f t="shared" si="113"/>
        <v>2016</v>
      </c>
      <c r="N1444" s="14">
        <f t="shared" si="110"/>
        <v>42515.39534722222</v>
      </c>
      <c r="O1444" t="b">
        <v>0</v>
      </c>
      <c r="P1444">
        <v>0</v>
      </c>
      <c r="Q1444" t="b">
        <v>0</v>
      </c>
      <c r="R1444" t="s">
        <v>8287</v>
      </c>
      <c r="S1444" s="7">
        <f t="shared" si="111"/>
        <v>0</v>
      </c>
      <c r="T1444" s="7">
        <f t="shared" si="114"/>
        <v>0</v>
      </c>
      <c r="U1444" t="s">
        <v>8322</v>
      </c>
      <c r="V1444" t="s">
        <v>8341</v>
      </c>
    </row>
    <row r="1445" spans="1:22" ht="4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4">
        <f t="shared" si="112"/>
        <v>42707.676030092596</v>
      </c>
      <c r="M1445" s="19">
        <f t="shared" si="113"/>
        <v>2016</v>
      </c>
      <c r="N1445" s="14">
        <f t="shared" si="110"/>
        <v>42737.676030092596</v>
      </c>
      <c r="O1445" t="b">
        <v>0</v>
      </c>
      <c r="P1445">
        <v>0</v>
      </c>
      <c r="Q1445" t="b">
        <v>0</v>
      </c>
      <c r="R1445" t="s">
        <v>8287</v>
      </c>
      <c r="S1445" s="7">
        <f t="shared" si="111"/>
        <v>0</v>
      </c>
      <c r="T1445" s="7">
        <f t="shared" si="114"/>
        <v>0</v>
      </c>
      <c r="U1445" t="s">
        <v>8322</v>
      </c>
      <c r="V1445" t="s">
        <v>8341</v>
      </c>
    </row>
    <row r="1446" spans="1:22" ht="30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4">
        <f t="shared" si="112"/>
        <v>42199.623402777783</v>
      </c>
      <c r="M1446" s="19">
        <f t="shared" si="113"/>
        <v>2015</v>
      </c>
      <c r="N1446" s="14">
        <f t="shared" si="110"/>
        <v>42259.623402777783</v>
      </c>
      <c r="O1446" t="b">
        <v>0</v>
      </c>
      <c r="P1446">
        <v>0</v>
      </c>
      <c r="Q1446" t="b">
        <v>0</v>
      </c>
      <c r="R1446" t="s">
        <v>8287</v>
      </c>
      <c r="S1446" s="7">
        <f t="shared" si="111"/>
        <v>0</v>
      </c>
      <c r="T1446" s="7">
        <f t="shared" si="114"/>
        <v>0</v>
      </c>
      <c r="U1446" t="s">
        <v>8322</v>
      </c>
      <c r="V1446" t="s">
        <v>8341</v>
      </c>
    </row>
    <row r="1447" spans="1:22" ht="4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4">
        <f t="shared" si="112"/>
        <v>42139.292303240742</v>
      </c>
      <c r="M1447" s="19">
        <f t="shared" si="113"/>
        <v>2015</v>
      </c>
      <c r="N1447" s="14">
        <f t="shared" si="110"/>
        <v>42169.292303240742</v>
      </c>
      <c r="O1447" t="b">
        <v>0</v>
      </c>
      <c r="P1447">
        <v>0</v>
      </c>
      <c r="Q1447" t="b">
        <v>0</v>
      </c>
      <c r="R1447" t="s">
        <v>8287</v>
      </c>
      <c r="S1447" s="7">
        <f t="shared" si="111"/>
        <v>0</v>
      </c>
      <c r="T1447" s="7">
        <f t="shared" si="114"/>
        <v>0</v>
      </c>
      <c r="U1447" t="s">
        <v>8322</v>
      </c>
      <c r="V1447" t="s">
        <v>8341</v>
      </c>
    </row>
    <row r="1448" spans="1:22" ht="4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4">
        <f t="shared" si="112"/>
        <v>42461.197662037041</v>
      </c>
      <c r="M1448" s="19">
        <f t="shared" si="113"/>
        <v>2016</v>
      </c>
      <c r="N1448" s="14">
        <f t="shared" si="110"/>
        <v>42481.197662037041</v>
      </c>
      <c r="O1448" t="b">
        <v>0</v>
      </c>
      <c r="P1448">
        <v>0</v>
      </c>
      <c r="Q1448" t="b">
        <v>0</v>
      </c>
      <c r="R1448" t="s">
        <v>8287</v>
      </c>
      <c r="S1448" s="7">
        <f t="shared" si="111"/>
        <v>0</v>
      </c>
      <c r="T1448" s="7">
        <f t="shared" si="114"/>
        <v>0</v>
      </c>
      <c r="U1448" t="s">
        <v>8322</v>
      </c>
      <c r="V1448" t="s">
        <v>8341</v>
      </c>
    </row>
    <row r="1449" spans="1:22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3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4">
        <f t="shared" si="112"/>
        <v>42529.480717592596</v>
      </c>
      <c r="M1449" s="19">
        <f t="shared" si="113"/>
        <v>2016</v>
      </c>
      <c r="N1449" s="14">
        <f t="shared" si="110"/>
        <v>42559.480717592596</v>
      </c>
      <c r="O1449" t="b">
        <v>0</v>
      </c>
      <c r="P1449">
        <v>3</v>
      </c>
      <c r="Q1449" t="b">
        <v>0</v>
      </c>
      <c r="R1449" t="s">
        <v>8287</v>
      </c>
      <c r="S1449" s="7">
        <f t="shared" si="111"/>
        <v>1.4999999999999999E-2</v>
      </c>
      <c r="T1449" s="7">
        <f t="shared" si="114"/>
        <v>25</v>
      </c>
      <c r="U1449" t="s">
        <v>8322</v>
      </c>
      <c r="V1449" t="s">
        <v>8341</v>
      </c>
    </row>
    <row r="1450" spans="1:22" ht="45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4">
        <f t="shared" si="112"/>
        <v>42115.686550925922</v>
      </c>
      <c r="M1450" s="19">
        <f t="shared" si="113"/>
        <v>2015</v>
      </c>
      <c r="N1450" s="14">
        <f t="shared" si="110"/>
        <v>42145.975694444445</v>
      </c>
      <c r="O1450" t="b">
        <v>0</v>
      </c>
      <c r="P1450">
        <v>0</v>
      </c>
      <c r="Q1450" t="b">
        <v>0</v>
      </c>
      <c r="R1450" t="s">
        <v>8287</v>
      </c>
      <c r="S1450" s="7">
        <f t="shared" si="111"/>
        <v>0</v>
      </c>
      <c r="T1450" s="7">
        <f t="shared" si="114"/>
        <v>0</v>
      </c>
      <c r="U1450" t="s">
        <v>8322</v>
      </c>
      <c r="V1450" t="s">
        <v>8341</v>
      </c>
    </row>
    <row r="1451" spans="1:22" ht="4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4">
        <f t="shared" si="112"/>
        <v>42086.561400462961</v>
      </c>
      <c r="M1451" s="19">
        <f t="shared" si="113"/>
        <v>2015</v>
      </c>
      <c r="N1451" s="14">
        <f t="shared" si="110"/>
        <v>42134.561400462961</v>
      </c>
      <c r="O1451" t="b">
        <v>0</v>
      </c>
      <c r="P1451">
        <v>0</v>
      </c>
      <c r="Q1451" t="b">
        <v>0</v>
      </c>
      <c r="R1451" t="s">
        <v>8287</v>
      </c>
      <c r="S1451" s="7">
        <f t="shared" si="111"/>
        <v>0</v>
      </c>
      <c r="T1451" s="7">
        <f t="shared" si="114"/>
        <v>0</v>
      </c>
      <c r="U1451" t="s">
        <v>8322</v>
      </c>
      <c r="V1451" t="s">
        <v>8341</v>
      </c>
    </row>
    <row r="1452" spans="1:22" ht="45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4">
        <f t="shared" si="112"/>
        <v>42389.921261574069</v>
      </c>
      <c r="M1452" s="19">
        <f t="shared" si="113"/>
        <v>2016</v>
      </c>
      <c r="N1452" s="14">
        <f t="shared" si="110"/>
        <v>42419.921261574069</v>
      </c>
      <c r="O1452" t="b">
        <v>0</v>
      </c>
      <c r="P1452">
        <v>1</v>
      </c>
      <c r="Q1452" t="b">
        <v>0</v>
      </c>
      <c r="R1452" t="s">
        <v>8287</v>
      </c>
      <c r="S1452" s="7">
        <f t="shared" si="111"/>
        <v>1E-3</v>
      </c>
      <c r="T1452" s="7">
        <f t="shared" si="114"/>
        <v>1</v>
      </c>
      <c r="U1452" t="s">
        <v>8322</v>
      </c>
      <c r="V1452" t="s">
        <v>8341</v>
      </c>
    </row>
    <row r="1453" spans="1:22" ht="30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4">
        <f t="shared" si="112"/>
        <v>41931.709016203706</v>
      </c>
      <c r="M1453" s="19">
        <f t="shared" si="113"/>
        <v>2014</v>
      </c>
      <c r="N1453" s="14">
        <f t="shared" si="110"/>
        <v>41961.75068287037</v>
      </c>
      <c r="O1453" t="b">
        <v>0</v>
      </c>
      <c r="P1453">
        <v>2</v>
      </c>
      <c r="Q1453" t="b">
        <v>0</v>
      </c>
      <c r="R1453" t="s">
        <v>8287</v>
      </c>
      <c r="S1453" s="7">
        <f t="shared" si="111"/>
        <v>1.0554089709762533E-2</v>
      </c>
      <c r="T1453" s="7">
        <f t="shared" si="114"/>
        <v>1</v>
      </c>
      <c r="U1453" t="s">
        <v>8322</v>
      </c>
      <c r="V1453" t="s">
        <v>8341</v>
      </c>
    </row>
    <row r="1454" spans="1:22" ht="30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4">
        <f t="shared" si="112"/>
        <v>41818.453275462962</v>
      </c>
      <c r="M1454" s="19">
        <f t="shared" si="113"/>
        <v>2014</v>
      </c>
      <c r="N1454" s="14">
        <f t="shared" si="110"/>
        <v>41848.453275462962</v>
      </c>
      <c r="O1454" t="b">
        <v>0</v>
      </c>
      <c r="P1454">
        <v>0</v>
      </c>
      <c r="Q1454" t="b">
        <v>0</v>
      </c>
      <c r="R1454" t="s">
        <v>8287</v>
      </c>
      <c r="S1454" s="7">
        <f t="shared" si="111"/>
        <v>0</v>
      </c>
      <c r="T1454" s="7">
        <f t="shared" si="114"/>
        <v>0</v>
      </c>
      <c r="U1454" t="s">
        <v>8322</v>
      </c>
      <c r="V1454" t="s">
        <v>8341</v>
      </c>
    </row>
    <row r="1455" spans="1:22" ht="4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4">
        <f t="shared" si="112"/>
        <v>42795.446145833332</v>
      </c>
      <c r="M1455" s="19">
        <f t="shared" si="113"/>
        <v>2017</v>
      </c>
      <c r="N1455" s="14">
        <f t="shared" si="110"/>
        <v>42840.404479166667</v>
      </c>
      <c r="O1455" t="b">
        <v>0</v>
      </c>
      <c r="P1455">
        <v>0</v>
      </c>
      <c r="Q1455" t="b">
        <v>0</v>
      </c>
      <c r="R1455" t="s">
        <v>8287</v>
      </c>
      <c r="S1455" s="7">
        <f t="shared" si="111"/>
        <v>0</v>
      </c>
      <c r="T1455" s="7">
        <f t="shared" si="114"/>
        <v>0</v>
      </c>
      <c r="U1455" t="s">
        <v>8322</v>
      </c>
      <c r="V1455" t="s">
        <v>8341</v>
      </c>
    </row>
    <row r="1456" spans="1:22" ht="4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4">
        <f t="shared" si="112"/>
        <v>42463.616666666669</v>
      </c>
      <c r="M1456" s="19">
        <f t="shared" si="113"/>
        <v>2016</v>
      </c>
      <c r="N1456" s="14">
        <f t="shared" si="110"/>
        <v>42484.665972222225</v>
      </c>
      <c r="O1456" t="b">
        <v>0</v>
      </c>
      <c r="P1456">
        <v>1</v>
      </c>
      <c r="Q1456" t="b">
        <v>0</v>
      </c>
      <c r="R1456" t="s">
        <v>8287</v>
      </c>
      <c r="S1456" s="7">
        <f t="shared" si="111"/>
        <v>0.85714285714285721</v>
      </c>
      <c r="T1456" s="7">
        <f t="shared" si="114"/>
        <v>15</v>
      </c>
      <c r="U1456" t="s">
        <v>8322</v>
      </c>
      <c r="V1456" t="s">
        <v>8341</v>
      </c>
    </row>
    <row r="1457" spans="1:22" ht="45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7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4">
        <f t="shared" si="112"/>
        <v>41832.422685185185</v>
      </c>
      <c r="M1457" s="19">
        <f t="shared" si="113"/>
        <v>2014</v>
      </c>
      <c r="N1457" s="14">
        <f t="shared" si="110"/>
        <v>41887.318749999999</v>
      </c>
      <c r="O1457" t="b">
        <v>0</v>
      </c>
      <c r="P1457">
        <v>7</v>
      </c>
      <c r="Q1457" t="b">
        <v>0</v>
      </c>
      <c r="R1457" t="s">
        <v>8287</v>
      </c>
      <c r="S1457" s="7">
        <f t="shared" si="111"/>
        <v>10.5</v>
      </c>
      <c r="T1457" s="7">
        <f t="shared" si="114"/>
        <v>225</v>
      </c>
      <c r="U1457" t="s">
        <v>8322</v>
      </c>
      <c r="V1457" t="s">
        <v>8341</v>
      </c>
    </row>
    <row r="1458" spans="1:22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3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4">
        <f t="shared" si="112"/>
        <v>42708.418576388889</v>
      </c>
      <c r="M1458" s="19">
        <f t="shared" si="113"/>
        <v>2016</v>
      </c>
      <c r="N1458" s="14">
        <f t="shared" si="110"/>
        <v>42738.418576388889</v>
      </c>
      <c r="O1458" t="b">
        <v>0</v>
      </c>
      <c r="P1458">
        <v>3</v>
      </c>
      <c r="Q1458" t="b">
        <v>0</v>
      </c>
      <c r="R1458" t="s">
        <v>8287</v>
      </c>
      <c r="S1458" s="7">
        <f t="shared" si="111"/>
        <v>2.9000000000000004</v>
      </c>
      <c r="T1458" s="7">
        <f t="shared" si="114"/>
        <v>48.333333333333336</v>
      </c>
      <c r="U1458" t="s">
        <v>8322</v>
      </c>
      <c r="V1458" t="s">
        <v>8341</v>
      </c>
    </row>
    <row r="1459" spans="1:22" ht="30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4">
        <f t="shared" si="112"/>
        <v>42289.64634259259</v>
      </c>
      <c r="M1459" s="19">
        <f t="shared" si="113"/>
        <v>2015</v>
      </c>
      <c r="N1459" s="14">
        <f t="shared" si="110"/>
        <v>42319.688009259262</v>
      </c>
      <c r="O1459" t="b">
        <v>0</v>
      </c>
      <c r="P1459">
        <v>0</v>
      </c>
      <c r="Q1459" t="b">
        <v>0</v>
      </c>
      <c r="R1459" t="s">
        <v>8287</v>
      </c>
      <c r="S1459" s="7">
        <f t="shared" si="111"/>
        <v>0</v>
      </c>
      <c r="T1459" s="7">
        <f t="shared" si="114"/>
        <v>0</v>
      </c>
      <c r="U1459" t="s">
        <v>8322</v>
      </c>
      <c r="V1459" t="s">
        <v>8341</v>
      </c>
    </row>
    <row r="1460" spans="1:22" ht="45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4">
        <f t="shared" si="112"/>
        <v>41831.455555555556</v>
      </c>
      <c r="M1460" s="19">
        <f t="shared" si="113"/>
        <v>2014</v>
      </c>
      <c r="N1460" s="14">
        <f t="shared" si="110"/>
        <v>41861.916666666664</v>
      </c>
      <c r="O1460" t="b">
        <v>0</v>
      </c>
      <c r="P1460">
        <v>0</v>
      </c>
      <c r="Q1460" t="b">
        <v>0</v>
      </c>
      <c r="R1460" t="s">
        <v>8287</v>
      </c>
      <c r="S1460" s="7">
        <f t="shared" si="111"/>
        <v>0</v>
      </c>
      <c r="T1460" s="7">
        <f t="shared" si="114"/>
        <v>0</v>
      </c>
      <c r="U1460" t="s">
        <v>8322</v>
      </c>
      <c r="V1460" t="s">
        <v>8341</v>
      </c>
    </row>
    <row r="1461" spans="1:22" ht="4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4">
        <f t="shared" si="112"/>
        <v>42311.954814814817</v>
      </c>
      <c r="M1461" s="19">
        <f t="shared" si="113"/>
        <v>2015</v>
      </c>
      <c r="N1461" s="14">
        <f t="shared" si="110"/>
        <v>42340.475694444445</v>
      </c>
      <c r="O1461" t="b">
        <v>0</v>
      </c>
      <c r="P1461">
        <v>0</v>
      </c>
      <c r="Q1461" t="b">
        <v>0</v>
      </c>
      <c r="R1461" t="s">
        <v>8287</v>
      </c>
      <c r="S1461" s="7">
        <f t="shared" si="111"/>
        <v>0</v>
      </c>
      <c r="T1461" s="7">
        <f t="shared" si="114"/>
        <v>0</v>
      </c>
      <c r="U1461" t="s">
        <v>8322</v>
      </c>
      <c r="V1461" t="s">
        <v>8341</v>
      </c>
    </row>
    <row r="1462" spans="1:22" ht="4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4">
        <f t="shared" si="112"/>
        <v>41915.646967592591</v>
      </c>
      <c r="M1462" s="19">
        <f t="shared" si="113"/>
        <v>2014</v>
      </c>
      <c r="N1462" s="14">
        <f t="shared" si="110"/>
        <v>41973.739583333328</v>
      </c>
      <c r="O1462" t="b">
        <v>0</v>
      </c>
      <c r="P1462">
        <v>0</v>
      </c>
      <c r="Q1462" t="b">
        <v>0</v>
      </c>
      <c r="R1462" t="s">
        <v>8287</v>
      </c>
      <c r="S1462" s="7">
        <f t="shared" si="111"/>
        <v>0</v>
      </c>
      <c r="T1462" s="7">
        <f t="shared" si="114"/>
        <v>0</v>
      </c>
      <c r="U1462" t="s">
        <v>8322</v>
      </c>
      <c r="V1462" t="s">
        <v>8341</v>
      </c>
    </row>
    <row r="1463" spans="1:22" ht="30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340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4">
        <f t="shared" si="112"/>
        <v>41899.395300925928</v>
      </c>
      <c r="M1463" s="19">
        <f t="shared" si="113"/>
        <v>2014</v>
      </c>
      <c r="N1463" s="14">
        <f t="shared" si="110"/>
        <v>41932.75</v>
      </c>
      <c r="O1463" t="b">
        <v>1</v>
      </c>
      <c r="P1463">
        <v>340</v>
      </c>
      <c r="Q1463" t="b">
        <v>1</v>
      </c>
      <c r="R1463" t="s">
        <v>8288</v>
      </c>
      <c r="S1463" s="7">
        <f t="shared" si="111"/>
        <v>101.24459999999999</v>
      </c>
      <c r="T1463" s="7">
        <f t="shared" si="114"/>
        <v>44.66673529411765</v>
      </c>
      <c r="U1463" t="s">
        <v>8322</v>
      </c>
      <c r="V1463" t="s">
        <v>8342</v>
      </c>
    </row>
    <row r="1464" spans="1:22" ht="30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150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4">
        <f t="shared" si="112"/>
        <v>41344.412858796299</v>
      </c>
      <c r="M1464" s="19">
        <f t="shared" si="113"/>
        <v>2013</v>
      </c>
      <c r="N1464" s="14">
        <f t="shared" si="110"/>
        <v>41374.412858796299</v>
      </c>
      <c r="O1464" t="b">
        <v>1</v>
      </c>
      <c r="P1464">
        <v>150</v>
      </c>
      <c r="Q1464" t="b">
        <v>1</v>
      </c>
      <c r="R1464" t="s">
        <v>8288</v>
      </c>
      <c r="S1464" s="7">
        <f t="shared" si="111"/>
        <v>108.5175</v>
      </c>
      <c r="T1464" s="7">
        <f t="shared" si="114"/>
        <v>28.937999999999999</v>
      </c>
      <c r="U1464" t="s">
        <v>8322</v>
      </c>
      <c r="V1464" t="s">
        <v>8342</v>
      </c>
    </row>
    <row r="1465" spans="1:22" ht="4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25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4">
        <f t="shared" si="112"/>
        <v>41326.661319444444</v>
      </c>
      <c r="M1465" s="19">
        <f t="shared" si="113"/>
        <v>2013</v>
      </c>
      <c r="N1465" s="14">
        <f t="shared" si="110"/>
        <v>41371.619652777779</v>
      </c>
      <c r="O1465" t="b">
        <v>1</v>
      </c>
      <c r="P1465">
        <v>25</v>
      </c>
      <c r="Q1465" t="b">
        <v>1</v>
      </c>
      <c r="R1465" t="s">
        <v>8288</v>
      </c>
      <c r="S1465" s="7">
        <f t="shared" si="111"/>
        <v>147.66666666666666</v>
      </c>
      <c r="T1465" s="7">
        <f t="shared" si="114"/>
        <v>35.44</v>
      </c>
      <c r="U1465" t="s">
        <v>8322</v>
      </c>
      <c r="V1465" t="s">
        <v>8342</v>
      </c>
    </row>
    <row r="1466" spans="1:22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234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4">
        <f t="shared" si="112"/>
        <v>41291.411550925928</v>
      </c>
      <c r="M1466" s="19">
        <f t="shared" si="113"/>
        <v>2013</v>
      </c>
      <c r="N1466" s="14">
        <f t="shared" si="110"/>
        <v>41321.411550925928</v>
      </c>
      <c r="O1466" t="b">
        <v>1</v>
      </c>
      <c r="P1466">
        <v>234</v>
      </c>
      <c r="Q1466" t="b">
        <v>1</v>
      </c>
      <c r="R1466" t="s">
        <v>8288</v>
      </c>
      <c r="S1466" s="7">
        <f t="shared" si="111"/>
        <v>163.19999999999999</v>
      </c>
      <c r="T1466" s="7">
        <f t="shared" si="114"/>
        <v>34.871794871794869</v>
      </c>
      <c r="U1466" t="s">
        <v>8322</v>
      </c>
      <c r="V1466" t="s">
        <v>8342</v>
      </c>
    </row>
    <row r="1467" spans="1:22" ht="4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2602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4">
        <f t="shared" si="112"/>
        <v>40959.484398148146</v>
      </c>
      <c r="M1467" s="19">
        <f t="shared" si="113"/>
        <v>2012</v>
      </c>
      <c r="N1467" s="14">
        <f t="shared" si="110"/>
        <v>40989.875</v>
      </c>
      <c r="O1467" t="b">
        <v>1</v>
      </c>
      <c r="P1467">
        <v>2602</v>
      </c>
      <c r="Q1467" t="b">
        <v>1</v>
      </c>
      <c r="R1467" t="s">
        <v>8288</v>
      </c>
      <c r="S1467" s="7">
        <f t="shared" si="111"/>
        <v>456.41449999999998</v>
      </c>
      <c r="T1467" s="7">
        <f t="shared" si="114"/>
        <v>52.622732513451197</v>
      </c>
      <c r="U1467" t="s">
        <v>8322</v>
      </c>
      <c r="V1467" t="s">
        <v>8342</v>
      </c>
    </row>
    <row r="1468" spans="1:22" ht="4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248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4">
        <f t="shared" si="112"/>
        <v>42339.922060185185</v>
      </c>
      <c r="M1468" s="19">
        <f t="shared" si="113"/>
        <v>2015</v>
      </c>
      <c r="N1468" s="14">
        <f t="shared" si="110"/>
        <v>42380.958333333328</v>
      </c>
      <c r="O1468" t="b">
        <v>1</v>
      </c>
      <c r="P1468">
        <v>248</v>
      </c>
      <c r="Q1468" t="b">
        <v>1</v>
      </c>
      <c r="R1468" t="s">
        <v>8288</v>
      </c>
      <c r="S1468" s="7">
        <f t="shared" si="111"/>
        <v>107.87731249999999</v>
      </c>
      <c r="T1468" s="7">
        <f t="shared" si="114"/>
        <v>69.598266129032254</v>
      </c>
      <c r="U1468" t="s">
        <v>8322</v>
      </c>
      <c r="V1468" t="s">
        <v>8342</v>
      </c>
    </row>
    <row r="1469" spans="1:22" ht="30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600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4">
        <f t="shared" si="112"/>
        <v>40933.55190972222</v>
      </c>
      <c r="M1469" s="19">
        <f t="shared" si="113"/>
        <v>2012</v>
      </c>
      <c r="N1469" s="14">
        <f t="shared" si="110"/>
        <v>40993.510243055556</v>
      </c>
      <c r="O1469" t="b">
        <v>1</v>
      </c>
      <c r="P1469">
        <v>600</v>
      </c>
      <c r="Q1469" t="b">
        <v>1</v>
      </c>
      <c r="R1469" t="s">
        <v>8288</v>
      </c>
      <c r="S1469" s="7">
        <f t="shared" si="111"/>
        <v>115.08</v>
      </c>
      <c r="T1469" s="7">
        <f t="shared" si="114"/>
        <v>76.72</v>
      </c>
      <c r="U1469" t="s">
        <v>8322</v>
      </c>
      <c r="V1469" t="s">
        <v>8342</v>
      </c>
    </row>
    <row r="1470" spans="1:22" ht="4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293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4">
        <f t="shared" si="112"/>
        <v>40645.764456018514</v>
      </c>
      <c r="M1470" s="19">
        <f t="shared" si="113"/>
        <v>2011</v>
      </c>
      <c r="N1470" s="14">
        <f t="shared" si="110"/>
        <v>40705.764456018514</v>
      </c>
      <c r="O1470" t="b">
        <v>1</v>
      </c>
      <c r="P1470">
        <v>293</v>
      </c>
      <c r="Q1470" t="b">
        <v>1</v>
      </c>
      <c r="R1470" t="s">
        <v>8288</v>
      </c>
      <c r="S1470" s="7">
        <f t="shared" si="111"/>
        <v>102.36842105263158</v>
      </c>
      <c r="T1470" s="7">
        <f t="shared" si="114"/>
        <v>33.191126279863482</v>
      </c>
      <c r="U1470" t="s">
        <v>8322</v>
      </c>
      <c r="V1470" t="s">
        <v>8342</v>
      </c>
    </row>
    <row r="1471" spans="1:22" ht="30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321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4">
        <f t="shared" si="112"/>
        <v>41290.348483796297</v>
      </c>
      <c r="M1471" s="19">
        <f t="shared" si="113"/>
        <v>2013</v>
      </c>
      <c r="N1471" s="14">
        <f t="shared" si="110"/>
        <v>41320.348483796297</v>
      </c>
      <c r="O1471" t="b">
        <v>1</v>
      </c>
      <c r="P1471">
        <v>321</v>
      </c>
      <c r="Q1471" t="b">
        <v>1</v>
      </c>
      <c r="R1471" t="s">
        <v>8288</v>
      </c>
      <c r="S1471" s="7">
        <f t="shared" si="111"/>
        <v>108.42485875706214</v>
      </c>
      <c r="T1471" s="7">
        <f t="shared" si="114"/>
        <v>149.46417445482865</v>
      </c>
      <c r="U1471" t="s">
        <v>8322</v>
      </c>
      <c r="V1471" t="s">
        <v>8342</v>
      </c>
    </row>
    <row r="1472" spans="1:22" ht="45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81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4">
        <f t="shared" si="112"/>
        <v>41250.577118055553</v>
      </c>
      <c r="M1472" s="19">
        <f t="shared" si="113"/>
        <v>2012</v>
      </c>
      <c r="N1472" s="14">
        <f t="shared" si="110"/>
        <v>41271.577118055553</v>
      </c>
      <c r="O1472" t="b">
        <v>1</v>
      </c>
      <c r="P1472">
        <v>81</v>
      </c>
      <c r="Q1472" t="b">
        <v>1</v>
      </c>
      <c r="R1472" t="s">
        <v>8288</v>
      </c>
      <c r="S1472" s="7">
        <f t="shared" si="111"/>
        <v>125.13333333333334</v>
      </c>
      <c r="T1472" s="7">
        <f t="shared" si="114"/>
        <v>23.172839506172838</v>
      </c>
      <c r="U1472" t="s">
        <v>8322</v>
      </c>
      <c r="V1472" t="s">
        <v>8342</v>
      </c>
    </row>
    <row r="1473" spans="1:22" ht="4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343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4">
        <f t="shared" si="112"/>
        <v>42073.707569444443</v>
      </c>
      <c r="M1473" s="19">
        <f t="shared" si="113"/>
        <v>2015</v>
      </c>
      <c r="N1473" s="14">
        <f t="shared" si="110"/>
        <v>42103.707569444443</v>
      </c>
      <c r="O1473" t="b">
        <v>1</v>
      </c>
      <c r="P1473">
        <v>343</v>
      </c>
      <c r="Q1473" t="b">
        <v>1</v>
      </c>
      <c r="R1473" t="s">
        <v>8288</v>
      </c>
      <c r="S1473" s="7">
        <f t="shared" si="111"/>
        <v>103.840625</v>
      </c>
      <c r="T1473" s="7">
        <f t="shared" si="114"/>
        <v>96.877551020408163</v>
      </c>
      <c r="U1473" t="s">
        <v>8322</v>
      </c>
      <c r="V1473" t="s">
        <v>8342</v>
      </c>
    </row>
    <row r="1474" spans="1:22" ht="45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336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4">
        <f t="shared" si="112"/>
        <v>41533.292858796296</v>
      </c>
      <c r="M1474" s="19">
        <f t="shared" si="113"/>
        <v>2013</v>
      </c>
      <c r="N1474" s="14">
        <f t="shared" ref="N1474:N1537" si="115">(J1474/86400)+25569+(-6/24)</f>
        <v>41563.292858796296</v>
      </c>
      <c r="O1474" t="b">
        <v>1</v>
      </c>
      <c r="P1474">
        <v>336</v>
      </c>
      <c r="Q1474" t="b">
        <v>1</v>
      </c>
      <c r="R1474" t="s">
        <v>8288</v>
      </c>
      <c r="S1474" s="7">
        <f t="shared" ref="S1474:S1537" si="116">F1474/D1474*100</f>
        <v>138.70400000000001</v>
      </c>
      <c r="T1474" s="7">
        <f t="shared" si="114"/>
        <v>103.20238095238095</v>
      </c>
      <c r="U1474" t="s">
        <v>8322</v>
      </c>
      <c r="V1474" t="s">
        <v>8342</v>
      </c>
    </row>
    <row r="1475" spans="1:22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47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4">
        <f t="shared" ref="L1475:L1538" si="117">(K1475/86400)+25569+(-6/24)</f>
        <v>40939.729618055557</v>
      </c>
      <c r="M1475" s="19">
        <f t="shared" ref="M1475:M1538" si="118">YEAR(L1475)</f>
        <v>2012</v>
      </c>
      <c r="N1475" s="14">
        <f t="shared" si="115"/>
        <v>40969.729618055557</v>
      </c>
      <c r="O1475" t="b">
        <v>1</v>
      </c>
      <c r="P1475">
        <v>47</v>
      </c>
      <c r="Q1475" t="b">
        <v>1</v>
      </c>
      <c r="R1475" t="s">
        <v>8288</v>
      </c>
      <c r="S1475" s="7">
        <f t="shared" si="116"/>
        <v>120.51600000000001</v>
      </c>
      <c r="T1475" s="7">
        <f t="shared" ref="T1475:T1538" si="119">IFERROR(F1475/P1475,0)</f>
        <v>38.462553191489363</v>
      </c>
      <c r="U1475" t="s">
        <v>8322</v>
      </c>
      <c r="V1475" t="s">
        <v>8342</v>
      </c>
    </row>
    <row r="1476" spans="1:22" ht="4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76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4">
        <f t="shared" si="117"/>
        <v>41500.47791666667</v>
      </c>
      <c r="M1476" s="19">
        <f t="shared" si="118"/>
        <v>2013</v>
      </c>
      <c r="N1476" s="14">
        <f t="shared" si="115"/>
        <v>41530.47791666667</v>
      </c>
      <c r="O1476" t="b">
        <v>1</v>
      </c>
      <c r="P1476">
        <v>76</v>
      </c>
      <c r="Q1476" t="b">
        <v>1</v>
      </c>
      <c r="R1476" t="s">
        <v>8288</v>
      </c>
      <c r="S1476" s="7">
        <f t="shared" si="116"/>
        <v>112.26666666666667</v>
      </c>
      <c r="T1476" s="7">
        <f t="shared" si="119"/>
        <v>44.315789473684212</v>
      </c>
      <c r="U1476" t="s">
        <v>8322</v>
      </c>
      <c r="V1476" t="s">
        <v>8342</v>
      </c>
    </row>
    <row r="1477" spans="1:22" ht="4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441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4">
        <f t="shared" si="117"/>
        <v>41960.472951388889</v>
      </c>
      <c r="M1477" s="19">
        <f t="shared" si="118"/>
        <v>2014</v>
      </c>
      <c r="N1477" s="14">
        <f t="shared" si="115"/>
        <v>41992.957638888889</v>
      </c>
      <c r="O1477" t="b">
        <v>1</v>
      </c>
      <c r="P1477">
        <v>441</v>
      </c>
      <c r="Q1477" t="b">
        <v>1</v>
      </c>
      <c r="R1477" t="s">
        <v>8288</v>
      </c>
      <c r="S1477" s="7">
        <f t="shared" si="116"/>
        <v>188.66966666666667</v>
      </c>
      <c r="T1477" s="7">
        <f t="shared" si="119"/>
        <v>64.173356009070289</v>
      </c>
      <c r="U1477" t="s">
        <v>8322</v>
      </c>
      <c r="V1477" t="s">
        <v>8342</v>
      </c>
    </row>
    <row r="1478" spans="1:22" ht="30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916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4">
        <f t="shared" si="117"/>
        <v>40765.791921296295</v>
      </c>
      <c r="M1478" s="19">
        <f t="shared" si="118"/>
        <v>2011</v>
      </c>
      <c r="N1478" s="14">
        <f t="shared" si="115"/>
        <v>40795.791921296295</v>
      </c>
      <c r="O1478" t="b">
        <v>1</v>
      </c>
      <c r="P1478">
        <v>916</v>
      </c>
      <c r="Q1478" t="b">
        <v>1</v>
      </c>
      <c r="R1478" t="s">
        <v>8288</v>
      </c>
      <c r="S1478" s="7">
        <f t="shared" si="116"/>
        <v>661.55466666666666</v>
      </c>
      <c r="T1478" s="7">
        <f t="shared" si="119"/>
        <v>43.333275109170302</v>
      </c>
      <c r="U1478" t="s">
        <v>8322</v>
      </c>
      <c r="V1478" t="s">
        <v>8342</v>
      </c>
    </row>
    <row r="1479" spans="1:22" ht="4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369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4">
        <f t="shared" si="117"/>
        <v>40840.365787037037</v>
      </c>
      <c r="M1479" s="19">
        <f t="shared" si="118"/>
        <v>2011</v>
      </c>
      <c r="N1479" s="14">
        <f t="shared" si="115"/>
        <v>40899.875</v>
      </c>
      <c r="O1479" t="b">
        <v>1</v>
      </c>
      <c r="P1479">
        <v>369</v>
      </c>
      <c r="Q1479" t="b">
        <v>1</v>
      </c>
      <c r="R1479" t="s">
        <v>8288</v>
      </c>
      <c r="S1479" s="7">
        <f t="shared" si="116"/>
        <v>111.31</v>
      </c>
      <c r="T1479" s="7">
        <f t="shared" si="119"/>
        <v>90.495934959349597</v>
      </c>
      <c r="U1479" t="s">
        <v>8322</v>
      </c>
      <c r="V1479" t="s">
        <v>8342</v>
      </c>
    </row>
    <row r="1480" spans="1:22" ht="4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20242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4">
        <f t="shared" si="117"/>
        <v>41394.621678240743</v>
      </c>
      <c r="M1480" s="19">
        <f t="shared" si="118"/>
        <v>2013</v>
      </c>
      <c r="N1480" s="14">
        <f t="shared" si="115"/>
        <v>41408.621678240743</v>
      </c>
      <c r="O1480" t="b">
        <v>1</v>
      </c>
      <c r="P1480">
        <v>20242</v>
      </c>
      <c r="Q1480" t="b">
        <v>1</v>
      </c>
      <c r="R1480" t="s">
        <v>8288</v>
      </c>
      <c r="S1480" s="7">
        <f t="shared" si="116"/>
        <v>1181.6142199999999</v>
      </c>
      <c r="T1480" s="7">
        <f t="shared" si="119"/>
        <v>29.187190495010373</v>
      </c>
      <c r="U1480" t="s">
        <v>8322</v>
      </c>
      <c r="V1480" t="s">
        <v>8342</v>
      </c>
    </row>
    <row r="1481" spans="1:22" ht="4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71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4">
        <f t="shared" si="117"/>
        <v>41754.495243055557</v>
      </c>
      <c r="M1481" s="19">
        <f t="shared" si="118"/>
        <v>2014</v>
      </c>
      <c r="N1481" s="14">
        <f t="shared" si="115"/>
        <v>41768.915972222225</v>
      </c>
      <c r="O1481" t="b">
        <v>1</v>
      </c>
      <c r="P1481">
        <v>71</v>
      </c>
      <c r="Q1481" t="b">
        <v>1</v>
      </c>
      <c r="R1481" t="s">
        <v>8288</v>
      </c>
      <c r="S1481" s="7">
        <f t="shared" si="116"/>
        <v>137.375</v>
      </c>
      <c r="T1481" s="7">
        <f t="shared" si="119"/>
        <v>30.95774647887324</v>
      </c>
      <c r="U1481" t="s">
        <v>8322</v>
      </c>
      <c r="V1481" t="s">
        <v>8342</v>
      </c>
    </row>
    <row r="1482" spans="1:22" ht="4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635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4">
        <f t="shared" si="117"/>
        <v>41464.684016203704</v>
      </c>
      <c r="M1482" s="19">
        <f t="shared" si="118"/>
        <v>2013</v>
      </c>
      <c r="N1482" s="14">
        <f t="shared" si="115"/>
        <v>41481.458333333336</v>
      </c>
      <c r="O1482" t="b">
        <v>1</v>
      </c>
      <c r="P1482">
        <v>635</v>
      </c>
      <c r="Q1482" t="b">
        <v>1</v>
      </c>
      <c r="R1482" t="s">
        <v>8288</v>
      </c>
      <c r="S1482" s="7">
        <f t="shared" si="116"/>
        <v>117.04040000000001</v>
      </c>
      <c r="T1482" s="7">
        <f t="shared" si="119"/>
        <v>92.157795275590544</v>
      </c>
      <c r="U1482" t="s">
        <v>8322</v>
      </c>
      <c r="V1482" t="s">
        <v>8342</v>
      </c>
    </row>
    <row r="1483" spans="1:22" ht="4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6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4">
        <f t="shared" si="117"/>
        <v>41550.672974537039</v>
      </c>
      <c r="M1483" s="19">
        <f t="shared" si="118"/>
        <v>2013</v>
      </c>
      <c r="N1483" s="14">
        <f t="shared" si="115"/>
        <v>41580.672974537039</v>
      </c>
      <c r="O1483" t="b">
        <v>0</v>
      </c>
      <c r="P1483">
        <v>6</v>
      </c>
      <c r="Q1483" t="b">
        <v>0</v>
      </c>
      <c r="R1483" t="s">
        <v>8275</v>
      </c>
      <c r="S1483" s="7">
        <f t="shared" si="116"/>
        <v>2.1</v>
      </c>
      <c r="T1483" s="7">
        <f t="shared" si="119"/>
        <v>17.5</v>
      </c>
      <c r="U1483" t="s">
        <v>8322</v>
      </c>
      <c r="V1483" t="s">
        <v>8324</v>
      </c>
    </row>
    <row r="1484" spans="1:22" ht="4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1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4">
        <f t="shared" si="117"/>
        <v>41136.608055555553</v>
      </c>
      <c r="M1484" s="19">
        <f t="shared" si="118"/>
        <v>2012</v>
      </c>
      <c r="N1484" s="14">
        <f t="shared" si="115"/>
        <v>41159.077083333337</v>
      </c>
      <c r="O1484" t="b">
        <v>0</v>
      </c>
      <c r="P1484">
        <v>1</v>
      </c>
      <c r="Q1484" t="b">
        <v>0</v>
      </c>
      <c r="R1484" t="s">
        <v>8275</v>
      </c>
      <c r="S1484" s="7">
        <f t="shared" si="116"/>
        <v>0.1</v>
      </c>
      <c r="T1484" s="7">
        <f t="shared" si="119"/>
        <v>5</v>
      </c>
      <c r="U1484" t="s">
        <v>8322</v>
      </c>
      <c r="V1484" t="s">
        <v>8324</v>
      </c>
    </row>
    <row r="1485" spans="1:22" ht="4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2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4">
        <f t="shared" si="117"/>
        <v>42547.942997685182</v>
      </c>
      <c r="M1485" s="19">
        <f t="shared" si="118"/>
        <v>2016</v>
      </c>
      <c r="N1485" s="14">
        <f t="shared" si="115"/>
        <v>42572.942997685182</v>
      </c>
      <c r="O1485" t="b">
        <v>0</v>
      </c>
      <c r="P1485">
        <v>2</v>
      </c>
      <c r="Q1485" t="b">
        <v>0</v>
      </c>
      <c r="R1485" t="s">
        <v>8275</v>
      </c>
      <c r="S1485" s="7">
        <f t="shared" si="116"/>
        <v>0.7142857142857143</v>
      </c>
      <c r="T1485" s="7">
        <f t="shared" si="119"/>
        <v>25</v>
      </c>
      <c r="U1485" t="s">
        <v>8322</v>
      </c>
      <c r="V1485" t="s">
        <v>8324</v>
      </c>
    </row>
    <row r="1486" spans="1:22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4">
        <f t="shared" si="117"/>
        <v>41052.950960648144</v>
      </c>
      <c r="M1486" s="19">
        <f t="shared" si="118"/>
        <v>2012</v>
      </c>
      <c r="N1486" s="14">
        <f t="shared" si="115"/>
        <v>41111.368750000001</v>
      </c>
      <c r="O1486" t="b">
        <v>0</v>
      </c>
      <c r="P1486">
        <v>0</v>
      </c>
      <c r="Q1486" t="b">
        <v>0</v>
      </c>
      <c r="R1486" t="s">
        <v>8275</v>
      </c>
      <c r="S1486" s="7">
        <f t="shared" si="116"/>
        <v>0</v>
      </c>
      <c r="T1486" s="7">
        <f t="shared" si="119"/>
        <v>0</v>
      </c>
      <c r="U1486" t="s">
        <v>8322</v>
      </c>
      <c r="V1486" t="s">
        <v>8324</v>
      </c>
    </row>
    <row r="1487" spans="1:22" ht="4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3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4">
        <f t="shared" si="117"/>
        <v>42130.545983796299</v>
      </c>
      <c r="M1487" s="19">
        <f t="shared" si="118"/>
        <v>2015</v>
      </c>
      <c r="N1487" s="14">
        <f t="shared" si="115"/>
        <v>42175.545983796299</v>
      </c>
      <c r="O1487" t="b">
        <v>0</v>
      </c>
      <c r="P1487">
        <v>3</v>
      </c>
      <c r="Q1487" t="b">
        <v>0</v>
      </c>
      <c r="R1487" t="s">
        <v>8275</v>
      </c>
      <c r="S1487" s="7">
        <f t="shared" si="116"/>
        <v>2.2388059701492535</v>
      </c>
      <c r="T1487" s="7">
        <f t="shared" si="119"/>
        <v>50</v>
      </c>
      <c r="U1487" t="s">
        <v>8322</v>
      </c>
      <c r="V1487" t="s">
        <v>8324</v>
      </c>
    </row>
    <row r="1488" spans="1:22" ht="45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3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4">
        <f t="shared" si="117"/>
        <v>42031.918530092589</v>
      </c>
      <c r="M1488" s="19">
        <f t="shared" si="118"/>
        <v>2015</v>
      </c>
      <c r="N1488" s="14">
        <f t="shared" si="115"/>
        <v>42061.918530092589</v>
      </c>
      <c r="O1488" t="b">
        <v>0</v>
      </c>
      <c r="P1488">
        <v>3</v>
      </c>
      <c r="Q1488" t="b">
        <v>0</v>
      </c>
      <c r="R1488" t="s">
        <v>8275</v>
      </c>
      <c r="S1488" s="7">
        <f t="shared" si="116"/>
        <v>0.24</v>
      </c>
      <c r="T1488" s="7">
        <f t="shared" si="119"/>
        <v>16</v>
      </c>
      <c r="U1488" t="s">
        <v>8322</v>
      </c>
      <c r="V1488" t="s">
        <v>8324</v>
      </c>
    </row>
    <row r="1489" spans="1:22" ht="4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4">
        <f t="shared" si="117"/>
        <v>42554.667488425926</v>
      </c>
      <c r="M1489" s="19">
        <f t="shared" si="118"/>
        <v>2016</v>
      </c>
      <c r="N1489" s="14">
        <f t="shared" si="115"/>
        <v>42584.667488425926</v>
      </c>
      <c r="O1489" t="b">
        <v>0</v>
      </c>
      <c r="P1489">
        <v>0</v>
      </c>
      <c r="Q1489" t="b">
        <v>0</v>
      </c>
      <c r="R1489" t="s">
        <v>8275</v>
      </c>
      <c r="S1489" s="7">
        <f t="shared" si="116"/>
        <v>0</v>
      </c>
      <c r="T1489" s="7">
        <f t="shared" si="119"/>
        <v>0</v>
      </c>
      <c r="U1489" t="s">
        <v>8322</v>
      </c>
      <c r="V1489" t="s">
        <v>8324</v>
      </c>
    </row>
    <row r="1490" spans="1:22" ht="30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6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4">
        <f t="shared" si="117"/>
        <v>41614.313194444447</v>
      </c>
      <c r="M1490" s="19">
        <f t="shared" si="118"/>
        <v>2013</v>
      </c>
      <c r="N1490" s="14">
        <f t="shared" si="115"/>
        <v>41644.313194444447</v>
      </c>
      <c r="O1490" t="b">
        <v>0</v>
      </c>
      <c r="P1490">
        <v>6</v>
      </c>
      <c r="Q1490" t="b">
        <v>0</v>
      </c>
      <c r="R1490" t="s">
        <v>8275</v>
      </c>
      <c r="S1490" s="7">
        <f t="shared" si="116"/>
        <v>2.4</v>
      </c>
      <c r="T1490" s="7">
        <f t="shared" si="119"/>
        <v>60</v>
      </c>
      <c r="U1490" t="s">
        <v>8322</v>
      </c>
      <c r="V1490" t="s">
        <v>8324</v>
      </c>
    </row>
    <row r="1491" spans="1:22" ht="4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4">
        <f t="shared" si="117"/>
        <v>41198.361712962964</v>
      </c>
      <c r="M1491" s="19">
        <f t="shared" si="118"/>
        <v>2012</v>
      </c>
      <c r="N1491" s="14">
        <f t="shared" si="115"/>
        <v>41228.403379629628</v>
      </c>
      <c r="O1491" t="b">
        <v>0</v>
      </c>
      <c r="P1491">
        <v>0</v>
      </c>
      <c r="Q1491" t="b">
        <v>0</v>
      </c>
      <c r="R1491" t="s">
        <v>8275</v>
      </c>
      <c r="S1491" s="7">
        <f t="shared" si="116"/>
        <v>0</v>
      </c>
      <c r="T1491" s="7">
        <f t="shared" si="119"/>
        <v>0</v>
      </c>
      <c r="U1491" t="s">
        <v>8322</v>
      </c>
      <c r="V1491" t="s">
        <v>8324</v>
      </c>
    </row>
    <row r="1492" spans="1:22" ht="4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19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4">
        <f t="shared" si="117"/>
        <v>41520.311041666668</v>
      </c>
      <c r="M1492" s="19">
        <f t="shared" si="118"/>
        <v>2013</v>
      </c>
      <c r="N1492" s="14">
        <f t="shared" si="115"/>
        <v>41549.311041666668</v>
      </c>
      <c r="O1492" t="b">
        <v>0</v>
      </c>
      <c r="P1492">
        <v>19</v>
      </c>
      <c r="Q1492" t="b">
        <v>0</v>
      </c>
      <c r="R1492" t="s">
        <v>8275</v>
      </c>
      <c r="S1492" s="7">
        <f t="shared" si="116"/>
        <v>30.862068965517242</v>
      </c>
      <c r="T1492" s="7">
        <f t="shared" si="119"/>
        <v>47.10526315789474</v>
      </c>
      <c r="U1492" t="s">
        <v>8322</v>
      </c>
      <c r="V1492" t="s">
        <v>8324</v>
      </c>
    </row>
    <row r="1493" spans="1:22" ht="30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4">
        <f t="shared" si="117"/>
        <v>41991.463460648149</v>
      </c>
      <c r="M1493" s="19">
        <f t="shared" si="118"/>
        <v>2014</v>
      </c>
      <c r="N1493" s="14">
        <f t="shared" si="115"/>
        <v>42050.401388888888</v>
      </c>
      <c r="O1493" t="b">
        <v>0</v>
      </c>
      <c r="P1493">
        <v>1</v>
      </c>
      <c r="Q1493" t="b">
        <v>0</v>
      </c>
      <c r="R1493" t="s">
        <v>8275</v>
      </c>
      <c r="S1493" s="7">
        <f t="shared" si="116"/>
        <v>8.3333333333333321</v>
      </c>
      <c r="T1493" s="7">
        <f t="shared" si="119"/>
        <v>100</v>
      </c>
      <c r="U1493" t="s">
        <v>8322</v>
      </c>
      <c r="V1493" t="s">
        <v>8324</v>
      </c>
    </row>
    <row r="1494" spans="1:22" ht="45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2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4">
        <f t="shared" si="117"/>
        <v>40682.634791666671</v>
      </c>
      <c r="M1494" s="19">
        <f t="shared" si="118"/>
        <v>2011</v>
      </c>
      <c r="N1494" s="14">
        <f t="shared" si="115"/>
        <v>40712.634791666671</v>
      </c>
      <c r="O1494" t="b">
        <v>0</v>
      </c>
      <c r="P1494">
        <v>2</v>
      </c>
      <c r="Q1494" t="b">
        <v>0</v>
      </c>
      <c r="R1494" t="s">
        <v>8275</v>
      </c>
      <c r="S1494" s="7">
        <f t="shared" si="116"/>
        <v>0.75</v>
      </c>
      <c r="T1494" s="7">
        <f t="shared" si="119"/>
        <v>15</v>
      </c>
      <c r="U1494" t="s">
        <v>8322</v>
      </c>
      <c r="V1494" t="s">
        <v>8324</v>
      </c>
    </row>
    <row r="1495" spans="1:22" ht="30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4">
        <f t="shared" si="117"/>
        <v>41411.616608796292</v>
      </c>
      <c r="M1495" s="19">
        <f t="shared" si="118"/>
        <v>2013</v>
      </c>
      <c r="N1495" s="14">
        <f t="shared" si="115"/>
        <v>41441.616608796292</v>
      </c>
      <c r="O1495" t="b">
        <v>0</v>
      </c>
      <c r="P1495">
        <v>0</v>
      </c>
      <c r="Q1495" t="b">
        <v>0</v>
      </c>
      <c r="R1495" t="s">
        <v>8275</v>
      </c>
      <c r="S1495" s="7">
        <f t="shared" si="116"/>
        <v>0</v>
      </c>
      <c r="T1495" s="7">
        <f t="shared" si="119"/>
        <v>0</v>
      </c>
      <c r="U1495" t="s">
        <v>8322</v>
      </c>
      <c r="V1495" t="s">
        <v>8324</v>
      </c>
    </row>
    <row r="1496" spans="1:22" ht="45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11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4">
        <f t="shared" si="117"/>
        <v>42067.472372685181</v>
      </c>
      <c r="M1496" s="19">
        <f t="shared" si="118"/>
        <v>2015</v>
      </c>
      <c r="N1496" s="14">
        <f t="shared" si="115"/>
        <v>42097.401388888888</v>
      </c>
      <c r="O1496" t="b">
        <v>0</v>
      </c>
      <c r="P1496">
        <v>11</v>
      </c>
      <c r="Q1496" t="b">
        <v>0</v>
      </c>
      <c r="R1496" t="s">
        <v>8275</v>
      </c>
      <c r="S1496" s="7">
        <f t="shared" si="116"/>
        <v>8.9</v>
      </c>
      <c r="T1496" s="7">
        <f t="shared" si="119"/>
        <v>40.454545454545453</v>
      </c>
      <c r="U1496" t="s">
        <v>8322</v>
      </c>
      <c r="V1496" t="s">
        <v>8324</v>
      </c>
    </row>
    <row r="1497" spans="1:22" ht="30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4">
        <f t="shared" si="117"/>
        <v>40752.539710648147</v>
      </c>
      <c r="M1497" s="19">
        <f t="shared" si="118"/>
        <v>2011</v>
      </c>
      <c r="N1497" s="14">
        <f t="shared" si="115"/>
        <v>40782.539710648147</v>
      </c>
      <c r="O1497" t="b">
        <v>0</v>
      </c>
      <c r="P1497">
        <v>0</v>
      </c>
      <c r="Q1497" t="b">
        <v>0</v>
      </c>
      <c r="R1497" t="s">
        <v>8275</v>
      </c>
      <c r="S1497" s="7">
        <f t="shared" si="116"/>
        <v>0</v>
      </c>
      <c r="T1497" s="7">
        <f t="shared" si="119"/>
        <v>0</v>
      </c>
      <c r="U1497" t="s">
        <v>8322</v>
      </c>
      <c r="V1497" t="s">
        <v>8324</v>
      </c>
    </row>
    <row r="1498" spans="1:22" ht="4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4">
        <f t="shared" si="117"/>
        <v>41838.225219907406</v>
      </c>
      <c r="M1498" s="19">
        <f t="shared" si="118"/>
        <v>2014</v>
      </c>
      <c r="N1498" s="14">
        <f t="shared" si="115"/>
        <v>41898.225219907406</v>
      </c>
      <c r="O1498" t="b">
        <v>0</v>
      </c>
      <c r="P1498">
        <v>0</v>
      </c>
      <c r="Q1498" t="b">
        <v>0</v>
      </c>
      <c r="R1498" t="s">
        <v>8275</v>
      </c>
      <c r="S1498" s="7">
        <f t="shared" si="116"/>
        <v>0</v>
      </c>
      <c r="T1498" s="7">
        <f t="shared" si="119"/>
        <v>0</v>
      </c>
      <c r="U1498" t="s">
        <v>8322</v>
      </c>
      <c r="V1498" t="s">
        <v>8324</v>
      </c>
    </row>
    <row r="1499" spans="1:22" ht="4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4">
        <f t="shared" si="117"/>
        <v>41444.39261574074</v>
      </c>
      <c r="M1499" s="19">
        <f t="shared" si="118"/>
        <v>2013</v>
      </c>
      <c r="N1499" s="14">
        <f t="shared" si="115"/>
        <v>41486.571527777778</v>
      </c>
      <c r="O1499" t="b">
        <v>0</v>
      </c>
      <c r="P1499">
        <v>1</v>
      </c>
      <c r="Q1499" t="b">
        <v>0</v>
      </c>
      <c r="R1499" t="s">
        <v>8275</v>
      </c>
      <c r="S1499" s="7">
        <f t="shared" si="116"/>
        <v>6.6666666666666671E-3</v>
      </c>
      <c r="T1499" s="7">
        <f t="shared" si="119"/>
        <v>1</v>
      </c>
      <c r="U1499" t="s">
        <v>8322</v>
      </c>
      <c r="V1499" t="s">
        <v>8324</v>
      </c>
    </row>
    <row r="1500" spans="1:22" ht="4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3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4">
        <f t="shared" si="117"/>
        <v>41840.733541666668</v>
      </c>
      <c r="M1500" s="19">
        <f t="shared" si="118"/>
        <v>2014</v>
      </c>
      <c r="N1500" s="14">
        <f t="shared" si="115"/>
        <v>41885.733541666668</v>
      </c>
      <c r="O1500" t="b">
        <v>0</v>
      </c>
      <c r="P1500">
        <v>3</v>
      </c>
      <c r="Q1500" t="b">
        <v>0</v>
      </c>
      <c r="R1500" t="s">
        <v>8275</v>
      </c>
      <c r="S1500" s="7">
        <f t="shared" si="116"/>
        <v>1.9</v>
      </c>
      <c r="T1500" s="7">
        <f t="shared" si="119"/>
        <v>19</v>
      </c>
      <c r="U1500" t="s">
        <v>8322</v>
      </c>
      <c r="V1500" t="s">
        <v>8324</v>
      </c>
    </row>
    <row r="1501" spans="1:22" ht="45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1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4">
        <f t="shared" si="117"/>
        <v>42526.757326388892</v>
      </c>
      <c r="M1501" s="19">
        <f t="shared" si="118"/>
        <v>2016</v>
      </c>
      <c r="N1501" s="14">
        <f t="shared" si="115"/>
        <v>42586.757326388892</v>
      </c>
      <c r="O1501" t="b">
        <v>0</v>
      </c>
      <c r="P1501">
        <v>1</v>
      </c>
      <c r="Q1501" t="b">
        <v>0</v>
      </c>
      <c r="R1501" t="s">
        <v>8275</v>
      </c>
      <c r="S1501" s="7">
        <f t="shared" si="116"/>
        <v>0.25</v>
      </c>
      <c r="T1501" s="7">
        <f t="shared" si="119"/>
        <v>5</v>
      </c>
      <c r="U1501" t="s">
        <v>8322</v>
      </c>
      <c r="V1501" t="s">
        <v>8324</v>
      </c>
    </row>
    <row r="1502" spans="1:22" ht="4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15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4">
        <f t="shared" si="117"/>
        <v>41365.654594907406</v>
      </c>
      <c r="M1502" s="19">
        <f t="shared" si="118"/>
        <v>2013</v>
      </c>
      <c r="N1502" s="14">
        <f t="shared" si="115"/>
        <v>41395.654594907406</v>
      </c>
      <c r="O1502" t="b">
        <v>0</v>
      </c>
      <c r="P1502">
        <v>15</v>
      </c>
      <c r="Q1502" t="b">
        <v>0</v>
      </c>
      <c r="R1502" t="s">
        <v>8275</v>
      </c>
      <c r="S1502" s="7">
        <f t="shared" si="116"/>
        <v>25.035714285714285</v>
      </c>
      <c r="T1502" s="7">
        <f t="shared" si="119"/>
        <v>46.733333333333334</v>
      </c>
      <c r="U1502" t="s">
        <v>8322</v>
      </c>
      <c r="V1502" t="s">
        <v>8324</v>
      </c>
    </row>
    <row r="1503" spans="1:22" ht="30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885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4">
        <f t="shared" si="117"/>
        <v>42163.333599537036</v>
      </c>
      <c r="M1503" s="19">
        <f t="shared" si="118"/>
        <v>2015</v>
      </c>
      <c r="N1503" s="14">
        <f t="shared" si="115"/>
        <v>42193.333599537036</v>
      </c>
      <c r="O1503" t="b">
        <v>1</v>
      </c>
      <c r="P1503">
        <v>885</v>
      </c>
      <c r="Q1503" t="b">
        <v>1</v>
      </c>
      <c r="R1503" t="s">
        <v>8285</v>
      </c>
      <c r="S1503" s="7">
        <f t="shared" si="116"/>
        <v>166.33076923076925</v>
      </c>
      <c r="T1503" s="7">
        <f t="shared" si="119"/>
        <v>97.731073446327684</v>
      </c>
      <c r="U1503" t="s">
        <v>8338</v>
      </c>
      <c r="V1503" t="s">
        <v>8339</v>
      </c>
    </row>
    <row r="1504" spans="1:22" ht="4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329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4">
        <f t="shared" si="117"/>
        <v>42426.292592592596</v>
      </c>
      <c r="M1504" s="19">
        <f t="shared" si="118"/>
        <v>2016</v>
      </c>
      <c r="N1504" s="14">
        <f t="shared" si="115"/>
        <v>42454.666666666672</v>
      </c>
      <c r="O1504" t="b">
        <v>1</v>
      </c>
      <c r="P1504">
        <v>329</v>
      </c>
      <c r="Q1504" t="b">
        <v>1</v>
      </c>
      <c r="R1504" t="s">
        <v>8285</v>
      </c>
      <c r="S1504" s="7">
        <f t="shared" si="116"/>
        <v>101.44545454545455</v>
      </c>
      <c r="T1504" s="7">
        <f t="shared" si="119"/>
        <v>67.835866261398181</v>
      </c>
      <c r="U1504" t="s">
        <v>8338</v>
      </c>
      <c r="V1504" t="s">
        <v>8339</v>
      </c>
    </row>
    <row r="1505" spans="1:22" ht="4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71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4">
        <f t="shared" si="117"/>
        <v>42606.097233796296</v>
      </c>
      <c r="M1505" s="19">
        <f t="shared" si="118"/>
        <v>2016</v>
      </c>
      <c r="N1505" s="14">
        <f t="shared" si="115"/>
        <v>42666.097233796296</v>
      </c>
      <c r="O1505" t="b">
        <v>1</v>
      </c>
      <c r="P1505">
        <v>71</v>
      </c>
      <c r="Q1505" t="b">
        <v>1</v>
      </c>
      <c r="R1505" t="s">
        <v>8285</v>
      </c>
      <c r="S1505" s="7">
        <f t="shared" si="116"/>
        <v>107.89146666666667</v>
      </c>
      <c r="T1505" s="7">
        <f t="shared" si="119"/>
        <v>56.98492957746479</v>
      </c>
      <c r="U1505" t="s">
        <v>8338</v>
      </c>
      <c r="V1505" t="s">
        <v>8339</v>
      </c>
    </row>
    <row r="1506" spans="1:22" ht="30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269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4">
        <f t="shared" si="117"/>
        <v>41772.407685185186</v>
      </c>
      <c r="M1506" s="19">
        <f t="shared" si="118"/>
        <v>2014</v>
      </c>
      <c r="N1506" s="14">
        <f t="shared" si="115"/>
        <v>41800.106249999997</v>
      </c>
      <c r="O1506" t="b">
        <v>1</v>
      </c>
      <c r="P1506">
        <v>269</v>
      </c>
      <c r="Q1506" t="b">
        <v>1</v>
      </c>
      <c r="R1506" t="s">
        <v>8285</v>
      </c>
      <c r="S1506" s="7">
        <f t="shared" si="116"/>
        <v>277.93846153846158</v>
      </c>
      <c r="T1506" s="7">
        <f t="shared" si="119"/>
        <v>67.159851301115239</v>
      </c>
      <c r="U1506" t="s">
        <v>8338</v>
      </c>
      <c r="V1506" t="s">
        <v>8339</v>
      </c>
    </row>
    <row r="1507" spans="1:22" ht="45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345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4">
        <f t="shared" si="117"/>
        <v>42414.19332175926</v>
      </c>
      <c r="M1507" s="19">
        <f t="shared" si="118"/>
        <v>2016</v>
      </c>
      <c r="N1507" s="14">
        <f t="shared" si="115"/>
        <v>42451.584027777775</v>
      </c>
      <c r="O1507" t="b">
        <v>1</v>
      </c>
      <c r="P1507">
        <v>345</v>
      </c>
      <c r="Q1507" t="b">
        <v>1</v>
      </c>
      <c r="R1507" t="s">
        <v>8285</v>
      </c>
      <c r="S1507" s="7">
        <f t="shared" si="116"/>
        <v>103.58125</v>
      </c>
      <c r="T1507" s="7">
        <f t="shared" si="119"/>
        <v>48.037681159420288</v>
      </c>
      <c r="U1507" t="s">
        <v>8338</v>
      </c>
      <c r="V1507" t="s">
        <v>8339</v>
      </c>
    </row>
    <row r="1508" spans="1:22" ht="4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43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4">
        <f t="shared" si="117"/>
        <v>41814.535925925928</v>
      </c>
      <c r="M1508" s="19">
        <f t="shared" si="118"/>
        <v>2014</v>
      </c>
      <c r="N1508" s="14">
        <f t="shared" si="115"/>
        <v>41844.535925925928</v>
      </c>
      <c r="O1508" t="b">
        <v>1</v>
      </c>
      <c r="P1508">
        <v>43</v>
      </c>
      <c r="Q1508" t="b">
        <v>1</v>
      </c>
      <c r="R1508" t="s">
        <v>8285</v>
      </c>
      <c r="S1508" s="7">
        <f t="shared" si="116"/>
        <v>111.4</v>
      </c>
      <c r="T1508" s="7">
        <f t="shared" si="119"/>
        <v>38.860465116279073</v>
      </c>
      <c r="U1508" t="s">
        <v>8338</v>
      </c>
      <c r="V1508" t="s">
        <v>8339</v>
      </c>
    </row>
    <row r="1509" spans="1:22" ht="45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33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4">
        <f t="shared" si="117"/>
        <v>40254.200335648144</v>
      </c>
      <c r="M1509" s="19">
        <f t="shared" si="118"/>
        <v>2010</v>
      </c>
      <c r="N1509" s="14">
        <f t="shared" si="115"/>
        <v>40313.090277777781</v>
      </c>
      <c r="O1509" t="b">
        <v>1</v>
      </c>
      <c r="P1509">
        <v>33</v>
      </c>
      <c r="Q1509" t="b">
        <v>1</v>
      </c>
      <c r="R1509" t="s">
        <v>8285</v>
      </c>
      <c r="S1509" s="7">
        <f t="shared" si="116"/>
        <v>215</v>
      </c>
      <c r="T1509" s="7">
        <f t="shared" si="119"/>
        <v>78.181818181818187</v>
      </c>
      <c r="U1509" t="s">
        <v>8338</v>
      </c>
      <c r="V1509" t="s">
        <v>8339</v>
      </c>
    </row>
    <row r="1510" spans="1:22" ht="4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211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4">
        <f t="shared" si="117"/>
        <v>41786.364363425928</v>
      </c>
      <c r="M1510" s="19">
        <f t="shared" si="118"/>
        <v>2014</v>
      </c>
      <c r="N1510" s="14">
        <f t="shared" si="115"/>
        <v>41817.364363425928</v>
      </c>
      <c r="O1510" t="b">
        <v>1</v>
      </c>
      <c r="P1510">
        <v>211</v>
      </c>
      <c r="Q1510" t="b">
        <v>1</v>
      </c>
      <c r="R1510" t="s">
        <v>8285</v>
      </c>
      <c r="S1510" s="7">
        <f t="shared" si="116"/>
        <v>110.76216216216217</v>
      </c>
      <c r="T1510" s="7">
        <f t="shared" si="119"/>
        <v>97.113744075829388</v>
      </c>
      <c r="U1510" t="s">
        <v>8338</v>
      </c>
      <c r="V1510" t="s">
        <v>8339</v>
      </c>
    </row>
    <row r="1511" spans="1:22" ht="4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196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4">
        <f t="shared" si="117"/>
        <v>42751.283391203702</v>
      </c>
      <c r="M1511" s="19">
        <f t="shared" si="118"/>
        <v>2017</v>
      </c>
      <c r="N1511" s="14">
        <f t="shared" si="115"/>
        <v>42780.707638888889</v>
      </c>
      <c r="O1511" t="b">
        <v>1</v>
      </c>
      <c r="P1511">
        <v>196</v>
      </c>
      <c r="Q1511" t="b">
        <v>1</v>
      </c>
      <c r="R1511" t="s">
        <v>8285</v>
      </c>
      <c r="S1511" s="7">
        <f t="shared" si="116"/>
        <v>123.64125714285714</v>
      </c>
      <c r="T1511" s="7">
        <f t="shared" si="119"/>
        <v>110.39397959183674</v>
      </c>
      <c r="U1511" t="s">
        <v>8338</v>
      </c>
      <c r="V1511" t="s">
        <v>8339</v>
      </c>
    </row>
    <row r="1512" spans="1:22" ht="4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405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4">
        <f t="shared" si="117"/>
        <v>41809.135162037041</v>
      </c>
      <c r="M1512" s="19">
        <f t="shared" si="118"/>
        <v>2014</v>
      </c>
      <c r="N1512" s="14">
        <f t="shared" si="115"/>
        <v>41839.135162037041</v>
      </c>
      <c r="O1512" t="b">
        <v>1</v>
      </c>
      <c r="P1512">
        <v>405</v>
      </c>
      <c r="Q1512" t="b">
        <v>1</v>
      </c>
      <c r="R1512" t="s">
        <v>8285</v>
      </c>
      <c r="S1512" s="7">
        <f t="shared" si="116"/>
        <v>101.03500000000001</v>
      </c>
      <c r="T1512" s="7">
        <f t="shared" si="119"/>
        <v>39.91506172839506</v>
      </c>
      <c r="U1512" t="s">
        <v>8338</v>
      </c>
      <c r="V1512" t="s">
        <v>8339</v>
      </c>
    </row>
    <row r="1513" spans="1:22" ht="45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206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4">
        <f t="shared" si="117"/>
        <v>42296.333379629628</v>
      </c>
      <c r="M1513" s="19">
        <f t="shared" si="118"/>
        <v>2015</v>
      </c>
      <c r="N1513" s="14">
        <f t="shared" si="115"/>
        <v>42326.375046296293</v>
      </c>
      <c r="O1513" t="b">
        <v>1</v>
      </c>
      <c r="P1513">
        <v>206</v>
      </c>
      <c r="Q1513" t="b">
        <v>1</v>
      </c>
      <c r="R1513" t="s">
        <v>8285</v>
      </c>
      <c r="S1513" s="7">
        <f t="shared" si="116"/>
        <v>111.79285714285714</v>
      </c>
      <c r="T1513" s="7">
        <f t="shared" si="119"/>
        <v>75.975728155339809</v>
      </c>
      <c r="U1513" t="s">
        <v>8338</v>
      </c>
      <c r="V1513" t="s">
        <v>8339</v>
      </c>
    </row>
    <row r="1514" spans="1:22" ht="4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335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4">
        <f t="shared" si="117"/>
        <v>42741.434479166666</v>
      </c>
      <c r="M1514" s="19">
        <f t="shared" si="118"/>
        <v>2017</v>
      </c>
      <c r="N1514" s="14">
        <f t="shared" si="115"/>
        <v>42771.434479166666</v>
      </c>
      <c r="O1514" t="b">
        <v>1</v>
      </c>
      <c r="P1514">
        <v>335</v>
      </c>
      <c r="Q1514" t="b">
        <v>1</v>
      </c>
      <c r="R1514" t="s">
        <v>8285</v>
      </c>
      <c r="S1514" s="7">
        <f t="shared" si="116"/>
        <v>558.7714285714286</v>
      </c>
      <c r="T1514" s="7">
        <f t="shared" si="119"/>
        <v>58.379104477611939</v>
      </c>
      <c r="U1514" t="s">
        <v>8338</v>
      </c>
      <c r="V1514" t="s">
        <v>8339</v>
      </c>
    </row>
    <row r="1515" spans="1:22" ht="4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215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4">
        <f t="shared" si="117"/>
        <v>41806.387337962966</v>
      </c>
      <c r="M1515" s="19">
        <f t="shared" si="118"/>
        <v>2014</v>
      </c>
      <c r="N1515" s="14">
        <f t="shared" si="115"/>
        <v>41836.387337962966</v>
      </c>
      <c r="O1515" t="b">
        <v>1</v>
      </c>
      <c r="P1515">
        <v>215</v>
      </c>
      <c r="Q1515" t="b">
        <v>1</v>
      </c>
      <c r="R1515" t="s">
        <v>8285</v>
      </c>
      <c r="S1515" s="7">
        <f t="shared" si="116"/>
        <v>150.01875000000001</v>
      </c>
      <c r="T1515" s="7">
        <f t="shared" si="119"/>
        <v>55.82093023255814</v>
      </c>
      <c r="U1515" t="s">
        <v>8338</v>
      </c>
      <c r="V1515" t="s">
        <v>8339</v>
      </c>
    </row>
    <row r="1516" spans="1:22" ht="4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176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4">
        <f t="shared" si="117"/>
        <v>42234.347685185188</v>
      </c>
      <c r="M1516" s="19">
        <f t="shared" si="118"/>
        <v>2015</v>
      </c>
      <c r="N1516" s="14">
        <f t="shared" si="115"/>
        <v>42274.347685185188</v>
      </c>
      <c r="O1516" t="b">
        <v>1</v>
      </c>
      <c r="P1516">
        <v>176</v>
      </c>
      <c r="Q1516" t="b">
        <v>1</v>
      </c>
      <c r="R1516" t="s">
        <v>8285</v>
      </c>
      <c r="S1516" s="7">
        <f t="shared" si="116"/>
        <v>106.476</v>
      </c>
      <c r="T1516" s="7">
        <f t="shared" si="119"/>
        <v>151.24431818181819</v>
      </c>
      <c r="U1516" t="s">
        <v>8338</v>
      </c>
      <c r="V1516" t="s">
        <v>8339</v>
      </c>
    </row>
    <row r="1517" spans="1:22" ht="4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555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4">
        <f t="shared" si="117"/>
        <v>42415.003437499996</v>
      </c>
      <c r="M1517" s="19">
        <f t="shared" si="118"/>
        <v>2016</v>
      </c>
      <c r="N1517" s="14">
        <f t="shared" si="115"/>
        <v>42444.961770833332</v>
      </c>
      <c r="O1517" t="b">
        <v>1</v>
      </c>
      <c r="P1517">
        <v>555</v>
      </c>
      <c r="Q1517" t="b">
        <v>1</v>
      </c>
      <c r="R1517" t="s">
        <v>8285</v>
      </c>
      <c r="S1517" s="7">
        <f t="shared" si="116"/>
        <v>157.18899999999999</v>
      </c>
      <c r="T1517" s="7">
        <f t="shared" si="119"/>
        <v>849.67027027027029</v>
      </c>
      <c r="U1517" t="s">
        <v>8338</v>
      </c>
      <c r="V1517" t="s">
        <v>8339</v>
      </c>
    </row>
    <row r="1518" spans="1:22" ht="4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116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4">
        <f t="shared" si="117"/>
        <v>42619.216342592597</v>
      </c>
      <c r="M1518" s="19">
        <f t="shared" si="118"/>
        <v>2016</v>
      </c>
      <c r="N1518" s="14">
        <f t="shared" si="115"/>
        <v>42649.333333333328</v>
      </c>
      <c r="O1518" t="b">
        <v>1</v>
      </c>
      <c r="P1518">
        <v>116</v>
      </c>
      <c r="Q1518" t="b">
        <v>1</v>
      </c>
      <c r="R1518" t="s">
        <v>8285</v>
      </c>
      <c r="S1518" s="7">
        <f t="shared" si="116"/>
        <v>108.65882352941176</v>
      </c>
      <c r="T1518" s="7">
        <f t="shared" si="119"/>
        <v>159.24137931034483</v>
      </c>
      <c r="U1518" t="s">
        <v>8338</v>
      </c>
      <c r="V1518" t="s">
        <v>8339</v>
      </c>
    </row>
    <row r="1519" spans="1:22" ht="4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615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4">
        <f t="shared" si="117"/>
        <v>41948.31658564815</v>
      </c>
      <c r="M1519" s="19">
        <f t="shared" si="118"/>
        <v>2014</v>
      </c>
      <c r="N1519" s="14">
        <f t="shared" si="115"/>
        <v>41979</v>
      </c>
      <c r="O1519" t="b">
        <v>1</v>
      </c>
      <c r="P1519">
        <v>615</v>
      </c>
      <c r="Q1519" t="b">
        <v>1</v>
      </c>
      <c r="R1519" t="s">
        <v>8285</v>
      </c>
      <c r="S1519" s="7">
        <f t="shared" si="116"/>
        <v>161.97999999999999</v>
      </c>
      <c r="T1519" s="7">
        <f t="shared" si="119"/>
        <v>39.507317073170732</v>
      </c>
      <c r="U1519" t="s">
        <v>8338</v>
      </c>
      <c r="V1519" t="s">
        <v>8339</v>
      </c>
    </row>
    <row r="1520" spans="1:22" ht="30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236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4">
        <f t="shared" si="117"/>
        <v>41760.5700462963</v>
      </c>
      <c r="M1520" s="19">
        <f t="shared" si="118"/>
        <v>2014</v>
      </c>
      <c r="N1520" s="14">
        <f t="shared" si="115"/>
        <v>41790.5700462963</v>
      </c>
      <c r="O1520" t="b">
        <v>1</v>
      </c>
      <c r="P1520">
        <v>236</v>
      </c>
      <c r="Q1520" t="b">
        <v>1</v>
      </c>
      <c r="R1520" t="s">
        <v>8285</v>
      </c>
      <c r="S1520" s="7">
        <f t="shared" si="116"/>
        <v>205.36666666666665</v>
      </c>
      <c r="T1520" s="7">
        <f t="shared" si="119"/>
        <v>130.52966101694915</v>
      </c>
      <c r="U1520" t="s">
        <v>8338</v>
      </c>
      <c r="V1520" t="s">
        <v>8339</v>
      </c>
    </row>
    <row r="1521" spans="1:22" ht="4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145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4">
        <f t="shared" si="117"/>
        <v>41782.491701388892</v>
      </c>
      <c r="M1521" s="19">
        <f t="shared" si="118"/>
        <v>2014</v>
      </c>
      <c r="N1521" s="14">
        <f t="shared" si="115"/>
        <v>41810.665972222225</v>
      </c>
      <c r="O1521" t="b">
        <v>1</v>
      </c>
      <c r="P1521">
        <v>145</v>
      </c>
      <c r="Q1521" t="b">
        <v>1</v>
      </c>
      <c r="R1521" t="s">
        <v>8285</v>
      </c>
      <c r="S1521" s="7">
        <f t="shared" si="116"/>
        <v>103.36388888888889</v>
      </c>
      <c r="T1521" s="7">
        <f t="shared" si="119"/>
        <v>64.156896551724131</v>
      </c>
      <c r="U1521" t="s">
        <v>8338</v>
      </c>
      <c r="V1521" t="s">
        <v>8339</v>
      </c>
    </row>
    <row r="1522" spans="1:22" ht="30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167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4">
        <f t="shared" si="117"/>
        <v>41955.607789351852</v>
      </c>
      <c r="M1522" s="19">
        <f t="shared" si="118"/>
        <v>2014</v>
      </c>
      <c r="N1522" s="14">
        <f t="shared" si="115"/>
        <v>41991.916666666672</v>
      </c>
      <c r="O1522" t="b">
        <v>1</v>
      </c>
      <c r="P1522">
        <v>167</v>
      </c>
      <c r="Q1522" t="b">
        <v>1</v>
      </c>
      <c r="R1522" t="s">
        <v>8285</v>
      </c>
      <c r="S1522" s="7">
        <f t="shared" si="116"/>
        <v>103.47222222222223</v>
      </c>
      <c r="T1522" s="7">
        <f t="shared" si="119"/>
        <v>111.52694610778443</v>
      </c>
      <c r="U1522" t="s">
        <v>8338</v>
      </c>
      <c r="V1522" t="s">
        <v>8339</v>
      </c>
    </row>
    <row r="1523" spans="1:22" ht="4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235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4">
        <f t="shared" si="117"/>
        <v>42492.917719907404</v>
      </c>
      <c r="M1523" s="19">
        <f t="shared" si="118"/>
        <v>2016</v>
      </c>
      <c r="N1523" s="14">
        <f t="shared" si="115"/>
        <v>42527.917719907404</v>
      </c>
      <c r="O1523" t="b">
        <v>1</v>
      </c>
      <c r="P1523">
        <v>235</v>
      </c>
      <c r="Q1523" t="b">
        <v>1</v>
      </c>
      <c r="R1523" t="s">
        <v>8285</v>
      </c>
      <c r="S1523" s="7">
        <f t="shared" si="116"/>
        <v>106.81333333333333</v>
      </c>
      <c r="T1523" s="7">
        <f t="shared" si="119"/>
        <v>170.44680851063831</v>
      </c>
      <c r="U1523" t="s">
        <v>8338</v>
      </c>
      <c r="V1523" t="s">
        <v>8339</v>
      </c>
    </row>
    <row r="1524" spans="1:22" ht="45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452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4">
        <f t="shared" si="117"/>
        <v>41899.580312500002</v>
      </c>
      <c r="M1524" s="19">
        <f t="shared" si="118"/>
        <v>2014</v>
      </c>
      <c r="N1524" s="14">
        <f t="shared" si="115"/>
        <v>41929.580312500002</v>
      </c>
      <c r="O1524" t="b">
        <v>1</v>
      </c>
      <c r="P1524">
        <v>452</v>
      </c>
      <c r="Q1524" t="b">
        <v>1</v>
      </c>
      <c r="R1524" t="s">
        <v>8285</v>
      </c>
      <c r="S1524" s="7">
        <f t="shared" si="116"/>
        <v>138.96574712643678</v>
      </c>
      <c r="T1524" s="7">
        <f t="shared" si="119"/>
        <v>133.7391592920354</v>
      </c>
      <c r="U1524" t="s">
        <v>8338</v>
      </c>
      <c r="V1524" t="s">
        <v>8339</v>
      </c>
    </row>
    <row r="1525" spans="1:22" ht="4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241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4">
        <f t="shared" si="117"/>
        <v>41964.501342592594</v>
      </c>
      <c r="M1525" s="19">
        <f t="shared" si="118"/>
        <v>2014</v>
      </c>
      <c r="N1525" s="14">
        <f t="shared" si="115"/>
        <v>41995.75</v>
      </c>
      <c r="O1525" t="b">
        <v>1</v>
      </c>
      <c r="P1525">
        <v>241</v>
      </c>
      <c r="Q1525" t="b">
        <v>1</v>
      </c>
      <c r="R1525" t="s">
        <v>8285</v>
      </c>
      <c r="S1525" s="7">
        <f t="shared" si="116"/>
        <v>124.84324324324325</v>
      </c>
      <c r="T1525" s="7">
        <f t="shared" si="119"/>
        <v>95.834024896265561</v>
      </c>
      <c r="U1525" t="s">
        <v>8338</v>
      </c>
      <c r="V1525" t="s">
        <v>8339</v>
      </c>
    </row>
    <row r="1526" spans="1:22" ht="30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28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4">
        <f t="shared" si="117"/>
        <v>42756.251041666663</v>
      </c>
      <c r="M1526" s="19">
        <f t="shared" si="118"/>
        <v>2017</v>
      </c>
      <c r="N1526" s="14">
        <f t="shared" si="115"/>
        <v>42786.251041666663</v>
      </c>
      <c r="O1526" t="b">
        <v>1</v>
      </c>
      <c r="P1526">
        <v>28</v>
      </c>
      <c r="Q1526" t="b">
        <v>1</v>
      </c>
      <c r="R1526" t="s">
        <v>8285</v>
      </c>
      <c r="S1526" s="7">
        <f t="shared" si="116"/>
        <v>206.99999999999997</v>
      </c>
      <c r="T1526" s="7">
        <f t="shared" si="119"/>
        <v>221.78571428571428</v>
      </c>
      <c r="U1526" t="s">
        <v>8338</v>
      </c>
      <c r="V1526" t="s">
        <v>8339</v>
      </c>
    </row>
    <row r="1527" spans="1:22" ht="4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140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4">
        <f t="shared" si="117"/>
        <v>42570.452986111108</v>
      </c>
      <c r="M1527" s="19">
        <f t="shared" si="118"/>
        <v>2016</v>
      </c>
      <c r="N1527" s="14">
        <f t="shared" si="115"/>
        <v>42600.452986111108</v>
      </c>
      <c r="O1527" t="b">
        <v>1</v>
      </c>
      <c r="P1527">
        <v>140</v>
      </c>
      <c r="Q1527" t="b">
        <v>1</v>
      </c>
      <c r="R1527" t="s">
        <v>8285</v>
      </c>
      <c r="S1527" s="7">
        <f t="shared" si="116"/>
        <v>174.00576923076923</v>
      </c>
      <c r="T1527" s="7">
        <f t="shared" si="119"/>
        <v>32.315357142857138</v>
      </c>
      <c r="U1527" t="s">
        <v>8338</v>
      </c>
      <c r="V1527" t="s">
        <v>8339</v>
      </c>
    </row>
    <row r="1528" spans="1:22" ht="4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280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4">
        <f t="shared" si="117"/>
        <v>42339.026006944448</v>
      </c>
      <c r="M1528" s="19">
        <f t="shared" si="118"/>
        <v>2015</v>
      </c>
      <c r="N1528" s="14">
        <f t="shared" si="115"/>
        <v>42388.026006944448</v>
      </c>
      <c r="O1528" t="b">
        <v>1</v>
      </c>
      <c r="P1528">
        <v>280</v>
      </c>
      <c r="Q1528" t="b">
        <v>1</v>
      </c>
      <c r="R1528" t="s">
        <v>8285</v>
      </c>
      <c r="S1528" s="7">
        <f t="shared" si="116"/>
        <v>120.32608695652173</v>
      </c>
      <c r="T1528" s="7">
        <f t="shared" si="119"/>
        <v>98.839285714285708</v>
      </c>
      <c r="U1528" t="s">
        <v>8338</v>
      </c>
      <c r="V1528" t="s">
        <v>8339</v>
      </c>
    </row>
    <row r="1529" spans="1:22" ht="30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70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4">
        <f t="shared" si="117"/>
        <v>42780.350532407407</v>
      </c>
      <c r="M1529" s="19">
        <f t="shared" si="118"/>
        <v>2017</v>
      </c>
      <c r="N1529" s="14">
        <f t="shared" si="115"/>
        <v>42808.308865740742</v>
      </c>
      <c r="O1529" t="b">
        <v>1</v>
      </c>
      <c r="P1529">
        <v>70</v>
      </c>
      <c r="Q1529" t="b">
        <v>1</v>
      </c>
      <c r="R1529" t="s">
        <v>8285</v>
      </c>
      <c r="S1529" s="7">
        <f t="shared" si="116"/>
        <v>110.44428571428573</v>
      </c>
      <c r="T1529" s="7">
        <f t="shared" si="119"/>
        <v>55.222142857142863</v>
      </c>
      <c r="U1529" t="s">
        <v>8338</v>
      </c>
      <c r="V1529" t="s">
        <v>8339</v>
      </c>
    </row>
    <row r="1530" spans="1:22" ht="30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160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4">
        <f t="shared" si="117"/>
        <v>42736.482893518521</v>
      </c>
      <c r="M1530" s="19">
        <f t="shared" si="118"/>
        <v>2017</v>
      </c>
      <c r="N1530" s="14">
        <f t="shared" si="115"/>
        <v>42766.75</v>
      </c>
      <c r="O1530" t="b">
        <v>1</v>
      </c>
      <c r="P1530">
        <v>160</v>
      </c>
      <c r="Q1530" t="b">
        <v>1</v>
      </c>
      <c r="R1530" t="s">
        <v>8285</v>
      </c>
      <c r="S1530" s="7">
        <f t="shared" si="116"/>
        <v>281.56666666666666</v>
      </c>
      <c r="T1530" s="7">
        <f t="shared" si="119"/>
        <v>52.793750000000003</v>
      </c>
      <c r="U1530" t="s">
        <v>8338</v>
      </c>
      <c r="V1530" t="s">
        <v>8339</v>
      </c>
    </row>
    <row r="1531" spans="1:22" ht="30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141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4">
        <f t="shared" si="117"/>
        <v>42052.378703703704</v>
      </c>
      <c r="M1531" s="19">
        <f t="shared" si="118"/>
        <v>2015</v>
      </c>
      <c r="N1531" s="14">
        <f t="shared" si="115"/>
        <v>42082.337037037039</v>
      </c>
      <c r="O1531" t="b">
        <v>1</v>
      </c>
      <c r="P1531">
        <v>141</v>
      </c>
      <c r="Q1531" t="b">
        <v>1</v>
      </c>
      <c r="R1531" t="s">
        <v>8285</v>
      </c>
      <c r="S1531" s="7">
        <f t="shared" si="116"/>
        <v>100.67894736842105</v>
      </c>
      <c r="T1531" s="7">
        <f t="shared" si="119"/>
        <v>135.66666666666666</v>
      </c>
      <c r="U1531" t="s">
        <v>8338</v>
      </c>
      <c r="V1531" t="s">
        <v>8339</v>
      </c>
    </row>
    <row r="1532" spans="1:22" ht="45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874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4">
        <f t="shared" si="117"/>
        <v>42275.51730324074</v>
      </c>
      <c r="M1532" s="19">
        <f t="shared" si="118"/>
        <v>2015</v>
      </c>
      <c r="N1532" s="14">
        <f t="shared" si="115"/>
        <v>42300.51730324074</v>
      </c>
      <c r="O1532" t="b">
        <v>1</v>
      </c>
      <c r="P1532">
        <v>874</v>
      </c>
      <c r="Q1532" t="b">
        <v>1</v>
      </c>
      <c r="R1532" t="s">
        <v>8285</v>
      </c>
      <c r="S1532" s="7">
        <f t="shared" si="116"/>
        <v>134.82571428571427</v>
      </c>
      <c r="T1532" s="7">
        <f t="shared" si="119"/>
        <v>53.991990846681922</v>
      </c>
      <c r="U1532" t="s">
        <v>8338</v>
      </c>
      <c r="V1532" t="s">
        <v>8339</v>
      </c>
    </row>
    <row r="1533" spans="1:22" ht="45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73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4">
        <f t="shared" si="117"/>
        <v>41941.552384259259</v>
      </c>
      <c r="M1533" s="19">
        <f t="shared" si="118"/>
        <v>2014</v>
      </c>
      <c r="N1533" s="14">
        <f t="shared" si="115"/>
        <v>41973.875</v>
      </c>
      <c r="O1533" t="b">
        <v>1</v>
      </c>
      <c r="P1533">
        <v>73</v>
      </c>
      <c r="Q1533" t="b">
        <v>1</v>
      </c>
      <c r="R1533" t="s">
        <v>8285</v>
      </c>
      <c r="S1533" s="7">
        <f t="shared" si="116"/>
        <v>175.95744680851064</v>
      </c>
      <c r="T1533" s="7">
        <f t="shared" si="119"/>
        <v>56.643835616438359</v>
      </c>
      <c r="U1533" t="s">
        <v>8338</v>
      </c>
      <c r="V1533" t="s">
        <v>8339</v>
      </c>
    </row>
    <row r="1534" spans="1:22" ht="4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294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4">
        <f t="shared" si="117"/>
        <v>42391.225289351853</v>
      </c>
      <c r="M1534" s="19">
        <f t="shared" si="118"/>
        <v>2016</v>
      </c>
      <c r="N1534" s="14">
        <f t="shared" si="115"/>
        <v>42415.375</v>
      </c>
      <c r="O1534" t="b">
        <v>1</v>
      </c>
      <c r="P1534">
        <v>294</v>
      </c>
      <c r="Q1534" t="b">
        <v>1</v>
      </c>
      <c r="R1534" t="s">
        <v>8285</v>
      </c>
      <c r="S1534" s="7">
        <f t="shared" si="116"/>
        <v>484.02000000000004</v>
      </c>
      <c r="T1534" s="7">
        <f t="shared" si="119"/>
        <v>82.316326530612244</v>
      </c>
      <c r="U1534" t="s">
        <v>8338</v>
      </c>
      <c r="V1534" t="s">
        <v>8339</v>
      </c>
    </row>
    <row r="1535" spans="1:22" ht="30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740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4">
        <f t="shared" si="117"/>
        <v>42442.75204861111</v>
      </c>
      <c r="M1535" s="19">
        <f t="shared" si="118"/>
        <v>2016</v>
      </c>
      <c r="N1535" s="14">
        <f t="shared" si="115"/>
        <v>42491.915972222225</v>
      </c>
      <c r="O1535" t="b">
        <v>1</v>
      </c>
      <c r="P1535">
        <v>740</v>
      </c>
      <c r="Q1535" t="b">
        <v>1</v>
      </c>
      <c r="R1535" t="s">
        <v>8285</v>
      </c>
      <c r="S1535" s="7">
        <f t="shared" si="116"/>
        <v>145.14000000000001</v>
      </c>
      <c r="T1535" s="7">
        <f t="shared" si="119"/>
        <v>88.26081081081081</v>
      </c>
      <c r="U1535" t="s">
        <v>8338</v>
      </c>
      <c r="V1535" t="s">
        <v>8339</v>
      </c>
    </row>
    <row r="1536" spans="1:22" ht="4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369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4">
        <f t="shared" si="117"/>
        <v>42221.424328703702</v>
      </c>
      <c r="M1536" s="19">
        <f t="shared" si="118"/>
        <v>2015</v>
      </c>
      <c r="N1536" s="14">
        <f t="shared" si="115"/>
        <v>42251.424328703702</v>
      </c>
      <c r="O1536" t="b">
        <v>1</v>
      </c>
      <c r="P1536">
        <v>369</v>
      </c>
      <c r="Q1536" t="b">
        <v>1</v>
      </c>
      <c r="R1536" t="s">
        <v>8285</v>
      </c>
      <c r="S1536" s="7">
        <f t="shared" si="116"/>
        <v>417.73333333333335</v>
      </c>
      <c r="T1536" s="7">
        <f t="shared" si="119"/>
        <v>84.905149051490511</v>
      </c>
      <c r="U1536" t="s">
        <v>8338</v>
      </c>
      <c r="V1536" t="s">
        <v>8339</v>
      </c>
    </row>
    <row r="1537" spans="1:22" ht="4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110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4">
        <f t="shared" si="117"/>
        <v>42484.579062500001</v>
      </c>
      <c r="M1537" s="19">
        <f t="shared" si="118"/>
        <v>2016</v>
      </c>
      <c r="N1537" s="14">
        <f t="shared" si="115"/>
        <v>42513.666666666672</v>
      </c>
      <c r="O1537" t="b">
        <v>1</v>
      </c>
      <c r="P1537">
        <v>110</v>
      </c>
      <c r="Q1537" t="b">
        <v>1</v>
      </c>
      <c r="R1537" t="s">
        <v>8285</v>
      </c>
      <c r="S1537" s="7">
        <f t="shared" si="116"/>
        <v>132.42499999999998</v>
      </c>
      <c r="T1537" s="7">
        <f t="shared" si="119"/>
        <v>48.154545454545456</v>
      </c>
      <c r="U1537" t="s">
        <v>8338</v>
      </c>
      <c r="V1537" t="s">
        <v>8339</v>
      </c>
    </row>
    <row r="1538" spans="1:22" ht="45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455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4">
        <f t="shared" si="117"/>
        <v>42213.552199074074</v>
      </c>
      <c r="M1538" s="19">
        <f t="shared" si="118"/>
        <v>2015</v>
      </c>
      <c r="N1538" s="14">
        <f t="shared" ref="N1538:N1601" si="120">(J1538/86400)+25569+(-6/24)</f>
        <v>42243.552199074074</v>
      </c>
      <c r="O1538" t="b">
        <v>1</v>
      </c>
      <c r="P1538">
        <v>455</v>
      </c>
      <c r="Q1538" t="b">
        <v>1</v>
      </c>
      <c r="R1538" t="s">
        <v>8285</v>
      </c>
      <c r="S1538" s="7">
        <f t="shared" ref="S1538:S1601" si="121">F1538/D1538*100</f>
        <v>250.30841666666666</v>
      </c>
      <c r="T1538" s="7">
        <f t="shared" si="119"/>
        <v>66.015406593406595</v>
      </c>
      <c r="U1538" t="s">
        <v>8338</v>
      </c>
      <c r="V1538" t="s">
        <v>8339</v>
      </c>
    </row>
    <row r="1539" spans="1:22" ht="30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224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4">
        <f t="shared" ref="L1539:L1602" si="122">(K1539/86400)+25569+(-6/24)</f>
        <v>42552.065127314811</v>
      </c>
      <c r="M1539" s="19">
        <f t="shared" ref="M1539:M1602" si="123">YEAR(L1539)</f>
        <v>2016</v>
      </c>
      <c r="N1539" s="14">
        <f t="shared" si="120"/>
        <v>42588.5</v>
      </c>
      <c r="O1539" t="b">
        <v>1</v>
      </c>
      <c r="P1539">
        <v>224</v>
      </c>
      <c r="Q1539" t="b">
        <v>1</v>
      </c>
      <c r="R1539" t="s">
        <v>8285</v>
      </c>
      <c r="S1539" s="7">
        <f t="shared" si="121"/>
        <v>179.9</v>
      </c>
      <c r="T1539" s="7">
        <f t="shared" ref="T1539:T1602" si="124">IFERROR(F1539/P1539,0)</f>
        <v>96.375</v>
      </c>
      <c r="U1539" t="s">
        <v>8338</v>
      </c>
      <c r="V1539" t="s">
        <v>8339</v>
      </c>
    </row>
    <row r="1540" spans="1:22" ht="4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46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4">
        <f t="shared" si="122"/>
        <v>41981.532060185185</v>
      </c>
      <c r="M1540" s="19">
        <f t="shared" si="123"/>
        <v>2014</v>
      </c>
      <c r="N1540" s="14">
        <f t="shared" si="120"/>
        <v>42026.532060185185</v>
      </c>
      <c r="O1540" t="b">
        <v>1</v>
      </c>
      <c r="P1540">
        <v>46</v>
      </c>
      <c r="Q1540" t="b">
        <v>1</v>
      </c>
      <c r="R1540" t="s">
        <v>8285</v>
      </c>
      <c r="S1540" s="7">
        <f t="shared" si="121"/>
        <v>102.62857142857142</v>
      </c>
      <c r="T1540" s="7">
        <f t="shared" si="124"/>
        <v>156.17391304347825</v>
      </c>
      <c r="U1540" t="s">
        <v>8338</v>
      </c>
      <c r="V1540" t="s">
        <v>8339</v>
      </c>
    </row>
    <row r="1541" spans="1:22" ht="4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284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4">
        <f t="shared" si="122"/>
        <v>42705.66920138889</v>
      </c>
      <c r="M1541" s="19">
        <f t="shared" si="123"/>
        <v>2016</v>
      </c>
      <c r="N1541" s="14">
        <f t="shared" si="120"/>
        <v>42738.66920138889</v>
      </c>
      <c r="O1541" t="b">
        <v>0</v>
      </c>
      <c r="P1541">
        <v>284</v>
      </c>
      <c r="Q1541" t="b">
        <v>1</v>
      </c>
      <c r="R1541" t="s">
        <v>8285</v>
      </c>
      <c r="S1541" s="7">
        <f t="shared" si="121"/>
        <v>135.98609999999999</v>
      </c>
      <c r="T1541" s="7">
        <f t="shared" si="124"/>
        <v>95.764859154929582</v>
      </c>
      <c r="U1541" t="s">
        <v>8338</v>
      </c>
      <c r="V1541" t="s">
        <v>8339</v>
      </c>
    </row>
    <row r="1542" spans="1:22" ht="4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98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4">
        <f t="shared" si="122"/>
        <v>41938.75712962963</v>
      </c>
      <c r="M1542" s="19">
        <f t="shared" si="123"/>
        <v>2014</v>
      </c>
      <c r="N1542" s="14">
        <f t="shared" si="120"/>
        <v>41968.802083333328</v>
      </c>
      <c r="O1542" t="b">
        <v>1</v>
      </c>
      <c r="P1542">
        <v>98</v>
      </c>
      <c r="Q1542" t="b">
        <v>1</v>
      </c>
      <c r="R1542" t="s">
        <v>8285</v>
      </c>
      <c r="S1542" s="7">
        <f t="shared" si="121"/>
        <v>117.86666666666667</v>
      </c>
      <c r="T1542" s="7">
        <f t="shared" si="124"/>
        <v>180.40816326530611</v>
      </c>
      <c r="U1542" t="s">
        <v>8338</v>
      </c>
      <c r="V1542" t="s">
        <v>8339</v>
      </c>
    </row>
    <row r="1543" spans="1:22" ht="30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2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4">
        <f t="shared" si="122"/>
        <v>41974.462245370371</v>
      </c>
      <c r="M1543" s="19">
        <f t="shared" si="123"/>
        <v>2014</v>
      </c>
      <c r="N1543" s="14">
        <f t="shared" si="120"/>
        <v>42004.462245370371</v>
      </c>
      <c r="O1543" t="b">
        <v>0</v>
      </c>
      <c r="P1543">
        <v>2</v>
      </c>
      <c r="Q1543" t="b">
        <v>0</v>
      </c>
      <c r="R1543" t="s">
        <v>8289</v>
      </c>
      <c r="S1543" s="7">
        <f t="shared" si="121"/>
        <v>3.3333333333333333E-2</v>
      </c>
      <c r="T1543" s="7">
        <f t="shared" si="124"/>
        <v>3</v>
      </c>
      <c r="U1543" t="s">
        <v>8338</v>
      </c>
      <c r="V1543" t="s">
        <v>8343</v>
      </c>
    </row>
    <row r="1544" spans="1:22" ht="45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1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4">
        <f t="shared" si="122"/>
        <v>42170.746527777781</v>
      </c>
      <c r="M1544" s="19">
        <f t="shared" si="123"/>
        <v>2015</v>
      </c>
      <c r="N1544" s="14">
        <f t="shared" si="120"/>
        <v>42185.746527777781</v>
      </c>
      <c r="O1544" t="b">
        <v>0</v>
      </c>
      <c r="P1544">
        <v>1</v>
      </c>
      <c r="Q1544" t="b">
        <v>0</v>
      </c>
      <c r="R1544" t="s">
        <v>8289</v>
      </c>
      <c r="S1544" s="7">
        <f t="shared" si="121"/>
        <v>4</v>
      </c>
      <c r="T1544" s="7">
        <f t="shared" si="124"/>
        <v>20</v>
      </c>
      <c r="U1544" t="s">
        <v>8338</v>
      </c>
      <c r="V1544" t="s">
        <v>8343</v>
      </c>
    </row>
    <row r="1545" spans="1:22" ht="4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4">
        <f t="shared" si="122"/>
        <v>41935.259652777779</v>
      </c>
      <c r="M1545" s="19">
        <f t="shared" si="123"/>
        <v>2014</v>
      </c>
      <c r="N1545" s="14">
        <f t="shared" si="120"/>
        <v>41965.301319444443</v>
      </c>
      <c r="O1545" t="b">
        <v>0</v>
      </c>
      <c r="P1545">
        <v>1</v>
      </c>
      <c r="Q1545" t="b">
        <v>0</v>
      </c>
      <c r="R1545" t="s">
        <v>8289</v>
      </c>
      <c r="S1545" s="7">
        <f t="shared" si="121"/>
        <v>0.44444444444444442</v>
      </c>
      <c r="T1545" s="7">
        <f t="shared" si="124"/>
        <v>10</v>
      </c>
      <c r="U1545" t="s">
        <v>8338</v>
      </c>
      <c r="V1545" t="s">
        <v>8343</v>
      </c>
    </row>
    <row r="1546" spans="1:22" ht="4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4">
        <f t="shared" si="122"/>
        <v>42052.801203703704</v>
      </c>
      <c r="M1546" s="19">
        <f t="shared" si="123"/>
        <v>2015</v>
      </c>
      <c r="N1546" s="14">
        <f t="shared" si="120"/>
        <v>42094.762499999997</v>
      </c>
      <c r="O1546" t="b">
        <v>0</v>
      </c>
      <c r="P1546">
        <v>0</v>
      </c>
      <c r="Q1546" t="b">
        <v>0</v>
      </c>
      <c r="R1546" t="s">
        <v>8289</v>
      </c>
      <c r="S1546" s="7">
        <f t="shared" si="121"/>
        <v>0</v>
      </c>
      <c r="T1546" s="7">
        <f t="shared" si="124"/>
        <v>0</v>
      </c>
      <c r="U1546" t="s">
        <v>8338</v>
      </c>
      <c r="V1546" t="s">
        <v>8343</v>
      </c>
    </row>
    <row r="1547" spans="1:22" ht="4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4">
        <f t="shared" si="122"/>
        <v>42031.634652777779</v>
      </c>
      <c r="M1547" s="19">
        <f t="shared" si="123"/>
        <v>2015</v>
      </c>
      <c r="N1547" s="14">
        <f t="shared" si="120"/>
        <v>42065.636111111111</v>
      </c>
      <c r="O1547" t="b">
        <v>0</v>
      </c>
      <c r="P1547">
        <v>1</v>
      </c>
      <c r="Q1547" t="b">
        <v>0</v>
      </c>
      <c r="R1547" t="s">
        <v>8289</v>
      </c>
      <c r="S1547" s="7">
        <f t="shared" si="121"/>
        <v>3.3333333333333333E-2</v>
      </c>
      <c r="T1547" s="7">
        <f t="shared" si="124"/>
        <v>1</v>
      </c>
      <c r="U1547" t="s">
        <v>8338</v>
      </c>
      <c r="V1547" t="s">
        <v>8343</v>
      </c>
    </row>
    <row r="1548" spans="1:22" ht="4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11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4">
        <f t="shared" si="122"/>
        <v>41838.962951388887</v>
      </c>
      <c r="M1548" s="19">
        <f t="shared" si="123"/>
        <v>2014</v>
      </c>
      <c r="N1548" s="14">
        <f t="shared" si="120"/>
        <v>41898.962951388887</v>
      </c>
      <c r="O1548" t="b">
        <v>0</v>
      </c>
      <c r="P1548">
        <v>11</v>
      </c>
      <c r="Q1548" t="b">
        <v>0</v>
      </c>
      <c r="R1548" t="s">
        <v>8289</v>
      </c>
      <c r="S1548" s="7">
        <f t="shared" si="121"/>
        <v>28.9</v>
      </c>
      <c r="T1548" s="7">
        <f t="shared" si="124"/>
        <v>26.272727272727273</v>
      </c>
      <c r="U1548" t="s">
        <v>8338</v>
      </c>
      <c r="V1548" t="s">
        <v>8343</v>
      </c>
    </row>
    <row r="1549" spans="1:22" ht="4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4">
        <f t="shared" si="122"/>
        <v>42782.176875000005</v>
      </c>
      <c r="M1549" s="19">
        <f t="shared" si="123"/>
        <v>2017</v>
      </c>
      <c r="N1549" s="14">
        <f t="shared" si="120"/>
        <v>42789.176875000005</v>
      </c>
      <c r="O1549" t="b">
        <v>0</v>
      </c>
      <c r="P1549">
        <v>0</v>
      </c>
      <c r="Q1549" t="b">
        <v>0</v>
      </c>
      <c r="R1549" t="s">
        <v>8289</v>
      </c>
      <c r="S1549" s="7">
        <f t="shared" si="121"/>
        <v>0</v>
      </c>
      <c r="T1549" s="7">
        <f t="shared" si="124"/>
        <v>0</v>
      </c>
      <c r="U1549" t="s">
        <v>8338</v>
      </c>
      <c r="V1549" t="s">
        <v>8343</v>
      </c>
    </row>
    <row r="1550" spans="1:22" ht="30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1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4">
        <f t="shared" si="122"/>
        <v>42286.63217592593</v>
      </c>
      <c r="M1550" s="19">
        <f t="shared" si="123"/>
        <v>2015</v>
      </c>
      <c r="N1550" s="14">
        <f t="shared" si="120"/>
        <v>42316.673842592594</v>
      </c>
      <c r="O1550" t="b">
        <v>0</v>
      </c>
      <c r="P1550">
        <v>1</v>
      </c>
      <c r="Q1550" t="b">
        <v>0</v>
      </c>
      <c r="R1550" t="s">
        <v>8289</v>
      </c>
      <c r="S1550" s="7">
        <f t="shared" si="121"/>
        <v>8.5714285714285712</v>
      </c>
      <c r="T1550" s="7">
        <f t="shared" si="124"/>
        <v>60</v>
      </c>
      <c r="U1550" t="s">
        <v>8338</v>
      </c>
      <c r="V1550" t="s">
        <v>8343</v>
      </c>
    </row>
    <row r="1551" spans="1:22" ht="4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6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4">
        <f t="shared" si="122"/>
        <v>42280.886099537034</v>
      </c>
      <c r="M1551" s="19">
        <f t="shared" si="123"/>
        <v>2015</v>
      </c>
      <c r="N1551" s="14">
        <f t="shared" si="120"/>
        <v>42310.927766203706</v>
      </c>
      <c r="O1551" t="b">
        <v>0</v>
      </c>
      <c r="P1551">
        <v>6</v>
      </c>
      <c r="Q1551" t="b">
        <v>0</v>
      </c>
      <c r="R1551" t="s">
        <v>8289</v>
      </c>
      <c r="S1551" s="7">
        <f t="shared" si="121"/>
        <v>34</v>
      </c>
      <c r="T1551" s="7">
        <f t="shared" si="124"/>
        <v>28.333333333333332</v>
      </c>
      <c r="U1551" t="s">
        <v>8338</v>
      </c>
      <c r="V1551" t="s">
        <v>8343</v>
      </c>
    </row>
    <row r="1552" spans="1:22" ht="45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7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4">
        <f t="shared" si="122"/>
        <v>42472.199467592596</v>
      </c>
      <c r="M1552" s="19">
        <f t="shared" si="123"/>
        <v>2016</v>
      </c>
      <c r="N1552" s="14">
        <f t="shared" si="120"/>
        <v>42502.199467592596</v>
      </c>
      <c r="O1552" t="b">
        <v>0</v>
      </c>
      <c r="P1552">
        <v>7</v>
      </c>
      <c r="Q1552" t="b">
        <v>0</v>
      </c>
      <c r="R1552" t="s">
        <v>8289</v>
      </c>
      <c r="S1552" s="7">
        <f t="shared" si="121"/>
        <v>13.466666666666665</v>
      </c>
      <c r="T1552" s="7">
        <f t="shared" si="124"/>
        <v>14.428571428571429</v>
      </c>
      <c r="U1552" t="s">
        <v>8338</v>
      </c>
      <c r="V1552" t="s">
        <v>8343</v>
      </c>
    </row>
    <row r="1553" spans="1:22" ht="4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4">
        <f t="shared" si="122"/>
        <v>42121.574525462958</v>
      </c>
      <c r="M1553" s="19">
        <f t="shared" si="123"/>
        <v>2015</v>
      </c>
      <c r="N1553" s="14">
        <f t="shared" si="120"/>
        <v>42151.574525462958</v>
      </c>
      <c r="O1553" t="b">
        <v>0</v>
      </c>
      <c r="P1553">
        <v>0</v>
      </c>
      <c r="Q1553" t="b">
        <v>0</v>
      </c>
      <c r="R1553" t="s">
        <v>8289</v>
      </c>
      <c r="S1553" s="7">
        <f t="shared" si="121"/>
        <v>0</v>
      </c>
      <c r="T1553" s="7">
        <f t="shared" si="124"/>
        <v>0</v>
      </c>
      <c r="U1553" t="s">
        <v>8338</v>
      </c>
      <c r="V1553" t="s">
        <v>8343</v>
      </c>
    </row>
    <row r="1554" spans="1:22" ht="4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16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4">
        <f t="shared" si="122"/>
        <v>41892.438750000001</v>
      </c>
      <c r="M1554" s="19">
        <f t="shared" si="123"/>
        <v>2014</v>
      </c>
      <c r="N1554" s="14">
        <f t="shared" si="120"/>
        <v>41912.915972222225</v>
      </c>
      <c r="O1554" t="b">
        <v>0</v>
      </c>
      <c r="P1554">
        <v>16</v>
      </c>
      <c r="Q1554" t="b">
        <v>0</v>
      </c>
      <c r="R1554" t="s">
        <v>8289</v>
      </c>
      <c r="S1554" s="7">
        <f t="shared" si="121"/>
        <v>49.186046511627907</v>
      </c>
      <c r="T1554" s="7">
        <f t="shared" si="124"/>
        <v>132.1875</v>
      </c>
      <c r="U1554" t="s">
        <v>8338</v>
      </c>
      <c r="V1554" t="s">
        <v>8343</v>
      </c>
    </row>
    <row r="1555" spans="1:22" ht="4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4">
        <f t="shared" si="122"/>
        <v>42219.032951388886</v>
      </c>
      <c r="M1555" s="19">
        <f t="shared" si="123"/>
        <v>2015</v>
      </c>
      <c r="N1555" s="14">
        <f t="shared" si="120"/>
        <v>42249.032951388886</v>
      </c>
      <c r="O1555" t="b">
        <v>0</v>
      </c>
      <c r="P1555">
        <v>0</v>
      </c>
      <c r="Q1555" t="b">
        <v>0</v>
      </c>
      <c r="R1555" t="s">
        <v>8289</v>
      </c>
      <c r="S1555" s="7">
        <f t="shared" si="121"/>
        <v>0</v>
      </c>
      <c r="T1555" s="7">
        <f t="shared" si="124"/>
        <v>0</v>
      </c>
      <c r="U1555" t="s">
        <v>8338</v>
      </c>
      <c r="V1555" t="s">
        <v>8343</v>
      </c>
    </row>
    <row r="1556" spans="1:22" ht="45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4">
        <f t="shared" si="122"/>
        <v>42188.002199074079</v>
      </c>
      <c r="M1556" s="19">
        <f t="shared" si="123"/>
        <v>2015</v>
      </c>
      <c r="N1556" s="14">
        <f t="shared" si="120"/>
        <v>42218.002199074079</v>
      </c>
      <c r="O1556" t="b">
        <v>0</v>
      </c>
      <c r="P1556">
        <v>0</v>
      </c>
      <c r="Q1556" t="b">
        <v>0</v>
      </c>
      <c r="R1556" t="s">
        <v>8289</v>
      </c>
      <c r="S1556" s="7">
        <f t="shared" si="121"/>
        <v>0</v>
      </c>
      <c r="T1556" s="7">
        <f t="shared" si="124"/>
        <v>0</v>
      </c>
      <c r="U1556" t="s">
        <v>8338</v>
      </c>
      <c r="V1556" t="s">
        <v>8343</v>
      </c>
    </row>
    <row r="1557" spans="1:22" ht="4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4">
        <f t="shared" si="122"/>
        <v>42241.363796296297</v>
      </c>
      <c r="M1557" s="19">
        <f t="shared" si="123"/>
        <v>2015</v>
      </c>
      <c r="N1557" s="14">
        <f t="shared" si="120"/>
        <v>42264.458333333328</v>
      </c>
      <c r="O1557" t="b">
        <v>0</v>
      </c>
      <c r="P1557">
        <v>0</v>
      </c>
      <c r="Q1557" t="b">
        <v>0</v>
      </c>
      <c r="R1557" t="s">
        <v>8289</v>
      </c>
      <c r="S1557" s="7">
        <f t="shared" si="121"/>
        <v>0</v>
      </c>
      <c r="T1557" s="7">
        <f t="shared" si="124"/>
        <v>0</v>
      </c>
      <c r="U1557" t="s">
        <v>8338</v>
      </c>
      <c r="V1557" t="s">
        <v>8343</v>
      </c>
    </row>
    <row r="1558" spans="1:22" ht="30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12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4">
        <f t="shared" si="122"/>
        <v>42524.903055555551</v>
      </c>
      <c r="M1558" s="19">
        <f t="shared" si="123"/>
        <v>2016</v>
      </c>
      <c r="N1558" s="14">
        <f t="shared" si="120"/>
        <v>42554.903055555551</v>
      </c>
      <c r="O1558" t="b">
        <v>0</v>
      </c>
      <c r="P1558">
        <v>12</v>
      </c>
      <c r="Q1558" t="b">
        <v>0</v>
      </c>
      <c r="R1558" t="s">
        <v>8289</v>
      </c>
      <c r="S1558" s="7">
        <f t="shared" si="121"/>
        <v>45.133333333333333</v>
      </c>
      <c r="T1558" s="7">
        <f t="shared" si="124"/>
        <v>56.416666666666664</v>
      </c>
      <c r="U1558" t="s">
        <v>8338</v>
      </c>
      <c r="V1558" t="s">
        <v>8343</v>
      </c>
    </row>
    <row r="1559" spans="1:22" ht="4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4">
        <f t="shared" si="122"/>
        <v>41871.40315972222</v>
      </c>
      <c r="M1559" s="19">
        <f t="shared" si="123"/>
        <v>2014</v>
      </c>
      <c r="N1559" s="14">
        <f t="shared" si="120"/>
        <v>41902.40315972222</v>
      </c>
      <c r="O1559" t="b">
        <v>0</v>
      </c>
      <c r="P1559">
        <v>1</v>
      </c>
      <c r="Q1559" t="b">
        <v>0</v>
      </c>
      <c r="R1559" t="s">
        <v>8289</v>
      </c>
      <c r="S1559" s="7">
        <f t="shared" si="121"/>
        <v>4</v>
      </c>
      <c r="T1559" s="7">
        <f t="shared" si="124"/>
        <v>100</v>
      </c>
      <c r="U1559" t="s">
        <v>8338</v>
      </c>
      <c r="V1559" t="s">
        <v>8343</v>
      </c>
    </row>
    <row r="1560" spans="1:22" ht="30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4">
        <f t="shared" si="122"/>
        <v>42185.147673611107</v>
      </c>
      <c r="M1560" s="19">
        <f t="shared" si="123"/>
        <v>2015</v>
      </c>
      <c r="N1560" s="14">
        <f t="shared" si="120"/>
        <v>42244.258333333331</v>
      </c>
      <c r="O1560" t="b">
        <v>0</v>
      </c>
      <c r="P1560">
        <v>3</v>
      </c>
      <c r="Q1560" t="b">
        <v>0</v>
      </c>
      <c r="R1560" t="s">
        <v>8289</v>
      </c>
      <c r="S1560" s="7">
        <f t="shared" si="121"/>
        <v>4.666666666666667</v>
      </c>
      <c r="T1560" s="7">
        <f t="shared" si="124"/>
        <v>11.666666666666666</v>
      </c>
      <c r="U1560" t="s">
        <v>8338</v>
      </c>
      <c r="V1560" t="s">
        <v>8343</v>
      </c>
    </row>
    <row r="1561" spans="1:22" ht="30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1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4">
        <f t="shared" si="122"/>
        <v>42107.803229166668</v>
      </c>
      <c r="M1561" s="19">
        <f t="shared" si="123"/>
        <v>2015</v>
      </c>
      <c r="N1561" s="14">
        <f t="shared" si="120"/>
        <v>42122.803229166668</v>
      </c>
      <c r="O1561" t="b">
        <v>0</v>
      </c>
      <c r="P1561">
        <v>1</v>
      </c>
      <c r="Q1561" t="b">
        <v>0</v>
      </c>
      <c r="R1561" t="s">
        <v>8289</v>
      </c>
      <c r="S1561" s="7">
        <f t="shared" si="121"/>
        <v>0.33333333333333337</v>
      </c>
      <c r="T1561" s="7">
        <f t="shared" si="124"/>
        <v>50</v>
      </c>
      <c r="U1561" t="s">
        <v>8338</v>
      </c>
      <c r="V1561" t="s">
        <v>8343</v>
      </c>
    </row>
    <row r="1562" spans="1:22" ht="4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4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4">
        <f t="shared" si="122"/>
        <v>41935.770752314813</v>
      </c>
      <c r="M1562" s="19">
        <f t="shared" si="123"/>
        <v>2014</v>
      </c>
      <c r="N1562" s="14">
        <f t="shared" si="120"/>
        <v>41955.812418981484</v>
      </c>
      <c r="O1562" t="b">
        <v>0</v>
      </c>
      <c r="P1562">
        <v>4</v>
      </c>
      <c r="Q1562" t="b">
        <v>0</v>
      </c>
      <c r="R1562" t="s">
        <v>8289</v>
      </c>
      <c r="S1562" s="7">
        <f t="shared" si="121"/>
        <v>3.7600000000000002</v>
      </c>
      <c r="T1562" s="7">
        <f t="shared" si="124"/>
        <v>23.5</v>
      </c>
      <c r="U1562" t="s">
        <v>8338</v>
      </c>
      <c r="V1562" t="s">
        <v>8343</v>
      </c>
    </row>
    <row r="1563" spans="1:22" ht="45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1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4">
        <f t="shared" si="122"/>
        <v>41554.791701388887</v>
      </c>
      <c r="M1563" s="19">
        <f t="shared" si="123"/>
        <v>2013</v>
      </c>
      <c r="N1563" s="14">
        <f t="shared" si="120"/>
        <v>41584.833368055552</v>
      </c>
      <c r="O1563" t="b">
        <v>0</v>
      </c>
      <c r="P1563">
        <v>1</v>
      </c>
      <c r="Q1563" t="b">
        <v>0</v>
      </c>
      <c r="R1563" t="s">
        <v>8290</v>
      </c>
      <c r="S1563" s="7">
        <f t="shared" si="121"/>
        <v>0.67</v>
      </c>
      <c r="T1563" s="7">
        <f t="shared" si="124"/>
        <v>67</v>
      </c>
      <c r="U1563" t="s">
        <v>8322</v>
      </c>
      <c r="V1563" t="s">
        <v>8344</v>
      </c>
    </row>
    <row r="1564" spans="1:22" ht="45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4">
        <f t="shared" si="122"/>
        <v>40079.316157407404</v>
      </c>
      <c r="M1564" s="19">
        <f t="shared" si="123"/>
        <v>2009</v>
      </c>
      <c r="N1564" s="14">
        <f t="shared" si="120"/>
        <v>40148.784722222219</v>
      </c>
      <c r="O1564" t="b">
        <v>0</v>
      </c>
      <c r="P1564">
        <v>0</v>
      </c>
      <c r="Q1564" t="b">
        <v>0</v>
      </c>
      <c r="R1564" t="s">
        <v>8290</v>
      </c>
      <c r="S1564" s="7">
        <f t="shared" si="121"/>
        <v>0</v>
      </c>
      <c r="T1564" s="7">
        <f t="shared" si="124"/>
        <v>0</v>
      </c>
      <c r="U1564" t="s">
        <v>8322</v>
      </c>
      <c r="V1564" t="s">
        <v>8344</v>
      </c>
    </row>
    <row r="1565" spans="1:22" ht="4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2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4">
        <f t="shared" si="122"/>
        <v>41652.492488425924</v>
      </c>
      <c r="M1565" s="19">
        <f t="shared" si="123"/>
        <v>2014</v>
      </c>
      <c r="N1565" s="14">
        <f t="shared" si="120"/>
        <v>41712.450821759259</v>
      </c>
      <c r="O1565" t="b">
        <v>0</v>
      </c>
      <c r="P1565">
        <v>2</v>
      </c>
      <c r="Q1565" t="b">
        <v>0</v>
      </c>
      <c r="R1565" t="s">
        <v>8290</v>
      </c>
      <c r="S1565" s="7">
        <f t="shared" si="121"/>
        <v>1.4166666666666665</v>
      </c>
      <c r="T1565" s="7">
        <f t="shared" si="124"/>
        <v>42.5</v>
      </c>
      <c r="U1565" t="s">
        <v>8322</v>
      </c>
      <c r="V1565" t="s">
        <v>8344</v>
      </c>
    </row>
    <row r="1566" spans="1:22" ht="4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4">
        <f t="shared" si="122"/>
        <v>42121.117002314815</v>
      </c>
      <c r="M1566" s="19">
        <f t="shared" si="123"/>
        <v>2015</v>
      </c>
      <c r="N1566" s="14">
        <f t="shared" si="120"/>
        <v>42152.586805555555</v>
      </c>
      <c r="O1566" t="b">
        <v>0</v>
      </c>
      <c r="P1566">
        <v>1</v>
      </c>
      <c r="Q1566" t="b">
        <v>0</v>
      </c>
      <c r="R1566" t="s">
        <v>8290</v>
      </c>
      <c r="S1566" s="7">
        <f t="shared" si="121"/>
        <v>0.1</v>
      </c>
      <c r="T1566" s="7">
        <f t="shared" si="124"/>
        <v>10</v>
      </c>
      <c r="U1566" t="s">
        <v>8322</v>
      </c>
      <c r="V1566" t="s">
        <v>8344</v>
      </c>
    </row>
    <row r="1567" spans="1:22" ht="4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4">
        <f t="shared" si="122"/>
        <v>40672.479872685188</v>
      </c>
      <c r="M1567" s="19">
        <f t="shared" si="123"/>
        <v>2011</v>
      </c>
      <c r="N1567" s="14">
        <f t="shared" si="120"/>
        <v>40702.479872685188</v>
      </c>
      <c r="O1567" t="b">
        <v>0</v>
      </c>
      <c r="P1567">
        <v>1</v>
      </c>
      <c r="Q1567" t="b">
        <v>0</v>
      </c>
      <c r="R1567" t="s">
        <v>8290</v>
      </c>
      <c r="S1567" s="7">
        <f t="shared" si="121"/>
        <v>2.5</v>
      </c>
      <c r="T1567" s="7">
        <f t="shared" si="124"/>
        <v>100</v>
      </c>
      <c r="U1567" t="s">
        <v>8322</v>
      </c>
      <c r="V1567" t="s">
        <v>8344</v>
      </c>
    </row>
    <row r="1568" spans="1:22" ht="4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59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4">
        <f t="shared" si="122"/>
        <v>42549.666712962964</v>
      </c>
      <c r="M1568" s="19">
        <f t="shared" si="123"/>
        <v>2016</v>
      </c>
      <c r="N1568" s="14">
        <f t="shared" si="120"/>
        <v>42578.666666666672</v>
      </c>
      <c r="O1568" t="b">
        <v>0</v>
      </c>
      <c r="P1568">
        <v>59</v>
      </c>
      <c r="Q1568" t="b">
        <v>0</v>
      </c>
      <c r="R1568" t="s">
        <v>8290</v>
      </c>
      <c r="S1568" s="7">
        <f t="shared" si="121"/>
        <v>21.25</v>
      </c>
      <c r="T1568" s="7">
        <f t="shared" si="124"/>
        <v>108.05084745762711</v>
      </c>
      <c r="U1568" t="s">
        <v>8322</v>
      </c>
      <c r="V1568" t="s">
        <v>8344</v>
      </c>
    </row>
    <row r="1569" spans="1:22" ht="4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13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4">
        <f t="shared" si="122"/>
        <v>41671.68686342593</v>
      </c>
      <c r="M1569" s="19">
        <f t="shared" si="123"/>
        <v>2014</v>
      </c>
      <c r="N1569" s="14">
        <f t="shared" si="120"/>
        <v>41686.75</v>
      </c>
      <c r="O1569" t="b">
        <v>0</v>
      </c>
      <c r="P1569">
        <v>13</v>
      </c>
      <c r="Q1569" t="b">
        <v>0</v>
      </c>
      <c r="R1569" t="s">
        <v>8290</v>
      </c>
      <c r="S1569" s="7">
        <f t="shared" si="121"/>
        <v>4.117647058823529</v>
      </c>
      <c r="T1569" s="7">
        <f t="shared" si="124"/>
        <v>26.923076923076923</v>
      </c>
      <c r="U1569" t="s">
        <v>8322</v>
      </c>
      <c r="V1569" t="s">
        <v>8344</v>
      </c>
    </row>
    <row r="1570" spans="1:22" ht="4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22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4">
        <f t="shared" si="122"/>
        <v>41961.812326388885</v>
      </c>
      <c r="M1570" s="19">
        <f t="shared" si="123"/>
        <v>2014</v>
      </c>
      <c r="N1570" s="14">
        <f t="shared" si="120"/>
        <v>41996.812326388885</v>
      </c>
      <c r="O1570" t="b">
        <v>0</v>
      </c>
      <c r="P1570">
        <v>22</v>
      </c>
      <c r="Q1570" t="b">
        <v>0</v>
      </c>
      <c r="R1570" t="s">
        <v>8290</v>
      </c>
      <c r="S1570" s="7">
        <f t="shared" si="121"/>
        <v>13.639999999999999</v>
      </c>
      <c r="T1570" s="7">
        <f t="shared" si="124"/>
        <v>155</v>
      </c>
      <c r="U1570" t="s">
        <v>8322</v>
      </c>
      <c r="V1570" t="s">
        <v>8344</v>
      </c>
    </row>
    <row r="1571" spans="1:22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4">
        <f t="shared" si="122"/>
        <v>41389.429560185185</v>
      </c>
      <c r="M1571" s="19">
        <f t="shared" si="123"/>
        <v>2013</v>
      </c>
      <c r="N1571" s="14">
        <f t="shared" si="120"/>
        <v>41419.429560185185</v>
      </c>
      <c r="O1571" t="b">
        <v>0</v>
      </c>
      <c r="P1571">
        <v>0</v>
      </c>
      <c r="Q1571" t="b">
        <v>0</v>
      </c>
      <c r="R1571" t="s">
        <v>8290</v>
      </c>
      <c r="S1571" s="7">
        <f t="shared" si="121"/>
        <v>0</v>
      </c>
      <c r="T1571" s="7">
        <f t="shared" si="124"/>
        <v>0</v>
      </c>
      <c r="U1571" t="s">
        <v>8322</v>
      </c>
      <c r="V1571" t="s">
        <v>8344</v>
      </c>
    </row>
    <row r="1572" spans="1:22" ht="30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52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4">
        <f t="shared" si="122"/>
        <v>42438.563449074078</v>
      </c>
      <c r="M1572" s="19">
        <f t="shared" si="123"/>
        <v>2016</v>
      </c>
      <c r="N1572" s="14">
        <f t="shared" si="120"/>
        <v>42468.521782407406</v>
      </c>
      <c r="O1572" t="b">
        <v>0</v>
      </c>
      <c r="P1572">
        <v>52</v>
      </c>
      <c r="Q1572" t="b">
        <v>0</v>
      </c>
      <c r="R1572" t="s">
        <v>8290</v>
      </c>
      <c r="S1572" s="7">
        <f t="shared" si="121"/>
        <v>41.4</v>
      </c>
      <c r="T1572" s="7">
        <f t="shared" si="124"/>
        <v>47.769230769230766</v>
      </c>
      <c r="U1572" t="s">
        <v>8322</v>
      </c>
      <c r="V1572" t="s">
        <v>8344</v>
      </c>
    </row>
    <row r="1573" spans="1:22" ht="45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4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4">
        <f t="shared" si="122"/>
        <v>42144.519479166665</v>
      </c>
      <c r="M1573" s="19">
        <f t="shared" si="123"/>
        <v>2015</v>
      </c>
      <c r="N1573" s="14">
        <f t="shared" si="120"/>
        <v>42174.519479166665</v>
      </c>
      <c r="O1573" t="b">
        <v>0</v>
      </c>
      <c r="P1573">
        <v>4</v>
      </c>
      <c r="Q1573" t="b">
        <v>0</v>
      </c>
      <c r="R1573" t="s">
        <v>8290</v>
      </c>
      <c r="S1573" s="7">
        <f t="shared" si="121"/>
        <v>0.66115702479338845</v>
      </c>
      <c r="T1573" s="7">
        <f t="shared" si="124"/>
        <v>20</v>
      </c>
      <c r="U1573" t="s">
        <v>8322</v>
      </c>
      <c r="V1573" t="s">
        <v>8344</v>
      </c>
    </row>
    <row r="1574" spans="1:22" ht="4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3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4">
        <f t="shared" si="122"/>
        <v>42403.783090277779</v>
      </c>
      <c r="M1574" s="19">
        <f t="shared" si="123"/>
        <v>2016</v>
      </c>
      <c r="N1574" s="14">
        <f t="shared" si="120"/>
        <v>42428.749305555553</v>
      </c>
      <c r="O1574" t="b">
        <v>0</v>
      </c>
      <c r="P1574">
        <v>3</v>
      </c>
      <c r="Q1574" t="b">
        <v>0</v>
      </c>
      <c r="R1574" t="s">
        <v>8290</v>
      </c>
      <c r="S1574" s="7">
        <f t="shared" si="121"/>
        <v>5</v>
      </c>
      <c r="T1574" s="7">
        <f t="shared" si="124"/>
        <v>41.666666666666664</v>
      </c>
      <c r="U1574" t="s">
        <v>8322</v>
      </c>
      <c r="V1574" t="s">
        <v>8344</v>
      </c>
    </row>
    <row r="1575" spans="1:22" ht="4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3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4">
        <f t="shared" si="122"/>
        <v>42785.750023148154</v>
      </c>
      <c r="M1575" s="19">
        <f t="shared" si="123"/>
        <v>2017</v>
      </c>
      <c r="N1575" s="14">
        <f t="shared" si="120"/>
        <v>42825.915972222225</v>
      </c>
      <c r="O1575" t="b">
        <v>0</v>
      </c>
      <c r="P1575">
        <v>3</v>
      </c>
      <c r="Q1575" t="b">
        <v>0</v>
      </c>
      <c r="R1575" t="s">
        <v>8290</v>
      </c>
      <c r="S1575" s="7">
        <f t="shared" si="121"/>
        <v>2.4777777777777779</v>
      </c>
      <c r="T1575" s="7">
        <f t="shared" si="124"/>
        <v>74.333333333333329</v>
      </c>
      <c r="U1575" t="s">
        <v>8322</v>
      </c>
      <c r="V1575" t="s">
        <v>8344</v>
      </c>
    </row>
    <row r="1576" spans="1:22" ht="4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6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4">
        <f t="shared" si="122"/>
        <v>42017.677418981482</v>
      </c>
      <c r="M1576" s="19">
        <f t="shared" si="123"/>
        <v>2015</v>
      </c>
      <c r="N1576" s="14">
        <f t="shared" si="120"/>
        <v>42052.677418981482</v>
      </c>
      <c r="O1576" t="b">
        <v>0</v>
      </c>
      <c r="P1576">
        <v>6</v>
      </c>
      <c r="Q1576" t="b">
        <v>0</v>
      </c>
      <c r="R1576" t="s">
        <v>8290</v>
      </c>
      <c r="S1576" s="7">
        <f t="shared" si="121"/>
        <v>5.0599999999999996</v>
      </c>
      <c r="T1576" s="7">
        <f t="shared" si="124"/>
        <v>84.333333333333329</v>
      </c>
      <c r="U1576" t="s">
        <v>8322</v>
      </c>
      <c r="V1576" t="s">
        <v>8344</v>
      </c>
    </row>
    <row r="1577" spans="1:22" ht="4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35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4">
        <f t="shared" si="122"/>
        <v>41799.274259259255</v>
      </c>
      <c r="M1577" s="19">
        <f t="shared" si="123"/>
        <v>2014</v>
      </c>
      <c r="N1577" s="14">
        <f t="shared" si="120"/>
        <v>41829.274259259255</v>
      </c>
      <c r="O1577" t="b">
        <v>0</v>
      </c>
      <c r="P1577">
        <v>35</v>
      </c>
      <c r="Q1577" t="b">
        <v>0</v>
      </c>
      <c r="R1577" t="s">
        <v>8290</v>
      </c>
      <c r="S1577" s="7">
        <f t="shared" si="121"/>
        <v>22.91</v>
      </c>
      <c r="T1577" s="7">
        <f t="shared" si="124"/>
        <v>65.457142857142856</v>
      </c>
      <c r="U1577" t="s">
        <v>8322</v>
      </c>
      <c r="V1577" t="s">
        <v>8344</v>
      </c>
    </row>
    <row r="1578" spans="1:22" ht="30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10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4">
        <f t="shared" si="122"/>
        <v>42140.629259259258</v>
      </c>
      <c r="M1578" s="19">
        <f t="shared" si="123"/>
        <v>2015</v>
      </c>
      <c r="N1578" s="14">
        <f t="shared" si="120"/>
        <v>42185.629259259258</v>
      </c>
      <c r="O1578" t="b">
        <v>0</v>
      </c>
      <c r="P1578">
        <v>10</v>
      </c>
      <c r="Q1578" t="b">
        <v>0</v>
      </c>
      <c r="R1578" t="s">
        <v>8290</v>
      </c>
      <c r="S1578" s="7">
        <f t="shared" si="121"/>
        <v>13</v>
      </c>
      <c r="T1578" s="7">
        <f t="shared" si="124"/>
        <v>65</v>
      </c>
      <c r="U1578" t="s">
        <v>8322</v>
      </c>
      <c r="V1578" t="s">
        <v>8344</v>
      </c>
    </row>
    <row r="1579" spans="1:22" ht="4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2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4">
        <f t="shared" si="122"/>
        <v>41054.597777777773</v>
      </c>
      <c r="M1579" s="19">
        <f t="shared" si="123"/>
        <v>2012</v>
      </c>
      <c r="N1579" s="14">
        <f t="shared" si="120"/>
        <v>41114.597777777773</v>
      </c>
      <c r="O1579" t="b">
        <v>0</v>
      </c>
      <c r="P1579">
        <v>2</v>
      </c>
      <c r="Q1579" t="b">
        <v>0</v>
      </c>
      <c r="R1579" t="s">
        <v>8290</v>
      </c>
      <c r="S1579" s="7">
        <f t="shared" si="121"/>
        <v>0.54999999999999993</v>
      </c>
      <c r="T1579" s="7">
        <f t="shared" si="124"/>
        <v>27.5</v>
      </c>
      <c r="U1579" t="s">
        <v>8322</v>
      </c>
      <c r="V1579" t="s">
        <v>8344</v>
      </c>
    </row>
    <row r="1580" spans="1:22" ht="45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4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4">
        <f t="shared" si="122"/>
        <v>40398.815868055557</v>
      </c>
      <c r="M1580" s="19">
        <f t="shared" si="123"/>
        <v>2010</v>
      </c>
      <c r="N1580" s="14">
        <f t="shared" si="120"/>
        <v>40422.833333333336</v>
      </c>
      <c r="O1580" t="b">
        <v>0</v>
      </c>
      <c r="P1580">
        <v>4</v>
      </c>
      <c r="Q1580" t="b">
        <v>0</v>
      </c>
      <c r="R1580" t="s">
        <v>8290</v>
      </c>
      <c r="S1580" s="7">
        <f t="shared" si="121"/>
        <v>10.806536636794938</v>
      </c>
      <c r="T1580" s="7">
        <f t="shared" si="124"/>
        <v>51.25</v>
      </c>
      <c r="U1580" t="s">
        <v>8322</v>
      </c>
      <c r="V1580" t="s">
        <v>8344</v>
      </c>
    </row>
    <row r="1581" spans="1:22" ht="30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4">
        <f t="shared" si="122"/>
        <v>41481.746423611112</v>
      </c>
      <c r="M1581" s="19">
        <f t="shared" si="123"/>
        <v>2013</v>
      </c>
      <c r="N1581" s="14">
        <f t="shared" si="120"/>
        <v>41514.746423611112</v>
      </c>
      <c r="O1581" t="b">
        <v>0</v>
      </c>
      <c r="P1581">
        <v>2</v>
      </c>
      <c r="Q1581" t="b">
        <v>0</v>
      </c>
      <c r="R1581" t="s">
        <v>8290</v>
      </c>
      <c r="S1581" s="7">
        <f t="shared" si="121"/>
        <v>0.84008400840084008</v>
      </c>
      <c r="T1581" s="7">
        <f t="shared" si="124"/>
        <v>14</v>
      </c>
      <c r="U1581" t="s">
        <v>8322</v>
      </c>
      <c r="V1581" t="s">
        <v>8344</v>
      </c>
    </row>
    <row r="1582" spans="1:22" ht="4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4">
        <f t="shared" si="122"/>
        <v>40989.800069444442</v>
      </c>
      <c r="M1582" s="19">
        <f t="shared" si="123"/>
        <v>2012</v>
      </c>
      <c r="N1582" s="14">
        <f t="shared" si="120"/>
        <v>41049.800069444442</v>
      </c>
      <c r="O1582" t="b">
        <v>0</v>
      </c>
      <c r="P1582">
        <v>0</v>
      </c>
      <c r="Q1582" t="b">
        <v>0</v>
      </c>
      <c r="R1582" t="s">
        <v>8290</v>
      </c>
      <c r="S1582" s="7">
        <f t="shared" si="121"/>
        <v>0</v>
      </c>
      <c r="T1582" s="7">
        <f t="shared" si="124"/>
        <v>0</v>
      </c>
      <c r="U1582" t="s">
        <v>8322</v>
      </c>
      <c r="V1582" t="s">
        <v>8344</v>
      </c>
    </row>
    <row r="1583" spans="1:22" ht="4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1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4">
        <f t="shared" si="122"/>
        <v>42325.198958333334</v>
      </c>
      <c r="M1583" s="19">
        <f t="shared" si="123"/>
        <v>2015</v>
      </c>
      <c r="N1583" s="14">
        <f t="shared" si="120"/>
        <v>42357.198958333334</v>
      </c>
      <c r="O1583" t="b">
        <v>0</v>
      </c>
      <c r="P1583">
        <v>1</v>
      </c>
      <c r="Q1583" t="b">
        <v>0</v>
      </c>
      <c r="R1583" t="s">
        <v>8291</v>
      </c>
      <c r="S1583" s="7">
        <f t="shared" si="121"/>
        <v>0.5</v>
      </c>
      <c r="T1583" s="7">
        <f t="shared" si="124"/>
        <v>5</v>
      </c>
      <c r="U1583" t="s">
        <v>8338</v>
      </c>
      <c r="V1583" t="s">
        <v>8345</v>
      </c>
    </row>
    <row r="1584" spans="1:22" ht="30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3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4">
        <f t="shared" si="122"/>
        <v>42246.539965277778</v>
      </c>
      <c r="M1584" s="19">
        <f t="shared" si="123"/>
        <v>2015</v>
      </c>
      <c r="N1584" s="14">
        <f t="shared" si="120"/>
        <v>42303.638888888891</v>
      </c>
      <c r="O1584" t="b">
        <v>0</v>
      </c>
      <c r="P1584">
        <v>3</v>
      </c>
      <c r="Q1584" t="b">
        <v>0</v>
      </c>
      <c r="R1584" t="s">
        <v>8291</v>
      </c>
      <c r="S1584" s="7">
        <f t="shared" si="121"/>
        <v>9.3000000000000007</v>
      </c>
      <c r="T1584" s="7">
        <f t="shared" si="124"/>
        <v>31</v>
      </c>
      <c r="U1584" t="s">
        <v>8338</v>
      </c>
      <c r="V1584" t="s">
        <v>8345</v>
      </c>
    </row>
    <row r="1585" spans="1:22" ht="45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4">
        <f t="shared" si="122"/>
        <v>41877.654988425929</v>
      </c>
      <c r="M1585" s="19">
        <f t="shared" si="123"/>
        <v>2014</v>
      </c>
      <c r="N1585" s="14">
        <f t="shared" si="120"/>
        <v>41907.654988425929</v>
      </c>
      <c r="O1585" t="b">
        <v>0</v>
      </c>
      <c r="P1585">
        <v>1</v>
      </c>
      <c r="Q1585" t="b">
        <v>0</v>
      </c>
      <c r="R1585" t="s">
        <v>8291</v>
      </c>
      <c r="S1585" s="7">
        <f t="shared" si="121"/>
        <v>7.4999999999999997E-2</v>
      </c>
      <c r="T1585" s="7">
        <f t="shared" si="124"/>
        <v>15</v>
      </c>
      <c r="U1585" t="s">
        <v>8338</v>
      </c>
      <c r="V1585" t="s">
        <v>8345</v>
      </c>
    </row>
    <row r="1586" spans="1:22" ht="4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4">
        <f t="shared" si="122"/>
        <v>41779.399317129632</v>
      </c>
      <c r="M1586" s="19">
        <f t="shared" si="123"/>
        <v>2014</v>
      </c>
      <c r="N1586" s="14">
        <f t="shared" si="120"/>
        <v>41789.399317129632</v>
      </c>
      <c r="O1586" t="b">
        <v>0</v>
      </c>
      <c r="P1586">
        <v>0</v>
      </c>
      <c r="Q1586" t="b">
        <v>0</v>
      </c>
      <c r="R1586" t="s">
        <v>8291</v>
      </c>
      <c r="S1586" s="7">
        <f t="shared" si="121"/>
        <v>0</v>
      </c>
      <c r="T1586" s="7">
        <f t="shared" si="124"/>
        <v>0</v>
      </c>
      <c r="U1586" t="s">
        <v>8338</v>
      </c>
      <c r="V1586" t="s">
        <v>8345</v>
      </c>
    </row>
    <row r="1587" spans="1:22" ht="45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12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4">
        <f t="shared" si="122"/>
        <v>42707.645462962959</v>
      </c>
      <c r="M1587" s="19">
        <f t="shared" si="123"/>
        <v>2016</v>
      </c>
      <c r="N1587" s="14">
        <f t="shared" si="120"/>
        <v>42729.208333333328</v>
      </c>
      <c r="O1587" t="b">
        <v>0</v>
      </c>
      <c r="P1587">
        <v>12</v>
      </c>
      <c r="Q1587" t="b">
        <v>0</v>
      </c>
      <c r="R1587" t="s">
        <v>8291</v>
      </c>
      <c r="S1587" s="7">
        <f t="shared" si="121"/>
        <v>79</v>
      </c>
      <c r="T1587" s="7">
        <f t="shared" si="124"/>
        <v>131.66666666666666</v>
      </c>
      <c r="U1587" t="s">
        <v>8338</v>
      </c>
      <c r="V1587" t="s">
        <v>8345</v>
      </c>
    </row>
    <row r="1588" spans="1:22" ht="30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4">
        <f t="shared" si="122"/>
        <v>42068.854421296295</v>
      </c>
      <c r="M1588" s="19">
        <f t="shared" si="123"/>
        <v>2015</v>
      </c>
      <c r="N1588" s="14">
        <f t="shared" si="120"/>
        <v>42098.812754629631</v>
      </c>
      <c r="O1588" t="b">
        <v>0</v>
      </c>
      <c r="P1588">
        <v>0</v>
      </c>
      <c r="Q1588" t="b">
        <v>0</v>
      </c>
      <c r="R1588" t="s">
        <v>8291</v>
      </c>
      <c r="S1588" s="7">
        <f t="shared" si="121"/>
        <v>0</v>
      </c>
      <c r="T1588" s="7">
        <f t="shared" si="124"/>
        <v>0</v>
      </c>
      <c r="U1588" t="s">
        <v>8338</v>
      </c>
      <c r="V1588" t="s">
        <v>8345</v>
      </c>
    </row>
    <row r="1589" spans="1:22" ht="45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4">
        <f t="shared" si="122"/>
        <v>41956.700983796298</v>
      </c>
      <c r="M1589" s="19">
        <f t="shared" si="123"/>
        <v>2014</v>
      </c>
      <c r="N1589" s="14">
        <f t="shared" si="120"/>
        <v>41986.700983796298</v>
      </c>
      <c r="O1589" t="b">
        <v>0</v>
      </c>
      <c r="P1589">
        <v>1</v>
      </c>
      <c r="Q1589" t="b">
        <v>0</v>
      </c>
      <c r="R1589" t="s">
        <v>8291</v>
      </c>
      <c r="S1589" s="7">
        <f t="shared" si="121"/>
        <v>1.3333333333333334E-2</v>
      </c>
      <c r="T1589" s="7">
        <f t="shared" si="124"/>
        <v>1</v>
      </c>
      <c r="U1589" t="s">
        <v>8338</v>
      </c>
      <c r="V1589" t="s">
        <v>8345</v>
      </c>
    </row>
    <row r="1590" spans="1:22" ht="30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4">
        <f t="shared" si="122"/>
        <v>42004.99998842593</v>
      </c>
      <c r="M1590" s="19">
        <f t="shared" si="123"/>
        <v>2014</v>
      </c>
      <c r="N1590" s="14">
        <f t="shared" si="120"/>
        <v>42035.591666666667</v>
      </c>
      <c r="O1590" t="b">
        <v>0</v>
      </c>
      <c r="P1590">
        <v>0</v>
      </c>
      <c r="Q1590" t="b">
        <v>0</v>
      </c>
      <c r="R1590" t="s">
        <v>8291</v>
      </c>
      <c r="S1590" s="7">
        <f t="shared" si="121"/>
        <v>0</v>
      </c>
      <c r="T1590" s="7">
        <f t="shared" si="124"/>
        <v>0</v>
      </c>
      <c r="U1590" t="s">
        <v>8338</v>
      </c>
      <c r="V1590" t="s">
        <v>8345</v>
      </c>
    </row>
    <row r="1591" spans="1:22" ht="30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4">
        <f t="shared" si="122"/>
        <v>42256.734791666662</v>
      </c>
      <c r="M1591" s="19">
        <f t="shared" si="123"/>
        <v>2015</v>
      </c>
      <c r="N1591" s="14">
        <f t="shared" si="120"/>
        <v>42286.734791666662</v>
      </c>
      <c r="O1591" t="b">
        <v>0</v>
      </c>
      <c r="P1591">
        <v>0</v>
      </c>
      <c r="Q1591" t="b">
        <v>0</v>
      </c>
      <c r="R1591" t="s">
        <v>8291</v>
      </c>
      <c r="S1591" s="7">
        <f t="shared" si="121"/>
        <v>0</v>
      </c>
      <c r="T1591" s="7">
        <f t="shared" si="124"/>
        <v>0</v>
      </c>
      <c r="U1591" t="s">
        <v>8338</v>
      </c>
      <c r="V1591" t="s">
        <v>8345</v>
      </c>
    </row>
    <row r="1592" spans="1:22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2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4">
        <f t="shared" si="122"/>
        <v>42240.607222222221</v>
      </c>
      <c r="M1592" s="19">
        <f t="shared" si="123"/>
        <v>2015</v>
      </c>
      <c r="N1592" s="14">
        <f t="shared" si="120"/>
        <v>42270.607222222221</v>
      </c>
      <c r="O1592" t="b">
        <v>0</v>
      </c>
      <c r="P1592">
        <v>2</v>
      </c>
      <c r="Q1592" t="b">
        <v>0</v>
      </c>
      <c r="R1592" t="s">
        <v>8291</v>
      </c>
      <c r="S1592" s="7">
        <f t="shared" si="121"/>
        <v>1.7000000000000002</v>
      </c>
      <c r="T1592" s="7">
        <f t="shared" si="124"/>
        <v>510</v>
      </c>
      <c r="U1592" t="s">
        <v>8338</v>
      </c>
      <c r="V1592" t="s">
        <v>8345</v>
      </c>
    </row>
    <row r="1593" spans="1:22" ht="45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92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4">
        <f t="shared" si="122"/>
        <v>42433.476168981477</v>
      </c>
      <c r="M1593" s="19">
        <f t="shared" si="123"/>
        <v>2016</v>
      </c>
      <c r="N1593" s="14">
        <f t="shared" si="120"/>
        <v>42463.43450231482</v>
      </c>
      <c r="O1593" t="b">
        <v>0</v>
      </c>
      <c r="P1593">
        <v>92</v>
      </c>
      <c r="Q1593" t="b">
        <v>0</v>
      </c>
      <c r="R1593" t="s">
        <v>8291</v>
      </c>
      <c r="S1593" s="7">
        <f t="shared" si="121"/>
        <v>29.228571428571428</v>
      </c>
      <c r="T1593" s="7">
        <f t="shared" si="124"/>
        <v>44.478260869565219</v>
      </c>
      <c r="U1593" t="s">
        <v>8338</v>
      </c>
      <c r="V1593" t="s">
        <v>8345</v>
      </c>
    </row>
    <row r="1594" spans="1:22" ht="30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4">
        <f t="shared" si="122"/>
        <v>42045.822743055556</v>
      </c>
      <c r="M1594" s="19">
        <f t="shared" si="123"/>
        <v>2015</v>
      </c>
      <c r="N1594" s="14">
        <f t="shared" si="120"/>
        <v>42090.781076388885</v>
      </c>
      <c r="O1594" t="b">
        <v>0</v>
      </c>
      <c r="P1594">
        <v>0</v>
      </c>
      <c r="Q1594" t="b">
        <v>0</v>
      </c>
      <c r="R1594" t="s">
        <v>8291</v>
      </c>
      <c r="S1594" s="7">
        <f t="shared" si="121"/>
        <v>0</v>
      </c>
      <c r="T1594" s="7">
        <f t="shared" si="124"/>
        <v>0</v>
      </c>
      <c r="U1594" t="s">
        <v>8338</v>
      </c>
      <c r="V1594" t="s">
        <v>8345</v>
      </c>
    </row>
    <row r="1595" spans="1:22" ht="30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4">
        <f t="shared" si="122"/>
        <v>42033.595543981486</v>
      </c>
      <c r="M1595" s="19">
        <f t="shared" si="123"/>
        <v>2015</v>
      </c>
      <c r="N1595" s="14">
        <f t="shared" si="120"/>
        <v>42063.595543981486</v>
      </c>
      <c r="O1595" t="b">
        <v>0</v>
      </c>
      <c r="P1595">
        <v>3</v>
      </c>
      <c r="Q1595" t="b">
        <v>0</v>
      </c>
      <c r="R1595" t="s">
        <v>8291</v>
      </c>
      <c r="S1595" s="7">
        <f t="shared" si="121"/>
        <v>1.3636363636363637E-2</v>
      </c>
      <c r="T1595" s="7">
        <f t="shared" si="124"/>
        <v>1</v>
      </c>
      <c r="U1595" t="s">
        <v>8338</v>
      </c>
      <c r="V1595" t="s">
        <v>8345</v>
      </c>
    </row>
    <row r="1596" spans="1:22" ht="30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10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4">
        <f t="shared" si="122"/>
        <v>42445.462754629625</v>
      </c>
      <c r="M1596" s="19">
        <f t="shared" si="123"/>
        <v>2016</v>
      </c>
      <c r="N1596" s="14">
        <f t="shared" si="120"/>
        <v>42505.431250000001</v>
      </c>
      <c r="O1596" t="b">
        <v>0</v>
      </c>
      <c r="P1596">
        <v>10</v>
      </c>
      <c r="Q1596" t="b">
        <v>0</v>
      </c>
      <c r="R1596" t="s">
        <v>8291</v>
      </c>
      <c r="S1596" s="7">
        <f t="shared" si="121"/>
        <v>20.5</v>
      </c>
      <c r="T1596" s="7">
        <f t="shared" si="124"/>
        <v>20.5</v>
      </c>
      <c r="U1596" t="s">
        <v>8338</v>
      </c>
      <c r="V1596" t="s">
        <v>8345</v>
      </c>
    </row>
    <row r="1597" spans="1:22" ht="4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7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4">
        <f t="shared" si="122"/>
        <v>41779.800092592595</v>
      </c>
      <c r="M1597" s="19">
        <f t="shared" si="123"/>
        <v>2014</v>
      </c>
      <c r="N1597" s="14">
        <f t="shared" si="120"/>
        <v>41808.592361111107</v>
      </c>
      <c r="O1597" t="b">
        <v>0</v>
      </c>
      <c r="P1597">
        <v>7</v>
      </c>
      <c r="Q1597" t="b">
        <v>0</v>
      </c>
      <c r="R1597" t="s">
        <v>8291</v>
      </c>
      <c r="S1597" s="7">
        <f t="shared" si="121"/>
        <v>0.27999999999999997</v>
      </c>
      <c r="T1597" s="7">
        <f t="shared" si="124"/>
        <v>40</v>
      </c>
      <c r="U1597" t="s">
        <v>8338</v>
      </c>
      <c r="V1597" t="s">
        <v>8345</v>
      </c>
    </row>
    <row r="1598" spans="1:22" ht="30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3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4">
        <f t="shared" si="122"/>
        <v>41941.180196759262</v>
      </c>
      <c r="M1598" s="19">
        <f t="shared" si="123"/>
        <v>2014</v>
      </c>
      <c r="N1598" s="14">
        <f t="shared" si="120"/>
        <v>41986.221863425926</v>
      </c>
      <c r="O1598" t="b">
        <v>0</v>
      </c>
      <c r="P1598">
        <v>3</v>
      </c>
      <c r="Q1598" t="b">
        <v>0</v>
      </c>
      <c r="R1598" t="s">
        <v>8291</v>
      </c>
      <c r="S1598" s="7">
        <f t="shared" si="121"/>
        <v>2.3076923076923079</v>
      </c>
      <c r="T1598" s="7">
        <f t="shared" si="124"/>
        <v>25</v>
      </c>
      <c r="U1598" t="s">
        <v>8338</v>
      </c>
      <c r="V1598" t="s">
        <v>8345</v>
      </c>
    </row>
    <row r="1599" spans="1:22" ht="4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4">
        <f t="shared" si="122"/>
        <v>42603.104131944448</v>
      </c>
      <c r="M1599" s="19">
        <f t="shared" si="123"/>
        <v>2016</v>
      </c>
      <c r="N1599" s="14">
        <f t="shared" si="120"/>
        <v>42633.104131944448</v>
      </c>
      <c r="O1599" t="b">
        <v>0</v>
      </c>
      <c r="P1599">
        <v>0</v>
      </c>
      <c r="Q1599" t="b">
        <v>0</v>
      </c>
      <c r="R1599" t="s">
        <v>8291</v>
      </c>
      <c r="S1599" s="7">
        <f t="shared" si="121"/>
        <v>0</v>
      </c>
      <c r="T1599" s="7">
        <f t="shared" si="124"/>
        <v>0</v>
      </c>
      <c r="U1599" t="s">
        <v>8338</v>
      </c>
      <c r="V1599" t="s">
        <v>8345</v>
      </c>
    </row>
    <row r="1600" spans="1:22" ht="45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4">
        <f t="shared" si="122"/>
        <v>42151.417337962965</v>
      </c>
      <c r="M1600" s="19">
        <f t="shared" si="123"/>
        <v>2015</v>
      </c>
      <c r="N1600" s="14">
        <f t="shared" si="120"/>
        <v>42211.417337962965</v>
      </c>
      <c r="O1600" t="b">
        <v>0</v>
      </c>
      <c r="P1600">
        <v>1</v>
      </c>
      <c r="Q1600" t="b">
        <v>0</v>
      </c>
      <c r="R1600" t="s">
        <v>8291</v>
      </c>
      <c r="S1600" s="7">
        <f t="shared" si="121"/>
        <v>0.125</v>
      </c>
      <c r="T1600" s="7">
        <f t="shared" si="124"/>
        <v>1</v>
      </c>
      <c r="U1600" t="s">
        <v>8338</v>
      </c>
      <c r="V1600" t="s">
        <v>8345</v>
      </c>
    </row>
    <row r="1601" spans="1:22" ht="30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4">
        <f t="shared" si="122"/>
        <v>42438.28907407407</v>
      </c>
      <c r="M1601" s="19">
        <f t="shared" si="123"/>
        <v>2016</v>
      </c>
      <c r="N1601" s="14">
        <f t="shared" si="120"/>
        <v>42468.247407407413</v>
      </c>
      <c r="O1601" t="b">
        <v>0</v>
      </c>
      <c r="P1601">
        <v>0</v>
      </c>
      <c r="Q1601" t="b">
        <v>0</v>
      </c>
      <c r="R1601" t="s">
        <v>8291</v>
      </c>
      <c r="S1601" s="7">
        <f t="shared" si="121"/>
        <v>0</v>
      </c>
      <c r="T1601" s="7">
        <f t="shared" si="124"/>
        <v>0</v>
      </c>
      <c r="U1601" t="s">
        <v>8338</v>
      </c>
      <c r="V1601" t="s">
        <v>8345</v>
      </c>
    </row>
    <row r="1602" spans="1:22" ht="4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9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4">
        <f t="shared" si="122"/>
        <v>41790.807314814811</v>
      </c>
      <c r="M1602" s="19">
        <f t="shared" si="123"/>
        <v>2014</v>
      </c>
      <c r="N1602" s="14">
        <f t="shared" ref="N1602:N1665" si="125">(J1602/86400)+25569+(-6/24)</f>
        <v>41834.96597222222</v>
      </c>
      <c r="O1602" t="b">
        <v>0</v>
      </c>
      <c r="P1602">
        <v>9</v>
      </c>
      <c r="Q1602" t="b">
        <v>0</v>
      </c>
      <c r="R1602" t="s">
        <v>8291</v>
      </c>
      <c r="S1602" s="7">
        <f t="shared" ref="S1602:S1665" si="126">F1602/D1602*100</f>
        <v>7.3400000000000007</v>
      </c>
      <c r="T1602" s="7">
        <f t="shared" si="124"/>
        <v>40.777777777777779</v>
      </c>
      <c r="U1602" t="s">
        <v>8338</v>
      </c>
      <c r="V1602" t="s">
        <v>8345</v>
      </c>
    </row>
    <row r="1603" spans="1:22" ht="30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56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4">
        <f t="shared" ref="L1603:L1666" si="127">(K1603/86400)+25569+(-6/24)</f>
        <v>40637.842974537038</v>
      </c>
      <c r="M1603" s="19">
        <f t="shared" ref="M1603:M1666" si="128">YEAR(L1603)</f>
        <v>2011</v>
      </c>
      <c r="N1603" s="14">
        <f t="shared" si="125"/>
        <v>40667.842974537038</v>
      </c>
      <c r="O1603" t="b">
        <v>0</v>
      </c>
      <c r="P1603">
        <v>56</v>
      </c>
      <c r="Q1603" t="b">
        <v>1</v>
      </c>
      <c r="R1603" t="s">
        <v>8276</v>
      </c>
      <c r="S1603" s="7">
        <f t="shared" si="126"/>
        <v>108.2492</v>
      </c>
      <c r="T1603" s="7">
        <f t="shared" ref="T1603:T1666" si="129">IFERROR(F1603/P1603,0)</f>
        <v>48.325535714285714</v>
      </c>
      <c r="U1603" t="s">
        <v>8325</v>
      </c>
      <c r="V1603" t="s">
        <v>8326</v>
      </c>
    </row>
    <row r="1604" spans="1:22" ht="30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32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4">
        <f t="shared" si="127"/>
        <v>40788.047650462962</v>
      </c>
      <c r="M1604" s="19">
        <f t="shared" si="128"/>
        <v>2011</v>
      </c>
      <c r="N1604" s="14">
        <f t="shared" si="125"/>
        <v>40830.708333333336</v>
      </c>
      <c r="O1604" t="b">
        <v>0</v>
      </c>
      <c r="P1604">
        <v>32</v>
      </c>
      <c r="Q1604" t="b">
        <v>1</v>
      </c>
      <c r="R1604" t="s">
        <v>8276</v>
      </c>
      <c r="S1604" s="7">
        <f t="shared" si="126"/>
        <v>100.16666666666667</v>
      </c>
      <c r="T1604" s="7">
        <f t="shared" si="129"/>
        <v>46.953125</v>
      </c>
      <c r="U1604" t="s">
        <v>8325</v>
      </c>
      <c r="V1604" t="s">
        <v>8326</v>
      </c>
    </row>
    <row r="1605" spans="1:22" ht="30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30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4">
        <f t="shared" si="127"/>
        <v>40875.919664351852</v>
      </c>
      <c r="M1605" s="19">
        <f t="shared" si="128"/>
        <v>2011</v>
      </c>
      <c r="N1605" s="14">
        <f t="shared" si="125"/>
        <v>40935.919664351852</v>
      </c>
      <c r="O1605" t="b">
        <v>0</v>
      </c>
      <c r="P1605">
        <v>30</v>
      </c>
      <c r="Q1605" t="b">
        <v>1</v>
      </c>
      <c r="R1605" t="s">
        <v>8276</v>
      </c>
      <c r="S1605" s="7">
        <f t="shared" si="126"/>
        <v>100.03299999999999</v>
      </c>
      <c r="T1605" s="7">
        <f t="shared" si="129"/>
        <v>66.688666666666663</v>
      </c>
      <c r="U1605" t="s">
        <v>8325</v>
      </c>
      <c r="V1605" t="s">
        <v>8326</v>
      </c>
    </row>
    <row r="1606" spans="1:22" ht="4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70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4">
        <f t="shared" si="127"/>
        <v>40945.595312500001</v>
      </c>
      <c r="M1606" s="19">
        <f t="shared" si="128"/>
        <v>2012</v>
      </c>
      <c r="N1606" s="14">
        <f t="shared" si="125"/>
        <v>40985.553645833337</v>
      </c>
      <c r="O1606" t="b">
        <v>0</v>
      </c>
      <c r="P1606">
        <v>70</v>
      </c>
      <c r="Q1606" t="b">
        <v>1</v>
      </c>
      <c r="R1606" t="s">
        <v>8276</v>
      </c>
      <c r="S1606" s="7">
        <f t="shared" si="126"/>
        <v>122.10714285714286</v>
      </c>
      <c r="T1606" s="7">
        <f t="shared" si="129"/>
        <v>48.842857142857142</v>
      </c>
      <c r="U1606" t="s">
        <v>8325</v>
      </c>
      <c r="V1606" t="s">
        <v>8326</v>
      </c>
    </row>
    <row r="1607" spans="1:22" ht="4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44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4">
        <f t="shared" si="127"/>
        <v>40746.762881944444</v>
      </c>
      <c r="M1607" s="19">
        <f t="shared" si="128"/>
        <v>2011</v>
      </c>
      <c r="N1607" s="14">
        <f t="shared" si="125"/>
        <v>40756.041666666664</v>
      </c>
      <c r="O1607" t="b">
        <v>0</v>
      </c>
      <c r="P1607">
        <v>44</v>
      </c>
      <c r="Q1607" t="b">
        <v>1</v>
      </c>
      <c r="R1607" t="s">
        <v>8276</v>
      </c>
      <c r="S1607" s="7">
        <f t="shared" si="126"/>
        <v>100.69333333333334</v>
      </c>
      <c r="T1607" s="7">
        <f t="shared" si="129"/>
        <v>137.30909090909091</v>
      </c>
      <c r="U1607" t="s">
        <v>8325</v>
      </c>
      <c r="V1607" t="s">
        <v>8326</v>
      </c>
    </row>
    <row r="1608" spans="1:22" ht="4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92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4">
        <f t="shared" si="127"/>
        <v>40535.861550925925</v>
      </c>
      <c r="M1608" s="19">
        <f t="shared" si="128"/>
        <v>2010</v>
      </c>
      <c r="N1608" s="14">
        <f t="shared" si="125"/>
        <v>40625.819884259261</v>
      </c>
      <c r="O1608" t="b">
        <v>0</v>
      </c>
      <c r="P1608">
        <v>92</v>
      </c>
      <c r="Q1608" t="b">
        <v>1</v>
      </c>
      <c r="R1608" t="s">
        <v>8276</v>
      </c>
      <c r="S1608" s="7">
        <f t="shared" si="126"/>
        <v>101.004125</v>
      </c>
      <c r="T1608" s="7">
        <f t="shared" si="129"/>
        <v>87.829673913043479</v>
      </c>
      <c r="U1608" t="s">
        <v>8325</v>
      </c>
      <c r="V1608" t="s">
        <v>8326</v>
      </c>
    </row>
    <row r="1609" spans="1:22" ht="4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205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4">
        <f t="shared" si="127"/>
        <v>41053.55846064815</v>
      </c>
      <c r="M1609" s="19">
        <f t="shared" si="128"/>
        <v>2012</v>
      </c>
      <c r="N1609" s="14">
        <f t="shared" si="125"/>
        <v>41074.55846064815</v>
      </c>
      <c r="O1609" t="b">
        <v>0</v>
      </c>
      <c r="P1609">
        <v>205</v>
      </c>
      <c r="Q1609" t="b">
        <v>1</v>
      </c>
      <c r="R1609" t="s">
        <v>8276</v>
      </c>
      <c r="S1609" s="7">
        <f t="shared" si="126"/>
        <v>145.11000000000001</v>
      </c>
      <c r="T1609" s="7">
        <f t="shared" si="129"/>
        <v>70.785365853658533</v>
      </c>
      <c r="U1609" t="s">
        <v>8325</v>
      </c>
      <c r="V1609" t="s">
        <v>8326</v>
      </c>
    </row>
    <row r="1610" spans="1:22" ht="30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23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4">
        <f t="shared" si="127"/>
        <v>41607.58085648148</v>
      </c>
      <c r="M1610" s="19">
        <f t="shared" si="128"/>
        <v>2013</v>
      </c>
      <c r="N1610" s="14">
        <f t="shared" si="125"/>
        <v>41639.976388888885</v>
      </c>
      <c r="O1610" t="b">
        <v>0</v>
      </c>
      <c r="P1610">
        <v>23</v>
      </c>
      <c r="Q1610" t="b">
        <v>1</v>
      </c>
      <c r="R1610" t="s">
        <v>8276</v>
      </c>
      <c r="S1610" s="7">
        <f t="shared" si="126"/>
        <v>101.25</v>
      </c>
      <c r="T1610" s="7">
        <f t="shared" si="129"/>
        <v>52.826086956521742</v>
      </c>
      <c r="U1610" t="s">
        <v>8325</v>
      </c>
      <c r="V1610" t="s">
        <v>8326</v>
      </c>
    </row>
    <row r="1611" spans="1:22" ht="4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4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4">
        <f t="shared" si="127"/>
        <v>40795.751261574071</v>
      </c>
      <c r="M1611" s="19">
        <f t="shared" si="128"/>
        <v>2011</v>
      </c>
      <c r="N1611" s="14">
        <f t="shared" si="125"/>
        <v>40849.083333333336</v>
      </c>
      <c r="O1611" t="b">
        <v>0</v>
      </c>
      <c r="P1611">
        <v>4</v>
      </c>
      <c r="Q1611" t="b">
        <v>1</v>
      </c>
      <c r="R1611" t="s">
        <v>8276</v>
      </c>
      <c r="S1611" s="7">
        <f t="shared" si="126"/>
        <v>118.33333333333333</v>
      </c>
      <c r="T1611" s="7">
        <f t="shared" si="129"/>
        <v>443.75</v>
      </c>
      <c r="U1611" t="s">
        <v>8325</v>
      </c>
      <c r="V1611" t="s">
        <v>8326</v>
      </c>
    </row>
    <row r="1612" spans="1:22" ht="30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112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4">
        <f t="shared" si="127"/>
        <v>41228.674884259257</v>
      </c>
      <c r="M1612" s="19">
        <f t="shared" si="128"/>
        <v>2012</v>
      </c>
      <c r="N1612" s="14">
        <f t="shared" si="125"/>
        <v>41258.674884259257</v>
      </c>
      <c r="O1612" t="b">
        <v>0</v>
      </c>
      <c r="P1612">
        <v>112</v>
      </c>
      <c r="Q1612" t="b">
        <v>1</v>
      </c>
      <c r="R1612" t="s">
        <v>8276</v>
      </c>
      <c r="S1612" s="7">
        <f t="shared" si="126"/>
        <v>271.85000000000002</v>
      </c>
      <c r="T1612" s="7">
        <f t="shared" si="129"/>
        <v>48.544642857142854</v>
      </c>
      <c r="U1612" t="s">
        <v>8325</v>
      </c>
      <c r="V1612" t="s">
        <v>8326</v>
      </c>
    </row>
    <row r="1613" spans="1:22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27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4">
        <f t="shared" si="127"/>
        <v>41408.75037037037</v>
      </c>
      <c r="M1613" s="19">
        <f t="shared" si="128"/>
        <v>2013</v>
      </c>
      <c r="N1613" s="14">
        <f t="shared" si="125"/>
        <v>41429.75037037037</v>
      </c>
      <c r="O1613" t="b">
        <v>0</v>
      </c>
      <c r="P1613">
        <v>27</v>
      </c>
      <c r="Q1613" t="b">
        <v>1</v>
      </c>
      <c r="R1613" t="s">
        <v>8276</v>
      </c>
      <c r="S1613" s="7">
        <f t="shared" si="126"/>
        <v>125.125</v>
      </c>
      <c r="T1613" s="7">
        <f t="shared" si="129"/>
        <v>37.074074074074076</v>
      </c>
      <c r="U1613" t="s">
        <v>8325</v>
      </c>
      <c r="V1613" t="s">
        <v>8326</v>
      </c>
    </row>
    <row r="1614" spans="1:22" ht="30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11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4">
        <f t="shared" si="127"/>
        <v>41246.624814814815</v>
      </c>
      <c r="M1614" s="19">
        <f t="shared" si="128"/>
        <v>2012</v>
      </c>
      <c r="N1614" s="14">
        <f t="shared" si="125"/>
        <v>41276.624814814815</v>
      </c>
      <c r="O1614" t="b">
        <v>0</v>
      </c>
      <c r="P1614">
        <v>11</v>
      </c>
      <c r="Q1614" t="b">
        <v>1</v>
      </c>
      <c r="R1614" t="s">
        <v>8276</v>
      </c>
      <c r="S1614" s="7">
        <f t="shared" si="126"/>
        <v>110.00000000000001</v>
      </c>
      <c r="T1614" s="7">
        <f t="shared" si="129"/>
        <v>50</v>
      </c>
      <c r="U1614" t="s">
        <v>8325</v>
      </c>
      <c r="V1614" t="s">
        <v>8326</v>
      </c>
    </row>
    <row r="1615" spans="1:22" ht="4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26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4">
        <f t="shared" si="127"/>
        <v>41081.819467592592</v>
      </c>
      <c r="M1615" s="19">
        <f t="shared" si="128"/>
        <v>2012</v>
      </c>
      <c r="N1615" s="14">
        <f t="shared" si="125"/>
        <v>41111.819467592592</v>
      </c>
      <c r="O1615" t="b">
        <v>0</v>
      </c>
      <c r="P1615">
        <v>26</v>
      </c>
      <c r="Q1615" t="b">
        <v>1</v>
      </c>
      <c r="R1615" t="s">
        <v>8276</v>
      </c>
      <c r="S1615" s="7">
        <f t="shared" si="126"/>
        <v>101.49999999999999</v>
      </c>
      <c r="T1615" s="7">
        <f t="shared" si="129"/>
        <v>39.03846153846154</v>
      </c>
      <c r="U1615" t="s">
        <v>8325</v>
      </c>
      <c r="V1615" t="s">
        <v>8326</v>
      </c>
    </row>
    <row r="1616" spans="1:22" ht="4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77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4">
        <f t="shared" si="127"/>
        <v>41794.731122685189</v>
      </c>
      <c r="M1616" s="19">
        <f t="shared" si="128"/>
        <v>2014</v>
      </c>
      <c r="N1616" s="14">
        <f t="shared" si="125"/>
        <v>41854.458333333336</v>
      </c>
      <c r="O1616" t="b">
        <v>0</v>
      </c>
      <c r="P1616">
        <v>77</v>
      </c>
      <c r="Q1616" t="b">
        <v>1</v>
      </c>
      <c r="R1616" t="s">
        <v>8276</v>
      </c>
      <c r="S1616" s="7">
        <f t="shared" si="126"/>
        <v>102.69999999999999</v>
      </c>
      <c r="T1616" s="7">
        <f t="shared" si="129"/>
        <v>66.688311688311686</v>
      </c>
      <c r="U1616" t="s">
        <v>8325</v>
      </c>
      <c r="V1616" t="s">
        <v>8326</v>
      </c>
    </row>
    <row r="1617" spans="1:22" ht="30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136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4">
        <f t="shared" si="127"/>
        <v>40844.800879629627</v>
      </c>
      <c r="M1617" s="19">
        <f t="shared" si="128"/>
        <v>2011</v>
      </c>
      <c r="N1617" s="14">
        <f t="shared" si="125"/>
        <v>40889.842546296299</v>
      </c>
      <c r="O1617" t="b">
        <v>0</v>
      </c>
      <c r="P1617">
        <v>136</v>
      </c>
      <c r="Q1617" t="b">
        <v>1</v>
      </c>
      <c r="R1617" t="s">
        <v>8276</v>
      </c>
      <c r="S1617" s="7">
        <f t="shared" si="126"/>
        <v>114.12500000000001</v>
      </c>
      <c r="T1617" s="7">
        <f t="shared" si="129"/>
        <v>67.132352941176464</v>
      </c>
      <c r="U1617" t="s">
        <v>8325</v>
      </c>
      <c r="V1617" t="s">
        <v>8326</v>
      </c>
    </row>
    <row r="1618" spans="1:22" ht="30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157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4">
        <f t="shared" si="127"/>
        <v>41194.465520833335</v>
      </c>
      <c r="M1618" s="19">
        <f t="shared" si="128"/>
        <v>2012</v>
      </c>
      <c r="N1618" s="14">
        <f t="shared" si="125"/>
        <v>41235.666666666664</v>
      </c>
      <c r="O1618" t="b">
        <v>0</v>
      </c>
      <c r="P1618">
        <v>157</v>
      </c>
      <c r="Q1618" t="b">
        <v>1</v>
      </c>
      <c r="R1618" t="s">
        <v>8276</v>
      </c>
      <c r="S1618" s="7">
        <f t="shared" si="126"/>
        <v>104.2</v>
      </c>
      <c r="T1618" s="7">
        <f t="shared" si="129"/>
        <v>66.369426751592357</v>
      </c>
      <c r="U1618" t="s">
        <v>8325</v>
      </c>
      <c r="V1618" t="s">
        <v>8326</v>
      </c>
    </row>
    <row r="1619" spans="1:22" ht="30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158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4">
        <f t="shared" si="127"/>
        <v>41546.414212962962</v>
      </c>
      <c r="M1619" s="19">
        <f t="shared" si="128"/>
        <v>2013</v>
      </c>
      <c r="N1619" s="14">
        <f t="shared" si="125"/>
        <v>41579.541666666664</v>
      </c>
      <c r="O1619" t="b">
        <v>0</v>
      </c>
      <c r="P1619">
        <v>158</v>
      </c>
      <c r="Q1619" t="b">
        <v>1</v>
      </c>
      <c r="R1619" t="s">
        <v>8276</v>
      </c>
      <c r="S1619" s="7">
        <f t="shared" si="126"/>
        <v>145.85714285714286</v>
      </c>
      <c r="T1619" s="7">
        <f t="shared" si="129"/>
        <v>64.620253164556956</v>
      </c>
      <c r="U1619" t="s">
        <v>8325</v>
      </c>
      <c r="V1619" t="s">
        <v>8326</v>
      </c>
    </row>
    <row r="1620" spans="1:22" ht="30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27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4">
        <f t="shared" si="127"/>
        <v>41301.404340277775</v>
      </c>
      <c r="M1620" s="19">
        <f t="shared" si="128"/>
        <v>2013</v>
      </c>
      <c r="N1620" s="14">
        <f t="shared" si="125"/>
        <v>41341.404340277775</v>
      </c>
      <c r="O1620" t="b">
        <v>0</v>
      </c>
      <c r="P1620">
        <v>27</v>
      </c>
      <c r="Q1620" t="b">
        <v>1</v>
      </c>
      <c r="R1620" t="s">
        <v>8276</v>
      </c>
      <c r="S1620" s="7">
        <f t="shared" si="126"/>
        <v>105.06666666666666</v>
      </c>
      <c r="T1620" s="7">
        <f t="shared" si="129"/>
        <v>58.370370370370374</v>
      </c>
      <c r="U1620" t="s">
        <v>8325</v>
      </c>
      <c r="V1620" t="s">
        <v>8326</v>
      </c>
    </row>
    <row r="1621" spans="1:22" ht="4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23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4">
        <f t="shared" si="127"/>
        <v>41875.936180555553</v>
      </c>
      <c r="M1621" s="19">
        <f t="shared" si="128"/>
        <v>2014</v>
      </c>
      <c r="N1621" s="14">
        <f t="shared" si="125"/>
        <v>41896.936180555553</v>
      </c>
      <c r="O1621" t="b">
        <v>0</v>
      </c>
      <c r="P1621">
        <v>23</v>
      </c>
      <c r="Q1621" t="b">
        <v>1</v>
      </c>
      <c r="R1621" t="s">
        <v>8276</v>
      </c>
      <c r="S1621" s="7">
        <f t="shared" si="126"/>
        <v>133.33333333333331</v>
      </c>
      <c r="T1621" s="7">
        <f t="shared" si="129"/>
        <v>86.956521739130437</v>
      </c>
      <c r="U1621" t="s">
        <v>8325</v>
      </c>
      <c r="V1621" t="s">
        <v>8326</v>
      </c>
    </row>
    <row r="1622" spans="1:22" ht="30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17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4">
        <f t="shared" si="127"/>
        <v>41321.089583333334</v>
      </c>
      <c r="M1622" s="19">
        <f t="shared" si="128"/>
        <v>2013</v>
      </c>
      <c r="N1622" s="14">
        <f t="shared" si="125"/>
        <v>41328.089583333334</v>
      </c>
      <c r="O1622" t="b">
        <v>0</v>
      </c>
      <c r="P1622">
        <v>17</v>
      </c>
      <c r="Q1622" t="b">
        <v>1</v>
      </c>
      <c r="R1622" t="s">
        <v>8276</v>
      </c>
      <c r="S1622" s="7">
        <f t="shared" si="126"/>
        <v>112.99999999999999</v>
      </c>
      <c r="T1622" s="7">
        <f t="shared" si="129"/>
        <v>66.470588235294116</v>
      </c>
      <c r="U1622" t="s">
        <v>8325</v>
      </c>
      <c r="V1622" t="s">
        <v>8326</v>
      </c>
    </row>
    <row r="1623" spans="1:22" ht="4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37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4">
        <f t="shared" si="127"/>
        <v>41003.35665509259</v>
      </c>
      <c r="M1623" s="19">
        <f t="shared" si="128"/>
        <v>2012</v>
      </c>
      <c r="N1623" s="14">
        <f t="shared" si="125"/>
        <v>41056.915972222225</v>
      </c>
      <c r="O1623" t="b">
        <v>0</v>
      </c>
      <c r="P1623">
        <v>37</v>
      </c>
      <c r="Q1623" t="b">
        <v>1</v>
      </c>
      <c r="R1623" t="s">
        <v>8276</v>
      </c>
      <c r="S1623" s="7">
        <f t="shared" si="126"/>
        <v>121.2</v>
      </c>
      <c r="T1623" s="7">
        <f t="shared" si="129"/>
        <v>163.78378378378378</v>
      </c>
      <c r="U1623" t="s">
        <v>8325</v>
      </c>
      <c r="V1623" t="s">
        <v>8326</v>
      </c>
    </row>
    <row r="1624" spans="1:22" ht="4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65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4">
        <f t="shared" si="127"/>
        <v>41950.044837962967</v>
      </c>
      <c r="M1624" s="19">
        <f t="shared" si="128"/>
        <v>2014</v>
      </c>
      <c r="N1624" s="14">
        <f t="shared" si="125"/>
        <v>41990.082638888889</v>
      </c>
      <c r="O1624" t="b">
        <v>0</v>
      </c>
      <c r="P1624">
        <v>65</v>
      </c>
      <c r="Q1624" t="b">
        <v>1</v>
      </c>
      <c r="R1624" t="s">
        <v>8276</v>
      </c>
      <c r="S1624" s="7">
        <f t="shared" si="126"/>
        <v>101.72463768115942</v>
      </c>
      <c r="T1624" s="7">
        <f t="shared" si="129"/>
        <v>107.98461538461538</v>
      </c>
      <c r="U1624" t="s">
        <v>8325</v>
      </c>
      <c r="V1624" t="s">
        <v>8326</v>
      </c>
    </row>
    <row r="1625" spans="1:22" ht="4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18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4">
        <f t="shared" si="127"/>
        <v>41453.438530092593</v>
      </c>
      <c r="M1625" s="19">
        <f t="shared" si="128"/>
        <v>2013</v>
      </c>
      <c r="N1625" s="14">
        <f t="shared" si="125"/>
        <v>41513.438530092593</v>
      </c>
      <c r="O1625" t="b">
        <v>0</v>
      </c>
      <c r="P1625">
        <v>18</v>
      </c>
      <c r="Q1625" t="b">
        <v>1</v>
      </c>
      <c r="R1625" t="s">
        <v>8276</v>
      </c>
      <c r="S1625" s="7">
        <f t="shared" si="126"/>
        <v>101.06666666666666</v>
      </c>
      <c r="T1625" s="7">
        <f t="shared" si="129"/>
        <v>42.111111111111114</v>
      </c>
      <c r="U1625" t="s">
        <v>8325</v>
      </c>
      <c r="V1625" t="s">
        <v>8326</v>
      </c>
    </row>
    <row r="1626" spans="1:22" ht="30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25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4">
        <f t="shared" si="127"/>
        <v>41243.117303240739</v>
      </c>
      <c r="M1626" s="19">
        <f t="shared" si="128"/>
        <v>2012</v>
      </c>
      <c r="N1626" s="14">
        <f t="shared" si="125"/>
        <v>41283.117303240739</v>
      </c>
      <c r="O1626" t="b">
        <v>0</v>
      </c>
      <c r="P1626">
        <v>25</v>
      </c>
      <c r="Q1626" t="b">
        <v>1</v>
      </c>
      <c r="R1626" t="s">
        <v>8276</v>
      </c>
      <c r="S1626" s="7">
        <f t="shared" si="126"/>
        <v>118</v>
      </c>
      <c r="T1626" s="7">
        <f t="shared" si="129"/>
        <v>47.2</v>
      </c>
      <c r="U1626" t="s">
        <v>8325</v>
      </c>
      <c r="V1626" t="s">
        <v>8326</v>
      </c>
    </row>
    <row r="1627" spans="1:22" ht="45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104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4">
        <f t="shared" si="127"/>
        <v>41135.449687500004</v>
      </c>
      <c r="M1627" s="19">
        <f t="shared" si="128"/>
        <v>2012</v>
      </c>
      <c r="N1627" s="14">
        <f t="shared" si="125"/>
        <v>41163.449687500004</v>
      </c>
      <c r="O1627" t="b">
        <v>0</v>
      </c>
      <c r="P1627">
        <v>104</v>
      </c>
      <c r="Q1627" t="b">
        <v>1</v>
      </c>
      <c r="R1627" t="s">
        <v>8276</v>
      </c>
      <c r="S1627" s="7">
        <f t="shared" si="126"/>
        <v>155.33333333333331</v>
      </c>
      <c r="T1627" s="7">
        <f t="shared" si="129"/>
        <v>112.01923076923077</v>
      </c>
      <c r="U1627" t="s">
        <v>8325</v>
      </c>
      <c r="V1627" t="s">
        <v>8326</v>
      </c>
    </row>
    <row r="1628" spans="1:22" ht="4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108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4">
        <f t="shared" si="127"/>
        <v>41579.597997685181</v>
      </c>
      <c r="M1628" s="19">
        <f t="shared" si="128"/>
        <v>2013</v>
      </c>
      <c r="N1628" s="14">
        <f t="shared" si="125"/>
        <v>41609.639664351853</v>
      </c>
      <c r="O1628" t="b">
        <v>0</v>
      </c>
      <c r="P1628">
        <v>108</v>
      </c>
      <c r="Q1628" t="b">
        <v>1</v>
      </c>
      <c r="R1628" t="s">
        <v>8276</v>
      </c>
      <c r="S1628" s="7">
        <f t="shared" si="126"/>
        <v>101.18750000000001</v>
      </c>
      <c r="T1628" s="7">
        <f t="shared" si="129"/>
        <v>74.953703703703709</v>
      </c>
      <c r="U1628" t="s">
        <v>8325</v>
      </c>
      <c r="V1628" t="s">
        <v>8326</v>
      </c>
    </row>
    <row r="1629" spans="1:22" ht="4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38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4">
        <f t="shared" si="127"/>
        <v>41205.457048611112</v>
      </c>
      <c r="M1629" s="19">
        <f t="shared" si="128"/>
        <v>2012</v>
      </c>
      <c r="N1629" s="14">
        <f t="shared" si="125"/>
        <v>41238.957638888889</v>
      </c>
      <c r="O1629" t="b">
        <v>0</v>
      </c>
      <c r="P1629">
        <v>38</v>
      </c>
      <c r="Q1629" t="b">
        <v>1</v>
      </c>
      <c r="R1629" t="s">
        <v>8276</v>
      </c>
      <c r="S1629" s="7">
        <f t="shared" si="126"/>
        <v>117</v>
      </c>
      <c r="T1629" s="7">
        <f t="shared" si="129"/>
        <v>61.578947368421055</v>
      </c>
      <c r="U1629" t="s">
        <v>8325</v>
      </c>
      <c r="V1629" t="s">
        <v>8326</v>
      </c>
    </row>
    <row r="1630" spans="1:22" ht="30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88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4">
        <f t="shared" si="127"/>
        <v>41774.487060185187</v>
      </c>
      <c r="M1630" s="19">
        <f t="shared" si="128"/>
        <v>2014</v>
      </c>
      <c r="N1630" s="14">
        <f t="shared" si="125"/>
        <v>41807.487060185187</v>
      </c>
      <c r="O1630" t="b">
        <v>0</v>
      </c>
      <c r="P1630">
        <v>88</v>
      </c>
      <c r="Q1630" t="b">
        <v>1</v>
      </c>
      <c r="R1630" t="s">
        <v>8276</v>
      </c>
      <c r="S1630" s="7">
        <f t="shared" si="126"/>
        <v>100.925</v>
      </c>
      <c r="T1630" s="7">
        <f t="shared" si="129"/>
        <v>45.875</v>
      </c>
      <c r="U1630" t="s">
        <v>8325</v>
      </c>
      <c r="V1630" t="s">
        <v>8326</v>
      </c>
    </row>
    <row r="1631" spans="1:22" ht="30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82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4">
        <f t="shared" si="127"/>
        <v>41645.617280092592</v>
      </c>
      <c r="M1631" s="19">
        <f t="shared" si="128"/>
        <v>2014</v>
      </c>
      <c r="N1631" s="14">
        <f t="shared" si="125"/>
        <v>41690.617280092592</v>
      </c>
      <c r="O1631" t="b">
        <v>0</v>
      </c>
      <c r="P1631">
        <v>82</v>
      </c>
      <c r="Q1631" t="b">
        <v>1</v>
      </c>
      <c r="R1631" t="s">
        <v>8276</v>
      </c>
      <c r="S1631" s="7">
        <f t="shared" si="126"/>
        <v>103.66666666666666</v>
      </c>
      <c r="T1631" s="7">
        <f t="shared" si="129"/>
        <v>75.853658536585371</v>
      </c>
      <c r="U1631" t="s">
        <v>8325</v>
      </c>
      <c r="V1631" t="s">
        <v>8326</v>
      </c>
    </row>
    <row r="1632" spans="1:22" ht="4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126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4">
        <f t="shared" si="127"/>
        <v>40939.587673611109</v>
      </c>
      <c r="M1632" s="19">
        <f t="shared" si="128"/>
        <v>2012</v>
      </c>
      <c r="N1632" s="14">
        <f t="shared" si="125"/>
        <v>40970.040972222225</v>
      </c>
      <c r="O1632" t="b">
        <v>0</v>
      </c>
      <c r="P1632">
        <v>126</v>
      </c>
      <c r="Q1632" t="b">
        <v>1</v>
      </c>
      <c r="R1632" t="s">
        <v>8276</v>
      </c>
      <c r="S1632" s="7">
        <f t="shared" si="126"/>
        <v>265.25</v>
      </c>
      <c r="T1632" s="7">
        <f t="shared" si="129"/>
        <v>84.206349206349202</v>
      </c>
      <c r="U1632" t="s">
        <v>8325</v>
      </c>
      <c r="V1632" t="s">
        <v>8326</v>
      </c>
    </row>
    <row r="1633" spans="1:22" ht="4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133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4">
        <f t="shared" si="127"/>
        <v>41164.609502314815</v>
      </c>
      <c r="M1633" s="19">
        <f t="shared" si="128"/>
        <v>2012</v>
      </c>
      <c r="N1633" s="14">
        <f t="shared" si="125"/>
        <v>41194.609502314815</v>
      </c>
      <c r="O1633" t="b">
        <v>0</v>
      </c>
      <c r="P1633">
        <v>133</v>
      </c>
      <c r="Q1633" t="b">
        <v>1</v>
      </c>
      <c r="R1633" t="s">
        <v>8276</v>
      </c>
      <c r="S1633" s="7">
        <f t="shared" si="126"/>
        <v>155.91</v>
      </c>
      <c r="T1633" s="7">
        <f t="shared" si="129"/>
        <v>117.22556390977444</v>
      </c>
      <c r="U1633" t="s">
        <v>8325</v>
      </c>
      <c r="V1633" t="s">
        <v>8326</v>
      </c>
    </row>
    <row r="1634" spans="1:22" ht="4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47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4">
        <f t="shared" si="127"/>
        <v>40750.090902777782</v>
      </c>
      <c r="M1634" s="19">
        <f t="shared" si="128"/>
        <v>2011</v>
      </c>
      <c r="N1634" s="14">
        <f t="shared" si="125"/>
        <v>40810.090902777782</v>
      </c>
      <c r="O1634" t="b">
        <v>0</v>
      </c>
      <c r="P1634">
        <v>47</v>
      </c>
      <c r="Q1634" t="b">
        <v>1</v>
      </c>
      <c r="R1634" t="s">
        <v>8276</v>
      </c>
      <c r="S1634" s="7">
        <f t="shared" si="126"/>
        <v>101.62500000000001</v>
      </c>
      <c r="T1634" s="7">
        <f t="shared" si="129"/>
        <v>86.489361702127653</v>
      </c>
      <c r="U1634" t="s">
        <v>8325</v>
      </c>
      <c r="V1634" t="s">
        <v>8326</v>
      </c>
    </row>
    <row r="1635" spans="1:22" ht="4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58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4">
        <f t="shared" si="127"/>
        <v>40896.633750000001</v>
      </c>
      <c r="M1635" s="19">
        <f t="shared" si="128"/>
        <v>2011</v>
      </c>
      <c r="N1635" s="14">
        <f t="shared" si="125"/>
        <v>40923.958333333336</v>
      </c>
      <c r="O1635" t="b">
        <v>0</v>
      </c>
      <c r="P1635">
        <v>58</v>
      </c>
      <c r="Q1635" t="b">
        <v>1</v>
      </c>
      <c r="R1635" t="s">
        <v>8276</v>
      </c>
      <c r="S1635" s="7">
        <f t="shared" si="126"/>
        <v>100</v>
      </c>
      <c r="T1635" s="7">
        <f t="shared" si="129"/>
        <v>172.41379310344828</v>
      </c>
      <c r="U1635" t="s">
        <v>8325</v>
      </c>
      <c r="V1635" t="s">
        <v>8326</v>
      </c>
    </row>
    <row r="1636" spans="1:22" ht="30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32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4">
        <f t="shared" si="127"/>
        <v>40657.939826388887</v>
      </c>
      <c r="M1636" s="19">
        <f t="shared" si="128"/>
        <v>2011</v>
      </c>
      <c r="N1636" s="14">
        <f t="shared" si="125"/>
        <v>40695.999305555553</v>
      </c>
      <c r="O1636" t="b">
        <v>0</v>
      </c>
      <c r="P1636">
        <v>32</v>
      </c>
      <c r="Q1636" t="b">
        <v>1</v>
      </c>
      <c r="R1636" t="s">
        <v>8276</v>
      </c>
      <c r="S1636" s="7">
        <f t="shared" si="126"/>
        <v>100.49999999999999</v>
      </c>
      <c r="T1636" s="7">
        <f t="shared" si="129"/>
        <v>62.8125</v>
      </c>
      <c r="U1636" t="s">
        <v>8325</v>
      </c>
      <c r="V1636" t="s">
        <v>8326</v>
      </c>
    </row>
    <row r="1637" spans="1:22" ht="45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37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4">
        <f t="shared" si="127"/>
        <v>42502.618761574078</v>
      </c>
      <c r="M1637" s="19">
        <f t="shared" si="128"/>
        <v>2016</v>
      </c>
      <c r="N1637" s="14">
        <f t="shared" si="125"/>
        <v>42562.618761574078</v>
      </c>
      <c r="O1637" t="b">
        <v>0</v>
      </c>
      <c r="P1637">
        <v>37</v>
      </c>
      <c r="Q1637" t="b">
        <v>1</v>
      </c>
      <c r="R1637" t="s">
        <v>8276</v>
      </c>
      <c r="S1637" s="7">
        <f t="shared" si="126"/>
        <v>125.29999999999998</v>
      </c>
      <c r="T1637" s="7">
        <f t="shared" si="129"/>
        <v>67.729729729729726</v>
      </c>
      <c r="U1637" t="s">
        <v>8325</v>
      </c>
      <c r="V1637" t="s">
        <v>8326</v>
      </c>
    </row>
    <row r="1638" spans="1:22" ht="4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87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4">
        <f t="shared" si="127"/>
        <v>40662.83666666667</v>
      </c>
      <c r="M1638" s="19">
        <f t="shared" si="128"/>
        <v>2011</v>
      </c>
      <c r="N1638" s="14">
        <f t="shared" si="125"/>
        <v>40705.916666666664</v>
      </c>
      <c r="O1638" t="b">
        <v>0</v>
      </c>
      <c r="P1638">
        <v>87</v>
      </c>
      <c r="Q1638" t="b">
        <v>1</v>
      </c>
      <c r="R1638" t="s">
        <v>8276</v>
      </c>
      <c r="S1638" s="7">
        <f t="shared" si="126"/>
        <v>103.55555555555556</v>
      </c>
      <c r="T1638" s="7">
        <f t="shared" si="129"/>
        <v>53.5632183908046</v>
      </c>
      <c r="U1638" t="s">
        <v>8325</v>
      </c>
      <c r="V1638" t="s">
        <v>8326</v>
      </c>
    </row>
    <row r="1639" spans="1:22" ht="4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15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4">
        <f t="shared" si="127"/>
        <v>40122.501620370371</v>
      </c>
      <c r="M1639" s="19">
        <f t="shared" si="128"/>
        <v>2009</v>
      </c>
      <c r="N1639" s="14">
        <f t="shared" si="125"/>
        <v>40178.735416666663</v>
      </c>
      <c r="O1639" t="b">
        <v>0</v>
      </c>
      <c r="P1639">
        <v>15</v>
      </c>
      <c r="Q1639" t="b">
        <v>1</v>
      </c>
      <c r="R1639" t="s">
        <v>8276</v>
      </c>
      <c r="S1639" s="7">
        <f t="shared" si="126"/>
        <v>103.8</v>
      </c>
      <c r="T1639" s="7">
        <f t="shared" si="129"/>
        <v>34.6</v>
      </c>
      <c r="U1639" t="s">
        <v>8325</v>
      </c>
      <c r="V1639" t="s">
        <v>8326</v>
      </c>
    </row>
    <row r="1640" spans="1:22" ht="30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27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4">
        <f t="shared" si="127"/>
        <v>41288.43712962963</v>
      </c>
      <c r="M1640" s="19">
        <f t="shared" si="128"/>
        <v>2013</v>
      </c>
      <c r="N1640" s="14">
        <f t="shared" si="125"/>
        <v>41333.642361111109</v>
      </c>
      <c r="O1640" t="b">
        <v>0</v>
      </c>
      <c r="P1640">
        <v>27</v>
      </c>
      <c r="Q1640" t="b">
        <v>1</v>
      </c>
      <c r="R1640" t="s">
        <v>8276</v>
      </c>
      <c r="S1640" s="7">
        <f t="shared" si="126"/>
        <v>105</v>
      </c>
      <c r="T1640" s="7">
        <f t="shared" si="129"/>
        <v>38.888888888888886</v>
      </c>
      <c r="U1640" t="s">
        <v>8325</v>
      </c>
      <c r="V1640" t="s">
        <v>8326</v>
      </c>
    </row>
    <row r="1641" spans="1:22" ht="4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19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4">
        <f t="shared" si="127"/>
        <v>40941.402372685188</v>
      </c>
      <c r="M1641" s="19">
        <f t="shared" si="128"/>
        <v>2012</v>
      </c>
      <c r="N1641" s="14">
        <f t="shared" si="125"/>
        <v>40971.402372685188</v>
      </c>
      <c r="O1641" t="b">
        <v>0</v>
      </c>
      <c r="P1641">
        <v>19</v>
      </c>
      <c r="Q1641" t="b">
        <v>1</v>
      </c>
      <c r="R1641" t="s">
        <v>8276</v>
      </c>
      <c r="S1641" s="7">
        <f t="shared" si="126"/>
        <v>100</v>
      </c>
      <c r="T1641" s="7">
        <f t="shared" si="129"/>
        <v>94.736842105263165</v>
      </c>
      <c r="U1641" t="s">
        <v>8325</v>
      </c>
      <c r="V1641" t="s">
        <v>8326</v>
      </c>
    </row>
    <row r="1642" spans="1:22" ht="4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17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4">
        <f t="shared" si="127"/>
        <v>40378.98096064815</v>
      </c>
      <c r="M1642" s="19">
        <f t="shared" si="128"/>
        <v>2010</v>
      </c>
      <c r="N1642" s="14">
        <f t="shared" si="125"/>
        <v>40392.832638888889</v>
      </c>
      <c r="O1642" t="b">
        <v>0</v>
      </c>
      <c r="P1642">
        <v>17</v>
      </c>
      <c r="Q1642" t="b">
        <v>1</v>
      </c>
      <c r="R1642" t="s">
        <v>8276</v>
      </c>
      <c r="S1642" s="7">
        <f t="shared" si="126"/>
        <v>169.86</v>
      </c>
      <c r="T1642" s="7">
        <f t="shared" si="129"/>
        <v>39.967058823529413</v>
      </c>
      <c r="U1642" t="s">
        <v>8325</v>
      </c>
      <c r="V1642" t="s">
        <v>8326</v>
      </c>
    </row>
    <row r="1643" spans="1:22" ht="30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26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4">
        <f t="shared" si="127"/>
        <v>41962.346574074079</v>
      </c>
      <c r="M1643" s="19">
        <f t="shared" si="128"/>
        <v>2014</v>
      </c>
      <c r="N1643" s="14">
        <f t="shared" si="125"/>
        <v>41992.346574074079</v>
      </c>
      <c r="O1643" t="b">
        <v>0</v>
      </c>
      <c r="P1643">
        <v>26</v>
      </c>
      <c r="Q1643" t="b">
        <v>1</v>
      </c>
      <c r="R1643" t="s">
        <v>8292</v>
      </c>
      <c r="S1643" s="7">
        <f t="shared" si="126"/>
        <v>101.4</v>
      </c>
      <c r="T1643" s="7">
        <f t="shared" si="129"/>
        <v>97.5</v>
      </c>
      <c r="U1643" t="s">
        <v>8325</v>
      </c>
      <c r="V1643" t="s">
        <v>8346</v>
      </c>
    </row>
    <row r="1644" spans="1:22" ht="4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28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4">
        <f t="shared" si="127"/>
        <v>40687.774618055555</v>
      </c>
      <c r="M1644" s="19">
        <f t="shared" si="128"/>
        <v>2011</v>
      </c>
      <c r="N1644" s="14">
        <f t="shared" si="125"/>
        <v>40707.774618055555</v>
      </c>
      <c r="O1644" t="b">
        <v>0</v>
      </c>
      <c r="P1644">
        <v>28</v>
      </c>
      <c r="Q1644" t="b">
        <v>1</v>
      </c>
      <c r="R1644" t="s">
        <v>8292</v>
      </c>
      <c r="S1644" s="7">
        <f t="shared" si="126"/>
        <v>100</v>
      </c>
      <c r="T1644" s="7">
        <f t="shared" si="129"/>
        <v>42.857142857142854</v>
      </c>
      <c r="U1644" t="s">
        <v>8325</v>
      </c>
      <c r="V1644" t="s">
        <v>8346</v>
      </c>
    </row>
    <row r="1645" spans="1:22" ht="30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37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4">
        <f t="shared" si="127"/>
        <v>41146.574212962965</v>
      </c>
      <c r="M1645" s="19">
        <f t="shared" si="128"/>
        <v>2012</v>
      </c>
      <c r="N1645" s="14">
        <f t="shared" si="125"/>
        <v>41176.574212962965</v>
      </c>
      <c r="O1645" t="b">
        <v>0</v>
      </c>
      <c r="P1645">
        <v>37</v>
      </c>
      <c r="Q1645" t="b">
        <v>1</v>
      </c>
      <c r="R1645" t="s">
        <v>8292</v>
      </c>
      <c r="S1645" s="7">
        <f t="shared" si="126"/>
        <v>124.70000000000002</v>
      </c>
      <c r="T1645" s="7">
        <f t="shared" si="129"/>
        <v>168.51351351351352</v>
      </c>
      <c r="U1645" t="s">
        <v>8325</v>
      </c>
      <c r="V1645" t="s">
        <v>8346</v>
      </c>
    </row>
    <row r="1646" spans="1:22" ht="4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128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4">
        <f t="shared" si="127"/>
        <v>41174.80972222222</v>
      </c>
      <c r="M1646" s="19">
        <f t="shared" si="128"/>
        <v>2012</v>
      </c>
      <c r="N1646" s="14">
        <f t="shared" si="125"/>
        <v>41234.851388888885</v>
      </c>
      <c r="O1646" t="b">
        <v>0</v>
      </c>
      <c r="P1646">
        <v>128</v>
      </c>
      <c r="Q1646" t="b">
        <v>1</v>
      </c>
      <c r="R1646" t="s">
        <v>8292</v>
      </c>
      <c r="S1646" s="7">
        <f t="shared" si="126"/>
        <v>109.5</v>
      </c>
      <c r="T1646" s="7">
        <f t="shared" si="129"/>
        <v>85.546875</v>
      </c>
      <c r="U1646" t="s">
        <v>8325</v>
      </c>
      <c r="V1646" t="s">
        <v>8346</v>
      </c>
    </row>
    <row r="1647" spans="1:22" ht="4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10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4">
        <f t="shared" si="127"/>
        <v>41521.367361111115</v>
      </c>
      <c r="M1647" s="19">
        <f t="shared" si="128"/>
        <v>2013</v>
      </c>
      <c r="N1647" s="14">
        <f t="shared" si="125"/>
        <v>41535.367361111115</v>
      </c>
      <c r="O1647" t="b">
        <v>0</v>
      </c>
      <c r="P1647">
        <v>10</v>
      </c>
      <c r="Q1647" t="b">
        <v>1</v>
      </c>
      <c r="R1647" t="s">
        <v>8292</v>
      </c>
      <c r="S1647" s="7">
        <f t="shared" si="126"/>
        <v>110.80000000000001</v>
      </c>
      <c r="T1647" s="7">
        <f t="shared" si="129"/>
        <v>554</v>
      </c>
      <c r="U1647" t="s">
        <v>8325</v>
      </c>
      <c r="V1647" t="s">
        <v>8346</v>
      </c>
    </row>
    <row r="1648" spans="1:22" ht="45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83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4">
        <f t="shared" si="127"/>
        <v>41833.200266203705</v>
      </c>
      <c r="M1648" s="19">
        <f t="shared" si="128"/>
        <v>2014</v>
      </c>
      <c r="N1648" s="14">
        <f t="shared" si="125"/>
        <v>41865.507638888885</v>
      </c>
      <c r="O1648" t="b">
        <v>0</v>
      </c>
      <c r="P1648">
        <v>83</v>
      </c>
      <c r="Q1648" t="b">
        <v>1</v>
      </c>
      <c r="R1648" t="s">
        <v>8292</v>
      </c>
      <c r="S1648" s="7">
        <f t="shared" si="126"/>
        <v>110.2</v>
      </c>
      <c r="T1648" s="7">
        <f t="shared" si="129"/>
        <v>26.554216867469879</v>
      </c>
      <c r="U1648" t="s">
        <v>8325</v>
      </c>
      <c r="V1648" t="s">
        <v>8346</v>
      </c>
    </row>
    <row r="1649" spans="1:22" ht="4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46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4">
        <f t="shared" si="127"/>
        <v>41039.159456018519</v>
      </c>
      <c r="M1649" s="19">
        <f t="shared" si="128"/>
        <v>2012</v>
      </c>
      <c r="N1649" s="14">
        <f t="shared" si="125"/>
        <v>41069.159456018519</v>
      </c>
      <c r="O1649" t="b">
        <v>0</v>
      </c>
      <c r="P1649">
        <v>46</v>
      </c>
      <c r="Q1649" t="b">
        <v>1</v>
      </c>
      <c r="R1649" t="s">
        <v>8292</v>
      </c>
      <c r="S1649" s="7">
        <f t="shared" si="126"/>
        <v>104.71999999999998</v>
      </c>
      <c r="T1649" s="7">
        <f t="shared" si="129"/>
        <v>113.82608695652173</v>
      </c>
      <c r="U1649" t="s">
        <v>8325</v>
      </c>
      <c r="V1649" t="s">
        <v>8346</v>
      </c>
    </row>
    <row r="1650" spans="1:22" ht="4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90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4">
        <f t="shared" si="127"/>
        <v>40592.454652777778</v>
      </c>
      <c r="M1650" s="19">
        <f t="shared" si="128"/>
        <v>2011</v>
      </c>
      <c r="N1650" s="14">
        <f t="shared" si="125"/>
        <v>40622.412986111114</v>
      </c>
      <c r="O1650" t="b">
        <v>0</v>
      </c>
      <c r="P1650">
        <v>90</v>
      </c>
      <c r="Q1650" t="b">
        <v>1</v>
      </c>
      <c r="R1650" t="s">
        <v>8292</v>
      </c>
      <c r="S1650" s="7">
        <f t="shared" si="126"/>
        <v>125.26086956521738</v>
      </c>
      <c r="T1650" s="7">
        <f t="shared" si="129"/>
        <v>32.011111111111113</v>
      </c>
      <c r="U1650" t="s">
        <v>8325</v>
      </c>
      <c r="V1650" t="s">
        <v>8346</v>
      </c>
    </row>
    <row r="1651" spans="1:22" ht="4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81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4">
        <f t="shared" si="127"/>
        <v>41737.434664351851</v>
      </c>
      <c r="M1651" s="19">
        <f t="shared" si="128"/>
        <v>2014</v>
      </c>
      <c r="N1651" s="14">
        <f t="shared" si="125"/>
        <v>41782.434664351851</v>
      </c>
      <c r="O1651" t="b">
        <v>0</v>
      </c>
      <c r="P1651">
        <v>81</v>
      </c>
      <c r="Q1651" t="b">
        <v>1</v>
      </c>
      <c r="R1651" t="s">
        <v>8292</v>
      </c>
      <c r="S1651" s="7">
        <f t="shared" si="126"/>
        <v>100.58763157894737</v>
      </c>
      <c r="T1651" s="7">
        <f t="shared" si="129"/>
        <v>47.189259259259259</v>
      </c>
      <c r="U1651" t="s">
        <v>8325</v>
      </c>
      <c r="V1651" t="s">
        <v>8346</v>
      </c>
    </row>
    <row r="1652" spans="1:22" ht="30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32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4">
        <f t="shared" si="127"/>
        <v>41526.185613425929</v>
      </c>
      <c r="M1652" s="19">
        <f t="shared" si="128"/>
        <v>2013</v>
      </c>
      <c r="N1652" s="14">
        <f t="shared" si="125"/>
        <v>41556.185613425929</v>
      </c>
      <c r="O1652" t="b">
        <v>0</v>
      </c>
      <c r="P1652">
        <v>32</v>
      </c>
      <c r="Q1652" t="b">
        <v>1</v>
      </c>
      <c r="R1652" t="s">
        <v>8292</v>
      </c>
      <c r="S1652" s="7">
        <f t="shared" si="126"/>
        <v>141.55000000000001</v>
      </c>
      <c r="T1652" s="7">
        <f t="shared" si="129"/>
        <v>88.46875</v>
      </c>
      <c r="U1652" t="s">
        <v>8325</v>
      </c>
      <c r="V1652" t="s">
        <v>8346</v>
      </c>
    </row>
    <row r="1653" spans="1:22" ht="4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4">
        <f t="shared" si="127"/>
        <v>40625.650694444441</v>
      </c>
      <c r="M1653" s="19">
        <f t="shared" si="128"/>
        <v>2011</v>
      </c>
      <c r="N1653" s="14">
        <f t="shared" si="125"/>
        <v>40659.040972222225</v>
      </c>
      <c r="O1653" t="b">
        <v>0</v>
      </c>
      <c r="P1653">
        <v>20</v>
      </c>
      <c r="Q1653" t="b">
        <v>1</v>
      </c>
      <c r="R1653" t="s">
        <v>8292</v>
      </c>
      <c r="S1653" s="7">
        <f t="shared" si="126"/>
        <v>100.75</v>
      </c>
      <c r="T1653" s="7">
        <f t="shared" si="129"/>
        <v>100.75</v>
      </c>
      <c r="U1653" t="s">
        <v>8325</v>
      </c>
      <c r="V1653" t="s">
        <v>8346</v>
      </c>
    </row>
    <row r="1654" spans="1:22" ht="4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70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4">
        <f t="shared" si="127"/>
        <v>41572.242974537039</v>
      </c>
      <c r="M1654" s="19">
        <f t="shared" si="128"/>
        <v>2013</v>
      </c>
      <c r="N1654" s="14">
        <f t="shared" si="125"/>
        <v>41602.284641203703</v>
      </c>
      <c r="O1654" t="b">
        <v>0</v>
      </c>
      <c r="P1654">
        <v>70</v>
      </c>
      <c r="Q1654" t="b">
        <v>1</v>
      </c>
      <c r="R1654" t="s">
        <v>8292</v>
      </c>
      <c r="S1654" s="7">
        <f t="shared" si="126"/>
        <v>100.66666666666666</v>
      </c>
      <c r="T1654" s="7">
        <f t="shared" si="129"/>
        <v>64.714285714285708</v>
      </c>
      <c r="U1654" t="s">
        <v>8325</v>
      </c>
      <c r="V1654" t="s">
        <v>8346</v>
      </c>
    </row>
    <row r="1655" spans="1:22" ht="4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168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4">
        <f t="shared" si="127"/>
        <v>40626.584444444445</v>
      </c>
      <c r="M1655" s="19">
        <f t="shared" si="128"/>
        <v>2011</v>
      </c>
      <c r="N1655" s="14">
        <f t="shared" si="125"/>
        <v>40657.584444444445</v>
      </c>
      <c r="O1655" t="b">
        <v>0</v>
      </c>
      <c r="P1655">
        <v>168</v>
      </c>
      <c r="Q1655" t="b">
        <v>1</v>
      </c>
      <c r="R1655" t="s">
        <v>8292</v>
      </c>
      <c r="S1655" s="7">
        <f t="shared" si="126"/>
        <v>174.2304</v>
      </c>
      <c r="T1655" s="7">
        <f t="shared" si="129"/>
        <v>51.854285714285716</v>
      </c>
      <c r="U1655" t="s">
        <v>8325</v>
      </c>
      <c r="V1655" t="s">
        <v>8346</v>
      </c>
    </row>
    <row r="1656" spans="1:22" ht="4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34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4">
        <f t="shared" si="127"/>
        <v>40987.640740740739</v>
      </c>
      <c r="M1656" s="19">
        <f t="shared" si="128"/>
        <v>2012</v>
      </c>
      <c r="N1656" s="14">
        <f t="shared" si="125"/>
        <v>41017.640740740739</v>
      </c>
      <c r="O1656" t="b">
        <v>0</v>
      </c>
      <c r="P1656">
        <v>34</v>
      </c>
      <c r="Q1656" t="b">
        <v>1</v>
      </c>
      <c r="R1656" t="s">
        <v>8292</v>
      </c>
      <c r="S1656" s="7">
        <f t="shared" si="126"/>
        <v>119.90909090909089</v>
      </c>
      <c r="T1656" s="7">
        <f t="shared" si="129"/>
        <v>38.794117647058826</v>
      </c>
      <c r="U1656" t="s">
        <v>8325</v>
      </c>
      <c r="V1656" t="s">
        <v>8346</v>
      </c>
    </row>
    <row r="1657" spans="1:22" ht="30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48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4">
        <f t="shared" si="127"/>
        <v>40974.541898148149</v>
      </c>
      <c r="M1657" s="19">
        <f t="shared" si="128"/>
        <v>2012</v>
      </c>
      <c r="N1657" s="14">
        <f t="shared" si="125"/>
        <v>41004.500231481477</v>
      </c>
      <c r="O1657" t="b">
        <v>0</v>
      </c>
      <c r="P1657">
        <v>48</v>
      </c>
      <c r="Q1657" t="b">
        <v>1</v>
      </c>
      <c r="R1657" t="s">
        <v>8292</v>
      </c>
      <c r="S1657" s="7">
        <f t="shared" si="126"/>
        <v>142.86666666666667</v>
      </c>
      <c r="T1657" s="7">
        <f t="shared" si="129"/>
        <v>44.645833333333336</v>
      </c>
      <c r="U1657" t="s">
        <v>8325</v>
      </c>
      <c r="V1657" t="s">
        <v>8346</v>
      </c>
    </row>
    <row r="1658" spans="1:22" ht="45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48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4">
        <f t="shared" si="127"/>
        <v>41226.678842592592</v>
      </c>
      <c r="M1658" s="19">
        <f t="shared" si="128"/>
        <v>2012</v>
      </c>
      <c r="N1658" s="14">
        <f t="shared" si="125"/>
        <v>41256.678842592592</v>
      </c>
      <c r="O1658" t="b">
        <v>0</v>
      </c>
      <c r="P1658">
        <v>48</v>
      </c>
      <c r="Q1658" t="b">
        <v>1</v>
      </c>
      <c r="R1658" t="s">
        <v>8292</v>
      </c>
      <c r="S1658" s="7">
        <f t="shared" si="126"/>
        <v>100.33493333333334</v>
      </c>
      <c r="T1658" s="7">
        <f t="shared" si="129"/>
        <v>156.77333333333334</v>
      </c>
      <c r="U1658" t="s">
        <v>8325</v>
      </c>
      <c r="V1658" t="s">
        <v>8346</v>
      </c>
    </row>
    <row r="1659" spans="1:22" ht="45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221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4">
        <f t="shared" si="127"/>
        <v>41023.532037037039</v>
      </c>
      <c r="M1659" s="19">
        <f t="shared" si="128"/>
        <v>2012</v>
      </c>
      <c r="N1659" s="14">
        <f t="shared" si="125"/>
        <v>41053.532037037039</v>
      </c>
      <c r="O1659" t="b">
        <v>0</v>
      </c>
      <c r="P1659">
        <v>221</v>
      </c>
      <c r="Q1659" t="b">
        <v>1</v>
      </c>
      <c r="R1659" t="s">
        <v>8292</v>
      </c>
      <c r="S1659" s="7">
        <f t="shared" si="126"/>
        <v>104.93380000000001</v>
      </c>
      <c r="T1659" s="7">
        <f t="shared" si="129"/>
        <v>118.70339366515837</v>
      </c>
      <c r="U1659" t="s">
        <v>8325</v>
      </c>
      <c r="V1659" t="s">
        <v>8346</v>
      </c>
    </row>
    <row r="1660" spans="1:22" ht="4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107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4">
        <f t="shared" si="127"/>
        <v>41222.97184027778</v>
      </c>
      <c r="M1660" s="19">
        <f t="shared" si="128"/>
        <v>2012</v>
      </c>
      <c r="N1660" s="14">
        <f t="shared" si="125"/>
        <v>41261.347222222219</v>
      </c>
      <c r="O1660" t="b">
        <v>0</v>
      </c>
      <c r="P1660">
        <v>107</v>
      </c>
      <c r="Q1660" t="b">
        <v>1</v>
      </c>
      <c r="R1660" t="s">
        <v>8292</v>
      </c>
      <c r="S1660" s="7">
        <f t="shared" si="126"/>
        <v>132.23333333333335</v>
      </c>
      <c r="T1660" s="7">
        <f t="shared" si="129"/>
        <v>74.149532710280369</v>
      </c>
      <c r="U1660" t="s">
        <v>8325</v>
      </c>
      <c r="V1660" t="s">
        <v>8346</v>
      </c>
    </row>
    <row r="1661" spans="1:22" ht="4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45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4">
        <f t="shared" si="127"/>
        <v>41596.663437499999</v>
      </c>
      <c r="M1661" s="19">
        <f t="shared" si="128"/>
        <v>2013</v>
      </c>
      <c r="N1661" s="14">
        <f t="shared" si="125"/>
        <v>41625.25</v>
      </c>
      <c r="O1661" t="b">
        <v>0</v>
      </c>
      <c r="P1661">
        <v>45</v>
      </c>
      <c r="Q1661" t="b">
        <v>1</v>
      </c>
      <c r="R1661" t="s">
        <v>8292</v>
      </c>
      <c r="S1661" s="7">
        <f t="shared" si="126"/>
        <v>112.79999999999998</v>
      </c>
      <c r="T1661" s="7">
        <f t="shared" si="129"/>
        <v>12.533333333333333</v>
      </c>
      <c r="U1661" t="s">
        <v>8325</v>
      </c>
      <c r="V1661" t="s">
        <v>8346</v>
      </c>
    </row>
    <row r="1662" spans="1:22" ht="45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36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4">
        <f t="shared" si="127"/>
        <v>42459.443865740745</v>
      </c>
      <c r="M1662" s="19">
        <f t="shared" si="128"/>
        <v>2016</v>
      </c>
      <c r="N1662" s="14">
        <f t="shared" si="125"/>
        <v>42490.665972222225</v>
      </c>
      <c r="O1662" t="b">
        <v>0</v>
      </c>
      <c r="P1662">
        <v>36</v>
      </c>
      <c r="Q1662" t="b">
        <v>1</v>
      </c>
      <c r="R1662" t="s">
        <v>8292</v>
      </c>
      <c r="S1662" s="7">
        <f t="shared" si="126"/>
        <v>1253.75</v>
      </c>
      <c r="T1662" s="7">
        <f t="shared" si="129"/>
        <v>27.861111111111111</v>
      </c>
      <c r="U1662" t="s">
        <v>8325</v>
      </c>
      <c r="V1662" t="s">
        <v>8346</v>
      </c>
    </row>
    <row r="1663" spans="1:22" ht="45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101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4">
        <f t="shared" si="127"/>
        <v>42343.748043981483</v>
      </c>
      <c r="M1663" s="19">
        <f t="shared" si="128"/>
        <v>2015</v>
      </c>
      <c r="N1663" s="14">
        <f t="shared" si="125"/>
        <v>42386.625</v>
      </c>
      <c r="O1663" t="b">
        <v>0</v>
      </c>
      <c r="P1663">
        <v>101</v>
      </c>
      <c r="Q1663" t="b">
        <v>1</v>
      </c>
      <c r="R1663" t="s">
        <v>8292</v>
      </c>
      <c r="S1663" s="7">
        <f t="shared" si="126"/>
        <v>102.50632911392405</v>
      </c>
      <c r="T1663" s="7">
        <f t="shared" si="129"/>
        <v>80.178217821782184</v>
      </c>
      <c r="U1663" t="s">
        <v>8325</v>
      </c>
      <c r="V1663" t="s">
        <v>8346</v>
      </c>
    </row>
    <row r="1664" spans="1:22" ht="45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62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4">
        <f t="shared" si="127"/>
        <v>40847.948333333334</v>
      </c>
      <c r="M1664" s="19">
        <f t="shared" si="128"/>
        <v>2011</v>
      </c>
      <c r="N1664" s="14">
        <f t="shared" si="125"/>
        <v>40907.99</v>
      </c>
      <c r="O1664" t="b">
        <v>0</v>
      </c>
      <c r="P1664">
        <v>62</v>
      </c>
      <c r="Q1664" t="b">
        <v>1</v>
      </c>
      <c r="R1664" t="s">
        <v>8292</v>
      </c>
      <c r="S1664" s="7">
        <f t="shared" si="126"/>
        <v>102.6375</v>
      </c>
      <c r="T1664" s="7">
        <f t="shared" si="129"/>
        <v>132.43548387096774</v>
      </c>
      <c r="U1664" t="s">
        <v>8325</v>
      </c>
      <c r="V1664" t="s">
        <v>8346</v>
      </c>
    </row>
    <row r="1665" spans="1:22" ht="30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32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4">
        <f t="shared" si="127"/>
        <v>42005.77207175926</v>
      </c>
      <c r="M1665" s="19">
        <f t="shared" si="128"/>
        <v>2015</v>
      </c>
      <c r="N1665" s="14">
        <f t="shared" si="125"/>
        <v>42035.77207175926</v>
      </c>
      <c r="O1665" t="b">
        <v>0</v>
      </c>
      <c r="P1665">
        <v>32</v>
      </c>
      <c r="Q1665" t="b">
        <v>1</v>
      </c>
      <c r="R1665" t="s">
        <v>8292</v>
      </c>
      <c r="S1665" s="7">
        <f t="shared" si="126"/>
        <v>108</v>
      </c>
      <c r="T1665" s="7">
        <f t="shared" si="129"/>
        <v>33.75</v>
      </c>
      <c r="U1665" t="s">
        <v>8325</v>
      </c>
      <c r="V1665" t="s">
        <v>8346</v>
      </c>
    </row>
    <row r="1666" spans="1:22" ht="4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89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4">
        <f t="shared" si="127"/>
        <v>40939.511782407411</v>
      </c>
      <c r="M1666" s="19">
        <f t="shared" si="128"/>
        <v>2012</v>
      </c>
      <c r="N1666" s="14">
        <f t="shared" ref="N1666:N1729" si="130">(J1666/86400)+25569+(-6/24)</f>
        <v>40983.915972222225</v>
      </c>
      <c r="O1666" t="b">
        <v>0</v>
      </c>
      <c r="P1666">
        <v>89</v>
      </c>
      <c r="Q1666" t="b">
        <v>1</v>
      </c>
      <c r="R1666" t="s">
        <v>8292</v>
      </c>
      <c r="S1666" s="7">
        <f t="shared" ref="S1666:S1729" si="131">F1666/D1666*100</f>
        <v>122.40879999999999</v>
      </c>
      <c r="T1666" s="7">
        <f t="shared" si="129"/>
        <v>34.384494382022467</v>
      </c>
      <c r="U1666" t="s">
        <v>8325</v>
      </c>
      <c r="V1666" t="s">
        <v>8346</v>
      </c>
    </row>
    <row r="1667" spans="1:22" ht="4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93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4">
        <f t="shared" ref="L1667:L1730" si="132">(K1667/86400)+25569+(-6/24)</f>
        <v>40564.399456018517</v>
      </c>
      <c r="M1667" s="19">
        <f t="shared" ref="M1667:M1730" si="133">YEAR(L1667)</f>
        <v>2011</v>
      </c>
      <c r="N1667" s="14">
        <f t="shared" si="130"/>
        <v>40595.875</v>
      </c>
      <c r="O1667" t="b">
        <v>0</v>
      </c>
      <c r="P1667">
        <v>93</v>
      </c>
      <c r="Q1667" t="b">
        <v>1</v>
      </c>
      <c r="R1667" t="s">
        <v>8292</v>
      </c>
      <c r="S1667" s="7">
        <f t="shared" si="131"/>
        <v>119.45714285714286</v>
      </c>
      <c r="T1667" s="7">
        <f t="shared" ref="T1667:T1730" si="134">IFERROR(F1667/P1667,0)</f>
        <v>44.956989247311824</v>
      </c>
      <c r="U1667" t="s">
        <v>8325</v>
      </c>
      <c r="V1667" t="s">
        <v>8346</v>
      </c>
    </row>
    <row r="1668" spans="1:22" ht="4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98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4">
        <f t="shared" si="132"/>
        <v>41331.003159722226</v>
      </c>
      <c r="M1668" s="19">
        <f t="shared" si="133"/>
        <v>2013</v>
      </c>
      <c r="N1668" s="14">
        <f t="shared" si="130"/>
        <v>41360.961493055554</v>
      </c>
      <c r="O1668" t="b">
        <v>0</v>
      </c>
      <c r="P1668">
        <v>98</v>
      </c>
      <c r="Q1668" t="b">
        <v>1</v>
      </c>
      <c r="R1668" t="s">
        <v>8292</v>
      </c>
      <c r="S1668" s="7">
        <f t="shared" si="131"/>
        <v>160.88</v>
      </c>
      <c r="T1668" s="7">
        <f t="shared" si="134"/>
        <v>41.04081632653061</v>
      </c>
      <c r="U1668" t="s">
        <v>8325</v>
      </c>
      <c r="V1668" t="s">
        <v>8346</v>
      </c>
    </row>
    <row r="1669" spans="1:22" ht="4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82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4">
        <f t="shared" si="132"/>
        <v>41681.8205787037</v>
      </c>
      <c r="M1669" s="19">
        <f t="shared" si="133"/>
        <v>2014</v>
      </c>
      <c r="N1669" s="14">
        <f t="shared" si="130"/>
        <v>41709.040972222225</v>
      </c>
      <c r="O1669" t="b">
        <v>0</v>
      </c>
      <c r="P1669">
        <v>82</v>
      </c>
      <c r="Q1669" t="b">
        <v>1</v>
      </c>
      <c r="R1669" t="s">
        <v>8292</v>
      </c>
      <c r="S1669" s="7">
        <f t="shared" si="131"/>
        <v>126.85294117647059</v>
      </c>
      <c r="T1669" s="7">
        <f t="shared" si="134"/>
        <v>52.597560975609753</v>
      </c>
      <c r="U1669" t="s">
        <v>8325</v>
      </c>
      <c r="V1669" t="s">
        <v>8346</v>
      </c>
    </row>
    <row r="1670" spans="1:22" ht="4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116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4">
        <f t="shared" si="132"/>
        <v>40844.899756944447</v>
      </c>
      <c r="M1670" s="19">
        <f t="shared" si="133"/>
        <v>2011</v>
      </c>
      <c r="N1670" s="14">
        <f t="shared" si="130"/>
        <v>40874.941423611112</v>
      </c>
      <c r="O1670" t="b">
        <v>0</v>
      </c>
      <c r="P1670">
        <v>116</v>
      </c>
      <c r="Q1670" t="b">
        <v>1</v>
      </c>
      <c r="R1670" t="s">
        <v>8292</v>
      </c>
      <c r="S1670" s="7">
        <f t="shared" si="131"/>
        <v>102.6375</v>
      </c>
      <c r="T1670" s="7">
        <f t="shared" si="134"/>
        <v>70.784482758620683</v>
      </c>
      <c r="U1670" t="s">
        <v>8325</v>
      </c>
      <c r="V1670" t="s">
        <v>8346</v>
      </c>
    </row>
    <row r="1671" spans="1:22" ht="45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52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4">
        <f t="shared" si="132"/>
        <v>42461.635138888887</v>
      </c>
      <c r="M1671" s="19">
        <f t="shared" si="133"/>
        <v>2016</v>
      </c>
      <c r="N1671" s="14">
        <f t="shared" si="130"/>
        <v>42521.635138888887</v>
      </c>
      <c r="O1671" t="b">
        <v>0</v>
      </c>
      <c r="P1671">
        <v>52</v>
      </c>
      <c r="Q1671" t="b">
        <v>1</v>
      </c>
      <c r="R1671" t="s">
        <v>8292</v>
      </c>
      <c r="S1671" s="7">
        <f t="shared" si="131"/>
        <v>139.75</v>
      </c>
      <c r="T1671" s="7">
        <f t="shared" si="134"/>
        <v>53.75</v>
      </c>
      <c r="U1671" t="s">
        <v>8325</v>
      </c>
      <c r="V1671" t="s">
        <v>8346</v>
      </c>
    </row>
    <row r="1672" spans="1:22" ht="45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23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4">
        <f t="shared" si="132"/>
        <v>40313.680543981478</v>
      </c>
      <c r="M1672" s="19">
        <f t="shared" si="133"/>
        <v>2010</v>
      </c>
      <c r="N1672" s="14">
        <f t="shared" si="130"/>
        <v>40363.916666666664</v>
      </c>
      <c r="O1672" t="b">
        <v>0</v>
      </c>
      <c r="P1672">
        <v>23</v>
      </c>
      <c r="Q1672" t="b">
        <v>1</v>
      </c>
      <c r="R1672" t="s">
        <v>8292</v>
      </c>
      <c r="S1672" s="7">
        <f t="shared" si="131"/>
        <v>102.60000000000001</v>
      </c>
      <c r="T1672" s="7">
        <f t="shared" si="134"/>
        <v>44.608695652173914</v>
      </c>
      <c r="U1672" t="s">
        <v>8325</v>
      </c>
      <c r="V1672" t="s">
        <v>8346</v>
      </c>
    </row>
    <row r="1673" spans="1:22" ht="30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77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4">
        <f t="shared" si="132"/>
        <v>42553.29414351852</v>
      </c>
      <c r="M1673" s="19">
        <f t="shared" si="133"/>
        <v>2016</v>
      </c>
      <c r="N1673" s="14">
        <f t="shared" si="130"/>
        <v>42583.29414351852</v>
      </c>
      <c r="O1673" t="b">
        <v>0</v>
      </c>
      <c r="P1673">
        <v>77</v>
      </c>
      <c r="Q1673" t="b">
        <v>1</v>
      </c>
      <c r="R1673" t="s">
        <v>8292</v>
      </c>
      <c r="S1673" s="7">
        <f t="shared" si="131"/>
        <v>100.67349999999999</v>
      </c>
      <c r="T1673" s="7">
        <f t="shared" si="134"/>
        <v>26.148961038961041</v>
      </c>
      <c r="U1673" t="s">
        <v>8325</v>
      </c>
      <c r="V1673" t="s">
        <v>8346</v>
      </c>
    </row>
    <row r="1674" spans="1:22" ht="30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49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4">
        <f t="shared" si="132"/>
        <v>41034.406597222223</v>
      </c>
      <c r="M1674" s="19">
        <f t="shared" si="133"/>
        <v>2012</v>
      </c>
      <c r="N1674" s="14">
        <f t="shared" si="130"/>
        <v>41064.406597222223</v>
      </c>
      <c r="O1674" t="b">
        <v>0</v>
      </c>
      <c r="P1674">
        <v>49</v>
      </c>
      <c r="Q1674" t="b">
        <v>1</v>
      </c>
      <c r="R1674" t="s">
        <v>8292</v>
      </c>
      <c r="S1674" s="7">
        <f t="shared" si="131"/>
        <v>112.94117647058823</v>
      </c>
      <c r="T1674" s="7">
        <f t="shared" si="134"/>
        <v>39.183673469387756</v>
      </c>
      <c r="U1674" t="s">
        <v>8325</v>
      </c>
      <c r="V1674" t="s">
        <v>8346</v>
      </c>
    </row>
    <row r="1675" spans="1:22" ht="4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59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4">
        <f t="shared" si="132"/>
        <v>42039.628379629634</v>
      </c>
      <c r="M1675" s="19">
        <f t="shared" si="133"/>
        <v>2015</v>
      </c>
      <c r="N1675" s="14">
        <f t="shared" si="130"/>
        <v>42069.628379629634</v>
      </c>
      <c r="O1675" t="b">
        <v>0</v>
      </c>
      <c r="P1675">
        <v>59</v>
      </c>
      <c r="Q1675" t="b">
        <v>1</v>
      </c>
      <c r="R1675" t="s">
        <v>8292</v>
      </c>
      <c r="S1675" s="7">
        <f t="shared" si="131"/>
        <v>128.09523809523807</v>
      </c>
      <c r="T1675" s="7">
        <f t="shared" si="134"/>
        <v>45.593220338983052</v>
      </c>
      <c r="U1675" t="s">
        <v>8325</v>
      </c>
      <c r="V1675" t="s">
        <v>8346</v>
      </c>
    </row>
    <row r="1676" spans="1:22" ht="4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113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4">
        <f t="shared" si="132"/>
        <v>42569.355393518519</v>
      </c>
      <c r="M1676" s="19">
        <f t="shared" si="133"/>
        <v>2016</v>
      </c>
      <c r="N1676" s="14">
        <f t="shared" si="130"/>
        <v>42600.040972222225</v>
      </c>
      <c r="O1676" t="b">
        <v>0</v>
      </c>
      <c r="P1676">
        <v>113</v>
      </c>
      <c r="Q1676" t="b">
        <v>1</v>
      </c>
      <c r="R1676" t="s">
        <v>8292</v>
      </c>
      <c r="S1676" s="7">
        <f t="shared" si="131"/>
        <v>201.7</v>
      </c>
      <c r="T1676" s="7">
        <f t="shared" si="134"/>
        <v>89.247787610619469</v>
      </c>
      <c r="U1676" t="s">
        <v>8325</v>
      </c>
      <c r="V1676" t="s">
        <v>8346</v>
      </c>
    </row>
    <row r="1677" spans="1:22" ht="30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34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4">
        <f t="shared" si="132"/>
        <v>40802.483101851853</v>
      </c>
      <c r="M1677" s="19">
        <f t="shared" si="133"/>
        <v>2011</v>
      </c>
      <c r="N1677" s="14">
        <f t="shared" si="130"/>
        <v>40832.668749999997</v>
      </c>
      <c r="O1677" t="b">
        <v>0</v>
      </c>
      <c r="P1677">
        <v>34</v>
      </c>
      <c r="Q1677" t="b">
        <v>1</v>
      </c>
      <c r="R1677" t="s">
        <v>8292</v>
      </c>
      <c r="S1677" s="7">
        <f t="shared" si="131"/>
        <v>137.416</v>
      </c>
      <c r="T1677" s="7">
        <f t="shared" si="134"/>
        <v>40.416470588235299</v>
      </c>
      <c r="U1677" t="s">
        <v>8325</v>
      </c>
      <c r="V1677" t="s">
        <v>8346</v>
      </c>
    </row>
    <row r="1678" spans="1:22" ht="30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42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4">
        <f t="shared" si="132"/>
        <v>40973.476238425923</v>
      </c>
      <c r="M1678" s="19">
        <f t="shared" si="133"/>
        <v>2012</v>
      </c>
      <c r="N1678" s="14">
        <f t="shared" si="130"/>
        <v>41019.915972222225</v>
      </c>
      <c r="O1678" t="b">
        <v>0</v>
      </c>
      <c r="P1678">
        <v>42</v>
      </c>
      <c r="Q1678" t="b">
        <v>1</v>
      </c>
      <c r="R1678" t="s">
        <v>8292</v>
      </c>
      <c r="S1678" s="7">
        <f t="shared" si="131"/>
        <v>115.33333333333333</v>
      </c>
      <c r="T1678" s="7">
        <f t="shared" si="134"/>
        <v>82.38095238095238</v>
      </c>
      <c r="U1678" t="s">
        <v>8325</v>
      </c>
      <c r="V1678" t="s">
        <v>8346</v>
      </c>
    </row>
    <row r="1679" spans="1:22" ht="4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42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4">
        <f t="shared" si="132"/>
        <v>42416.157129629632</v>
      </c>
      <c r="M1679" s="19">
        <f t="shared" si="133"/>
        <v>2016</v>
      </c>
      <c r="N1679" s="14">
        <f t="shared" si="130"/>
        <v>42475.999305555553</v>
      </c>
      <c r="O1679" t="b">
        <v>0</v>
      </c>
      <c r="P1679">
        <v>42</v>
      </c>
      <c r="Q1679" t="b">
        <v>1</v>
      </c>
      <c r="R1679" t="s">
        <v>8292</v>
      </c>
      <c r="S1679" s="7">
        <f t="shared" si="131"/>
        <v>111.66666666666667</v>
      </c>
      <c r="T1679" s="7">
        <f t="shared" si="134"/>
        <v>159.52380952380952</v>
      </c>
      <c r="U1679" t="s">
        <v>8325</v>
      </c>
      <c r="V1679" t="s">
        <v>8346</v>
      </c>
    </row>
    <row r="1680" spans="1:22" ht="30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49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4">
        <f t="shared" si="132"/>
        <v>41662.604988425926</v>
      </c>
      <c r="M1680" s="19">
        <f t="shared" si="133"/>
        <v>2014</v>
      </c>
      <c r="N1680" s="14">
        <f t="shared" si="130"/>
        <v>41676.604988425926</v>
      </c>
      <c r="O1680" t="b">
        <v>0</v>
      </c>
      <c r="P1680">
        <v>49</v>
      </c>
      <c r="Q1680" t="b">
        <v>1</v>
      </c>
      <c r="R1680" t="s">
        <v>8292</v>
      </c>
      <c r="S1680" s="7">
        <f t="shared" si="131"/>
        <v>118.39999999999999</v>
      </c>
      <c r="T1680" s="7">
        <f t="shared" si="134"/>
        <v>36.244897959183675</v>
      </c>
      <c r="U1680" t="s">
        <v>8325</v>
      </c>
      <c r="V1680" t="s">
        <v>8346</v>
      </c>
    </row>
    <row r="1681" spans="1:22" ht="60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56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4">
        <f t="shared" si="132"/>
        <v>40722.818807870368</v>
      </c>
      <c r="M1681" s="19">
        <f t="shared" si="133"/>
        <v>2011</v>
      </c>
      <c r="N1681" s="14">
        <f t="shared" si="130"/>
        <v>40745.818807870368</v>
      </c>
      <c r="O1681" t="b">
        <v>0</v>
      </c>
      <c r="P1681">
        <v>56</v>
      </c>
      <c r="Q1681" t="b">
        <v>1</v>
      </c>
      <c r="R1681" t="s">
        <v>8292</v>
      </c>
      <c r="S1681" s="7">
        <f t="shared" si="131"/>
        <v>175</v>
      </c>
      <c r="T1681" s="7">
        <f t="shared" si="134"/>
        <v>62.5</v>
      </c>
      <c r="U1681" t="s">
        <v>8325</v>
      </c>
      <c r="V1681" t="s">
        <v>8346</v>
      </c>
    </row>
    <row r="1682" spans="1:22" ht="30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25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4">
        <f t="shared" si="132"/>
        <v>41802.507719907408</v>
      </c>
      <c r="M1682" s="19">
        <f t="shared" si="133"/>
        <v>2014</v>
      </c>
      <c r="N1682" s="14">
        <f t="shared" si="130"/>
        <v>41832.507719907408</v>
      </c>
      <c r="O1682" t="b">
        <v>0</v>
      </c>
      <c r="P1682">
        <v>25</v>
      </c>
      <c r="Q1682" t="b">
        <v>1</v>
      </c>
      <c r="R1682" t="s">
        <v>8292</v>
      </c>
      <c r="S1682" s="7">
        <f t="shared" si="131"/>
        <v>117.5</v>
      </c>
      <c r="T1682" s="7">
        <f t="shared" si="134"/>
        <v>47</v>
      </c>
      <c r="U1682" t="s">
        <v>8325</v>
      </c>
      <c r="V1682" t="s">
        <v>8346</v>
      </c>
    </row>
    <row r="1683" spans="1:22" ht="45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884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4">
        <f t="shared" si="132"/>
        <v>42773.871342592596</v>
      </c>
      <c r="M1683" s="19">
        <f t="shared" si="133"/>
        <v>2017</v>
      </c>
      <c r="N1683" s="14">
        <f t="shared" si="130"/>
        <v>42822.833333333328</v>
      </c>
      <c r="O1683" t="b">
        <v>0</v>
      </c>
      <c r="P1683">
        <v>884</v>
      </c>
      <c r="Q1683" t="b">
        <v>0</v>
      </c>
      <c r="R1683" t="s">
        <v>8293</v>
      </c>
      <c r="S1683" s="7">
        <f t="shared" si="131"/>
        <v>101.42212307692309</v>
      </c>
      <c r="T1683" s="7">
        <f t="shared" si="134"/>
        <v>74.575090497737563</v>
      </c>
      <c r="U1683" t="s">
        <v>8325</v>
      </c>
      <c r="V1683" t="s">
        <v>8347</v>
      </c>
    </row>
    <row r="1684" spans="1:22" ht="30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4">
        <f t="shared" si="132"/>
        <v>42778.96365740741</v>
      </c>
      <c r="M1684" s="19">
        <f t="shared" si="133"/>
        <v>2017</v>
      </c>
      <c r="N1684" s="14">
        <f t="shared" si="130"/>
        <v>42838.921990740739</v>
      </c>
      <c r="O1684" t="b">
        <v>0</v>
      </c>
      <c r="P1684">
        <v>0</v>
      </c>
      <c r="Q1684" t="b">
        <v>0</v>
      </c>
      <c r="R1684" t="s">
        <v>8293</v>
      </c>
      <c r="S1684" s="7">
        <f t="shared" si="131"/>
        <v>0</v>
      </c>
      <c r="T1684" s="7">
        <f t="shared" si="134"/>
        <v>0</v>
      </c>
      <c r="U1684" t="s">
        <v>8325</v>
      </c>
      <c r="V1684" t="s">
        <v>8347</v>
      </c>
    </row>
    <row r="1685" spans="1:22" ht="30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10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4">
        <f t="shared" si="132"/>
        <v>42808.531689814816</v>
      </c>
      <c r="M1685" s="19">
        <f t="shared" si="133"/>
        <v>2017</v>
      </c>
      <c r="N1685" s="14">
        <f t="shared" si="130"/>
        <v>42832.531689814816</v>
      </c>
      <c r="O1685" t="b">
        <v>0</v>
      </c>
      <c r="P1685">
        <v>10</v>
      </c>
      <c r="Q1685" t="b">
        <v>0</v>
      </c>
      <c r="R1685" t="s">
        <v>8293</v>
      </c>
      <c r="S1685" s="7">
        <f t="shared" si="131"/>
        <v>21.714285714285715</v>
      </c>
      <c r="T1685" s="7">
        <f t="shared" si="134"/>
        <v>76</v>
      </c>
      <c r="U1685" t="s">
        <v>8325</v>
      </c>
      <c r="V1685" t="s">
        <v>8347</v>
      </c>
    </row>
    <row r="1686" spans="1:22" ht="30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101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4">
        <f t="shared" si="132"/>
        <v>42783.565289351856</v>
      </c>
      <c r="M1686" s="19">
        <f t="shared" si="133"/>
        <v>2017</v>
      </c>
      <c r="N1686" s="14">
        <f t="shared" si="130"/>
        <v>42811.523622685185</v>
      </c>
      <c r="O1686" t="b">
        <v>0</v>
      </c>
      <c r="P1686">
        <v>101</v>
      </c>
      <c r="Q1686" t="b">
        <v>0</v>
      </c>
      <c r="R1686" t="s">
        <v>8293</v>
      </c>
      <c r="S1686" s="7">
        <f t="shared" si="131"/>
        <v>109.125</v>
      </c>
      <c r="T1686" s="7">
        <f t="shared" si="134"/>
        <v>86.43564356435644</v>
      </c>
      <c r="U1686" t="s">
        <v>8325</v>
      </c>
      <c r="V1686" t="s">
        <v>8347</v>
      </c>
    </row>
    <row r="1687" spans="1:22" ht="4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15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4">
        <f t="shared" si="132"/>
        <v>42788.0002662037</v>
      </c>
      <c r="M1687" s="19">
        <f t="shared" si="133"/>
        <v>2017</v>
      </c>
      <c r="N1687" s="14">
        <f t="shared" si="130"/>
        <v>42817.958599537036</v>
      </c>
      <c r="O1687" t="b">
        <v>0</v>
      </c>
      <c r="P1687">
        <v>15</v>
      </c>
      <c r="Q1687" t="b">
        <v>0</v>
      </c>
      <c r="R1687" t="s">
        <v>8293</v>
      </c>
      <c r="S1687" s="7">
        <f t="shared" si="131"/>
        <v>102.85714285714285</v>
      </c>
      <c r="T1687" s="7">
        <f t="shared" si="134"/>
        <v>24</v>
      </c>
      <c r="U1687" t="s">
        <v>8325</v>
      </c>
      <c r="V1687" t="s">
        <v>8347</v>
      </c>
    </row>
    <row r="1688" spans="1:22" ht="4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4">
        <f t="shared" si="132"/>
        <v>42792.593969907408</v>
      </c>
      <c r="M1688" s="19">
        <f t="shared" si="133"/>
        <v>2017</v>
      </c>
      <c r="N1688" s="14">
        <f t="shared" si="130"/>
        <v>42852.552303240736</v>
      </c>
      <c r="O1688" t="b">
        <v>0</v>
      </c>
      <c r="P1688">
        <v>1</v>
      </c>
      <c r="Q1688" t="b">
        <v>0</v>
      </c>
      <c r="R1688" t="s">
        <v>8293</v>
      </c>
      <c r="S1688" s="7">
        <f t="shared" si="131"/>
        <v>0.36</v>
      </c>
      <c r="T1688" s="7">
        <f t="shared" si="134"/>
        <v>18</v>
      </c>
      <c r="U1688" t="s">
        <v>8325</v>
      </c>
      <c r="V1688" t="s">
        <v>8347</v>
      </c>
    </row>
    <row r="1689" spans="1:22" ht="4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39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4">
        <f t="shared" si="132"/>
        <v>42801.796817129631</v>
      </c>
      <c r="M1689" s="19">
        <f t="shared" si="133"/>
        <v>2017</v>
      </c>
      <c r="N1689" s="14">
        <f t="shared" si="130"/>
        <v>42835.59375</v>
      </c>
      <c r="O1689" t="b">
        <v>0</v>
      </c>
      <c r="P1689">
        <v>39</v>
      </c>
      <c r="Q1689" t="b">
        <v>0</v>
      </c>
      <c r="R1689" t="s">
        <v>8293</v>
      </c>
      <c r="S1689" s="7">
        <f t="shared" si="131"/>
        <v>31.25</v>
      </c>
      <c r="T1689" s="7">
        <f t="shared" si="134"/>
        <v>80.128205128205124</v>
      </c>
      <c r="U1689" t="s">
        <v>8325</v>
      </c>
      <c r="V1689" t="s">
        <v>8347</v>
      </c>
    </row>
    <row r="1690" spans="1:22" ht="45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7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4">
        <f t="shared" si="132"/>
        <v>42804.284652777773</v>
      </c>
      <c r="M1690" s="19">
        <f t="shared" si="133"/>
        <v>2017</v>
      </c>
      <c r="N1690" s="14">
        <f t="shared" si="130"/>
        <v>42834.242986111116</v>
      </c>
      <c r="O1690" t="b">
        <v>0</v>
      </c>
      <c r="P1690">
        <v>7</v>
      </c>
      <c r="Q1690" t="b">
        <v>0</v>
      </c>
      <c r="R1690" t="s">
        <v>8293</v>
      </c>
      <c r="S1690" s="7">
        <f t="shared" si="131"/>
        <v>44.3</v>
      </c>
      <c r="T1690" s="7">
        <f t="shared" si="134"/>
        <v>253.14285714285714</v>
      </c>
      <c r="U1690" t="s">
        <v>8325</v>
      </c>
      <c r="V1690" t="s">
        <v>8347</v>
      </c>
    </row>
    <row r="1691" spans="1:22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14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4">
        <f t="shared" si="132"/>
        <v>42780.692476851851</v>
      </c>
      <c r="M1691" s="19">
        <f t="shared" si="133"/>
        <v>2017</v>
      </c>
      <c r="N1691" s="14">
        <f t="shared" si="130"/>
        <v>42810.650810185187</v>
      </c>
      <c r="O1691" t="b">
        <v>0</v>
      </c>
      <c r="P1691">
        <v>14</v>
      </c>
      <c r="Q1691" t="b">
        <v>0</v>
      </c>
      <c r="R1691" t="s">
        <v>8293</v>
      </c>
      <c r="S1691" s="7">
        <f t="shared" si="131"/>
        <v>100</v>
      </c>
      <c r="T1691" s="7">
        <f t="shared" si="134"/>
        <v>171.42857142857142</v>
      </c>
      <c r="U1691" t="s">
        <v>8325</v>
      </c>
      <c r="V1691" t="s">
        <v>8347</v>
      </c>
    </row>
    <row r="1692" spans="1:22" ht="4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11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4">
        <f t="shared" si="132"/>
        <v>42801.18104166667</v>
      </c>
      <c r="M1692" s="19">
        <f t="shared" si="133"/>
        <v>2017</v>
      </c>
      <c r="N1692" s="14">
        <f t="shared" si="130"/>
        <v>42831.139374999999</v>
      </c>
      <c r="O1692" t="b">
        <v>0</v>
      </c>
      <c r="P1692">
        <v>11</v>
      </c>
      <c r="Q1692" t="b">
        <v>0</v>
      </c>
      <c r="R1692" t="s">
        <v>8293</v>
      </c>
      <c r="S1692" s="7">
        <f t="shared" si="131"/>
        <v>25.4</v>
      </c>
      <c r="T1692" s="7">
        <f t="shared" si="134"/>
        <v>57.727272727272727</v>
      </c>
      <c r="U1692" t="s">
        <v>8325</v>
      </c>
      <c r="V1692" t="s">
        <v>8347</v>
      </c>
    </row>
    <row r="1693" spans="1:22" ht="4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38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4">
        <f t="shared" si="132"/>
        <v>42795.451481481483</v>
      </c>
      <c r="M1693" s="19">
        <f t="shared" si="133"/>
        <v>2017</v>
      </c>
      <c r="N1693" s="14">
        <f t="shared" si="130"/>
        <v>42827.791666666672</v>
      </c>
      <c r="O1693" t="b">
        <v>0</v>
      </c>
      <c r="P1693">
        <v>38</v>
      </c>
      <c r="Q1693" t="b">
        <v>0</v>
      </c>
      <c r="R1693" t="s">
        <v>8293</v>
      </c>
      <c r="S1693" s="7">
        <f t="shared" si="131"/>
        <v>33.473333333333329</v>
      </c>
      <c r="T1693" s="7">
        <f t="shared" si="134"/>
        <v>264.26315789473682</v>
      </c>
      <c r="U1693" t="s">
        <v>8325</v>
      </c>
      <c r="V1693" t="s">
        <v>8347</v>
      </c>
    </row>
    <row r="1694" spans="1:22" ht="4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15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4">
        <f t="shared" si="132"/>
        <v>42787.901238425926</v>
      </c>
      <c r="M1694" s="19">
        <f t="shared" si="133"/>
        <v>2017</v>
      </c>
      <c r="N1694" s="14">
        <f t="shared" si="130"/>
        <v>42820.749305555553</v>
      </c>
      <c r="O1694" t="b">
        <v>0</v>
      </c>
      <c r="P1694">
        <v>15</v>
      </c>
      <c r="Q1694" t="b">
        <v>0</v>
      </c>
      <c r="R1694" t="s">
        <v>8293</v>
      </c>
      <c r="S1694" s="7">
        <f t="shared" si="131"/>
        <v>47.8</v>
      </c>
      <c r="T1694" s="7">
        <f t="shared" si="134"/>
        <v>159.33333333333334</v>
      </c>
      <c r="U1694" t="s">
        <v>8325</v>
      </c>
      <c r="V1694" t="s">
        <v>8347</v>
      </c>
    </row>
    <row r="1695" spans="1:22" ht="4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8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4">
        <f t="shared" si="132"/>
        <v>42803.670277777783</v>
      </c>
      <c r="M1695" s="19">
        <f t="shared" si="133"/>
        <v>2017</v>
      </c>
      <c r="N1695" s="14">
        <f t="shared" si="130"/>
        <v>42834.583333333328</v>
      </c>
      <c r="O1695" t="b">
        <v>0</v>
      </c>
      <c r="P1695">
        <v>8</v>
      </c>
      <c r="Q1695" t="b">
        <v>0</v>
      </c>
      <c r="R1695" t="s">
        <v>8293</v>
      </c>
      <c r="S1695" s="7">
        <f t="shared" si="131"/>
        <v>9.3333333333333339</v>
      </c>
      <c r="T1695" s="7">
        <f t="shared" si="134"/>
        <v>35</v>
      </c>
      <c r="U1695" t="s">
        <v>8325</v>
      </c>
      <c r="V1695" t="s">
        <v>8347</v>
      </c>
    </row>
    <row r="1696" spans="1:22" ht="4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1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4">
        <f t="shared" si="132"/>
        <v>42791.419837962967</v>
      </c>
      <c r="M1696" s="19">
        <f t="shared" si="133"/>
        <v>2017</v>
      </c>
      <c r="N1696" s="14">
        <f t="shared" si="130"/>
        <v>42820.941666666666</v>
      </c>
      <c r="O1696" t="b">
        <v>0</v>
      </c>
      <c r="P1696">
        <v>1</v>
      </c>
      <c r="Q1696" t="b">
        <v>0</v>
      </c>
      <c r="R1696" t="s">
        <v>8293</v>
      </c>
      <c r="S1696" s="7">
        <f t="shared" si="131"/>
        <v>0.05</v>
      </c>
      <c r="T1696" s="7">
        <f t="shared" si="134"/>
        <v>5</v>
      </c>
      <c r="U1696" t="s">
        <v>8325</v>
      </c>
      <c r="V1696" t="s">
        <v>8347</v>
      </c>
    </row>
    <row r="1697" spans="1:22" ht="45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23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4">
        <f t="shared" si="132"/>
        <v>42800.781412037039</v>
      </c>
      <c r="M1697" s="19">
        <f t="shared" si="133"/>
        <v>2017</v>
      </c>
      <c r="N1697" s="14">
        <f t="shared" si="130"/>
        <v>42834.791666666672</v>
      </c>
      <c r="O1697" t="b">
        <v>0</v>
      </c>
      <c r="P1697">
        <v>23</v>
      </c>
      <c r="Q1697" t="b">
        <v>0</v>
      </c>
      <c r="R1697" t="s">
        <v>8293</v>
      </c>
      <c r="S1697" s="7">
        <f t="shared" si="131"/>
        <v>11.708333333333334</v>
      </c>
      <c r="T1697" s="7">
        <f t="shared" si="134"/>
        <v>61.086956521739133</v>
      </c>
      <c r="U1697" t="s">
        <v>8325</v>
      </c>
      <c r="V1697" t="s">
        <v>8347</v>
      </c>
    </row>
    <row r="1698" spans="1:22" ht="45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4">
        <f t="shared" si="132"/>
        <v>42795.819571759261</v>
      </c>
      <c r="M1698" s="19">
        <f t="shared" si="133"/>
        <v>2017</v>
      </c>
      <c r="N1698" s="14">
        <f t="shared" si="130"/>
        <v>42825.777905092589</v>
      </c>
      <c r="O1698" t="b">
        <v>0</v>
      </c>
      <c r="P1698">
        <v>0</v>
      </c>
      <c r="Q1698" t="b">
        <v>0</v>
      </c>
      <c r="R1698" t="s">
        <v>8293</v>
      </c>
      <c r="S1698" s="7">
        <f t="shared" si="131"/>
        <v>0</v>
      </c>
      <c r="T1698" s="7">
        <f t="shared" si="134"/>
        <v>0</v>
      </c>
      <c r="U1698" t="s">
        <v>8325</v>
      </c>
      <c r="V1698" t="s">
        <v>8347</v>
      </c>
    </row>
    <row r="1699" spans="1:22" ht="4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22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4">
        <f t="shared" si="132"/>
        <v>42804.782962962963</v>
      </c>
      <c r="M1699" s="19">
        <f t="shared" si="133"/>
        <v>2017</v>
      </c>
      <c r="N1699" s="14">
        <f t="shared" si="130"/>
        <v>42834.741296296299</v>
      </c>
      <c r="O1699" t="b">
        <v>0</v>
      </c>
      <c r="P1699">
        <v>22</v>
      </c>
      <c r="Q1699" t="b">
        <v>0</v>
      </c>
      <c r="R1699" t="s">
        <v>8293</v>
      </c>
      <c r="S1699" s="7">
        <f t="shared" si="131"/>
        <v>20.208000000000002</v>
      </c>
      <c r="T1699" s="7">
        <f t="shared" si="134"/>
        <v>114.81818181818181</v>
      </c>
      <c r="U1699" t="s">
        <v>8325</v>
      </c>
      <c r="V1699" t="s">
        <v>8347</v>
      </c>
    </row>
    <row r="1700" spans="1:22" ht="60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4">
        <f t="shared" si="132"/>
        <v>42795.957870370374</v>
      </c>
      <c r="M1700" s="19">
        <f t="shared" si="133"/>
        <v>2017</v>
      </c>
      <c r="N1700" s="14">
        <f t="shared" si="130"/>
        <v>42819.897916666669</v>
      </c>
      <c r="O1700" t="b">
        <v>0</v>
      </c>
      <c r="P1700">
        <v>0</v>
      </c>
      <c r="Q1700" t="b">
        <v>0</v>
      </c>
      <c r="R1700" t="s">
        <v>8293</v>
      </c>
      <c r="S1700" s="7">
        <f t="shared" si="131"/>
        <v>0</v>
      </c>
      <c r="T1700" s="7">
        <f t="shared" si="134"/>
        <v>0</v>
      </c>
      <c r="U1700" t="s">
        <v>8325</v>
      </c>
      <c r="V1700" t="s">
        <v>8347</v>
      </c>
    </row>
    <row r="1701" spans="1:22" ht="45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4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4">
        <f t="shared" si="132"/>
        <v>42806.613946759258</v>
      </c>
      <c r="M1701" s="19">
        <f t="shared" si="133"/>
        <v>2017</v>
      </c>
      <c r="N1701" s="14">
        <f t="shared" si="130"/>
        <v>42836.613946759258</v>
      </c>
      <c r="O1701" t="b">
        <v>0</v>
      </c>
      <c r="P1701">
        <v>4</v>
      </c>
      <c r="Q1701" t="b">
        <v>0</v>
      </c>
      <c r="R1701" t="s">
        <v>8293</v>
      </c>
      <c r="S1701" s="7">
        <f t="shared" si="131"/>
        <v>4.2311459353574925</v>
      </c>
      <c r="T1701" s="7">
        <f t="shared" si="134"/>
        <v>54</v>
      </c>
      <c r="U1701" t="s">
        <v>8325</v>
      </c>
      <c r="V1701" t="s">
        <v>8347</v>
      </c>
    </row>
    <row r="1702" spans="1:22" ht="4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79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4">
        <f t="shared" si="132"/>
        <v>42795.821643518517</v>
      </c>
      <c r="M1702" s="19">
        <f t="shared" si="133"/>
        <v>2017</v>
      </c>
      <c r="N1702" s="14">
        <f t="shared" si="130"/>
        <v>42825.916666666672</v>
      </c>
      <c r="O1702" t="b">
        <v>0</v>
      </c>
      <c r="P1702">
        <v>79</v>
      </c>
      <c r="Q1702" t="b">
        <v>0</v>
      </c>
      <c r="R1702" t="s">
        <v>8293</v>
      </c>
      <c r="S1702" s="7">
        <f t="shared" si="131"/>
        <v>26.06</v>
      </c>
      <c r="T1702" s="7">
        <f t="shared" si="134"/>
        <v>65.974683544303801</v>
      </c>
      <c r="U1702" t="s">
        <v>8325</v>
      </c>
      <c r="V1702" t="s">
        <v>8347</v>
      </c>
    </row>
    <row r="1703" spans="1:22" ht="4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2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4">
        <f t="shared" si="132"/>
        <v>41989.414409722223</v>
      </c>
      <c r="M1703" s="19">
        <f t="shared" si="133"/>
        <v>2014</v>
      </c>
      <c r="N1703" s="14">
        <f t="shared" si="130"/>
        <v>42019.414409722223</v>
      </c>
      <c r="O1703" t="b">
        <v>0</v>
      </c>
      <c r="P1703">
        <v>2</v>
      </c>
      <c r="Q1703" t="b">
        <v>0</v>
      </c>
      <c r="R1703" t="s">
        <v>8293</v>
      </c>
      <c r="S1703" s="7">
        <f t="shared" si="131"/>
        <v>0.19801980198019803</v>
      </c>
      <c r="T1703" s="7">
        <f t="shared" si="134"/>
        <v>5</v>
      </c>
      <c r="U1703" t="s">
        <v>8325</v>
      </c>
      <c r="V1703" t="s">
        <v>8347</v>
      </c>
    </row>
    <row r="1704" spans="1:22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4">
        <f t="shared" si="132"/>
        <v>42063.619791666672</v>
      </c>
      <c r="M1704" s="19">
        <f t="shared" si="133"/>
        <v>2015</v>
      </c>
      <c r="N1704" s="14">
        <f t="shared" si="130"/>
        <v>42093.578125</v>
      </c>
      <c r="O1704" t="b">
        <v>0</v>
      </c>
      <c r="P1704">
        <v>1</v>
      </c>
      <c r="Q1704" t="b">
        <v>0</v>
      </c>
      <c r="R1704" t="s">
        <v>8293</v>
      </c>
      <c r="S1704" s="7">
        <f t="shared" si="131"/>
        <v>6.0606060606060606E-3</v>
      </c>
      <c r="T1704" s="7">
        <f t="shared" si="134"/>
        <v>1</v>
      </c>
      <c r="U1704" t="s">
        <v>8325</v>
      </c>
      <c r="V1704" t="s">
        <v>8347</v>
      </c>
    </row>
    <row r="1705" spans="1:22" ht="4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2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4">
        <f t="shared" si="132"/>
        <v>42187.031678240739</v>
      </c>
      <c r="M1705" s="19">
        <f t="shared" si="133"/>
        <v>2015</v>
      </c>
      <c r="N1705" s="14">
        <f t="shared" si="130"/>
        <v>42247.031678240739</v>
      </c>
      <c r="O1705" t="b">
        <v>0</v>
      </c>
      <c r="P1705">
        <v>2</v>
      </c>
      <c r="Q1705" t="b">
        <v>0</v>
      </c>
      <c r="R1705" t="s">
        <v>8293</v>
      </c>
      <c r="S1705" s="7">
        <f t="shared" si="131"/>
        <v>1.02</v>
      </c>
      <c r="T1705" s="7">
        <f t="shared" si="134"/>
        <v>25.5</v>
      </c>
      <c r="U1705" t="s">
        <v>8325</v>
      </c>
      <c r="V1705" t="s">
        <v>8347</v>
      </c>
    </row>
    <row r="1706" spans="1:22" ht="30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11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4">
        <f t="shared" si="132"/>
        <v>42020.889733796299</v>
      </c>
      <c r="M1706" s="19">
        <f t="shared" si="133"/>
        <v>2015</v>
      </c>
      <c r="N1706" s="14">
        <f t="shared" si="130"/>
        <v>42050.889733796299</v>
      </c>
      <c r="O1706" t="b">
        <v>0</v>
      </c>
      <c r="P1706">
        <v>11</v>
      </c>
      <c r="Q1706" t="b">
        <v>0</v>
      </c>
      <c r="R1706" t="s">
        <v>8293</v>
      </c>
      <c r="S1706" s="7">
        <f t="shared" si="131"/>
        <v>65.100000000000009</v>
      </c>
      <c r="T1706" s="7">
        <f t="shared" si="134"/>
        <v>118.36363636363636</v>
      </c>
      <c r="U1706" t="s">
        <v>8325</v>
      </c>
      <c r="V1706" t="s">
        <v>8347</v>
      </c>
    </row>
    <row r="1707" spans="1:22" ht="4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4">
        <f t="shared" si="132"/>
        <v>42244.766736111109</v>
      </c>
      <c r="M1707" s="19">
        <f t="shared" si="133"/>
        <v>2015</v>
      </c>
      <c r="N1707" s="14">
        <f t="shared" si="130"/>
        <v>42256.416666666672</v>
      </c>
      <c r="O1707" t="b">
        <v>0</v>
      </c>
      <c r="P1707">
        <v>0</v>
      </c>
      <c r="Q1707" t="b">
        <v>0</v>
      </c>
      <c r="R1707" t="s">
        <v>8293</v>
      </c>
      <c r="S1707" s="7">
        <f t="shared" si="131"/>
        <v>0</v>
      </c>
      <c r="T1707" s="7">
        <f t="shared" si="134"/>
        <v>0</v>
      </c>
      <c r="U1707" t="s">
        <v>8325</v>
      </c>
      <c r="V1707" t="s">
        <v>8347</v>
      </c>
    </row>
    <row r="1708" spans="1:22" ht="4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4">
        <f t="shared" si="132"/>
        <v>42179.056388888886</v>
      </c>
      <c r="M1708" s="19">
        <f t="shared" si="133"/>
        <v>2015</v>
      </c>
      <c r="N1708" s="14">
        <f t="shared" si="130"/>
        <v>42239.056388888886</v>
      </c>
      <c r="O1708" t="b">
        <v>0</v>
      </c>
      <c r="P1708">
        <v>0</v>
      </c>
      <c r="Q1708" t="b">
        <v>0</v>
      </c>
      <c r="R1708" t="s">
        <v>8293</v>
      </c>
      <c r="S1708" s="7">
        <f t="shared" si="131"/>
        <v>0</v>
      </c>
      <c r="T1708" s="7">
        <f t="shared" si="134"/>
        <v>0</v>
      </c>
      <c r="U1708" t="s">
        <v>8325</v>
      </c>
      <c r="V1708" t="s">
        <v>8347</v>
      </c>
    </row>
    <row r="1709" spans="1:22" ht="4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9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4">
        <f t="shared" si="132"/>
        <v>42427.471006944441</v>
      </c>
      <c r="M1709" s="19">
        <f t="shared" si="133"/>
        <v>2016</v>
      </c>
      <c r="N1709" s="14">
        <f t="shared" si="130"/>
        <v>42457.429340277777</v>
      </c>
      <c r="O1709" t="b">
        <v>0</v>
      </c>
      <c r="P1709">
        <v>9</v>
      </c>
      <c r="Q1709" t="b">
        <v>0</v>
      </c>
      <c r="R1709" t="s">
        <v>8293</v>
      </c>
      <c r="S1709" s="7">
        <f t="shared" si="131"/>
        <v>9.74</v>
      </c>
      <c r="T1709" s="7">
        <f t="shared" si="134"/>
        <v>54.111111111111114</v>
      </c>
      <c r="U1709" t="s">
        <v>8325</v>
      </c>
      <c r="V1709" t="s">
        <v>8347</v>
      </c>
    </row>
    <row r="1710" spans="1:22" ht="45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4">
        <f t="shared" si="132"/>
        <v>42451.616967592592</v>
      </c>
      <c r="M1710" s="19">
        <f t="shared" si="133"/>
        <v>2016</v>
      </c>
      <c r="N1710" s="14">
        <f t="shared" si="130"/>
        <v>42491.616967592592</v>
      </c>
      <c r="O1710" t="b">
        <v>0</v>
      </c>
      <c r="P1710">
        <v>0</v>
      </c>
      <c r="Q1710" t="b">
        <v>0</v>
      </c>
      <c r="R1710" t="s">
        <v>8293</v>
      </c>
      <c r="S1710" s="7">
        <f t="shared" si="131"/>
        <v>0</v>
      </c>
      <c r="T1710" s="7">
        <f t="shared" si="134"/>
        <v>0</v>
      </c>
      <c r="U1710" t="s">
        <v>8325</v>
      </c>
      <c r="V1710" t="s">
        <v>8347</v>
      </c>
    </row>
    <row r="1711" spans="1:22" ht="4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4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4">
        <f t="shared" si="132"/>
        <v>41841.313819444447</v>
      </c>
      <c r="M1711" s="19">
        <f t="shared" si="133"/>
        <v>2014</v>
      </c>
      <c r="N1711" s="14">
        <f t="shared" si="130"/>
        <v>41882.568749999999</v>
      </c>
      <c r="O1711" t="b">
        <v>0</v>
      </c>
      <c r="P1711">
        <v>4</v>
      </c>
      <c r="Q1711" t="b">
        <v>0</v>
      </c>
      <c r="R1711" t="s">
        <v>8293</v>
      </c>
      <c r="S1711" s="7">
        <f t="shared" si="131"/>
        <v>4.8571428571428568</v>
      </c>
      <c r="T1711" s="7">
        <f t="shared" si="134"/>
        <v>21.25</v>
      </c>
      <c r="U1711" t="s">
        <v>8325</v>
      </c>
      <c r="V1711" t="s">
        <v>8347</v>
      </c>
    </row>
    <row r="1712" spans="1:22" ht="30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1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4">
        <f t="shared" si="132"/>
        <v>42341.341296296298</v>
      </c>
      <c r="M1712" s="19">
        <f t="shared" si="133"/>
        <v>2015</v>
      </c>
      <c r="N1712" s="14">
        <f t="shared" si="130"/>
        <v>42387.291666666672</v>
      </c>
      <c r="O1712" t="b">
        <v>0</v>
      </c>
      <c r="P1712">
        <v>1</v>
      </c>
      <c r="Q1712" t="b">
        <v>0</v>
      </c>
      <c r="R1712" t="s">
        <v>8293</v>
      </c>
      <c r="S1712" s="7">
        <f t="shared" si="131"/>
        <v>0.67999999999999994</v>
      </c>
      <c r="T1712" s="7">
        <f t="shared" si="134"/>
        <v>34</v>
      </c>
      <c r="U1712" t="s">
        <v>8325</v>
      </c>
      <c r="V1712" t="s">
        <v>8347</v>
      </c>
    </row>
    <row r="1713" spans="1:22" ht="4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2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4">
        <f t="shared" si="132"/>
        <v>41852.396226851852</v>
      </c>
      <c r="M1713" s="19">
        <f t="shared" si="133"/>
        <v>2014</v>
      </c>
      <c r="N1713" s="14">
        <f t="shared" si="130"/>
        <v>41883.396226851852</v>
      </c>
      <c r="O1713" t="b">
        <v>0</v>
      </c>
      <c r="P1713">
        <v>2</v>
      </c>
      <c r="Q1713" t="b">
        <v>0</v>
      </c>
      <c r="R1713" t="s">
        <v>8293</v>
      </c>
      <c r="S1713" s="7">
        <f t="shared" si="131"/>
        <v>10.5</v>
      </c>
      <c r="T1713" s="7">
        <f t="shared" si="134"/>
        <v>525</v>
      </c>
      <c r="U1713" t="s">
        <v>8325</v>
      </c>
      <c r="V1713" t="s">
        <v>8347</v>
      </c>
    </row>
    <row r="1714" spans="1:22" ht="45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4">
        <f t="shared" si="132"/>
        <v>42125.663807870369</v>
      </c>
      <c r="M1714" s="19">
        <f t="shared" si="133"/>
        <v>2015</v>
      </c>
      <c r="N1714" s="14">
        <f t="shared" si="130"/>
        <v>42185.663807870369</v>
      </c>
      <c r="O1714" t="b">
        <v>0</v>
      </c>
      <c r="P1714">
        <v>0</v>
      </c>
      <c r="Q1714" t="b">
        <v>0</v>
      </c>
      <c r="R1714" t="s">
        <v>8293</v>
      </c>
      <c r="S1714" s="7">
        <f t="shared" si="131"/>
        <v>0</v>
      </c>
      <c r="T1714" s="7">
        <f t="shared" si="134"/>
        <v>0</v>
      </c>
      <c r="U1714" t="s">
        <v>8325</v>
      </c>
      <c r="V1714" t="s">
        <v>8347</v>
      </c>
    </row>
    <row r="1715" spans="1:22" ht="45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1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4">
        <f t="shared" si="132"/>
        <v>41887.551064814819</v>
      </c>
      <c r="M1715" s="19">
        <f t="shared" si="133"/>
        <v>2014</v>
      </c>
      <c r="N1715" s="14">
        <f t="shared" si="130"/>
        <v>41917.551064814819</v>
      </c>
      <c r="O1715" t="b">
        <v>0</v>
      </c>
      <c r="P1715">
        <v>1</v>
      </c>
      <c r="Q1715" t="b">
        <v>0</v>
      </c>
      <c r="R1715" t="s">
        <v>8293</v>
      </c>
      <c r="S1715" s="7">
        <f t="shared" si="131"/>
        <v>1.6666666666666667</v>
      </c>
      <c r="T1715" s="7">
        <f t="shared" si="134"/>
        <v>50</v>
      </c>
      <c r="U1715" t="s">
        <v>8325</v>
      </c>
      <c r="V1715" t="s">
        <v>8347</v>
      </c>
    </row>
    <row r="1716" spans="1:22" ht="4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17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4">
        <f t="shared" si="132"/>
        <v>42095.668530092589</v>
      </c>
      <c r="M1716" s="19">
        <f t="shared" si="133"/>
        <v>2015</v>
      </c>
      <c r="N1716" s="14">
        <f t="shared" si="130"/>
        <v>42125.668530092589</v>
      </c>
      <c r="O1716" t="b">
        <v>0</v>
      </c>
      <c r="P1716">
        <v>17</v>
      </c>
      <c r="Q1716" t="b">
        <v>0</v>
      </c>
      <c r="R1716" t="s">
        <v>8293</v>
      </c>
      <c r="S1716" s="7">
        <f t="shared" si="131"/>
        <v>7.8680000000000003</v>
      </c>
      <c r="T1716" s="7">
        <f t="shared" si="134"/>
        <v>115.70588235294117</v>
      </c>
      <c r="U1716" t="s">
        <v>8325</v>
      </c>
      <c r="V1716" t="s">
        <v>8347</v>
      </c>
    </row>
    <row r="1717" spans="1:22" ht="4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2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4">
        <f t="shared" si="132"/>
        <v>42063.967418981483</v>
      </c>
      <c r="M1717" s="19">
        <f t="shared" si="133"/>
        <v>2015</v>
      </c>
      <c r="N1717" s="14">
        <f t="shared" si="130"/>
        <v>42093.890277777777</v>
      </c>
      <c r="O1717" t="b">
        <v>0</v>
      </c>
      <c r="P1717">
        <v>2</v>
      </c>
      <c r="Q1717" t="b">
        <v>0</v>
      </c>
      <c r="R1717" t="s">
        <v>8293</v>
      </c>
      <c r="S1717" s="7">
        <f t="shared" si="131"/>
        <v>0.22</v>
      </c>
      <c r="T1717" s="7">
        <f t="shared" si="134"/>
        <v>5.5</v>
      </c>
      <c r="U1717" t="s">
        <v>8325</v>
      </c>
      <c r="V1717" t="s">
        <v>8347</v>
      </c>
    </row>
    <row r="1718" spans="1:22" ht="4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3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4">
        <f t="shared" si="132"/>
        <v>42673.327534722222</v>
      </c>
      <c r="M1718" s="19">
        <f t="shared" si="133"/>
        <v>2016</v>
      </c>
      <c r="N1718" s="14">
        <f t="shared" si="130"/>
        <v>42713.369201388894</v>
      </c>
      <c r="O1718" t="b">
        <v>0</v>
      </c>
      <c r="P1718">
        <v>3</v>
      </c>
      <c r="Q1718" t="b">
        <v>0</v>
      </c>
      <c r="R1718" t="s">
        <v>8293</v>
      </c>
      <c r="S1718" s="7">
        <f t="shared" si="131"/>
        <v>7.5</v>
      </c>
      <c r="T1718" s="7">
        <f t="shared" si="134"/>
        <v>50</v>
      </c>
      <c r="U1718" t="s">
        <v>8325</v>
      </c>
      <c r="V1718" t="s">
        <v>8347</v>
      </c>
    </row>
    <row r="1719" spans="1:22" ht="30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41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4">
        <f t="shared" si="132"/>
        <v>42460.731921296298</v>
      </c>
      <c r="M1719" s="19">
        <f t="shared" si="133"/>
        <v>2016</v>
      </c>
      <c r="N1719" s="14">
        <f t="shared" si="130"/>
        <v>42480.916666666672</v>
      </c>
      <c r="O1719" t="b">
        <v>0</v>
      </c>
      <c r="P1719">
        <v>41</v>
      </c>
      <c r="Q1719" t="b">
        <v>0</v>
      </c>
      <c r="R1719" t="s">
        <v>8293</v>
      </c>
      <c r="S1719" s="7">
        <f t="shared" si="131"/>
        <v>42.725880551301685</v>
      </c>
      <c r="T1719" s="7">
        <f t="shared" si="134"/>
        <v>34.024390243902438</v>
      </c>
      <c r="U1719" t="s">
        <v>8325</v>
      </c>
      <c r="V1719" t="s">
        <v>8347</v>
      </c>
    </row>
    <row r="1720" spans="1:22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2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4">
        <f t="shared" si="132"/>
        <v>42460.360520833332</v>
      </c>
      <c r="M1720" s="19">
        <f t="shared" si="133"/>
        <v>2016</v>
      </c>
      <c r="N1720" s="14">
        <f t="shared" si="130"/>
        <v>42503.957638888889</v>
      </c>
      <c r="O1720" t="b">
        <v>0</v>
      </c>
      <c r="P1720">
        <v>2</v>
      </c>
      <c r="Q1720" t="b">
        <v>0</v>
      </c>
      <c r="R1720" t="s">
        <v>8293</v>
      </c>
      <c r="S1720" s="7">
        <f t="shared" si="131"/>
        <v>0.2142857142857143</v>
      </c>
      <c r="T1720" s="7">
        <f t="shared" si="134"/>
        <v>37.5</v>
      </c>
      <c r="U1720" t="s">
        <v>8325</v>
      </c>
      <c r="V1720" t="s">
        <v>8347</v>
      </c>
    </row>
    <row r="1721" spans="1:22" ht="4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4">
        <f t="shared" si="132"/>
        <v>41869.284618055557</v>
      </c>
      <c r="M1721" s="19">
        <f t="shared" si="133"/>
        <v>2014</v>
      </c>
      <c r="N1721" s="14">
        <f t="shared" si="130"/>
        <v>41899.284618055557</v>
      </c>
      <c r="O1721" t="b">
        <v>0</v>
      </c>
      <c r="P1721">
        <v>3</v>
      </c>
      <c r="Q1721" t="b">
        <v>0</v>
      </c>
      <c r="R1721" t="s">
        <v>8293</v>
      </c>
      <c r="S1721" s="7">
        <f t="shared" si="131"/>
        <v>0.87500000000000011</v>
      </c>
      <c r="T1721" s="7">
        <f t="shared" si="134"/>
        <v>11.666666666666666</v>
      </c>
      <c r="U1721" t="s">
        <v>8325</v>
      </c>
      <c r="V1721" t="s">
        <v>8347</v>
      </c>
    </row>
    <row r="1722" spans="1:22" ht="4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8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4">
        <f t="shared" si="132"/>
        <v>41922.533229166671</v>
      </c>
      <c r="M1722" s="19">
        <f t="shared" si="133"/>
        <v>2014</v>
      </c>
      <c r="N1722" s="14">
        <f t="shared" si="130"/>
        <v>41952.574895833335</v>
      </c>
      <c r="O1722" t="b">
        <v>0</v>
      </c>
      <c r="P1722">
        <v>8</v>
      </c>
      <c r="Q1722" t="b">
        <v>0</v>
      </c>
      <c r="R1722" t="s">
        <v>8293</v>
      </c>
      <c r="S1722" s="7">
        <f t="shared" si="131"/>
        <v>5.625</v>
      </c>
      <c r="T1722" s="7">
        <f t="shared" si="134"/>
        <v>28.125</v>
      </c>
      <c r="U1722" t="s">
        <v>8325</v>
      </c>
      <c r="V1722" t="s">
        <v>8347</v>
      </c>
    </row>
    <row r="1723" spans="1:22" ht="4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4">
        <f t="shared" si="132"/>
        <v>42319.211377314816</v>
      </c>
      <c r="M1723" s="19">
        <f t="shared" si="133"/>
        <v>2015</v>
      </c>
      <c r="N1723" s="14">
        <f t="shared" si="130"/>
        <v>42349.211377314816</v>
      </c>
      <c r="O1723" t="b">
        <v>0</v>
      </c>
      <c r="P1723">
        <v>0</v>
      </c>
      <c r="Q1723" t="b">
        <v>0</v>
      </c>
      <c r="R1723" t="s">
        <v>8293</v>
      </c>
      <c r="S1723" s="7">
        <f t="shared" si="131"/>
        <v>0</v>
      </c>
      <c r="T1723" s="7">
        <f t="shared" si="134"/>
        <v>0</v>
      </c>
      <c r="U1723" t="s">
        <v>8325</v>
      </c>
      <c r="V1723" t="s">
        <v>8347</v>
      </c>
    </row>
    <row r="1724" spans="1:22" ht="4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4">
        <f t="shared" si="132"/>
        <v>42425.710983796293</v>
      </c>
      <c r="M1724" s="19">
        <f t="shared" si="133"/>
        <v>2016</v>
      </c>
      <c r="N1724" s="14">
        <f t="shared" si="130"/>
        <v>42462.756944444445</v>
      </c>
      <c r="O1724" t="b">
        <v>0</v>
      </c>
      <c r="P1724">
        <v>1</v>
      </c>
      <c r="Q1724" t="b">
        <v>0</v>
      </c>
      <c r="R1724" t="s">
        <v>8293</v>
      </c>
      <c r="S1724" s="7">
        <f t="shared" si="131"/>
        <v>3.4722222222222224E-2</v>
      </c>
      <c r="T1724" s="7">
        <f t="shared" si="134"/>
        <v>1</v>
      </c>
      <c r="U1724" t="s">
        <v>8325</v>
      </c>
      <c r="V1724" t="s">
        <v>8347</v>
      </c>
    </row>
    <row r="1725" spans="1:22" ht="45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3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4">
        <f t="shared" si="132"/>
        <v>42129.57540509259</v>
      </c>
      <c r="M1725" s="19">
        <f t="shared" si="133"/>
        <v>2015</v>
      </c>
      <c r="N1725" s="14">
        <f t="shared" si="130"/>
        <v>42186</v>
      </c>
      <c r="O1725" t="b">
        <v>0</v>
      </c>
      <c r="P1725">
        <v>3</v>
      </c>
      <c r="Q1725" t="b">
        <v>0</v>
      </c>
      <c r="R1725" t="s">
        <v>8293</v>
      </c>
      <c r="S1725" s="7">
        <f t="shared" si="131"/>
        <v>6.5</v>
      </c>
      <c r="T1725" s="7">
        <f t="shared" si="134"/>
        <v>216.66666666666666</v>
      </c>
      <c r="U1725" t="s">
        <v>8325</v>
      </c>
      <c r="V1725" t="s">
        <v>8347</v>
      </c>
    </row>
    <row r="1726" spans="1:22" ht="4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4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4">
        <f t="shared" si="132"/>
        <v>41912.682430555556</v>
      </c>
      <c r="M1726" s="19">
        <f t="shared" si="133"/>
        <v>2014</v>
      </c>
      <c r="N1726" s="14">
        <f t="shared" si="130"/>
        <v>41942.682430555556</v>
      </c>
      <c r="O1726" t="b">
        <v>0</v>
      </c>
      <c r="P1726">
        <v>4</v>
      </c>
      <c r="Q1726" t="b">
        <v>0</v>
      </c>
      <c r="R1726" t="s">
        <v>8293</v>
      </c>
      <c r="S1726" s="7">
        <f t="shared" si="131"/>
        <v>0.58333333333333337</v>
      </c>
      <c r="T1726" s="7">
        <f t="shared" si="134"/>
        <v>8.75</v>
      </c>
      <c r="U1726" t="s">
        <v>8325</v>
      </c>
      <c r="V1726" t="s">
        <v>8347</v>
      </c>
    </row>
    <row r="1727" spans="1:22" ht="4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9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4">
        <f t="shared" si="132"/>
        <v>41845.718159722222</v>
      </c>
      <c r="M1727" s="19">
        <f t="shared" si="133"/>
        <v>2014</v>
      </c>
      <c r="N1727" s="14">
        <f t="shared" si="130"/>
        <v>41875.718159722222</v>
      </c>
      <c r="O1727" t="b">
        <v>0</v>
      </c>
      <c r="P1727">
        <v>9</v>
      </c>
      <c r="Q1727" t="b">
        <v>0</v>
      </c>
      <c r="R1727" t="s">
        <v>8293</v>
      </c>
      <c r="S1727" s="7">
        <f t="shared" si="131"/>
        <v>10.181818181818182</v>
      </c>
      <c r="T1727" s="7">
        <f t="shared" si="134"/>
        <v>62.222222222222221</v>
      </c>
      <c r="U1727" t="s">
        <v>8325</v>
      </c>
      <c r="V1727" t="s">
        <v>8347</v>
      </c>
    </row>
    <row r="1728" spans="1:22" ht="30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16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4">
        <f t="shared" si="132"/>
        <v>41788.669722222221</v>
      </c>
      <c r="M1728" s="19">
        <f t="shared" si="133"/>
        <v>2014</v>
      </c>
      <c r="N1728" s="14">
        <f t="shared" si="130"/>
        <v>41817.669722222221</v>
      </c>
      <c r="O1728" t="b">
        <v>0</v>
      </c>
      <c r="P1728">
        <v>16</v>
      </c>
      <c r="Q1728" t="b">
        <v>0</v>
      </c>
      <c r="R1728" t="s">
        <v>8293</v>
      </c>
      <c r="S1728" s="7">
        <f t="shared" si="131"/>
        <v>33.784615384615385</v>
      </c>
      <c r="T1728" s="7">
        <f t="shared" si="134"/>
        <v>137.25</v>
      </c>
      <c r="U1728" t="s">
        <v>8325</v>
      </c>
      <c r="V1728" t="s">
        <v>8347</v>
      </c>
    </row>
    <row r="1729" spans="1:22" ht="4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4">
        <f t="shared" si="132"/>
        <v>42044.677974537037</v>
      </c>
      <c r="M1729" s="19">
        <f t="shared" si="133"/>
        <v>2015</v>
      </c>
      <c r="N1729" s="14">
        <f t="shared" si="130"/>
        <v>42099.208333333328</v>
      </c>
      <c r="O1729" t="b">
        <v>0</v>
      </c>
      <c r="P1729">
        <v>1</v>
      </c>
      <c r="Q1729" t="b">
        <v>0</v>
      </c>
      <c r="R1729" t="s">
        <v>8293</v>
      </c>
      <c r="S1729" s="7">
        <f t="shared" si="131"/>
        <v>3.3333333333333333E-2</v>
      </c>
      <c r="T1729" s="7">
        <f t="shared" si="134"/>
        <v>1</v>
      </c>
      <c r="U1729" t="s">
        <v>8325</v>
      </c>
      <c r="V1729" t="s">
        <v>8347</v>
      </c>
    </row>
    <row r="1730" spans="1:22" ht="4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7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4">
        <f t="shared" si="132"/>
        <v>42268.375856481478</v>
      </c>
      <c r="M1730" s="19">
        <f t="shared" si="133"/>
        <v>2015</v>
      </c>
      <c r="N1730" s="14">
        <f t="shared" ref="N1730:N1793" si="135">(J1730/86400)+25569+(-6/24)</f>
        <v>42298.375856481478</v>
      </c>
      <c r="O1730" t="b">
        <v>0</v>
      </c>
      <c r="P1730">
        <v>7</v>
      </c>
      <c r="Q1730" t="b">
        <v>0</v>
      </c>
      <c r="R1730" t="s">
        <v>8293</v>
      </c>
      <c r="S1730" s="7">
        <f t="shared" ref="S1730:S1793" si="136">F1730/D1730*100</f>
        <v>68.400000000000006</v>
      </c>
      <c r="T1730" s="7">
        <f t="shared" si="134"/>
        <v>122.14285714285714</v>
      </c>
      <c r="U1730" t="s">
        <v>8325</v>
      </c>
      <c r="V1730" t="s">
        <v>8347</v>
      </c>
    </row>
    <row r="1731" spans="1:22" ht="4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4">
        <f t="shared" ref="L1731:L1794" si="137">(K1731/86400)+25569+(-6/24)</f>
        <v>42470.802152777775</v>
      </c>
      <c r="M1731" s="19">
        <f t="shared" ref="M1731:M1794" si="138">YEAR(L1731)</f>
        <v>2016</v>
      </c>
      <c r="N1731" s="14">
        <f t="shared" si="135"/>
        <v>42530.802152777775</v>
      </c>
      <c r="O1731" t="b">
        <v>0</v>
      </c>
      <c r="P1731">
        <v>0</v>
      </c>
      <c r="Q1731" t="b">
        <v>0</v>
      </c>
      <c r="R1731" t="s">
        <v>8293</v>
      </c>
      <c r="S1731" s="7">
        <f t="shared" si="136"/>
        <v>0</v>
      </c>
      <c r="T1731" s="7">
        <f t="shared" ref="T1731:T1794" si="139">IFERROR(F1731/P1731,0)</f>
        <v>0</v>
      </c>
      <c r="U1731" t="s">
        <v>8325</v>
      </c>
      <c r="V1731" t="s">
        <v>8347</v>
      </c>
    </row>
    <row r="1732" spans="1:22" ht="4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4">
        <f t="shared" si="137"/>
        <v>42271.837766203702</v>
      </c>
      <c r="M1732" s="19">
        <f t="shared" si="138"/>
        <v>2015</v>
      </c>
      <c r="N1732" s="14">
        <f t="shared" si="135"/>
        <v>42301.837766203702</v>
      </c>
      <c r="O1732" t="b">
        <v>0</v>
      </c>
      <c r="P1732">
        <v>0</v>
      </c>
      <c r="Q1732" t="b">
        <v>0</v>
      </c>
      <c r="R1732" t="s">
        <v>8293</v>
      </c>
      <c r="S1732" s="7">
        <f t="shared" si="136"/>
        <v>0</v>
      </c>
      <c r="T1732" s="7">
        <f t="shared" si="139"/>
        <v>0</v>
      </c>
      <c r="U1732" t="s">
        <v>8325</v>
      </c>
      <c r="V1732" t="s">
        <v>8347</v>
      </c>
    </row>
    <row r="1733" spans="1:22" ht="30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4">
        <f t="shared" si="137"/>
        <v>42152.656851851847</v>
      </c>
      <c r="M1733" s="19">
        <f t="shared" si="138"/>
        <v>2015</v>
      </c>
      <c r="N1733" s="14">
        <f t="shared" si="135"/>
        <v>42166.375</v>
      </c>
      <c r="O1733" t="b">
        <v>0</v>
      </c>
      <c r="P1733">
        <v>0</v>
      </c>
      <c r="Q1733" t="b">
        <v>0</v>
      </c>
      <c r="R1733" t="s">
        <v>8293</v>
      </c>
      <c r="S1733" s="7">
        <f t="shared" si="136"/>
        <v>0</v>
      </c>
      <c r="T1733" s="7">
        <f t="shared" si="139"/>
        <v>0</v>
      </c>
      <c r="U1733" t="s">
        <v>8325</v>
      </c>
      <c r="V1733" t="s">
        <v>8347</v>
      </c>
    </row>
    <row r="1734" spans="1:22" ht="4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4">
        <f t="shared" si="137"/>
        <v>42325.433807870373</v>
      </c>
      <c r="M1734" s="19">
        <f t="shared" si="138"/>
        <v>2015</v>
      </c>
      <c r="N1734" s="14">
        <f t="shared" si="135"/>
        <v>42384.958333333328</v>
      </c>
      <c r="O1734" t="b">
        <v>0</v>
      </c>
      <c r="P1734">
        <v>0</v>
      </c>
      <c r="Q1734" t="b">
        <v>0</v>
      </c>
      <c r="R1734" t="s">
        <v>8293</v>
      </c>
      <c r="S1734" s="7">
        <f t="shared" si="136"/>
        <v>0</v>
      </c>
      <c r="T1734" s="7">
        <f t="shared" si="139"/>
        <v>0</v>
      </c>
      <c r="U1734" t="s">
        <v>8325</v>
      </c>
      <c r="V1734" t="s">
        <v>8347</v>
      </c>
    </row>
    <row r="1735" spans="1:22" ht="4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4">
        <f t="shared" si="137"/>
        <v>42614.425625000003</v>
      </c>
      <c r="M1735" s="19">
        <f t="shared" si="138"/>
        <v>2016</v>
      </c>
      <c r="N1735" s="14">
        <f t="shared" si="135"/>
        <v>42626.645833333328</v>
      </c>
      <c r="O1735" t="b">
        <v>0</v>
      </c>
      <c r="P1735">
        <v>0</v>
      </c>
      <c r="Q1735" t="b">
        <v>0</v>
      </c>
      <c r="R1735" t="s">
        <v>8293</v>
      </c>
      <c r="S1735" s="7">
        <f t="shared" si="136"/>
        <v>0</v>
      </c>
      <c r="T1735" s="7">
        <f t="shared" si="139"/>
        <v>0</v>
      </c>
      <c r="U1735" t="s">
        <v>8325</v>
      </c>
      <c r="V1735" t="s">
        <v>8347</v>
      </c>
    </row>
    <row r="1736" spans="1:22" ht="4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4">
        <f t="shared" si="137"/>
        <v>42101.786527777775</v>
      </c>
      <c r="M1736" s="19">
        <f t="shared" si="138"/>
        <v>2015</v>
      </c>
      <c r="N1736" s="14">
        <f t="shared" si="135"/>
        <v>42131.786527777775</v>
      </c>
      <c r="O1736" t="b">
        <v>0</v>
      </c>
      <c r="P1736">
        <v>1</v>
      </c>
      <c r="Q1736" t="b">
        <v>0</v>
      </c>
      <c r="R1736" t="s">
        <v>8293</v>
      </c>
      <c r="S1736" s="7">
        <f t="shared" si="136"/>
        <v>2.2222222222222223E-2</v>
      </c>
      <c r="T1736" s="7">
        <f t="shared" si="139"/>
        <v>1</v>
      </c>
      <c r="U1736" t="s">
        <v>8325</v>
      </c>
      <c r="V1736" t="s">
        <v>8347</v>
      </c>
    </row>
    <row r="1737" spans="1:22" ht="4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2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4">
        <f t="shared" si="137"/>
        <v>42559.56417824074</v>
      </c>
      <c r="M1737" s="19">
        <f t="shared" si="138"/>
        <v>2016</v>
      </c>
      <c r="N1737" s="14">
        <f t="shared" si="135"/>
        <v>42589.56417824074</v>
      </c>
      <c r="O1737" t="b">
        <v>0</v>
      </c>
      <c r="P1737">
        <v>2</v>
      </c>
      <c r="Q1737" t="b">
        <v>0</v>
      </c>
      <c r="R1737" t="s">
        <v>8293</v>
      </c>
      <c r="S1737" s="7">
        <f t="shared" si="136"/>
        <v>11</v>
      </c>
      <c r="T1737" s="7">
        <f t="shared" si="139"/>
        <v>55</v>
      </c>
      <c r="U1737" t="s">
        <v>8325</v>
      </c>
      <c r="V1737" t="s">
        <v>8347</v>
      </c>
    </row>
    <row r="1738" spans="1:22" ht="30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1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4">
        <f t="shared" si="137"/>
        <v>42286.611493055556</v>
      </c>
      <c r="M1738" s="19">
        <f t="shared" si="138"/>
        <v>2015</v>
      </c>
      <c r="N1738" s="14">
        <f t="shared" si="135"/>
        <v>42316.65315972222</v>
      </c>
      <c r="O1738" t="b">
        <v>0</v>
      </c>
      <c r="P1738">
        <v>1</v>
      </c>
      <c r="Q1738" t="b">
        <v>0</v>
      </c>
      <c r="R1738" t="s">
        <v>8293</v>
      </c>
      <c r="S1738" s="7">
        <f t="shared" si="136"/>
        <v>0.73333333333333328</v>
      </c>
      <c r="T1738" s="7">
        <f t="shared" si="139"/>
        <v>22</v>
      </c>
      <c r="U1738" t="s">
        <v>8325</v>
      </c>
      <c r="V1738" t="s">
        <v>8347</v>
      </c>
    </row>
    <row r="1739" spans="1:22" ht="4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15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4">
        <f t="shared" si="137"/>
        <v>42175.698981481481</v>
      </c>
      <c r="M1739" s="19">
        <f t="shared" si="138"/>
        <v>2015</v>
      </c>
      <c r="N1739" s="14">
        <f t="shared" si="135"/>
        <v>42205.698981481481</v>
      </c>
      <c r="O1739" t="b">
        <v>0</v>
      </c>
      <c r="P1739">
        <v>15</v>
      </c>
      <c r="Q1739" t="b">
        <v>0</v>
      </c>
      <c r="R1739" t="s">
        <v>8293</v>
      </c>
      <c r="S1739" s="7">
        <f t="shared" si="136"/>
        <v>21.25</v>
      </c>
      <c r="T1739" s="7">
        <f t="shared" si="139"/>
        <v>56.666666666666664</v>
      </c>
      <c r="U1739" t="s">
        <v>8325</v>
      </c>
      <c r="V1739" t="s">
        <v>8347</v>
      </c>
    </row>
    <row r="1740" spans="1:22" ht="30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1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4">
        <f t="shared" si="137"/>
        <v>41884.624328703707</v>
      </c>
      <c r="M1740" s="19">
        <f t="shared" si="138"/>
        <v>2014</v>
      </c>
      <c r="N1740" s="14">
        <f t="shared" si="135"/>
        <v>41914.624328703707</v>
      </c>
      <c r="O1740" t="b">
        <v>0</v>
      </c>
      <c r="P1740">
        <v>1</v>
      </c>
      <c r="Q1740" t="b">
        <v>0</v>
      </c>
      <c r="R1740" t="s">
        <v>8293</v>
      </c>
      <c r="S1740" s="7">
        <f t="shared" si="136"/>
        <v>0.4</v>
      </c>
      <c r="T1740" s="7">
        <f t="shared" si="139"/>
        <v>20</v>
      </c>
      <c r="U1740" t="s">
        <v>8325</v>
      </c>
      <c r="V1740" t="s">
        <v>8347</v>
      </c>
    </row>
    <row r="1741" spans="1:22" ht="4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4">
        <f t="shared" si="137"/>
        <v>42435.624212962968</v>
      </c>
      <c r="M1741" s="19">
        <f t="shared" si="138"/>
        <v>2016</v>
      </c>
      <c r="N1741" s="14">
        <f t="shared" si="135"/>
        <v>42494.582546296297</v>
      </c>
      <c r="O1741" t="b">
        <v>0</v>
      </c>
      <c r="P1741">
        <v>1</v>
      </c>
      <c r="Q1741" t="b">
        <v>0</v>
      </c>
      <c r="R1741" t="s">
        <v>8293</v>
      </c>
      <c r="S1741" s="7">
        <f t="shared" si="136"/>
        <v>0.1</v>
      </c>
      <c r="T1741" s="7">
        <f t="shared" si="139"/>
        <v>1</v>
      </c>
      <c r="U1741" t="s">
        <v>8325</v>
      </c>
      <c r="V1741" t="s">
        <v>8347</v>
      </c>
    </row>
    <row r="1742" spans="1:22" ht="4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4">
        <f t="shared" si="137"/>
        <v>42171.567384259259</v>
      </c>
      <c r="M1742" s="19">
        <f t="shared" si="138"/>
        <v>2015</v>
      </c>
      <c r="N1742" s="14">
        <f t="shared" si="135"/>
        <v>42201.567384259259</v>
      </c>
      <c r="O1742" t="b">
        <v>0</v>
      </c>
      <c r="P1742">
        <v>0</v>
      </c>
      <c r="Q1742" t="b">
        <v>0</v>
      </c>
      <c r="R1742" t="s">
        <v>8293</v>
      </c>
      <c r="S1742" s="7">
        <f t="shared" si="136"/>
        <v>0</v>
      </c>
      <c r="T1742" s="7">
        <f t="shared" si="139"/>
        <v>0</v>
      </c>
      <c r="U1742" t="s">
        <v>8325</v>
      </c>
      <c r="V1742" t="s">
        <v>8347</v>
      </c>
    </row>
    <row r="1743" spans="1:22" ht="30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52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4">
        <f t="shared" si="137"/>
        <v>42120.378136574072</v>
      </c>
      <c r="M1743" s="19">
        <f t="shared" si="138"/>
        <v>2015</v>
      </c>
      <c r="N1743" s="14">
        <f t="shared" si="135"/>
        <v>42165.378136574072</v>
      </c>
      <c r="O1743" t="b">
        <v>0</v>
      </c>
      <c r="P1743">
        <v>52</v>
      </c>
      <c r="Q1743" t="b">
        <v>1</v>
      </c>
      <c r="R1743" t="s">
        <v>8285</v>
      </c>
      <c r="S1743" s="7">
        <f t="shared" si="136"/>
        <v>110.83333333333334</v>
      </c>
      <c r="T1743" s="7">
        <f t="shared" si="139"/>
        <v>25.576923076923077</v>
      </c>
      <c r="U1743" t="s">
        <v>8338</v>
      </c>
      <c r="V1743" t="s">
        <v>8339</v>
      </c>
    </row>
    <row r="1744" spans="1:22" ht="4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34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4">
        <f t="shared" si="137"/>
        <v>42710.626967592594</v>
      </c>
      <c r="M1744" s="19">
        <f t="shared" si="138"/>
        <v>2016</v>
      </c>
      <c r="N1744" s="14">
        <f t="shared" si="135"/>
        <v>42742.625</v>
      </c>
      <c r="O1744" t="b">
        <v>0</v>
      </c>
      <c r="P1744">
        <v>34</v>
      </c>
      <c r="Q1744" t="b">
        <v>1</v>
      </c>
      <c r="R1744" t="s">
        <v>8285</v>
      </c>
      <c r="S1744" s="7">
        <f t="shared" si="136"/>
        <v>108.74999999999999</v>
      </c>
      <c r="T1744" s="7">
        <f t="shared" si="139"/>
        <v>63.970588235294116</v>
      </c>
      <c r="U1744" t="s">
        <v>8338</v>
      </c>
      <c r="V1744" t="s">
        <v>8339</v>
      </c>
    </row>
    <row r="1745" spans="1:22" ht="4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67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4">
        <f t="shared" si="137"/>
        <v>42586.675636574073</v>
      </c>
      <c r="M1745" s="19">
        <f t="shared" si="138"/>
        <v>2016</v>
      </c>
      <c r="N1745" s="14">
        <f t="shared" si="135"/>
        <v>42608.915972222225</v>
      </c>
      <c r="O1745" t="b">
        <v>0</v>
      </c>
      <c r="P1745">
        <v>67</v>
      </c>
      <c r="Q1745" t="b">
        <v>1</v>
      </c>
      <c r="R1745" t="s">
        <v>8285</v>
      </c>
      <c r="S1745" s="7">
        <f t="shared" si="136"/>
        <v>100.41666666666667</v>
      </c>
      <c r="T1745" s="7">
        <f t="shared" si="139"/>
        <v>89.925373134328353</v>
      </c>
      <c r="U1745" t="s">
        <v>8338</v>
      </c>
      <c r="V1745" t="s">
        <v>8339</v>
      </c>
    </row>
    <row r="1746" spans="1:22" ht="4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70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4">
        <f t="shared" si="137"/>
        <v>42026.355057870373</v>
      </c>
      <c r="M1746" s="19">
        <f t="shared" si="138"/>
        <v>2015</v>
      </c>
      <c r="N1746" s="14">
        <f t="shared" si="135"/>
        <v>42071.313391203701</v>
      </c>
      <c r="O1746" t="b">
        <v>0</v>
      </c>
      <c r="P1746">
        <v>70</v>
      </c>
      <c r="Q1746" t="b">
        <v>1</v>
      </c>
      <c r="R1746" t="s">
        <v>8285</v>
      </c>
      <c r="S1746" s="7">
        <f t="shared" si="136"/>
        <v>118.45454545454545</v>
      </c>
      <c r="T1746" s="7">
        <f t="shared" si="139"/>
        <v>93.071428571428569</v>
      </c>
      <c r="U1746" t="s">
        <v>8338</v>
      </c>
      <c r="V1746" t="s">
        <v>8339</v>
      </c>
    </row>
    <row r="1747" spans="1:22" ht="4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89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4">
        <f t="shared" si="137"/>
        <v>42690.009699074071</v>
      </c>
      <c r="M1747" s="19">
        <f t="shared" si="138"/>
        <v>2016</v>
      </c>
      <c r="N1747" s="14">
        <f t="shared" si="135"/>
        <v>42725.833333333328</v>
      </c>
      <c r="O1747" t="b">
        <v>0</v>
      </c>
      <c r="P1747">
        <v>89</v>
      </c>
      <c r="Q1747" t="b">
        <v>1</v>
      </c>
      <c r="R1747" t="s">
        <v>8285</v>
      </c>
      <c r="S1747" s="7">
        <f t="shared" si="136"/>
        <v>114.01428571428571</v>
      </c>
      <c r="T1747" s="7">
        <f t="shared" si="139"/>
        <v>89.674157303370791</v>
      </c>
      <c r="U1747" t="s">
        <v>8338</v>
      </c>
      <c r="V1747" t="s">
        <v>8339</v>
      </c>
    </row>
    <row r="1748" spans="1:22" ht="45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107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4">
        <f t="shared" si="137"/>
        <v>42667.926701388889</v>
      </c>
      <c r="M1748" s="19">
        <f t="shared" si="138"/>
        <v>2016</v>
      </c>
      <c r="N1748" s="14">
        <f t="shared" si="135"/>
        <v>42697.833333333328</v>
      </c>
      <c r="O1748" t="b">
        <v>0</v>
      </c>
      <c r="P1748">
        <v>107</v>
      </c>
      <c r="Q1748" t="b">
        <v>1</v>
      </c>
      <c r="R1748" t="s">
        <v>8285</v>
      </c>
      <c r="S1748" s="7">
        <f t="shared" si="136"/>
        <v>148.10000000000002</v>
      </c>
      <c r="T1748" s="7">
        <f t="shared" si="139"/>
        <v>207.61682242990653</v>
      </c>
      <c r="U1748" t="s">
        <v>8338</v>
      </c>
      <c r="V1748" t="s">
        <v>8339</v>
      </c>
    </row>
    <row r="1749" spans="1:22" ht="4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159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4">
        <f t="shared" si="137"/>
        <v>42292.185532407406</v>
      </c>
      <c r="M1749" s="19">
        <f t="shared" si="138"/>
        <v>2015</v>
      </c>
      <c r="N1749" s="14">
        <f t="shared" si="135"/>
        <v>42321.375</v>
      </c>
      <c r="O1749" t="b">
        <v>0</v>
      </c>
      <c r="P1749">
        <v>159</v>
      </c>
      <c r="Q1749" t="b">
        <v>1</v>
      </c>
      <c r="R1749" t="s">
        <v>8285</v>
      </c>
      <c r="S1749" s="7">
        <f t="shared" si="136"/>
        <v>104.95555555555556</v>
      </c>
      <c r="T1749" s="7">
        <f t="shared" si="139"/>
        <v>59.408805031446541</v>
      </c>
      <c r="U1749" t="s">
        <v>8338</v>
      </c>
      <c r="V1749" t="s">
        <v>8339</v>
      </c>
    </row>
    <row r="1750" spans="1:22" ht="30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181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4">
        <f t="shared" si="137"/>
        <v>42219.700729166667</v>
      </c>
      <c r="M1750" s="19">
        <f t="shared" si="138"/>
        <v>2015</v>
      </c>
      <c r="N1750" s="14">
        <f t="shared" si="135"/>
        <v>42249.700729166667</v>
      </c>
      <c r="O1750" t="b">
        <v>0</v>
      </c>
      <c r="P1750">
        <v>181</v>
      </c>
      <c r="Q1750" t="b">
        <v>1</v>
      </c>
      <c r="R1750" t="s">
        <v>8285</v>
      </c>
      <c r="S1750" s="7">
        <f t="shared" si="136"/>
        <v>129.94800000000001</v>
      </c>
      <c r="T1750" s="7">
        <f t="shared" si="139"/>
        <v>358.97237569060775</v>
      </c>
      <c r="U1750" t="s">
        <v>8338</v>
      </c>
      <c r="V1750" t="s">
        <v>8339</v>
      </c>
    </row>
    <row r="1751" spans="1:22" ht="30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131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4">
        <f t="shared" si="137"/>
        <v>42758.725937499999</v>
      </c>
      <c r="M1751" s="19">
        <f t="shared" si="138"/>
        <v>2017</v>
      </c>
      <c r="N1751" s="14">
        <f t="shared" si="135"/>
        <v>42795.541666666672</v>
      </c>
      <c r="O1751" t="b">
        <v>0</v>
      </c>
      <c r="P1751">
        <v>131</v>
      </c>
      <c r="Q1751" t="b">
        <v>1</v>
      </c>
      <c r="R1751" t="s">
        <v>8285</v>
      </c>
      <c r="S1751" s="7">
        <f t="shared" si="136"/>
        <v>123.48756218905473</v>
      </c>
      <c r="T1751" s="7">
        <f t="shared" si="139"/>
        <v>94.736641221374043</v>
      </c>
      <c r="U1751" t="s">
        <v>8338</v>
      </c>
      <c r="V1751" t="s">
        <v>8339</v>
      </c>
    </row>
    <row r="1752" spans="1:22" ht="4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125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4">
        <f t="shared" si="137"/>
        <v>42454.586851851855</v>
      </c>
      <c r="M1752" s="19">
        <f t="shared" si="138"/>
        <v>2016</v>
      </c>
      <c r="N1752" s="14">
        <f t="shared" si="135"/>
        <v>42479.586851851855</v>
      </c>
      <c r="O1752" t="b">
        <v>0</v>
      </c>
      <c r="P1752">
        <v>125</v>
      </c>
      <c r="Q1752" t="b">
        <v>1</v>
      </c>
      <c r="R1752" t="s">
        <v>8285</v>
      </c>
      <c r="S1752" s="7">
        <f t="shared" si="136"/>
        <v>201.62</v>
      </c>
      <c r="T1752" s="7">
        <f t="shared" si="139"/>
        <v>80.647999999999996</v>
      </c>
      <c r="U1752" t="s">
        <v>8338</v>
      </c>
      <c r="V1752" t="s">
        <v>8339</v>
      </c>
    </row>
    <row r="1753" spans="1:22" ht="30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61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4">
        <f t="shared" si="137"/>
        <v>42052.5315162037</v>
      </c>
      <c r="M1753" s="19">
        <f t="shared" si="138"/>
        <v>2015</v>
      </c>
      <c r="N1753" s="14">
        <f t="shared" si="135"/>
        <v>42082.489849537036</v>
      </c>
      <c r="O1753" t="b">
        <v>0</v>
      </c>
      <c r="P1753">
        <v>61</v>
      </c>
      <c r="Q1753" t="b">
        <v>1</v>
      </c>
      <c r="R1753" t="s">
        <v>8285</v>
      </c>
      <c r="S1753" s="7">
        <f t="shared" si="136"/>
        <v>102.89999999999999</v>
      </c>
      <c r="T1753" s="7">
        <f t="shared" si="139"/>
        <v>168.68852459016392</v>
      </c>
      <c r="U1753" t="s">
        <v>8338</v>
      </c>
      <c r="V1753" t="s">
        <v>8339</v>
      </c>
    </row>
    <row r="1754" spans="1:22" ht="30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90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4">
        <f t="shared" si="137"/>
        <v>42627.003263888888</v>
      </c>
      <c r="M1754" s="19">
        <f t="shared" si="138"/>
        <v>2016</v>
      </c>
      <c r="N1754" s="14">
        <f t="shared" si="135"/>
        <v>42657.003263888888</v>
      </c>
      <c r="O1754" t="b">
        <v>0</v>
      </c>
      <c r="P1754">
        <v>90</v>
      </c>
      <c r="Q1754" t="b">
        <v>1</v>
      </c>
      <c r="R1754" t="s">
        <v>8285</v>
      </c>
      <c r="S1754" s="7">
        <f t="shared" si="136"/>
        <v>260.16666666666663</v>
      </c>
      <c r="T1754" s="7">
        <f t="shared" si="139"/>
        <v>34.68888888888889</v>
      </c>
      <c r="U1754" t="s">
        <v>8338</v>
      </c>
      <c r="V1754" t="s">
        <v>8339</v>
      </c>
    </row>
    <row r="1755" spans="1:22" ht="4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35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4">
        <f t="shared" si="137"/>
        <v>42420.49962962963</v>
      </c>
      <c r="M1755" s="19">
        <f t="shared" si="138"/>
        <v>2016</v>
      </c>
      <c r="N1755" s="14">
        <f t="shared" si="135"/>
        <v>42450.457962962959</v>
      </c>
      <c r="O1755" t="b">
        <v>0</v>
      </c>
      <c r="P1755">
        <v>35</v>
      </c>
      <c r="Q1755" t="b">
        <v>1</v>
      </c>
      <c r="R1755" t="s">
        <v>8285</v>
      </c>
      <c r="S1755" s="7">
        <f t="shared" si="136"/>
        <v>108</v>
      </c>
      <c r="T1755" s="7">
        <f t="shared" si="139"/>
        <v>462.85714285714283</v>
      </c>
      <c r="U1755" t="s">
        <v>8338</v>
      </c>
      <c r="V1755" t="s">
        <v>8339</v>
      </c>
    </row>
    <row r="1756" spans="1:22" ht="4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4">
        <f t="shared" si="137"/>
        <v>42067.626770833333</v>
      </c>
      <c r="M1756" s="19">
        <f t="shared" si="138"/>
        <v>2015</v>
      </c>
      <c r="N1756" s="14">
        <f t="shared" si="135"/>
        <v>42097.585104166668</v>
      </c>
      <c r="O1756" t="b">
        <v>0</v>
      </c>
      <c r="P1756">
        <v>90</v>
      </c>
      <c r="Q1756" t="b">
        <v>1</v>
      </c>
      <c r="R1756" t="s">
        <v>8285</v>
      </c>
      <c r="S1756" s="7">
        <f t="shared" si="136"/>
        <v>110.52941176470587</v>
      </c>
      <c r="T1756" s="7">
        <f t="shared" si="139"/>
        <v>104.38888888888889</v>
      </c>
      <c r="U1756" t="s">
        <v>8338</v>
      </c>
      <c r="V1756" t="s">
        <v>8339</v>
      </c>
    </row>
    <row r="1757" spans="1:22" ht="4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4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4">
        <f t="shared" si="137"/>
        <v>42252.538900462961</v>
      </c>
      <c r="M1757" s="19">
        <f t="shared" si="138"/>
        <v>2015</v>
      </c>
      <c r="N1757" s="14">
        <f t="shared" si="135"/>
        <v>42282.538900462961</v>
      </c>
      <c r="O1757" t="b">
        <v>0</v>
      </c>
      <c r="P1757">
        <v>4</v>
      </c>
      <c r="Q1757" t="b">
        <v>1</v>
      </c>
      <c r="R1757" t="s">
        <v>8285</v>
      </c>
      <c r="S1757" s="7">
        <f t="shared" si="136"/>
        <v>120</v>
      </c>
      <c r="T1757" s="7">
        <f t="shared" si="139"/>
        <v>7.5</v>
      </c>
      <c r="U1757" t="s">
        <v>8338</v>
      </c>
      <c r="V1757" t="s">
        <v>8339</v>
      </c>
    </row>
    <row r="1758" spans="1:22" ht="4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120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4">
        <f t="shared" si="137"/>
        <v>42570.917465277773</v>
      </c>
      <c r="M1758" s="19">
        <f t="shared" si="138"/>
        <v>2016</v>
      </c>
      <c r="N1758" s="14">
        <f t="shared" si="135"/>
        <v>42610.917465277773</v>
      </c>
      <c r="O1758" t="b">
        <v>0</v>
      </c>
      <c r="P1758">
        <v>120</v>
      </c>
      <c r="Q1758" t="b">
        <v>1</v>
      </c>
      <c r="R1758" t="s">
        <v>8285</v>
      </c>
      <c r="S1758" s="7">
        <f t="shared" si="136"/>
        <v>102.82909090909091</v>
      </c>
      <c r="T1758" s="7">
        <f t="shared" si="139"/>
        <v>47.13</v>
      </c>
      <c r="U1758" t="s">
        <v>8338</v>
      </c>
      <c r="V1758" t="s">
        <v>8339</v>
      </c>
    </row>
    <row r="1759" spans="1:22" ht="30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14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4">
        <f t="shared" si="137"/>
        <v>42733.577349537038</v>
      </c>
      <c r="M1759" s="19">
        <f t="shared" si="138"/>
        <v>2016</v>
      </c>
      <c r="N1759" s="14">
        <f t="shared" si="135"/>
        <v>42763.561805555553</v>
      </c>
      <c r="O1759" t="b">
        <v>0</v>
      </c>
      <c r="P1759">
        <v>14</v>
      </c>
      <c r="Q1759" t="b">
        <v>1</v>
      </c>
      <c r="R1759" t="s">
        <v>8285</v>
      </c>
      <c r="S1759" s="7">
        <f t="shared" si="136"/>
        <v>115.99999999999999</v>
      </c>
      <c r="T1759" s="7">
        <f t="shared" si="139"/>
        <v>414.28571428571428</v>
      </c>
      <c r="U1759" t="s">
        <v>8338</v>
      </c>
      <c r="V1759" t="s">
        <v>8339</v>
      </c>
    </row>
    <row r="1760" spans="1:22" ht="45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27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4">
        <f t="shared" si="137"/>
        <v>42505.705925925926</v>
      </c>
      <c r="M1760" s="19">
        <f t="shared" si="138"/>
        <v>2016</v>
      </c>
      <c r="N1760" s="14">
        <f t="shared" si="135"/>
        <v>42565.705925925926</v>
      </c>
      <c r="O1760" t="b">
        <v>0</v>
      </c>
      <c r="P1760">
        <v>27</v>
      </c>
      <c r="Q1760" t="b">
        <v>1</v>
      </c>
      <c r="R1760" t="s">
        <v>8285</v>
      </c>
      <c r="S1760" s="7">
        <f t="shared" si="136"/>
        <v>114.7</v>
      </c>
      <c r="T1760" s="7">
        <f t="shared" si="139"/>
        <v>42.481481481481481</v>
      </c>
      <c r="U1760" t="s">
        <v>8338</v>
      </c>
      <c r="V1760" t="s">
        <v>8339</v>
      </c>
    </row>
    <row r="1761" spans="1:22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49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4">
        <f t="shared" si="137"/>
        <v>42068.579039351855</v>
      </c>
      <c r="M1761" s="19">
        <f t="shared" si="138"/>
        <v>2015</v>
      </c>
      <c r="N1761" s="14">
        <f t="shared" si="135"/>
        <v>42088.537372685183</v>
      </c>
      <c r="O1761" t="b">
        <v>0</v>
      </c>
      <c r="P1761">
        <v>49</v>
      </c>
      <c r="Q1761" t="b">
        <v>1</v>
      </c>
      <c r="R1761" t="s">
        <v>8285</v>
      </c>
      <c r="S1761" s="7">
        <f t="shared" si="136"/>
        <v>106.60000000000001</v>
      </c>
      <c r="T1761" s="7">
        <f t="shared" si="139"/>
        <v>108.77551020408163</v>
      </c>
      <c r="U1761" t="s">
        <v>8338</v>
      </c>
      <c r="V1761" t="s">
        <v>8339</v>
      </c>
    </row>
    <row r="1762" spans="1:22" ht="4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102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4">
        <f t="shared" si="137"/>
        <v>42405.42260416667</v>
      </c>
      <c r="M1762" s="19">
        <f t="shared" si="138"/>
        <v>2016</v>
      </c>
      <c r="N1762" s="14">
        <f t="shared" si="135"/>
        <v>42425.42260416667</v>
      </c>
      <c r="O1762" t="b">
        <v>0</v>
      </c>
      <c r="P1762">
        <v>102</v>
      </c>
      <c r="Q1762" t="b">
        <v>1</v>
      </c>
      <c r="R1762" t="s">
        <v>8285</v>
      </c>
      <c r="S1762" s="7">
        <f t="shared" si="136"/>
        <v>165.44</v>
      </c>
      <c r="T1762" s="7">
        <f t="shared" si="139"/>
        <v>81.098039215686271</v>
      </c>
      <c r="U1762" t="s">
        <v>8338</v>
      </c>
      <c r="V1762" t="s">
        <v>8339</v>
      </c>
    </row>
    <row r="1763" spans="1:22" ht="30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3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4">
        <f t="shared" si="137"/>
        <v>42209.317824074074</v>
      </c>
      <c r="M1763" s="19">
        <f t="shared" si="138"/>
        <v>2015</v>
      </c>
      <c r="N1763" s="14">
        <f t="shared" si="135"/>
        <v>42259.317824074074</v>
      </c>
      <c r="O1763" t="b">
        <v>0</v>
      </c>
      <c r="P1763">
        <v>3</v>
      </c>
      <c r="Q1763" t="b">
        <v>1</v>
      </c>
      <c r="R1763" t="s">
        <v>8285</v>
      </c>
      <c r="S1763" s="7">
        <f t="shared" si="136"/>
        <v>155</v>
      </c>
      <c r="T1763" s="7">
        <f t="shared" si="139"/>
        <v>51.666666666666664</v>
      </c>
      <c r="U1763" t="s">
        <v>8338</v>
      </c>
      <c r="V1763" t="s">
        <v>8339</v>
      </c>
    </row>
    <row r="1764" spans="1:22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25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4">
        <f t="shared" si="137"/>
        <v>42410.732002314813</v>
      </c>
      <c r="M1764" s="19">
        <f t="shared" si="138"/>
        <v>2016</v>
      </c>
      <c r="N1764" s="14">
        <f t="shared" si="135"/>
        <v>42440.732002314813</v>
      </c>
      <c r="O1764" t="b">
        <v>0</v>
      </c>
      <c r="P1764">
        <v>25</v>
      </c>
      <c r="Q1764" t="b">
        <v>1</v>
      </c>
      <c r="R1764" t="s">
        <v>8285</v>
      </c>
      <c r="S1764" s="7">
        <f t="shared" si="136"/>
        <v>885</v>
      </c>
      <c r="T1764" s="7">
        <f t="shared" si="139"/>
        <v>35.4</v>
      </c>
      <c r="U1764" t="s">
        <v>8338</v>
      </c>
      <c r="V1764" t="s">
        <v>8339</v>
      </c>
    </row>
    <row r="1765" spans="1:22" ht="45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118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4">
        <f t="shared" si="137"/>
        <v>42636.618518518517</v>
      </c>
      <c r="M1765" s="19">
        <f t="shared" si="138"/>
        <v>2016</v>
      </c>
      <c r="N1765" s="14">
        <f t="shared" si="135"/>
        <v>42666.618518518517</v>
      </c>
      <c r="O1765" t="b">
        <v>0</v>
      </c>
      <c r="P1765">
        <v>118</v>
      </c>
      <c r="Q1765" t="b">
        <v>1</v>
      </c>
      <c r="R1765" t="s">
        <v>8285</v>
      </c>
      <c r="S1765" s="7">
        <f t="shared" si="136"/>
        <v>101.90833333333333</v>
      </c>
      <c r="T1765" s="7">
        <f t="shared" si="139"/>
        <v>103.63559322033899</v>
      </c>
      <c r="U1765" t="s">
        <v>8338</v>
      </c>
      <c r="V1765" t="s">
        <v>8339</v>
      </c>
    </row>
    <row r="1766" spans="1:22" ht="4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39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4">
        <f t="shared" si="137"/>
        <v>41825.235868055555</v>
      </c>
      <c r="M1766" s="19">
        <f t="shared" si="138"/>
        <v>2014</v>
      </c>
      <c r="N1766" s="14">
        <f t="shared" si="135"/>
        <v>41854.235868055555</v>
      </c>
      <c r="O1766" t="b">
        <v>1</v>
      </c>
      <c r="P1766">
        <v>39</v>
      </c>
      <c r="Q1766" t="b">
        <v>0</v>
      </c>
      <c r="R1766" t="s">
        <v>8285</v>
      </c>
      <c r="S1766" s="7">
        <f t="shared" si="136"/>
        <v>19.600000000000001</v>
      </c>
      <c r="T1766" s="7">
        <f t="shared" si="139"/>
        <v>55.282051282051285</v>
      </c>
      <c r="U1766" t="s">
        <v>8338</v>
      </c>
      <c r="V1766" t="s">
        <v>8339</v>
      </c>
    </row>
    <row r="1767" spans="1:22" ht="4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103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4">
        <f t="shared" si="137"/>
        <v>41834.730462962965</v>
      </c>
      <c r="M1767" s="19">
        <f t="shared" si="138"/>
        <v>2014</v>
      </c>
      <c r="N1767" s="14">
        <f t="shared" si="135"/>
        <v>41864.730462962965</v>
      </c>
      <c r="O1767" t="b">
        <v>1</v>
      </c>
      <c r="P1767">
        <v>103</v>
      </c>
      <c r="Q1767" t="b">
        <v>0</v>
      </c>
      <c r="R1767" t="s">
        <v>8285</v>
      </c>
      <c r="S1767" s="7">
        <f t="shared" si="136"/>
        <v>59.467839999999995</v>
      </c>
      <c r="T1767" s="7">
        <f t="shared" si="139"/>
        <v>72.16970873786407</v>
      </c>
      <c r="U1767" t="s">
        <v>8338</v>
      </c>
      <c r="V1767" t="s">
        <v>8339</v>
      </c>
    </row>
    <row r="1768" spans="1:22" ht="30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4">
        <f t="shared" si="137"/>
        <v>41855.609814814816</v>
      </c>
      <c r="M1768" s="19">
        <f t="shared" si="138"/>
        <v>2014</v>
      </c>
      <c r="N1768" s="14">
        <f t="shared" si="135"/>
        <v>41876.609814814816</v>
      </c>
      <c r="O1768" t="b">
        <v>1</v>
      </c>
      <c r="P1768">
        <v>0</v>
      </c>
      <c r="Q1768" t="b">
        <v>0</v>
      </c>
      <c r="R1768" t="s">
        <v>8285</v>
      </c>
      <c r="S1768" s="7">
        <f t="shared" si="136"/>
        <v>0</v>
      </c>
      <c r="T1768" s="7">
        <f t="shared" si="139"/>
        <v>0</v>
      </c>
      <c r="U1768" t="s">
        <v>8338</v>
      </c>
      <c r="V1768" t="s">
        <v>8339</v>
      </c>
    </row>
    <row r="1769" spans="1:22" ht="30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39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4">
        <f t="shared" si="137"/>
        <v>41824.408379629633</v>
      </c>
      <c r="M1769" s="19">
        <f t="shared" si="138"/>
        <v>2014</v>
      </c>
      <c r="N1769" s="14">
        <f t="shared" si="135"/>
        <v>41854.408379629633</v>
      </c>
      <c r="O1769" t="b">
        <v>1</v>
      </c>
      <c r="P1769">
        <v>39</v>
      </c>
      <c r="Q1769" t="b">
        <v>0</v>
      </c>
      <c r="R1769" t="s">
        <v>8285</v>
      </c>
      <c r="S1769" s="7">
        <f t="shared" si="136"/>
        <v>45.72</v>
      </c>
      <c r="T1769" s="7">
        <f t="shared" si="139"/>
        <v>58.615384615384613</v>
      </c>
      <c r="U1769" t="s">
        <v>8338</v>
      </c>
      <c r="V1769" t="s">
        <v>8339</v>
      </c>
    </row>
    <row r="1770" spans="1:22" ht="4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15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4">
        <f t="shared" si="137"/>
        <v>41849.310694444444</v>
      </c>
      <c r="M1770" s="19">
        <f t="shared" si="138"/>
        <v>2014</v>
      </c>
      <c r="N1770" s="14">
        <f t="shared" si="135"/>
        <v>41909.310694444444</v>
      </c>
      <c r="O1770" t="b">
        <v>1</v>
      </c>
      <c r="P1770">
        <v>15</v>
      </c>
      <c r="Q1770" t="b">
        <v>0</v>
      </c>
      <c r="R1770" t="s">
        <v>8285</v>
      </c>
      <c r="S1770" s="7">
        <f t="shared" si="136"/>
        <v>3.74</v>
      </c>
      <c r="T1770" s="7">
        <f t="shared" si="139"/>
        <v>12.466666666666667</v>
      </c>
      <c r="U1770" t="s">
        <v>8338</v>
      </c>
      <c r="V1770" t="s">
        <v>8339</v>
      </c>
    </row>
    <row r="1771" spans="1:22" ht="4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22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4">
        <f t="shared" si="137"/>
        <v>41987.568969907406</v>
      </c>
      <c r="M1771" s="19">
        <f t="shared" si="138"/>
        <v>2014</v>
      </c>
      <c r="N1771" s="14">
        <f t="shared" si="135"/>
        <v>42017.568969907406</v>
      </c>
      <c r="O1771" t="b">
        <v>1</v>
      </c>
      <c r="P1771">
        <v>22</v>
      </c>
      <c r="Q1771" t="b">
        <v>0</v>
      </c>
      <c r="R1771" t="s">
        <v>8285</v>
      </c>
      <c r="S1771" s="7">
        <f t="shared" si="136"/>
        <v>2.7025000000000001</v>
      </c>
      <c r="T1771" s="7">
        <f t="shared" si="139"/>
        <v>49.136363636363633</v>
      </c>
      <c r="U1771" t="s">
        <v>8338</v>
      </c>
      <c r="V1771" t="s">
        <v>8339</v>
      </c>
    </row>
    <row r="1772" spans="1:22" ht="4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92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4">
        <f t="shared" si="137"/>
        <v>41891.530023148152</v>
      </c>
      <c r="M1772" s="19">
        <f t="shared" si="138"/>
        <v>2014</v>
      </c>
      <c r="N1772" s="14">
        <f t="shared" si="135"/>
        <v>41926.530023148152</v>
      </c>
      <c r="O1772" t="b">
        <v>1</v>
      </c>
      <c r="P1772">
        <v>92</v>
      </c>
      <c r="Q1772" t="b">
        <v>0</v>
      </c>
      <c r="R1772" t="s">
        <v>8285</v>
      </c>
      <c r="S1772" s="7">
        <f t="shared" si="136"/>
        <v>56.51428571428572</v>
      </c>
      <c r="T1772" s="7">
        <f t="shared" si="139"/>
        <v>150.5</v>
      </c>
      <c r="U1772" t="s">
        <v>8338</v>
      </c>
      <c r="V1772" t="s">
        <v>8339</v>
      </c>
    </row>
    <row r="1773" spans="1:22" ht="4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25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4">
        <f t="shared" si="137"/>
        <v>41905.729629629626</v>
      </c>
      <c r="M1773" s="19">
        <f t="shared" si="138"/>
        <v>2014</v>
      </c>
      <c r="N1773" s="14">
        <f t="shared" si="135"/>
        <v>41935.729629629626</v>
      </c>
      <c r="O1773" t="b">
        <v>1</v>
      </c>
      <c r="P1773">
        <v>25</v>
      </c>
      <c r="Q1773" t="b">
        <v>0</v>
      </c>
      <c r="R1773" t="s">
        <v>8285</v>
      </c>
      <c r="S1773" s="7">
        <f t="shared" si="136"/>
        <v>21.30952380952381</v>
      </c>
      <c r="T1773" s="7">
        <f t="shared" si="139"/>
        <v>35.799999999999997</v>
      </c>
      <c r="U1773" t="s">
        <v>8338</v>
      </c>
      <c r="V1773" t="s">
        <v>8339</v>
      </c>
    </row>
    <row r="1774" spans="1:22" ht="30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19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4">
        <f t="shared" si="137"/>
        <v>41766.468009259261</v>
      </c>
      <c r="M1774" s="19">
        <f t="shared" si="138"/>
        <v>2014</v>
      </c>
      <c r="N1774" s="14">
        <f t="shared" si="135"/>
        <v>41826.468009259261</v>
      </c>
      <c r="O1774" t="b">
        <v>1</v>
      </c>
      <c r="P1774">
        <v>19</v>
      </c>
      <c r="Q1774" t="b">
        <v>0</v>
      </c>
      <c r="R1774" t="s">
        <v>8285</v>
      </c>
      <c r="S1774" s="7">
        <f t="shared" si="136"/>
        <v>15.6</v>
      </c>
      <c r="T1774" s="7">
        <f t="shared" si="139"/>
        <v>45.157894736842103</v>
      </c>
      <c r="U1774" t="s">
        <v>8338</v>
      </c>
      <c r="V1774" t="s">
        <v>8339</v>
      </c>
    </row>
    <row r="1775" spans="1:22" ht="4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19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4">
        <f t="shared" si="137"/>
        <v>41978.510393518518</v>
      </c>
      <c r="M1775" s="19">
        <f t="shared" si="138"/>
        <v>2014</v>
      </c>
      <c r="N1775" s="14">
        <f t="shared" si="135"/>
        <v>42023.510393518518</v>
      </c>
      <c r="O1775" t="b">
        <v>1</v>
      </c>
      <c r="P1775">
        <v>19</v>
      </c>
      <c r="Q1775" t="b">
        <v>0</v>
      </c>
      <c r="R1775" t="s">
        <v>8285</v>
      </c>
      <c r="S1775" s="7">
        <f t="shared" si="136"/>
        <v>6.2566666666666677</v>
      </c>
      <c r="T1775" s="7">
        <f t="shared" si="139"/>
        <v>98.78947368421052</v>
      </c>
      <c r="U1775" t="s">
        <v>8338</v>
      </c>
      <c r="V1775" t="s">
        <v>8339</v>
      </c>
    </row>
    <row r="1776" spans="1:22" ht="4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13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4">
        <f t="shared" si="137"/>
        <v>41929.968657407408</v>
      </c>
      <c r="M1776" s="19">
        <f t="shared" si="138"/>
        <v>2014</v>
      </c>
      <c r="N1776" s="14">
        <f t="shared" si="135"/>
        <v>41972.374305555553</v>
      </c>
      <c r="O1776" t="b">
        <v>1</v>
      </c>
      <c r="P1776">
        <v>13</v>
      </c>
      <c r="Q1776" t="b">
        <v>0</v>
      </c>
      <c r="R1776" t="s">
        <v>8285</v>
      </c>
      <c r="S1776" s="7">
        <f t="shared" si="136"/>
        <v>45.92</v>
      </c>
      <c r="T1776" s="7">
        <f t="shared" si="139"/>
        <v>88.307692307692307</v>
      </c>
      <c r="U1776" t="s">
        <v>8338</v>
      </c>
      <c r="V1776" t="s">
        <v>8339</v>
      </c>
    </row>
    <row r="1777" spans="1:22" ht="4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124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4">
        <f t="shared" si="137"/>
        <v>41891.726388888885</v>
      </c>
      <c r="M1777" s="19">
        <f t="shared" si="138"/>
        <v>2014</v>
      </c>
      <c r="N1777" s="14">
        <f t="shared" si="135"/>
        <v>41936.726388888885</v>
      </c>
      <c r="O1777" t="b">
        <v>1</v>
      </c>
      <c r="P1777">
        <v>124</v>
      </c>
      <c r="Q1777" t="b">
        <v>0</v>
      </c>
      <c r="R1777" t="s">
        <v>8285</v>
      </c>
      <c r="S1777" s="7">
        <f t="shared" si="136"/>
        <v>65.101538461538468</v>
      </c>
      <c r="T1777" s="7">
        <f t="shared" si="139"/>
        <v>170.62903225806451</v>
      </c>
      <c r="U1777" t="s">
        <v>8338</v>
      </c>
      <c r="V1777" t="s">
        <v>8339</v>
      </c>
    </row>
    <row r="1778" spans="1:22" ht="4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4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4">
        <f t="shared" si="137"/>
        <v>41905.70684027778</v>
      </c>
      <c r="M1778" s="19">
        <f t="shared" si="138"/>
        <v>2014</v>
      </c>
      <c r="N1778" s="14">
        <f t="shared" si="135"/>
        <v>41941.70684027778</v>
      </c>
      <c r="O1778" t="b">
        <v>1</v>
      </c>
      <c r="P1778">
        <v>4</v>
      </c>
      <c r="Q1778" t="b">
        <v>0</v>
      </c>
      <c r="R1778" t="s">
        <v>8285</v>
      </c>
      <c r="S1778" s="7">
        <f t="shared" si="136"/>
        <v>6.7</v>
      </c>
      <c r="T1778" s="7">
        <f t="shared" si="139"/>
        <v>83.75</v>
      </c>
      <c r="U1778" t="s">
        <v>8338</v>
      </c>
      <c r="V1778" t="s">
        <v>8339</v>
      </c>
    </row>
    <row r="1779" spans="1:22" ht="4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10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4">
        <f t="shared" si="137"/>
        <v>42025.107094907406</v>
      </c>
      <c r="M1779" s="19">
        <f t="shared" si="138"/>
        <v>2015</v>
      </c>
      <c r="N1779" s="14">
        <f t="shared" si="135"/>
        <v>42055.107094907406</v>
      </c>
      <c r="O1779" t="b">
        <v>1</v>
      </c>
      <c r="P1779">
        <v>10</v>
      </c>
      <c r="Q1779" t="b">
        <v>0</v>
      </c>
      <c r="R1779" t="s">
        <v>8285</v>
      </c>
      <c r="S1779" s="7">
        <f t="shared" si="136"/>
        <v>13.5625</v>
      </c>
      <c r="T1779" s="7">
        <f t="shared" si="139"/>
        <v>65.099999999999994</v>
      </c>
      <c r="U1779" t="s">
        <v>8338</v>
      </c>
      <c r="V1779" t="s">
        <v>8339</v>
      </c>
    </row>
    <row r="1780" spans="1:22" ht="4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15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4">
        <f t="shared" si="137"/>
        <v>42045.61336805555</v>
      </c>
      <c r="M1780" s="19">
        <f t="shared" si="138"/>
        <v>2015</v>
      </c>
      <c r="N1780" s="14">
        <f t="shared" si="135"/>
        <v>42090.571701388893</v>
      </c>
      <c r="O1780" t="b">
        <v>1</v>
      </c>
      <c r="P1780">
        <v>15</v>
      </c>
      <c r="Q1780" t="b">
        <v>0</v>
      </c>
      <c r="R1780" t="s">
        <v>8285</v>
      </c>
      <c r="S1780" s="7">
        <f t="shared" si="136"/>
        <v>1.9900000000000002</v>
      </c>
      <c r="T1780" s="7">
        <f t="shared" si="139"/>
        <v>66.333333333333329</v>
      </c>
      <c r="U1780" t="s">
        <v>8338</v>
      </c>
      <c r="V1780" t="s">
        <v>8339</v>
      </c>
    </row>
    <row r="1781" spans="1:22" ht="4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38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4">
        <f t="shared" si="137"/>
        <v>42585.441898148143</v>
      </c>
      <c r="M1781" s="19">
        <f t="shared" si="138"/>
        <v>2016</v>
      </c>
      <c r="N1781" s="14">
        <f t="shared" si="135"/>
        <v>42615.441898148143</v>
      </c>
      <c r="O1781" t="b">
        <v>1</v>
      </c>
      <c r="P1781">
        <v>38</v>
      </c>
      <c r="Q1781" t="b">
        <v>0</v>
      </c>
      <c r="R1781" t="s">
        <v>8285</v>
      </c>
      <c r="S1781" s="7">
        <f t="shared" si="136"/>
        <v>36.236363636363642</v>
      </c>
      <c r="T1781" s="7">
        <f t="shared" si="139"/>
        <v>104.89473684210526</v>
      </c>
      <c r="U1781" t="s">
        <v>8338</v>
      </c>
      <c r="V1781" t="s">
        <v>8339</v>
      </c>
    </row>
    <row r="1782" spans="1:22" ht="4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152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4">
        <f t="shared" si="137"/>
        <v>42493.350810185184</v>
      </c>
      <c r="M1782" s="19">
        <f t="shared" si="138"/>
        <v>2016</v>
      </c>
      <c r="N1782" s="14">
        <f t="shared" si="135"/>
        <v>42553.350810185184</v>
      </c>
      <c r="O1782" t="b">
        <v>1</v>
      </c>
      <c r="P1782">
        <v>152</v>
      </c>
      <c r="Q1782" t="b">
        <v>0</v>
      </c>
      <c r="R1782" t="s">
        <v>8285</v>
      </c>
      <c r="S1782" s="7">
        <f t="shared" si="136"/>
        <v>39.743333333333339</v>
      </c>
      <c r="T1782" s="7">
        <f t="shared" si="139"/>
        <v>78.440789473684205</v>
      </c>
      <c r="U1782" t="s">
        <v>8338</v>
      </c>
      <c r="V1782" t="s">
        <v>8339</v>
      </c>
    </row>
    <row r="1783" spans="1:22" ht="4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24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4">
        <f t="shared" si="137"/>
        <v>42597.367418981477</v>
      </c>
      <c r="M1783" s="19">
        <f t="shared" si="138"/>
        <v>2016</v>
      </c>
      <c r="N1783" s="14">
        <f t="shared" si="135"/>
        <v>42628.367418981477</v>
      </c>
      <c r="O1783" t="b">
        <v>1</v>
      </c>
      <c r="P1783">
        <v>24</v>
      </c>
      <c r="Q1783" t="b">
        <v>0</v>
      </c>
      <c r="R1783" t="s">
        <v>8285</v>
      </c>
      <c r="S1783" s="7">
        <f t="shared" si="136"/>
        <v>25.763636363636365</v>
      </c>
      <c r="T1783" s="7">
        <f t="shared" si="139"/>
        <v>59.041666666666664</v>
      </c>
      <c r="U1783" t="s">
        <v>8338</v>
      </c>
      <c r="V1783" t="s">
        <v>8339</v>
      </c>
    </row>
    <row r="1784" spans="1:22" ht="45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76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4">
        <f t="shared" si="137"/>
        <v>42388.325104166666</v>
      </c>
      <c r="M1784" s="19">
        <f t="shared" si="138"/>
        <v>2016</v>
      </c>
      <c r="N1784" s="14">
        <f t="shared" si="135"/>
        <v>42421.325104166666</v>
      </c>
      <c r="O1784" t="b">
        <v>1</v>
      </c>
      <c r="P1784">
        <v>76</v>
      </c>
      <c r="Q1784" t="b">
        <v>0</v>
      </c>
      <c r="R1784" t="s">
        <v>8285</v>
      </c>
      <c r="S1784" s="7">
        <f t="shared" si="136"/>
        <v>15.491428571428573</v>
      </c>
      <c r="T1784" s="7">
        <f t="shared" si="139"/>
        <v>71.34210526315789</v>
      </c>
      <c r="U1784" t="s">
        <v>8338</v>
      </c>
      <c r="V1784" t="s">
        <v>8339</v>
      </c>
    </row>
    <row r="1785" spans="1:22" ht="4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185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4">
        <f t="shared" si="137"/>
        <v>42115.699976851851</v>
      </c>
      <c r="M1785" s="19">
        <f t="shared" si="138"/>
        <v>2015</v>
      </c>
      <c r="N1785" s="14">
        <f t="shared" si="135"/>
        <v>42145.699976851851</v>
      </c>
      <c r="O1785" t="b">
        <v>1</v>
      </c>
      <c r="P1785">
        <v>185</v>
      </c>
      <c r="Q1785" t="b">
        <v>0</v>
      </c>
      <c r="R1785" t="s">
        <v>8285</v>
      </c>
      <c r="S1785" s="7">
        <f t="shared" si="136"/>
        <v>23.692499999999999</v>
      </c>
      <c r="T1785" s="7">
        <f t="shared" si="139"/>
        <v>51.227027027027027</v>
      </c>
      <c r="U1785" t="s">
        <v>8338</v>
      </c>
      <c r="V1785" t="s">
        <v>8339</v>
      </c>
    </row>
    <row r="1786" spans="1:22" ht="4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33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4">
        <f t="shared" si="137"/>
        <v>42003.405555555553</v>
      </c>
      <c r="M1786" s="19">
        <f t="shared" si="138"/>
        <v>2014</v>
      </c>
      <c r="N1786" s="14">
        <f t="shared" si="135"/>
        <v>42034.892361111109</v>
      </c>
      <c r="O1786" t="b">
        <v>1</v>
      </c>
      <c r="P1786">
        <v>33</v>
      </c>
      <c r="Q1786" t="b">
        <v>0</v>
      </c>
      <c r="R1786" t="s">
        <v>8285</v>
      </c>
      <c r="S1786" s="7">
        <f t="shared" si="136"/>
        <v>39.76</v>
      </c>
      <c r="T1786" s="7">
        <f t="shared" si="139"/>
        <v>60.242424242424242</v>
      </c>
      <c r="U1786" t="s">
        <v>8338</v>
      </c>
      <c r="V1786" t="s">
        <v>8339</v>
      </c>
    </row>
    <row r="1787" spans="1:22" ht="4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108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4">
        <f t="shared" si="137"/>
        <v>41896.884895833333</v>
      </c>
      <c r="M1787" s="19">
        <f t="shared" si="138"/>
        <v>2014</v>
      </c>
      <c r="N1787" s="14">
        <f t="shared" si="135"/>
        <v>41927.75</v>
      </c>
      <c r="O1787" t="b">
        <v>1</v>
      </c>
      <c r="P1787">
        <v>108</v>
      </c>
      <c r="Q1787" t="b">
        <v>0</v>
      </c>
      <c r="R1787" t="s">
        <v>8285</v>
      </c>
      <c r="S1787" s="7">
        <f t="shared" si="136"/>
        <v>20.220833333333331</v>
      </c>
      <c r="T1787" s="7">
        <f t="shared" si="139"/>
        <v>44.935185185185183</v>
      </c>
      <c r="U1787" t="s">
        <v>8338</v>
      </c>
      <c r="V1787" t="s">
        <v>8339</v>
      </c>
    </row>
    <row r="1788" spans="1:22" ht="4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29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4">
        <f t="shared" si="137"/>
        <v>41958.300659722227</v>
      </c>
      <c r="M1788" s="19">
        <f t="shared" si="138"/>
        <v>2014</v>
      </c>
      <c r="N1788" s="14">
        <f t="shared" si="135"/>
        <v>41988.300659722227</v>
      </c>
      <c r="O1788" t="b">
        <v>1</v>
      </c>
      <c r="P1788">
        <v>29</v>
      </c>
      <c r="Q1788" t="b">
        <v>0</v>
      </c>
      <c r="R1788" t="s">
        <v>8285</v>
      </c>
      <c r="S1788" s="7">
        <f t="shared" si="136"/>
        <v>47.631578947368418</v>
      </c>
      <c r="T1788" s="7">
        <f t="shared" si="139"/>
        <v>31.206896551724139</v>
      </c>
      <c r="U1788" t="s">
        <v>8338</v>
      </c>
      <c r="V1788" t="s">
        <v>8339</v>
      </c>
    </row>
    <row r="1789" spans="1:22" ht="30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24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4">
        <f t="shared" si="137"/>
        <v>42068.40552083333</v>
      </c>
      <c r="M1789" s="19">
        <f t="shared" si="138"/>
        <v>2015</v>
      </c>
      <c r="N1789" s="14">
        <f t="shared" si="135"/>
        <v>42098.363854166666</v>
      </c>
      <c r="O1789" t="b">
        <v>1</v>
      </c>
      <c r="P1789">
        <v>24</v>
      </c>
      <c r="Q1789" t="b">
        <v>0</v>
      </c>
      <c r="R1789" t="s">
        <v>8285</v>
      </c>
      <c r="S1789" s="7">
        <f t="shared" si="136"/>
        <v>15.329999999999998</v>
      </c>
      <c r="T1789" s="7">
        <f t="shared" si="139"/>
        <v>63.875</v>
      </c>
      <c r="U1789" t="s">
        <v>8338</v>
      </c>
      <c r="V1789" t="s">
        <v>8339</v>
      </c>
    </row>
    <row r="1790" spans="1:22" ht="30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4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4">
        <f t="shared" si="137"/>
        <v>41913.69840277778</v>
      </c>
      <c r="M1790" s="19">
        <f t="shared" si="138"/>
        <v>2014</v>
      </c>
      <c r="N1790" s="14">
        <f t="shared" si="135"/>
        <v>41943.69840277778</v>
      </c>
      <c r="O1790" t="b">
        <v>1</v>
      </c>
      <c r="P1790">
        <v>4</v>
      </c>
      <c r="Q1790" t="b">
        <v>0</v>
      </c>
      <c r="R1790" t="s">
        <v>8285</v>
      </c>
      <c r="S1790" s="7">
        <f t="shared" si="136"/>
        <v>1.3818181818181818</v>
      </c>
      <c r="T1790" s="7">
        <f t="shared" si="139"/>
        <v>19</v>
      </c>
      <c r="U1790" t="s">
        <v>8338</v>
      </c>
      <c r="V1790" t="s">
        <v>8339</v>
      </c>
    </row>
    <row r="1791" spans="1:22" ht="4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4">
        <f t="shared" si="137"/>
        <v>41956.000034722223</v>
      </c>
      <c r="M1791" s="19">
        <f t="shared" si="138"/>
        <v>2014</v>
      </c>
      <c r="N1791" s="14">
        <f t="shared" si="135"/>
        <v>42016.000034722223</v>
      </c>
      <c r="O1791" t="b">
        <v>1</v>
      </c>
      <c r="P1791">
        <v>4</v>
      </c>
      <c r="Q1791" t="b">
        <v>0</v>
      </c>
      <c r="R1791" t="s">
        <v>8285</v>
      </c>
      <c r="S1791" s="7">
        <f t="shared" si="136"/>
        <v>0.5</v>
      </c>
      <c r="T1791" s="7">
        <f t="shared" si="139"/>
        <v>10</v>
      </c>
      <c r="U1791" t="s">
        <v>8338</v>
      </c>
      <c r="V1791" t="s">
        <v>8339</v>
      </c>
    </row>
    <row r="1792" spans="1:22" ht="30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15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4">
        <f t="shared" si="137"/>
        <v>42010.424513888887</v>
      </c>
      <c r="M1792" s="19">
        <f t="shared" si="138"/>
        <v>2015</v>
      </c>
      <c r="N1792" s="14">
        <f t="shared" si="135"/>
        <v>42040.424513888887</v>
      </c>
      <c r="O1792" t="b">
        <v>1</v>
      </c>
      <c r="P1792">
        <v>15</v>
      </c>
      <c r="Q1792" t="b">
        <v>0</v>
      </c>
      <c r="R1792" t="s">
        <v>8285</v>
      </c>
      <c r="S1792" s="7">
        <f t="shared" si="136"/>
        <v>4.957575757575758</v>
      </c>
      <c r="T1792" s="7">
        <f t="shared" si="139"/>
        <v>109.06666666666666</v>
      </c>
      <c r="U1792" t="s">
        <v>8338</v>
      </c>
      <c r="V1792" t="s">
        <v>8339</v>
      </c>
    </row>
    <row r="1793" spans="1:22" ht="30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4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4">
        <f t="shared" si="137"/>
        <v>41973.490335648152</v>
      </c>
      <c r="M1793" s="19">
        <f t="shared" si="138"/>
        <v>2014</v>
      </c>
      <c r="N1793" s="14">
        <f t="shared" si="135"/>
        <v>42033.490335648152</v>
      </c>
      <c r="O1793" t="b">
        <v>1</v>
      </c>
      <c r="P1793">
        <v>4</v>
      </c>
      <c r="Q1793" t="b">
        <v>0</v>
      </c>
      <c r="R1793" t="s">
        <v>8285</v>
      </c>
      <c r="S1793" s="7">
        <f t="shared" si="136"/>
        <v>3.5666666666666664</v>
      </c>
      <c r="T1793" s="7">
        <f t="shared" si="139"/>
        <v>26.75</v>
      </c>
      <c r="U1793" t="s">
        <v>8338</v>
      </c>
      <c r="V1793" t="s">
        <v>8339</v>
      </c>
    </row>
    <row r="1794" spans="1:22" ht="30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139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4">
        <f t="shared" si="137"/>
        <v>42188.781041666662</v>
      </c>
      <c r="M1794" s="19">
        <f t="shared" si="138"/>
        <v>2015</v>
      </c>
      <c r="N1794" s="14">
        <f t="shared" ref="N1794:N1857" si="140">(J1794/86400)+25569+(-6/24)</f>
        <v>42226.040972222225</v>
      </c>
      <c r="O1794" t="b">
        <v>1</v>
      </c>
      <c r="P1794">
        <v>139</v>
      </c>
      <c r="Q1794" t="b">
        <v>0</v>
      </c>
      <c r="R1794" t="s">
        <v>8285</v>
      </c>
      <c r="S1794" s="7">
        <f t="shared" ref="S1794:S1857" si="141">F1794/D1794*100</f>
        <v>61.124000000000002</v>
      </c>
      <c r="T1794" s="7">
        <f t="shared" si="139"/>
        <v>109.93525179856115</v>
      </c>
      <c r="U1794" t="s">
        <v>8338</v>
      </c>
      <c r="V1794" t="s">
        <v>8339</v>
      </c>
    </row>
    <row r="1795" spans="1:22" ht="4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2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4">
        <f t="shared" ref="L1795:L1858" si="142">(K1795/86400)+25569+(-6/24)</f>
        <v>41940.641666666663</v>
      </c>
      <c r="M1795" s="19">
        <f t="shared" ref="M1795:M1858" si="143">YEAR(L1795)</f>
        <v>2014</v>
      </c>
      <c r="N1795" s="14">
        <f t="shared" si="140"/>
        <v>41970.683333333334</v>
      </c>
      <c r="O1795" t="b">
        <v>1</v>
      </c>
      <c r="P1795">
        <v>2</v>
      </c>
      <c r="Q1795" t="b">
        <v>0</v>
      </c>
      <c r="R1795" t="s">
        <v>8285</v>
      </c>
      <c r="S1795" s="7">
        <f t="shared" si="141"/>
        <v>1.3333333333333335</v>
      </c>
      <c r="T1795" s="7">
        <f t="shared" ref="T1795:T1858" si="144">IFERROR(F1795/P1795,0)</f>
        <v>20</v>
      </c>
      <c r="U1795" t="s">
        <v>8338</v>
      </c>
      <c r="V1795" t="s">
        <v>8339</v>
      </c>
    </row>
    <row r="1796" spans="1:22" ht="4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18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4">
        <f t="shared" si="142"/>
        <v>42011.301180555558</v>
      </c>
      <c r="M1796" s="19">
        <f t="shared" si="143"/>
        <v>2015</v>
      </c>
      <c r="N1796" s="14">
        <f t="shared" si="140"/>
        <v>42046.301180555558</v>
      </c>
      <c r="O1796" t="b">
        <v>1</v>
      </c>
      <c r="P1796">
        <v>18</v>
      </c>
      <c r="Q1796" t="b">
        <v>0</v>
      </c>
      <c r="R1796" t="s">
        <v>8285</v>
      </c>
      <c r="S1796" s="7">
        <f t="shared" si="141"/>
        <v>11.077777777777778</v>
      </c>
      <c r="T1796" s="7">
        <f t="shared" si="144"/>
        <v>55.388888888888886</v>
      </c>
      <c r="U1796" t="s">
        <v>8338</v>
      </c>
      <c r="V1796" t="s">
        <v>8339</v>
      </c>
    </row>
    <row r="1797" spans="1:22" ht="30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81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4">
        <f t="shared" si="142"/>
        <v>42628.038668981477</v>
      </c>
      <c r="M1797" s="19">
        <f t="shared" si="143"/>
        <v>2016</v>
      </c>
      <c r="N1797" s="14">
        <f t="shared" si="140"/>
        <v>42657.416666666672</v>
      </c>
      <c r="O1797" t="b">
        <v>1</v>
      </c>
      <c r="P1797">
        <v>81</v>
      </c>
      <c r="Q1797" t="b">
        <v>0</v>
      </c>
      <c r="R1797" t="s">
        <v>8285</v>
      </c>
      <c r="S1797" s="7">
        <f t="shared" si="141"/>
        <v>38.735714285714288</v>
      </c>
      <c r="T1797" s="7">
        <f t="shared" si="144"/>
        <v>133.90123456790124</v>
      </c>
      <c r="U1797" t="s">
        <v>8338</v>
      </c>
      <c r="V1797" t="s">
        <v>8339</v>
      </c>
    </row>
    <row r="1798" spans="1:22" ht="45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86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4">
        <f t="shared" si="142"/>
        <v>42515.189421296294</v>
      </c>
      <c r="M1798" s="19">
        <f t="shared" si="143"/>
        <v>2016</v>
      </c>
      <c r="N1798" s="14">
        <f t="shared" si="140"/>
        <v>42575.189421296294</v>
      </c>
      <c r="O1798" t="b">
        <v>1</v>
      </c>
      <c r="P1798">
        <v>86</v>
      </c>
      <c r="Q1798" t="b">
        <v>0</v>
      </c>
      <c r="R1798" t="s">
        <v>8285</v>
      </c>
      <c r="S1798" s="7">
        <f t="shared" si="141"/>
        <v>22.05263157894737</v>
      </c>
      <c r="T1798" s="7">
        <f t="shared" si="144"/>
        <v>48.720930232558139</v>
      </c>
      <c r="U1798" t="s">
        <v>8338</v>
      </c>
      <c r="V1798" t="s">
        <v>8339</v>
      </c>
    </row>
    <row r="1799" spans="1:22" ht="4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140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4">
        <f t="shared" si="142"/>
        <v>42689.31931712963</v>
      </c>
      <c r="M1799" s="19">
        <f t="shared" si="143"/>
        <v>2016</v>
      </c>
      <c r="N1799" s="14">
        <f t="shared" si="140"/>
        <v>42719.31931712963</v>
      </c>
      <c r="O1799" t="b">
        <v>1</v>
      </c>
      <c r="P1799">
        <v>140</v>
      </c>
      <c r="Q1799" t="b">
        <v>0</v>
      </c>
      <c r="R1799" t="s">
        <v>8285</v>
      </c>
      <c r="S1799" s="7">
        <f t="shared" si="141"/>
        <v>67.55</v>
      </c>
      <c r="T1799" s="7">
        <f t="shared" si="144"/>
        <v>48.25</v>
      </c>
      <c r="U1799" t="s">
        <v>8338</v>
      </c>
      <c r="V1799" t="s">
        <v>8339</v>
      </c>
    </row>
    <row r="1800" spans="1:22" ht="4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37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4">
        <f t="shared" si="142"/>
        <v>42344.07677083333</v>
      </c>
      <c r="M1800" s="19">
        <f t="shared" si="143"/>
        <v>2015</v>
      </c>
      <c r="N1800" s="14">
        <f t="shared" si="140"/>
        <v>42404.07677083333</v>
      </c>
      <c r="O1800" t="b">
        <v>1</v>
      </c>
      <c r="P1800">
        <v>37</v>
      </c>
      <c r="Q1800" t="b">
        <v>0</v>
      </c>
      <c r="R1800" t="s">
        <v>8285</v>
      </c>
      <c r="S1800" s="7">
        <f t="shared" si="141"/>
        <v>13.637499999999999</v>
      </c>
      <c r="T1800" s="7">
        <f t="shared" si="144"/>
        <v>58.972972972972975</v>
      </c>
      <c r="U1800" t="s">
        <v>8338</v>
      </c>
      <c r="V1800" t="s">
        <v>8339</v>
      </c>
    </row>
    <row r="1801" spans="1:22" ht="30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4">
        <f t="shared" si="142"/>
        <v>41934.592685185184</v>
      </c>
      <c r="M1801" s="19">
        <f t="shared" si="143"/>
        <v>2014</v>
      </c>
      <c r="N1801" s="14">
        <f t="shared" si="140"/>
        <v>41954.634351851855</v>
      </c>
      <c r="O1801" t="b">
        <v>1</v>
      </c>
      <c r="P1801">
        <v>6</v>
      </c>
      <c r="Q1801" t="b">
        <v>0</v>
      </c>
      <c r="R1801" t="s">
        <v>8285</v>
      </c>
      <c r="S1801" s="7">
        <f t="shared" si="141"/>
        <v>1.7457500000000001</v>
      </c>
      <c r="T1801" s="7">
        <f t="shared" si="144"/>
        <v>11.638333333333334</v>
      </c>
      <c r="U1801" t="s">
        <v>8338</v>
      </c>
      <c r="V1801" t="s">
        <v>8339</v>
      </c>
    </row>
    <row r="1802" spans="1:22" ht="45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113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4">
        <f t="shared" si="142"/>
        <v>42623.356134259258</v>
      </c>
      <c r="M1802" s="19">
        <f t="shared" si="143"/>
        <v>2016</v>
      </c>
      <c r="N1802" s="14">
        <f t="shared" si="140"/>
        <v>42653.356134259258</v>
      </c>
      <c r="O1802" t="b">
        <v>1</v>
      </c>
      <c r="P1802">
        <v>113</v>
      </c>
      <c r="Q1802" t="b">
        <v>0</v>
      </c>
      <c r="R1802" t="s">
        <v>8285</v>
      </c>
      <c r="S1802" s="7">
        <f t="shared" si="141"/>
        <v>20.44963251188932</v>
      </c>
      <c r="T1802" s="7">
        <f t="shared" si="144"/>
        <v>83.716814159292042</v>
      </c>
      <c r="U1802" t="s">
        <v>8338</v>
      </c>
      <c r="V1802" t="s">
        <v>8339</v>
      </c>
    </row>
    <row r="1803" spans="1:22" ht="45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37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4">
        <f t="shared" si="142"/>
        <v>42321.410509259258</v>
      </c>
      <c r="M1803" s="19">
        <f t="shared" si="143"/>
        <v>2015</v>
      </c>
      <c r="N1803" s="14">
        <f t="shared" si="140"/>
        <v>42353.256944444445</v>
      </c>
      <c r="O1803" t="b">
        <v>1</v>
      </c>
      <c r="P1803">
        <v>37</v>
      </c>
      <c r="Q1803" t="b">
        <v>0</v>
      </c>
      <c r="R1803" t="s">
        <v>8285</v>
      </c>
      <c r="S1803" s="7">
        <f t="shared" si="141"/>
        <v>13.852941176470587</v>
      </c>
      <c r="T1803" s="7">
        <f t="shared" si="144"/>
        <v>63.648648648648646</v>
      </c>
      <c r="U1803" t="s">
        <v>8338</v>
      </c>
      <c r="V1803" t="s">
        <v>8339</v>
      </c>
    </row>
    <row r="1804" spans="1:22" ht="30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18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4">
        <f t="shared" si="142"/>
        <v>42159.22256944445</v>
      </c>
      <c r="M1804" s="19">
        <f t="shared" si="143"/>
        <v>2015</v>
      </c>
      <c r="N1804" s="14">
        <f t="shared" si="140"/>
        <v>42182.665972222225</v>
      </c>
      <c r="O1804" t="b">
        <v>1</v>
      </c>
      <c r="P1804">
        <v>18</v>
      </c>
      <c r="Q1804" t="b">
        <v>0</v>
      </c>
      <c r="R1804" t="s">
        <v>8285</v>
      </c>
      <c r="S1804" s="7">
        <f t="shared" si="141"/>
        <v>48.485714285714288</v>
      </c>
      <c r="T1804" s="7">
        <f t="shared" si="144"/>
        <v>94.277777777777771</v>
      </c>
      <c r="U1804" t="s">
        <v>8338</v>
      </c>
      <c r="V1804" t="s">
        <v>8339</v>
      </c>
    </row>
    <row r="1805" spans="1:22" ht="4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75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4">
        <f t="shared" si="142"/>
        <v>42017.821550925924</v>
      </c>
      <c r="M1805" s="19">
        <f t="shared" si="143"/>
        <v>2015</v>
      </c>
      <c r="N1805" s="14">
        <f t="shared" si="140"/>
        <v>42048.821550925924</v>
      </c>
      <c r="O1805" t="b">
        <v>1</v>
      </c>
      <c r="P1805">
        <v>75</v>
      </c>
      <c r="Q1805" t="b">
        <v>0</v>
      </c>
      <c r="R1805" t="s">
        <v>8285</v>
      </c>
      <c r="S1805" s="7">
        <f t="shared" si="141"/>
        <v>30.8</v>
      </c>
      <c r="T1805" s="7">
        <f t="shared" si="144"/>
        <v>71.86666666666666</v>
      </c>
      <c r="U1805" t="s">
        <v>8338</v>
      </c>
      <c r="V1805" t="s">
        <v>8339</v>
      </c>
    </row>
    <row r="1806" spans="1:22" ht="4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52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4">
        <f t="shared" si="142"/>
        <v>42282.428287037037</v>
      </c>
      <c r="M1806" s="19">
        <f t="shared" si="143"/>
        <v>2015</v>
      </c>
      <c r="N1806" s="14">
        <f t="shared" si="140"/>
        <v>42322.469953703709</v>
      </c>
      <c r="O1806" t="b">
        <v>1</v>
      </c>
      <c r="P1806">
        <v>52</v>
      </c>
      <c r="Q1806" t="b">
        <v>0</v>
      </c>
      <c r="R1806" t="s">
        <v>8285</v>
      </c>
      <c r="S1806" s="7">
        <f t="shared" si="141"/>
        <v>35.174193548387095</v>
      </c>
      <c r="T1806" s="7">
        <f t="shared" si="144"/>
        <v>104.84615384615384</v>
      </c>
      <c r="U1806" t="s">
        <v>8338</v>
      </c>
      <c r="V1806" t="s">
        <v>8339</v>
      </c>
    </row>
    <row r="1807" spans="1:22" ht="4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122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4">
        <f t="shared" si="142"/>
        <v>42247.553912037038</v>
      </c>
      <c r="M1807" s="19">
        <f t="shared" si="143"/>
        <v>2015</v>
      </c>
      <c r="N1807" s="14">
        <f t="shared" si="140"/>
        <v>42279.5</v>
      </c>
      <c r="O1807" t="b">
        <v>1</v>
      </c>
      <c r="P1807">
        <v>122</v>
      </c>
      <c r="Q1807" t="b">
        <v>0</v>
      </c>
      <c r="R1807" t="s">
        <v>8285</v>
      </c>
      <c r="S1807" s="7">
        <f t="shared" si="141"/>
        <v>36.404444444444444</v>
      </c>
      <c r="T1807" s="7">
        <f t="shared" si="144"/>
        <v>67.139344262295083</v>
      </c>
      <c r="U1807" t="s">
        <v>8338</v>
      </c>
      <c r="V1807" t="s">
        <v>8339</v>
      </c>
    </row>
    <row r="1808" spans="1:22" ht="4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8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4">
        <f t="shared" si="142"/>
        <v>41877.388298611113</v>
      </c>
      <c r="M1808" s="19">
        <f t="shared" si="143"/>
        <v>2014</v>
      </c>
      <c r="N1808" s="14">
        <f t="shared" si="140"/>
        <v>41912.388298611113</v>
      </c>
      <c r="O1808" t="b">
        <v>1</v>
      </c>
      <c r="P1808">
        <v>8</v>
      </c>
      <c r="Q1808" t="b">
        <v>0</v>
      </c>
      <c r="R1808" t="s">
        <v>8285</v>
      </c>
      <c r="S1808" s="7">
        <f t="shared" si="141"/>
        <v>2.9550000000000001</v>
      </c>
      <c r="T1808" s="7">
        <f t="shared" si="144"/>
        <v>73.875</v>
      </c>
      <c r="U1808" t="s">
        <v>8338</v>
      </c>
      <c r="V1808" t="s">
        <v>8339</v>
      </c>
    </row>
    <row r="1809" spans="1:22" ht="30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8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4">
        <f t="shared" si="142"/>
        <v>41879.818437499998</v>
      </c>
      <c r="M1809" s="19">
        <f t="shared" si="143"/>
        <v>2014</v>
      </c>
      <c r="N1809" s="14">
        <f t="shared" si="140"/>
        <v>41909.818437499998</v>
      </c>
      <c r="O1809" t="b">
        <v>1</v>
      </c>
      <c r="P1809">
        <v>8</v>
      </c>
      <c r="Q1809" t="b">
        <v>0</v>
      </c>
      <c r="R1809" t="s">
        <v>8285</v>
      </c>
      <c r="S1809" s="7">
        <f t="shared" si="141"/>
        <v>11.06</v>
      </c>
      <c r="T1809" s="7">
        <f t="shared" si="144"/>
        <v>69.125</v>
      </c>
      <c r="U1809" t="s">
        <v>8338</v>
      </c>
      <c r="V1809" t="s">
        <v>8339</v>
      </c>
    </row>
    <row r="1810" spans="1:22" ht="4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96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4">
        <f t="shared" si="142"/>
        <v>42742.430902777778</v>
      </c>
      <c r="M1810" s="19">
        <f t="shared" si="143"/>
        <v>2017</v>
      </c>
      <c r="N1810" s="14">
        <f t="shared" si="140"/>
        <v>42777.430902777778</v>
      </c>
      <c r="O1810" t="b">
        <v>1</v>
      </c>
      <c r="P1810">
        <v>96</v>
      </c>
      <c r="Q1810" t="b">
        <v>0</v>
      </c>
      <c r="R1810" t="s">
        <v>8285</v>
      </c>
      <c r="S1810" s="7">
        <f t="shared" si="141"/>
        <v>41.407142857142858</v>
      </c>
      <c r="T1810" s="7">
        <f t="shared" si="144"/>
        <v>120.77083333333333</v>
      </c>
      <c r="U1810" t="s">
        <v>8338</v>
      </c>
      <c r="V1810" t="s">
        <v>8339</v>
      </c>
    </row>
    <row r="1811" spans="1:22" ht="4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9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4">
        <f t="shared" si="142"/>
        <v>42029.657858796301</v>
      </c>
      <c r="M1811" s="19">
        <f t="shared" si="143"/>
        <v>2015</v>
      </c>
      <c r="N1811" s="14">
        <f t="shared" si="140"/>
        <v>42064.657858796301</v>
      </c>
      <c r="O1811" t="b">
        <v>1</v>
      </c>
      <c r="P1811">
        <v>9</v>
      </c>
      <c r="Q1811" t="b">
        <v>0</v>
      </c>
      <c r="R1811" t="s">
        <v>8285</v>
      </c>
      <c r="S1811" s="7">
        <f t="shared" si="141"/>
        <v>10.857142857142858</v>
      </c>
      <c r="T1811" s="7">
        <f t="shared" si="144"/>
        <v>42.222222222222221</v>
      </c>
      <c r="U1811" t="s">
        <v>8338</v>
      </c>
      <c r="V1811" t="s">
        <v>8339</v>
      </c>
    </row>
    <row r="1812" spans="1:22" ht="30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2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4">
        <f t="shared" si="142"/>
        <v>41860.66002314815</v>
      </c>
      <c r="M1812" s="19">
        <f t="shared" si="143"/>
        <v>2014</v>
      </c>
      <c r="N1812" s="14">
        <f t="shared" si="140"/>
        <v>41872.66002314815</v>
      </c>
      <c r="O1812" t="b">
        <v>0</v>
      </c>
      <c r="P1812">
        <v>2</v>
      </c>
      <c r="Q1812" t="b">
        <v>0</v>
      </c>
      <c r="R1812" t="s">
        <v>8285</v>
      </c>
      <c r="S1812" s="7">
        <f t="shared" si="141"/>
        <v>3.3333333333333335</v>
      </c>
      <c r="T1812" s="7">
        <f t="shared" si="144"/>
        <v>7.5</v>
      </c>
      <c r="U1812" t="s">
        <v>8338</v>
      </c>
      <c r="V1812" t="s">
        <v>8339</v>
      </c>
    </row>
    <row r="1813" spans="1:22" ht="30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26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4">
        <f t="shared" si="142"/>
        <v>41876.183680555558</v>
      </c>
      <c r="M1813" s="19">
        <f t="shared" si="143"/>
        <v>2014</v>
      </c>
      <c r="N1813" s="14">
        <f t="shared" si="140"/>
        <v>41935.916666666664</v>
      </c>
      <c r="O1813" t="b">
        <v>0</v>
      </c>
      <c r="P1813">
        <v>26</v>
      </c>
      <c r="Q1813" t="b">
        <v>0</v>
      </c>
      <c r="R1813" t="s">
        <v>8285</v>
      </c>
      <c r="S1813" s="7">
        <f t="shared" si="141"/>
        <v>7.407407407407407E-2</v>
      </c>
      <c r="T1813" s="7">
        <f t="shared" si="144"/>
        <v>1.5384615384615385</v>
      </c>
      <c r="U1813" t="s">
        <v>8338</v>
      </c>
      <c r="V1813" t="s">
        <v>8339</v>
      </c>
    </row>
    <row r="1814" spans="1:22" ht="4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23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4">
        <f t="shared" si="142"/>
        <v>42524.068703703699</v>
      </c>
      <c r="M1814" s="19">
        <f t="shared" si="143"/>
        <v>2016</v>
      </c>
      <c r="N1814" s="14">
        <f t="shared" si="140"/>
        <v>42554.068703703699</v>
      </c>
      <c r="O1814" t="b">
        <v>0</v>
      </c>
      <c r="P1814">
        <v>23</v>
      </c>
      <c r="Q1814" t="b">
        <v>0</v>
      </c>
      <c r="R1814" t="s">
        <v>8285</v>
      </c>
      <c r="S1814" s="7">
        <f t="shared" si="141"/>
        <v>13.307692307692307</v>
      </c>
      <c r="T1814" s="7">
        <f t="shared" si="144"/>
        <v>37.608695652173914</v>
      </c>
      <c r="U1814" t="s">
        <v>8338</v>
      </c>
      <c r="V1814" t="s">
        <v>8339</v>
      </c>
    </row>
    <row r="1815" spans="1:22" ht="30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4">
        <f t="shared" si="142"/>
        <v>41829.639027777775</v>
      </c>
      <c r="M1815" s="19">
        <f t="shared" si="143"/>
        <v>2014</v>
      </c>
      <c r="N1815" s="14">
        <f t="shared" si="140"/>
        <v>41859.639027777775</v>
      </c>
      <c r="O1815" t="b">
        <v>0</v>
      </c>
      <c r="P1815">
        <v>0</v>
      </c>
      <c r="Q1815" t="b">
        <v>0</v>
      </c>
      <c r="R1815" t="s">
        <v>8285</v>
      </c>
      <c r="S1815" s="7">
        <f t="shared" si="141"/>
        <v>0</v>
      </c>
      <c r="T1815" s="7">
        <f t="shared" si="144"/>
        <v>0</v>
      </c>
      <c r="U1815" t="s">
        <v>8338</v>
      </c>
      <c r="V1815" t="s">
        <v>8339</v>
      </c>
    </row>
    <row r="1816" spans="1:22" ht="4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140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4">
        <f t="shared" si="142"/>
        <v>42033.064074074078</v>
      </c>
      <c r="M1816" s="19">
        <f t="shared" si="143"/>
        <v>2015</v>
      </c>
      <c r="N1816" s="14">
        <f t="shared" si="140"/>
        <v>42063.064074074078</v>
      </c>
      <c r="O1816" t="b">
        <v>0</v>
      </c>
      <c r="P1816">
        <v>140</v>
      </c>
      <c r="Q1816" t="b">
        <v>0</v>
      </c>
      <c r="R1816" t="s">
        <v>8285</v>
      </c>
      <c r="S1816" s="7">
        <f t="shared" si="141"/>
        <v>49.183333333333337</v>
      </c>
      <c r="T1816" s="7">
        <f t="shared" si="144"/>
        <v>42.157142857142858</v>
      </c>
      <c r="U1816" t="s">
        <v>8338</v>
      </c>
      <c r="V1816" t="s">
        <v>8339</v>
      </c>
    </row>
    <row r="1817" spans="1:22" ht="45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4">
        <f t="shared" si="142"/>
        <v>42172.656678240739</v>
      </c>
      <c r="M1817" s="19">
        <f t="shared" si="143"/>
        <v>2015</v>
      </c>
      <c r="N1817" s="14">
        <f t="shared" si="140"/>
        <v>42186.656678240739</v>
      </c>
      <c r="O1817" t="b">
        <v>0</v>
      </c>
      <c r="P1817">
        <v>0</v>
      </c>
      <c r="Q1817" t="b">
        <v>0</v>
      </c>
      <c r="R1817" t="s">
        <v>8285</v>
      </c>
      <c r="S1817" s="7">
        <f t="shared" si="141"/>
        <v>0</v>
      </c>
      <c r="T1817" s="7">
        <f t="shared" si="144"/>
        <v>0</v>
      </c>
      <c r="U1817" t="s">
        <v>8338</v>
      </c>
      <c r="V1817" t="s">
        <v>8339</v>
      </c>
    </row>
    <row r="1818" spans="1:22" ht="4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6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4">
        <f t="shared" si="142"/>
        <v>42548.626192129625</v>
      </c>
      <c r="M1818" s="19">
        <f t="shared" si="143"/>
        <v>2016</v>
      </c>
      <c r="N1818" s="14">
        <f t="shared" si="140"/>
        <v>42576.541666666672</v>
      </c>
      <c r="O1818" t="b">
        <v>0</v>
      </c>
      <c r="P1818">
        <v>6</v>
      </c>
      <c r="Q1818" t="b">
        <v>0</v>
      </c>
      <c r="R1818" t="s">
        <v>8285</v>
      </c>
      <c r="S1818" s="7">
        <f t="shared" si="141"/>
        <v>2.036</v>
      </c>
      <c r="T1818" s="7">
        <f t="shared" si="144"/>
        <v>84.833333333333329</v>
      </c>
      <c r="U1818" t="s">
        <v>8338</v>
      </c>
      <c r="V1818" t="s">
        <v>8339</v>
      </c>
    </row>
    <row r="1819" spans="1:22" ht="30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100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4">
        <f t="shared" si="142"/>
        <v>42705.412118055552</v>
      </c>
      <c r="M1819" s="19">
        <f t="shared" si="143"/>
        <v>2016</v>
      </c>
      <c r="N1819" s="14">
        <f t="shared" si="140"/>
        <v>42765.040972222225</v>
      </c>
      <c r="O1819" t="b">
        <v>0</v>
      </c>
      <c r="P1819">
        <v>100</v>
      </c>
      <c r="Q1819" t="b">
        <v>0</v>
      </c>
      <c r="R1819" t="s">
        <v>8285</v>
      </c>
      <c r="S1819" s="7">
        <f t="shared" si="141"/>
        <v>52.327777777777776</v>
      </c>
      <c r="T1819" s="7">
        <f t="shared" si="144"/>
        <v>94.19</v>
      </c>
      <c r="U1819" t="s">
        <v>8338</v>
      </c>
      <c r="V1819" t="s">
        <v>8339</v>
      </c>
    </row>
    <row r="1820" spans="1:22" ht="30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4">
        <f t="shared" si="142"/>
        <v>42066.984375</v>
      </c>
      <c r="M1820" s="19">
        <f t="shared" si="143"/>
        <v>2015</v>
      </c>
      <c r="N1820" s="14">
        <f t="shared" si="140"/>
        <v>42096.942708333328</v>
      </c>
      <c r="O1820" t="b">
        <v>0</v>
      </c>
      <c r="P1820">
        <v>0</v>
      </c>
      <c r="Q1820" t="b">
        <v>0</v>
      </c>
      <c r="R1820" t="s">
        <v>8285</v>
      </c>
      <c r="S1820" s="7">
        <f t="shared" si="141"/>
        <v>0</v>
      </c>
      <c r="T1820" s="7">
        <f t="shared" si="144"/>
        <v>0</v>
      </c>
      <c r="U1820" t="s">
        <v>8338</v>
      </c>
      <c r="V1820" t="s">
        <v>8339</v>
      </c>
    </row>
    <row r="1821" spans="1:22" ht="4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4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4">
        <f t="shared" si="142"/>
        <v>41820.502268518518</v>
      </c>
      <c r="M1821" s="19">
        <f t="shared" si="143"/>
        <v>2014</v>
      </c>
      <c r="N1821" s="14">
        <f t="shared" si="140"/>
        <v>41850.502268518518</v>
      </c>
      <c r="O1821" t="b">
        <v>0</v>
      </c>
      <c r="P1821">
        <v>4</v>
      </c>
      <c r="Q1821" t="b">
        <v>0</v>
      </c>
      <c r="R1821" t="s">
        <v>8285</v>
      </c>
      <c r="S1821" s="7">
        <f t="shared" si="141"/>
        <v>2.083333333333333</v>
      </c>
      <c r="T1821" s="7">
        <f t="shared" si="144"/>
        <v>6.25</v>
      </c>
      <c r="U1821" t="s">
        <v>8338</v>
      </c>
      <c r="V1821" t="s">
        <v>8339</v>
      </c>
    </row>
    <row r="1822" spans="1:22" ht="45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8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4">
        <f t="shared" si="142"/>
        <v>42064.834374999999</v>
      </c>
      <c r="M1822" s="19">
        <f t="shared" si="143"/>
        <v>2015</v>
      </c>
      <c r="N1822" s="14">
        <f t="shared" si="140"/>
        <v>42094.792708333334</v>
      </c>
      <c r="O1822" t="b">
        <v>0</v>
      </c>
      <c r="P1822">
        <v>8</v>
      </c>
      <c r="Q1822" t="b">
        <v>0</v>
      </c>
      <c r="R1822" t="s">
        <v>8285</v>
      </c>
      <c r="S1822" s="7">
        <f t="shared" si="141"/>
        <v>6.565384615384616</v>
      </c>
      <c r="T1822" s="7">
        <f t="shared" si="144"/>
        <v>213.375</v>
      </c>
      <c r="U1822" t="s">
        <v>8338</v>
      </c>
      <c r="V1822" t="s">
        <v>8339</v>
      </c>
    </row>
    <row r="1823" spans="1:22" ht="4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57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4">
        <f t="shared" si="142"/>
        <v>40926.069062499999</v>
      </c>
      <c r="M1823" s="19">
        <f t="shared" si="143"/>
        <v>2012</v>
      </c>
      <c r="N1823" s="14">
        <f t="shared" si="140"/>
        <v>40971.069062499999</v>
      </c>
      <c r="O1823" t="b">
        <v>0</v>
      </c>
      <c r="P1823">
        <v>57</v>
      </c>
      <c r="Q1823" t="b">
        <v>1</v>
      </c>
      <c r="R1823" t="s">
        <v>8276</v>
      </c>
      <c r="S1823" s="7">
        <f t="shared" si="141"/>
        <v>134.88999999999999</v>
      </c>
      <c r="T1823" s="7">
        <f t="shared" si="144"/>
        <v>59.162280701754383</v>
      </c>
      <c r="U1823" t="s">
        <v>8325</v>
      </c>
      <c r="V1823" t="s">
        <v>8326</v>
      </c>
    </row>
    <row r="1824" spans="1:22" ht="30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11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4">
        <f t="shared" si="142"/>
        <v>41634.547013888892</v>
      </c>
      <c r="M1824" s="19">
        <f t="shared" si="143"/>
        <v>2013</v>
      </c>
      <c r="N1824" s="14">
        <f t="shared" si="140"/>
        <v>41670.542361111111</v>
      </c>
      <c r="O1824" t="b">
        <v>0</v>
      </c>
      <c r="P1824">
        <v>11</v>
      </c>
      <c r="Q1824" t="b">
        <v>1</v>
      </c>
      <c r="R1824" t="s">
        <v>8276</v>
      </c>
      <c r="S1824" s="7">
        <f t="shared" si="141"/>
        <v>100</v>
      </c>
      <c r="T1824" s="7">
        <f t="shared" si="144"/>
        <v>27.272727272727273</v>
      </c>
      <c r="U1824" t="s">
        <v>8325</v>
      </c>
      <c r="V1824" t="s">
        <v>8326</v>
      </c>
    </row>
    <row r="1825" spans="1:22" ht="4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33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4">
        <f t="shared" si="142"/>
        <v>41176.434907407405</v>
      </c>
      <c r="M1825" s="19">
        <f t="shared" si="143"/>
        <v>2012</v>
      </c>
      <c r="N1825" s="14">
        <f t="shared" si="140"/>
        <v>41206.434907407405</v>
      </c>
      <c r="O1825" t="b">
        <v>0</v>
      </c>
      <c r="P1825">
        <v>33</v>
      </c>
      <c r="Q1825" t="b">
        <v>1</v>
      </c>
      <c r="R1825" t="s">
        <v>8276</v>
      </c>
      <c r="S1825" s="7">
        <f t="shared" si="141"/>
        <v>115.85714285714286</v>
      </c>
      <c r="T1825" s="7">
        <f t="shared" si="144"/>
        <v>24.575757575757574</v>
      </c>
      <c r="U1825" t="s">
        <v>8325</v>
      </c>
      <c r="V1825" t="s">
        <v>8326</v>
      </c>
    </row>
    <row r="1826" spans="1:22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40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4">
        <f t="shared" si="142"/>
        <v>41626.666284722218</v>
      </c>
      <c r="M1826" s="19">
        <f t="shared" si="143"/>
        <v>2013</v>
      </c>
      <c r="N1826" s="14">
        <f t="shared" si="140"/>
        <v>41646.838888888888</v>
      </c>
      <c r="O1826" t="b">
        <v>0</v>
      </c>
      <c r="P1826">
        <v>40</v>
      </c>
      <c r="Q1826" t="b">
        <v>1</v>
      </c>
      <c r="R1826" t="s">
        <v>8276</v>
      </c>
      <c r="S1826" s="7">
        <f t="shared" si="141"/>
        <v>100.06666666666666</v>
      </c>
      <c r="T1826" s="7">
        <f t="shared" si="144"/>
        <v>75.05</v>
      </c>
      <c r="U1826" t="s">
        <v>8325</v>
      </c>
      <c r="V1826" t="s">
        <v>8326</v>
      </c>
    </row>
    <row r="1827" spans="1:22" ht="4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50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4">
        <f t="shared" si="142"/>
        <v>41443.58452546296</v>
      </c>
      <c r="M1827" s="19">
        <f t="shared" si="143"/>
        <v>2013</v>
      </c>
      <c r="N1827" s="14">
        <f t="shared" si="140"/>
        <v>41466.58452546296</v>
      </c>
      <c r="O1827" t="b">
        <v>0</v>
      </c>
      <c r="P1827">
        <v>50</v>
      </c>
      <c r="Q1827" t="b">
        <v>1</v>
      </c>
      <c r="R1827" t="s">
        <v>8276</v>
      </c>
      <c r="S1827" s="7">
        <f t="shared" si="141"/>
        <v>105.05</v>
      </c>
      <c r="T1827" s="7">
        <f t="shared" si="144"/>
        <v>42.02</v>
      </c>
      <c r="U1827" t="s">
        <v>8325</v>
      </c>
      <c r="V1827" t="s">
        <v>8326</v>
      </c>
    </row>
    <row r="1828" spans="1:22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38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4">
        <f t="shared" si="142"/>
        <v>41657.673807870371</v>
      </c>
      <c r="M1828" s="19">
        <f t="shared" si="143"/>
        <v>2014</v>
      </c>
      <c r="N1828" s="14">
        <f t="shared" si="140"/>
        <v>41687.673807870371</v>
      </c>
      <c r="O1828" t="b">
        <v>0</v>
      </c>
      <c r="P1828">
        <v>38</v>
      </c>
      <c r="Q1828" t="b">
        <v>1</v>
      </c>
      <c r="R1828" t="s">
        <v>8276</v>
      </c>
      <c r="S1828" s="7">
        <f t="shared" si="141"/>
        <v>101</v>
      </c>
      <c r="T1828" s="7">
        <f t="shared" si="144"/>
        <v>53.157894736842103</v>
      </c>
      <c r="U1828" t="s">
        <v>8325</v>
      </c>
      <c r="V1828" t="s">
        <v>8326</v>
      </c>
    </row>
    <row r="1829" spans="1:22" ht="4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96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4">
        <f t="shared" si="142"/>
        <v>40555.075937499998</v>
      </c>
      <c r="M1829" s="19">
        <f t="shared" si="143"/>
        <v>2011</v>
      </c>
      <c r="N1829" s="14">
        <f t="shared" si="140"/>
        <v>40605.075937499998</v>
      </c>
      <c r="O1829" t="b">
        <v>0</v>
      </c>
      <c r="P1829">
        <v>96</v>
      </c>
      <c r="Q1829" t="b">
        <v>1</v>
      </c>
      <c r="R1829" t="s">
        <v>8276</v>
      </c>
      <c r="S1829" s="7">
        <f t="shared" si="141"/>
        <v>100.66250000000001</v>
      </c>
      <c r="T1829" s="7">
        <f t="shared" si="144"/>
        <v>83.885416666666671</v>
      </c>
      <c r="U1829" t="s">
        <v>8325</v>
      </c>
      <c r="V1829" t="s">
        <v>8326</v>
      </c>
    </row>
    <row r="1830" spans="1:22" ht="45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48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4">
        <f t="shared" si="142"/>
        <v>41736.649652777778</v>
      </c>
      <c r="M1830" s="19">
        <f t="shared" si="143"/>
        <v>2014</v>
      </c>
      <c r="N1830" s="14">
        <f t="shared" si="140"/>
        <v>41768.666666666664</v>
      </c>
      <c r="O1830" t="b">
        <v>0</v>
      </c>
      <c r="P1830">
        <v>48</v>
      </c>
      <c r="Q1830" t="b">
        <v>1</v>
      </c>
      <c r="R1830" t="s">
        <v>8276</v>
      </c>
      <c r="S1830" s="7">
        <f t="shared" si="141"/>
        <v>100.16000000000001</v>
      </c>
      <c r="T1830" s="7">
        <f t="shared" si="144"/>
        <v>417.33333333333331</v>
      </c>
      <c r="U1830" t="s">
        <v>8325</v>
      </c>
      <c r="V1830" t="s">
        <v>8326</v>
      </c>
    </row>
    <row r="1831" spans="1:22" ht="4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33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4">
        <f t="shared" si="142"/>
        <v>40515.837627314817</v>
      </c>
      <c r="M1831" s="19">
        <f t="shared" si="143"/>
        <v>2010</v>
      </c>
      <c r="N1831" s="14">
        <f t="shared" si="140"/>
        <v>40564.666666666664</v>
      </c>
      <c r="O1831" t="b">
        <v>0</v>
      </c>
      <c r="P1831">
        <v>33</v>
      </c>
      <c r="Q1831" t="b">
        <v>1</v>
      </c>
      <c r="R1831" t="s">
        <v>8276</v>
      </c>
      <c r="S1831" s="7">
        <f t="shared" si="141"/>
        <v>166.68333333333334</v>
      </c>
      <c r="T1831" s="7">
        <f t="shared" si="144"/>
        <v>75.765151515151516</v>
      </c>
      <c r="U1831" t="s">
        <v>8325</v>
      </c>
      <c r="V1831" t="s">
        <v>8326</v>
      </c>
    </row>
    <row r="1832" spans="1:22" ht="4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226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4">
        <f t="shared" si="142"/>
        <v>41664.434108796297</v>
      </c>
      <c r="M1832" s="19">
        <f t="shared" si="143"/>
        <v>2014</v>
      </c>
      <c r="N1832" s="14">
        <f t="shared" si="140"/>
        <v>41694.434108796297</v>
      </c>
      <c r="O1832" t="b">
        <v>0</v>
      </c>
      <c r="P1832">
        <v>226</v>
      </c>
      <c r="Q1832" t="b">
        <v>1</v>
      </c>
      <c r="R1832" t="s">
        <v>8276</v>
      </c>
      <c r="S1832" s="7">
        <f t="shared" si="141"/>
        <v>101.53333333333335</v>
      </c>
      <c r="T1832" s="7">
        <f t="shared" si="144"/>
        <v>67.389380530973455</v>
      </c>
      <c r="U1832" t="s">
        <v>8325</v>
      </c>
      <c r="V1832" t="s">
        <v>8326</v>
      </c>
    </row>
    <row r="1833" spans="1:22" ht="4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14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4">
        <f t="shared" si="142"/>
        <v>41026.746099537035</v>
      </c>
      <c r="M1833" s="19">
        <f t="shared" si="143"/>
        <v>2012</v>
      </c>
      <c r="N1833" s="14">
        <f t="shared" si="140"/>
        <v>41041.746099537035</v>
      </c>
      <c r="O1833" t="b">
        <v>0</v>
      </c>
      <c r="P1833">
        <v>14</v>
      </c>
      <c r="Q1833" t="b">
        <v>1</v>
      </c>
      <c r="R1833" t="s">
        <v>8276</v>
      </c>
      <c r="S1833" s="7">
        <f t="shared" si="141"/>
        <v>103</v>
      </c>
      <c r="T1833" s="7">
        <f t="shared" si="144"/>
        <v>73.571428571428569</v>
      </c>
      <c r="U1833" t="s">
        <v>8325</v>
      </c>
      <c r="V1833" t="s">
        <v>8326</v>
      </c>
    </row>
    <row r="1834" spans="1:22" ht="4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20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4">
        <f t="shared" si="142"/>
        <v>40576.289664351854</v>
      </c>
      <c r="M1834" s="19">
        <f t="shared" si="143"/>
        <v>2011</v>
      </c>
      <c r="N1834" s="14">
        <f t="shared" si="140"/>
        <v>40606.289664351854</v>
      </c>
      <c r="O1834" t="b">
        <v>0</v>
      </c>
      <c r="P1834">
        <v>20</v>
      </c>
      <c r="Q1834" t="b">
        <v>1</v>
      </c>
      <c r="R1834" t="s">
        <v>8276</v>
      </c>
      <c r="S1834" s="7">
        <f t="shared" si="141"/>
        <v>142.85714285714286</v>
      </c>
      <c r="T1834" s="7">
        <f t="shared" si="144"/>
        <v>25</v>
      </c>
      <c r="U1834" t="s">
        <v>8325</v>
      </c>
      <c r="V1834" t="s">
        <v>8326</v>
      </c>
    </row>
    <row r="1835" spans="1:22" ht="4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25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4">
        <f t="shared" si="142"/>
        <v>41302.794016203705</v>
      </c>
      <c r="M1835" s="19">
        <f t="shared" si="143"/>
        <v>2013</v>
      </c>
      <c r="N1835" s="14">
        <f t="shared" si="140"/>
        <v>41335.082638888889</v>
      </c>
      <c r="O1835" t="b">
        <v>0</v>
      </c>
      <c r="P1835">
        <v>25</v>
      </c>
      <c r="Q1835" t="b">
        <v>1</v>
      </c>
      <c r="R1835" t="s">
        <v>8276</v>
      </c>
      <c r="S1835" s="7">
        <f t="shared" si="141"/>
        <v>262.5</v>
      </c>
      <c r="T1835" s="7">
        <f t="shared" si="144"/>
        <v>42</v>
      </c>
      <c r="U1835" t="s">
        <v>8325</v>
      </c>
      <c r="V1835" t="s">
        <v>8326</v>
      </c>
    </row>
    <row r="1836" spans="1:22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90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4">
        <f t="shared" si="142"/>
        <v>41988.714062500003</v>
      </c>
      <c r="M1836" s="19">
        <f t="shared" si="143"/>
        <v>2014</v>
      </c>
      <c r="N1836" s="14">
        <f t="shared" si="140"/>
        <v>42028.714062500003</v>
      </c>
      <c r="O1836" t="b">
        <v>0</v>
      </c>
      <c r="P1836">
        <v>90</v>
      </c>
      <c r="Q1836" t="b">
        <v>1</v>
      </c>
      <c r="R1836" t="s">
        <v>8276</v>
      </c>
      <c r="S1836" s="7">
        <f t="shared" si="141"/>
        <v>118.05000000000001</v>
      </c>
      <c r="T1836" s="7">
        <f t="shared" si="144"/>
        <v>131.16666666666666</v>
      </c>
      <c r="U1836" t="s">
        <v>8325</v>
      </c>
      <c r="V1836" t="s">
        <v>8326</v>
      </c>
    </row>
    <row r="1837" spans="1:22" ht="60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11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4">
        <f t="shared" si="142"/>
        <v>42430.452210648145</v>
      </c>
      <c r="M1837" s="19">
        <f t="shared" si="143"/>
        <v>2016</v>
      </c>
      <c r="N1837" s="14">
        <f t="shared" si="140"/>
        <v>42460.410543981481</v>
      </c>
      <c r="O1837" t="b">
        <v>0</v>
      </c>
      <c r="P1837">
        <v>11</v>
      </c>
      <c r="Q1837" t="b">
        <v>1</v>
      </c>
      <c r="R1837" t="s">
        <v>8276</v>
      </c>
      <c r="S1837" s="7">
        <f t="shared" si="141"/>
        <v>104</v>
      </c>
      <c r="T1837" s="7">
        <f t="shared" si="144"/>
        <v>47.272727272727273</v>
      </c>
      <c r="U1837" t="s">
        <v>8325</v>
      </c>
      <c r="V1837" t="s">
        <v>8326</v>
      </c>
    </row>
    <row r="1838" spans="1:22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55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4">
        <f t="shared" si="142"/>
        <v>41305.559363425928</v>
      </c>
      <c r="M1838" s="19">
        <f t="shared" si="143"/>
        <v>2013</v>
      </c>
      <c r="N1838" s="14">
        <f t="shared" si="140"/>
        <v>41322.559363425928</v>
      </c>
      <c r="O1838" t="b">
        <v>0</v>
      </c>
      <c r="P1838">
        <v>55</v>
      </c>
      <c r="Q1838" t="b">
        <v>1</v>
      </c>
      <c r="R1838" t="s">
        <v>8276</v>
      </c>
      <c r="S1838" s="7">
        <f t="shared" si="141"/>
        <v>200.34</v>
      </c>
      <c r="T1838" s="7">
        <f t="shared" si="144"/>
        <v>182.12727272727273</v>
      </c>
      <c r="U1838" t="s">
        <v>8325</v>
      </c>
      <c r="V1838" t="s">
        <v>8326</v>
      </c>
    </row>
    <row r="1839" spans="1:22" ht="45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30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4">
        <f t="shared" si="142"/>
        <v>40925.797858796301</v>
      </c>
      <c r="M1839" s="19">
        <f t="shared" si="143"/>
        <v>2012</v>
      </c>
      <c r="N1839" s="14">
        <f t="shared" si="140"/>
        <v>40985.756192129629</v>
      </c>
      <c r="O1839" t="b">
        <v>0</v>
      </c>
      <c r="P1839">
        <v>30</v>
      </c>
      <c r="Q1839" t="b">
        <v>1</v>
      </c>
      <c r="R1839" t="s">
        <v>8276</v>
      </c>
      <c r="S1839" s="7">
        <f t="shared" si="141"/>
        <v>306.83333333333331</v>
      </c>
      <c r="T1839" s="7">
        <f t="shared" si="144"/>
        <v>61.366666666666667</v>
      </c>
      <c r="U1839" t="s">
        <v>8325</v>
      </c>
      <c r="V1839" t="s">
        <v>8326</v>
      </c>
    </row>
    <row r="1840" spans="1:22" ht="4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28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4">
        <f t="shared" si="142"/>
        <v>40788.536539351851</v>
      </c>
      <c r="M1840" s="19">
        <f t="shared" si="143"/>
        <v>2011</v>
      </c>
      <c r="N1840" s="14">
        <f t="shared" si="140"/>
        <v>40816.875</v>
      </c>
      <c r="O1840" t="b">
        <v>0</v>
      </c>
      <c r="P1840">
        <v>28</v>
      </c>
      <c r="Q1840" t="b">
        <v>1</v>
      </c>
      <c r="R1840" t="s">
        <v>8276</v>
      </c>
      <c r="S1840" s="7">
        <f t="shared" si="141"/>
        <v>100.149</v>
      </c>
      <c r="T1840" s="7">
        <f t="shared" si="144"/>
        <v>35.767499999999998</v>
      </c>
      <c r="U1840" t="s">
        <v>8325</v>
      </c>
      <c r="V1840" t="s">
        <v>8326</v>
      </c>
    </row>
    <row r="1841" spans="1:22" ht="4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45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4">
        <f t="shared" si="142"/>
        <v>42614.472013888888</v>
      </c>
      <c r="M1841" s="19">
        <f t="shared" si="143"/>
        <v>2016</v>
      </c>
      <c r="N1841" s="14">
        <f t="shared" si="140"/>
        <v>42644.472013888888</v>
      </c>
      <c r="O1841" t="b">
        <v>0</v>
      </c>
      <c r="P1841">
        <v>45</v>
      </c>
      <c r="Q1841" t="b">
        <v>1</v>
      </c>
      <c r="R1841" t="s">
        <v>8276</v>
      </c>
      <c r="S1841" s="7">
        <f t="shared" si="141"/>
        <v>205.29999999999998</v>
      </c>
      <c r="T1841" s="7">
        <f t="shared" si="144"/>
        <v>45.62222222222222</v>
      </c>
      <c r="U1841" t="s">
        <v>8325</v>
      </c>
      <c r="V1841" t="s">
        <v>8326</v>
      </c>
    </row>
    <row r="1842" spans="1:22" ht="4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13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4">
        <f t="shared" si="142"/>
        <v>41381.846180555556</v>
      </c>
      <c r="M1842" s="19">
        <f t="shared" si="143"/>
        <v>2013</v>
      </c>
      <c r="N1842" s="14">
        <f t="shared" si="140"/>
        <v>41400.957638888889</v>
      </c>
      <c r="O1842" t="b">
        <v>0</v>
      </c>
      <c r="P1842">
        <v>13</v>
      </c>
      <c r="Q1842" t="b">
        <v>1</v>
      </c>
      <c r="R1842" t="s">
        <v>8276</v>
      </c>
      <c r="S1842" s="7">
        <f t="shared" si="141"/>
        <v>108.88888888888889</v>
      </c>
      <c r="T1842" s="7">
        <f t="shared" si="144"/>
        <v>75.384615384615387</v>
      </c>
      <c r="U1842" t="s">
        <v>8325</v>
      </c>
      <c r="V1842" t="s">
        <v>8326</v>
      </c>
    </row>
    <row r="1843" spans="1:22" ht="30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40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4">
        <f t="shared" si="142"/>
        <v>41745.59542824074</v>
      </c>
      <c r="M1843" s="19">
        <f t="shared" si="143"/>
        <v>2014</v>
      </c>
      <c r="N1843" s="14">
        <f t="shared" si="140"/>
        <v>41778.957638888889</v>
      </c>
      <c r="O1843" t="b">
        <v>0</v>
      </c>
      <c r="P1843">
        <v>40</v>
      </c>
      <c r="Q1843" t="b">
        <v>1</v>
      </c>
      <c r="R1843" t="s">
        <v>8276</v>
      </c>
      <c r="S1843" s="7">
        <f t="shared" si="141"/>
        <v>101.75</v>
      </c>
      <c r="T1843" s="7">
        <f t="shared" si="144"/>
        <v>50.875</v>
      </c>
      <c r="U1843" t="s">
        <v>8325</v>
      </c>
      <c r="V1843" t="s">
        <v>8326</v>
      </c>
    </row>
    <row r="1844" spans="1:22" ht="4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21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4">
        <f t="shared" si="142"/>
        <v>42031.381724537037</v>
      </c>
      <c r="M1844" s="19">
        <f t="shared" si="143"/>
        <v>2015</v>
      </c>
      <c r="N1844" s="14">
        <f t="shared" si="140"/>
        <v>42064.999305555553</v>
      </c>
      <c r="O1844" t="b">
        <v>0</v>
      </c>
      <c r="P1844">
        <v>21</v>
      </c>
      <c r="Q1844" t="b">
        <v>1</v>
      </c>
      <c r="R1844" t="s">
        <v>8276</v>
      </c>
      <c r="S1844" s="7">
        <f t="shared" si="141"/>
        <v>125.25</v>
      </c>
      <c r="T1844" s="7">
        <f t="shared" si="144"/>
        <v>119.28571428571429</v>
      </c>
      <c r="U1844" t="s">
        <v>8325</v>
      </c>
      <c r="V1844" t="s">
        <v>8326</v>
      </c>
    </row>
    <row r="1845" spans="1:22" ht="45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134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4">
        <f t="shared" si="142"/>
        <v>40564.744837962964</v>
      </c>
      <c r="M1845" s="19">
        <f t="shared" si="143"/>
        <v>2011</v>
      </c>
      <c r="N1845" s="14">
        <f t="shared" si="140"/>
        <v>40594.744837962964</v>
      </c>
      <c r="O1845" t="b">
        <v>0</v>
      </c>
      <c r="P1845">
        <v>134</v>
      </c>
      <c r="Q1845" t="b">
        <v>1</v>
      </c>
      <c r="R1845" t="s">
        <v>8276</v>
      </c>
      <c r="S1845" s="7">
        <f t="shared" si="141"/>
        <v>124.0061</v>
      </c>
      <c r="T1845" s="7">
        <f t="shared" si="144"/>
        <v>92.541865671641801</v>
      </c>
      <c r="U1845" t="s">
        <v>8325</v>
      </c>
      <c r="V1845" t="s">
        <v>8326</v>
      </c>
    </row>
    <row r="1846" spans="1:22" ht="4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20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4">
        <f t="shared" si="142"/>
        <v>40666.723541666666</v>
      </c>
      <c r="M1846" s="19">
        <f t="shared" si="143"/>
        <v>2011</v>
      </c>
      <c r="N1846" s="14">
        <f t="shared" si="140"/>
        <v>40704.875</v>
      </c>
      <c r="O1846" t="b">
        <v>0</v>
      </c>
      <c r="P1846">
        <v>20</v>
      </c>
      <c r="Q1846" t="b">
        <v>1</v>
      </c>
      <c r="R1846" t="s">
        <v>8276</v>
      </c>
      <c r="S1846" s="7">
        <f t="shared" si="141"/>
        <v>101.4</v>
      </c>
      <c r="T1846" s="7">
        <f t="shared" si="144"/>
        <v>76.05</v>
      </c>
      <c r="U1846" t="s">
        <v>8325</v>
      </c>
      <c r="V1846" t="s">
        <v>8326</v>
      </c>
    </row>
    <row r="1847" spans="1:22" ht="90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19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4">
        <f t="shared" si="142"/>
        <v>42523.083310185189</v>
      </c>
      <c r="M1847" s="19">
        <f t="shared" si="143"/>
        <v>2016</v>
      </c>
      <c r="N1847" s="14">
        <f t="shared" si="140"/>
        <v>42537.954861111109</v>
      </c>
      <c r="O1847" t="b">
        <v>0</v>
      </c>
      <c r="P1847">
        <v>19</v>
      </c>
      <c r="Q1847" t="b">
        <v>1</v>
      </c>
      <c r="R1847" t="s">
        <v>8276</v>
      </c>
      <c r="S1847" s="7">
        <f t="shared" si="141"/>
        <v>100</v>
      </c>
      <c r="T1847" s="7">
        <f t="shared" si="144"/>
        <v>52.631578947368418</v>
      </c>
      <c r="U1847" t="s">
        <v>8325</v>
      </c>
      <c r="V1847" t="s">
        <v>8326</v>
      </c>
    </row>
    <row r="1848" spans="1:22" ht="4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209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4">
        <f t="shared" si="142"/>
        <v>41228.400196759263</v>
      </c>
      <c r="M1848" s="19">
        <f t="shared" si="143"/>
        <v>2012</v>
      </c>
      <c r="N1848" s="14">
        <f t="shared" si="140"/>
        <v>41258.400196759263</v>
      </c>
      <c r="O1848" t="b">
        <v>0</v>
      </c>
      <c r="P1848">
        <v>209</v>
      </c>
      <c r="Q1848" t="b">
        <v>1</v>
      </c>
      <c r="R1848" t="s">
        <v>8276</v>
      </c>
      <c r="S1848" s="7">
        <f t="shared" si="141"/>
        <v>137.92666666666668</v>
      </c>
      <c r="T1848" s="7">
        <f t="shared" si="144"/>
        <v>98.990430622009569</v>
      </c>
      <c r="U1848" t="s">
        <v>8325</v>
      </c>
      <c r="V1848" t="s">
        <v>8326</v>
      </c>
    </row>
    <row r="1849" spans="1:22" ht="45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38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4">
        <f t="shared" si="142"/>
        <v>42093.986481481479</v>
      </c>
      <c r="M1849" s="19">
        <f t="shared" si="143"/>
        <v>2015</v>
      </c>
      <c r="N1849" s="14">
        <f t="shared" si="140"/>
        <v>42114.986481481479</v>
      </c>
      <c r="O1849" t="b">
        <v>0</v>
      </c>
      <c r="P1849">
        <v>38</v>
      </c>
      <c r="Q1849" t="b">
        <v>1</v>
      </c>
      <c r="R1849" t="s">
        <v>8276</v>
      </c>
      <c r="S1849" s="7">
        <f t="shared" si="141"/>
        <v>120.88000000000001</v>
      </c>
      <c r="T1849" s="7">
        <f t="shared" si="144"/>
        <v>79.526315789473685</v>
      </c>
      <c r="U1849" t="s">
        <v>8325</v>
      </c>
      <c r="V1849" t="s">
        <v>8326</v>
      </c>
    </row>
    <row r="1850" spans="1:22" ht="4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24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4">
        <f t="shared" si="142"/>
        <v>40691.538055555553</v>
      </c>
      <c r="M1850" s="19">
        <f t="shared" si="143"/>
        <v>2011</v>
      </c>
      <c r="N1850" s="14">
        <f t="shared" si="140"/>
        <v>40755.040972222225</v>
      </c>
      <c r="O1850" t="b">
        <v>0</v>
      </c>
      <c r="P1850">
        <v>24</v>
      </c>
      <c r="Q1850" t="b">
        <v>1</v>
      </c>
      <c r="R1850" t="s">
        <v>8276</v>
      </c>
      <c r="S1850" s="7">
        <f t="shared" si="141"/>
        <v>107.36666666666667</v>
      </c>
      <c r="T1850" s="7">
        <f t="shared" si="144"/>
        <v>134.20833333333334</v>
      </c>
      <c r="U1850" t="s">
        <v>8325</v>
      </c>
      <c r="V1850" t="s">
        <v>8326</v>
      </c>
    </row>
    <row r="1851" spans="1:22" ht="30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8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4">
        <f t="shared" si="142"/>
        <v>41169.595590277779</v>
      </c>
      <c r="M1851" s="19">
        <f t="shared" si="143"/>
        <v>2012</v>
      </c>
      <c r="N1851" s="14">
        <f t="shared" si="140"/>
        <v>41199.595590277779</v>
      </c>
      <c r="O1851" t="b">
        <v>0</v>
      </c>
      <c r="P1851">
        <v>8</v>
      </c>
      <c r="Q1851" t="b">
        <v>1</v>
      </c>
      <c r="R1851" t="s">
        <v>8276</v>
      </c>
      <c r="S1851" s="7">
        <f t="shared" si="141"/>
        <v>100.33333333333334</v>
      </c>
      <c r="T1851" s="7">
        <f t="shared" si="144"/>
        <v>37.625</v>
      </c>
      <c r="U1851" t="s">
        <v>8325</v>
      </c>
      <c r="V1851" t="s">
        <v>8326</v>
      </c>
    </row>
    <row r="1852" spans="1:22" ht="4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179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4">
        <f t="shared" si="142"/>
        <v>41800.709490740745</v>
      </c>
      <c r="M1852" s="19">
        <f t="shared" si="143"/>
        <v>2014</v>
      </c>
      <c r="N1852" s="14">
        <f t="shared" si="140"/>
        <v>41830.709490740745</v>
      </c>
      <c r="O1852" t="b">
        <v>0</v>
      </c>
      <c r="P1852">
        <v>179</v>
      </c>
      <c r="Q1852" t="b">
        <v>1</v>
      </c>
      <c r="R1852" t="s">
        <v>8276</v>
      </c>
      <c r="S1852" s="7">
        <f t="shared" si="141"/>
        <v>101.52222222222223</v>
      </c>
      <c r="T1852" s="7">
        <f t="shared" si="144"/>
        <v>51.044692737430168</v>
      </c>
      <c r="U1852" t="s">
        <v>8325</v>
      </c>
      <c r="V1852" t="s">
        <v>8326</v>
      </c>
    </row>
    <row r="1853" spans="1:22" ht="4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26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4">
        <f t="shared" si="142"/>
        <v>41827.656689814816</v>
      </c>
      <c r="M1853" s="19">
        <f t="shared" si="143"/>
        <v>2014</v>
      </c>
      <c r="N1853" s="14">
        <f t="shared" si="140"/>
        <v>41847.791666666664</v>
      </c>
      <c r="O1853" t="b">
        <v>0</v>
      </c>
      <c r="P1853">
        <v>26</v>
      </c>
      <c r="Q1853" t="b">
        <v>1</v>
      </c>
      <c r="R1853" t="s">
        <v>8276</v>
      </c>
      <c r="S1853" s="7">
        <f t="shared" si="141"/>
        <v>100.07692307692308</v>
      </c>
      <c r="T1853" s="7">
        <f t="shared" si="144"/>
        <v>50.03846153846154</v>
      </c>
      <c r="U1853" t="s">
        <v>8325</v>
      </c>
      <c r="V1853" t="s">
        <v>8326</v>
      </c>
    </row>
    <row r="1854" spans="1:22" ht="45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131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4">
        <f t="shared" si="142"/>
        <v>42081.52143518519</v>
      </c>
      <c r="M1854" s="19">
        <f t="shared" si="143"/>
        <v>2015</v>
      </c>
      <c r="N1854" s="14">
        <f t="shared" si="140"/>
        <v>42118.75</v>
      </c>
      <c r="O1854" t="b">
        <v>0</v>
      </c>
      <c r="P1854">
        <v>131</v>
      </c>
      <c r="Q1854" t="b">
        <v>1</v>
      </c>
      <c r="R1854" t="s">
        <v>8276</v>
      </c>
      <c r="S1854" s="7">
        <f t="shared" si="141"/>
        <v>116.96666666666667</v>
      </c>
      <c r="T1854" s="7">
        <f t="shared" si="144"/>
        <v>133.93129770992365</v>
      </c>
      <c r="U1854" t="s">
        <v>8325</v>
      </c>
      <c r="V1854" t="s">
        <v>8326</v>
      </c>
    </row>
    <row r="1855" spans="1:22" ht="4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14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4">
        <f t="shared" si="142"/>
        <v>41176.810381944444</v>
      </c>
      <c r="M1855" s="19">
        <f t="shared" si="143"/>
        <v>2012</v>
      </c>
      <c r="N1855" s="14">
        <f t="shared" si="140"/>
        <v>41226.852048611108</v>
      </c>
      <c r="O1855" t="b">
        <v>0</v>
      </c>
      <c r="P1855">
        <v>14</v>
      </c>
      <c r="Q1855" t="b">
        <v>1</v>
      </c>
      <c r="R1855" t="s">
        <v>8276</v>
      </c>
      <c r="S1855" s="7">
        <f t="shared" si="141"/>
        <v>101.875</v>
      </c>
      <c r="T1855" s="7">
        <f t="shared" si="144"/>
        <v>58.214285714285715</v>
      </c>
      <c r="U1855" t="s">
        <v>8325</v>
      </c>
      <c r="V1855" t="s">
        <v>8326</v>
      </c>
    </row>
    <row r="1856" spans="1:22" ht="4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174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4">
        <f t="shared" si="142"/>
        <v>41387.771261574075</v>
      </c>
      <c r="M1856" s="19">
        <f t="shared" si="143"/>
        <v>2013</v>
      </c>
      <c r="N1856" s="14">
        <f t="shared" si="140"/>
        <v>41417.771261574075</v>
      </c>
      <c r="O1856" t="b">
        <v>0</v>
      </c>
      <c r="P1856">
        <v>174</v>
      </c>
      <c r="Q1856" t="b">
        <v>1</v>
      </c>
      <c r="R1856" t="s">
        <v>8276</v>
      </c>
      <c r="S1856" s="7">
        <f t="shared" si="141"/>
        <v>102.12366666666665</v>
      </c>
      <c r="T1856" s="7">
        <f t="shared" si="144"/>
        <v>88.037643678160919</v>
      </c>
      <c r="U1856" t="s">
        <v>8325</v>
      </c>
      <c r="V1856" t="s">
        <v>8326</v>
      </c>
    </row>
    <row r="1857" spans="1:22" ht="4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191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4">
        <f t="shared" si="142"/>
        <v>41600.288657407407</v>
      </c>
      <c r="M1857" s="19">
        <f t="shared" si="143"/>
        <v>2013</v>
      </c>
      <c r="N1857" s="14">
        <f t="shared" si="140"/>
        <v>41645.288657407407</v>
      </c>
      <c r="O1857" t="b">
        <v>0</v>
      </c>
      <c r="P1857">
        <v>191</v>
      </c>
      <c r="Q1857" t="b">
        <v>1</v>
      </c>
      <c r="R1857" t="s">
        <v>8276</v>
      </c>
      <c r="S1857" s="7">
        <f t="shared" si="141"/>
        <v>154.05897142857143</v>
      </c>
      <c r="T1857" s="7">
        <f t="shared" si="144"/>
        <v>70.576753926701571</v>
      </c>
      <c r="U1857" t="s">
        <v>8325</v>
      </c>
      <c r="V1857" t="s">
        <v>8326</v>
      </c>
    </row>
    <row r="1858" spans="1:22" ht="45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38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4">
        <f t="shared" si="142"/>
        <v>41817.604999999996</v>
      </c>
      <c r="M1858" s="19">
        <f t="shared" si="143"/>
        <v>2014</v>
      </c>
      <c r="N1858" s="14">
        <f t="shared" ref="N1858:N1921" si="145">(J1858/86400)+25569+(-6/24)</f>
        <v>41838.604999999996</v>
      </c>
      <c r="O1858" t="b">
        <v>0</v>
      </c>
      <c r="P1858">
        <v>38</v>
      </c>
      <c r="Q1858" t="b">
        <v>1</v>
      </c>
      <c r="R1858" t="s">
        <v>8276</v>
      </c>
      <c r="S1858" s="7">
        <f t="shared" ref="S1858:S1921" si="146">F1858/D1858*100</f>
        <v>101.25</v>
      </c>
      <c r="T1858" s="7">
        <f t="shared" si="144"/>
        <v>53.289473684210527</v>
      </c>
      <c r="U1858" t="s">
        <v>8325</v>
      </c>
      <c r="V1858" t="s">
        <v>8326</v>
      </c>
    </row>
    <row r="1859" spans="1:22" ht="4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22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4">
        <f t="shared" ref="L1859:L1922" si="147">(K1859/86400)+25569+(-6/24)</f>
        <v>41864.51866898148</v>
      </c>
      <c r="M1859" s="19">
        <f t="shared" ref="M1859:M1922" si="148">YEAR(L1859)</f>
        <v>2014</v>
      </c>
      <c r="N1859" s="14">
        <f t="shared" si="145"/>
        <v>41894.51866898148</v>
      </c>
      <c r="O1859" t="b">
        <v>0</v>
      </c>
      <c r="P1859">
        <v>22</v>
      </c>
      <c r="Q1859" t="b">
        <v>1</v>
      </c>
      <c r="R1859" t="s">
        <v>8276</v>
      </c>
      <c r="S1859" s="7">
        <f t="shared" si="146"/>
        <v>100</v>
      </c>
      <c r="T1859" s="7">
        <f t="shared" ref="T1859:T1922" si="149">IFERROR(F1859/P1859,0)</f>
        <v>136.36363636363637</v>
      </c>
      <c r="U1859" t="s">
        <v>8325</v>
      </c>
      <c r="V1859" t="s">
        <v>8326</v>
      </c>
    </row>
    <row r="1860" spans="1:22" ht="45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149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4">
        <f t="shared" si="147"/>
        <v>40832.950474537036</v>
      </c>
      <c r="M1860" s="19">
        <f t="shared" si="148"/>
        <v>2011</v>
      </c>
      <c r="N1860" s="14">
        <f t="shared" si="145"/>
        <v>40892.992141203707</v>
      </c>
      <c r="O1860" t="b">
        <v>0</v>
      </c>
      <c r="P1860">
        <v>149</v>
      </c>
      <c r="Q1860" t="b">
        <v>1</v>
      </c>
      <c r="R1860" t="s">
        <v>8276</v>
      </c>
      <c r="S1860" s="7">
        <f t="shared" si="146"/>
        <v>108.74800874800874</v>
      </c>
      <c r="T1860" s="7">
        <f t="shared" si="149"/>
        <v>40.547315436241611</v>
      </c>
      <c r="U1860" t="s">
        <v>8325</v>
      </c>
      <c r="V1860" t="s">
        <v>8326</v>
      </c>
    </row>
    <row r="1861" spans="1:22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56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4">
        <f t="shared" si="147"/>
        <v>40778.520011574074</v>
      </c>
      <c r="M1861" s="19">
        <f t="shared" si="148"/>
        <v>2011</v>
      </c>
      <c r="N1861" s="14">
        <f t="shared" si="145"/>
        <v>40808.520011574074</v>
      </c>
      <c r="O1861" t="b">
        <v>0</v>
      </c>
      <c r="P1861">
        <v>56</v>
      </c>
      <c r="Q1861" t="b">
        <v>1</v>
      </c>
      <c r="R1861" t="s">
        <v>8276</v>
      </c>
      <c r="S1861" s="7">
        <f t="shared" si="146"/>
        <v>131.83333333333334</v>
      </c>
      <c r="T1861" s="7">
        <f t="shared" si="149"/>
        <v>70.625</v>
      </c>
      <c r="U1861" t="s">
        <v>8325</v>
      </c>
      <c r="V1861" t="s">
        <v>8326</v>
      </c>
    </row>
    <row r="1862" spans="1:22" ht="4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19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4">
        <f t="shared" si="147"/>
        <v>41655.45930555556</v>
      </c>
      <c r="M1862" s="19">
        <f t="shared" si="148"/>
        <v>2014</v>
      </c>
      <c r="N1862" s="14">
        <f t="shared" si="145"/>
        <v>41676.45930555556</v>
      </c>
      <c r="O1862" t="b">
        <v>0</v>
      </c>
      <c r="P1862">
        <v>19</v>
      </c>
      <c r="Q1862" t="b">
        <v>1</v>
      </c>
      <c r="R1862" t="s">
        <v>8276</v>
      </c>
      <c r="S1862" s="7">
        <f t="shared" si="146"/>
        <v>133.46666666666667</v>
      </c>
      <c r="T1862" s="7">
        <f t="shared" si="149"/>
        <v>52.684210526315788</v>
      </c>
      <c r="U1862" t="s">
        <v>8325</v>
      </c>
      <c r="V1862" t="s">
        <v>8326</v>
      </c>
    </row>
    <row r="1863" spans="1:22" ht="4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4">
        <f t="shared" si="147"/>
        <v>42000.050243055557</v>
      </c>
      <c r="M1863" s="19">
        <f t="shared" si="148"/>
        <v>2014</v>
      </c>
      <c r="N1863" s="14">
        <f t="shared" si="145"/>
        <v>42030.050243055557</v>
      </c>
      <c r="O1863" t="b">
        <v>0</v>
      </c>
      <c r="P1863">
        <v>0</v>
      </c>
      <c r="Q1863" t="b">
        <v>0</v>
      </c>
      <c r="R1863" t="s">
        <v>8283</v>
      </c>
      <c r="S1863" s="7">
        <f t="shared" si="146"/>
        <v>0</v>
      </c>
      <c r="T1863" s="7">
        <f t="shared" si="149"/>
        <v>0</v>
      </c>
      <c r="U1863" t="s">
        <v>8333</v>
      </c>
      <c r="V1863" t="s">
        <v>8335</v>
      </c>
    </row>
    <row r="1864" spans="1:22" ht="4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16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4">
        <f t="shared" si="147"/>
        <v>42755.242754629631</v>
      </c>
      <c r="M1864" s="19">
        <f t="shared" si="148"/>
        <v>2017</v>
      </c>
      <c r="N1864" s="14">
        <f t="shared" si="145"/>
        <v>42802.0625</v>
      </c>
      <c r="O1864" t="b">
        <v>0</v>
      </c>
      <c r="P1864">
        <v>16</v>
      </c>
      <c r="Q1864" t="b">
        <v>0</v>
      </c>
      <c r="R1864" t="s">
        <v>8283</v>
      </c>
      <c r="S1864" s="7">
        <f t="shared" si="146"/>
        <v>8.0833333333333321</v>
      </c>
      <c r="T1864" s="7">
        <f t="shared" si="149"/>
        <v>90.9375</v>
      </c>
      <c r="U1864" t="s">
        <v>8333</v>
      </c>
      <c r="V1864" t="s">
        <v>8335</v>
      </c>
    </row>
    <row r="1865" spans="1:22" ht="30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2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4">
        <f t="shared" si="147"/>
        <v>41772.547280092593</v>
      </c>
      <c r="M1865" s="19">
        <f t="shared" si="148"/>
        <v>2014</v>
      </c>
      <c r="N1865" s="14">
        <f t="shared" si="145"/>
        <v>41802.547280092593</v>
      </c>
      <c r="O1865" t="b">
        <v>0</v>
      </c>
      <c r="P1865">
        <v>2</v>
      </c>
      <c r="Q1865" t="b">
        <v>0</v>
      </c>
      <c r="R1865" t="s">
        <v>8283</v>
      </c>
      <c r="S1865" s="7">
        <f t="shared" si="146"/>
        <v>0.4</v>
      </c>
      <c r="T1865" s="7">
        <f t="shared" si="149"/>
        <v>5</v>
      </c>
      <c r="U1865" t="s">
        <v>8333</v>
      </c>
      <c r="V1865" t="s">
        <v>8335</v>
      </c>
    </row>
    <row r="1866" spans="1:22" ht="4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48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4">
        <f t="shared" si="147"/>
        <v>41733.466435185182</v>
      </c>
      <c r="M1866" s="19">
        <f t="shared" si="148"/>
        <v>2014</v>
      </c>
      <c r="N1866" s="14">
        <f t="shared" si="145"/>
        <v>41763.466435185182</v>
      </c>
      <c r="O1866" t="b">
        <v>0</v>
      </c>
      <c r="P1866">
        <v>48</v>
      </c>
      <c r="Q1866" t="b">
        <v>0</v>
      </c>
      <c r="R1866" t="s">
        <v>8283</v>
      </c>
      <c r="S1866" s="7">
        <f t="shared" si="146"/>
        <v>42.892307692307689</v>
      </c>
      <c r="T1866" s="7">
        <f t="shared" si="149"/>
        <v>58.083333333333336</v>
      </c>
      <c r="U1866" t="s">
        <v>8333</v>
      </c>
      <c r="V1866" t="s">
        <v>8335</v>
      </c>
    </row>
    <row r="1867" spans="1:22" ht="45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2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4">
        <f t="shared" si="147"/>
        <v>42645.117442129631</v>
      </c>
      <c r="M1867" s="19">
        <f t="shared" si="148"/>
        <v>2016</v>
      </c>
      <c r="N1867" s="14">
        <f t="shared" si="145"/>
        <v>42680.159108796295</v>
      </c>
      <c r="O1867" t="b">
        <v>0</v>
      </c>
      <c r="P1867">
        <v>2</v>
      </c>
      <c r="Q1867" t="b">
        <v>0</v>
      </c>
      <c r="R1867" t="s">
        <v>8283</v>
      </c>
      <c r="S1867" s="7">
        <f t="shared" si="146"/>
        <v>3.6363636363636364E-3</v>
      </c>
      <c r="T1867" s="7">
        <f t="shared" si="149"/>
        <v>2</v>
      </c>
      <c r="U1867" t="s">
        <v>8333</v>
      </c>
      <c r="V1867" t="s">
        <v>8335</v>
      </c>
    </row>
    <row r="1868" spans="1:22" ht="4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2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4">
        <f t="shared" si="147"/>
        <v>42741.996493055558</v>
      </c>
      <c r="M1868" s="19">
        <f t="shared" si="148"/>
        <v>2017</v>
      </c>
      <c r="N1868" s="14">
        <f t="shared" si="145"/>
        <v>42794.916666666672</v>
      </c>
      <c r="O1868" t="b">
        <v>0</v>
      </c>
      <c r="P1868">
        <v>2</v>
      </c>
      <c r="Q1868" t="b">
        <v>0</v>
      </c>
      <c r="R1868" t="s">
        <v>8283</v>
      </c>
      <c r="S1868" s="7">
        <f t="shared" si="146"/>
        <v>0.5</v>
      </c>
      <c r="T1868" s="7">
        <f t="shared" si="149"/>
        <v>62.5</v>
      </c>
      <c r="U1868" t="s">
        <v>8333</v>
      </c>
      <c r="V1868" t="s">
        <v>8335</v>
      </c>
    </row>
    <row r="1869" spans="1:22" ht="4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4">
        <f t="shared" si="147"/>
        <v>42649.674907407403</v>
      </c>
      <c r="M1869" s="19">
        <f t="shared" si="148"/>
        <v>2016</v>
      </c>
      <c r="N1869" s="14">
        <f t="shared" si="145"/>
        <v>42679.674907407403</v>
      </c>
      <c r="O1869" t="b">
        <v>0</v>
      </c>
      <c r="P1869">
        <v>1</v>
      </c>
      <c r="Q1869" t="b">
        <v>0</v>
      </c>
      <c r="R1869" t="s">
        <v>8283</v>
      </c>
      <c r="S1869" s="7">
        <f t="shared" si="146"/>
        <v>0.05</v>
      </c>
      <c r="T1869" s="7">
        <f t="shared" si="149"/>
        <v>10</v>
      </c>
      <c r="U1869" t="s">
        <v>8333</v>
      </c>
      <c r="V1869" t="s">
        <v>8335</v>
      </c>
    </row>
    <row r="1870" spans="1:22" ht="4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17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4">
        <f t="shared" si="147"/>
        <v>42328.529224537036</v>
      </c>
      <c r="M1870" s="19">
        <f t="shared" si="148"/>
        <v>2015</v>
      </c>
      <c r="N1870" s="14">
        <f t="shared" si="145"/>
        <v>42353.082638888889</v>
      </c>
      <c r="O1870" t="b">
        <v>0</v>
      </c>
      <c r="P1870">
        <v>17</v>
      </c>
      <c r="Q1870" t="b">
        <v>0</v>
      </c>
      <c r="R1870" t="s">
        <v>8283</v>
      </c>
      <c r="S1870" s="7">
        <f t="shared" si="146"/>
        <v>4.8680000000000003</v>
      </c>
      <c r="T1870" s="7">
        <f t="shared" si="149"/>
        <v>71.588235294117652</v>
      </c>
      <c r="U1870" t="s">
        <v>8333</v>
      </c>
      <c r="V1870" t="s">
        <v>8335</v>
      </c>
    </row>
    <row r="1871" spans="1:22" ht="4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4">
        <f t="shared" si="147"/>
        <v>42708.752881944441</v>
      </c>
      <c r="M1871" s="19">
        <f t="shared" si="148"/>
        <v>2016</v>
      </c>
      <c r="N1871" s="14">
        <f t="shared" si="145"/>
        <v>42738.752881944441</v>
      </c>
      <c r="O1871" t="b">
        <v>0</v>
      </c>
      <c r="P1871">
        <v>0</v>
      </c>
      <c r="Q1871" t="b">
        <v>0</v>
      </c>
      <c r="R1871" t="s">
        <v>8283</v>
      </c>
      <c r="S1871" s="7">
        <f t="shared" si="146"/>
        <v>0</v>
      </c>
      <c r="T1871" s="7">
        <f t="shared" si="149"/>
        <v>0</v>
      </c>
      <c r="U1871" t="s">
        <v>8333</v>
      </c>
      <c r="V1871" t="s">
        <v>8335</v>
      </c>
    </row>
    <row r="1872" spans="1:22" ht="4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11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4">
        <f t="shared" si="147"/>
        <v>42371.105729166666</v>
      </c>
      <c r="M1872" s="19">
        <f t="shared" si="148"/>
        <v>2016</v>
      </c>
      <c r="N1872" s="14">
        <f t="shared" si="145"/>
        <v>42399.928472222222</v>
      </c>
      <c r="O1872" t="b">
        <v>0</v>
      </c>
      <c r="P1872">
        <v>11</v>
      </c>
      <c r="Q1872" t="b">
        <v>0</v>
      </c>
      <c r="R1872" t="s">
        <v>8283</v>
      </c>
      <c r="S1872" s="7">
        <f t="shared" si="146"/>
        <v>10.314285714285715</v>
      </c>
      <c r="T1872" s="7">
        <f t="shared" si="149"/>
        <v>32.81818181818182</v>
      </c>
      <c r="U1872" t="s">
        <v>8333</v>
      </c>
      <c r="V1872" t="s">
        <v>8335</v>
      </c>
    </row>
    <row r="1873" spans="1:22" ht="4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95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4">
        <f t="shared" si="147"/>
        <v>41923.533576388887</v>
      </c>
      <c r="M1873" s="19">
        <f t="shared" si="148"/>
        <v>2014</v>
      </c>
      <c r="N1873" s="14">
        <f t="shared" si="145"/>
        <v>41963.575243055559</v>
      </c>
      <c r="O1873" t="b">
        <v>0</v>
      </c>
      <c r="P1873">
        <v>95</v>
      </c>
      <c r="Q1873" t="b">
        <v>0</v>
      </c>
      <c r="R1873" t="s">
        <v>8283</v>
      </c>
      <c r="S1873" s="7">
        <f t="shared" si="146"/>
        <v>71.784615384615378</v>
      </c>
      <c r="T1873" s="7">
        <f t="shared" si="149"/>
        <v>49.11578947368421</v>
      </c>
      <c r="U1873" t="s">
        <v>8333</v>
      </c>
      <c r="V1873" t="s">
        <v>8335</v>
      </c>
    </row>
    <row r="1874" spans="1:22" ht="4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13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4">
        <f t="shared" si="147"/>
        <v>42154.879652777774</v>
      </c>
      <c r="M1874" s="19">
        <f t="shared" si="148"/>
        <v>2015</v>
      </c>
      <c r="N1874" s="14">
        <f t="shared" si="145"/>
        <v>42184.879652777774</v>
      </c>
      <c r="O1874" t="b">
        <v>0</v>
      </c>
      <c r="P1874">
        <v>13</v>
      </c>
      <c r="Q1874" t="b">
        <v>0</v>
      </c>
      <c r="R1874" t="s">
        <v>8283</v>
      </c>
      <c r="S1874" s="7">
        <f t="shared" si="146"/>
        <v>1.06</v>
      </c>
      <c r="T1874" s="7">
        <f t="shared" si="149"/>
        <v>16.307692307692307</v>
      </c>
      <c r="U1874" t="s">
        <v>8333</v>
      </c>
      <c r="V1874" t="s">
        <v>8335</v>
      </c>
    </row>
    <row r="1875" spans="1:22" ht="4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2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4">
        <f t="shared" si="147"/>
        <v>42164.365856481483</v>
      </c>
      <c r="M1875" s="19">
        <f t="shared" si="148"/>
        <v>2015</v>
      </c>
      <c r="N1875" s="14">
        <f t="shared" si="145"/>
        <v>42193.447916666672</v>
      </c>
      <c r="O1875" t="b">
        <v>0</v>
      </c>
      <c r="P1875">
        <v>2</v>
      </c>
      <c r="Q1875" t="b">
        <v>0</v>
      </c>
      <c r="R1875" t="s">
        <v>8283</v>
      </c>
      <c r="S1875" s="7">
        <f t="shared" si="146"/>
        <v>0.44999999999999996</v>
      </c>
      <c r="T1875" s="7">
        <f t="shared" si="149"/>
        <v>18</v>
      </c>
      <c r="U1875" t="s">
        <v>8333</v>
      </c>
      <c r="V1875" t="s">
        <v>8335</v>
      </c>
    </row>
    <row r="1876" spans="1:22" ht="45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4">
        <f t="shared" si="147"/>
        <v>42529.719131944439</v>
      </c>
      <c r="M1876" s="19">
        <f t="shared" si="148"/>
        <v>2016</v>
      </c>
      <c r="N1876" s="14">
        <f t="shared" si="145"/>
        <v>42549.719131944439</v>
      </c>
      <c r="O1876" t="b">
        <v>0</v>
      </c>
      <c r="P1876">
        <v>2</v>
      </c>
      <c r="Q1876" t="b">
        <v>0</v>
      </c>
      <c r="R1876" t="s">
        <v>8283</v>
      </c>
      <c r="S1876" s="7">
        <f t="shared" si="146"/>
        <v>1.6250000000000001E-2</v>
      </c>
      <c r="T1876" s="7">
        <f t="shared" si="149"/>
        <v>13</v>
      </c>
      <c r="U1876" t="s">
        <v>8333</v>
      </c>
      <c r="V1876" t="s">
        <v>8335</v>
      </c>
    </row>
    <row r="1877" spans="1:22" ht="30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3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4">
        <f t="shared" si="147"/>
        <v>42528.649398148147</v>
      </c>
      <c r="M1877" s="19">
        <f t="shared" si="148"/>
        <v>2016</v>
      </c>
      <c r="N1877" s="14">
        <f t="shared" si="145"/>
        <v>42588.649398148147</v>
      </c>
      <c r="O1877" t="b">
        <v>0</v>
      </c>
      <c r="P1877">
        <v>3</v>
      </c>
      <c r="Q1877" t="b">
        <v>0</v>
      </c>
      <c r="R1877" t="s">
        <v>8283</v>
      </c>
      <c r="S1877" s="7">
        <f t="shared" si="146"/>
        <v>0.51</v>
      </c>
      <c r="T1877" s="7">
        <f t="shared" si="149"/>
        <v>17</v>
      </c>
      <c r="U1877" t="s">
        <v>8333</v>
      </c>
      <c r="V1877" t="s">
        <v>8335</v>
      </c>
    </row>
    <row r="1878" spans="1:22" ht="4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4">
        <f t="shared" si="147"/>
        <v>41776.034780092596</v>
      </c>
      <c r="M1878" s="19">
        <f t="shared" si="148"/>
        <v>2014</v>
      </c>
      <c r="N1878" s="14">
        <f t="shared" si="145"/>
        <v>41806.034780092596</v>
      </c>
      <c r="O1878" t="b">
        <v>0</v>
      </c>
      <c r="P1878">
        <v>0</v>
      </c>
      <c r="Q1878" t="b">
        <v>0</v>
      </c>
      <c r="R1878" t="s">
        <v>8283</v>
      </c>
      <c r="S1878" s="7">
        <f t="shared" si="146"/>
        <v>0</v>
      </c>
      <c r="T1878" s="7">
        <f t="shared" si="149"/>
        <v>0</v>
      </c>
      <c r="U1878" t="s">
        <v>8333</v>
      </c>
      <c r="V1878" t="s">
        <v>8335</v>
      </c>
    </row>
    <row r="1879" spans="1:22" ht="30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4">
        <f t="shared" si="147"/>
        <v>42034.779224537036</v>
      </c>
      <c r="M1879" s="19">
        <f t="shared" si="148"/>
        <v>2015</v>
      </c>
      <c r="N1879" s="14">
        <f t="shared" si="145"/>
        <v>42063.779224537036</v>
      </c>
      <c r="O1879" t="b">
        <v>0</v>
      </c>
      <c r="P1879">
        <v>0</v>
      </c>
      <c r="Q1879" t="b">
        <v>0</v>
      </c>
      <c r="R1879" t="s">
        <v>8283</v>
      </c>
      <c r="S1879" s="7">
        <f t="shared" si="146"/>
        <v>0</v>
      </c>
      <c r="T1879" s="7">
        <f t="shared" si="149"/>
        <v>0</v>
      </c>
      <c r="U1879" t="s">
        <v>8333</v>
      </c>
      <c r="V1879" t="s">
        <v>8335</v>
      </c>
    </row>
    <row r="1880" spans="1:22" ht="45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4">
        <f t="shared" si="147"/>
        <v>41772.758738425924</v>
      </c>
      <c r="M1880" s="19">
        <f t="shared" si="148"/>
        <v>2014</v>
      </c>
      <c r="N1880" s="14">
        <f t="shared" si="145"/>
        <v>41802.758738425924</v>
      </c>
      <c r="O1880" t="b">
        <v>0</v>
      </c>
      <c r="P1880">
        <v>0</v>
      </c>
      <c r="Q1880" t="b">
        <v>0</v>
      </c>
      <c r="R1880" t="s">
        <v>8283</v>
      </c>
      <c r="S1880" s="7">
        <f t="shared" si="146"/>
        <v>0</v>
      </c>
      <c r="T1880" s="7">
        <f t="shared" si="149"/>
        <v>0</v>
      </c>
      <c r="U1880" t="s">
        <v>8333</v>
      </c>
      <c r="V1880" t="s">
        <v>8335</v>
      </c>
    </row>
    <row r="1881" spans="1:22" ht="4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2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4">
        <f t="shared" si="147"/>
        <v>42413.399641203709</v>
      </c>
      <c r="M1881" s="19">
        <f t="shared" si="148"/>
        <v>2016</v>
      </c>
      <c r="N1881" s="14">
        <f t="shared" si="145"/>
        <v>42443.357974537037</v>
      </c>
      <c r="O1881" t="b">
        <v>0</v>
      </c>
      <c r="P1881">
        <v>2</v>
      </c>
      <c r="Q1881" t="b">
        <v>0</v>
      </c>
      <c r="R1881" t="s">
        <v>8283</v>
      </c>
      <c r="S1881" s="7">
        <f t="shared" si="146"/>
        <v>0.12</v>
      </c>
      <c r="T1881" s="7">
        <f t="shared" si="149"/>
        <v>3</v>
      </c>
      <c r="U1881" t="s">
        <v>8333</v>
      </c>
      <c r="V1881" t="s">
        <v>8335</v>
      </c>
    </row>
    <row r="1882" spans="1:22" ht="30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24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4">
        <f t="shared" si="147"/>
        <v>42430.316898148143</v>
      </c>
      <c r="M1882" s="19">
        <f t="shared" si="148"/>
        <v>2016</v>
      </c>
      <c r="N1882" s="14">
        <f t="shared" si="145"/>
        <v>42459.275231481486</v>
      </c>
      <c r="O1882" t="b">
        <v>0</v>
      </c>
      <c r="P1882">
        <v>24</v>
      </c>
      <c r="Q1882" t="b">
        <v>0</v>
      </c>
      <c r="R1882" t="s">
        <v>8283</v>
      </c>
      <c r="S1882" s="7">
        <f t="shared" si="146"/>
        <v>20.080000000000002</v>
      </c>
      <c r="T1882" s="7">
        <f t="shared" si="149"/>
        <v>41.833333333333336</v>
      </c>
      <c r="U1882" t="s">
        <v>8333</v>
      </c>
      <c r="V1882" t="s">
        <v>8335</v>
      </c>
    </row>
    <row r="1883" spans="1:22" ht="30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70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4">
        <f t="shared" si="147"/>
        <v>42042.902650462958</v>
      </c>
      <c r="M1883" s="19">
        <f t="shared" si="148"/>
        <v>2015</v>
      </c>
      <c r="N1883" s="14">
        <f t="shared" si="145"/>
        <v>42072.860983796301</v>
      </c>
      <c r="O1883" t="b">
        <v>0</v>
      </c>
      <c r="P1883">
        <v>70</v>
      </c>
      <c r="Q1883" t="b">
        <v>1</v>
      </c>
      <c r="R1883" t="s">
        <v>8279</v>
      </c>
      <c r="S1883" s="7">
        <f t="shared" si="146"/>
        <v>172.68449999999999</v>
      </c>
      <c r="T1883" s="7">
        <f t="shared" si="149"/>
        <v>49.338428571428572</v>
      </c>
      <c r="U1883" t="s">
        <v>8325</v>
      </c>
      <c r="V1883" t="s">
        <v>8329</v>
      </c>
    </row>
    <row r="1884" spans="1:22" ht="45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81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4">
        <f t="shared" si="147"/>
        <v>41067.699212962965</v>
      </c>
      <c r="M1884" s="19">
        <f t="shared" si="148"/>
        <v>2012</v>
      </c>
      <c r="N1884" s="14">
        <f t="shared" si="145"/>
        <v>41100.741666666669</v>
      </c>
      <c r="O1884" t="b">
        <v>0</v>
      </c>
      <c r="P1884">
        <v>81</v>
      </c>
      <c r="Q1884" t="b">
        <v>1</v>
      </c>
      <c r="R1884" t="s">
        <v>8279</v>
      </c>
      <c r="S1884" s="7">
        <f t="shared" si="146"/>
        <v>100.8955223880597</v>
      </c>
      <c r="T1884" s="7">
        <f t="shared" si="149"/>
        <v>41.728395061728392</v>
      </c>
      <c r="U1884" t="s">
        <v>8325</v>
      </c>
      <c r="V1884" t="s">
        <v>8329</v>
      </c>
    </row>
    <row r="1885" spans="1:22" ht="4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32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4">
        <f t="shared" si="147"/>
        <v>40977.698009259257</v>
      </c>
      <c r="M1885" s="19">
        <f t="shared" si="148"/>
        <v>2012</v>
      </c>
      <c r="N1885" s="14">
        <f t="shared" si="145"/>
        <v>41007.656342592592</v>
      </c>
      <c r="O1885" t="b">
        <v>0</v>
      </c>
      <c r="P1885">
        <v>32</v>
      </c>
      <c r="Q1885" t="b">
        <v>1</v>
      </c>
      <c r="R1885" t="s">
        <v>8279</v>
      </c>
      <c r="S1885" s="7">
        <f t="shared" si="146"/>
        <v>104.8048048048048</v>
      </c>
      <c r="T1885" s="7">
        <f t="shared" si="149"/>
        <v>32.71875</v>
      </c>
      <c r="U1885" t="s">
        <v>8325</v>
      </c>
      <c r="V1885" t="s">
        <v>8329</v>
      </c>
    </row>
    <row r="1886" spans="1:22" ht="4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26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4">
        <f t="shared" si="147"/>
        <v>41204.948321759257</v>
      </c>
      <c r="M1886" s="19">
        <f t="shared" si="148"/>
        <v>2012</v>
      </c>
      <c r="N1886" s="14">
        <f t="shared" si="145"/>
        <v>41240.25</v>
      </c>
      <c r="O1886" t="b">
        <v>0</v>
      </c>
      <c r="P1886">
        <v>26</v>
      </c>
      <c r="Q1886" t="b">
        <v>1</v>
      </c>
      <c r="R1886" t="s">
        <v>8279</v>
      </c>
      <c r="S1886" s="7">
        <f t="shared" si="146"/>
        <v>135.1</v>
      </c>
      <c r="T1886" s="7">
        <f t="shared" si="149"/>
        <v>51.96153846153846</v>
      </c>
      <c r="U1886" t="s">
        <v>8325</v>
      </c>
      <c r="V1886" t="s">
        <v>8329</v>
      </c>
    </row>
    <row r="1887" spans="1:22" ht="4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105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4">
        <f t="shared" si="147"/>
        <v>41098.843865740739</v>
      </c>
      <c r="M1887" s="19">
        <f t="shared" si="148"/>
        <v>2012</v>
      </c>
      <c r="N1887" s="14">
        <f t="shared" si="145"/>
        <v>41131.666666666664</v>
      </c>
      <c r="O1887" t="b">
        <v>0</v>
      </c>
      <c r="P1887">
        <v>105</v>
      </c>
      <c r="Q1887" t="b">
        <v>1</v>
      </c>
      <c r="R1887" t="s">
        <v>8279</v>
      </c>
      <c r="S1887" s="7">
        <f t="shared" si="146"/>
        <v>116.32786885245903</v>
      </c>
      <c r="T1887" s="7">
        <f t="shared" si="149"/>
        <v>50.685714285714283</v>
      </c>
      <c r="U1887" t="s">
        <v>8325</v>
      </c>
      <c r="V1887" t="s">
        <v>8329</v>
      </c>
    </row>
    <row r="1888" spans="1:22" ht="4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29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4">
        <f t="shared" si="147"/>
        <v>41925.656689814816</v>
      </c>
      <c r="M1888" s="19">
        <f t="shared" si="148"/>
        <v>2014</v>
      </c>
      <c r="N1888" s="14">
        <f t="shared" si="145"/>
        <v>41955.69835648148</v>
      </c>
      <c r="O1888" t="b">
        <v>0</v>
      </c>
      <c r="P1888">
        <v>29</v>
      </c>
      <c r="Q1888" t="b">
        <v>1</v>
      </c>
      <c r="R1888" t="s">
        <v>8279</v>
      </c>
      <c r="S1888" s="7">
        <f t="shared" si="146"/>
        <v>102.08333333333333</v>
      </c>
      <c r="T1888" s="7">
        <f t="shared" si="149"/>
        <v>42.241379310344826</v>
      </c>
      <c r="U1888" t="s">
        <v>8325</v>
      </c>
      <c r="V1888" t="s">
        <v>8329</v>
      </c>
    </row>
    <row r="1889" spans="1:22" ht="4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8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4">
        <f t="shared" si="147"/>
        <v>42323.550138888888</v>
      </c>
      <c r="M1889" s="19">
        <f t="shared" si="148"/>
        <v>2015</v>
      </c>
      <c r="N1889" s="14">
        <f t="shared" si="145"/>
        <v>42341.645833333328</v>
      </c>
      <c r="O1889" t="b">
        <v>0</v>
      </c>
      <c r="P1889">
        <v>8</v>
      </c>
      <c r="Q1889" t="b">
        <v>1</v>
      </c>
      <c r="R1889" t="s">
        <v>8279</v>
      </c>
      <c r="S1889" s="7">
        <f t="shared" si="146"/>
        <v>111.16666666666666</v>
      </c>
      <c r="T1889" s="7">
        <f t="shared" si="149"/>
        <v>416.875</v>
      </c>
      <c r="U1889" t="s">
        <v>8325</v>
      </c>
      <c r="V1889" t="s">
        <v>8329</v>
      </c>
    </row>
    <row r="1890" spans="1:22" ht="45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89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4">
        <f t="shared" si="147"/>
        <v>40298.989953703705</v>
      </c>
      <c r="M1890" s="19">
        <f t="shared" si="148"/>
        <v>2010</v>
      </c>
      <c r="N1890" s="14">
        <f t="shared" si="145"/>
        <v>40329.957638888889</v>
      </c>
      <c r="O1890" t="b">
        <v>0</v>
      </c>
      <c r="P1890">
        <v>89</v>
      </c>
      <c r="Q1890" t="b">
        <v>1</v>
      </c>
      <c r="R1890" t="s">
        <v>8279</v>
      </c>
      <c r="S1890" s="7">
        <f t="shared" si="146"/>
        <v>166.08</v>
      </c>
      <c r="T1890" s="7">
        <f t="shared" si="149"/>
        <v>46.651685393258425</v>
      </c>
      <c r="U1890" t="s">
        <v>8325</v>
      </c>
      <c r="V1890" t="s">
        <v>8329</v>
      </c>
    </row>
    <row r="1891" spans="1:22" ht="4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44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4">
        <f t="shared" si="147"/>
        <v>41299.543356481481</v>
      </c>
      <c r="M1891" s="19">
        <f t="shared" si="148"/>
        <v>2013</v>
      </c>
      <c r="N1891" s="14">
        <f t="shared" si="145"/>
        <v>41344.501689814817</v>
      </c>
      <c r="O1891" t="b">
        <v>0</v>
      </c>
      <c r="P1891">
        <v>44</v>
      </c>
      <c r="Q1891" t="b">
        <v>1</v>
      </c>
      <c r="R1891" t="s">
        <v>8279</v>
      </c>
      <c r="S1891" s="7">
        <f t="shared" si="146"/>
        <v>106.60000000000001</v>
      </c>
      <c r="T1891" s="7">
        <f t="shared" si="149"/>
        <v>48.454545454545453</v>
      </c>
      <c r="U1891" t="s">
        <v>8325</v>
      </c>
      <c r="V1891" t="s">
        <v>8329</v>
      </c>
    </row>
    <row r="1892" spans="1:22" ht="4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246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4">
        <f t="shared" si="147"/>
        <v>41228.536203703705</v>
      </c>
      <c r="M1892" s="19">
        <f t="shared" si="148"/>
        <v>2012</v>
      </c>
      <c r="N1892" s="14">
        <f t="shared" si="145"/>
        <v>41258.536203703705</v>
      </c>
      <c r="O1892" t="b">
        <v>0</v>
      </c>
      <c r="P1892">
        <v>246</v>
      </c>
      <c r="Q1892" t="b">
        <v>1</v>
      </c>
      <c r="R1892" t="s">
        <v>8279</v>
      </c>
      <c r="S1892" s="7">
        <f t="shared" si="146"/>
        <v>144.58441666666667</v>
      </c>
      <c r="T1892" s="7">
        <f t="shared" si="149"/>
        <v>70.5289837398374</v>
      </c>
      <c r="U1892" t="s">
        <v>8325</v>
      </c>
      <c r="V1892" t="s">
        <v>8329</v>
      </c>
    </row>
    <row r="1893" spans="1:22" ht="45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120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4">
        <f t="shared" si="147"/>
        <v>40335.548078703701</v>
      </c>
      <c r="M1893" s="19">
        <f t="shared" si="148"/>
        <v>2010</v>
      </c>
      <c r="N1893" s="14">
        <f t="shared" si="145"/>
        <v>40381</v>
      </c>
      <c r="O1893" t="b">
        <v>0</v>
      </c>
      <c r="P1893">
        <v>120</v>
      </c>
      <c r="Q1893" t="b">
        <v>1</v>
      </c>
      <c r="R1893" t="s">
        <v>8279</v>
      </c>
      <c r="S1893" s="7">
        <f t="shared" si="146"/>
        <v>105.55000000000001</v>
      </c>
      <c r="T1893" s="7">
        <f t="shared" si="149"/>
        <v>87.958333333333329</v>
      </c>
      <c r="U1893" t="s">
        <v>8325</v>
      </c>
      <c r="V1893" t="s">
        <v>8329</v>
      </c>
    </row>
    <row r="1894" spans="1:22" ht="30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26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4">
        <f t="shared" si="147"/>
        <v>40671.387511574074</v>
      </c>
      <c r="M1894" s="19">
        <f t="shared" si="148"/>
        <v>2011</v>
      </c>
      <c r="N1894" s="14">
        <f t="shared" si="145"/>
        <v>40701.387511574074</v>
      </c>
      <c r="O1894" t="b">
        <v>0</v>
      </c>
      <c r="P1894">
        <v>26</v>
      </c>
      <c r="Q1894" t="b">
        <v>1</v>
      </c>
      <c r="R1894" t="s">
        <v>8279</v>
      </c>
      <c r="S1894" s="7">
        <f t="shared" si="146"/>
        <v>136.60000000000002</v>
      </c>
      <c r="T1894" s="7">
        <f t="shared" si="149"/>
        <v>26.26923076923077</v>
      </c>
      <c r="U1894" t="s">
        <v>8325</v>
      </c>
      <c r="V1894" t="s">
        <v>8329</v>
      </c>
    </row>
    <row r="1895" spans="1:22" ht="4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45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4">
        <f t="shared" si="147"/>
        <v>40632.69195601852</v>
      </c>
      <c r="M1895" s="19">
        <f t="shared" si="148"/>
        <v>2011</v>
      </c>
      <c r="N1895" s="14">
        <f t="shared" si="145"/>
        <v>40648.915972222225</v>
      </c>
      <c r="O1895" t="b">
        <v>0</v>
      </c>
      <c r="P1895">
        <v>45</v>
      </c>
      <c r="Q1895" t="b">
        <v>1</v>
      </c>
      <c r="R1895" t="s">
        <v>8279</v>
      </c>
      <c r="S1895" s="7">
        <f t="shared" si="146"/>
        <v>104</v>
      </c>
      <c r="T1895" s="7">
        <f t="shared" si="149"/>
        <v>57.777777777777779</v>
      </c>
      <c r="U1895" t="s">
        <v>8325</v>
      </c>
      <c r="V1895" t="s">
        <v>8329</v>
      </c>
    </row>
    <row r="1896" spans="1:22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20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4">
        <f t="shared" si="147"/>
        <v>40920.65489583333</v>
      </c>
      <c r="M1896" s="19">
        <f t="shared" si="148"/>
        <v>2012</v>
      </c>
      <c r="N1896" s="14">
        <f t="shared" si="145"/>
        <v>40951.65489583333</v>
      </c>
      <c r="O1896" t="b">
        <v>0</v>
      </c>
      <c r="P1896">
        <v>20</v>
      </c>
      <c r="Q1896" t="b">
        <v>1</v>
      </c>
      <c r="R1896" t="s">
        <v>8279</v>
      </c>
      <c r="S1896" s="7">
        <f t="shared" si="146"/>
        <v>114.5</v>
      </c>
      <c r="T1896" s="7">
        <f t="shared" si="149"/>
        <v>57.25</v>
      </c>
      <c r="U1896" t="s">
        <v>8325</v>
      </c>
      <c r="V1896" t="s">
        <v>8329</v>
      </c>
    </row>
    <row r="1897" spans="1:22" ht="45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47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4">
        <f t="shared" si="147"/>
        <v>42267.496782407412</v>
      </c>
      <c r="M1897" s="19">
        <f t="shared" si="148"/>
        <v>2015</v>
      </c>
      <c r="N1897" s="14">
        <f t="shared" si="145"/>
        <v>42297.496782407412</v>
      </c>
      <c r="O1897" t="b">
        <v>0</v>
      </c>
      <c r="P1897">
        <v>47</v>
      </c>
      <c r="Q1897" t="b">
        <v>1</v>
      </c>
      <c r="R1897" t="s">
        <v>8279</v>
      </c>
      <c r="S1897" s="7">
        <f t="shared" si="146"/>
        <v>101.71957671957672</v>
      </c>
      <c r="T1897" s="7">
        <f t="shared" si="149"/>
        <v>196.34042553191489</v>
      </c>
      <c r="U1897" t="s">
        <v>8325</v>
      </c>
      <c r="V1897" t="s">
        <v>8329</v>
      </c>
    </row>
    <row r="1898" spans="1:22" ht="4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13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4">
        <f t="shared" si="147"/>
        <v>40981.460243055553</v>
      </c>
      <c r="M1898" s="19">
        <f t="shared" si="148"/>
        <v>2012</v>
      </c>
      <c r="N1898" s="14">
        <f t="shared" si="145"/>
        <v>41011.460243055553</v>
      </c>
      <c r="O1898" t="b">
        <v>0</v>
      </c>
      <c r="P1898">
        <v>13</v>
      </c>
      <c r="Q1898" t="b">
        <v>1</v>
      </c>
      <c r="R1898" t="s">
        <v>8279</v>
      </c>
      <c r="S1898" s="7">
        <f t="shared" si="146"/>
        <v>123.94678492239468</v>
      </c>
      <c r="T1898" s="7">
        <f t="shared" si="149"/>
        <v>43</v>
      </c>
      <c r="U1898" t="s">
        <v>8325</v>
      </c>
      <c r="V1898" t="s">
        <v>8329</v>
      </c>
    </row>
    <row r="1899" spans="1:22" ht="4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183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4">
        <f t="shared" si="147"/>
        <v>41680.333402777775</v>
      </c>
      <c r="M1899" s="19">
        <f t="shared" si="148"/>
        <v>2014</v>
      </c>
      <c r="N1899" s="14">
        <f t="shared" si="145"/>
        <v>41702.625</v>
      </c>
      <c r="O1899" t="b">
        <v>0</v>
      </c>
      <c r="P1899">
        <v>183</v>
      </c>
      <c r="Q1899" t="b">
        <v>1</v>
      </c>
      <c r="R1899" t="s">
        <v>8279</v>
      </c>
      <c r="S1899" s="7">
        <f t="shared" si="146"/>
        <v>102.45669291338582</v>
      </c>
      <c r="T1899" s="7">
        <f t="shared" si="149"/>
        <v>35.551912568306008</v>
      </c>
      <c r="U1899" t="s">
        <v>8325</v>
      </c>
      <c r="V1899" t="s">
        <v>8329</v>
      </c>
    </row>
    <row r="1900" spans="1:22" ht="4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21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4">
        <f t="shared" si="147"/>
        <v>42365.942974537036</v>
      </c>
      <c r="M1900" s="19">
        <f t="shared" si="148"/>
        <v>2015</v>
      </c>
      <c r="N1900" s="14">
        <f t="shared" si="145"/>
        <v>42401.5</v>
      </c>
      <c r="O1900" t="b">
        <v>0</v>
      </c>
      <c r="P1900">
        <v>21</v>
      </c>
      <c r="Q1900" t="b">
        <v>1</v>
      </c>
      <c r="R1900" t="s">
        <v>8279</v>
      </c>
      <c r="S1900" s="7">
        <f t="shared" si="146"/>
        <v>144.5</v>
      </c>
      <c r="T1900" s="7">
        <f t="shared" si="149"/>
        <v>68.80952380952381</v>
      </c>
      <c r="U1900" t="s">
        <v>8325</v>
      </c>
      <c r="V1900" t="s">
        <v>8329</v>
      </c>
    </row>
    <row r="1901" spans="1:22" ht="4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42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4">
        <f t="shared" si="147"/>
        <v>42058.691736111112</v>
      </c>
      <c r="M1901" s="19">
        <f t="shared" si="148"/>
        <v>2015</v>
      </c>
      <c r="N1901" s="14">
        <f t="shared" si="145"/>
        <v>42088.65006944444</v>
      </c>
      <c r="O1901" t="b">
        <v>0</v>
      </c>
      <c r="P1901">
        <v>42</v>
      </c>
      <c r="Q1901" t="b">
        <v>1</v>
      </c>
      <c r="R1901" t="s">
        <v>8279</v>
      </c>
      <c r="S1901" s="7">
        <f t="shared" si="146"/>
        <v>133.33333333333331</v>
      </c>
      <c r="T1901" s="7">
        <f t="shared" si="149"/>
        <v>28.571428571428573</v>
      </c>
      <c r="U1901" t="s">
        <v>8325</v>
      </c>
      <c r="V1901" t="s">
        <v>8329</v>
      </c>
    </row>
    <row r="1902" spans="1:22" ht="4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54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4">
        <f t="shared" si="147"/>
        <v>41160.621886574074</v>
      </c>
      <c r="M1902" s="19">
        <f t="shared" si="148"/>
        <v>2012</v>
      </c>
      <c r="N1902" s="14">
        <f t="shared" si="145"/>
        <v>41188.165972222225</v>
      </c>
      <c r="O1902" t="b">
        <v>0</v>
      </c>
      <c r="P1902">
        <v>54</v>
      </c>
      <c r="Q1902" t="b">
        <v>1</v>
      </c>
      <c r="R1902" t="s">
        <v>8279</v>
      </c>
      <c r="S1902" s="7">
        <f t="shared" si="146"/>
        <v>109.3644</v>
      </c>
      <c r="T1902" s="7">
        <f t="shared" si="149"/>
        <v>50.631666666666668</v>
      </c>
      <c r="U1902" t="s">
        <v>8325</v>
      </c>
      <c r="V1902" t="s">
        <v>8329</v>
      </c>
    </row>
    <row r="1903" spans="1:22" ht="4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25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4">
        <f t="shared" si="147"/>
        <v>42116.29315972222</v>
      </c>
      <c r="M1903" s="19">
        <f t="shared" si="148"/>
        <v>2015</v>
      </c>
      <c r="N1903" s="14">
        <f t="shared" si="145"/>
        <v>42146.291666666672</v>
      </c>
      <c r="O1903" t="b">
        <v>0</v>
      </c>
      <c r="P1903">
        <v>25</v>
      </c>
      <c r="Q1903" t="b">
        <v>0</v>
      </c>
      <c r="R1903" t="s">
        <v>8294</v>
      </c>
      <c r="S1903" s="7">
        <f t="shared" si="146"/>
        <v>2.6969696969696968</v>
      </c>
      <c r="T1903" s="7">
        <f t="shared" si="149"/>
        <v>106.8</v>
      </c>
      <c r="U1903" t="s">
        <v>8319</v>
      </c>
      <c r="V1903" t="s">
        <v>8348</v>
      </c>
    </row>
    <row r="1904" spans="1:22" ht="4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3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4">
        <f t="shared" si="147"/>
        <v>42037.539895833332</v>
      </c>
      <c r="M1904" s="19">
        <f t="shared" si="148"/>
        <v>2015</v>
      </c>
      <c r="N1904" s="14">
        <f t="shared" si="145"/>
        <v>42067.539895833332</v>
      </c>
      <c r="O1904" t="b">
        <v>0</v>
      </c>
      <c r="P1904">
        <v>3</v>
      </c>
      <c r="Q1904" t="b">
        <v>0</v>
      </c>
      <c r="R1904" t="s">
        <v>8294</v>
      </c>
      <c r="S1904" s="7">
        <f t="shared" si="146"/>
        <v>1.2</v>
      </c>
      <c r="T1904" s="7">
        <f t="shared" si="149"/>
        <v>4</v>
      </c>
      <c r="U1904" t="s">
        <v>8319</v>
      </c>
      <c r="V1904" t="s">
        <v>8348</v>
      </c>
    </row>
    <row r="1905" spans="1:22" ht="4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41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4">
        <f t="shared" si="147"/>
        <v>42702.520729166667</v>
      </c>
      <c r="M1905" s="19">
        <f t="shared" si="148"/>
        <v>2016</v>
      </c>
      <c r="N1905" s="14">
        <f t="shared" si="145"/>
        <v>42762.520729166667</v>
      </c>
      <c r="O1905" t="b">
        <v>0</v>
      </c>
      <c r="P1905">
        <v>41</v>
      </c>
      <c r="Q1905" t="b">
        <v>0</v>
      </c>
      <c r="R1905" t="s">
        <v>8294</v>
      </c>
      <c r="S1905" s="7">
        <f t="shared" si="146"/>
        <v>46.6</v>
      </c>
      <c r="T1905" s="7">
        <f t="shared" si="149"/>
        <v>34.097560975609753</v>
      </c>
      <c r="U1905" t="s">
        <v>8319</v>
      </c>
      <c r="V1905" t="s">
        <v>8348</v>
      </c>
    </row>
    <row r="1906" spans="1:22" ht="4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2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4">
        <f t="shared" si="147"/>
        <v>42326.435428240744</v>
      </c>
      <c r="M1906" s="19">
        <f t="shared" si="148"/>
        <v>2015</v>
      </c>
      <c r="N1906" s="14">
        <f t="shared" si="145"/>
        <v>42371.435428240744</v>
      </c>
      <c r="O1906" t="b">
        <v>0</v>
      </c>
      <c r="P1906">
        <v>2</v>
      </c>
      <c r="Q1906" t="b">
        <v>0</v>
      </c>
      <c r="R1906" t="s">
        <v>8294</v>
      </c>
      <c r="S1906" s="7">
        <f t="shared" si="146"/>
        <v>0.1</v>
      </c>
      <c r="T1906" s="7">
        <f t="shared" si="149"/>
        <v>25</v>
      </c>
      <c r="U1906" t="s">
        <v>8319</v>
      </c>
      <c r="V1906" t="s">
        <v>8348</v>
      </c>
    </row>
    <row r="1907" spans="1:22" ht="45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4">
        <f t="shared" si="147"/>
        <v>41859.675856481481</v>
      </c>
      <c r="M1907" s="19">
        <f t="shared" si="148"/>
        <v>2014</v>
      </c>
      <c r="N1907" s="14">
        <f t="shared" si="145"/>
        <v>41889.675856481481</v>
      </c>
      <c r="O1907" t="b">
        <v>0</v>
      </c>
      <c r="P1907">
        <v>4</v>
      </c>
      <c r="Q1907" t="b">
        <v>0</v>
      </c>
      <c r="R1907" t="s">
        <v>8294</v>
      </c>
      <c r="S1907" s="7">
        <f t="shared" si="146"/>
        <v>0.16800000000000001</v>
      </c>
      <c r="T1907" s="7">
        <f t="shared" si="149"/>
        <v>10.5</v>
      </c>
      <c r="U1907" t="s">
        <v>8319</v>
      </c>
      <c r="V1907" t="s">
        <v>8348</v>
      </c>
    </row>
    <row r="1908" spans="1:22" ht="4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99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4">
        <f t="shared" si="147"/>
        <v>42514.421099537038</v>
      </c>
      <c r="M1908" s="19">
        <f t="shared" si="148"/>
        <v>2016</v>
      </c>
      <c r="N1908" s="14">
        <f t="shared" si="145"/>
        <v>42544.421099537038</v>
      </c>
      <c r="O1908" t="b">
        <v>0</v>
      </c>
      <c r="P1908">
        <v>99</v>
      </c>
      <c r="Q1908" t="b">
        <v>0</v>
      </c>
      <c r="R1908" t="s">
        <v>8294</v>
      </c>
      <c r="S1908" s="7">
        <f t="shared" si="146"/>
        <v>42.76</v>
      </c>
      <c r="T1908" s="7">
        <f t="shared" si="149"/>
        <v>215.95959595959596</v>
      </c>
      <c r="U1908" t="s">
        <v>8319</v>
      </c>
      <c r="V1908" t="s">
        <v>8348</v>
      </c>
    </row>
    <row r="1909" spans="1:22" ht="4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4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4">
        <f t="shared" si="147"/>
        <v>41767.337094907409</v>
      </c>
      <c r="M1909" s="19">
        <f t="shared" si="148"/>
        <v>2014</v>
      </c>
      <c r="N1909" s="14">
        <f t="shared" si="145"/>
        <v>41782.337094907409</v>
      </c>
      <c r="O1909" t="b">
        <v>0</v>
      </c>
      <c r="P1909">
        <v>4</v>
      </c>
      <c r="Q1909" t="b">
        <v>0</v>
      </c>
      <c r="R1909" t="s">
        <v>8294</v>
      </c>
      <c r="S1909" s="7">
        <f t="shared" si="146"/>
        <v>0.28333333333333333</v>
      </c>
      <c r="T1909" s="7">
        <f t="shared" si="149"/>
        <v>21.25</v>
      </c>
      <c r="U1909" t="s">
        <v>8319</v>
      </c>
      <c r="V1909" t="s">
        <v>8348</v>
      </c>
    </row>
    <row r="1910" spans="1:22" ht="4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4">
        <f t="shared" si="147"/>
        <v>42703.667824074073</v>
      </c>
      <c r="M1910" s="19">
        <f t="shared" si="148"/>
        <v>2016</v>
      </c>
      <c r="N1910" s="14">
        <f t="shared" si="145"/>
        <v>42733.667824074073</v>
      </c>
      <c r="O1910" t="b">
        <v>0</v>
      </c>
      <c r="P1910">
        <v>4</v>
      </c>
      <c r="Q1910" t="b">
        <v>0</v>
      </c>
      <c r="R1910" t="s">
        <v>8294</v>
      </c>
      <c r="S1910" s="7">
        <f t="shared" si="146"/>
        <v>1.7319999999999998</v>
      </c>
      <c r="T1910" s="7">
        <f t="shared" si="149"/>
        <v>108.25</v>
      </c>
      <c r="U1910" t="s">
        <v>8319</v>
      </c>
      <c r="V1910" t="s">
        <v>8348</v>
      </c>
    </row>
    <row r="1911" spans="1:22" ht="4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38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4">
        <f t="shared" si="147"/>
        <v>41905.179155092592</v>
      </c>
      <c r="M1911" s="19">
        <f t="shared" si="148"/>
        <v>2014</v>
      </c>
      <c r="N1911" s="14">
        <f t="shared" si="145"/>
        <v>41935.179155092592</v>
      </c>
      <c r="O1911" t="b">
        <v>0</v>
      </c>
      <c r="P1911">
        <v>38</v>
      </c>
      <c r="Q1911" t="b">
        <v>0</v>
      </c>
      <c r="R1911" t="s">
        <v>8294</v>
      </c>
      <c r="S1911" s="7">
        <f t="shared" si="146"/>
        <v>14.111428571428572</v>
      </c>
      <c r="T1911" s="7">
        <f t="shared" si="149"/>
        <v>129.97368421052633</v>
      </c>
      <c r="U1911" t="s">
        <v>8319</v>
      </c>
      <c r="V1911" t="s">
        <v>8348</v>
      </c>
    </row>
    <row r="1912" spans="1:22" ht="4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285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4">
        <f t="shared" si="147"/>
        <v>42264.713159722218</v>
      </c>
      <c r="M1912" s="19">
        <f t="shared" si="148"/>
        <v>2015</v>
      </c>
      <c r="N1912" s="14">
        <f t="shared" si="145"/>
        <v>42308.697916666672</v>
      </c>
      <c r="O1912" t="b">
        <v>0</v>
      </c>
      <c r="P1912">
        <v>285</v>
      </c>
      <c r="Q1912" t="b">
        <v>0</v>
      </c>
      <c r="R1912" t="s">
        <v>8294</v>
      </c>
      <c r="S1912" s="7">
        <f t="shared" si="146"/>
        <v>39.395294117647055</v>
      </c>
      <c r="T1912" s="7">
        <f t="shared" si="149"/>
        <v>117.49473684210527</v>
      </c>
      <c r="U1912" t="s">
        <v>8319</v>
      </c>
      <c r="V1912" t="s">
        <v>8348</v>
      </c>
    </row>
    <row r="1913" spans="1:22" ht="45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4">
        <f t="shared" si="147"/>
        <v>41829.783958333333</v>
      </c>
      <c r="M1913" s="19">
        <f t="shared" si="148"/>
        <v>2014</v>
      </c>
      <c r="N1913" s="14">
        <f t="shared" si="145"/>
        <v>41859.783958333333</v>
      </c>
      <c r="O1913" t="b">
        <v>0</v>
      </c>
      <c r="P1913">
        <v>1</v>
      </c>
      <c r="Q1913" t="b">
        <v>0</v>
      </c>
      <c r="R1913" t="s">
        <v>8294</v>
      </c>
      <c r="S1913" s="7">
        <f t="shared" si="146"/>
        <v>2.3529411764705882E-2</v>
      </c>
      <c r="T1913" s="7">
        <f t="shared" si="149"/>
        <v>10</v>
      </c>
      <c r="U1913" t="s">
        <v>8319</v>
      </c>
      <c r="V1913" t="s">
        <v>8348</v>
      </c>
    </row>
    <row r="1914" spans="1:22" ht="4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42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4">
        <f t="shared" si="147"/>
        <v>42128.976388888885</v>
      </c>
      <c r="M1914" s="19">
        <f t="shared" si="148"/>
        <v>2015</v>
      </c>
      <c r="N1914" s="14">
        <f t="shared" si="145"/>
        <v>42158.976388888885</v>
      </c>
      <c r="O1914" t="b">
        <v>0</v>
      </c>
      <c r="P1914">
        <v>42</v>
      </c>
      <c r="Q1914" t="b">
        <v>0</v>
      </c>
      <c r="R1914" t="s">
        <v>8294</v>
      </c>
      <c r="S1914" s="7">
        <f t="shared" si="146"/>
        <v>59.3</v>
      </c>
      <c r="T1914" s="7">
        <f t="shared" si="149"/>
        <v>70.595238095238102</v>
      </c>
      <c r="U1914" t="s">
        <v>8319</v>
      </c>
      <c r="V1914" t="s">
        <v>8348</v>
      </c>
    </row>
    <row r="1915" spans="1:22" ht="30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26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4">
        <f t="shared" si="147"/>
        <v>41890.261319444442</v>
      </c>
      <c r="M1915" s="19">
        <f t="shared" si="148"/>
        <v>2014</v>
      </c>
      <c r="N1915" s="14">
        <f t="shared" si="145"/>
        <v>41920.261319444442</v>
      </c>
      <c r="O1915" t="b">
        <v>0</v>
      </c>
      <c r="P1915">
        <v>26</v>
      </c>
      <c r="Q1915" t="b">
        <v>0</v>
      </c>
      <c r="R1915" t="s">
        <v>8294</v>
      </c>
      <c r="S1915" s="7">
        <f t="shared" si="146"/>
        <v>1.3270833333333334</v>
      </c>
      <c r="T1915" s="7">
        <f t="shared" si="149"/>
        <v>24.5</v>
      </c>
      <c r="U1915" t="s">
        <v>8319</v>
      </c>
      <c r="V1915" t="s">
        <v>8348</v>
      </c>
    </row>
    <row r="1916" spans="1:22" ht="4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2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4">
        <f t="shared" si="147"/>
        <v>41928.924456018518</v>
      </c>
      <c r="M1916" s="19">
        <f t="shared" si="148"/>
        <v>2014</v>
      </c>
      <c r="N1916" s="14">
        <f t="shared" si="145"/>
        <v>41943.915972222225</v>
      </c>
      <c r="O1916" t="b">
        <v>0</v>
      </c>
      <c r="P1916">
        <v>2</v>
      </c>
      <c r="Q1916" t="b">
        <v>0</v>
      </c>
      <c r="R1916" t="s">
        <v>8294</v>
      </c>
      <c r="S1916" s="7">
        <f t="shared" si="146"/>
        <v>9.0090090090090094</v>
      </c>
      <c r="T1916" s="7">
        <f t="shared" si="149"/>
        <v>30</v>
      </c>
      <c r="U1916" t="s">
        <v>8319</v>
      </c>
      <c r="V1916" t="s">
        <v>8348</v>
      </c>
    </row>
    <row r="1917" spans="1:22" ht="4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4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4">
        <f t="shared" si="147"/>
        <v>41863.79886574074</v>
      </c>
      <c r="M1917" s="19">
        <f t="shared" si="148"/>
        <v>2014</v>
      </c>
      <c r="N1917" s="14">
        <f t="shared" si="145"/>
        <v>41883.79886574074</v>
      </c>
      <c r="O1917" t="b">
        <v>0</v>
      </c>
      <c r="P1917">
        <v>4</v>
      </c>
      <c r="Q1917" t="b">
        <v>0</v>
      </c>
      <c r="R1917" t="s">
        <v>8294</v>
      </c>
      <c r="S1917" s="7">
        <f t="shared" si="146"/>
        <v>1.6</v>
      </c>
      <c r="T1917" s="7">
        <f t="shared" si="149"/>
        <v>2</v>
      </c>
      <c r="U1917" t="s">
        <v>8319</v>
      </c>
      <c r="V1917" t="s">
        <v>8348</v>
      </c>
    </row>
    <row r="1918" spans="1:22" ht="30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6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4">
        <f t="shared" si="147"/>
        <v>42656.467303240745</v>
      </c>
      <c r="M1918" s="19">
        <f t="shared" si="148"/>
        <v>2016</v>
      </c>
      <c r="N1918" s="14">
        <f t="shared" si="145"/>
        <v>42681.508969907409</v>
      </c>
      <c r="O1918" t="b">
        <v>0</v>
      </c>
      <c r="P1918">
        <v>6</v>
      </c>
      <c r="Q1918" t="b">
        <v>0</v>
      </c>
      <c r="R1918" t="s">
        <v>8294</v>
      </c>
      <c r="S1918" s="7">
        <f t="shared" si="146"/>
        <v>0.51</v>
      </c>
      <c r="T1918" s="7">
        <f t="shared" si="149"/>
        <v>17</v>
      </c>
      <c r="U1918" t="s">
        <v>8319</v>
      </c>
      <c r="V1918" t="s">
        <v>8348</v>
      </c>
    </row>
    <row r="1919" spans="1:22" ht="30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70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4">
        <f t="shared" si="147"/>
        <v>42746.020057870366</v>
      </c>
      <c r="M1919" s="19">
        <f t="shared" si="148"/>
        <v>2017</v>
      </c>
      <c r="N1919" s="14">
        <f t="shared" si="145"/>
        <v>42776.020057870366</v>
      </c>
      <c r="O1919" t="b">
        <v>0</v>
      </c>
      <c r="P1919">
        <v>70</v>
      </c>
      <c r="Q1919" t="b">
        <v>0</v>
      </c>
      <c r="R1919" t="s">
        <v>8294</v>
      </c>
      <c r="S1919" s="7">
        <f t="shared" si="146"/>
        <v>52.570512820512818</v>
      </c>
      <c r="T1919" s="7">
        <f t="shared" si="149"/>
        <v>2928.9285714285716</v>
      </c>
      <c r="U1919" t="s">
        <v>8319</v>
      </c>
      <c r="V1919" t="s">
        <v>8348</v>
      </c>
    </row>
    <row r="1920" spans="1:22" ht="4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9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4">
        <f t="shared" si="147"/>
        <v>41828.539942129632</v>
      </c>
      <c r="M1920" s="19">
        <f t="shared" si="148"/>
        <v>2014</v>
      </c>
      <c r="N1920" s="14">
        <f t="shared" si="145"/>
        <v>41863.539942129632</v>
      </c>
      <c r="O1920" t="b">
        <v>0</v>
      </c>
      <c r="P1920">
        <v>9</v>
      </c>
      <c r="Q1920" t="b">
        <v>0</v>
      </c>
      <c r="R1920" t="s">
        <v>8294</v>
      </c>
      <c r="S1920" s="7">
        <f t="shared" si="146"/>
        <v>1.04</v>
      </c>
      <c r="T1920" s="7">
        <f t="shared" si="149"/>
        <v>28.888888888888889</v>
      </c>
      <c r="U1920" t="s">
        <v>8319</v>
      </c>
      <c r="V1920" t="s">
        <v>8348</v>
      </c>
    </row>
    <row r="1921" spans="1:22" ht="4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8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4">
        <f t="shared" si="147"/>
        <v>42113.625567129631</v>
      </c>
      <c r="M1921" s="19">
        <f t="shared" si="148"/>
        <v>2015</v>
      </c>
      <c r="N1921" s="14">
        <f t="shared" si="145"/>
        <v>42143.625567129631</v>
      </c>
      <c r="O1921" t="b">
        <v>0</v>
      </c>
      <c r="P1921">
        <v>8</v>
      </c>
      <c r="Q1921" t="b">
        <v>0</v>
      </c>
      <c r="R1921" t="s">
        <v>8294</v>
      </c>
      <c r="S1921" s="7">
        <f t="shared" si="146"/>
        <v>47.4</v>
      </c>
      <c r="T1921" s="7">
        <f t="shared" si="149"/>
        <v>29.625</v>
      </c>
      <c r="U1921" t="s">
        <v>8319</v>
      </c>
      <c r="V1921" t="s">
        <v>8348</v>
      </c>
    </row>
    <row r="1922" spans="1:22" ht="30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105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4">
        <f t="shared" si="147"/>
        <v>42270.625706018516</v>
      </c>
      <c r="M1922" s="19">
        <f t="shared" si="148"/>
        <v>2015</v>
      </c>
      <c r="N1922" s="14">
        <f t="shared" ref="N1922:N1985" si="150">(J1922/86400)+25569+(-6/24)</f>
        <v>42298.708333333328</v>
      </c>
      <c r="O1922" t="b">
        <v>0</v>
      </c>
      <c r="P1922">
        <v>105</v>
      </c>
      <c r="Q1922" t="b">
        <v>0</v>
      </c>
      <c r="R1922" t="s">
        <v>8294</v>
      </c>
      <c r="S1922" s="7">
        <f t="shared" ref="S1922:S1985" si="151">F1922/D1922*100</f>
        <v>43.03</v>
      </c>
      <c r="T1922" s="7">
        <f t="shared" si="149"/>
        <v>40.980952380952381</v>
      </c>
      <c r="U1922" t="s">
        <v>8319</v>
      </c>
      <c r="V1922" t="s">
        <v>8348</v>
      </c>
    </row>
    <row r="1923" spans="1:22" ht="30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38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4">
        <f t="shared" ref="L1923:L1986" si="152">(K1923/86400)+25569+(-6/24)</f>
        <v>41073.971562500003</v>
      </c>
      <c r="M1923" s="19">
        <f t="shared" ref="M1923:M1986" si="153">YEAR(L1923)</f>
        <v>2012</v>
      </c>
      <c r="N1923" s="14">
        <f t="shared" si="150"/>
        <v>41103.971562500003</v>
      </c>
      <c r="O1923" t="b">
        <v>0</v>
      </c>
      <c r="P1923">
        <v>38</v>
      </c>
      <c r="Q1923" t="b">
        <v>1</v>
      </c>
      <c r="R1923" t="s">
        <v>8279</v>
      </c>
      <c r="S1923" s="7">
        <f t="shared" si="151"/>
        <v>136.80000000000001</v>
      </c>
      <c r="T1923" s="7">
        <f t="shared" ref="T1923:T1986" si="154">IFERROR(F1923/P1923,0)</f>
        <v>54</v>
      </c>
      <c r="U1923" t="s">
        <v>8325</v>
      </c>
      <c r="V1923" t="s">
        <v>8329</v>
      </c>
    </row>
    <row r="1924" spans="1:22" ht="30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64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4">
        <f t="shared" si="152"/>
        <v>41590.005868055552</v>
      </c>
      <c r="M1924" s="19">
        <f t="shared" si="153"/>
        <v>2013</v>
      </c>
      <c r="N1924" s="14">
        <f t="shared" si="150"/>
        <v>41620.005868055552</v>
      </c>
      <c r="O1924" t="b">
        <v>0</v>
      </c>
      <c r="P1924">
        <v>64</v>
      </c>
      <c r="Q1924" t="b">
        <v>1</v>
      </c>
      <c r="R1924" t="s">
        <v>8279</v>
      </c>
      <c r="S1924" s="7">
        <f t="shared" si="151"/>
        <v>115.55</v>
      </c>
      <c r="T1924" s="7">
        <f t="shared" si="154"/>
        <v>36.109375</v>
      </c>
      <c r="U1924" t="s">
        <v>8325</v>
      </c>
      <c r="V1924" t="s">
        <v>8329</v>
      </c>
    </row>
    <row r="1925" spans="1:22" ht="30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13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4">
        <f t="shared" si="152"/>
        <v>40772.598749999997</v>
      </c>
      <c r="M1925" s="19">
        <f t="shared" si="153"/>
        <v>2011</v>
      </c>
      <c r="N1925" s="14">
        <f t="shared" si="150"/>
        <v>40812.957638888889</v>
      </c>
      <c r="O1925" t="b">
        <v>0</v>
      </c>
      <c r="P1925">
        <v>13</v>
      </c>
      <c r="Q1925" t="b">
        <v>1</v>
      </c>
      <c r="R1925" t="s">
        <v>8279</v>
      </c>
      <c r="S1925" s="7">
        <f t="shared" si="151"/>
        <v>240.79999999999998</v>
      </c>
      <c r="T1925" s="7">
        <f t="shared" si="154"/>
        <v>23.153846153846153</v>
      </c>
      <c r="U1925" t="s">
        <v>8325</v>
      </c>
      <c r="V1925" t="s">
        <v>8329</v>
      </c>
    </row>
    <row r="1926" spans="1:22" ht="45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33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4">
        <f t="shared" si="152"/>
        <v>41626.511053240742</v>
      </c>
      <c r="M1926" s="19">
        <f t="shared" si="153"/>
        <v>2013</v>
      </c>
      <c r="N1926" s="14">
        <f t="shared" si="150"/>
        <v>41654.564583333333</v>
      </c>
      <c r="O1926" t="b">
        <v>0</v>
      </c>
      <c r="P1926">
        <v>33</v>
      </c>
      <c r="Q1926" t="b">
        <v>1</v>
      </c>
      <c r="R1926" t="s">
        <v>8279</v>
      </c>
      <c r="S1926" s="7">
        <f t="shared" si="151"/>
        <v>114.39999999999999</v>
      </c>
      <c r="T1926" s="7">
        <f t="shared" si="154"/>
        <v>104</v>
      </c>
      <c r="U1926" t="s">
        <v>8325</v>
      </c>
      <c r="V1926" t="s">
        <v>8329</v>
      </c>
    </row>
    <row r="1927" spans="1:22" ht="30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52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4">
        <f t="shared" si="152"/>
        <v>41535.65148148148</v>
      </c>
      <c r="M1927" s="19">
        <f t="shared" si="153"/>
        <v>2013</v>
      </c>
      <c r="N1927" s="14">
        <f t="shared" si="150"/>
        <v>41557.75</v>
      </c>
      <c r="O1927" t="b">
        <v>0</v>
      </c>
      <c r="P1927">
        <v>52</v>
      </c>
      <c r="Q1927" t="b">
        <v>1</v>
      </c>
      <c r="R1927" t="s">
        <v>8279</v>
      </c>
      <c r="S1927" s="7">
        <f t="shared" si="151"/>
        <v>110.33333333333333</v>
      </c>
      <c r="T1927" s="7">
        <f t="shared" si="154"/>
        <v>31.826923076923077</v>
      </c>
      <c r="U1927" t="s">
        <v>8325</v>
      </c>
      <c r="V1927" t="s">
        <v>8329</v>
      </c>
    </row>
    <row r="1928" spans="1:22" ht="45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107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4">
        <f t="shared" si="152"/>
        <v>40456.704351851848</v>
      </c>
      <c r="M1928" s="19">
        <f t="shared" si="153"/>
        <v>2010</v>
      </c>
      <c r="N1928" s="14">
        <f t="shared" si="150"/>
        <v>40483.768055555556</v>
      </c>
      <c r="O1928" t="b">
        <v>0</v>
      </c>
      <c r="P1928">
        <v>107</v>
      </c>
      <c r="Q1928" t="b">
        <v>1</v>
      </c>
      <c r="R1928" t="s">
        <v>8279</v>
      </c>
      <c r="S1928" s="7">
        <f t="shared" si="151"/>
        <v>195.37933333333334</v>
      </c>
      <c r="T1928" s="7">
        <f t="shared" si="154"/>
        <v>27.3896261682243</v>
      </c>
      <c r="U1928" t="s">
        <v>8325</v>
      </c>
      <c r="V1928" t="s">
        <v>8329</v>
      </c>
    </row>
    <row r="1929" spans="1:22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11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4">
        <f t="shared" si="152"/>
        <v>40960.611562500002</v>
      </c>
      <c r="M1929" s="19">
        <f t="shared" si="153"/>
        <v>2012</v>
      </c>
      <c r="N1929" s="14">
        <f t="shared" si="150"/>
        <v>40975.957638888889</v>
      </c>
      <c r="O1929" t="b">
        <v>0</v>
      </c>
      <c r="P1929">
        <v>11</v>
      </c>
      <c r="Q1929" t="b">
        <v>1</v>
      </c>
      <c r="R1929" t="s">
        <v>8279</v>
      </c>
      <c r="S1929" s="7">
        <f t="shared" si="151"/>
        <v>103.33333333333334</v>
      </c>
      <c r="T1929" s="7">
        <f t="shared" si="154"/>
        <v>56.363636363636367</v>
      </c>
      <c r="U1929" t="s">
        <v>8325</v>
      </c>
      <c r="V1929" t="s">
        <v>8329</v>
      </c>
    </row>
    <row r="1930" spans="1:22" ht="30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34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4">
        <f t="shared" si="152"/>
        <v>41371.3980787037</v>
      </c>
      <c r="M1930" s="19">
        <f t="shared" si="153"/>
        <v>2013</v>
      </c>
      <c r="N1930" s="14">
        <f t="shared" si="150"/>
        <v>41401.3980787037</v>
      </c>
      <c r="O1930" t="b">
        <v>0</v>
      </c>
      <c r="P1930">
        <v>34</v>
      </c>
      <c r="Q1930" t="b">
        <v>1</v>
      </c>
      <c r="R1930" t="s">
        <v>8279</v>
      </c>
      <c r="S1930" s="7">
        <f t="shared" si="151"/>
        <v>103.1372549019608</v>
      </c>
      <c r="T1930" s="7">
        <f t="shared" si="154"/>
        <v>77.352941176470594</v>
      </c>
      <c r="U1930" t="s">
        <v>8325</v>
      </c>
      <c r="V1930" t="s">
        <v>8329</v>
      </c>
    </row>
    <row r="1931" spans="1:22" ht="4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75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4">
        <f t="shared" si="152"/>
        <v>40686.771597222221</v>
      </c>
      <c r="M1931" s="19">
        <f t="shared" si="153"/>
        <v>2011</v>
      </c>
      <c r="N1931" s="14">
        <f t="shared" si="150"/>
        <v>40728.771597222221</v>
      </c>
      <c r="O1931" t="b">
        <v>0</v>
      </c>
      <c r="P1931">
        <v>75</v>
      </c>
      <c r="Q1931" t="b">
        <v>1</v>
      </c>
      <c r="R1931" t="s">
        <v>8279</v>
      </c>
      <c r="S1931" s="7">
        <f t="shared" si="151"/>
        <v>100.3125</v>
      </c>
      <c r="T1931" s="7">
        <f t="shared" si="154"/>
        <v>42.8</v>
      </c>
      <c r="U1931" t="s">
        <v>8325</v>
      </c>
      <c r="V1931" t="s">
        <v>8329</v>
      </c>
    </row>
    <row r="1932" spans="1:22" ht="30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26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4">
        <f t="shared" si="152"/>
        <v>41402.308819444443</v>
      </c>
      <c r="M1932" s="19">
        <f t="shared" si="153"/>
        <v>2013</v>
      </c>
      <c r="N1932" s="14">
        <f t="shared" si="150"/>
        <v>41462.308819444443</v>
      </c>
      <c r="O1932" t="b">
        <v>0</v>
      </c>
      <c r="P1932">
        <v>26</v>
      </c>
      <c r="Q1932" t="b">
        <v>1</v>
      </c>
      <c r="R1932" t="s">
        <v>8279</v>
      </c>
      <c r="S1932" s="7">
        <f t="shared" si="151"/>
        <v>127</v>
      </c>
      <c r="T1932" s="7">
        <f t="shared" si="154"/>
        <v>48.846153846153847</v>
      </c>
      <c r="U1932" t="s">
        <v>8325</v>
      </c>
      <c r="V1932" t="s">
        <v>8329</v>
      </c>
    </row>
    <row r="1933" spans="1:22" ht="30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50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4">
        <f t="shared" si="152"/>
        <v>41037.642465277779</v>
      </c>
      <c r="M1933" s="19">
        <f t="shared" si="153"/>
        <v>2012</v>
      </c>
      <c r="N1933" s="14">
        <f t="shared" si="150"/>
        <v>41050.895833333336</v>
      </c>
      <c r="O1933" t="b">
        <v>0</v>
      </c>
      <c r="P1933">
        <v>50</v>
      </c>
      <c r="Q1933" t="b">
        <v>1</v>
      </c>
      <c r="R1933" t="s">
        <v>8279</v>
      </c>
      <c r="S1933" s="7">
        <f t="shared" si="151"/>
        <v>120.601</v>
      </c>
      <c r="T1933" s="7">
        <f t="shared" si="154"/>
        <v>48.240400000000001</v>
      </c>
      <c r="U1933" t="s">
        <v>8325</v>
      </c>
      <c r="V1933" t="s">
        <v>8329</v>
      </c>
    </row>
    <row r="1934" spans="1:22" ht="45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80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4">
        <f t="shared" si="152"/>
        <v>40911.559872685189</v>
      </c>
      <c r="M1934" s="19">
        <f t="shared" si="153"/>
        <v>2012</v>
      </c>
      <c r="N1934" s="14">
        <f t="shared" si="150"/>
        <v>40932.559872685189</v>
      </c>
      <c r="O1934" t="b">
        <v>0</v>
      </c>
      <c r="P1934">
        <v>80</v>
      </c>
      <c r="Q1934" t="b">
        <v>1</v>
      </c>
      <c r="R1934" t="s">
        <v>8279</v>
      </c>
      <c r="S1934" s="7">
        <f t="shared" si="151"/>
        <v>106.99047619047619</v>
      </c>
      <c r="T1934" s="7">
        <f t="shared" si="154"/>
        <v>70.212500000000006</v>
      </c>
      <c r="U1934" t="s">
        <v>8325</v>
      </c>
      <c r="V1934" t="s">
        <v>8329</v>
      </c>
    </row>
    <row r="1935" spans="1:22" ht="4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110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4">
        <f t="shared" si="152"/>
        <v>41878.880868055552</v>
      </c>
      <c r="M1935" s="19">
        <f t="shared" si="153"/>
        <v>2014</v>
      </c>
      <c r="N1935" s="14">
        <f t="shared" si="150"/>
        <v>41908.880868055552</v>
      </c>
      <c r="O1935" t="b">
        <v>0</v>
      </c>
      <c r="P1935">
        <v>110</v>
      </c>
      <c r="Q1935" t="b">
        <v>1</v>
      </c>
      <c r="R1935" t="s">
        <v>8279</v>
      </c>
      <c r="S1935" s="7">
        <f t="shared" si="151"/>
        <v>172.43333333333334</v>
      </c>
      <c r="T1935" s="7">
        <f t="shared" si="154"/>
        <v>94.054545454545448</v>
      </c>
      <c r="U1935" t="s">
        <v>8325</v>
      </c>
      <c r="V1935" t="s">
        <v>8329</v>
      </c>
    </row>
    <row r="1936" spans="1:22" ht="4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77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4">
        <f t="shared" si="152"/>
        <v>40865.617141203707</v>
      </c>
      <c r="M1936" s="19">
        <f t="shared" si="153"/>
        <v>2011</v>
      </c>
      <c r="N1936" s="14">
        <f t="shared" si="150"/>
        <v>40901.958333333336</v>
      </c>
      <c r="O1936" t="b">
        <v>0</v>
      </c>
      <c r="P1936">
        <v>77</v>
      </c>
      <c r="Q1936" t="b">
        <v>1</v>
      </c>
      <c r="R1936" t="s">
        <v>8279</v>
      </c>
      <c r="S1936" s="7">
        <f t="shared" si="151"/>
        <v>123.61999999999999</v>
      </c>
      <c r="T1936" s="7">
        <f t="shared" si="154"/>
        <v>80.272727272727266</v>
      </c>
      <c r="U1936" t="s">
        <v>8325</v>
      </c>
      <c r="V1936" t="s">
        <v>8329</v>
      </c>
    </row>
    <row r="1937" spans="1:22" ht="4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50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4">
        <f t="shared" si="152"/>
        <v>41773.682534722218</v>
      </c>
      <c r="M1937" s="19">
        <f t="shared" si="153"/>
        <v>2014</v>
      </c>
      <c r="N1937" s="14">
        <f t="shared" si="150"/>
        <v>41810.957638888889</v>
      </c>
      <c r="O1937" t="b">
        <v>0</v>
      </c>
      <c r="P1937">
        <v>50</v>
      </c>
      <c r="Q1937" t="b">
        <v>1</v>
      </c>
      <c r="R1937" t="s">
        <v>8279</v>
      </c>
      <c r="S1937" s="7">
        <f t="shared" si="151"/>
        <v>108.4</v>
      </c>
      <c r="T1937" s="7">
        <f t="shared" si="154"/>
        <v>54.2</v>
      </c>
      <c r="U1937" t="s">
        <v>8325</v>
      </c>
      <c r="V1937" t="s">
        <v>8329</v>
      </c>
    </row>
    <row r="1938" spans="1:22" ht="4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145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4">
        <f t="shared" si="152"/>
        <v>40852.639699074076</v>
      </c>
      <c r="M1938" s="19">
        <f t="shared" si="153"/>
        <v>2011</v>
      </c>
      <c r="N1938" s="14">
        <f t="shared" si="150"/>
        <v>40882.999305555553</v>
      </c>
      <c r="O1938" t="b">
        <v>0</v>
      </c>
      <c r="P1938">
        <v>145</v>
      </c>
      <c r="Q1938" t="b">
        <v>1</v>
      </c>
      <c r="R1938" t="s">
        <v>8279</v>
      </c>
      <c r="S1938" s="7">
        <f t="shared" si="151"/>
        <v>116.52013333333333</v>
      </c>
      <c r="T1938" s="7">
        <f t="shared" si="154"/>
        <v>60.26903448275862</v>
      </c>
      <c r="U1938" t="s">
        <v>8325</v>
      </c>
      <c r="V1938" t="s">
        <v>8329</v>
      </c>
    </row>
    <row r="1939" spans="1:22" ht="4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29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4">
        <f t="shared" si="152"/>
        <v>41058.868993055556</v>
      </c>
      <c r="M1939" s="19">
        <f t="shared" si="153"/>
        <v>2012</v>
      </c>
      <c r="N1939" s="14">
        <f t="shared" si="150"/>
        <v>41074.915972222225</v>
      </c>
      <c r="O1939" t="b">
        <v>0</v>
      </c>
      <c r="P1939">
        <v>29</v>
      </c>
      <c r="Q1939" t="b">
        <v>1</v>
      </c>
      <c r="R1939" t="s">
        <v>8279</v>
      </c>
      <c r="S1939" s="7">
        <f t="shared" si="151"/>
        <v>187.245</v>
      </c>
      <c r="T1939" s="7">
        <f t="shared" si="154"/>
        <v>38.740344827586206</v>
      </c>
      <c r="U1939" t="s">
        <v>8325</v>
      </c>
      <c r="V1939" t="s">
        <v>8329</v>
      </c>
    </row>
    <row r="1940" spans="1:22" ht="4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114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4">
        <f t="shared" si="152"/>
        <v>41426.009618055556</v>
      </c>
      <c r="M1940" s="19">
        <f t="shared" si="153"/>
        <v>2013</v>
      </c>
      <c r="N1940" s="14">
        <f t="shared" si="150"/>
        <v>41456.958333333336</v>
      </c>
      <c r="O1940" t="b">
        <v>0</v>
      </c>
      <c r="P1940">
        <v>114</v>
      </c>
      <c r="Q1940" t="b">
        <v>1</v>
      </c>
      <c r="R1940" t="s">
        <v>8279</v>
      </c>
      <c r="S1940" s="7">
        <f t="shared" si="151"/>
        <v>115.93333333333334</v>
      </c>
      <c r="T1940" s="7">
        <f t="shared" si="154"/>
        <v>152.54385964912279</v>
      </c>
      <c r="U1940" t="s">
        <v>8325</v>
      </c>
      <c r="V1940" t="s">
        <v>8329</v>
      </c>
    </row>
    <row r="1941" spans="1:22" ht="45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96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4">
        <f t="shared" si="152"/>
        <v>41313.735046296293</v>
      </c>
      <c r="M1941" s="19">
        <f t="shared" si="153"/>
        <v>2013</v>
      </c>
      <c r="N1941" s="14">
        <f t="shared" si="150"/>
        <v>41343.693379629629</v>
      </c>
      <c r="O1941" t="b">
        <v>0</v>
      </c>
      <c r="P1941">
        <v>96</v>
      </c>
      <c r="Q1941" t="b">
        <v>1</v>
      </c>
      <c r="R1941" t="s">
        <v>8279</v>
      </c>
      <c r="S1941" s="7">
        <f t="shared" si="151"/>
        <v>110.7</v>
      </c>
      <c r="T1941" s="7">
        <f t="shared" si="154"/>
        <v>115.3125</v>
      </c>
      <c r="U1941" t="s">
        <v>8325</v>
      </c>
      <c r="V1941" t="s">
        <v>8329</v>
      </c>
    </row>
    <row r="1942" spans="1:22" ht="4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31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4">
        <f t="shared" si="152"/>
        <v>40670.257326388892</v>
      </c>
      <c r="M1942" s="19">
        <f t="shared" si="153"/>
        <v>2011</v>
      </c>
      <c r="N1942" s="14">
        <f t="shared" si="150"/>
        <v>40708.915972222225</v>
      </c>
      <c r="O1942" t="b">
        <v>0</v>
      </c>
      <c r="P1942">
        <v>31</v>
      </c>
      <c r="Q1942" t="b">
        <v>1</v>
      </c>
      <c r="R1942" t="s">
        <v>8279</v>
      </c>
      <c r="S1942" s="7">
        <f t="shared" si="151"/>
        <v>170.92307692307693</v>
      </c>
      <c r="T1942" s="7">
        <f t="shared" si="154"/>
        <v>35.838709677419352</v>
      </c>
      <c r="U1942" t="s">
        <v>8325</v>
      </c>
      <c r="V1942" t="s">
        <v>8329</v>
      </c>
    </row>
    <row r="1943" spans="1:22" ht="4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4883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4">
        <f t="shared" si="152"/>
        <v>41744.040868055556</v>
      </c>
      <c r="M1943" s="19">
        <f t="shared" si="153"/>
        <v>2014</v>
      </c>
      <c r="N1943" s="14">
        <f t="shared" si="150"/>
        <v>41774.040868055556</v>
      </c>
      <c r="O1943" t="b">
        <v>1</v>
      </c>
      <c r="P1943">
        <v>4883</v>
      </c>
      <c r="Q1943" t="b">
        <v>1</v>
      </c>
      <c r="R1943" t="s">
        <v>8295</v>
      </c>
      <c r="S1943" s="7">
        <f t="shared" si="151"/>
        <v>126.11835600000001</v>
      </c>
      <c r="T1943" s="7">
        <f t="shared" si="154"/>
        <v>64.570118779438872</v>
      </c>
      <c r="U1943" t="s">
        <v>8319</v>
      </c>
      <c r="V1943" t="s">
        <v>8349</v>
      </c>
    </row>
    <row r="1944" spans="1:22" ht="4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95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4">
        <f t="shared" si="152"/>
        <v>40638.578009259261</v>
      </c>
      <c r="M1944" s="19">
        <f t="shared" si="153"/>
        <v>2011</v>
      </c>
      <c r="N1944" s="14">
        <f t="shared" si="150"/>
        <v>40728.578009259261</v>
      </c>
      <c r="O1944" t="b">
        <v>1</v>
      </c>
      <c r="P1944">
        <v>95</v>
      </c>
      <c r="Q1944" t="b">
        <v>1</v>
      </c>
      <c r="R1944" t="s">
        <v>8295</v>
      </c>
      <c r="S1944" s="7">
        <f t="shared" si="151"/>
        <v>138.44033333333334</v>
      </c>
      <c r="T1944" s="7">
        <f t="shared" si="154"/>
        <v>87.436000000000007</v>
      </c>
      <c r="U1944" t="s">
        <v>8319</v>
      </c>
      <c r="V1944" t="s">
        <v>8349</v>
      </c>
    </row>
    <row r="1945" spans="1:22" ht="4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2478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4">
        <f t="shared" si="152"/>
        <v>42548.019861111112</v>
      </c>
      <c r="M1945" s="19">
        <f t="shared" si="153"/>
        <v>2016</v>
      </c>
      <c r="N1945" s="14">
        <f t="shared" si="150"/>
        <v>42593.019861111112</v>
      </c>
      <c r="O1945" t="b">
        <v>1</v>
      </c>
      <c r="P1945">
        <v>2478</v>
      </c>
      <c r="Q1945" t="b">
        <v>1</v>
      </c>
      <c r="R1945" t="s">
        <v>8295</v>
      </c>
      <c r="S1945" s="7">
        <f t="shared" si="151"/>
        <v>1705.2499999999998</v>
      </c>
      <c r="T1945" s="7">
        <f t="shared" si="154"/>
        <v>68.815577078288939</v>
      </c>
      <c r="U1945" t="s">
        <v>8319</v>
      </c>
      <c r="V1945" t="s">
        <v>8349</v>
      </c>
    </row>
    <row r="1946" spans="1:22" ht="45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1789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4">
        <f t="shared" si="152"/>
        <v>41730.334374999999</v>
      </c>
      <c r="M1946" s="19">
        <f t="shared" si="153"/>
        <v>2014</v>
      </c>
      <c r="N1946" s="14">
        <f t="shared" si="150"/>
        <v>41760.334374999999</v>
      </c>
      <c r="O1946" t="b">
        <v>1</v>
      </c>
      <c r="P1946">
        <v>1789</v>
      </c>
      <c r="Q1946" t="b">
        <v>1</v>
      </c>
      <c r="R1946" t="s">
        <v>8295</v>
      </c>
      <c r="S1946" s="7">
        <f t="shared" si="151"/>
        <v>788.05550000000005</v>
      </c>
      <c r="T1946" s="7">
        <f t="shared" si="154"/>
        <v>176.200223588597</v>
      </c>
      <c r="U1946" t="s">
        <v>8319</v>
      </c>
      <c r="V1946" t="s">
        <v>8349</v>
      </c>
    </row>
    <row r="1947" spans="1:22" ht="4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680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4">
        <f t="shared" si="152"/>
        <v>42157.001828703702</v>
      </c>
      <c r="M1947" s="19">
        <f t="shared" si="153"/>
        <v>2015</v>
      </c>
      <c r="N1947" s="14">
        <f t="shared" si="150"/>
        <v>42197.001828703702</v>
      </c>
      <c r="O1947" t="b">
        <v>1</v>
      </c>
      <c r="P1947">
        <v>680</v>
      </c>
      <c r="Q1947" t="b">
        <v>1</v>
      </c>
      <c r="R1947" t="s">
        <v>8295</v>
      </c>
      <c r="S1947" s="7">
        <f t="shared" si="151"/>
        <v>348.01799999999997</v>
      </c>
      <c r="T1947" s="7">
        <f t="shared" si="154"/>
        <v>511.79117647058825</v>
      </c>
      <c r="U1947" t="s">
        <v>8319</v>
      </c>
      <c r="V1947" t="s">
        <v>8349</v>
      </c>
    </row>
    <row r="1948" spans="1:22" ht="45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70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4">
        <f t="shared" si="152"/>
        <v>41688.900011574078</v>
      </c>
      <c r="M1948" s="19">
        <f t="shared" si="153"/>
        <v>2014</v>
      </c>
      <c r="N1948" s="14">
        <f t="shared" si="150"/>
        <v>41748.858344907407</v>
      </c>
      <c r="O1948" t="b">
        <v>1</v>
      </c>
      <c r="P1948">
        <v>70</v>
      </c>
      <c r="Q1948" t="b">
        <v>1</v>
      </c>
      <c r="R1948" t="s">
        <v>8295</v>
      </c>
      <c r="S1948" s="7">
        <f t="shared" si="151"/>
        <v>149.74666666666667</v>
      </c>
      <c r="T1948" s="7">
        <f t="shared" si="154"/>
        <v>160.44285714285715</v>
      </c>
      <c r="U1948" t="s">
        <v>8319</v>
      </c>
      <c r="V1948" t="s">
        <v>8349</v>
      </c>
    </row>
    <row r="1949" spans="1:22" ht="45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23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4">
        <f t="shared" si="152"/>
        <v>40102.668055555558</v>
      </c>
      <c r="M1949" s="19">
        <f t="shared" si="153"/>
        <v>2009</v>
      </c>
      <c r="N1949" s="14">
        <f t="shared" si="150"/>
        <v>40139.999305555553</v>
      </c>
      <c r="O1949" t="b">
        <v>1</v>
      </c>
      <c r="P1949">
        <v>23</v>
      </c>
      <c r="Q1949" t="b">
        <v>1</v>
      </c>
      <c r="R1949" t="s">
        <v>8295</v>
      </c>
      <c r="S1949" s="7">
        <f t="shared" si="151"/>
        <v>100.63375000000001</v>
      </c>
      <c r="T1949" s="7">
        <f t="shared" si="154"/>
        <v>35.003043478260871</v>
      </c>
      <c r="U1949" t="s">
        <v>8319</v>
      </c>
      <c r="V1949" t="s">
        <v>8349</v>
      </c>
    </row>
    <row r="1950" spans="1:22" ht="30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4245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4">
        <f t="shared" si="152"/>
        <v>42473.354270833333</v>
      </c>
      <c r="M1950" s="19">
        <f t="shared" si="153"/>
        <v>2016</v>
      </c>
      <c r="N1950" s="14">
        <f t="shared" si="150"/>
        <v>42527.459722222222</v>
      </c>
      <c r="O1950" t="b">
        <v>1</v>
      </c>
      <c r="P1950">
        <v>4245</v>
      </c>
      <c r="Q1950" t="b">
        <v>1</v>
      </c>
      <c r="R1950" t="s">
        <v>8295</v>
      </c>
      <c r="S1950" s="7">
        <f t="shared" si="151"/>
        <v>800.21100000000001</v>
      </c>
      <c r="T1950" s="7">
        <f t="shared" si="154"/>
        <v>188.50671378091872</v>
      </c>
      <c r="U1950" t="s">
        <v>8319</v>
      </c>
      <c r="V1950" t="s">
        <v>8349</v>
      </c>
    </row>
    <row r="1951" spans="1:22" ht="30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943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4">
        <f t="shared" si="152"/>
        <v>41800.173043981486</v>
      </c>
      <c r="M1951" s="19">
        <f t="shared" si="153"/>
        <v>2014</v>
      </c>
      <c r="N1951" s="14">
        <f t="shared" si="150"/>
        <v>41830.173043981486</v>
      </c>
      <c r="O1951" t="b">
        <v>1</v>
      </c>
      <c r="P1951">
        <v>943</v>
      </c>
      <c r="Q1951" t="b">
        <v>1</v>
      </c>
      <c r="R1951" t="s">
        <v>8295</v>
      </c>
      <c r="S1951" s="7">
        <f t="shared" si="151"/>
        <v>106.00260000000002</v>
      </c>
      <c r="T1951" s="7">
        <f t="shared" si="154"/>
        <v>56.204984093319197</v>
      </c>
      <c r="U1951" t="s">
        <v>8319</v>
      </c>
      <c r="V1951" t="s">
        <v>8349</v>
      </c>
    </row>
    <row r="1952" spans="1:22" ht="4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1876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4">
        <f t="shared" si="152"/>
        <v>40623.931400462963</v>
      </c>
      <c r="M1952" s="19">
        <f t="shared" si="153"/>
        <v>2011</v>
      </c>
      <c r="N1952" s="14">
        <f t="shared" si="150"/>
        <v>40654.931400462963</v>
      </c>
      <c r="O1952" t="b">
        <v>1</v>
      </c>
      <c r="P1952">
        <v>1876</v>
      </c>
      <c r="Q1952" t="b">
        <v>1</v>
      </c>
      <c r="R1952" t="s">
        <v>8295</v>
      </c>
      <c r="S1952" s="7">
        <f t="shared" si="151"/>
        <v>200.51866666666669</v>
      </c>
      <c r="T1952" s="7">
        <f t="shared" si="154"/>
        <v>51.3054157782516</v>
      </c>
      <c r="U1952" t="s">
        <v>8319</v>
      </c>
      <c r="V1952" t="s">
        <v>8349</v>
      </c>
    </row>
    <row r="1953" spans="1:22" ht="4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834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4">
        <f t="shared" si="152"/>
        <v>42651.170567129629</v>
      </c>
      <c r="M1953" s="19">
        <f t="shared" si="153"/>
        <v>2016</v>
      </c>
      <c r="N1953" s="14">
        <f t="shared" si="150"/>
        <v>42681.212233796294</v>
      </c>
      <c r="O1953" t="b">
        <v>1</v>
      </c>
      <c r="P1953">
        <v>834</v>
      </c>
      <c r="Q1953" t="b">
        <v>1</v>
      </c>
      <c r="R1953" t="s">
        <v>8295</v>
      </c>
      <c r="S1953" s="7">
        <f t="shared" si="151"/>
        <v>212.44399999999999</v>
      </c>
      <c r="T1953" s="7">
        <f t="shared" si="154"/>
        <v>127.36450839328538</v>
      </c>
      <c r="U1953" t="s">
        <v>8319</v>
      </c>
      <c r="V1953" t="s">
        <v>8349</v>
      </c>
    </row>
    <row r="1954" spans="1:22" ht="4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682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4">
        <f t="shared" si="152"/>
        <v>41526.35665509259</v>
      </c>
      <c r="M1954" s="19">
        <f t="shared" si="153"/>
        <v>2013</v>
      </c>
      <c r="N1954" s="14">
        <f t="shared" si="150"/>
        <v>41563.35665509259</v>
      </c>
      <c r="O1954" t="b">
        <v>1</v>
      </c>
      <c r="P1954">
        <v>682</v>
      </c>
      <c r="Q1954" t="b">
        <v>1</v>
      </c>
      <c r="R1954" t="s">
        <v>8295</v>
      </c>
      <c r="S1954" s="7">
        <f t="shared" si="151"/>
        <v>198.47237142857145</v>
      </c>
      <c r="T1954" s="7">
        <f t="shared" si="154"/>
        <v>101.85532258064516</v>
      </c>
      <c r="U1954" t="s">
        <v>8319</v>
      </c>
      <c r="V1954" t="s">
        <v>8349</v>
      </c>
    </row>
    <row r="1955" spans="1:22" ht="4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147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4">
        <f t="shared" si="152"/>
        <v>40940.949826388889</v>
      </c>
      <c r="M1955" s="19">
        <f t="shared" si="153"/>
        <v>2012</v>
      </c>
      <c r="N1955" s="14">
        <f t="shared" si="150"/>
        <v>40969.875</v>
      </c>
      <c r="O1955" t="b">
        <v>1</v>
      </c>
      <c r="P1955">
        <v>147</v>
      </c>
      <c r="Q1955" t="b">
        <v>1</v>
      </c>
      <c r="R1955" t="s">
        <v>8295</v>
      </c>
      <c r="S1955" s="7">
        <f t="shared" si="151"/>
        <v>225.94666666666666</v>
      </c>
      <c r="T1955" s="7">
        <f t="shared" si="154"/>
        <v>230.55782312925169</v>
      </c>
      <c r="U1955" t="s">
        <v>8319</v>
      </c>
      <c r="V1955" t="s">
        <v>8349</v>
      </c>
    </row>
    <row r="1956" spans="1:22" ht="30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415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4">
        <f t="shared" si="152"/>
        <v>42394.330740740741</v>
      </c>
      <c r="M1956" s="19">
        <f t="shared" si="153"/>
        <v>2016</v>
      </c>
      <c r="N1956" s="14">
        <f t="shared" si="150"/>
        <v>42440.958333333328</v>
      </c>
      <c r="O1956" t="b">
        <v>1</v>
      </c>
      <c r="P1956">
        <v>415</v>
      </c>
      <c r="Q1956" t="b">
        <v>1</v>
      </c>
      <c r="R1956" t="s">
        <v>8295</v>
      </c>
      <c r="S1956" s="7">
        <f t="shared" si="151"/>
        <v>698.94800000000009</v>
      </c>
      <c r="T1956" s="7">
        <f t="shared" si="154"/>
        <v>842.10602409638557</v>
      </c>
      <c r="U1956" t="s">
        <v>8319</v>
      </c>
      <c r="V1956" t="s">
        <v>8349</v>
      </c>
    </row>
    <row r="1957" spans="1:22" ht="4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290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4">
        <f t="shared" si="152"/>
        <v>41020.021770833337</v>
      </c>
      <c r="M1957" s="19">
        <f t="shared" si="153"/>
        <v>2012</v>
      </c>
      <c r="N1957" s="14">
        <f t="shared" si="150"/>
        <v>41052.541666666664</v>
      </c>
      <c r="O1957" t="b">
        <v>1</v>
      </c>
      <c r="P1957">
        <v>290</v>
      </c>
      <c r="Q1957" t="b">
        <v>1</v>
      </c>
      <c r="R1957" t="s">
        <v>8295</v>
      </c>
      <c r="S1957" s="7">
        <f t="shared" si="151"/>
        <v>398.59528571428569</v>
      </c>
      <c r="T1957" s="7">
        <f t="shared" si="154"/>
        <v>577.27593103448271</v>
      </c>
      <c r="U1957" t="s">
        <v>8319</v>
      </c>
      <c r="V1957" t="s">
        <v>8349</v>
      </c>
    </row>
    <row r="1958" spans="1:22" ht="4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365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4">
        <f t="shared" si="152"/>
        <v>42067.673668981486</v>
      </c>
      <c r="M1958" s="19">
        <f t="shared" si="153"/>
        <v>2015</v>
      </c>
      <c r="N1958" s="14">
        <f t="shared" si="150"/>
        <v>42112.632002314815</v>
      </c>
      <c r="O1958" t="b">
        <v>1</v>
      </c>
      <c r="P1958">
        <v>365</v>
      </c>
      <c r="Q1958" t="b">
        <v>1</v>
      </c>
      <c r="R1958" t="s">
        <v>8295</v>
      </c>
      <c r="S1958" s="7">
        <f t="shared" si="151"/>
        <v>294.0333333333333</v>
      </c>
      <c r="T1958" s="7">
        <f t="shared" si="154"/>
        <v>483.34246575342468</v>
      </c>
      <c r="U1958" t="s">
        <v>8319</v>
      </c>
      <c r="V1958" t="s">
        <v>8349</v>
      </c>
    </row>
    <row r="1959" spans="1:22" ht="30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660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4">
        <f t="shared" si="152"/>
        <v>41178.848530092597</v>
      </c>
      <c r="M1959" s="19">
        <f t="shared" si="153"/>
        <v>2012</v>
      </c>
      <c r="N1959" s="14">
        <f t="shared" si="150"/>
        <v>41208.848530092597</v>
      </c>
      <c r="O1959" t="b">
        <v>1</v>
      </c>
      <c r="P1959">
        <v>660</v>
      </c>
      <c r="Q1959" t="b">
        <v>1</v>
      </c>
      <c r="R1959" t="s">
        <v>8295</v>
      </c>
      <c r="S1959" s="7">
        <f t="shared" si="151"/>
        <v>167.50470000000001</v>
      </c>
      <c r="T1959" s="7">
        <f t="shared" si="154"/>
        <v>76.138500000000008</v>
      </c>
      <c r="U1959" t="s">
        <v>8319</v>
      </c>
      <c r="V1959" t="s">
        <v>8349</v>
      </c>
    </row>
    <row r="1960" spans="1:22" ht="4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1356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4">
        <f t="shared" si="152"/>
        <v>41326.737974537034</v>
      </c>
      <c r="M1960" s="19">
        <f t="shared" si="153"/>
        <v>2013</v>
      </c>
      <c r="N1960" s="14">
        <f t="shared" si="150"/>
        <v>41356.69630787037</v>
      </c>
      <c r="O1960" t="b">
        <v>1</v>
      </c>
      <c r="P1960">
        <v>1356</v>
      </c>
      <c r="Q1960" t="b">
        <v>1</v>
      </c>
      <c r="R1960" t="s">
        <v>8295</v>
      </c>
      <c r="S1960" s="7">
        <f t="shared" si="151"/>
        <v>1435.5717142857143</v>
      </c>
      <c r="T1960" s="7">
        <f t="shared" si="154"/>
        <v>74.107684365781708</v>
      </c>
      <c r="U1960" t="s">
        <v>8319</v>
      </c>
      <c r="V1960" t="s">
        <v>8349</v>
      </c>
    </row>
    <row r="1961" spans="1:22" ht="45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424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4">
        <f t="shared" si="152"/>
        <v>41871.595601851848</v>
      </c>
      <c r="M1961" s="19">
        <f t="shared" si="153"/>
        <v>2014</v>
      </c>
      <c r="N1961" s="14">
        <f t="shared" si="150"/>
        <v>41912.75</v>
      </c>
      <c r="O1961" t="b">
        <v>1</v>
      </c>
      <c r="P1961">
        <v>424</v>
      </c>
      <c r="Q1961" t="b">
        <v>1</v>
      </c>
      <c r="R1961" t="s">
        <v>8295</v>
      </c>
      <c r="S1961" s="7">
        <f t="shared" si="151"/>
        <v>156.73439999999999</v>
      </c>
      <c r="T1961" s="7">
        <f t="shared" si="154"/>
        <v>36.965660377358489</v>
      </c>
      <c r="U1961" t="s">
        <v>8319</v>
      </c>
      <c r="V1961" t="s">
        <v>8349</v>
      </c>
    </row>
    <row r="1962" spans="1:22" ht="4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33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4">
        <f t="shared" si="152"/>
        <v>41964.112743055557</v>
      </c>
      <c r="M1962" s="19">
        <f t="shared" si="153"/>
        <v>2014</v>
      </c>
      <c r="N1962" s="14">
        <f t="shared" si="150"/>
        <v>41994.112743055557</v>
      </c>
      <c r="O1962" t="b">
        <v>1</v>
      </c>
      <c r="P1962">
        <v>33</v>
      </c>
      <c r="Q1962" t="b">
        <v>1</v>
      </c>
      <c r="R1962" t="s">
        <v>8295</v>
      </c>
      <c r="S1962" s="7">
        <f t="shared" si="151"/>
        <v>117.90285714285716</v>
      </c>
      <c r="T1962" s="7">
        <f t="shared" si="154"/>
        <v>2500.969696969697</v>
      </c>
      <c r="U1962" t="s">
        <v>8319</v>
      </c>
      <c r="V1962" t="s">
        <v>8349</v>
      </c>
    </row>
    <row r="1963" spans="1:22" ht="4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1633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4">
        <f t="shared" si="152"/>
        <v>41147.944641203707</v>
      </c>
      <c r="M1963" s="19">
        <f t="shared" si="153"/>
        <v>2012</v>
      </c>
      <c r="N1963" s="14">
        <f t="shared" si="150"/>
        <v>41187.915972222225</v>
      </c>
      <c r="O1963" t="b">
        <v>1</v>
      </c>
      <c r="P1963">
        <v>1633</v>
      </c>
      <c r="Q1963" t="b">
        <v>1</v>
      </c>
      <c r="R1963" t="s">
        <v>8295</v>
      </c>
      <c r="S1963" s="7">
        <f t="shared" si="151"/>
        <v>1105.3811999999998</v>
      </c>
      <c r="T1963" s="7">
        <f t="shared" si="154"/>
        <v>67.690214329454989</v>
      </c>
      <c r="U1963" t="s">
        <v>8319</v>
      </c>
      <c r="V1963" t="s">
        <v>8349</v>
      </c>
    </row>
    <row r="1964" spans="1:22" ht="4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306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4">
        <f t="shared" si="152"/>
        <v>41742.530509259261</v>
      </c>
      <c r="M1964" s="19">
        <f t="shared" si="153"/>
        <v>2014</v>
      </c>
      <c r="N1964" s="14">
        <f t="shared" si="150"/>
        <v>41772.530509259261</v>
      </c>
      <c r="O1964" t="b">
        <v>1</v>
      </c>
      <c r="P1964">
        <v>306</v>
      </c>
      <c r="Q1964" t="b">
        <v>1</v>
      </c>
      <c r="R1964" t="s">
        <v>8295</v>
      </c>
      <c r="S1964" s="7">
        <f t="shared" si="151"/>
        <v>192.92499999999998</v>
      </c>
      <c r="T1964" s="7">
        <f t="shared" si="154"/>
        <v>63.04738562091503</v>
      </c>
      <c r="U1964" t="s">
        <v>8319</v>
      </c>
      <c r="V1964" t="s">
        <v>8349</v>
      </c>
    </row>
    <row r="1965" spans="1:22" ht="45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205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4">
        <f t="shared" si="152"/>
        <v>41863.179791666669</v>
      </c>
      <c r="M1965" s="19">
        <f t="shared" si="153"/>
        <v>2014</v>
      </c>
      <c r="N1965" s="14">
        <f t="shared" si="150"/>
        <v>41898.179791666669</v>
      </c>
      <c r="O1965" t="b">
        <v>1</v>
      </c>
      <c r="P1965">
        <v>205</v>
      </c>
      <c r="Q1965" t="b">
        <v>1</v>
      </c>
      <c r="R1965" t="s">
        <v>8295</v>
      </c>
      <c r="S1965" s="7">
        <f t="shared" si="151"/>
        <v>126.8842105263158</v>
      </c>
      <c r="T1965" s="7">
        <f t="shared" si="154"/>
        <v>117.6</v>
      </c>
      <c r="U1965" t="s">
        <v>8319</v>
      </c>
      <c r="V1965" t="s">
        <v>8349</v>
      </c>
    </row>
    <row r="1966" spans="1:22" ht="4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1281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4">
        <f t="shared" si="152"/>
        <v>42452.022824074069</v>
      </c>
      <c r="M1966" s="19">
        <f t="shared" si="153"/>
        <v>2016</v>
      </c>
      <c r="N1966" s="14">
        <f t="shared" si="150"/>
        <v>42482.022824074069</v>
      </c>
      <c r="O1966" t="b">
        <v>1</v>
      </c>
      <c r="P1966">
        <v>1281</v>
      </c>
      <c r="Q1966" t="b">
        <v>1</v>
      </c>
      <c r="R1966" t="s">
        <v>8295</v>
      </c>
      <c r="S1966" s="7">
        <f t="shared" si="151"/>
        <v>259.57748878923763</v>
      </c>
      <c r="T1966" s="7">
        <f t="shared" si="154"/>
        <v>180.75185011709601</v>
      </c>
      <c r="U1966" t="s">
        <v>8319</v>
      </c>
      <c r="V1966" t="s">
        <v>8349</v>
      </c>
    </row>
    <row r="1967" spans="1:22" ht="4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103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4">
        <f t="shared" si="152"/>
        <v>40897.839236111111</v>
      </c>
      <c r="M1967" s="19">
        <f t="shared" si="153"/>
        <v>2011</v>
      </c>
      <c r="N1967" s="14">
        <f t="shared" si="150"/>
        <v>40919.791666666664</v>
      </c>
      <c r="O1967" t="b">
        <v>1</v>
      </c>
      <c r="P1967">
        <v>103</v>
      </c>
      <c r="Q1967" t="b">
        <v>1</v>
      </c>
      <c r="R1967" t="s">
        <v>8295</v>
      </c>
      <c r="S1967" s="7">
        <f t="shared" si="151"/>
        <v>262.27999999999997</v>
      </c>
      <c r="T1967" s="7">
        <f t="shared" si="154"/>
        <v>127.32038834951456</v>
      </c>
      <c r="U1967" t="s">
        <v>8319</v>
      </c>
      <c r="V1967" t="s">
        <v>8349</v>
      </c>
    </row>
    <row r="1968" spans="1:22" ht="4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1513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4">
        <f t="shared" si="152"/>
        <v>41835.290486111109</v>
      </c>
      <c r="M1968" s="19">
        <f t="shared" si="153"/>
        <v>2014</v>
      </c>
      <c r="N1968" s="14">
        <f t="shared" si="150"/>
        <v>41865.290486111109</v>
      </c>
      <c r="O1968" t="b">
        <v>1</v>
      </c>
      <c r="P1968">
        <v>1513</v>
      </c>
      <c r="Q1968" t="b">
        <v>1</v>
      </c>
      <c r="R1968" t="s">
        <v>8295</v>
      </c>
      <c r="S1968" s="7">
        <f t="shared" si="151"/>
        <v>206.74309000000002</v>
      </c>
      <c r="T1968" s="7">
        <f t="shared" si="154"/>
        <v>136.6444745538665</v>
      </c>
      <c r="U1968" t="s">
        <v>8319</v>
      </c>
      <c r="V1968" t="s">
        <v>8349</v>
      </c>
    </row>
    <row r="1969" spans="1:22" ht="4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405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4">
        <f t="shared" si="152"/>
        <v>41730.413530092592</v>
      </c>
      <c r="M1969" s="19">
        <f t="shared" si="153"/>
        <v>2014</v>
      </c>
      <c r="N1969" s="14">
        <f t="shared" si="150"/>
        <v>41760.413530092592</v>
      </c>
      <c r="O1969" t="b">
        <v>1</v>
      </c>
      <c r="P1969">
        <v>405</v>
      </c>
      <c r="Q1969" t="b">
        <v>1</v>
      </c>
      <c r="R1969" t="s">
        <v>8295</v>
      </c>
      <c r="S1969" s="7">
        <f t="shared" si="151"/>
        <v>370.13</v>
      </c>
      <c r="T1969" s="7">
        <f t="shared" si="154"/>
        <v>182.78024691358024</v>
      </c>
      <c r="U1969" t="s">
        <v>8319</v>
      </c>
      <c r="V1969" t="s">
        <v>8349</v>
      </c>
    </row>
    <row r="1970" spans="1:22" ht="30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510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4">
        <f t="shared" si="152"/>
        <v>42676.336979166663</v>
      </c>
      <c r="M1970" s="19">
        <f t="shared" si="153"/>
        <v>2016</v>
      </c>
      <c r="N1970" s="14">
        <f t="shared" si="150"/>
        <v>42707.378645833334</v>
      </c>
      <c r="O1970" t="b">
        <v>1</v>
      </c>
      <c r="P1970">
        <v>510</v>
      </c>
      <c r="Q1970" t="b">
        <v>1</v>
      </c>
      <c r="R1970" t="s">
        <v>8295</v>
      </c>
      <c r="S1970" s="7">
        <f t="shared" si="151"/>
        <v>284.96600000000001</v>
      </c>
      <c r="T1970" s="7">
        <f t="shared" si="154"/>
        <v>279.37843137254902</v>
      </c>
      <c r="U1970" t="s">
        <v>8319</v>
      </c>
      <c r="V1970" t="s">
        <v>8349</v>
      </c>
    </row>
    <row r="1971" spans="1:22" ht="4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1887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4">
        <f t="shared" si="152"/>
        <v>42557.542453703703</v>
      </c>
      <c r="M1971" s="19">
        <f t="shared" si="153"/>
        <v>2016</v>
      </c>
      <c r="N1971" s="14">
        <f t="shared" si="150"/>
        <v>42587.542453703703</v>
      </c>
      <c r="O1971" t="b">
        <v>1</v>
      </c>
      <c r="P1971">
        <v>1887</v>
      </c>
      <c r="Q1971" t="b">
        <v>1</v>
      </c>
      <c r="R1971" t="s">
        <v>8295</v>
      </c>
      <c r="S1971" s="7">
        <f t="shared" si="151"/>
        <v>579.08000000000004</v>
      </c>
      <c r="T1971" s="7">
        <f t="shared" si="154"/>
        <v>61.375728669846318</v>
      </c>
      <c r="U1971" t="s">
        <v>8319</v>
      </c>
      <c r="V1971" t="s">
        <v>8349</v>
      </c>
    </row>
    <row r="1972" spans="1:22" ht="30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701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4">
        <f t="shared" si="152"/>
        <v>41323.943298611113</v>
      </c>
      <c r="M1972" s="19">
        <f t="shared" si="153"/>
        <v>2013</v>
      </c>
      <c r="N1972" s="14">
        <f t="shared" si="150"/>
        <v>41383.901631944442</v>
      </c>
      <c r="O1972" t="b">
        <v>1</v>
      </c>
      <c r="P1972">
        <v>701</v>
      </c>
      <c r="Q1972" t="b">
        <v>1</v>
      </c>
      <c r="R1972" t="s">
        <v>8295</v>
      </c>
      <c r="S1972" s="7">
        <f t="shared" si="151"/>
        <v>1131.8</v>
      </c>
      <c r="T1972" s="7">
        <f t="shared" si="154"/>
        <v>80.727532097004286</v>
      </c>
      <c r="U1972" t="s">
        <v>8319</v>
      </c>
      <c r="V1972" t="s">
        <v>8349</v>
      </c>
    </row>
    <row r="1973" spans="1:22" ht="4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3863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4">
        <f t="shared" si="152"/>
        <v>41561.250706018516</v>
      </c>
      <c r="M1973" s="19">
        <f t="shared" si="153"/>
        <v>2013</v>
      </c>
      <c r="N1973" s="14">
        <f t="shared" si="150"/>
        <v>41592.916666666664</v>
      </c>
      <c r="O1973" t="b">
        <v>1</v>
      </c>
      <c r="P1973">
        <v>3863</v>
      </c>
      <c r="Q1973" t="b">
        <v>1</v>
      </c>
      <c r="R1973" t="s">
        <v>8295</v>
      </c>
      <c r="S1973" s="7">
        <f t="shared" si="151"/>
        <v>263.02771750000005</v>
      </c>
      <c r="T1973" s="7">
        <f t="shared" si="154"/>
        <v>272.35590732591254</v>
      </c>
      <c r="U1973" t="s">
        <v>8319</v>
      </c>
      <c r="V1973" t="s">
        <v>8349</v>
      </c>
    </row>
    <row r="1974" spans="1:22" ht="4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238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4">
        <f t="shared" si="152"/>
        <v>41200.762083333335</v>
      </c>
      <c r="M1974" s="19">
        <f t="shared" si="153"/>
        <v>2012</v>
      </c>
      <c r="N1974" s="14">
        <f t="shared" si="150"/>
        <v>41230.803749999999</v>
      </c>
      <c r="O1974" t="b">
        <v>1</v>
      </c>
      <c r="P1974">
        <v>238</v>
      </c>
      <c r="Q1974" t="b">
        <v>1</v>
      </c>
      <c r="R1974" t="s">
        <v>8295</v>
      </c>
      <c r="S1974" s="7">
        <f t="shared" si="151"/>
        <v>674.48</v>
      </c>
      <c r="T1974" s="7">
        <f t="shared" si="154"/>
        <v>70.848739495798313</v>
      </c>
      <c r="U1974" t="s">
        <v>8319</v>
      </c>
      <c r="V1974" t="s">
        <v>8349</v>
      </c>
    </row>
    <row r="1975" spans="1:22" ht="4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2051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4">
        <f t="shared" si="152"/>
        <v>42549.472962962958</v>
      </c>
      <c r="M1975" s="19">
        <f t="shared" si="153"/>
        <v>2016</v>
      </c>
      <c r="N1975" s="14">
        <f t="shared" si="150"/>
        <v>42588.041666666672</v>
      </c>
      <c r="O1975" t="b">
        <v>1</v>
      </c>
      <c r="P1975">
        <v>2051</v>
      </c>
      <c r="Q1975" t="b">
        <v>1</v>
      </c>
      <c r="R1975" t="s">
        <v>8295</v>
      </c>
      <c r="S1975" s="7">
        <f t="shared" si="151"/>
        <v>256.83081313131316</v>
      </c>
      <c r="T1975" s="7">
        <f t="shared" si="154"/>
        <v>247.94003412969283</v>
      </c>
      <c r="U1975" t="s">
        <v>8319</v>
      </c>
      <c r="V1975" t="s">
        <v>8349</v>
      </c>
    </row>
    <row r="1976" spans="1:22" ht="4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402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4">
        <f t="shared" si="152"/>
        <v>41445.084131944444</v>
      </c>
      <c r="M1976" s="19">
        <f t="shared" si="153"/>
        <v>2013</v>
      </c>
      <c r="N1976" s="14">
        <f t="shared" si="150"/>
        <v>41505.084131944444</v>
      </c>
      <c r="O1976" t="b">
        <v>1</v>
      </c>
      <c r="P1976">
        <v>402</v>
      </c>
      <c r="Q1976" t="b">
        <v>1</v>
      </c>
      <c r="R1976" t="s">
        <v>8295</v>
      </c>
      <c r="S1976" s="7">
        <f t="shared" si="151"/>
        <v>375.49599999999998</v>
      </c>
      <c r="T1976" s="7">
        <f t="shared" si="154"/>
        <v>186.81393034825871</v>
      </c>
      <c r="U1976" t="s">
        <v>8319</v>
      </c>
      <c r="V1976" t="s">
        <v>8349</v>
      </c>
    </row>
    <row r="1977" spans="1:22" ht="30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253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4">
        <f t="shared" si="152"/>
        <v>41313.505219907405</v>
      </c>
      <c r="M1977" s="19">
        <f t="shared" si="153"/>
        <v>2013</v>
      </c>
      <c r="N1977" s="14">
        <f t="shared" si="150"/>
        <v>41343.505219907405</v>
      </c>
      <c r="O1977" t="b">
        <v>1</v>
      </c>
      <c r="P1977">
        <v>253</v>
      </c>
      <c r="Q1977" t="b">
        <v>1</v>
      </c>
      <c r="R1977" t="s">
        <v>8295</v>
      </c>
      <c r="S1977" s="7">
        <f t="shared" si="151"/>
        <v>208.70837499999996</v>
      </c>
      <c r="T1977" s="7">
        <f t="shared" si="154"/>
        <v>131.98948616600788</v>
      </c>
      <c r="U1977" t="s">
        <v>8319</v>
      </c>
      <c r="V1977" t="s">
        <v>8349</v>
      </c>
    </row>
    <row r="1978" spans="1:22" ht="30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473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4">
        <f t="shared" si="152"/>
        <v>41438.649594907409</v>
      </c>
      <c r="M1978" s="19">
        <f t="shared" si="153"/>
        <v>2013</v>
      </c>
      <c r="N1978" s="14">
        <f t="shared" si="150"/>
        <v>41468.649594907409</v>
      </c>
      <c r="O1978" t="b">
        <v>1</v>
      </c>
      <c r="P1978">
        <v>473</v>
      </c>
      <c r="Q1978" t="b">
        <v>1</v>
      </c>
      <c r="R1978" t="s">
        <v>8295</v>
      </c>
      <c r="S1978" s="7">
        <f t="shared" si="151"/>
        <v>346.6</v>
      </c>
      <c r="T1978" s="7">
        <f t="shared" si="154"/>
        <v>29.310782241014799</v>
      </c>
      <c r="U1978" t="s">
        <v>8319</v>
      </c>
      <c r="V1978" t="s">
        <v>8349</v>
      </c>
    </row>
    <row r="1979" spans="1:22" ht="30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821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4">
        <f t="shared" si="152"/>
        <v>42310.966898148152</v>
      </c>
      <c r="M1979" s="19">
        <f t="shared" si="153"/>
        <v>2015</v>
      </c>
      <c r="N1979" s="14">
        <f t="shared" si="150"/>
        <v>42357.082638888889</v>
      </c>
      <c r="O1979" t="b">
        <v>1</v>
      </c>
      <c r="P1979">
        <v>821</v>
      </c>
      <c r="Q1979" t="b">
        <v>1</v>
      </c>
      <c r="R1979" t="s">
        <v>8295</v>
      </c>
      <c r="S1979" s="7">
        <f t="shared" si="151"/>
        <v>402.33</v>
      </c>
      <c r="T1979" s="7">
        <f t="shared" si="154"/>
        <v>245.02436053593178</v>
      </c>
      <c r="U1979" t="s">
        <v>8319</v>
      </c>
      <c r="V1979" t="s">
        <v>8349</v>
      </c>
    </row>
    <row r="1980" spans="1:22" ht="4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388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4">
        <f t="shared" si="152"/>
        <v>41038.975601851853</v>
      </c>
      <c r="M1980" s="19">
        <f t="shared" si="153"/>
        <v>2012</v>
      </c>
      <c r="N1980" s="14">
        <f t="shared" si="150"/>
        <v>41072.041666666664</v>
      </c>
      <c r="O1980" t="b">
        <v>1</v>
      </c>
      <c r="P1980">
        <v>388</v>
      </c>
      <c r="Q1980" t="b">
        <v>1</v>
      </c>
      <c r="R1980" t="s">
        <v>8295</v>
      </c>
      <c r="S1980" s="7">
        <f t="shared" si="151"/>
        <v>1026.8451399999999</v>
      </c>
      <c r="T1980" s="7">
        <f t="shared" si="154"/>
        <v>1323.2540463917526</v>
      </c>
      <c r="U1980" t="s">
        <v>8319</v>
      </c>
      <c r="V1980" t="s">
        <v>8349</v>
      </c>
    </row>
    <row r="1981" spans="1:22" ht="30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813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4">
        <f t="shared" si="152"/>
        <v>42290.210023148145</v>
      </c>
      <c r="M1981" s="19">
        <f t="shared" si="153"/>
        <v>2015</v>
      </c>
      <c r="N1981" s="14">
        <f t="shared" si="150"/>
        <v>42326.957638888889</v>
      </c>
      <c r="O1981" t="b">
        <v>1</v>
      </c>
      <c r="P1981">
        <v>813</v>
      </c>
      <c r="Q1981" t="b">
        <v>1</v>
      </c>
      <c r="R1981" t="s">
        <v>8295</v>
      </c>
      <c r="S1981" s="7">
        <f t="shared" si="151"/>
        <v>114.901155</v>
      </c>
      <c r="T1981" s="7">
        <f t="shared" si="154"/>
        <v>282.65966789667897</v>
      </c>
      <c r="U1981" t="s">
        <v>8319</v>
      </c>
      <c r="V1981" t="s">
        <v>8349</v>
      </c>
    </row>
    <row r="1982" spans="1:22" ht="30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1945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4">
        <f t="shared" si="152"/>
        <v>42423.292384259257</v>
      </c>
      <c r="M1982" s="19">
        <f t="shared" si="153"/>
        <v>2016</v>
      </c>
      <c r="N1982" s="14">
        <f t="shared" si="150"/>
        <v>42463.250717592593</v>
      </c>
      <c r="O1982" t="b">
        <v>1</v>
      </c>
      <c r="P1982">
        <v>1945</v>
      </c>
      <c r="Q1982" t="b">
        <v>1</v>
      </c>
      <c r="R1982" t="s">
        <v>8295</v>
      </c>
      <c r="S1982" s="7">
        <f t="shared" si="151"/>
        <v>354.82402000000002</v>
      </c>
      <c r="T1982" s="7">
        <f t="shared" si="154"/>
        <v>91.214401028277635</v>
      </c>
      <c r="U1982" t="s">
        <v>8319</v>
      </c>
      <c r="V1982" t="s">
        <v>8349</v>
      </c>
    </row>
    <row r="1983" spans="1:22" ht="4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12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4">
        <f t="shared" si="152"/>
        <v>41799.475289351853</v>
      </c>
      <c r="M1983" s="19">
        <f t="shared" si="153"/>
        <v>2014</v>
      </c>
      <c r="N1983" s="14">
        <f t="shared" si="150"/>
        <v>41829.475289351853</v>
      </c>
      <c r="O1983" t="b">
        <v>0</v>
      </c>
      <c r="P1983">
        <v>12</v>
      </c>
      <c r="Q1983" t="b">
        <v>0</v>
      </c>
      <c r="R1983" t="s">
        <v>8296</v>
      </c>
      <c r="S1983" s="7">
        <f t="shared" si="151"/>
        <v>5.08</v>
      </c>
      <c r="T1983" s="7">
        <f t="shared" si="154"/>
        <v>31.75</v>
      </c>
      <c r="U1983" t="s">
        <v>8338</v>
      </c>
      <c r="V1983" t="s">
        <v>8350</v>
      </c>
    </row>
    <row r="1984" spans="1:22" ht="30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4">
        <f t="shared" si="152"/>
        <v>42678.336655092593</v>
      </c>
      <c r="M1984" s="19">
        <f t="shared" si="153"/>
        <v>2016</v>
      </c>
      <c r="N1984" s="14">
        <f t="shared" si="150"/>
        <v>42708.378321759257</v>
      </c>
      <c r="O1984" t="b">
        <v>0</v>
      </c>
      <c r="P1984">
        <v>0</v>
      </c>
      <c r="Q1984" t="b">
        <v>0</v>
      </c>
      <c r="R1984" t="s">
        <v>8296</v>
      </c>
      <c r="S1984" s="7">
        <f t="shared" si="151"/>
        <v>0</v>
      </c>
      <c r="T1984" s="7">
        <f t="shared" si="154"/>
        <v>0</v>
      </c>
      <c r="U1984" t="s">
        <v>8338</v>
      </c>
      <c r="V1984" t="s">
        <v>8350</v>
      </c>
    </row>
    <row r="1985" spans="1:22" ht="4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16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4">
        <f t="shared" si="152"/>
        <v>42592.761782407411</v>
      </c>
      <c r="M1985" s="19">
        <f t="shared" si="153"/>
        <v>2016</v>
      </c>
      <c r="N1985" s="14">
        <f t="shared" si="150"/>
        <v>42615.041666666672</v>
      </c>
      <c r="O1985" t="b">
        <v>0</v>
      </c>
      <c r="P1985">
        <v>16</v>
      </c>
      <c r="Q1985" t="b">
        <v>0</v>
      </c>
      <c r="R1985" t="s">
        <v>8296</v>
      </c>
      <c r="S1985" s="7">
        <f t="shared" si="151"/>
        <v>4.3</v>
      </c>
      <c r="T1985" s="7">
        <f t="shared" si="154"/>
        <v>88.6875</v>
      </c>
      <c r="U1985" t="s">
        <v>8338</v>
      </c>
      <c r="V1985" t="s">
        <v>8350</v>
      </c>
    </row>
    <row r="1986" spans="1:22" ht="60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7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4">
        <f t="shared" si="152"/>
        <v>41913.540289351848</v>
      </c>
      <c r="M1986" s="19">
        <f t="shared" si="153"/>
        <v>2014</v>
      </c>
      <c r="N1986" s="14">
        <f t="shared" ref="N1986:N2049" si="155">(J1986/86400)+25569+(-6/24)</f>
        <v>41973.581956018519</v>
      </c>
      <c r="O1986" t="b">
        <v>0</v>
      </c>
      <c r="P1986">
        <v>7</v>
      </c>
      <c r="Q1986" t="b">
        <v>0</v>
      </c>
      <c r="R1986" t="s">
        <v>8296</v>
      </c>
      <c r="S1986" s="7">
        <f t="shared" ref="S1986:S2049" si="156">F1986/D1986*100</f>
        <v>21.146666666666665</v>
      </c>
      <c r="T1986" s="7">
        <f t="shared" si="154"/>
        <v>453.14285714285717</v>
      </c>
      <c r="U1986" t="s">
        <v>8338</v>
      </c>
      <c r="V1986" t="s">
        <v>8350</v>
      </c>
    </row>
    <row r="1987" spans="1:22" ht="4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4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4">
        <f t="shared" ref="L1987:L2050" si="157">(K1987/86400)+25569+(-6/24)</f>
        <v>42555.448738425926</v>
      </c>
      <c r="M1987" s="19">
        <f t="shared" ref="M1987:M2050" si="158">YEAR(L1987)</f>
        <v>2016</v>
      </c>
      <c r="N1987" s="14">
        <f t="shared" si="155"/>
        <v>42584.708333333328</v>
      </c>
      <c r="O1987" t="b">
        <v>0</v>
      </c>
      <c r="P1987">
        <v>4</v>
      </c>
      <c r="Q1987" t="b">
        <v>0</v>
      </c>
      <c r="R1987" t="s">
        <v>8296</v>
      </c>
      <c r="S1987" s="7">
        <f t="shared" si="156"/>
        <v>3.1875</v>
      </c>
      <c r="T1987" s="7">
        <f t="shared" ref="T1987:T2050" si="159">IFERROR(F1987/P1987,0)</f>
        <v>12.75</v>
      </c>
      <c r="U1987" t="s">
        <v>8338</v>
      </c>
      <c r="V1987" t="s">
        <v>8350</v>
      </c>
    </row>
    <row r="1988" spans="1:22" ht="4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4">
        <f t="shared" si="157"/>
        <v>42413.183831018519</v>
      </c>
      <c r="M1988" s="19">
        <f t="shared" si="158"/>
        <v>2016</v>
      </c>
      <c r="N1988" s="14">
        <f t="shared" si="155"/>
        <v>42443.142164351855</v>
      </c>
      <c r="O1988" t="b">
        <v>0</v>
      </c>
      <c r="P1988">
        <v>1</v>
      </c>
      <c r="Q1988" t="b">
        <v>0</v>
      </c>
      <c r="R1988" t="s">
        <v>8296</v>
      </c>
      <c r="S1988" s="7">
        <f t="shared" si="156"/>
        <v>0.05</v>
      </c>
      <c r="T1988" s="7">
        <f t="shared" si="159"/>
        <v>1</v>
      </c>
      <c r="U1988" t="s">
        <v>8338</v>
      </c>
      <c r="V1988" t="s">
        <v>8350</v>
      </c>
    </row>
    <row r="1989" spans="1:22" ht="30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28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4">
        <f t="shared" si="157"/>
        <v>42034.389768518522</v>
      </c>
      <c r="M1989" s="19">
        <f t="shared" si="158"/>
        <v>2015</v>
      </c>
      <c r="N1989" s="14">
        <f t="shared" si="155"/>
        <v>42064.389768518522</v>
      </c>
      <c r="O1989" t="b">
        <v>0</v>
      </c>
      <c r="P1989">
        <v>28</v>
      </c>
      <c r="Q1989" t="b">
        <v>0</v>
      </c>
      <c r="R1989" t="s">
        <v>8296</v>
      </c>
      <c r="S1989" s="7">
        <f t="shared" si="156"/>
        <v>42.472727272727276</v>
      </c>
      <c r="T1989" s="7">
        <f t="shared" si="159"/>
        <v>83.428571428571431</v>
      </c>
      <c r="U1989" t="s">
        <v>8338</v>
      </c>
      <c r="V1989" t="s">
        <v>8350</v>
      </c>
    </row>
    <row r="1990" spans="1:22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1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4">
        <f t="shared" si="157"/>
        <v>42206.513217592597</v>
      </c>
      <c r="M1990" s="19">
        <f t="shared" si="158"/>
        <v>2015</v>
      </c>
      <c r="N1990" s="14">
        <f t="shared" si="155"/>
        <v>42236.513217592597</v>
      </c>
      <c r="O1990" t="b">
        <v>0</v>
      </c>
      <c r="P1990">
        <v>1</v>
      </c>
      <c r="Q1990" t="b">
        <v>0</v>
      </c>
      <c r="R1990" t="s">
        <v>8296</v>
      </c>
      <c r="S1990" s="7">
        <f t="shared" si="156"/>
        <v>0.41666666666666669</v>
      </c>
      <c r="T1990" s="7">
        <f t="shared" si="159"/>
        <v>25</v>
      </c>
      <c r="U1990" t="s">
        <v>8338</v>
      </c>
      <c r="V1990" t="s">
        <v>8350</v>
      </c>
    </row>
    <row r="1991" spans="1:22" ht="4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1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4">
        <f t="shared" si="157"/>
        <v>42685.430648148147</v>
      </c>
      <c r="M1991" s="19">
        <f t="shared" si="158"/>
        <v>2016</v>
      </c>
      <c r="N1991" s="14">
        <f t="shared" si="155"/>
        <v>42715.430648148147</v>
      </c>
      <c r="O1991" t="b">
        <v>0</v>
      </c>
      <c r="P1991">
        <v>1</v>
      </c>
      <c r="Q1991" t="b">
        <v>0</v>
      </c>
      <c r="R1991" t="s">
        <v>8296</v>
      </c>
      <c r="S1991" s="7">
        <f t="shared" si="156"/>
        <v>1</v>
      </c>
      <c r="T1991" s="7">
        <f t="shared" si="159"/>
        <v>50</v>
      </c>
      <c r="U1991" t="s">
        <v>8338</v>
      </c>
      <c r="V1991" t="s">
        <v>8350</v>
      </c>
    </row>
    <row r="1992" spans="1:22" ht="4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4">
        <f t="shared" si="157"/>
        <v>42397.945972222224</v>
      </c>
      <c r="M1992" s="19">
        <f t="shared" si="158"/>
        <v>2016</v>
      </c>
      <c r="N1992" s="14">
        <f t="shared" si="155"/>
        <v>42412.945972222224</v>
      </c>
      <c r="O1992" t="b">
        <v>0</v>
      </c>
      <c r="P1992">
        <v>5</v>
      </c>
      <c r="Q1992" t="b">
        <v>0</v>
      </c>
      <c r="R1992" t="s">
        <v>8296</v>
      </c>
      <c r="S1992" s="7">
        <f t="shared" si="156"/>
        <v>16.966666666666665</v>
      </c>
      <c r="T1992" s="7">
        <f t="shared" si="159"/>
        <v>101.8</v>
      </c>
      <c r="U1992" t="s">
        <v>8338</v>
      </c>
      <c r="V1992" t="s">
        <v>8350</v>
      </c>
    </row>
    <row r="1993" spans="1:22" ht="30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3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4">
        <f t="shared" si="157"/>
        <v>42167.64335648148</v>
      </c>
      <c r="M1993" s="19">
        <f t="shared" si="158"/>
        <v>2015</v>
      </c>
      <c r="N1993" s="14">
        <f t="shared" si="155"/>
        <v>42188.64335648148</v>
      </c>
      <c r="O1993" t="b">
        <v>0</v>
      </c>
      <c r="P1993">
        <v>3</v>
      </c>
      <c r="Q1993" t="b">
        <v>0</v>
      </c>
      <c r="R1993" t="s">
        <v>8296</v>
      </c>
      <c r="S1993" s="7">
        <f t="shared" si="156"/>
        <v>7.0000000000000009</v>
      </c>
      <c r="T1993" s="7">
        <f t="shared" si="159"/>
        <v>46.666666666666664</v>
      </c>
      <c r="U1993" t="s">
        <v>8338</v>
      </c>
      <c r="V1993" t="s">
        <v>8350</v>
      </c>
    </row>
    <row r="1994" spans="1:22" ht="30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4">
        <f t="shared" si="157"/>
        <v>42022.893414351856</v>
      </c>
      <c r="M1994" s="19">
        <f t="shared" si="158"/>
        <v>2015</v>
      </c>
      <c r="N1994" s="14">
        <f t="shared" si="155"/>
        <v>42052.893414351856</v>
      </c>
      <c r="O1994" t="b">
        <v>0</v>
      </c>
      <c r="P1994">
        <v>2</v>
      </c>
      <c r="Q1994" t="b">
        <v>0</v>
      </c>
      <c r="R1994" t="s">
        <v>8296</v>
      </c>
      <c r="S1994" s="7">
        <f t="shared" si="156"/>
        <v>0.13333333333333333</v>
      </c>
      <c r="T1994" s="7">
        <f t="shared" si="159"/>
        <v>1</v>
      </c>
      <c r="U1994" t="s">
        <v>8338</v>
      </c>
      <c r="V1994" t="s">
        <v>8350</v>
      </c>
    </row>
    <row r="1995" spans="1:22" ht="4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4">
        <f t="shared" si="157"/>
        <v>42329.338391203702</v>
      </c>
      <c r="M1995" s="19">
        <f t="shared" si="158"/>
        <v>2015</v>
      </c>
      <c r="N1995" s="14">
        <f t="shared" si="155"/>
        <v>42359.338391203702</v>
      </c>
      <c r="O1995" t="b">
        <v>0</v>
      </c>
      <c r="P1995">
        <v>0</v>
      </c>
      <c r="Q1995" t="b">
        <v>0</v>
      </c>
      <c r="R1995" t="s">
        <v>8296</v>
      </c>
      <c r="S1995" s="7">
        <f t="shared" si="156"/>
        <v>0</v>
      </c>
      <c r="T1995" s="7">
        <f t="shared" si="159"/>
        <v>0</v>
      </c>
      <c r="U1995" t="s">
        <v>8338</v>
      </c>
      <c r="V1995" t="s">
        <v>8350</v>
      </c>
    </row>
    <row r="1996" spans="1:22" ht="45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4">
        <f t="shared" si="157"/>
        <v>42650.756273148145</v>
      </c>
      <c r="M1996" s="19">
        <f t="shared" si="158"/>
        <v>2016</v>
      </c>
      <c r="N1996" s="14">
        <f t="shared" si="155"/>
        <v>42710.797939814816</v>
      </c>
      <c r="O1996" t="b">
        <v>0</v>
      </c>
      <c r="P1996">
        <v>0</v>
      </c>
      <c r="Q1996" t="b">
        <v>0</v>
      </c>
      <c r="R1996" t="s">
        <v>8296</v>
      </c>
      <c r="S1996" s="7">
        <f t="shared" si="156"/>
        <v>0</v>
      </c>
      <c r="T1996" s="7">
        <f t="shared" si="159"/>
        <v>0</v>
      </c>
      <c r="U1996" t="s">
        <v>8338</v>
      </c>
      <c r="V1996" t="s">
        <v>8350</v>
      </c>
    </row>
    <row r="1997" spans="1:22" ht="4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3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4">
        <f t="shared" si="157"/>
        <v>42181.652037037042</v>
      </c>
      <c r="M1997" s="19">
        <f t="shared" si="158"/>
        <v>2015</v>
      </c>
      <c r="N1997" s="14">
        <f t="shared" si="155"/>
        <v>42201.652037037042</v>
      </c>
      <c r="O1997" t="b">
        <v>0</v>
      </c>
      <c r="P1997">
        <v>3</v>
      </c>
      <c r="Q1997" t="b">
        <v>0</v>
      </c>
      <c r="R1997" t="s">
        <v>8296</v>
      </c>
      <c r="S1997" s="7">
        <f t="shared" si="156"/>
        <v>7.8</v>
      </c>
      <c r="T1997" s="7">
        <f t="shared" si="159"/>
        <v>26</v>
      </c>
      <c r="U1997" t="s">
        <v>8338</v>
      </c>
      <c r="V1997" t="s">
        <v>8350</v>
      </c>
    </row>
    <row r="1998" spans="1:22" ht="45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4">
        <f t="shared" si="157"/>
        <v>41800.569571759261</v>
      </c>
      <c r="M1998" s="19">
        <f t="shared" si="158"/>
        <v>2014</v>
      </c>
      <c r="N1998" s="14">
        <f t="shared" si="155"/>
        <v>41830.569571759261</v>
      </c>
      <c r="O1998" t="b">
        <v>0</v>
      </c>
      <c r="P1998">
        <v>0</v>
      </c>
      <c r="Q1998" t="b">
        <v>0</v>
      </c>
      <c r="R1998" t="s">
        <v>8296</v>
      </c>
      <c r="S1998" s="7">
        <f t="shared" si="156"/>
        <v>0</v>
      </c>
      <c r="T1998" s="7">
        <f t="shared" si="159"/>
        <v>0</v>
      </c>
      <c r="U1998" t="s">
        <v>8338</v>
      </c>
      <c r="V1998" t="s">
        <v>8350</v>
      </c>
    </row>
    <row r="1999" spans="1:22" ht="4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4">
        <f t="shared" si="157"/>
        <v>41847.680694444447</v>
      </c>
      <c r="M1999" s="19">
        <f t="shared" si="158"/>
        <v>2014</v>
      </c>
      <c r="N1999" s="14">
        <f t="shared" si="155"/>
        <v>41877.680694444447</v>
      </c>
      <c r="O1999" t="b">
        <v>0</v>
      </c>
      <c r="P1999">
        <v>0</v>
      </c>
      <c r="Q1999" t="b">
        <v>0</v>
      </c>
      <c r="R1999" t="s">
        <v>8296</v>
      </c>
      <c r="S1999" s="7">
        <f t="shared" si="156"/>
        <v>0</v>
      </c>
      <c r="T1999" s="7">
        <f t="shared" si="159"/>
        <v>0</v>
      </c>
      <c r="U1999" t="s">
        <v>8338</v>
      </c>
      <c r="V1999" t="s">
        <v>8350</v>
      </c>
    </row>
    <row r="2000" spans="1:22" ht="4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3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4">
        <f t="shared" si="157"/>
        <v>41806.868495370371</v>
      </c>
      <c r="M2000" s="19">
        <f t="shared" si="158"/>
        <v>2014</v>
      </c>
      <c r="N2000" s="14">
        <f t="shared" si="155"/>
        <v>41851.868495370371</v>
      </c>
      <c r="O2000" t="b">
        <v>0</v>
      </c>
      <c r="P2000">
        <v>3</v>
      </c>
      <c r="Q2000" t="b">
        <v>0</v>
      </c>
      <c r="R2000" t="s">
        <v>8296</v>
      </c>
      <c r="S2000" s="7">
        <f t="shared" si="156"/>
        <v>26.200000000000003</v>
      </c>
      <c r="T2000" s="7">
        <f t="shared" si="159"/>
        <v>218.33333333333334</v>
      </c>
      <c r="U2000" t="s">
        <v>8338</v>
      </c>
      <c r="V2000" t="s">
        <v>8350</v>
      </c>
    </row>
    <row r="2001" spans="1:22" ht="30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7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4">
        <f t="shared" si="157"/>
        <v>41926.232731481483</v>
      </c>
      <c r="M2001" s="19">
        <f t="shared" si="158"/>
        <v>2014</v>
      </c>
      <c r="N2001" s="14">
        <f t="shared" si="155"/>
        <v>41956.274398148147</v>
      </c>
      <c r="O2001" t="b">
        <v>0</v>
      </c>
      <c r="P2001">
        <v>7</v>
      </c>
      <c r="Q2001" t="b">
        <v>0</v>
      </c>
      <c r="R2001" t="s">
        <v>8296</v>
      </c>
      <c r="S2001" s="7">
        <f t="shared" si="156"/>
        <v>0.76129032258064511</v>
      </c>
      <c r="T2001" s="7">
        <f t="shared" si="159"/>
        <v>33.714285714285715</v>
      </c>
      <c r="U2001" t="s">
        <v>8338</v>
      </c>
      <c r="V2001" t="s">
        <v>8350</v>
      </c>
    </row>
    <row r="2002" spans="1:22" ht="4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25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4">
        <f t="shared" si="157"/>
        <v>42345.701539351852</v>
      </c>
      <c r="M2002" s="19">
        <f t="shared" si="158"/>
        <v>2015</v>
      </c>
      <c r="N2002" s="14">
        <f t="shared" si="155"/>
        <v>42375.701539351852</v>
      </c>
      <c r="O2002" t="b">
        <v>0</v>
      </c>
      <c r="P2002">
        <v>25</v>
      </c>
      <c r="Q2002" t="b">
        <v>0</v>
      </c>
      <c r="R2002" t="s">
        <v>8296</v>
      </c>
      <c r="S2002" s="7">
        <f t="shared" si="156"/>
        <v>12.5</v>
      </c>
      <c r="T2002" s="7">
        <f t="shared" si="159"/>
        <v>25</v>
      </c>
      <c r="U2002" t="s">
        <v>8338</v>
      </c>
      <c r="V2002" t="s">
        <v>8350</v>
      </c>
    </row>
    <row r="2003" spans="1:22" ht="30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1637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4">
        <f t="shared" si="157"/>
        <v>42135.959675925929</v>
      </c>
      <c r="M2003" s="19">
        <f t="shared" si="158"/>
        <v>2015</v>
      </c>
      <c r="N2003" s="14">
        <f t="shared" si="155"/>
        <v>42167.583333333328</v>
      </c>
      <c r="O2003" t="b">
        <v>1</v>
      </c>
      <c r="P2003">
        <v>1637</v>
      </c>
      <c r="Q2003" t="b">
        <v>1</v>
      </c>
      <c r="R2003" t="s">
        <v>8295</v>
      </c>
      <c r="S2003" s="7">
        <f t="shared" si="156"/>
        <v>382.12909090909091</v>
      </c>
      <c r="T2003" s="7">
        <f t="shared" si="159"/>
        <v>128.38790470372632</v>
      </c>
      <c r="U2003" t="s">
        <v>8319</v>
      </c>
      <c r="V2003" t="s">
        <v>8349</v>
      </c>
    </row>
    <row r="2004" spans="1:22" ht="4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1375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4">
        <f t="shared" si="157"/>
        <v>42728.46230324074</v>
      </c>
      <c r="M2004" s="19">
        <f t="shared" si="158"/>
        <v>2016</v>
      </c>
      <c r="N2004" s="14">
        <f t="shared" si="155"/>
        <v>42758.46230324074</v>
      </c>
      <c r="O2004" t="b">
        <v>1</v>
      </c>
      <c r="P2004">
        <v>1375</v>
      </c>
      <c r="Q2004" t="b">
        <v>1</v>
      </c>
      <c r="R2004" t="s">
        <v>8295</v>
      </c>
      <c r="S2004" s="7">
        <f t="shared" si="156"/>
        <v>216.79422000000002</v>
      </c>
      <c r="T2004" s="7">
        <f t="shared" si="159"/>
        <v>78.834261818181815</v>
      </c>
      <c r="U2004" t="s">
        <v>8319</v>
      </c>
      <c r="V2004" t="s">
        <v>8349</v>
      </c>
    </row>
    <row r="2005" spans="1:22" ht="45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17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4">
        <f t="shared" si="157"/>
        <v>40346.875601851854</v>
      </c>
      <c r="M2005" s="19">
        <f t="shared" si="158"/>
        <v>2010</v>
      </c>
      <c r="N2005" s="14">
        <f t="shared" si="155"/>
        <v>40361.708333333336</v>
      </c>
      <c r="O2005" t="b">
        <v>1</v>
      </c>
      <c r="P2005">
        <v>17</v>
      </c>
      <c r="Q2005" t="b">
        <v>1</v>
      </c>
      <c r="R2005" t="s">
        <v>8295</v>
      </c>
      <c r="S2005" s="7">
        <f t="shared" si="156"/>
        <v>312</v>
      </c>
      <c r="T2005" s="7">
        <f t="shared" si="159"/>
        <v>91.764705882352942</v>
      </c>
      <c r="U2005" t="s">
        <v>8319</v>
      </c>
      <c r="V2005" t="s">
        <v>8349</v>
      </c>
    </row>
    <row r="2006" spans="1:22" ht="4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354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4">
        <f t="shared" si="157"/>
        <v>41800.354895833334</v>
      </c>
      <c r="M2006" s="19">
        <f t="shared" si="158"/>
        <v>2014</v>
      </c>
      <c r="N2006" s="14">
        <f t="shared" si="155"/>
        <v>41830.354895833334</v>
      </c>
      <c r="O2006" t="b">
        <v>1</v>
      </c>
      <c r="P2006">
        <v>354</v>
      </c>
      <c r="Q2006" t="b">
        <v>1</v>
      </c>
      <c r="R2006" t="s">
        <v>8295</v>
      </c>
      <c r="S2006" s="7">
        <f t="shared" si="156"/>
        <v>234.42048</v>
      </c>
      <c r="T2006" s="7">
        <f t="shared" si="159"/>
        <v>331.10237288135596</v>
      </c>
      <c r="U2006" t="s">
        <v>8319</v>
      </c>
      <c r="V2006" t="s">
        <v>8349</v>
      </c>
    </row>
    <row r="2007" spans="1:22" ht="4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191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4">
        <f t="shared" si="157"/>
        <v>41535.562708333331</v>
      </c>
      <c r="M2007" s="19">
        <f t="shared" si="158"/>
        <v>2013</v>
      </c>
      <c r="N2007" s="14">
        <f t="shared" si="155"/>
        <v>41562.915972222225</v>
      </c>
      <c r="O2007" t="b">
        <v>1</v>
      </c>
      <c r="P2007">
        <v>191</v>
      </c>
      <c r="Q2007" t="b">
        <v>1</v>
      </c>
      <c r="R2007" t="s">
        <v>8295</v>
      </c>
      <c r="S2007" s="7">
        <f t="shared" si="156"/>
        <v>123.68010000000001</v>
      </c>
      <c r="T2007" s="7">
        <f t="shared" si="159"/>
        <v>194.26193717277485</v>
      </c>
      <c r="U2007" t="s">
        <v>8319</v>
      </c>
      <c r="V2007" t="s">
        <v>8349</v>
      </c>
    </row>
    <row r="2008" spans="1:22" ht="45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303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4">
        <f t="shared" si="157"/>
        <v>41941.250520833331</v>
      </c>
      <c r="M2008" s="19">
        <f t="shared" si="158"/>
        <v>2014</v>
      </c>
      <c r="N2008" s="14">
        <f t="shared" si="155"/>
        <v>41976.292187500003</v>
      </c>
      <c r="O2008" t="b">
        <v>1</v>
      </c>
      <c r="P2008">
        <v>303</v>
      </c>
      <c r="Q2008" t="b">
        <v>1</v>
      </c>
      <c r="R2008" t="s">
        <v>8295</v>
      </c>
      <c r="S2008" s="7">
        <f t="shared" si="156"/>
        <v>247.84</v>
      </c>
      <c r="T2008" s="7">
        <f t="shared" si="159"/>
        <v>408.97689768976898</v>
      </c>
      <c r="U2008" t="s">
        <v>8319</v>
      </c>
      <c r="V2008" t="s">
        <v>8349</v>
      </c>
    </row>
    <row r="2009" spans="1:22" ht="45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137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4">
        <f t="shared" si="157"/>
        <v>40347.587800925925</v>
      </c>
      <c r="M2009" s="19">
        <f t="shared" si="158"/>
        <v>2010</v>
      </c>
      <c r="N2009" s="14">
        <f t="shared" si="155"/>
        <v>40413.916666666664</v>
      </c>
      <c r="O2009" t="b">
        <v>1</v>
      </c>
      <c r="P2009">
        <v>137</v>
      </c>
      <c r="Q2009" t="b">
        <v>1</v>
      </c>
      <c r="R2009" t="s">
        <v>8295</v>
      </c>
      <c r="S2009" s="7">
        <f t="shared" si="156"/>
        <v>115.7092</v>
      </c>
      <c r="T2009" s="7">
        <f t="shared" si="159"/>
        <v>84.459270072992695</v>
      </c>
      <c r="U2009" t="s">
        <v>8319</v>
      </c>
      <c r="V2009" t="s">
        <v>8349</v>
      </c>
    </row>
    <row r="2010" spans="1:22" ht="4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41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4">
        <f t="shared" si="157"/>
        <v>40761.354421296295</v>
      </c>
      <c r="M2010" s="19">
        <f t="shared" si="158"/>
        <v>2011</v>
      </c>
      <c r="N2010" s="14">
        <f t="shared" si="155"/>
        <v>40805.354421296295</v>
      </c>
      <c r="O2010" t="b">
        <v>1</v>
      </c>
      <c r="P2010">
        <v>41</v>
      </c>
      <c r="Q2010" t="b">
        <v>1</v>
      </c>
      <c r="R2010" t="s">
        <v>8295</v>
      </c>
      <c r="S2010" s="7">
        <f t="shared" si="156"/>
        <v>117.07484768810599</v>
      </c>
      <c r="T2010" s="7">
        <f t="shared" si="159"/>
        <v>44.853658536585364</v>
      </c>
      <c r="U2010" t="s">
        <v>8319</v>
      </c>
      <c r="V2010" t="s">
        <v>8349</v>
      </c>
    </row>
    <row r="2011" spans="1:22" ht="4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398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4">
        <f t="shared" si="157"/>
        <v>42661.073414351849</v>
      </c>
      <c r="M2011" s="19">
        <f t="shared" si="158"/>
        <v>2016</v>
      </c>
      <c r="N2011" s="14">
        <f t="shared" si="155"/>
        <v>42697.115081018521</v>
      </c>
      <c r="O2011" t="b">
        <v>1</v>
      </c>
      <c r="P2011">
        <v>398</v>
      </c>
      <c r="Q2011" t="b">
        <v>1</v>
      </c>
      <c r="R2011" t="s">
        <v>8295</v>
      </c>
      <c r="S2011" s="7">
        <f t="shared" si="156"/>
        <v>305.15800000000002</v>
      </c>
      <c r="T2011" s="7">
        <f t="shared" si="159"/>
        <v>383.3643216080402</v>
      </c>
      <c r="U2011" t="s">
        <v>8319</v>
      </c>
      <c r="V2011" t="s">
        <v>8349</v>
      </c>
    </row>
    <row r="2012" spans="1:22" ht="30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1737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4">
        <f t="shared" si="157"/>
        <v>42570.746423611112</v>
      </c>
      <c r="M2012" s="19">
        <f t="shared" si="158"/>
        <v>2016</v>
      </c>
      <c r="N2012" s="14">
        <f t="shared" si="155"/>
        <v>42600.746423611112</v>
      </c>
      <c r="O2012" t="b">
        <v>1</v>
      </c>
      <c r="P2012">
        <v>1737</v>
      </c>
      <c r="Q2012" t="b">
        <v>1</v>
      </c>
      <c r="R2012" t="s">
        <v>8295</v>
      </c>
      <c r="S2012" s="7">
        <f t="shared" si="156"/>
        <v>320.05299999999994</v>
      </c>
      <c r="T2012" s="7">
        <f t="shared" si="159"/>
        <v>55.276856649395505</v>
      </c>
      <c r="U2012" t="s">
        <v>8319</v>
      </c>
      <c r="V2012" t="s">
        <v>8349</v>
      </c>
    </row>
    <row r="2013" spans="1:22" ht="4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971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4">
        <f t="shared" si="157"/>
        <v>42347.108483796299</v>
      </c>
      <c r="M2013" s="19">
        <f t="shared" si="158"/>
        <v>2015</v>
      </c>
      <c r="N2013" s="14">
        <f t="shared" si="155"/>
        <v>42380.708333333328</v>
      </c>
      <c r="O2013" t="b">
        <v>1</v>
      </c>
      <c r="P2013">
        <v>971</v>
      </c>
      <c r="Q2013" t="b">
        <v>1</v>
      </c>
      <c r="R2013" t="s">
        <v>8295</v>
      </c>
      <c r="S2013" s="7">
        <f t="shared" si="156"/>
        <v>819.56399999999996</v>
      </c>
      <c r="T2013" s="7">
        <f t="shared" si="159"/>
        <v>422.02059732234807</v>
      </c>
      <c r="U2013" t="s">
        <v>8319</v>
      </c>
      <c r="V2013" t="s">
        <v>8349</v>
      </c>
    </row>
    <row r="2014" spans="1:22" ht="4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183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4">
        <f t="shared" si="157"/>
        <v>42010.572233796294</v>
      </c>
      <c r="M2014" s="19">
        <f t="shared" si="158"/>
        <v>2015</v>
      </c>
      <c r="N2014" s="14">
        <f t="shared" si="155"/>
        <v>42040.572233796294</v>
      </c>
      <c r="O2014" t="b">
        <v>1</v>
      </c>
      <c r="P2014">
        <v>183</v>
      </c>
      <c r="Q2014" t="b">
        <v>1</v>
      </c>
      <c r="R2014" t="s">
        <v>8295</v>
      </c>
      <c r="S2014" s="7">
        <f t="shared" si="156"/>
        <v>234.90000000000003</v>
      </c>
      <c r="T2014" s="7">
        <f t="shared" si="159"/>
        <v>64.180327868852459</v>
      </c>
      <c r="U2014" t="s">
        <v>8319</v>
      </c>
      <c r="V2014" t="s">
        <v>8349</v>
      </c>
    </row>
    <row r="2015" spans="1:22" ht="45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4562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4">
        <f t="shared" si="157"/>
        <v>42499.710810185185</v>
      </c>
      <c r="M2015" s="19">
        <f t="shared" si="158"/>
        <v>2016</v>
      </c>
      <c r="N2015" s="14">
        <f t="shared" si="155"/>
        <v>42559.710810185185</v>
      </c>
      <c r="O2015" t="b">
        <v>1</v>
      </c>
      <c r="P2015">
        <v>4562</v>
      </c>
      <c r="Q2015" t="b">
        <v>1</v>
      </c>
      <c r="R2015" t="s">
        <v>8295</v>
      </c>
      <c r="S2015" s="7">
        <f t="shared" si="156"/>
        <v>494.91374999999999</v>
      </c>
      <c r="T2015" s="7">
        <f t="shared" si="159"/>
        <v>173.57781674704077</v>
      </c>
      <c r="U2015" t="s">
        <v>8319</v>
      </c>
      <c r="V2015" t="s">
        <v>8349</v>
      </c>
    </row>
    <row r="2016" spans="1:22" ht="4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26457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4">
        <f t="shared" si="157"/>
        <v>41323.964571759258</v>
      </c>
      <c r="M2016" s="19">
        <f t="shared" si="158"/>
        <v>2013</v>
      </c>
      <c r="N2016" s="14">
        <f t="shared" si="155"/>
        <v>41357.922905092593</v>
      </c>
      <c r="O2016" t="b">
        <v>1</v>
      </c>
      <c r="P2016">
        <v>26457</v>
      </c>
      <c r="Q2016" t="b">
        <v>1</v>
      </c>
      <c r="R2016" t="s">
        <v>8295</v>
      </c>
      <c r="S2016" s="7">
        <f t="shared" si="156"/>
        <v>7813.7822333333334</v>
      </c>
      <c r="T2016" s="7">
        <f t="shared" si="159"/>
        <v>88.601680840609291</v>
      </c>
      <c r="U2016" t="s">
        <v>8319</v>
      </c>
      <c r="V2016" t="s">
        <v>8349</v>
      </c>
    </row>
    <row r="2017" spans="1:22" ht="4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162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4">
        <f t="shared" si="157"/>
        <v>40765.626886574071</v>
      </c>
      <c r="M2017" s="19">
        <f t="shared" si="158"/>
        <v>2011</v>
      </c>
      <c r="N2017" s="14">
        <f t="shared" si="155"/>
        <v>40795.626886574071</v>
      </c>
      <c r="O2017" t="b">
        <v>1</v>
      </c>
      <c r="P2017">
        <v>162</v>
      </c>
      <c r="Q2017" t="b">
        <v>1</v>
      </c>
      <c r="R2017" t="s">
        <v>8295</v>
      </c>
      <c r="S2017" s="7">
        <f t="shared" si="156"/>
        <v>113.00013888888888</v>
      </c>
      <c r="T2017" s="7">
        <f t="shared" si="159"/>
        <v>50.222283950617282</v>
      </c>
      <c r="U2017" t="s">
        <v>8319</v>
      </c>
      <c r="V2017" t="s">
        <v>8349</v>
      </c>
    </row>
    <row r="2018" spans="1:22" ht="30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479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4">
        <f t="shared" si="157"/>
        <v>41312.630775462967</v>
      </c>
      <c r="M2018" s="19">
        <f t="shared" si="158"/>
        <v>2013</v>
      </c>
      <c r="N2018" s="14">
        <f t="shared" si="155"/>
        <v>41342.630775462967</v>
      </c>
      <c r="O2018" t="b">
        <v>1</v>
      </c>
      <c r="P2018">
        <v>479</v>
      </c>
      <c r="Q2018" t="b">
        <v>1</v>
      </c>
      <c r="R2018" t="s">
        <v>8295</v>
      </c>
      <c r="S2018" s="7">
        <f t="shared" si="156"/>
        <v>921.54219999999998</v>
      </c>
      <c r="T2018" s="7">
        <f t="shared" si="159"/>
        <v>192.38876826722338</v>
      </c>
      <c r="U2018" t="s">
        <v>8319</v>
      </c>
      <c r="V2018" t="s">
        <v>8349</v>
      </c>
    </row>
    <row r="2019" spans="1:22" ht="4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426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4">
        <f t="shared" si="157"/>
        <v>40960.807349537034</v>
      </c>
      <c r="M2019" s="19">
        <f t="shared" si="158"/>
        <v>2012</v>
      </c>
      <c r="N2019" s="14">
        <f t="shared" si="155"/>
        <v>40991.916666666664</v>
      </c>
      <c r="O2019" t="b">
        <v>1</v>
      </c>
      <c r="P2019">
        <v>426</v>
      </c>
      <c r="Q2019" t="b">
        <v>1</v>
      </c>
      <c r="R2019" t="s">
        <v>8295</v>
      </c>
      <c r="S2019" s="7">
        <f t="shared" si="156"/>
        <v>125.10239999999999</v>
      </c>
      <c r="T2019" s="7">
        <f t="shared" si="159"/>
        <v>73.416901408450698</v>
      </c>
      <c r="U2019" t="s">
        <v>8319</v>
      </c>
      <c r="V2019" t="s">
        <v>8349</v>
      </c>
    </row>
    <row r="2020" spans="1:22" ht="4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450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4">
        <f t="shared" si="157"/>
        <v>42199.115844907406</v>
      </c>
      <c r="M2020" s="19">
        <f t="shared" si="158"/>
        <v>2015</v>
      </c>
      <c r="N2020" s="14">
        <f t="shared" si="155"/>
        <v>42229.115844907406</v>
      </c>
      <c r="O2020" t="b">
        <v>1</v>
      </c>
      <c r="P2020">
        <v>450</v>
      </c>
      <c r="Q2020" t="b">
        <v>1</v>
      </c>
      <c r="R2020" t="s">
        <v>8295</v>
      </c>
      <c r="S2020" s="7">
        <f t="shared" si="156"/>
        <v>102.24343076923077</v>
      </c>
      <c r="T2020" s="7">
        <f t="shared" si="159"/>
        <v>147.68495555555555</v>
      </c>
      <c r="U2020" t="s">
        <v>8319</v>
      </c>
      <c r="V2020" t="s">
        <v>8349</v>
      </c>
    </row>
    <row r="2021" spans="1:22" ht="45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1780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4">
        <f t="shared" si="157"/>
        <v>42605.45857638889</v>
      </c>
      <c r="M2021" s="19">
        <f t="shared" si="158"/>
        <v>2016</v>
      </c>
      <c r="N2021" s="14">
        <f t="shared" si="155"/>
        <v>42635.45857638889</v>
      </c>
      <c r="O2021" t="b">
        <v>1</v>
      </c>
      <c r="P2021">
        <v>1780</v>
      </c>
      <c r="Q2021" t="b">
        <v>1</v>
      </c>
      <c r="R2021" t="s">
        <v>8295</v>
      </c>
      <c r="S2021" s="7">
        <f t="shared" si="156"/>
        <v>484.90975000000003</v>
      </c>
      <c r="T2021" s="7">
        <f t="shared" si="159"/>
        <v>108.96848314606741</v>
      </c>
      <c r="U2021" t="s">
        <v>8319</v>
      </c>
      <c r="V2021" t="s">
        <v>8349</v>
      </c>
    </row>
    <row r="2022" spans="1:22" ht="4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122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4">
        <f t="shared" si="157"/>
        <v>41736.847500000003</v>
      </c>
      <c r="M2022" s="19">
        <f t="shared" si="158"/>
        <v>2014</v>
      </c>
      <c r="N2022" s="14">
        <f t="shared" si="155"/>
        <v>41773.711111111115</v>
      </c>
      <c r="O2022" t="b">
        <v>1</v>
      </c>
      <c r="P2022">
        <v>122</v>
      </c>
      <c r="Q2022" t="b">
        <v>1</v>
      </c>
      <c r="R2022" t="s">
        <v>8295</v>
      </c>
      <c r="S2022" s="7">
        <f t="shared" si="156"/>
        <v>192.33333333333334</v>
      </c>
      <c r="T2022" s="7">
        <f t="shared" si="159"/>
        <v>23.647540983606557</v>
      </c>
      <c r="U2022" t="s">
        <v>8319</v>
      </c>
      <c r="V2022" t="s">
        <v>8349</v>
      </c>
    </row>
    <row r="2023" spans="1:22" ht="4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95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4">
        <f t="shared" si="157"/>
        <v>41860.820567129631</v>
      </c>
      <c r="M2023" s="19">
        <f t="shared" si="158"/>
        <v>2014</v>
      </c>
      <c r="N2023" s="14">
        <f t="shared" si="155"/>
        <v>41905.820567129631</v>
      </c>
      <c r="O2023" t="b">
        <v>1</v>
      </c>
      <c r="P2023">
        <v>95</v>
      </c>
      <c r="Q2023" t="b">
        <v>1</v>
      </c>
      <c r="R2023" t="s">
        <v>8295</v>
      </c>
      <c r="S2023" s="7">
        <f t="shared" si="156"/>
        <v>281.10000000000002</v>
      </c>
      <c r="T2023" s="7">
        <f t="shared" si="159"/>
        <v>147.94736842105263</v>
      </c>
      <c r="U2023" t="s">
        <v>8319</v>
      </c>
      <c r="V2023" t="s">
        <v>8349</v>
      </c>
    </row>
    <row r="2024" spans="1:22" ht="4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325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4">
        <f t="shared" si="157"/>
        <v>42502.319120370375</v>
      </c>
      <c r="M2024" s="19">
        <f t="shared" si="158"/>
        <v>2016</v>
      </c>
      <c r="N2024" s="14">
        <f t="shared" si="155"/>
        <v>42532.319120370375</v>
      </c>
      <c r="O2024" t="b">
        <v>1</v>
      </c>
      <c r="P2024">
        <v>325</v>
      </c>
      <c r="Q2024" t="b">
        <v>1</v>
      </c>
      <c r="R2024" t="s">
        <v>8295</v>
      </c>
      <c r="S2024" s="7">
        <f t="shared" si="156"/>
        <v>125.13700000000001</v>
      </c>
      <c r="T2024" s="7">
        <f t="shared" si="159"/>
        <v>385.03692307692307</v>
      </c>
      <c r="U2024" t="s">
        <v>8319</v>
      </c>
      <c r="V2024" t="s">
        <v>8349</v>
      </c>
    </row>
    <row r="2025" spans="1:22" ht="45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353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4">
        <f t="shared" si="157"/>
        <v>42136.170752314814</v>
      </c>
      <c r="M2025" s="19">
        <f t="shared" si="158"/>
        <v>2015</v>
      </c>
      <c r="N2025" s="14">
        <f t="shared" si="155"/>
        <v>42166.170752314814</v>
      </c>
      <c r="O2025" t="b">
        <v>1</v>
      </c>
      <c r="P2025">
        <v>353</v>
      </c>
      <c r="Q2025" t="b">
        <v>1</v>
      </c>
      <c r="R2025" t="s">
        <v>8295</v>
      </c>
      <c r="S2025" s="7">
        <f t="shared" si="156"/>
        <v>161.459</v>
      </c>
      <c r="T2025" s="7">
        <f t="shared" si="159"/>
        <v>457.39093484419266</v>
      </c>
      <c r="U2025" t="s">
        <v>8319</v>
      </c>
      <c r="V2025" t="s">
        <v>8349</v>
      </c>
    </row>
    <row r="2026" spans="1:22" ht="4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105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4">
        <f t="shared" si="157"/>
        <v>41099.716944444444</v>
      </c>
      <c r="M2026" s="19">
        <f t="shared" si="158"/>
        <v>2012</v>
      </c>
      <c r="N2026" s="14">
        <f t="shared" si="155"/>
        <v>41133.875</v>
      </c>
      <c r="O2026" t="b">
        <v>1</v>
      </c>
      <c r="P2026">
        <v>105</v>
      </c>
      <c r="Q2026" t="b">
        <v>1</v>
      </c>
      <c r="R2026" t="s">
        <v>8295</v>
      </c>
      <c r="S2026" s="7">
        <f t="shared" si="156"/>
        <v>585.35</v>
      </c>
      <c r="T2026" s="7">
        <f t="shared" si="159"/>
        <v>222.99047619047619</v>
      </c>
      <c r="U2026" t="s">
        <v>8319</v>
      </c>
      <c r="V2026" t="s">
        <v>8349</v>
      </c>
    </row>
    <row r="2027" spans="1:22" ht="4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729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4">
        <f t="shared" si="157"/>
        <v>42135.934560185182</v>
      </c>
      <c r="M2027" s="19">
        <f t="shared" si="158"/>
        <v>2015</v>
      </c>
      <c r="N2027" s="14">
        <f t="shared" si="155"/>
        <v>42165.934560185182</v>
      </c>
      <c r="O2027" t="b">
        <v>1</v>
      </c>
      <c r="P2027">
        <v>729</v>
      </c>
      <c r="Q2027" t="b">
        <v>1</v>
      </c>
      <c r="R2027" t="s">
        <v>8295</v>
      </c>
      <c r="S2027" s="7">
        <f t="shared" si="156"/>
        <v>201.14999999999998</v>
      </c>
      <c r="T2027" s="7">
        <f t="shared" si="159"/>
        <v>220.74074074074073</v>
      </c>
      <c r="U2027" t="s">
        <v>8319</v>
      </c>
      <c r="V2027" t="s">
        <v>8349</v>
      </c>
    </row>
    <row r="2028" spans="1:22" ht="30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454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4">
        <f t="shared" si="157"/>
        <v>41704.485937500001</v>
      </c>
      <c r="M2028" s="19">
        <f t="shared" si="158"/>
        <v>2014</v>
      </c>
      <c r="N2028" s="14">
        <f t="shared" si="155"/>
        <v>41749.915972222225</v>
      </c>
      <c r="O2028" t="b">
        <v>1</v>
      </c>
      <c r="P2028">
        <v>454</v>
      </c>
      <c r="Q2028" t="b">
        <v>1</v>
      </c>
      <c r="R2028" t="s">
        <v>8295</v>
      </c>
      <c r="S2028" s="7">
        <f t="shared" si="156"/>
        <v>133.48307999999997</v>
      </c>
      <c r="T2028" s="7">
        <f t="shared" si="159"/>
        <v>73.503898678414089</v>
      </c>
      <c r="U2028" t="s">
        <v>8319</v>
      </c>
      <c r="V2028" t="s">
        <v>8349</v>
      </c>
    </row>
    <row r="2029" spans="1:22" ht="4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539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4">
        <f t="shared" si="157"/>
        <v>42048.563877314809</v>
      </c>
      <c r="M2029" s="19">
        <f t="shared" si="158"/>
        <v>2015</v>
      </c>
      <c r="N2029" s="14">
        <f t="shared" si="155"/>
        <v>42093.522210648152</v>
      </c>
      <c r="O2029" t="b">
        <v>1</v>
      </c>
      <c r="P2029">
        <v>539</v>
      </c>
      <c r="Q2029" t="b">
        <v>1</v>
      </c>
      <c r="R2029" t="s">
        <v>8295</v>
      </c>
      <c r="S2029" s="7">
        <f t="shared" si="156"/>
        <v>120.24900000000001</v>
      </c>
      <c r="T2029" s="7">
        <f t="shared" si="159"/>
        <v>223.09647495361781</v>
      </c>
      <c r="U2029" t="s">
        <v>8319</v>
      </c>
      <c r="V2029" t="s">
        <v>8349</v>
      </c>
    </row>
    <row r="2030" spans="1:22" ht="30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79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4">
        <f t="shared" si="157"/>
        <v>40215.669050925928</v>
      </c>
      <c r="M2030" s="19">
        <f t="shared" si="158"/>
        <v>2010</v>
      </c>
      <c r="N2030" s="14">
        <f t="shared" si="155"/>
        <v>40252.663194444445</v>
      </c>
      <c r="O2030" t="b">
        <v>1</v>
      </c>
      <c r="P2030">
        <v>79</v>
      </c>
      <c r="Q2030" t="b">
        <v>1</v>
      </c>
      <c r="R2030" t="s">
        <v>8295</v>
      </c>
      <c r="S2030" s="7">
        <f t="shared" si="156"/>
        <v>126.16666666666667</v>
      </c>
      <c r="T2030" s="7">
        <f t="shared" si="159"/>
        <v>47.911392405063289</v>
      </c>
      <c r="U2030" t="s">
        <v>8319</v>
      </c>
      <c r="V2030" t="s">
        <v>8349</v>
      </c>
    </row>
    <row r="2031" spans="1:22" ht="30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94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4">
        <f t="shared" si="157"/>
        <v>41847.771770833337</v>
      </c>
      <c r="M2031" s="19">
        <f t="shared" si="158"/>
        <v>2014</v>
      </c>
      <c r="N2031" s="14">
        <f t="shared" si="155"/>
        <v>41877.771770833337</v>
      </c>
      <c r="O2031" t="b">
        <v>1</v>
      </c>
      <c r="P2031">
        <v>94</v>
      </c>
      <c r="Q2031" t="b">
        <v>1</v>
      </c>
      <c r="R2031" t="s">
        <v>8295</v>
      </c>
      <c r="S2031" s="7">
        <f t="shared" si="156"/>
        <v>361.2</v>
      </c>
      <c r="T2031" s="7">
        <f t="shared" si="159"/>
        <v>96.063829787234042</v>
      </c>
      <c r="U2031" t="s">
        <v>8319</v>
      </c>
      <c r="V2031" t="s">
        <v>8349</v>
      </c>
    </row>
    <row r="2032" spans="1:22" ht="4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625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4">
        <f t="shared" si="157"/>
        <v>41212.746481481481</v>
      </c>
      <c r="M2032" s="19">
        <f t="shared" si="158"/>
        <v>2012</v>
      </c>
      <c r="N2032" s="14">
        <f t="shared" si="155"/>
        <v>41242.746481481481</v>
      </c>
      <c r="O2032" t="b">
        <v>1</v>
      </c>
      <c r="P2032">
        <v>625</v>
      </c>
      <c r="Q2032" t="b">
        <v>1</v>
      </c>
      <c r="R2032" t="s">
        <v>8295</v>
      </c>
      <c r="S2032" s="7">
        <f t="shared" si="156"/>
        <v>226.239013671875</v>
      </c>
      <c r="T2032" s="7">
        <f t="shared" si="159"/>
        <v>118.6144</v>
      </c>
      <c r="U2032" t="s">
        <v>8319</v>
      </c>
      <c r="V2032" t="s">
        <v>8349</v>
      </c>
    </row>
    <row r="2033" spans="1:22" ht="30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508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4">
        <f t="shared" si="157"/>
        <v>41975.079317129625</v>
      </c>
      <c r="M2033" s="19">
        <f t="shared" si="158"/>
        <v>2014</v>
      </c>
      <c r="N2033" s="14">
        <f t="shared" si="155"/>
        <v>42012.791666666672</v>
      </c>
      <c r="O2033" t="b">
        <v>1</v>
      </c>
      <c r="P2033">
        <v>508</v>
      </c>
      <c r="Q2033" t="b">
        <v>1</v>
      </c>
      <c r="R2033" t="s">
        <v>8295</v>
      </c>
      <c r="S2033" s="7">
        <f t="shared" si="156"/>
        <v>120.35</v>
      </c>
      <c r="T2033" s="7">
        <f t="shared" si="159"/>
        <v>118.45472440944881</v>
      </c>
      <c r="U2033" t="s">
        <v>8319</v>
      </c>
      <c r="V2033" t="s">
        <v>8349</v>
      </c>
    </row>
    <row r="2034" spans="1:22" ht="4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531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4">
        <f t="shared" si="157"/>
        <v>42689.315671296295</v>
      </c>
      <c r="M2034" s="19">
        <f t="shared" si="158"/>
        <v>2016</v>
      </c>
      <c r="N2034" s="14">
        <f t="shared" si="155"/>
        <v>42718.958333333328</v>
      </c>
      <c r="O2034" t="b">
        <v>1</v>
      </c>
      <c r="P2034">
        <v>531</v>
      </c>
      <c r="Q2034" t="b">
        <v>1</v>
      </c>
      <c r="R2034" t="s">
        <v>8295</v>
      </c>
      <c r="S2034" s="7">
        <f t="shared" si="156"/>
        <v>304.18799999999999</v>
      </c>
      <c r="T2034" s="7">
        <f t="shared" si="159"/>
        <v>143.21468926553672</v>
      </c>
      <c r="U2034" t="s">
        <v>8319</v>
      </c>
      <c r="V2034" t="s">
        <v>8349</v>
      </c>
    </row>
    <row r="2035" spans="1:22" ht="4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158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4">
        <f t="shared" si="157"/>
        <v>41724.832384259258</v>
      </c>
      <c r="M2035" s="19">
        <f t="shared" si="158"/>
        <v>2014</v>
      </c>
      <c r="N2035" s="14">
        <f t="shared" si="155"/>
        <v>41754.832384259258</v>
      </c>
      <c r="O2035" t="b">
        <v>1</v>
      </c>
      <c r="P2035">
        <v>158</v>
      </c>
      <c r="Q2035" t="b">
        <v>1</v>
      </c>
      <c r="R2035" t="s">
        <v>8295</v>
      </c>
      <c r="S2035" s="7">
        <f t="shared" si="156"/>
        <v>178.67599999999999</v>
      </c>
      <c r="T2035" s="7">
        <f t="shared" si="159"/>
        <v>282.71518987341773</v>
      </c>
      <c r="U2035" t="s">
        <v>8319</v>
      </c>
      <c r="V2035" t="s">
        <v>8349</v>
      </c>
    </row>
    <row r="2036" spans="1:22" ht="45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508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4">
        <f t="shared" si="157"/>
        <v>42075.880011574074</v>
      </c>
      <c r="M2036" s="19">
        <f t="shared" si="158"/>
        <v>2015</v>
      </c>
      <c r="N2036" s="14">
        <f t="shared" si="155"/>
        <v>42131.040277777778</v>
      </c>
      <c r="O2036" t="b">
        <v>1</v>
      </c>
      <c r="P2036">
        <v>508</v>
      </c>
      <c r="Q2036" t="b">
        <v>1</v>
      </c>
      <c r="R2036" t="s">
        <v>8295</v>
      </c>
      <c r="S2036" s="7">
        <f t="shared" si="156"/>
        <v>386.81998717948721</v>
      </c>
      <c r="T2036" s="7">
        <f t="shared" si="159"/>
        <v>593.93620078740162</v>
      </c>
      <c r="U2036" t="s">
        <v>8319</v>
      </c>
      <c r="V2036" t="s">
        <v>8349</v>
      </c>
    </row>
    <row r="2037" spans="1:22" ht="45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644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4">
        <f t="shared" si="157"/>
        <v>42311.375081018516</v>
      </c>
      <c r="M2037" s="19">
        <f t="shared" si="158"/>
        <v>2015</v>
      </c>
      <c r="N2037" s="14">
        <f t="shared" si="155"/>
        <v>42356.791666666672</v>
      </c>
      <c r="O2037" t="b">
        <v>1</v>
      </c>
      <c r="P2037">
        <v>644</v>
      </c>
      <c r="Q2037" t="b">
        <v>1</v>
      </c>
      <c r="R2037" t="s">
        <v>8295</v>
      </c>
      <c r="S2037" s="7">
        <f t="shared" si="156"/>
        <v>211.03642500000004</v>
      </c>
      <c r="T2037" s="7">
        <f t="shared" si="159"/>
        <v>262.15704968944101</v>
      </c>
      <c r="U2037" t="s">
        <v>8319</v>
      </c>
      <c r="V2037" t="s">
        <v>8349</v>
      </c>
    </row>
    <row r="2038" spans="1:22" ht="4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848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4">
        <f t="shared" si="157"/>
        <v>41738.614803240736</v>
      </c>
      <c r="M2038" s="19">
        <f t="shared" si="158"/>
        <v>2014</v>
      </c>
      <c r="N2038" s="14">
        <f t="shared" si="155"/>
        <v>41768.614803240736</v>
      </c>
      <c r="O2038" t="b">
        <v>1</v>
      </c>
      <c r="P2038">
        <v>848</v>
      </c>
      <c r="Q2038" t="b">
        <v>1</v>
      </c>
      <c r="R2038" t="s">
        <v>8295</v>
      </c>
      <c r="S2038" s="7">
        <f t="shared" si="156"/>
        <v>131.66833333333335</v>
      </c>
      <c r="T2038" s="7">
        <f t="shared" si="159"/>
        <v>46.580778301886795</v>
      </c>
      <c r="U2038" t="s">
        <v>8319</v>
      </c>
      <c r="V2038" t="s">
        <v>8349</v>
      </c>
    </row>
    <row r="2039" spans="1:22" ht="30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429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4">
        <f t="shared" si="157"/>
        <v>41577.960104166668</v>
      </c>
      <c r="M2039" s="19">
        <f t="shared" si="158"/>
        <v>2013</v>
      </c>
      <c r="N2039" s="14">
        <f t="shared" si="155"/>
        <v>41638.001770833333</v>
      </c>
      <c r="O2039" t="b">
        <v>1</v>
      </c>
      <c r="P2039">
        <v>429</v>
      </c>
      <c r="Q2039" t="b">
        <v>1</v>
      </c>
      <c r="R2039" t="s">
        <v>8295</v>
      </c>
      <c r="S2039" s="7">
        <f t="shared" si="156"/>
        <v>300.47639999999996</v>
      </c>
      <c r="T2039" s="7">
        <f t="shared" si="159"/>
        <v>70.041118881118877</v>
      </c>
      <c r="U2039" t="s">
        <v>8319</v>
      </c>
      <c r="V2039" t="s">
        <v>8349</v>
      </c>
    </row>
    <row r="2040" spans="1:22" ht="4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204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4">
        <f t="shared" si="157"/>
        <v>41424.02107638889</v>
      </c>
      <c r="M2040" s="19">
        <f t="shared" si="158"/>
        <v>2013</v>
      </c>
      <c r="N2040" s="14">
        <f t="shared" si="155"/>
        <v>41456.5</v>
      </c>
      <c r="O2040" t="b">
        <v>1</v>
      </c>
      <c r="P2040">
        <v>204</v>
      </c>
      <c r="Q2040" t="b">
        <v>1</v>
      </c>
      <c r="R2040" t="s">
        <v>8295</v>
      </c>
      <c r="S2040" s="7">
        <f t="shared" si="156"/>
        <v>420.51249999999999</v>
      </c>
      <c r="T2040" s="7">
        <f t="shared" si="159"/>
        <v>164.90686274509804</v>
      </c>
      <c r="U2040" t="s">
        <v>8319</v>
      </c>
      <c r="V2040" t="s">
        <v>8349</v>
      </c>
    </row>
    <row r="2041" spans="1:22" ht="30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379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4">
        <f t="shared" si="157"/>
        <v>42675.188946759255</v>
      </c>
      <c r="M2041" s="19">
        <f t="shared" si="158"/>
        <v>2016</v>
      </c>
      <c r="N2041" s="14">
        <f t="shared" si="155"/>
        <v>42704.957638888889</v>
      </c>
      <c r="O2041" t="b">
        <v>1</v>
      </c>
      <c r="P2041">
        <v>379</v>
      </c>
      <c r="Q2041" t="b">
        <v>1</v>
      </c>
      <c r="R2041" t="s">
        <v>8295</v>
      </c>
      <c r="S2041" s="7">
        <f t="shared" si="156"/>
        <v>136.21680000000001</v>
      </c>
      <c r="T2041" s="7">
        <f t="shared" si="159"/>
        <v>449.26385224274406</v>
      </c>
      <c r="U2041" t="s">
        <v>8319</v>
      </c>
      <c r="V2041" t="s">
        <v>8349</v>
      </c>
    </row>
    <row r="2042" spans="1:22" ht="30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271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4">
        <f t="shared" si="157"/>
        <v>41578.677118055552</v>
      </c>
      <c r="M2042" s="19">
        <f t="shared" si="158"/>
        <v>2013</v>
      </c>
      <c r="N2042" s="14">
        <f t="shared" si="155"/>
        <v>41593.718784722223</v>
      </c>
      <c r="O2042" t="b">
        <v>1</v>
      </c>
      <c r="P2042">
        <v>271</v>
      </c>
      <c r="Q2042" t="b">
        <v>1</v>
      </c>
      <c r="R2042" t="s">
        <v>8295</v>
      </c>
      <c r="S2042" s="7">
        <f t="shared" si="156"/>
        <v>248.17133333333334</v>
      </c>
      <c r="T2042" s="7">
        <f t="shared" si="159"/>
        <v>27.472841328413285</v>
      </c>
      <c r="U2042" t="s">
        <v>8319</v>
      </c>
      <c r="V2042" t="s">
        <v>8349</v>
      </c>
    </row>
    <row r="2043" spans="1:22" ht="4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120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4">
        <f t="shared" si="157"/>
        <v>42654.275775462964</v>
      </c>
      <c r="M2043" s="19">
        <f t="shared" si="158"/>
        <v>2016</v>
      </c>
      <c r="N2043" s="14">
        <f t="shared" si="155"/>
        <v>42684.317442129628</v>
      </c>
      <c r="O2043" t="b">
        <v>0</v>
      </c>
      <c r="P2043">
        <v>120</v>
      </c>
      <c r="Q2043" t="b">
        <v>1</v>
      </c>
      <c r="R2043" t="s">
        <v>8295</v>
      </c>
      <c r="S2043" s="7">
        <f t="shared" si="156"/>
        <v>181.86315789473684</v>
      </c>
      <c r="T2043" s="7">
        <f t="shared" si="159"/>
        <v>143.97499999999999</v>
      </c>
      <c r="U2043" t="s">
        <v>8319</v>
      </c>
      <c r="V2043" t="s">
        <v>8349</v>
      </c>
    </row>
    <row r="2044" spans="1:22" ht="4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140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4">
        <f t="shared" si="157"/>
        <v>42331.458032407405</v>
      </c>
      <c r="M2044" s="19">
        <f t="shared" si="158"/>
        <v>2015</v>
      </c>
      <c r="N2044" s="14">
        <f t="shared" si="155"/>
        <v>42391.458032407405</v>
      </c>
      <c r="O2044" t="b">
        <v>0</v>
      </c>
      <c r="P2044">
        <v>140</v>
      </c>
      <c r="Q2044" t="b">
        <v>1</v>
      </c>
      <c r="R2044" t="s">
        <v>8295</v>
      </c>
      <c r="S2044" s="7">
        <f t="shared" si="156"/>
        <v>123.53</v>
      </c>
      <c r="T2044" s="7">
        <f t="shared" si="159"/>
        <v>88.23571428571428</v>
      </c>
      <c r="U2044" t="s">
        <v>8319</v>
      </c>
      <c r="V2044" t="s">
        <v>8349</v>
      </c>
    </row>
    <row r="2045" spans="1:22" ht="4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193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4">
        <f t="shared" si="157"/>
        <v>42660.926817129628</v>
      </c>
      <c r="M2045" s="19">
        <f t="shared" si="158"/>
        <v>2016</v>
      </c>
      <c r="N2045" s="14">
        <f t="shared" si="155"/>
        <v>42714.957638888889</v>
      </c>
      <c r="O2045" t="b">
        <v>0</v>
      </c>
      <c r="P2045">
        <v>193</v>
      </c>
      <c r="Q2045" t="b">
        <v>1</v>
      </c>
      <c r="R2045" t="s">
        <v>8295</v>
      </c>
      <c r="S2045" s="7">
        <f t="shared" si="156"/>
        <v>506.20938628158842</v>
      </c>
      <c r="T2045" s="7">
        <f t="shared" si="159"/>
        <v>36.326424870466319</v>
      </c>
      <c r="U2045" t="s">
        <v>8319</v>
      </c>
      <c r="V2045" t="s">
        <v>8349</v>
      </c>
    </row>
    <row r="2046" spans="1:22" ht="4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180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4">
        <f t="shared" si="157"/>
        <v>42138.434189814812</v>
      </c>
      <c r="M2046" s="19">
        <f t="shared" si="158"/>
        <v>2015</v>
      </c>
      <c r="N2046" s="14">
        <f t="shared" si="155"/>
        <v>42168.434189814812</v>
      </c>
      <c r="O2046" t="b">
        <v>0</v>
      </c>
      <c r="P2046">
        <v>180</v>
      </c>
      <c r="Q2046" t="b">
        <v>1</v>
      </c>
      <c r="R2046" t="s">
        <v>8295</v>
      </c>
      <c r="S2046" s="7">
        <f t="shared" si="156"/>
        <v>108.21333333333334</v>
      </c>
      <c r="T2046" s="7">
        <f t="shared" si="159"/>
        <v>90.177777777777777</v>
      </c>
      <c r="U2046" t="s">
        <v>8319</v>
      </c>
      <c r="V2046" t="s">
        <v>8349</v>
      </c>
    </row>
    <row r="2047" spans="1:22" ht="4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263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4">
        <f t="shared" si="157"/>
        <v>41068.838506944448</v>
      </c>
      <c r="M2047" s="19">
        <f t="shared" si="158"/>
        <v>2012</v>
      </c>
      <c r="N2047" s="14">
        <f t="shared" si="155"/>
        <v>41098.838506944448</v>
      </c>
      <c r="O2047" t="b">
        <v>0</v>
      </c>
      <c r="P2047">
        <v>263</v>
      </c>
      <c r="Q2047" t="b">
        <v>1</v>
      </c>
      <c r="R2047" t="s">
        <v>8295</v>
      </c>
      <c r="S2047" s="7">
        <f t="shared" si="156"/>
        <v>819.18387755102037</v>
      </c>
      <c r="T2047" s="7">
        <f t="shared" si="159"/>
        <v>152.62361216730039</v>
      </c>
      <c r="U2047" t="s">
        <v>8319</v>
      </c>
      <c r="V2047" t="s">
        <v>8349</v>
      </c>
    </row>
    <row r="2048" spans="1:22" ht="4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217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4">
        <f t="shared" si="157"/>
        <v>41386.921805555554</v>
      </c>
      <c r="M2048" s="19">
        <f t="shared" si="158"/>
        <v>2013</v>
      </c>
      <c r="N2048" s="14">
        <f t="shared" si="155"/>
        <v>41416.921805555554</v>
      </c>
      <c r="O2048" t="b">
        <v>0</v>
      </c>
      <c r="P2048">
        <v>217</v>
      </c>
      <c r="Q2048" t="b">
        <v>1</v>
      </c>
      <c r="R2048" t="s">
        <v>8295</v>
      </c>
      <c r="S2048" s="7">
        <f t="shared" si="156"/>
        <v>121.10000000000001</v>
      </c>
      <c r="T2048" s="7">
        <f t="shared" si="159"/>
        <v>55.806451612903224</v>
      </c>
      <c r="U2048" t="s">
        <v>8319</v>
      </c>
      <c r="V2048" t="s">
        <v>8349</v>
      </c>
    </row>
    <row r="2049" spans="1:22" ht="4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443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4">
        <f t="shared" si="157"/>
        <v>42081.653587962966</v>
      </c>
      <c r="M2049" s="19">
        <f t="shared" si="158"/>
        <v>2015</v>
      </c>
      <c r="N2049" s="14">
        <f t="shared" si="155"/>
        <v>42110.75</v>
      </c>
      <c r="O2049" t="b">
        <v>0</v>
      </c>
      <c r="P2049">
        <v>443</v>
      </c>
      <c r="Q2049" t="b">
        <v>1</v>
      </c>
      <c r="R2049" t="s">
        <v>8295</v>
      </c>
      <c r="S2049" s="7">
        <f t="shared" si="156"/>
        <v>102.99897959183673</v>
      </c>
      <c r="T2049" s="7">
        <f t="shared" si="159"/>
        <v>227.85327313769753</v>
      </c>
      <c r="U2049" t="s">
        <v>8319</v>
      </c>
      <c r="V2049" t="s">
        <v>8349</v>
      </c>
    </row>
    <row r="2050" spans="1:22" ht="4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1373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4">
        <f t="shared" si="157"/>
        <v>41387.401516203703</v>
      </c>
      <c r="M2050" s="19">
        <f t="shared" si="158"/>
        <v>2013</v>
      </c>
      <c r="N2050" s="14">
        <f t="shared" ref="N2050:N2113" si="160">(J2050/86400)+25569+(-6/24)</f>
        <v>41417.401516203703</v>
      </c>
      <c r="O2050" t="b">
        <v>0</v>
      </c>
      <c r="P2050">
        <v>1373</v>
      </c>
      <c r="Q2050" t="b">
        <v>1</v>
      </c>
      <c r="R2050" t="s">
        <v>8295</v>
      </c>
      <c r="S2050" s="7">
        <f t="shared" ref="S2050:S2113" si="161">F2050/D2050*100</f>
        <v>148.33229411764705</v>
      </c>
      <c r="T2050" s="7">
        <f t="shared" si="159"/>
        <v>91.82989803350327</v>
      </c>
      <c r="U2050" t="s">
        <v>8319</v>
      </c>
      <c r="V2050" t="s">
        <v>8349</v>
      </c>
    </row>
    <row r="2051" spans="1:22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742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4">
        <f t="shared" ref="L2051:L2114" si="162">(K2051/86400)+25569+(-6/24)</f>
        <v>41575.277349537035</v>
      </c>
      <c r="M2051" s="19">
        <f t="shared" ref="M2051:M2114" si="163">YEAR(L2051)</f>
        <v>2013</v>
      </c>
      <c r="N2051" s="14">
        <f t="shared" si="160"/>
        <v>41610.707638888889</v>
      </c>
      <c r="O2051" t="b">
        <v>0</v>
      </c>
      <c r="P2051">
        <v>742</v>
      </c>
      <c r="Q2051" t="b">
        <v>1</v>
      </c>
      <c r="R2051" t="s">
        <v>8295</v>
      </c>
      <c r="S2051" s="7">
        <f t="shared" si="161"/>
        <v>120.19070000000001</v>
      </c>
      <c r="T2051" s="7">
        <f t="shared" ref="T2051:T2114" si="164">IFERROR(F2051/P2051,0)</f>
        <v>80.991037735849048</v>
      </c>
      <c r="U2051" t="s">
        <v>8319</v>
      </c>
      <c r="V2051" t="s">
        <v>8349</v>
      </c>
    </row>
    <row r="2052" spans="1:22" ht="4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170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4">
        <f t="shared" si="162"/>
        <v>42114.821504629625</v>
      </c>
      <c r="M2052" s="19">
        <f t="shared" si="163"/>
        <v>2015</v>
      </c>
      <c r="N2052" s="14">
        <f t="shared" si="160"/>
        <v>42154.821504629625</v>
      </c>
      <c r="O2052" t="b">
        <v>0</v>
      </c>
      <c r="P2052">
        <v>170</v>
      </c>
      <c r="Q2052" t="b">
        <v>1</v>
      </c>
      <c r="R2052" t="s">
        <v>8295</v>
      </c>
      <c r="S2052" s="7">
        <f t="shared" si="161"/>
        <v>473.27000000000004</v>
      </c>
      <c r="T2052" s="7">
        <f t="shared" si="164"/>
        <v>278.39411764705881</v>
      </c>
      <c r="U2052" t="s">
        <v>8319</v>
      </c>
      <c r="V2052" t="s">
        <v>8349</v>
      </c>
    </row>
    <row r="2053" spans="1:22" ht="4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242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4">
        <f t="shared" si="162"/>
        <v>41603.772418981483</v>
      </c>
      <c r="M2053" s="19">
        <f t="shared" si="163"/>
        <v>2013</v>
      </c>
      <c r="N2053" s="14">
        <f t="shared" si="160"/>
        <v>41633.772418981483</v>
      </c>
      <c r="O2053" t="b">
        <v>0</v>
      </c>
      <c r="P2053">
        <v>242</v>
      </c>
      <c r="Q2053" t="b">
        <v>1</v>
      </c>
      <c r="R2053" t="s">
        <v>8295</v>
      </c>
      <c r="S2053" s="7">
        <f t="shared" si="161"/>
        <v>130.36250000000001</v>
      </c>
      <c r="T2053" s="7">
        <f t="shared" si="164"/>
        <v>43.095041322314053</v>
      </c>
      <c r="U2053" t="s">
        <v>8319</v>
      </c>
      <c r="V2053" t="s">
        <v>8349</v>
      </c>
    </row>
    <row r="2054" spans="1:22" ht="4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541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4">
        <f t="shared" si="162"/>
        <v>42374.83394675926</v>
      </c>
      <c r="M2054" s="19">
        <f t="shared" si="163"/>
        <v>2016</v>
      </c>
      <c r="N2054" s="14">
        <f t="shared" si="160"/>
        <v>42419.83394675926</v>
      </c>
      <c r="O2054" t="b">
        <v>0</v>
      </c>
      <c r="P2054">
        <v>541</v>
      </c>
      <c r="Q2054" t="b">
        <v>1</v>
      </c>
      <c r="R2054" t="s">
        <v>8295</v>
      </c>
      <c r="S2054" s="7">
        <f t="shared" si="161"/>
        <v>353.048</v>
      </c>
      <c r="T2054" s="7">
        <f t="shared" si="164"/>
        <v>326.29205175600737</v>
      </c>
      <c r="U2054" t="s">
        <v>8319</v>
      </c>
      <c r="V2054" t="s">
        <v>8349</v>
      </c>
    </row>
    <row r="2055" spans="1:22" ht="4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121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4">
        <f t="shared" si="162"/>
        <v>42303.367488425924</v>
      </c>
      <c r="M2055" s="19">
        <f t="shared" si="163"/>
        <v>2015</v>
      </c>
      <c r="N2055" s="14">
        <f t="shared" si="160"/>
        <v>42333.409155092595</v>
      </c>
      <c r="O2055" t="b">
        <v>0</v>
      </c>
      <c r="P2055">
        <v>121</v>
      </c>
      <c r="Q2055" t="b">
        <v>1</v>
      </c>
      <c r="R2055" t="s">
        <v>8295</v>
      </c>
      <c r="S2055" s="7">
        <f t="shared" si="161"/>
        <v>101.02</v>
      </c>
      <c r="T2055" s="7">
        <f t="shared" si="164"/>
        <v>41.743801652892564</v>
      </c>
      <c r="U2055" t="s">
        <v>8319</v>
      </c>
      <c r="V2055" t="s">
        <v>8349</v>
      </c>
    </row>
    <row r="2056" spans="1:22" ht="4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621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4">
        <f t="shared" si="162"/>
        <v>41731.270949074074</v>
      </c>
      <c r="M2056" s="19">
        <f t="shared" si="163"/>
        <v>2014</v>
      </c>
      <c r="N2056" s="14">
        <f t="shared" si="160"/>
        <v>41761.270949074074</v>
      </c>
      <c r="O2056" t="b">
        <v>0</v>
      </c>
      <c r="P2056">
        <v>621</v>
      </c>
      <c r="Q2056" t="b">
        <v>1</v>
      </c>
      <c r="R2056" t="s">
        <v>8295</v>
      </c>
      <c r="S2056" s="7">
        <f t="shared" si="161"/>
        <v>113.59142857142857</v>
      </c>
      <c r="T2056" s="7">
        <f t="shared" si="164"/>
        <v>64.020933977455712</v>
      </c>
      <c r="U2056" t="s">
        <v>8319</v>
      </c>
      <c r="V2056" t="s">
        <v>8349</v>
      </c>
    </row>
    <row r="2057" spans="1:22" ht="4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101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4">
        <f t="shared" si="162"/>
        <v>41946.424108796295</v>
      </c>
      <c r="M2057" s="19">
        <f t="shared" si="163"/>
        <v>2014</v>
      </c>
      <c r="N2057" s="14">
        <f t="shared" si="160"/>
        <v>41975.916666666672</v>
      </c>
      <c r="O2057" t="b">
        <v>0</v>
      </c>
      <c r="P2057">
        <v>101</v>
      </c>
      <c r="Q2057" t="b">
        <v>1</v>
      </c>
      <c r="R2057" t="s">
        <v>8295</v>
      </c>
      <c r="S2057" s="7">
        <f t="shared" si="161"/>
        <v>167.41666666666666</v>
      </c>
      <c r="T2057" s="7">
        <f t="shared" si="164"/>
        <v>99.455445544554451</v>
      </c>
      <c r="U2057" t="s">
        <v>8319</v>
      </c>
      <c r="V2057" t="s">
        <v>8349</v>
      </c>
    </row>
    <row r="2058" spans="1:22" ht="4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554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4">
        <f t="shared" si="162"/>
        <v>41351.51090277778</v>
      </c>
      <c r="M2058" s="19">
        <f t="shared" si="163"/>
        <v>2013</v>
      </c>
      <c r="N2058" s="14">
        <f t="shared" si="160"/>
        <v>41381.51090277778</v>
      </c>
      <c r="O2058" t="b">
        <v>0</v>
      </c>
      <c r="P2058">
        <v>554</v>
      </c>
      <c r="Q2058" t="b">
        <v>1</v>
      </c>
      <c r="R2058" t="s">
        <v>8295</v>
      </c>
      <c r="S2058" s="7">
        <f t="shared" si="161"/>
        <v>153.452</v>
      </c>
      <c r="T2058" s="7">
        <f t="shared" si="164"/>
        <v>138.49458483754512</v>
      </c>
      <c r="U2058" t="s">
        <v>8319</v>
      </c>
      <c r="V2058" t="s">
        <v>8349</v>
      </c>
    </row>
    <row r="2059" spans="1:22" ht="45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666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4">
        <f t="shared" si="162"/>
        <v>42396.244583333333</v>
      </c>
      <c r="M2059" s="19">
        <f t="shared" si="163"/>
        <v>2016</v>
      </c>
      <c r="N2059" s="14">
        <f t="shared" si="160"/>
        <v>42426.244583333333</v>
      </c>
      <c r="O2059" t="b">
        <v>0</v>
      </c>
      <c r="P2059">
        <v>666</v>
      </c>
      <c r="Q2059" t="b">
        <v>1</v>
      </c>
      <c r="R2059" t="s">
        <v>8295</v>
      </c>
      <c r="S2059" s="7">
        <f t="shared" si="161"/>
        <v>202.23220000000001</v>
      </c>
      <c r="T2059" s="7">
        <f t="shared" si="164"/>
        <v>45.547792792792798</v>
      </c>
      <c r="U2059" t="s">
        <v>8319</v>
      </c>
      <c r="V2059" t="s">
        <v>8349</v>
      </c>
    </row>
    <row r="2060" spans="1:22" ht="30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410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4">
        <f t="shared" si="162"/>
        <v>42026.120717592596</v>
      </c>
      <c r="M2060" s="19">
        <f t="shared" si="163"/>
        <v>2015</v>
      </c>
      <c r="N2060" s="14">
        <f t="shared" si="160"/>
        <v>42065.583333333328</v>
      </c>
      <c r="O2060" t="b">
        <v>0</v>
      </c>
      <c r="P2060">
        <v>410</v>
      </c>
      <c r="Q2060" t="b">
        <v>1</v>
      </c>
      <c r="R2060" t="s">
        <v>8295</v>
      </c>
      <c r="S2060" s="7">
        <f t="shared" si="161"/>
        <v>168.28125</v>
      </c>
      <c r="T2060" s="7">
        <f t="shared" si="164"/>
        <v>10.507317073170732</v>
      </c>
      <c r="U2060" t="s">
        <v>8319</v>
      </c>
      <c r="V2060" t="s">
        <v>8349</v>
      </c>
    </row>
    <row r="2061" spans="1:22" ht="4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375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4">
        <f t="shared" si="162"/>
        <v>42361.352476851855</v>
      </c>
      <c r="M2061" s="19">
        <f t="shared" si="163"/>
        <v>2015</v>
      </c>
      <c r="N2061" s="14">
        <f t="shared" si="160"/>
        <v>42400.665972222225</v>
      </c>
      <c r="O2061" t="b">
        <v>0</v>
      </c>
      <c r="P2061">
        <v>375</v>
      </c>
      <c r="Q2061" t="b">
        <v>1</v>
      </c>
      <c r="R2061" t="s">
        <v>8295</v>
      </c>
      <c r="S2061" s="7">
        <f t="shared" si="161"/>
        <v>143.45666666666668</v>
      </c>
      <c r="T2061" s="7">
        <f t="shared" si="164"/>
        <v>114.76533333333333</v>
      </c>
      <c r="U2061" t="s">
        <v>8319</v>
      </c>
      <c r="V2061" t="s">
        <v>8349</v>
      </c>
    </row>
    <row r="2062" spans="1:22" ht="4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1364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4">
        <f t="shared" si="162"/>
        <v>41783.392939814818</v>
      </c>
      <c r="M2062" s="19">
        <f t="shared" si="163"/>
        <v>2014</v>
      </c>
      <c r="N2062" s="14">
        <f t="shared" si="160"/>
        <v>41843.392939814818</v>
      </c>
      <c r="O2062" t="b">
        <v>0</v>
      </c>
      <c r="P2062">
        <v>1364</v>
      </c>
      <c r="Q2062" t="b">
        <v>1</v>
      </c>
      <c r="R2062" t="s">
        <v>8295</v>
      </c>
      <c r="S2062" s="7">
        <f t="shared" si="161"/>
        <v>196.4</v>
      </c>
      <c r="T2062" s="7">
        <f t="shared" si="164"/>
        <v>35.997067448680355</v>
      </c>
      <c r="U2062" t="s">
        <v>8319</v>
      </c>
      <c r="V2062" t="s">
        <v>8349</v>
      </c>
    </row>
    <row r="2063" spans="1:22" ht="4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35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4">
        <f t="shared" si="162"/>
        <v>42705.514513888891</v>
      </c>
      <c r="M2063" s="19">
        <f t="shared" si="163"/>
        <v>2016</v>
      </c>
      <c r="N2063" s="14">
        <f t="shared" si="160"/>
        <v>42735.514513888891</v>
      </c>
      <c r="O2063" t="b">
        <v>0</v>
      </c>
      <c r="P2063">
        <v>35</v>
      </c>
      <c r="Q2063" t="b">
        <v>1</v>
      </c>
      <c r="R2063" t="s">
        <v>8295</v>
      </c>
      <c r="S2063" s="7">
        <f t="shared" si="161"/>
        <v>107.91999999999999</v>
      </c>
      <c r="T2063" s="7">
        <f t="shared" si="164"/>
        <v>154.17142857142858</v>
      </c>
      <c r="U2063" t="s">
        <v>8319</v>
      </c>
      <c r="V2063" t="s">
        <v>8349</v>
      </c>
    </row>
    <row r="2064" spans="1:22" ht="45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203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4">
        <f t="shared" si="162"/>
        <v>42423.1330787037</v>
      </c>
      <c r="M2064" s="19">
        <f t="shared" si="163"/>
        <v>2016</v>
      </c>
      <c r="N2064" s="14">
        <f t="shared" si="160"/>
        <v>42453.091412037036</v>
      </c>
      <c r="O2064" t="b">
        <v>0</v>
      </c>
      <c r="P2064">
        <v>203</v>
      </c>
      <c r="Q2064" t="b">
        <v>1</v>
      </c>
      <c r="R2064" t="s">
        <v>8295</v>
      </c>
      <c r="S2064" s="7">
        <f t="shared" si="161"/>
        <v>114.97699999999999</v>
      </c>
      <c r="T2064" s="7">
        <f t="shared" si="164"/>
        <v>566.38916256157631</v>
      </c>
      <c r="U2064" t="s">
        <v>8319</v>
      </c>
      <c r="V2064" t="s">
        <v>8349</v>
      </c>
    </row>
    <row r="2065" spans="1:22" ht="30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49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4">
        <f t="shared" si="162"/>
        <v>42472.48265046296</v>
      </c>
      <c r="M2065" s="19">
        <f t="shared" si="163"/>
        <v>2016</v>
      </c>
      <c r="N2065" s="14">
        <f t="shared" si="160"/>
        <v>42505.48265046296</v>
      </c>
      <c r="O2065" t="b">
        <v>0</v>
      </c>
      <c r="P2065">
        <v>49</v>
      </c>
      <c r="Q2065" t="b">
        <v>1</v>
      </c>
      <c r="R2065" t="s">
        <v>8295</v>
      </c>
      <c r="S2065" s="7">
        <f t="shared" si="161"/>
        <v>148.04999999999998</v>
      </c>
      <c r="T2065" s="7">
        <f t="shared" si="164"/>
        <v>120.85714285714286</v>
      </c>
      <c r="U2065" t="s">
        <v>8319</v>
      </c>
      <c r="V2065" t="s">
        <v>8349</v>
      </c>
    </row>
    <row r="2066" spans="1:22" ht="4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5812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4">
        <f t="shared" si="162"/>
        <v>41389.114849537036</v>
      </c>
      <c r="M2066" s="19">
        <f t="shared" si="163"/>
        <v>2013</v>
      </c>
      <c r="N2066" s="14">
        <f t="shared" si="160"/>
        <v>41425.25</v>
      </c>
      <c r="O2066" t="b">
        <v>0</v>
      </c>
      <c r="P2066">
        <v>5812</v>
      </c>
      <c r="Q2066" t="b">
        <v>1</v>
      </c>
      <c r="R2066" t="s">
        <v>8295</v>
      </c>
      <c r="S2066" s="7">
        <f t="shared" si="161"/>
        <v>191.16676082790633</v>
      </c>
      <c r="T2066" s="7">
        <f t="shared" si="164"/>
        <v>86.163845492085343</v>
      </c>
      <c r="U2066" t="s">
        <v>8319</v>
      </c>
      <c r="V2066" t="s">
        <v>8349</v>
      </c>
    </row>
    <row r="2067" spans="1:22" ht="4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1556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4">
        <f t="shared" si="162"/>
        <v>41603.083668981482</v>
      </c>
      <c r="M2067" s="19">
        <f t="shared" si="163"/>
        <v>2013</v>
      </c>
      <c r="N2067" s="14">
        <f t="shared" si="160"/>
        <v>41633.083668981482</v>
      </c>
      <c r="O2067" t="b">
        <v>0</v>
      </c>
      <c r="P2067">
        <v>1556</v>
      </c>
      <c r="Q2067" t="b">
        <v>1</v>
      </c>
      <c r="R2067" t="s">
        <v>8295</v>
      </c>
      <c r="S2067" s="7">
        <f t="shared" si="161"/>
        <v>199.215125</v>
      </c>
      <c r="T2067" s="7">
        <f t="shared" si="164"/>
        <v>51.212114395886893</v>
      </c>
      <c r="U2067" t="s">
        <v>8319</v>
      </c>
      <c r="V2067" t="s">
        <v>8349</v>
      </c>
    </row>
    <row r="2068" spans="1:22" ht="4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65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4">
        <f t="shared" si="162"/>
        <v>41844.521793981483</v>
      </c>
      <c r="M2068" s="19">
        <f t="shared" si="163"/>
        <v>2014</v>
      </c>
      <c r="N2068" s="14">
        <f t="shared" si="160"/>
        <v>41874.521793981483</v>
      </c>
      <c r="O2068" t="b">
        <v>0</v>
      </c>
      <c r="P2068">
        <v>65</v>
      </c>
      <c r="Q2068" t="b">
        <v>1</v>
      </c>
      <c r="R2068" t="s">
        <v>8295</v>
      </c>
      <c r="S2068" s="7">
        <f t="shared" si="161"/>
        <v>218.6</v>
      </c>
      <c r="T2068" s="7">
        <f t="shared" si="164"/>
        <v>67.261538461538464</v>
      </c>
      <c r="U2068" t="s">
        <v>8319</v>
      </c>
      <c r="V2068" t="s">
        <v>8349</v>
      </c>
    </row>
    <row r="2069" spans="1:22" ht="30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10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4">
        <f t="shared" si="162"/>
        <v>42115.603888888887</v>
      </c>
      <c r="M2069" s="19">
        <f t="shared" si="163"/>
        <v>2015</v>
      </c>
      <c r="N2069" s="14">
        <f t="shared" si="160"/>
        <v>42148.603888888887</v>
      </c>
      <c r="O2069" t="b">
        <v>0</v>
      </c>
      <c r="P2069">
        <v>10</v>
      </c>
      <c r="Q2069" t="b">
        <v>1</v>
      </c>
      <c r="R2069" t="s">
        <v>8295</v>
      </c>
      <c r="S2069" s="7">
        <f t="shared" si="161"/>
        <v>126.86868686868686</v>
      </c>
      <c r="T2069" s="7">
        <f t="shared" si="164"/>
        <v>62.8</v>
      </c>
      <c r="U2069" t="s">
        <v>8319</v>
      </c>
      <c r="V2069" t="s">
        <v>8349</v>
      </c>
    </row>
    <row r="2070" spans="1:22" ht="4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76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4">
        <f t="shared" si="162"/>
        <v>42633.591608796298</v>
      </c>
      <c r="M2070" s="19">
        <f t="shared" si="163"/>
        <v>2016</v>
      </c>
      <c r="N2070" s="14">
        <f t="shared" si="160"/>
        <v>42663.591608796298</v>
      </c>
      <c r="O2070" t="b">
        <v>0</v>
      </c>
      <c r="P2070">
        <v>76</v>
      </c>
      <c r="Q2070" t="b">
        <v>1</v>
      </c>
      <c r="R2070" t="s">
        <v>8295</v>
      </c>
      <c r="S2070" s="7">
        <f t="shared" si="161"/>
        <v>105.22388000000001</v>
      </c>
      <c r="T2070" s="7">
        <f t="shared" si="164"/>
        <v>346.13118421052633</v>
      </c>
      <c r="U2070" t="s">
        <v>8319</v>
      </c>
      <c r="V2070" t="s">
        <v>8349</v>
      </c>
    </row>
    <row r="2071" spans="1:22" ht="45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263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4">
        <f t="shared" si="162"/>
        <v>42340.722118055557</v>
      </c>
      <c r="M2071" s="19">
        <f t="shared" si="163"/>
        <v>2015</v>
      </c>
      <c r="N2071" s="14">
        <f t="shared" si="160"/>
        <v>42371.722118055557</v>
      </c>
      <c r="O2071" t="b">
        <v>0</v>
      </c>
      <c r="P2071">
        <v>263</v>
      </c>
      <c r="Q2071" t="b">
        <v>1</v>
      </c>
      <c r="R2071" t="s">
        <v>8295</v>
      </c>
      <c r="S2071" s="7">
        <f t="shared" si="161"/>
        <v>128.40666000000002</v>
      </c>
      <c r="T2071" s="7">
        <f t="shared" si="164"/>
        <v>244.11912547528519</v>
      </c>
      <c r="U2071" t="s">
        <v>8319</v>
      </c>
      <c r="V2071" t="s">
        <v>8349</v>
      </c>
    </row>
    <row r="2072" spans="1:22" ht="4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1530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4">
        <f t="shared" si="162"/>
        <v>42519.4065162037</v>
      </c>
      <c r="M2072" s="19">
        <f t="shared" si="163"/>
        <v>2016</v>
      </c>
      <c r="N2072" s="14">
        <f t="shared" si="160"/>
        <v>42549.4065162037</v>
      </c>
      <c r="O2072" t="b">
        <v>0</v>
      </c>
      <c r="P2072">
        <v>1530</v>
      </c>
      <c r="Q2072" t="b">
        <v>1</v>
      </c>
      <c r="R2072" t="s">
        <v>8295</v>
      </c>
      <c r="S2072" s="7">
        <f t="shared" si="161"/>
        <v>317.3272</v>
      </c>
      <c r="T2072" s="7">
        <f t="shared" si="164"/>
        <v>259.25424836601309</v>
      </c>
      <c r="U2072" t="s">
        <v>8319</v>
      </c>
      <c r="V2072" t="s">
        <v>8349</v>
      </c>
    </row>
    <row r="2073" spans="1:22" ht="4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278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4">
        <f t="shared" si="162"/>
        <v>42600.028749999998</v>
      </c>
      <c r="M2073" s="19">
        <f t="shared" si="163"/>
        <v>2016</v>
      </c>
      <c r="N2073" s="14">
        <f t="shared" si="160"/>
        <v>42645.028749999998</v>
      </c>
      <c r="O2073" t="b">
        <v>0</v>
      </c>
      <c r="P2073">
        <v>278</v>
      </c>
      <c r="Q2073" t="b">
        <v>1</v>
      </c>
      <c r="R2073" t="s">
        <v>8295</v>
      </c>
      <c r="S2073" s="7">
        <f t="shared" si="161"/>
        <v>280.73</v>
      </c>
      <c r="T2073" s="7">
        <f t="shared" si="164"/>
        <v>201.96402877697841</v>
      </c>
      <c r="U2073" t="s">
        <v>8319</v>
      </c>
      <c r="V2073" t="s">
        <v>8349</v>
      </c>
    </row>
    <row r="2074" spans="1:22" ht="45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350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4">
        <f t="shared" si="162"/>
        <v>42467.331388888888</v>
      </c>
      <c r="M2074" s="19">
        <f t="shared" si="163"/>
        <v>2016</v>
      </c>
      <c r="N2074" s="14">
        <f t="shared" si="160"/>
        <v>42497.331388888888</v>
      </c>
      <c r="O2074" t="b">
        <v>0</v>
      </c>
      <c r="P2074">
        <v>350</v>
      </c>
      <c r="Q2074" t="b">
        <v>1</v>
      </c>
      <c r="R2074" t="s">
        <v>8295</v>
      </c>
      <c r="S2074" s="7">
        <f t="shared" si="161"/>
        <v>110.73146853146854</v>
      </c>
      <c r="T2074" s="7">
        <f t="shared" si="164"/>
        <v>226.20857142857142</v>
      </c>
      <c r="U2074" t="s">
        <v>8319</v>
      </c>
      <c r="V2074" t="s">
        <v>8349</v>
      </c>
    </row>
    <row r="2075" spans="1:22" ht="4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470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4">
        <f t="shared" si="162"/>
        <v>42087.418032407411</v>
      </c>
      <c r="M2075" s="19">
        <f t="shared" si="163"/>
        <v>2015</v>
      </c>
      <c r="N2075" s="14">
        <f t="shared" si="160"/>
        <v>42132.418032407411</v>
      </c>
      <c r="O2075" t="b">
        <v>0</v>
      </c>
      <c r="P2075">
        <v>470</v>
      </c>
      <c r="Q2075" t="b">
        <v>1</v>
      </c>
      <c r="R2075" t="s">
        <v>8295</v>
      </c>
      <c r="S2075" s="7">
        <f t="shared" si="161"/>
        <v>152.60429999999999</v>
      </c>
      <c r="T2075" s="7">
        <f t="shared" si="164"/>
        <v>324.69</v>
      </c>
      <c r="U2075" t="s">
        <v>8319</v>
      </c>
      <c r="V2075" t="s">
        <v>8349</v>
      </c>
    </row>
    <row r="2076" spans="1:22" ht="30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3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4">
        <f t="shared" si="162"/>
        <v>42466.576180555552</v>
      </c>
      <c r="M2076" s="19">
        <f t="shared" si="163"/>
        <v>2016</v>
      </c>
      <c r="N2076" s="14">
        <f t="shared" si="160"/>
        <v>42496.576180555552</v>
      </c>
      <c r="O2076" t="b">
        <v>0</v>
      </c>
      <c r="P2076">
        <v>3</v>
      </c>
      <c r="Q2076" t="b">
        <v>1</v>
      </c>
      <c r="R2076" t="s">
        <v>8295</v>
      </c>
      <c r="S2076" s="7">
        <f t="shared" si="161"/>
        <v>102.49999999999999</v>
      </c>
      <c r="T2076" s="7">
        <f t="shared" si="164"/>
        <v>205</v>
      </c>
      <c r="U2076" t="s">
        <v>8319</v>
      </c>
      <c r="V2076" t="s">
        <v>8349</v>
      </c>
    </row>
    <row r="2077" spans="1:22" ht="4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8200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4">
        <f t="shared" si="162"/>
        <v>41450.431574074071</v>
      </c>
      <c r="M2077" s="19">
        <f t="shared" si="163"/>
        <v>2013</v>
      </c>
      <c r="N2077" s="14">
        <f t="shared" si="160"/>
        <v>41480.431574074071</v>
      </c>
      <c r="O2077" t="b">
        <v>0</v>
      </c>
      <c r="P2077">
        <v>8200</v>
      </c>
      <c r="Q2077" t="b">
        <v>1</v>
      </c>
      <c r="R2077" t="s">
        <v>8295</v>
      </c>
      <c r="S2077" s="7">
        <f t="shared" si="161"/>
        <v>1678.3738373837384</v>
      </c>
      <c r="T2077" s="7">
        <f t="shared" si="164"/>
        <v>20.465926829268295</v>
      </c>
      <c r="U2077" t="s">
        <v>8319</v>
      </c>
      <c r="V2077" t="s">
        <v>8349</v>
      </c>
    </row>
    <row r="2078" spans="1:22" ht="30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8359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4">
        <f t="shared" si="162"/>
        <v>41803.630659722221</v>
      </c>
      <c r="M2078" s="19">
        <f t="shared" si="163"/>
        <v>2014</v>
      </c>
      <c r="N2078" s="14">
        <f t="shared" si="160"/>
        <v>41843.630659722221</v>
      </c>
      <c r="O2078" t="b">
        <v>0</v>
      </c>
      <c r="P2078">
        <v>8359</v>
      </c>
      <c r="Q2078" t="b">
        <v>1</v>
      </c>
      <c r="R2078" t="s">
        <v>8295</v>
      </c>
      <c r="S2078" s="7">
        <f t="shared" si="161"/>
        <v>543.349156424581</v>
      </c>
      <c r="T2078" s="7">
        <f t="shared" si="164"/>
        <v>116.35303146309367</v>
      </c>
      <c r="U2078" t="s">
        <v>8319</v>
      </c>
      <c r="V2078" t="s">
        <v>8349</v>
      </c>
    </row>
    <row r="2079" spans="1:22" ht="4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188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4">
        <f t="shared" si="162"/>
        <v>42102.792546296296</v>
      </c>
      <c r="M2079" s="19">
        <f t="shared" si="163"/>
        <v>2015</v>
      </c>
      <c r="N2079" s="14">
        <f t="shared" si="160"/>
        <v>42160.625</v>
      </c>
      <c r="O2079" t="b">
        <v>0</v>
      </c>
      <c r="P2079">
        <v>188</v>
      </c>
      <c r="Q2079" t="b">
        <v>1</v>
      </c>
      <c r="R2079" t="s">
        <v>8295</v>
      </c>
      <c r="S2079" s="7">
        <f t="shared" si="161"/>
        <v>115.50800000000001</v>
      </c>
      <c r="T2079" s="7">
        <f t="shared" si="164"/>
        <v>307.20212765957444</v>
      </c>
      <c r="U2079" t="s">
        <v>8319</v>
      </c>
      <c r="V2079" t="s">
        <v>8349</v>
      </c>
    </row>
    <row r="2080" spans="1:22" ht="4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48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4">
        <f t="shared" si="162"/>
        <v>42692.521493055552</v>
      </c>
      <c r="M2080" s="19">
        <f t="shared" si="163"/>
        <v>2016</v>
      </c>
      <c r="N2080" s="14">
        <f t="shared" si="160"/>
        <v>42722.521493055552</v>
      </c>
      <c r="O2080" t="b">
        <v>0</v>
      </c>
      <c r="P2080">
        <v>48</v>
      </c>
      <c r="Q2080" t="b">
        <v>1</v>
      </c>
      <c r="R2080" t="s">
        <v>8295</v>
      </c>
      <c r="S2080" s="7">
        <f t="shared" si="161"/>
        <v>131.20499999999998</v>
      </c>
      <c r="T2080" s="7">
        <f t="shared" si="164"/>
        <v>546.6875</v>
      </c>
      <c r="U2080" t="s">
        <v>8319</v>
      </c>
      <c r="V2080" t="s">
        <v>8349</v>
      </c>
    </row>
    <row r="2081" spans="1:22" ht="45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607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4">
        <f t="shared" si="162"/>
        <v>42150.46056712963</v>
      </c>
      <c r="M2081" s="19">
        <f t="shared" si="163"/>
        <v>2015</v>
      </c>
      <c r="N2081" s="14">
        <f t="shared" si="160"/>
        <v>42180.541666666672</v>
      </c>
      <c r="O2081" t="b">
        <v>0</v>
      </c>
      <c r="P2081">
        <v>607</v>
      </c>
      <c r="Q2081" t="b">
        <v>1</v>
      </c>
      <c r="R2081" t="s">
        <v>8295</v>
      </c>
      <c r="S2081" s="7">
        <f t="shared" si="161"/>
        <v>288.17</v>
      </c>
      <c r="T2081" s="7">
        <f t="shared" si="164"/>
        <v>47.474464579901152</v>
      </c>
      <c r="U2081" t="s">
        <v>8319</v>
      </c>
      <c r="V2081" t="s">
        <v>8349</v>
      </c>
    </row>
    <row r="2082" spans="1:22" ht="4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4">
        <f t="shared" si="162"/>
        <v>42289.707175925927</v>
      </c>
      <c r="M2082" s="19">
        <f t="shared" si="163"/>
        <v>2015</v>
      </c>
      <c r="N2082" s="14">
        <f t="shared" si="160"/>
        <v>42319.748842592591</v>
      </c>
      <c r="O2082" t="b">
        <v>0</v>
      </c>
      <c r="P2082">
        <v>50</v>
      </c>
      <c r="Q2082" t="b">
        <v>1</v>
      </c>
      <c r="R2082" t="s">
        <v>8295</v>
      </c>
      <c r="S2082" s="7">
        <f t="shared" si="161"/>
        <v>507.8</v>
      </c>
      <c r="T2082" s="7">
        <f t="shared" si="164"/>
        <v>101.56</v>
      </c>
      <c r="U2082" t="s">
        <v>8319</v>
      </c>
      <c r="V2082" t="s">
        <v>8349</v>
      </c>
    </row>
    <row r="2083" spans="1:22" ht="4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55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4">
        <f t="shared" si="162"/>
        <v>41003.90688657407</v>
      </c>
      <c r="M2083" s="19">
        <f t="shared" si="163"/>
        <v>2012</v>
      </c>
      <c r="N2083" s="14">
        <f t="shared" si="160"/>
        <v>41044.957638888889</v>
      </c>
      <c r="O2083" t="b">
        <v>0</v>
      </c>
      <c r="P2083">
        <v>55</v>
      </c>
      <c r="Q2083" t="b">
        <v>1</v>
      </c>
      <c r="R2083" t="s">
        <v>8279</v>
      </c>
      <c r="S2083" s="7">
        <f t="shared" si="161"/>
        <v>114.57142857142857</v>
      </c>
      <c r="T2083" s="7">
        <f t="shared" si="164"/>
        <v>72.909090909090907</v>
      </c>
      <c r="U2083" t="s">
        <v>8325</v>
      </c>
      <c r="V2083" t="s">
        <v>8329</v>
      </c>
    </row>
    <row r="2084" spans="1:22" ht="4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38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4">
        <f t="shared" si="162"/>
        <v>40810.870324074072</v>
      </c>
      <c r="M2084" s="19">
        <f t="shared" si="163"/>
        <v>2011</v>
      </c>
      <c r="N2084" s="14">
        <f t="shared" si="160"/>
        <v>40870.911990740744</v>
      </c>
      <c r="O2084" t="b">
        <v>0</v>
      </c>
      <c r="P2084">
        <v>38</v>
      </c>
      <c r="Q2084" t="b">
        <v>1</v>
      </c>
      <c r="R2084" t="s">
        <v>8279</v>
      </c>
      <c r="S2084" s="7">
        <f t="shared" si="161"/>
        <v>110.73333333333333</v>
      </c>
      <c r="T2084" s="7">
        <f t="shared" si="164"/>
        <v>43.710526315789473</v>
      </c>
      <c r="U2084" t="s">
        <v>8325</v>
      </c>
      <c r="V2084" t="s">
        <v>8329</v>
      </c>
    </row>
    <row r="2085" spans="1:22" ht="4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25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4">
        <f t="shared" si="162"/>
        <v>41034.47216435185</v>
      </c>
      <c r="M2085" s="19">
        <f t="shared" si="163"/>
        <v>2012</v>
      </c>
      <c r="N2085" s="14">
        <f t="shared" si="160"/>
        <v>41064.47216435185</v>
      </c>
      <c r="O2085" t="b">
        <v>0</v>
      </c>
      <c r="P2085">
        <v>25</v>
      </c>
      <c r="Q2085" t="b">
        <v>1</v>
      </c>
      <c r="R2085" t="s">
        <v>8279</v>
      </c>
      <c r="S2085" s="7">
        <f t="shared" si="161"/>
        <v>113.33333333333333</v>
      </c>
      <c r="T2085" s="7">
        <f t="shared" si="164"/>
        <v>34</v>
      </c>
      <c r="U2085" t="s">
        <v>8325</v>
      </c>
      <c r="V2085" t="s">
        <v>8329</v>
      </c>
    </row>
    <row r="2086" spans="1:22" ht="4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46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4">
        <f t="shared" si="162"/>
        <v>41731.583124999997</v>
      </c>
      <c r="M2086" s="19">
        <f t="shared" si="163"/>
        <v>2014</v>
      </c>
      <c r="N2086" s="14">
        <f t="shared" si="160"/>
        <v>41763.040972222225</v>
      </c>
      <c r="O2086" t="b">
        <v>0</v>
      </c>
      <c r="P2086">
        <v>46</v>
      </c>
      <c r="Q2086" t="b">
        <v>1</v>
      </c>
      <c r="R2086" t="s">
        <v>8279</v>
      </c>
      <c r="S2086" s="7">
        <f t="shared" si="161"/>
        <v>108.33333333333333</v>
      </c>
      <c r="T2086" s="7">
        <f t="shared" si="164"/>
        <v>70.652173913043484</v>
      </c>
      <c r="U2086" t="s">
        <v>8325</v>
      </c>
      <c r="V2086" t="s">
        <v>8329</v>
      </c>
    </row>
    <row r="2087" spans="1:22" ht="45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83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4">
        <f t="shared" si="162"/>
        <v>41075.585497685184</v>
      </c>
      <c r="M2087" s="19">
        <f t="shared" si="163"/>
        <v>2012</v>
      </c>
      <c r="N2087" s="14">
        <f t="shared" si="160"/>
        <v>41105.585497685184</v>
      </c>
      <c r="O2087" t="b">
        <v>0</v>
      </c>
      <c r="P2087">
        <v>83</v>
      </c>
      <c r="Q2087" t="b">
        <v>1</v>
      </c>
      <c r="R2087" t="s">
        <v>8279</v>
      </c>
      <c r="S2087" s="7">
        <f t="shared" si="161"/>
        <v>123.53333333333335</v>
      </c>
      <c r="T2087" s="7">
        <f t="shared" si="164"/>
        <v>89.301204819277103</v>
      </c>
      <c r="U2087" t="s">
        <v>8325</v>
      </c>
      <c r="V2087" t="s">
        <v>8329</v>
      </c>
    </row>
    <row r="2088" spans="1:22" ht="30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35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4">
        <f t="shared" si="162"/>
        <v>40860.42050925926</v>
      </c>
      <c r="M2088" s="19">
        <f t="shared" si="163"/>
        <v>2011</v>
      </c>
      <c r="N2088" s="14">
        <f t="shared" si="160"/>
        <v>40890.957638888889</v>
      </c>
      <c r="O2088" t="b">
        <v>0</v>
      </c>
      <c r="P2088">
        <v>35</v>
      </c>
      <c r="Q2088" t="b">
        <v>1</v>
      </c>
      <c r="R2088" t="s">
        <v>8279</v>
      </c>
      <c r="S2088" s="7">
        <f t="shared" si="161"/>
        <v>100.69999999999999</v>
      </c>
      <c r="T2088" s="7">
        <f t="shared" si="164"/>
        <v>115.08571428571429</v>
      </c>
      <c r="U2088" t="s">
        <v>8325</v>
      </c>
      <c r="V2088" t="s">
        <v>8329</v>
      </c>
    </row>
    <row r="2089" spans="1:22" ht="45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25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4">
        <f t="shared" si="162"/>
        <v>40763.954375000001</v>
      </c>
      <c r="M2089" s="19">
        <f t="shared" si="163"/>
        <v>2011</v>
      </c>
      <c r="N2089" s="14">
        <f t="shared" si="160"/>
        <v>40793.954375000001</v>
      </c>
      <c r="O2089" t="b">
        <v>0</v>
      </c>
      <c r="P2089">
        <v>25</v>
      </c>
      <c r="Q2089" t="b">
        <v>1</v>
      </c>
      <c r="R2089" t="s">
        <v>8279</v>
      </c>
      <c r="S2089" s="7">
        <f t="shared" si="161"/>
        <v>103.53333333333335</v>
      </c>
      <c r="T2089" s="7">
        <f t="shared" si="164"/>
        <v>62.12</v>
      </c>
      <c r="U2089" t="s">
        <v>8325</v>
      </c>
      <c r="V2089" t="s">
        <v>8329</v>
      </c>
    </row>
    <row r="2090" spans="1:22" ht="4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75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4">
        <f t="shared" si="162"/>
        <v>40395.464722222227</v>
      </c>
      <c r="M2090" s="19">
        <f t="shared" si="163"/>
        <v>2010</v>
      </c>
      <c r="N2090" s="14">
        <f t="shared" si="160"/>
        <v>40431.915972222225</v>
      </c>
      <c r="O2090" t="b">
        <v>0</v>
      </c>
      <c r="P2090">
        <v>75</v>
      </c>
      <c r="Q2090" t="b">
        <v>1</v>
      </c>
      <c r="R2090" t="s">
        <v>8279</v>
      </c>
      <c r="S2090" s="7">
        <f t="shared" si="161"/>
        <v>115.51066666666668</v>
      </c>
      <c r="T2090" s="7">
        <f t="shared" si="164"/>
        <v>46.204266666666669</v>
      </c>
      <c r="U2090" t="s">
        <v>8325</v>
      </c>
      <c r="V2090" t="s">
        <v>8329</v>
      </c>
    </row>
    <row r="2091" spans="1:22" ht="30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62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4">
        <f t="shared" si="162"/>
        <v>41452.826319444444</v>
      </c>
      <c r="M2091" s="19">
        <f t="shared" si="163"/>
        <v>2013</v>
      </c>
      <c r="N2091" s="14">
        <f t="shared" si="160"/>
        <v>41487.826319444444</v>
      </c>
      <c r="O2091" t="b">
        <v>0</v>
      </c>
      <c r="P2091">
        <v>62</v>
      </c>
      <c r="Q2091" t="b">
        <v>1</v>
      </c>
      <c r="R2091" t="s">
        <v>8279</v>
      </c>
      <c r="S2091" s="7">
        <f t="shared" si="161"/>
        <v>120.4004</v>
      </c>
      <c r="T2091" s="7">
        <f t="shared" si="164"/>
        <v>48.54854838709678</v>
      </c>
      <c r="U2091" t="s">
        <v>8325</v>
      </c>
      <c r="V2091" t="s">
        <v>8329</v>
      </c>
    </row>
    <row r="2092" spans="1:22" ht="4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160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4">
        <f t="shared" si="162"/>
        <v>41299.131423611107</v>
      </c>
      <c r="M2092" s="19">
        <f t="shared" si="163"/>
        <v>2013</v>
      </c>
      <c r="N2092" s="14">
        <f t="shared" si="160"/>
        <v>41329.131423611107</v>
      </c>
      <c r="O2092" t="b">
        <v>0</v>
      </c>
      <c r="P2092">
        <v>160</v>
      </c>
      <c r="Q2092" t="b">
        <v>1</v>
      </c>
      <c r="R2092" t="s">
        <v>8279</v>
      </c>
      <c r="S2092" s="7">
        <f t="shared" si="161"/>
        <v>115.040375</v>
      </c>
      <c r="T2092" s="7">
        <f t="shared" si="164"/>
        <v>57.520187499999999</v>
      </c>
      <c r="U2092" t="s">
        <v>8325</v>
      </c>
      <c r="V2092" t="s">
        <v>8329</v>
      </c>
    </row>
    <row r="2093" spans="1:22" ht="45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246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4">
        <f t="shared" si="162"/>
        <v>40555.072662037041</v>
      </c>
      <c r="M2093" s="19">
        <f t="shared" si="163"/>
        <v>2011</v>
      </c>
      <c r="N2093" s="14">
        <f t="shared" si="160"/>
        <v>40603.583333333336</v>
      </c>
      <c r="O2093" t="b">
        <v>0</v>
      </c>
      <c r="P2093">
        <v>246</v>
      </c>
      <c r="Q2093" t="b">
        <v>1</v>
      </c>
      <c r="R2093" t="s">
        <v>8279</v>
      </c>
      <c r="S2093" s="7">
        <f t="shared" si="161"/>
        <v>120.46777777777777</v>
      </c>
      <c r="T2093" s="7">
        <f t="shared" si="164"/>
        <v>88.147154471544724</v>
      </c>
      <c r="U2093" t="s">
        <v>8325</v>
      </c>
      <c r="V2093" t="s">
        <v>8329</v>
      </c>
    </row>
    <row r="2094" spans="1:22" ht="4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55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4">
        <f t="shared" si="162"/>
        <v>40763.457546296297</v>
      </c>
      <c r="M2094" s="19">
        <f t="shared" si="163"/>
        <v>2011</v>
      </c>
      <c r="N2094" s="14">
        <f t="shared" si="160"/>
        <v>40823.457546296297</v>
      </c>
      <c r="O2094" t="b">
        <v>0</v>
      </c>
      <c r="P2094">
        <v>55</v>
      </c>
      <c r="Q2094" t="b">
        <v>1</v>
      </c>
      <c r="R2094" t="s">
        <v>8279</v>
      </c>
      <c r="S2094" s="7">
        <f t="shared" si="161"/>
        <v>101.28333333333333</v>
      </c>
      <c r="T2094" s="7">
        <f t="shared" si="164"/>
        <v>110.49090909090908</v>
      </c>
      <c r="U2094" t="s">
        <v>8325</v>
      </c>
      <c r="V2094" t="s">
        <v>8329</v>
      </c>
    </row>
    <row r="2095" spans="1:22" ht="4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23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4">
        <f t="shared" si="162"/>
        <v>41205.604537037041</v>
      </c>
      <c r="M2095" s="19">
        <f t="shared" si="163"/>
        <v>2012</v>
      </c>
      <c r="N2095" s="14">
        <f t="shared" si="160"/>
        <v>41265.646203703705</v>
      </c>
      <c r="O2095" t="b">
        <v>0</v>
      </c>
      <c r="P2095">
        <v>23</v>
      </c>
      <c r="Q2095" t="b">
        <v>1</v>
      </c>
      <c r="R2095" t="s">
        <v>8279</v>
      </c>
      <c r="S2095" s="7">
        <f t="shared" si="161"/>
        <v>102.46666666666667</v>
      </c>
      <c r="T2095" s="7">
        <f t="shared" si="164"/>
        <v>66.826086956521735</v>
      </c>
      <c r="U2095" t="s">
        <v>8325</v>
      </c>
      <c r="V2095" t="s">
        <v>8329</v>
      </c>
    </row>
    <row r="2096" spans="1:22" ht="45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72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4">
        <f t="shared" si="162"/>
        <v>40938.77002314815</v>
      </c>
      <c r="M2096" s="19">
        <f t="shared" si="163"/>
        <v>2012</v>
      </c>
      <c r="N2096" s="14">
        <f t="shared" si="160"/>
        <v>40972.875</v>
      </c>
      <c r="O2096" t="b">
        <v>0</v>
      </c>
      <c r="P2096">
        <v>72</v>
      </c>
      <c r="Q2096" t="b">
        <v>1</v>
      </c>
      <c r="R2096" t="s">
        <v>8279</v>
      </c>
      <c r="S2096" s="7">
        <f t="shared" si="161"/>
        <v>120.54285714285714</v>
      </c>
      <c r="T2096" s="7">
        <f t="shared" si="164"/>
        <v>58.597222222222221</v>
      </c>
      <c r="U2096" t="s">
        <v>8325</v>
      </c>
      <c r="V2096" t="s">
        <v>8329</v>
      </c>
    </row>
    <row r="2097" spans="1:22" ht="4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22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4">
        <f t="shared" si="162"/>
        <v>40758.483483796299</v>
      </c>
      <c r="M2097" s="19">
        <f t="shared" si="163"/>
        <v>2011</v>
      </c>
      <c r="N2097" s="14">
        <f t="shared" si="160"/>
        <v>40818.483483796299</v>
      </c>
      <c r="O2097" t="b">
        <v>0</v>
      </c>
      <c r="P2097">
        <v>22</v>
      </c>
      <c r="Q2097" t="b">
        <v>1</v>
      </c>
      <c r="R2097" t="s">
        <v>8279</v>
      </c>
      <c r="S2097" s="7">
        <f t="shared" si="161"/>
        <v>100</v>
      </c>
      <c r="T2097" s="7">
        <f t="shared" si="164"/>
        <v>113.63636363636364</v>
      </c>
      <c r="U2097" t="s">
        <v>8325</v>
      </c>
      <c r="V2097" t="s">
        <v>8329</v>
      </c>
    </row>
    <row r="2098" spans="1:22" ht="4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14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4">
        <f t="shared" si="162"/>
        <v>41192.508506944447</v>
      </c>
      <c r="M2098" s="19">
        <f t="shared" si="163"/>
        <v>2012</v>
      </c>
      <c r="N2098" s="14">
        <f t="shared" si="160"/>
        <v>41207.915972222225</v>
      </c>
      <c r="O2098" t="b">
        <v>0</v>
      </c>
      <c r="P2098">
        <v>14</v>
      </c>
      <c r="Q2098" t="b">
        <v>1</v>
      </c>
      <c r="R2098" t="s">
        <v>8279</v>
      </c>
      <c r="S2098" s="7">
        <f t="shared" si="161"/>
        <v>101.66666666666666</v>
      </c>
      <c r="T2098" s="7">
        <f t="shared" si="164"/>
        <v>43.571428571428569</v>
      </c>
      <c r="U2098" t="s">
        <v>8325</v>
      </c>
      <c r="V2098" t="s">
        <v>8329</v>
      </c>
    </row>
    <row r="2099" spans="1:22" ht="4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38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4">
        <f t="shared" si="162"/>
        <v>40818.334895833337</v>
      </c>
      <c r="M2099" s="19">
        <f t="shared" si="163"/>
        <v>2011</v>
      </c>
      <c r="N2099" s="14">
        <f t="shared" si="160"/>
        <v>40878.376562500001</v>
      </c>
      <c r="O2099" t="b">
        <v>0</v>
      </c>
      <c r="P2099">
        <v>38</v>
      </c>
      <c r="Q2099" t="b">
        <v>1</v>
      </c>
      <c r="R2099" t="s">
        <v>8279</v>
      </c>
      <c r="S2099" s="7">
        <f t="shared" si="161"/>
        <v>100</v>
      </c>
      <c r="T2099" s="7">
        <f t="shared" si="164"/>
        <v>78.94736842105263</v>
      </c>
      <c r="U2099" t="s">
        <v>8325</v>
      </c>
      <c r="V2099" t="s">
        <v>8329</v>
      </c>
    </row>
    <row r="2100" spans="1:22" ht="4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32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4">
        <f t="shared" si="162"/>
        <v>40945.86383101852</v>
      </c>
      <c r="M2100" s="19">
        <f t="shared" si="163"/>
        <v>2012</v>
      </c>
      <c r="N2100" s="14">
        <f t="shared" si="160"/>
        <v>40975.86383101852</v>
      </c>
      <c r="O2100" t="b">
        <v>0</v>
      </c>
      <c r="P2100">
        <v>32</v>
      </c>
      <c r="Q2100" t="b">
        <v>1</v>
      </c>
      <c r="R2100" t="s">
        <v>8279</v>
      </c>
      <c r="S2100" s="7">
        <f t="shared" si="161"/>
        <v>100.33333333333334</v>
      </c>
      <c r="T2100" s="7">
        <f t="shared" si="164"/>
        <v>188.125</v>
      </c>
      <c r="U2100" t="s">
        <v>8325</v>
      </c>
      <c r="V2100" t="s">
        <v>8329</v>
      </c>
    </row>
    <row r="2101" spans="1:22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63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4">
        <f t="shared" si="162"/>
        <v>42173.496342592596</v>
      </c>
      <c r="M2101" s="19">
        <f t="shared" si="163"/>
        <v>2015</v>
      </c>
      <c r="N2101" s="14">
        <f t="shared" si="160"/>
        <v>42186.902777777781</v>
      </c>
      <c r="O2101" t="b">
        <v>0</v>
      </c>
      <c r="P2101">
        <v>63</v>
      </c>
      <c r="Q2101" t="b">
        <v>1</v>
      </c>
      <c r="R2101" t="s">
        <v>8279</v>
      </c>
      <c r="S2101" s="7">
        <f t="shared" si="161"/>
        <v>132.36666666666667</v>
      </c>
      <c r="T2101" s="7">
        <f t="shared" si="164"/>
        <v>63.031746031746032</v>
      </c>
      <c r="U2101" t="s">
        <v>8325</v>
      </c>
      <c r="V2101" t="s">
        <v>8329</v>
      </c>
    </row>
    <row r="2102" spans="1:22" ht="4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27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4">
        <f t="shared" si="162"/>
        <v>41074.584965277776</v>
      </c>
      <c r="M2102" s="19">
        <f t="shared" si="163"/>
        <v>2012</v>
      </c>
      <c r="N2102" s="14">
        <f t="shared" si="160"/>
        <v>41089.915972222225</v>
      </c>
      <c r="O2102" t="b">
        <v>0</v>
      </c>
      <c r="P2102">
        <v>27</v>
      </c>
      <c r="Q2102" t="b">
        <v>1</v>
      </c>
      <c r="R2102" t="s">
        <v>8279</v>
      </c>
      <c r="S2102" s="7">
        <f t="shared" si="161"/>
        <v>136.66666666666666</v>
      </c>
      <c r="T2102" s="7">
        <f t="shared" si="164"/>
        <v>30.37037037037037</v>
      </c>
      <c r="U2102" t="s">
        <v>8325</v>
      </c>
      <c r="V2102" t="s">
        <v>8329</v>
      </c>
    </row>
    <row r="2103" spans="1:22" ht="4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44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4">
        <f t="shared" si="162"/>
        <v>40891.899467592593</v>
      </c>
      <c r="M2103" s="19">
        <f t="shared" si="163"/>
        <v>2011</v>
      </c>
      <c r="N2103" s="14">
        <f t="shared" si="160"/>
        <v>40951.899467592593</v>
      </c>
      <c r="O2103" t="b">
        <v>0</v>
      </c>
      <c r="P2103">
        <v>44</v>
      </c>
      <c r="Q2103" t="b">
        <v>1</v>
      </c>
      <c r="R2103" t="s">
        <v>8279</v>
      </c>
      <c r="S2103" s="7">
        <f t="shared" si="161"/>
        <v>113.25</v>
      </c>
      <c r="T2103" s="7">
        <f t="shared" si="164"/>
        <v>51.477272727272727</v>
      </c>
      <c r="U2103" t="s">
        <v>8325</v>
      </c>
      <c r="V2103" t="s">
        <v>8329</v>
      </c>
    </row>
    <row r="2104" spans="1:22" ht="4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38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4">
        <f t="shared" si="162"/>
        <v>40638.618611111109</v>
      </c>
      <c r="M2104" s="19">
        <f t="shared" si="163"/>
        <v>2011</v>
      </c>
      <c r="N2104" s="14">
        <f t="shared" si="160"/>
        <v>40668.618611111109</v>
      </c>
      <c r="O2104" t="b">
        <v>0</v>
      </c>
      <c r="P2104">
        <v>38</v>
      </c>
      <c r="Q2104" t="b">
        <v>1</v>
      </c>
      <c r="R2104" t="s">
        <v>8279</v>
      </c>
      <c r="S2104" s="7">
        <f t="shared" si="161"/>
        <v>136</v>
      </c>
      <c r="T2104" s="7">
        <f t="shared" si="164"/>
        <v>35.789473684210527</v>
      </c>
      <c r="U2104" t="s">
        <v>8325</v>
      </c>
      <c r="V2104" t="s">
        <v>8329</v>
      </c>
    </row>
    <row r="2105" spans="1:22" ht="30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115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4">
        <f t="shared" si="162"/>
        <v>41192.504942129628</v>
      </c>
      <c r="M2105" s="19">
        <f t="shared" si="163"/>
        <v>2012</v>
      </c>
      <c r="N2105" s="14">
        <f t="shared" si="160"/>
        <v>41222.5466087963</v>
      </c>
      <c r="O2105" t="b">
        <v>0</v>
      </c>
      <c r="P2105">
        <v>115</v>
      </c>
      <c r="Q2105" t="b">
        <v>1</v>
      </c>
      <c r="R2105" t="s">
        <v>8279</v>
      </c>
      <c r="S2105" s="7">
        <f t="shared" si="161"/>
        <v>146.12318374694613</v>
      </c>
      <c r="T2105" s="7">
        <f t="shared" si="164"/>
        <v>98.817391304347822</v>
      </c>
      <c r="U2105" t="s">
        <v>8325</v>
      </c>
      <c r="V2105" t="s">
        <v>8329</v>
      </c>
    </row>
    <row r="2106" spans="1:22" ht="4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37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4">
        <f t="shared" si="162"/>
        <v>41393.824467592596</v>
      </c>
      <c r="M2106" s="19">
        <f t="shared" si="163"/>
        <v>2013</v>
      </c>
      <c r="N2106" s="14">
        <f t="shared" si="160"/>
        <v>41424.75</v>
      </c>
      <c r="O2106" t="b">
        <v>0</v>
      </c>
      <c r="P2106">
        <v>37</v>
      </c>
      <c r="Q2106" t="b">
        <v>1</v>
      </c>
      <c r="R2106" t="s">
        <v>8279</v>
      </c>
      <c r="S2106" s="7">
        <f t="shared" si="161"/>
        <v>129.5</v>
      </c>
      <c r="T2106" s="7">
        <f t="shared" si="164"/>
        <v>28</v>
      </c>
      <c r="U2106" t="s">
        <v>8325</v>
      </c>
      <c r="V2106" t="s">
        <v>8329</v>
      </c>
    </row>
    <row r="2107" spans="1:22" ht="30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99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4">
        <f t="shared" si="162"/>
        <v>41951.538807870369</v>
      </c>
      <c r="M2107" s="19">
        <f t="shared" si="163"/>
        <v>2014</v>
      </c>
      <c r="N2107" s="14">
        <f t="shared" si="160"/>
        <v>41963.916666666672</v>
      </c>
      <c r="O2107" t="b">
        <v>0</v>
      </c>
      <c r="P2107">
        <v>99</v>
      </c>
      <c r="Q2107" t="b">
        <v>1</v>
      </c>
      <c r="R2107" t="s">
        <v>8279</v>
      </c>
      <c r="S2107" s="7">
        <f t="shared" si="161"/>
        <v>254</v>
      </c>
      <c r="T2107" s="7">
        <f t="shared" si="164"/>
        <v>51.313131313131315</v>
      </c>
      <c r="U2107" t="s">
        <v>8325</v>
      </c>
      <c r="V2107" t="s">
        <v>8329</v>
      </c>
    </row>
    <row r="2108" spans="1:22" ht="4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44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4">
        <f t="shared" si="162"/>
        <v>41269.96497685185</v>
      </c>
      <c r="M2108" s="19">
        <f t="shared" si="163"/>
        <v>2012</v>
      </c>
      <c r="N2108" s="14">
        <f t="shared" si="160"/>
        <v>41299.96497685185</v>
      </c>
      <c r="O2108" t="b">
        <v>0</v>
      </c>
      <c r="P2108">
        <v>44</v>
      </c>
      <c r="Q2108" t="b">
        <v>1</v>
      </c>
      <c r="R2108" t="s">
        <v>8279</v>
      </c>
      <c r="S2108" s="7">
        <f t="shared" si="161"/>
        <v>107.04545454545456</v>
      </c>
      <c r="T2108" s="7">
        <f t="shared" si="164"/>
        <v>53.522727272727273</v>
      </c>
      <c r="U2108" t="s">
        <v>8325</v>
      </c>
      <c r="V2108" t="s">
        <v>8329</v>
      </c>
    </row>
    <row r="2109" spans="1:22" ht="4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58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4">
        <f t="shared" si="162"/>
        <v>41934.46056712963</v>
      </c>
      <c r="M2109" s="19">
        <f t="shared" si="163"/>
        <v>2014</v>
      </c>
      <c r="N2109" s="14">
        <f t="shared" si="160"/>
        <v>41955.502233796295</v>
      </c>
      <c r="O2109" t="b">
        <v>0</v>
      </c>
      <c r="P2109">
        <v>58</v>
      </c>
      <c r="Q2109" t="b">
        <v>1</v>
      </c>
      <c r="R2109" t="s">
        <v>8279</v>
      </c>
      <c r="S2109" s="7">
        <f t="shared" si="161"/>
        <v>107.73299999999999</v>
      </c>
      <c r="T2109" s="7">
        <f t="shared" si="164"/>
        <v>37.149310344827583</v>
      </c>
      <c r="U2109" t="s">
        <v>8325</v>
      </c>
      <c r="V2109" t="s">
        <v>8329</v>
      </c>
    </row>
    <row r="2110" spans="1:22" ht="45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191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4">
        <f t="shared" si="162"/>
        <v>41134.925694444442</v>
      </c>
      <c r="M2110" s="19">
        <f t="shared" si="163"/>
        <v>2012</v>
      </c>
      <c r="N2110" s="14">
        <f t="shared" si="160"/>
        <v>41161.913194444445</v>
      </c>
      <c r="O2110" t="b">
        <v>0</v>
      </c>
      <c r="P2110">
        <v>191</v>
      </c>
      <c r="Q2110" t="b">
        <v>1</v>
      </c>
      <c r="R2110" t="s">
        <v>8279</v>
      </c>
      <c r="S2110" s="7">
        <f t="shared" si="161"/>
        <v>107.31250000000001</v>
      </c>
      <c r="T2110" s="7">
        <f t="shared" si="164"/>
        <v>89.895287958115176</v>
      </c>
      <c r="U2110" t="s">
        <v>8325</v>
      </c>
      <c r="V2110" t="s">
        <v>8329</v>
      </c>
    </row>
    <row r="2111" spans="1:22" ht="30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4">
        <f t="shared" si="162"/>
        <v>42160.458530092597</v>
      </c>
      <c r="M2111" s="19">
        <f t="shared" si="163"/>
        <v>2015</v>
      </c>
      <c r="N2111" s="14">
        <f t="shared" si="160"/>
        <v>42190.458530092597</v>
      </c>
      <c r="O2111" t="b">
        <v>0</v>
      </c>
      <c r="P2111">
        <v>40</v>
      </c>
      <c r="Q2111" t="b">
        <v>1</v>
      </c>
      <c r="R2111" t="s">
        <v>8279</v>
      </c>
      <c r="S2111" s="7">
        <f t="shared" si="161"/>
        <v>106.52500000000001</v>
      </c>
      <c r="T2111" s="7">
        <f t="shared" si="164"/>
        <v>106.52500000000001</v>
      </c>
      <c r="U2111" t="s">
        <v>8325</v>
      </c>
      <c r="V2111" t="s">
        <v>8329</v>
      </c>
    </row>
    <row r="2112" spans="1:22" ht="30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38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4">
        <f t="shared" si="162"/>
        <v>41759.420937499999</v>
      </c>
      <c r="M2112" s="19">
        <f t="shared" si="163"/>
        <v>2014</v>
      </c>
      <c r="N2112" s="14">
        <f t="shared" si="160"/>
        <v>41786.957638888889</v>
      </c>
      <c r="O2112" t="b">
        <v>0</v>
      </c>
      <c r="P2112">
        <v>38</v>
      </c>
      <c r="Q2112" t="b">
        <v>1</v>
      </c>
      <c r="R2112" t="s">
        <v>8279</v>
      </c>
      <c r="S2112" s="7">
        <f t="shared" si="161"/>
        <v>100.35000000000001</v>
      </c>
      <c r="T2112" s="7">
        <f t="shared" si="164"/>
        <v>52.815789473684212</v>
      </c>
      <c r="U2112" t="s">
        <v>8325</v>
      </c>
      <c r="V2112" t="s">
        <v>8329</v>
      </c>
    </row>
    <row r="2113" spans="1:22" ht="4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39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4">
        <f t="shared" si="162"/>
        <v>40702.947048611109</v>
      </c>
      <c r="M2113" s="19">
        <f t="shared" si="163"/>
        <v>2011</v>
      </c>
      <c r="N2113" s="14">
        <f t="shared" si="160"/>
        <v>40769.791666666664</v>
      </c>
      <c r="O2113" t="b">
        <v>0</v>
      </c>
      <c r="P2113">
        <v>39</v>
      </c>
      <c r="Q2113" t="b">
        <v>1</v>
      </c>
      <c r="R2113" t="s">
        <v>8279</v>
      </c>
      <c r="S2113" s="7">
        <f t="shared" si="161"/>
        <v>106.5</v>
      </c>
      <c r="T2113" s="7">
        <f t="shared" si="164"/>
        <v>54.615384615384613</v>
      </c>
      <c r="U2113" t="s">
        <v>8325</v>
      </c>
      <c r="V2113" t="s">
        <v>8329</v>
      </c>
    </row>
    <row r="2114" spans="1:22" ht="4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11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4">
        <f t="shared" si="162"/>
        <v>41365.678159722222</v>
      </c>
      <c r="M2114" s="19">
        <f t="shared" si="163"/>
        <v>2013</v>
      </c>
      <c r="N2114" s="14">
        <f t="shared" ref="N2114:N2177" si="165">(J2114/86400)+25569+(-6/24)</f>
        <v>41379.678159722222</v>
      </c>
      <c r="O2114" t="b">
        <v>0</v>
      </c>
      <c r="P2114">
        <v>11</v>
      </c>
      <c r="Q2114" t="b">
        <v>1</v>
      </c>
      <c r="R2114" t="s">
        <v>8279</v>
      </c>
      <c r="S2114" s="7">
        <f t="shared" ref="S2114:S2177" si="166">F2114/D2114*100</f>
        <v>100</v>
      </c>
      <c r="T2114" s="7">
        <f t="shared" si="164"/>
        <v>27.272727272727273</v>
      </c>
      <c r="U2114" t="s">
        <v>8325</v>
      </c>
      <c r="V2114" t="s">
        <v>8329</v>
      </c>
    </row>
    <row r="2115" spans="1:22" ht="30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107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4">
        <f t="shared" ref="L2115:L2178" si="167">(K2115/86400)+25569+(-6/24)</f>
        <v>41870.61546296296</v>
      </c>
      <c r="M2115" s="19">
        <f t="shared" ref="M2115:M2178" si="168">YEAR(L2115)</f>
        <v>2014</v>
      </c>
      <c r="N2115" s="14">
        <f t="shared" si="165"/>
        <v>41905.61546296296</v>
      </c>
      <c r="O2115" t="b">
        <v>0</v>
      </c>
      <c r="P2115">
        <v>107</v>
      </c>
      <c r="Q2115" t="b">
        <v>1</v>
      </c>
      <c r="R2115" t="s">
        <v>8279</v>
      </c>
      <c r="S2115" s="7">
        <f t="shared" si="166"/>
        <v>104.85714285714285</v>
      </c>
      <c r="T2115" s="7">
        <f t="shared" ref="T2115:T2178" si="169">IFERROR(F2115/P2115,0)</f>
        <v>68.598130841121488</v>
      </c>
      <c r="U2115" t="s">
        <v>8325</v>
      </c>
      <c r="V2115" t="s">
        <v>8329</v>
      </c>
    </row>
    <row r="2116" spans="1:22" ht="4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147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4">
        <f t="shared" si="167"/>
        <v>40458.565625000003</v>
      </c>
      <c r="M2116" s="19">
        <f t="shared" si="168"/>
        <v>2010</v>
      </c>
      <c r="N2116" s="14">
        <f t="shared" si="165"/>
        <v>40520.957638888889</v>
      </c>
      <c r="O2116" t="b">
        <v>0</v>
      </c>
      <c r="P2116">
        <v>147</v>
      </c>
      <c r="Q2116" t="b">
        <v>1</v>
      </c>
      <c r="R2116" t="s">
        <v>8279</v>
      </c>
      <c r="S2116" s="7">
        <f t="shared" si="166"/>
        <v>104.69999999999999</v>
      </c>
      <c r="T2116" s="7">
        <f t="shared" si="169"/>
        <v>35.612244897959187</v>
      </c>
      <c r="U2116" t="s">
        <v>8325</v>
      </c>
      <c r="V2116" t="s">
        <v>8329</v>
      </c>
    </row>
    <row r="2117" spans="1:22" ht="4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36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4">
        <f t="shared" si="167"/>
        <v>40563.831030092595</v>
      </c>
      <c r="M2117" s="19">
        <f t="shared" si="168"/>
        <v>2011</v>
      </c>
      <c r="N2117" s="14">
        <f t="shared" si="165"/>
        <v>40593.831030092595</v>
      </c>
      <c r="O2117" t="b">
        <v>0</v>
      </c>
      <c r="P2117">
        <v>36</v>
      </c>
      <c r="Q2117" t="b">
        <v>1</v>
      </c>
      <c r="R2117" t="s">
        <v>8279</v>
      </c>
      <c r="S2117" s="7">
        <f t="shared" si="166"/>
        <v>225.66666666666669</v>
      </c>
      <c r="T2117" s="7">
        <f t="shared" si="169"/>
        <v>94.027777777777771</v>
      </c>
      <c r="U2117" t="s">
        <v>8325</v>
      </c>
      <c r="V2117" t="s">
        <v>8329</v>
      </c>
    </row>
    <row r="2118" spans="1:22" ht="4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92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4">
        <f t="shared" si="167"/>
        <v>41136.527812500004</v>
      </c>
      <c r="M2118" s="19">
        <f t="shared" si="168"/>
        <v>2012</v>
      </c>
      <c r="N2118" s="14">
        <f t="shared" si="165"/>
        <v>41184.527812500004</v>
      </c>
      <c r="O2118" t="b">
        <v>0</v>
      </c>
      <c r="P2118">
        <v>92</v>
      </c>
      <c r="Q2118" t="b">
        <v>1</v>
      </c>
      <c r="R2118" t="s">
        <v>8279</v>
      </c>
      <c r="S2118" s="7">
        <f t="shared" si="166"/>
        <v>100.90416666666667</v>
      </c>
      <c r="T2118" s="7">
        <f t="shared" si="169"/>
        <v>526.45652173913038</v>
      </c>
      <c r="U2118" t="s">
        <v>8325</v>
      </c>
      <c r="V2118" t="s">
        <v>8329</v>
      </c>
    </row>
    <row r="2119" spans="1:22" ht="4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35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4">
        <f t="shared" si="167"/>
        <v>42289.809594907405</v>
      </c>
      <c r="M2119" s="19">
        <f t="shared" si="168"/>
        <v>2015</v>
      </c>
      <c r="N2119" s="14">
        <f t="shared" si="165"/>
        <v>42303.957638888889</v>
      </c>
      <c r="O2119" t="b">
        <v>0</v>
      </c>
      <c r="P2119">
        <v>35</v>
      </c>
      <c r="Q2119" t="b">
        <v>1</v>
      </c>
      <c r="R2119" t="s">
        <v>8279</v>
      </c>
      <c r="S2119" s="7">
        <f t="shared" si="166"/>
        <v>147.75</v>
      </c>
      <c r="T2119" s="7">
        <f t="shared" si="169"/>
        <v>50.657142857142858</v>
      </c>
      <c r="U2119" t="s">
        <v>8325</v>
      </c>
      <c r="V2119" t="s">
        <v>8329</v>
      </c>
    </row>
    <row r="2120" spans="1:22" ht="30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17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4">
        <f t="shared" si="167"/>
        <v>40718.589537037034</v>
      </c>
      <c r="M2120" s="19">
        <f t="shared" si="168"/>
        <v>2011</v>
      </c>
      <c r="N2120" s="14">
        <f t="shared" si="165"/>
        <v>40748.589537037034</v>
      </c>
      <c r="O2120" t="b">
        <v>0</v>
      </c>
      <c r="P2120">
        <v>17</v>
      </c>
      <c r="Q2120" t="b">
        <v>1</v>
      </c>
      <c r="R2120" t="s">
        <v>8279</v>
      </c>
      <c r="S2120" s="7">
        <f t="shared" si="166"/>
        <v>134.61099999999999</v>
      </c>
      <c r="T2120" s="7">
        <f t="shared" si="169"/>
        <v>79.182941176470578</v>
      </c>
      <c r="U2120" t="s">
        <v>8325</v>
      </c>
      <c r="V2120" t="s">
        <v>8329</v>
      </c>
    </row>
    <row r="2121" spans="1:22" ht="30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22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4">
        <f t="shared" si="167"/>
        <v>41106.880150462966</v>
      </c>
      <c r="M2121" s="19">
        <f t="shared" si="168"/>
        <v>2012</v>
      </c>
      <c r="N2121" s="14">
        <f t="shared" si="165"/>
        <v>41136.880150462966</v>
      </c>
      <c r="O2121" t="b">
        <v>0</v>
      </c>
      <c r="P2121">
        <v>22</v>
      </c>
      <c r="Q2121" t="b">
        <v>1</v>
      </c>
      <c r="R2121" t="s">
        <v>8279</v>
      </c>
      <c r="S2121" s="7">
        <f t="shared" si="166"/>
        <v>100.75</v>
      </c>
      <c r="T2121" s="7">
        <f t="shared" si="169"/>
        <v>91.590909090909093</v>
      </c>
      <c r="U2121" t="s">
        <v>8325</v>
      </c>
      <c r="V2121" t="s">
        <v>8329</v>
      </c>
    </row>
    <row r="2122" spans="1:22" ht="4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69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4">
        <f t="shared" si="167"/>
        <v>41591.714537037034</v>
      </c>
      <c r="M2122" s="19">
        <f t="shared" si="168"/>
        <v>2013</v>
      </c>
      <c r="N2122" s="14">
        <f t="shared" si="165"/>
        <v>41640.714537037034</v>
      </c>
      <c r="O2122" t="b">
        <v>0</v>
      </c>
      <c r="P2122">
        <v>69</v>
      </c>
      <c r="Q2122" t="b">
        <v>1</v>
      </c>
      <c r="R2122" t="s">
        <v>8279</v>
      </c>
      <c r="S2122" s="7">
        <f t="shared" si="166"/>
        <v>100.880375</v>
      </c>
      <c r="T2122" s="7">
        <f t="shared" si="169"/>
        <v>116.96275362318841</v>
      </c>
      <c r="U2122" t="s">
        <v>8325</v>
      </c>
      <c r="V2122" t="s">
        <v>8329</v>
      </c>
    </row>
    <row r="2123" spans="1:22" ht="30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10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4">
        <f t="shared" si="167"/>
        <v>42716.4924537037</v>
      </c>
      <c r="M2123" s="19">
        <f t="shared" si="168"/>
        <v>2016</v>
      </c>
      <c r="N2123" s="14">
        <f t="shared" si="165"/>
        <v>42746.4924537037</v>
      </c>
      <c r="O2123" t="b">
        <v>0</v>
      </c>
      <c r="P2123">
        <v>10</v>
      </c>
      <c r="Q2123" t="b">
        <v>0</v>
      </c>
      <c r="R2123" t="s">
        <v>8282</v>
      </c>
      <c r="S2123" s="7">
        <f t="shared" si="166"/>
        <v>0.56800000000000006</v>
      </c>
      <c r="T2123" s="7">
        <f t="shared" si="169"/>
        <v>28.4</v>
      </c>
      <c r="U2123" t="s">
        <v>8333</v>
      </c>
      <c r="V2123" t="s">
        <v>8334</v>
      </c>
    </row>
    <row r="2124" spans="1:22" ht="30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4">
        <f t="shared" si="167"/>
        <v>42712.050567129627</v>
      </c>
      <c r="M2124" s="19">
        <f t="shared" si="168"/>
        <v>2016</v>
      </c>
      <c r="N2124" s="14">
        <f t="shared" si="165"/>
        <v>42742.050567129627</v>
      </c>
      <c r="O2124" t="b">
        <v>0</v>
      </c>
      <c r="P2124">
        <v>3</v>
      </c>
      <c r="Q2124" t="b">
        <v>0</v>
      </c>
      <c r="R2124" t="s">
        <v>8282</v>
      </c>
      <c r="S2124" s="7">
        <f t="shared" si="166"/>
        <v>0.38750000000000001</v>
      </c>
      <c r="T2124" s="7">
        <f t="shared" si="169"/>
        <v>103.33333333333333</v>
      </c>
      <c r="U2124" t="s">
        <v>8333</v>
      </c>
      <c r="V2124" t="s">
        <v>8334</v>
      </c>
    </row>
    <row r="2125" spans="1:22" ht="60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4">
        <f t="shared" si="167"/>
        <v>40198.174849537041</v>
      </c>
      <c r="M2125" s="19">
        <f t="shared" si="168"/>
        <v>2010</v>
      </c>
      <c r="N2125" s="14">
        <f t="shared" si="165"/>
        <v>40252.040972222225</v>
      </c>
      <c r="O2125" t="b">
        <v>0</v>
      </c>
      <c r="P2125">
        <v>5</v>
      </c>
      <c r="Q2125" t="b">
        <v>0</v>
      </c>
      <c r="R2125" t="s">
        <v>8282</v>
      </c>
      <c r="S2125" s="7">
        <f t="shared" si="166"/>
        <v>10</v>
      </c>
      <c r="T2125" s="7">
        <f t="shared" si="169"/>
        <v>10</v>
      </c>
      <c r="U2125" t="s">
        <v>8333</v>
      </c>
      <c r="V2125" t="s">
        <v>8334</v>
      </c>
    </row>
    <row r="2126" spans="1:22" ht="45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5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4">
        <f t="shared" si="167"/>
        <v>40463.778182870374</v>
      </c>
      <c r="M2126" s="19">
        <f t="shared" si="168"/>
        <v>2010</v>
      </c>
      <c r="N2126" s="14">
        <f t="shared" si="165"/>
        <v>40511.958333333336</v>
      </c>
      <c r="O2126" t="b">
        <v>0</v>
      </c>
      <c r="P2126">
        <v>5</v>
      </c>
      <c r="Q2126" t="b">
        <v>0</v>
      </c>
      <c r="R2126" t="s">
        <v>8282</v>
      </c>
      <c r="S2126" s="7">
        <f t="shared" si="166"/>
        <v>10.454545454545453</v>
      </c>
      <c r="T2126" s="7">
        <f t="shared" si="169"/>
        <v>23</v>
      </c>
      <c r="U2126" t="s">
        <v>8333</v>
      </c>
      <c r="V2126" t="s">
        <v>8334</v>
      </c>
    </row>
    <row r="2127" spans="1:22" ht="30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27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4">
        <f t="shared" si="167"/>
        <v>42190.773530092592</v>
      </c>
      <c r="M2127" s="19">
        <f t="shared" si="168"/>
        <v>2015</v>
      </c>
      <c r="N2127" s="14">
        <f t="shared" si="165"/>
        <v>42220.773530092592</v>
      </c>
      <c r="O2127" t="b">
        <v>0</v>
      </c>
      <c r="P2127">
        <v>27</v>
      </c>
      <c r="Q2127" t="b">
        <v>0</v>
      </c>
      <c r="R2127" t="s">
        <v>8282</v>
      </c>
      <c r="S2127" s="7">
        <f t="shared" si="166"/>
        <v>1.4200000000000002</v>
      </c>
      <c r="T2127" s="7">
        <f t="shared" si="169"/>
        <v>31.555555555555557</v>
      </c>
      <c r="U2127" t="s">
        <v>8333</v>
      </c>
      <c r="V2127" t="s">
        <v>8334</v>
      </c>
    </row>
    <row r="2128" spans="1:22" ht="4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2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4">
        <f t="shared" si="167"/>
        <v>41951.723229166666</v>
      </c>
      <c r="M2128" s="19">
        <f t="shared" si="168"/>
        <v>2014</v>
      </c>
      <c r="N2128" s="14">
        <f t="shared" si="165"/>
        <v>41981.723229166666</v>
      </c>
      <c r="O2128" t="b">
        <v>0</v>
      </c>
      <c r="P2128">
        <v>2</v>
      </c>
      <c r="Q2128" t="b">
        <v>0</v>
      </c>
      <c r="R2128" t="s">
        <v>8282</v>
      </c>
      <c r="S2128" s="7">
        <f t="shared" si="166"/>
        <v>0.05</v>
      </c>
      <c r="T2128" s="7">
        <f t="shared" si="169"/>
        <v>5</v>
      </c>
      <c r="U2128" t="s">
        <v>8333</v>
      </c>
      <c r="V2128" t="s">
        <v>8334</v>
      </c>
    </row>
    <row r="2129" spans="1:22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236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4">
        <f t="shared" si="167"/>
        <v>42045.255358796298</v>
      </c>
      <c r="M2129" s="19">
        <f t="shared" si="168"/>
        <v>2015</v>
      </c>
      <c r="N2129" s="14">
        <f t="shared" si="165"/>
        <v>42075.213692129633</v>
      </c>
      <c r="O2129" t="b">
        <v>0</v>
      </c>
      <c r="P2129">
        <v>236</v>
      </c>
      <c r="Q2129" t="b">
        <v>0</v>
      </c>
      <c r="R2129" t="s">
        <v>8282</v>
      </c>
      <c r="S2129" s="7">
        <f t="shared" si="166"/>
        <v>28.842857142857142</v>
      </c>
      <c r="T2129" s="7">
        <f t="shared" si="169"/>
        <v>34.220338983050844</v>
      </c>
      <c r="U2129" t="s">
        <v>8333</v>
      </c>
      <c r="V2129" t="s">
        <v>8334</v>
      </c>
    </row>
    <row r="2130" spans="1:22" ht="4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1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4">
        <f t="shared" si="167"/>
        <v>41843.522789351853</v>
      </c>
      <c r="M2130" s="19">
        <f t="shared" si="168"/>
        <v>2014</v>
      </c>
      <c r="N2130" s="14">
        <f t="shared" si="165"/>
        <v>41903.522789351853</v>
      </c>
      <c r="O2130" t="b">
        <v>0</v>
      </c>
      <c r="P2130">
        <v>1</v>
      </c>
      <c r="Q2130" t="b">
        <v>0</v>
      </c>
      <c r="R2130" t="s">
        <v>8282</v>
      </c>
      <c r="S2130" s="7">
        <f t="shared" si="166"/>
        <v>0.16666666666666669</v>
      </c>
      <c r="T2130" s="7">
        <f t="shared" si="169"/>
        <v>25</v>
      </c>
      <c r="U2130" t="s">
        <v>8333</v>
      </c>
      <c r="V2130" t="s">
        <v>8334</v>
      </c>
    </row>
    <row r="2131" spans="1:22" ht="4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12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4">
        <f t="shared" si="167"/>
        <v>42408.774305555555</v>
      </c>
      <c r="M2131" s="19">
        <f t="shared" si="168"/>
        <v>2016</v>
      </c>
      <c r="N2131" s="14">
        <f t="shared" si="165"/>
        <v>42438.774305555555</v>
      </c>
      <c r="O2131" t="b">
        <v>0</v>
      </c>
      <c r="P2131">
        <v>12</v>
      </c>
      <c r="Q2131" t="b">
        <v>0</v>
      </c>
      <c r="R2131" t="s">
        <v>8282</v>
      </c>
      <c r="S2131" s="7">
        <f t="shared" si="166"/>
        <v>11.799999999999999</v>
      </c>
      <c r="T2131" s="7">
        <f t="shared" si="169"/>
        <v>19.666666666666668</v>
      </c>
      <c r="U2131" t="s">
        <v>8333</v>
      </c>
      <c r="V2131" t="s">
        <v>8334</v>
      </c>
    </row>
    <row r="2132" spans="1:22" ht="30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4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4">
        <f t="shared" si="167"/>
        <v>41831.836377314816</v>
      </c>
      <c r="M2132" s="19">
        <f t="shared" si="168"/>
        <v>2014</v>
      </c>
      <c r="N2132" s="14">
        <f t="shared" si="165"/>
        <v>41866.836377314816</v>
      </c>
      <c r="O2132" t="b">
        <v>0</v>
      </c>
      <c r="P2132">
        <v>4</v>
      </c>
      <c r="Q2132" t="b">
        <v>0</v>
      </c>
      <c r="R2132" t="s">
        <v>8282</v>
      </c>
      <c r="S2132" s="7">
        <f t="shared" si="166"/>
        <v>0.20238095238095236</v>
      </c>
      <c r="T2132" s="7">
        <f t="shared" si="169"/>
        <v>21.25</v>
      </c>
      <c r="U2132" t="s">
        <v>8333</v>
      </c>
      <c r="V2132" t="s">
        <v>8334</v>
      </c>
    </row>
    <row r="2133" spans="1:22" ht="4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3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4">
        <f t="shared" si="167"/>
        <v>42166.957071759258</v>
      </c>
      <c r="M2133" s="19">
        <f t="shared" si="168"/>
        <v>2015</v>
      </c>
      <c r="N2133" s="14">
        <f t="shared" si="165"/>
        <v>42196.957071759258</v>
      </c>
      <c r="O2133" t="b">
        <v>0</v>
      </c>
      <c r="P2133">
        <v>3</v>
      </c>
      <c r="Q2133" t="b">
        <v>0</v>
      </c>
      <c r="R2133" t="s">
        <v>8282</v>
      </c>
      <c r="S2133" s="7">
        <f t="shared" si="166"/>
        <v>5</v>
      </c>
      <c r="T2133" s="7">
        <f t="shared" si="169"/>
        <v>8.3333333333333339</v>
      </c>
      <c r="U2133" t="s">
        <v>8333</v>
      </c>
      <c r="V2133" t="s">
        <v>8334</v>
      </c>
    </row>
    <row r="2134" spans="1:22" ht="4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99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4">
        <f t="shared" si="167"/>
        <v>41643.237175925926</v>
      </c>
      <c r="M2134" s="19">
        <f t="shared" si="168"/>
        <v>2014</v>
      </c>
      <c r="N2134" s="14">
        <f t="shared" si="165"/>
        <v>41673.237175925926</v>
      </c>
      <c r="O2134" t="b">
        <v>0</v>
      </c>
      <c r="P2134">
        <v>99</v>
      </c>
      <c r="Q2134" t="b">
        <v>0</v>
      </c>
      <c r="R2134" t="s">
        <v>8282</v>
      </c>
      <c r="S2134" s="7">
        <f t="shared" si="166"/>
        <v>2.1129899999999995</v>
      </c>
      <c r="T2134" s="7">
        <f t="shared" si="169"/>
        <v>21.34333333333333</v>
      </c>
      <c r="U2134" t="s">
        <v>8333</v>
      </c>
      <c r="V2134" t="s">
        <v>8334</v>
      </c>
    </row>
    <row r="2135" spans="1:22" ht="4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3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4">
        <f t="shared" si="167"/>
        <v>40618.847210648149</v>
      </c>
      <c r="M2135" s="19">
        <f t="shared" si="168"/>
        <v>2011</v>
      </c>
      <c r="N2135" s="14">
        <f t="shared" si="165"/>
        <v>40657.040972222225</v>
      </c>
      <c r="O2135" t="b">
        <v>0</v>
      </c>
      <c r="P2135">
        <v>3</v>
      </c>
      <c r="Q2135" t="b">
        <v>0</v>
      </c>
      <c r="R2135" t="s">
        <v>8282</v>
      </c>
      <c r="S2135" s="7">
        <f t="shared" si="166"/>
        <v>1.6</v>
      </c>
      <c r="T2135" s="7">
        <f t="shared" si="169"/>
        <v>5.333333333333333</v>
      </c>
      <c r="U2135" t="s">
        <v>8333</v>
      </c>
      <c r="V2135" t="s">
        <v>8334</v>
      </c>
    </row>
    <row r="2136" spans="1:22" ht="4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3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4">
        <f t="shared" si="167"/>
        <v>41361.636469907404</v>
      </c>
      <c r="M2136" s="19">
        <f t="shared" si="168"/>
        <v>2013</v>
      </c>
      <c r="N2136" s="14">
        <f t="shared" si="165"/>
        <v>41391.636469907404</v>
      </c>
      <c r="O2136" t="b">
        <v>0</v>
      </c>
      <c r="P2136">
        <v>3</v>
      </c>
      <c r="Q2136" t="b">
        <v>0</v>
      </c>
      <c r="R2136" t="s">
        <v>8282</v>
      </c>
      <c r="S2136" s="7">
        <f t="shared" si="166"/>
        <v>1.7333333333333332</v>
      </c>
      <c r="T2136" s="7">
        <f t="shared" si="169"/>
        <v>34.666666666666664</v>
      </c>
      <c r="U2136" t="s">
        <v>8333</v>
      </c>
      <c r="V2136" t="s">
        <v>8334</v>
      </c>
    </row>
    <row r="2137" spans="1:22" ht="4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22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4">
        <f t="shared" si="167"/>
        <v>41156.71334490741</v>
      </c>
      <c r="M2137" s="19">
        <f t="shared" si="168"/>
        <v>2012</v>
      </c>
      <c r="N2137" s="14">
        <f t="shared" si="165"/>
        <v>41186.71334490741</v>
      </c>
      <c r="O2137" t="b">
        <v>0</v>
      </c>
      <c r="P2137">
        <v>22</v>
      </c>
      <c r="Q2137" t="b">
        <v>0</v>
      </c>
      <c r="R2137" t="s">
        <v>8282</v>
      </c>
      <c r="S2137" s="7">
        <f t="shared" si="166"/>
        <v>9.56</v>
      </c>
      <c r="T2137" s="7">
        <f t="shared" si="169"/>
        <v>21.727272727272727</v>
      </c>
      <c r="U2137" t="s">
        <v>8333</v>
      </c>
      <c r="V2137" t="s">
        <v>8334</v>
      </c>
    </row>
    <row r="2138" spans="1:22" ht="4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4">
        <f t="shared" si="167"/>
        <v>41536.259097222224</v>
      </c>
      <c r="M2138" s="19">
        <f t="shared" si="168"/>
        <v>2013</v>
      </c>
      <c r="N2138" s="14">
        <f t="shared" si="165"/>
        <v>41566.259097222224</v>
      </c>
      <c r="O2138" t="b">
        <v>0</v>
      </c>
      <c r="P2138">
        <v>4</v>
      </c>
      <c r="Q2138" t="b">
        <v>0</v>
      </c>
      <c r="R2138" t="s">
        <v>8282</v>
      </c>
      <c r="S2138" s="7">
        <f t="shared" si="166"/>
        <v>5.9612499999999999E-2</v>
      </c>
      <c r="T2138" s="7">
        <f t="shared" si="169"/>
        <v>11.922499999999999</v>
      </c>
      <c r="U2138" t="s">
        <v>8333</v>
      </c>
      <c r="V2138" t="s">
        <v>8334</v>
      </c>
    </row>
    <row r="2139" spans="1:22" ht="4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534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4">
        <f t="shared" si="167"/>
        <v>41948.521168981482</v>
      </c>
      <c r="M2139" s="19">
        <f t="shared" si="168"/>
        <v>2014</v>
      </c>
      <c r="N2139" s="14">
        <f t="shared" si="165"/>
        <v>41978.521168981482</v>
      </c>
      <c r="O2139" t="b">
        <v>0</v>
      </c>
      <c r="P2139">
        <v>534</v>
      </c>
      <c r="Q2139" t="b">
        <v>0</v>
      </c>
      <c r="R2139" t="s">
        <v>8282</v>
      </c>
      <c r="S2139" s="7">
        <f t="shared" si="166"/>
        <v>28.405999999999999</v>
      </c>
      <c r="T2139" s="7">
        <f t="shared" si="169"/>
        <v>26.59737827715356</v>
      </c>
      <c r="U2139" t="s">
        <v>8333</v>
      </c>
      <c r="V2139" t="s">
        <v>8334</v>
      </c>
    </row>
    <row r="2140" spans="1:22" ht="30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4">
        <f t="shared" si="167"/>
        <v>41556.763182870374</v>
      </c>
      <c r="M2140" s="19">
        <f t="shared" si="168"/>
        <v>2013</v>
      </c>
      <c r="N2140" s="14">
        <f t="shared" si="165"/>
        <v>41586.804849537039</v>
      </c>
      <c r="O2140" t="b">
        <v>0</v>
      </c>
      <c r="P2140">
        <v>12</v>
      </c>
      <c r="Q2140" t="b">
        <v>0</v>
      </c>
      <c r="R2140" t="s">
        <v>8282</v>
      </c>
      <c r="S2140" s="7">
        <f t="shared" si="166"/>
        <v>12.8</v>
      </c>
      <c r="T2140" s="7">
        <f t="shared" si="169"/>
        <v>10.666666666666666</v>
      </c>
      <c r="U2140" t="s">
        <v>8333</v>
      </c>
      <c r="V2140" t="s">
        <v>8334</v>
      </c>
    </row>
    <row r="2141" spans="1:22" ht="45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56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4">
        <f t="shared" si="167"/>
        <v>42647.500092592592</v>
      </c>
      <c r="M2141" s="19">
        <f t="shared" si="168"/>
        <v>2016</v>
      </c>
      <c r="N2141" s="14">
        <f t="shared" si="165"/>
        <v>42677.500092592592</v>
      </c>
      <c r="O2141" t="b">
        <v>0</v>
      </c>
      <c r="P2141">
        <v>56</v>
      </c>
      <c r="Q2141" t="b">
        <v>0</v>
      </c>
      <c r="R2141" t="s">
        <v>8282</v>
      </c>
      <c r="S2141" s="7">
        <f t="shared" si="166"/>
        <v>5.42</v>
      </c>
      <c r="T2141" s="7">
        <f t="shared" si="169"/>
        <v>29.035714285714285</v>
      </c>
      <c r="U2141" t="s">
        <v>8333</v>
      </c>
      <c r="V2141" t="s">
        <v>8334</v>
      </c>
    </row>
    <row r="2142" spans="1:22" ht="4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11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4">
        <f t="shared" si="167"/>
        <v>41255.583611111113</v>
      </c>
      <c r="M2142" s="19">
        <f t="shared" si="168"/>
        <v>2012</v>
      </c>
      <c r="N2142" s="14">
        <f t="shared" si="165"/>
        <v>41285.583611111113</v>
      </c>
      <c r="O2142" t="b">
        <v>0</v>
      </c>
      <c r="P2142">
        <v>11</v>
      </c>
      <c r="Q2142" t="b">
        <v>0</v>
      </c>
      <c r="R2142" t="s">
        <v>8282</v>
      </c>
      <c r="S2142" s="7">
        <f t="shared" si="166"/>
        <v>0.11199999999999999</v>
      </c>
      <c r="T2142" s="7">
        <f t="shared" si="169"/>
        <v>50.909090909090907</v>
      </c>
      <c r="U2142" t="s">
        <v>8333</v>
      </c>
      <c r="V2142" t="s">
        <v>8334</v>
      </c>
    </row>
    <row r="2143" spans="1:22" ht="45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4">
        <f t="shared" si="167"/>
        <v>41926.985636574071</v>
      </c>
      <c r="M2143" s="19">
        <f t="shared" si="168"/>
        <v>2014</v>
      </c>
      <c r="N2143" s="14">
        <f t="shared" si="165"/>
        <v>41957.027303240742</v>
      </c>
      <c r="O2143" t="b">
        <v>0</v>
      </c>
      <c r="P2143">
        <v>0</v>
      </c>
      <c r="Q2143" t="b">
        <v>0</v>
      </c>
      <c r="R2143" t="s">
        <v>8282</v>
      </c>
      <c r="S2143" s="7">
        <f t="shared" si="166"/>
        <v>0</v>
      </c>
      <c r="T2143" s="7">
        <f t="shared" si="169"/>
        <v>0</v>
      </c>
      <c r="U2143" t="s">
        <v>8333</v>
      </c>
      <c r="V2143" t="s">
        <v>8334</v>
      </c>
    </row>
    <row r="2144" spans="1:22" ht="4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12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4">
        <f t="shared" si="167"/>
        <v>42340.451504629629</v>
      </c>
      <c r="M2144" s="19">
        <f t="shared" si="168"/>
        <v>2015</v>
      </c>
      <c r="N2144" s="14">
        <f t="shared" si="165"/>
        <v>42368.451504629629</v>
      </c>
      <c r="O2144" t="b">
        <v>0</v>
      </c>
      <c r="P2144">
        <v>12</v>
      </c>
      <c r="Q2144" t="b">
        <v>0</v>
      </c>
      <c r="R2144" t="s">
        <v>8282</v>
      </c>
      <c r="S2144" s="7">
        <f t="shared" si="166"/>
        <v>5.7238095238095239</v>
      </c>
      <c r="T2144" s="7">
        <f t="shared" si="169"/>
        <v>50.083333333333336</v>
      </c>
      <c r="U2144" t="s">
        <v>8333</v>
      </c>
      <c r="V2144" t="s">
        <v>8334</v>
      </c>
    </row>
    <row r="2145" spans="1:22" ht="4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5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4">
        <f t="shared" si="167"/>
        <v>40332.636712962965</v>
      </c>
      <c r="M2145" s="19">
        <f t="shared" si="168"/>
        <v>2010</v>
      </c>
      <c r="N2145" s="14">
        <f t="shared" si="165"/>
        <v>40380.541666666664</v>
      </c>
      <c r="O2145" t="b">
        <v>0</v>
      </c>
      <c r="P2145">
        <v>5</v>
      </c>
      <c r="Q2145" t="b">
        <v>0</v>
      </c>
      <c r="R2145" t="s">
        <v>8282</v>
      </c>
      <c r="S2145" s="7">
        <f t="shared" si="166"/>
        <v>11.25</v>
      </c>
      <c r="T2145" s="7">
        <f t="shared" si="169"/>
        <v>45</v>
      </c>
      <c r="U2145" t="s">
        <v>8333</v>
      </c>
      <c r="V2145" t="s">
        <v>8334</v>
      </c>
    </row>
    <row r="2146" spans="1:22" ht="30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24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4">
        <f t="shared" si="167"/>
        <v>41499.296759259261</v>
      </c>
      <c r="M2146" s="19">
        <f t="shared" si="168"/>
        <v>2013</v>
      </c>
      <c r="N2146" s="14">
        <f t="shared" si="165"/>
        <v>41531.296759259261</v>
      </c>
      <c r="O2146" t="b">
        <v>0</v>
      </c>
      <c r="P2146">
        <v>24</v>
      </c>
      <c r="Q2146" t="b">
        <v>0</v>
      </c>
      <c r="R2146" t="s">
        <v>8282</v>
      </c>
      <c r="S2146" s="7">
        <f t="shared" si="166"/>
        <v>1.7098591549295776</v>
      </c>
      <c r="T2146" s="7">
        <f t="shared" si="169"/>
        <v>25.291666666666668</v>
      </c>
      <c r="U2146" t="s">
        <v>8333</v>
      </c>
      <c r="V2146" t="s">
        <v>8334</v>
      </c>
    </row>
    <row r="2147" spans="1:22" ht="4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89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4">
        <f t="shared" si="167"/>
        <v>41574.987430555557</v>
      </c>
      <c r="M2147" s="19">
        <f t="shared" si="168"/>
        <v>2013</v>
      </c>
      <c r="N2147" s="14">
        <f t="shared" si="165"/>
        <v>41605.029097222221</v>
      </c>
      <c r="O2147" t="b">
        <v>0</v>
      </c>
      <c r="P2147">
        <v>89</v>
      </c>
      <c r="Q2147" t="b">
        <v>0</v>
      </c>
      <c r="R2147" t="s">
        <v>8282</v>
      </c>
      <c r="S2147" s="7">
        <f t="shared" si="166"/>
        <v>30.433333333333334</v>
      </c>
      <c r="T2147" s="7">
        <f t="shared" si="169"/>
        <v>51.292134831460672</v>
      </c>
      <c r="U2147" t="s">
        <v>8333</v>
      </c>
      <c r="V2147" t="s">
        <v>8334</v>
      </c>
    </row>
    <row r="2148" spans="1:22" ht="45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4">
        <f t="shared" si="167"/>
        <v>42397.429513888885</v>
      </c>
      <c r="M2148" s="19">
        <f t="shared" si="168"/>
        <v>2016</v>
      </c>
      <c r="N2148" s="14">
        <f t="shared" si="165"/>
        <v>42411.429513888885</v>
      </c>
      <c r="O2148" t="b">
        <v>0</v>
      </c>
      <c r="P2148">
        <v>1</v>
      </c>
      <c r="Q2148" t="b">
        <v>0</v>
      </c>
      <c r="R2148" t="s">
        <v>8282</v>
      </c>
      <c r="S2148" s="7">
        <f t="shared" si="166"/>
        <v>0.02</v>
      </c>
      <c r="T2148" s="7">
        <f t="shared" si="169"/>
        <v>1</v>
      </c>
      <c r="U2148" t="s">
        <v>8333</v>
      </c>
      <c r="V2148" t="s">
        <v>8334</v>
      </c>
    </row>
    <row r="2149" spans="1:22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55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4">
        <f t="shared" si="167"/>
        <v>41927.045694444445</v>
      </c>
      <c r="M2149" s="19">
        <f t="shared" si="168"/>
        <v>2014</v>
      </c>
      <c r="N2149" s="14">
        <f t="shared" si="165"/>
        <v>41959.087361111116</v>
      </c>
      <c r="O2149" t="b">
        <v>0</v>
      </c>
      <c r="P2149">
        <v>55</v>
      </c>
      <c r="Q2149" t="b">
        <v>0</v>
      </c>
      <c r="R2149" t="s">
        <v>8282</v>
      </c>
      <c r="S2149" s="7">
        <f t="shared" si="166"/>
        <v>0.69641025641025645</v>
      </c>
      <c r="T2149" s="7">
        <f t="shared" si="169"/>
        <v>49.381818181818183</v>
      </c>
      <c r="U2149" t="s">
        <v>8333</v>
      </c>
      <c r="V2149" t="s">
        <v>8334</v>
      </c>
    </row>
    <row r="2150" spans="1:22" ht="4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4">
        <f t="shared" si="167"/>
        <v>42066.483587962968</v>
      </c>
      <c r="M2150" s="19">
        <f t="shared" si="168"/>
        <v>2015</v>
      </c>
      <c r="N2150" s="14">
        <f t="shared" si="165"/>
        <v>42096.441921296297</v>
      </c>
      <c r="O2150" t="b">
        <v>0</v>
      </c>
      <c r="P2150">
        <v>2</v>
      </c>
      <c r="Q2150" t="b">
        <v>0</v>
      </c>
      <c r="R2150" t="s">
        <v>8282</v>
      </c>
      <c r="S2150" s="7">
        <f t="shared" si="166"/>
        <v>2</v>
      </c>
      <c r="T2150" s="7">
        <f t="shared" si="169"/>
        <v>1</v>
      </c>
      <c r="U2150" t="s">
        <v>8333</v>
      </c>
      <c r="V2150" t="s">
        <v>8334</v>
      </c>
    </row>
    <row r="2151" spans="1:22" ht="45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4">
        <f t="shared" si="167"/>
        <v>40354.774953703702</v>
      </c>
      <c r="M2151" s="19">
        <f t="shared" si="168"/>
        <v>2010</v>
      </c>
      <c r="N2151" s="14">
        <f t="shared" si="165"/>
        <v>40389.75</v>
      </c>
      <c r="O2151" t="b">
        <v>0</v>
      </c>
      <c r="P2151">
        <v>0</v>
      </c>
      <c r="Q2151" t="b">
        <v>0</v>
      </c>
      <c r="R2151" t="s">
        <v>8282</v>
      </c>
      <c r="S2151" s="7">
        <f t="shared" si="166"/>
        <v>0</v>
      </c>
      <c r="T2151" s="7">
        <f t="shared" si="169"/>
        <v>0</v>
      </c>
      <c r="U2151" t="s">
        <v>8333</v>
      </c>
      <c r="V2151" t="s">
        <v>8334</v>
      </c>
    </row>
    <row r="2152" spans="1:22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4">
        <f t="shared" si="167"/>
        <v>42534.034710648149</v>
      </c>
      <c r="M2152" s="19">
        <f t="shared" si="168"/>
        <v>2016</v>
      </c>
      <c r="N2152" s="14">
        <f t="shared" si="165"/>
        <v>42564.034710648149</v>
      </c>
      <c r="O2152" t="b">
        <v>0</v>
      </c>
      <c r="P2152">
        <v>4</v>
      </c>
      <c r="Q2152" t="b">
        <v>0</v>
      </c>
      <c r="R2152" t="s">
        <v>8282</v>
      </c>
      <c r="S2152" s="7">
        <f t="shared" si="166"/>
        <v>0.80999999999999994</v>
      </c>
      <c r="T2152" s="7">
        <f t="shared" si="169"/>
        <v>101.25</v>
      </c>
      <c r="U2152" t="s">
        <v>8333</v>
      </c>
      <c r="V2152" t="s">
        <v>8334</v>
      </c>
    </row>
    <row r="2153" spans="1:22" ht="4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6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4">
        <f t="shared" si="167"/>
        <v>42520.597384259258</v>
      </c>
      <c r="M2153" s="19">
        <f t="shared" si="168"/>
        <v>2016</v>
      </c>
      <c r="N2153" s="14">
        <f t="shared" si="165"/>
        <v>42550.597384259258</v>
      </c>
      <c r="O2153" t="b">
        <v>0</v>
      </c>
      <c r="P2153">
        <v>6</v>
      </c>
      <c r="Q2153" t="b">
        <v>0</v>
      </c>
      <c r="R2153" t="s">
        <v>8282</v>
      </c>
      <c r="S2153" s="7">
        <f t="shared" si="166"/>
        <v>0.26222222222222225</v>
      </c>
      <c r="T2153" s="7">
        <f t="shared" si="169"/>
        <v>19.666666666666668</v>
      </c>
      <c r="U2153" t="s">
        <v>8333</v>
      </c>
      <c r="V2153" t="s">
        <v>8334</v>
      </c>
    </row>
    <row r="2154" spans="1:22" ht="4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4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4">
        <f t="shared" si="167"/>
        <v>41683.582280092596</v>
      </c>
      <c r="M2154" s="19">
        <f t="shared" si="168"/>
        <v>2014</v>
      </c>
      <c r="N2154" s="14">
        <f t="shared" si="165"/>
        <v>41713.540613425925</v>
      </c>
      <c r="O2154" t="b">
        <v>0</v>
      </c>
      <c r="P2154">
        <v>4</v>
      </c>
      <c r="Q2154" t="b">
        <v>0</v>
      </c>
      <c r="R2154" t="s">
        <v>8282</v>
      </c>
      <c r="S2154" s="7">
        <f t="shared" si="166"/>
        <v>0.16666666666666669</v>
      </c>
      <c r="T2154" s="7">
        <f t="shared" si="169"/>
        <v>12.5</v>
      </c>
      <c r="U2154" t="s">
        <v>8333</v>
      </c>
      <c r="V2154" t="s">
        <v>8334</v>
      </c>
    </row>
    <row r="2155" spans="1:22" ht="4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4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4">
        <f t="shared" si="167"/>
        <v>41974.661087962959</v>
      </c>
      <c r="M2155" s="19">
        <f t="shared" si="168"/>
        <v>2014</v>
      </c>
      <c r="N2155" s="14">
        <f t="shared" si="165"/>
        <v>42014.082638888889</v>
      </c>
      <c r="O2155" t="b">
        <v>0</v>
      </c>
      <c r="P2155">
        <v>4</v>
      </c>
      <c r="Q2155" t="b">
        <v>0</v>
      </c>
      <c r="R2155" t="s">
        <v>8282</v>
      </c>
      <c r="S2155" s="7">
        <f t="shared" si="166"/>
        <v>9.124454880912446E-3</v>
      </c>
      <c r="T2155" s="7">
        <f t="shared" si="169"/>
        <v>8.5</v>
      </c>
      <c r="U2155" t="s">
        <v>8333</v>
      </c>
      <c r="V2155" t="s">
        <v>8334</v>
      </c>
    </row>
    <row r="2156" spans="1:22" ht="30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4">
        <f t="shared" si="167"/>
        <v>41647.382256944446</v>
      </c>
      <c r="M2156" s="19">
        <f t="shared" si="168"/>
        <v>2014</v>
      </c>
      <c r="N2156" s="14">
        <f t="shared" si="165"/>
        <v>41667.382256944446</v>
      </c>
      <c r="O2156" t="b">
        <v>0</v>
      </c>
      <c r="P2156">
        <v>2</v>
      </c>
      <c r="Q2156" t="b">
        <v>0</v>
      </c>
      <c r="R2156" t="s">
        <v>8282</v>
      </c>
      <c r="S2156" s="7">
        <f t="shared" si="166"/>
        <v>0.8</v>
      </c>
      <c r="T2156" s="7">
        <f t="shared" si="169"/>
        <v>1</v>
      </c>
      <c r="U2156" t="s">
        <v>8333</v>
      </c>
      <c r="V2156" t="s">
        <v>8334</v>
      </c>
    </row>
    <row r="2157" spans="1:22" ht="30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5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4">
        <f t="shared" si="167"/>
        <v>42430.497511574074</v>
      </c>
      <c r="M2157" s="19">
        <f t="shared" si="168"/>
        <v>2016</v>
      </c>
      <c r="N2157" s="14">
        <f t="shared" si="165"/>
        <v>42460.45584490741</v>
      </c>
      <c r="O2157" t="b">
        <v>0</v>
      </c>
      <c r="P2157">
        <v>5</v>
      </c>
      <c r="Q2157" t="b">
        <v>0</v>
      </c>
      <c r="R2157" t="s">
        <v>8282</v>
      </c>
      <c r="S2157" s="7">
        <f t="shared" si="166"/>
        <v>2.2999999999999998</v>
      </c>
      <c r="T2157" s="7">
        <f t="shared" si="169"/>
        <v>23</v>
      </c>
      <c r="U2157" t="s">
        <v>8333</v>
      </c>
      <c r="V2157" t="s">
        <v>8334</v>
      </c>
    </row>
    <row r="2158" spans="1:22" ht="30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83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4">
        <f t="shared" si="167"/>
        <v>41488.60423611111</v>
      </c>
      <c r="M2158" s="19">
        <f t="shared" si="168"/>
        <v>2013</v>
      </c>
      <c r="N2158" s="14">
        <f t="shared" si="165"/>
        <v>41533.60423611111</v>
      </c>
      <c r="O2158" t="b">
        <v>0</v>
      </c>
      <c r="P2158">
        <v>83</v>
      </c>
      <c r="Q2158" t="b">
        <v>0</v>
      </c>
      <c r="R2158" t="s">
        <v>8282</v>
      </c>
      <c r="S2158" s="7">
        <f t="shared" si="166"/>
        <v>2.6660714285714282</v>
      </c>
      <c r="T2158" s="7">
        <f t="shared" si="169"/>
        <v>17.987951807228917</v>
      </c>
      <c r="U2158" t="s">
        <v>8333</v>
      </c>
      <c r="V2158" t="s">
        <v>8334</v>
      </c>
    </row>
    <row r="2159" spans="1:22" ht="30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57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4">
        <f t="shared" si="167"/>
        <v>42694.73128472222</v>
      </c>
      <c r="M2159" s="19">
        <f t="shared" si="168"/>
        <v>2016</v>
      </c>
      <c r="N2159" s="14">
        <f t="shared" si="165"/>
        <v>42727.082638888889</v>
      </c>
      <c r="O2159" t="b">
        <v>0</v>
      </c>
      <c r="P2159">
        <v>57</v>
      </c>
      <c r="Q2159" t="b">
        <v>0</v>
      </c>
      <c r="R2159" t="s">
        <v>8282</v>
      </c>
      <c r="S2159" s="7">
        <f t="shared" si="166"/>
        <v>28.192</v>
      </c>
      <c r="T2159" s="7">
        <f t="shared" si="169"/>
        <v>370.94736842105266</v>
      </c>
      <c r="U2159" t="s">
        <v>8333</v>
      </c>
      <c r="V2159" t="s">
        <v>8334</v>
      </c>
    </row>
    <row r="2160" spans="1:22" ht="4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311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4">
        <f t="shared" si="167"/>
        <v>41264.603865740741</v>
      </c>
      <c r="M2160" s="19">
        <f t="shared" si="168"/>
        <v>2012</v>
      </c>
      <c r="N2160" s="14">
        <f t="shared" si="165"/>
        <v>41309.603865740741</v>
      </c>
      <c r="O2160" t="b">
        <v>0</v>
      </c>
      <c r="P2160">
        <v>311</v>
      </c>
      <c r="Q2160" t="b">
        <v>0</v>
      </c>
      <c r="R2160" t="s">
        <v>8282</v>
      </c>
      <c r="S2160" s="7">
        <f t="shared" si="166"/>
        <v>6.5900366666666672</v>
      </c>
      <c r="T2160" s="7">
        <f t="shared" si="169"/>
        <v>63.569485530546629</v>
      </c>
      <c r="U2160" t="s">
        <v>8333</v>
      </c>
      <c r="V2160" t="s">
        <v>8334</v>
      </c>
    </row>
    <row r="2161" spans="1:22" ht="60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4">
        <f t="shared" si="167"/>
        <v>40710.481180555558</v>
      </c>
      <c r="M2161" s="19">
        <f t="shared" si="168"/>
        <v>2011</v>
      </c>
      <c r="N2161" s="14">
        <f t="shared" si="165"/>
        <v>40740.481180555558</v>
      </c>
      <c r="O2161" t="b">
        <v>0</v>
      </c>
      <c r="P2161">
        <v>2</v>
      </c>
      <c r="Q2161" t="b">
        <v>0</v>
      </c>
      <c r="R2161" t="s">
        <v>8282</v>
      </c>
      <c r="S2161" s="7">
        <f t="shared" si="166"/>
        <v>0.72222222222222221</v>
      </c>
      <c r="T2161" s="7">
        <f t="shared" si="169"/>
        <v>13</v>
      </c>
      <c r="U2161" t="s">
        <v>8333</v>
      </c>
      <c r="V2161" t="s">
        <v>8334</v>
      </c>
    </row>
    <row r="2162" spans="1:22" ht="30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16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4">
        <f t="shared" si="167"/>
        <v>41018.461863425924</v>
      </c>
      <c r="M2162" s="19">
        <f t="shared" si="168"/>
        <v>2012</v>
      </c>
      <c r="N2162" s="14">
        <f t="shared" si="165"/>
        <v>41048.461863425924</v>
      </c>
      <c r="O2162" t="b">
        <v>0</v>
      </c>
      <c r="P2162">
        <v>16</v>
      </c>
      <c r="Q2162" t="b">
        <v>0</v>
      </c>
      <c r="R2162" t="s">
        <v>8282</v>
      </c>
      <c r="S2162" s="7">
        <f t="shared" si="166"/>
        <v>0.85000000000000009</v>
      </c>
      <c r="T2162" s="7">
        <f t="shared" si="169"/>
        <v>5.3125</v>
      </c>
      <c r="U2162" t="s">
        <v>8333</v>
      </c>
      <c r="V2162" t="s">
        <v>8334</v>
      </c>
    </row>
    <row r="2163" spans="1:22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13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4">
        <f t="shared" si="167"/>
        <v>42240.602534722224</v>
      </c>
      <c r="M2163" s="19">
        <f t="shared" si="168"/>
        <v>2015</v>
      </c>
      <c r="N2163" s="14">
        <f t="shared" si="165"/>
        <v>42270.602534722224</v>
      </c>
      <c r="O2163" t="b">
        <v>0</v>
      </c>
      <c r="P2163">
        <v>13</v>
      </c>
      <c r="Q2163" t="b">
        <v>1</v>
      </c>
      <c r="R2163" t="s">
        <v>8276</v>
      </c>
      <c r="S2163" s="7">
        <f t="shared" si="166"/>
        <v>115.75</v>
      </c>
      <c r="T2163" s="7">
        <f t="shared" si="169"/>
        <v>35.615384615384613</v>
      </c>
      <c r="U2163" t="s">
        <v>8325</v>
      </c>
      <c r="V2163" t="s">
        <v>8326</v>
      </c>
    </row>
    <row r="2164" spans="1:22" ht="4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58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4">
        <f t="shared" si="167"/>
        <v>41813.516099537039</v>
      </c>
      <c r="M2164" s="19">
        <f t="shared" si="168"/>
        <v>2014</v>
      </c>
      <c r="N2164" s="14">
        <f t="shared" si="165"/>
        <v>41844.516099537039</v>
      </c>
      <c r="O2164" t="b">
        <v>0</v>
      </c>
      <c r="P2164">
        <v>58</v>
      </c>
      <c r="Q2164" t="b">
        <v>1</v>
      </c>
      <c r="R2164" t="s">
        <v>8276</v>
      </c>
      <c r="S2164" s="7">
        <f t="shared" si="166"/>
        <v>112.26666666666667</v>
      </c>
      <c r="T2164" s="7">
        <f t="shared" si="169"/>
        <v>87.103448275862064</v>
      </c>
      <c r="U2164" t="s">
        <v>8325</v>
      </c>
      <c r="V2164" t="s">
        <v>8326</v>
      </c>
    </row>
    <row r="2165" spans="1:22" ht="4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44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4">
        <f t="shared" si="167"/>
        <v>42111.649537037039</v>
      </c>
      <c r="M2165" s="19">
        <f t="shared" si="168"/>
        <v>2015</v>
      </c>
      <c r="N2165" s="14">
        <f t="shared" si="165"/>
        <v>42162.909722222219</v>
      </c>
      <c r="O2165" t="b">
        <v>0</v>
      </c>
      <c r="P2165">
        <v>44</v>
      </c>
      <c r="Q2165" t="b">
        <v>1</v>
      </c>
      <c r="R2165" t="s">
        <v>8276</v>
      </c>
      <c r="S2165" s="7">
        <f t="shared" si="166"/>
        <v>132.20000000000002</v>
      </c>
      <c r="T2165" s="7">
        <f t="shared" si="169"/>
        <v>75.11363636363636</v>
      </c>
      <c r="U2165" t="s">
        <v>8325</v>
      </c>
      <c r="V2165" t="s">
        <v>8326</v>
      </c>
    </row>
    <row r="2166" spans="1:22" ht="30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83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4">
        <f t="shared" si="167"/>
        <v>42515.46775462963</v>
      </c>
      <c r="M2166" s="19">
        <f t="shared" si="168"/>
        <v>2016</v>
      </c>
      <c r="N2166" s="14">
        <f t="shared" si="165"/>
        <v>42545.915972222225</v>
      </c>
      <c r="O2166" t="b">
        <v>0</v>
      </c>
      <c r="P2166">
        <v>83</v>
      </c>
      <c r="Q2166" t="b">
        <v>1</v>
      </c>
      <c r="R2166" t="s">
        <v>8276</v>
      </c>
      <c r="S2166" s="7">
        <f t="shared" si="166"/>
        <v>102.63636363636364</v>
      </c>
      <c r="T2166" s="7">
        <f t="shared" si="169"/>
        <v>68.01204819277109</v>
      </c>
      <c r="U2166" t="s">
        <v>8325</v>
      </c>
      <c r="V2166" t="s">
        <v>8326</v>
      </c>
    </row>
    <row r="2167" spans="1:22" ht="4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117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4">
        <f t="shared" si="167"/>
        <v>42438.417071759264</v>
      </c>
      <c r="M2167" s="19">
        <f t="shared" si="168"/>
        <v>2016</v>
      </c>
      <c r="N2167" s="14">
        <f t="shared" si="165"/>
        <v>42468.375405092593</v>
      </c>
      <c r="O2167" t="b">
        <v>0</v>
      </c>
      <c r="P2167">
        <v>117</v>
      </c>
      <c r="Q2167" t="b">
        <v>1</v>
      </c>
      <c r="R2167" t="s">
        <v>8276</v>
      </c>
      <c r="S2167" s="7">
        <f t="shared" si="166"/>
        <v>138.64000000000001</v>
      </c>
      <c r="T2167" s="7">
        <f t="shared" si="169"/>
        <v>29.623931623931625</v>
      </c>
      <c r="U2167" t="s">
        <v>8325</v>
      </c>
      <c r="V2167" t="s">
        <v>8326</v>
      </c>
    </row>
    <row r="2168" spans="1:22" ht="45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32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4">
        <f t="shared" si="167"/>
        <v>41933.588171296295</v>
      </c>
      <c r="M2168" s="19">
        <f t="shared" si="168"/>
        <v>2014</v>
      </c>
      <c r="N2168" s="14">
        <f t="shared" si="165"/>
        <v>41978.629837962959</v>
      </c>
      <c r="O2168" t="b">
        <v>0</v>
      </c>
      <c r="P2168">
        <v>32</v>
      </c>
      <c r="Q2168" t="b">
        <v>1</v>
      </c>
      <c r="R2168" t="s">
        <v>8276</v>
      </c>
      <c r="S2168" s="7">
        <f t="shared" si="166"/>
        <v>146.6</v>
      </c>
      <c r="T2168" s="7">
        <f t="shared" si="169"/>
        <v>91.625</v>
      </c>
      <c r="U2168" t="s">
        <v>8325</v>
      </c>
      <c r="V2168" t="s">
        <v>8326</v>
      </c>
    </row>
    <row r="2169" spans="1:22" ht="30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8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4">
        <f t="shared" si="167"/>
        <v>41152.816400462965</v>
      </c>
      <c r="M2169" s="19">
        <f t="shared" si="168"/>
        <v>2012</v>
      </c>
      <c r="N2169" s="14">
        <f t="shared" si="165"/>
        <v>41166.816400462965</v>
      </c>
      <c r="O2169" t="b">
        <v>0</v>
      </c>
      <c r="P2169">
        <v>8</v>
      </c>
      <c r="Q2169" t="b">
        <v>1</v>
      </c>
      <c r="R2169" t="s">
        <v>8276</v>
      </c>
      <c r="S2169" s="7">
        <f t="shared" si="166"/>
        <v>120</v>
      </c>
      <c r="T2169" s="7">
        <f t="shared" si="169"/>
        <v>22.5</v>
      </c>
      <c r="U2169" t="s">
        <v>8325</v>
      </c>
      <c r="V2169" t="s">
        <v>8326</v>
      </c>
    </row>
    <row r="2170" spans="1:22" ht="30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340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4">
        <f t="shared" si="167"/>
        <v>42745.350243055553</v>
      </c>
      <c r="M2170" s="19">
        <f t="shared" si="168"/>
        <v>2017</v>
      </c>
      <c r="N2170" s="14">
        <f t="shared" si="165"/>
        <v>42775.958333333328</v>
      </c>
      <c r="O2170" t="b">
        <v>0</v>
      </c>
      <c r="P2170">
        <v>340</v>
      </c>
      <c r="Q2170" t="b">
        <v>1</v>
      </c>
      <c r="R2170" t="s">
        <v>8276</v>
      </c>
      <c r="S2170" s="7">
        <f t="shared" si="166"/>
        <v>121.5816111111111</v>
      </c>
      <c r="T2170" s="7">
        <f t="shared" si="169"/>
        <v>64.366735294117646</v>
      </c>
      <c r="U2170" t="s">
        <v>8325</v>
      </c>
      <c r="V2170" t="s">
        <v>8326</v>
      </c>
    </row>
    <row r="2171" spans="1:22" ht="45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7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4">
        <f t="shared" si="167"/>
        <v>42793.450821759259</v>
      </c>
      <c r="M2171" s="19">
        <f t="shared" si="168"/>
        <v>2017</v>
      </c>
      <c r="N2171" s="14">
        <f t="shared" si="165"/>
        <v>42796.450821759259</v>
      </c>
      <c r="O2171" t="b">
        <v>0</v>
      </c>
      <c r="P2171">
        <v>7</v>
      </c>
      <c r="Q2171" t="b">
        <v>1</v>
      </c>
      <c r="R2171" t="s">
        <v>8276</v>
      </c>
      <c r="S2171" s="7">
        <f t="shared" si="166"/>
        <v>100</v>
      </c>
      <c r="T2171" s="7">
        <f t="shared" si="169"/>
        <v>21.857142857142858</v>
      </c>
      <c r="U2171" t="s">
        <v>8325</v>
      </c>
      <c r="V2171" t="s">
        <v>8326</v>
      </c>
    </row>
    <row r="2172" spans="1:22" ht="4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19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4">
        <f t="shared" si="167"/>
        <v>42198.500254629631</v>
      </c>
      <c r="M2172" s="19">
        <f t="shared" si="168"/>
        <v>2015</v>
      </c>
      <c r="N2172" s="14">
        <f t="shared" si="165"/>
        <v>42238.500254629631</v>
      </c>
      <c r="O2172" t="b">
        <v>0</v>
      </c>
      <c r="P2172">
        <v>19</v>
      </c>
      <c r="Q2172" t="b">
        <v>1</v>
      </c>
      <c r="R2172" t="s">
        <v>8276</v>
      </c>
      <c r="S2172" s="7">
        <f t="shared" si="166"/>
        <v>180.85714285714286</v>
      </c>
      <c r="T2172" s="7">
        <f t="shared" si="169"/>
        <v>33.315789473684212</v>
      </c>
      <c r="U2172" t="s">
        <v>8325</v>
      </c>
      <c r="V2172" t="s">
        <v>8326</v>
      </c>
    </row>
    <row r="2173" spans="1:22" ht="30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47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4">
        <f t="shared" si="167"/>
        <v>42141.70711805555</v>
      </c>
      <c r="M2173" s="19">
        <f t="shared" si="168"/>
        <v>2015</v>
      </c>
      <c r="N2173" s="14">
        <f t="shared" si="165"/>
        <v>42176.958333333328</v>
      </c>
      <c r="O2173" t="b">
        <v>0</v>
      </c>
      <c r="P2173">
        <v>47</v>
      </c>
      <c r="Q2173" t="b">
        <v>1</v>
      </c>
      <c r="R2173" t="s">
        <v>8276</v>
      </c>
      <c r="S2173" s="7">
        <f t="shared" si="166"/>
        <v>106.075</v>
      </c>
      <c r="T2173" s="7">
        <f t="shared" si="169"/>
        <v>90.276595744680847</v>
      </c>
      <c r="U2173" t="s">
        <v>8325</v>
      </c>
      <c r="V2173" t="s">
        <v>8326</v>
      </c>
    </row>
    <row r="2174" spans="1:22" ht="4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13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4">
        <f t="shared" si="167"/>
        <v>42082.330092592594</v>
      </c>
      <c r="M2174" s="19">
        <f t="shared" si="168"/>
        <v>2015</v>
      </c>
      <c r="N2174" s="14">
        <f t="shared" si="165"/>
        <v>42112.330092592594</v>
      </c>
      <c r="O2174" t="b">
        <v>0</v>
      </c>
      <c r="P2174">
        <v>13</v>
      </c>
      <c r="Q2174" t="b">
        <v>1</v>
      </c>
      <c r="R2174" t="s">
        <v>8276</v>
      </c>
      <c r="S2174" s="7">
        <f t="shared" si="166"/>
        <v>100</v>
      </c>
      <c r="T2174" s="7">
        <f t="shared" si="169"/>
        <v>76.92307692307692</v>
      </c>
      <c r="U2174" t="s">
        <v>8325</v>
      </c>
      <c r="V2174" t="s">
        <v>8326</v>
      </c>
    </row>
    <row r="2175" spans="1:22" ht="4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90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4">
        <f t="shared" si="167"/>
        <v>41495.442627314813</v>
      </c>
      <c r="M2175" s="19">
        <f t="shared" si="168"/>
        <v>2013</v>
      </c>
      <c r="N2175" s="14">
        <f t="shared" si="165"/>
        <v>41526.915972222225</v>
      </c>
      <c r="O2175" t="b">
        <v>0</v>
      </c>
      <c r="P2175">
        <v>90</v>
      </c>
      <c r="Q2175" t="b">
        <v>1</v>
      </c>
      <c r="R2175" t="s">
        <v>8276</v>
      </c>
      <c r="S2175" s="7">
        <f t="shared" si="166"/>
        <v>126.92857142857143</v>
      </c>
      <c r="T2175" s="7">
        <f t="shared" si="169"/>
        <v>59.233333333333334</v>
      </c>
      <c r="U2175" t="s">
        <v>8325</v>
      </c>
      <c r="V2175" t="s">
        <v>8326</v>
      </c>
    </row>
    <row r="2176" spans="1:22" ht="45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63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4">
        <f t="shared" si="167"/>
        <v>42465.292905092589</v>
      </c>
      <c r="M2176" s="19">
        <f t="shared" si="168"/>
        <v>2016</v>
      </c>
      <c r="N2176" s="14">
        <f t="shared" si="165"/>
        <v>42495.292905092589</v>
      </c>
      <c r="O2176" t="b">
        <v>0</v>
      </c>
      <c r="P2176">
        <v>63</v>
      </c>
      <c r="Q2176" t="b">
        <v>1</v>
      </c>
      <c r="R2176" t="s">
        <v>8276</v>
      </c>
      <c r="S2176" s="7">
        <f t="shared" si="166"/>
        <v>102.97499999999999</v>
      </c>
      <c r="T2176" s="7">
        <f t="shared" si="169"/>
        <v>65.38095238095238</v>
      </c>
      <c r="U2176" t="s">
        <v>8325</v>
      </c>
      <c r="V2176" t="s">
        <v>8326</v>
      </c>
    </row>
    <row r="2177" spans="1:22" ht="4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26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4">
        <f t="shared" si="167"/>
        <v>42564.759097222224</v>
      </c>
      <c r="M2177" s="19">
        <f t="shared" si="168"/>
        <v>2016</v>
      </c>
      <c r="N2177" s="14">
        <f t="shared" si="165"/>
        <v>42571.759097222224</v>
      </c>
      <c r="O2177" t="b">
        <v>0</v>
      </c>
      <c r="P2177">
        <v>26</v>
      </c>
      <c r="Q2177" t="b">
        <v>1</v>
      </c>
      <c r="R2177" t="s">
        <v>8276</v>
      </c>
      <c r="S2177" s="7">
        <f t="shared" si="166"/>
        <v>250</v>
      </c>
      <c r="T2177" s="7">
        <f t="shared" si="169"/>
        <v>67.307692307692307</v>
      </c>
      <c r="U2177" t="s">
        <v>8325</v>
      </c>
      <c r="V2177" t="s">
        <v>8326</v>
      </c>
    </row>
    <row r="2178" spans="1:22" ht="4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71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4">
        <f t="shared" si="167"/>
        <v>42096.383206018523</v>
      </c>
      <c r="M2178" s="19">
        <f t="shared" si="168"/>
        <v>2015</v>
      </c>
      <c r="N2178" s="14">
        <f t="shared" ref="N2178:N2241" si="170">(J2178/86400)+25569+(-6/24)</f>
        <v>42126.383206018523</v>
      </c>
      <c r="O2178" t="b">
        <v>0</v>
      </c>
      <c r="P2178">
        <v>71</v>
      </c>
      <c r="Q2178" t="b">
        <v>1</v>
      </c>
      <c r="R2178" t="s">
        <v>8276</v>
      </c>
      <c r="S2178" s="7">
        <f t="shared" ref="S2178:S2241" si="171">F2178/D2178*100</f>
        <v>126.02</v>
      </c>
      <c r="T2178" s="7">
        <f t="shared" si="169"/>
        <v>88.74647887323944</v>
      </c>
      <c r="U2178" t="s">
        <v>8325</v>
      </c>
      <c r="V2178" t="s">
        <v>8326</v>
      </c>
    </row>
    <row r="2179" spans="1:22" ht="45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38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4">
        <f t="shared" ref="L2179:L2242" si="172">(K2179/86400)+25569+(-6/24)</f>
        <v>42502.000775462962</v>
      </c>
      <c r="M2179" s="19">
        <f t="shared" ref="M2179:M2242" si="173">YEAR(L2179)</f>
        <v>2016</v>
      </c>
      <c r="N2179" s="14">
        <f t="shared" si="170"/>
        <v>42527.000775462962</v>
      </c>
      <c r="O2179" t="b">
        <v>0</v>
      </c>
      <c r="P2179">
        <v>38</v>
      </c>
      <c r="Q2179" t="b">
        <v>1</v>
      </c>
      <c r="R2179" t="s">
        <v>8276</v>
      </c>
      <c r="S2179" s="7">
        <f t="shared" si="171"/>
        <v>100.12</v>
      </c>
      <c r="T2179" s="7">
        <f t="shared" ref="T2179:T2242" si="174">IFERROR(F2179/P2179,0)</f>
        <v>65.868421052631575</v>
      </c>
      <c r="U2179" t="s">
        <v>8325</v>
      </c>
      <c r="V2179" t="s">
        <v>8326</v>
      </c>
    </row>
    <row r="2180" spans="1:22" ht="4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859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4">
        <f t="shared" si="172"/>
        <v>42723.38653935185</v>
      </c>
      <c r="M2180" s="19">
        <f t="shared" si="173"/>
        <v>2016</v>
      </c>
      <c r="N2180" s="14">
        <f t="shared" si="170"/>
        <v>42753.38653935185</v>
      </c>
      <c r="O2180" t="b">
        <v>0</v>
      </c>
      <c r="P2180">
        <v>859</v>
      </c>
      <c r="Q2180" t="b">
        <v>1</v>
      </c>
      <c r="R2180" t="s">
        <v>8276</v>
      </c>
      <c r="S2180" s="7">
        <f t="shared" si="171"/>
        <v>138.64000000000001</v>
      </c>
      <c r="T2180" s="7">
        <f t="shared" si="174"/>
        <v>40.349243306169967</v>
      </c>
      <c r="U2180" t="s">
        <v>8325</v>
      </c>
      <c r="V2180" t="s">
        <v>8326</v>
      </c>
    </row>
    <row r="2181" spans="1:22" ht="30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21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4">
        <f t="shared" si="172"/>
        <v>42074.921203703707</v>
      </c>
      <c r="M2181" s="19">
        <f t="shared" si="173"/>
        <v>2015</v>
      </c>
      <c r="N2181" s="14">
        <f t="shared" si="170"/>
        <v>42104.921203703707</v>
      </c>
      <c r="O2181" t="b">
        <v>0</v>
      </c>
      <c r="P2181">
        <v>21</v>
      </c>
      <c r="Q2181" t="b">
        <v>1</v>
      </c>
      <c r="R2181" t="s">
        <v>8276</v>
      </c>
      <c r="S2181" s="7">
        <f t="shared" si="171"/>
        <v>161.4</v>
      </c>
      <c r="T2181" s="7">
        <f t="shared" si="174"/>
        <v>76.857142857142861</v>
      </c>
      <c r="U2181" t="s">
        <v>8325</v>
      </c>
      <c r="V2181" t="s">
        <v>8326</v>
      </c>
    </row>
    <row r="2182" spans="1:22" ht="30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78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4">
        <f t="shared" si="172"/>
        <v>42279.419768518521</v>
      </c>
      <c r="M2182" s="19">
        <f t="shared" si="173"/>
        <v>2015</v>
      </c>
      <c r="N2182" s="14">
        <f t="shared" si="170"/>
        <v>42321.461435185185</v>
      </c>
      <c r="O2182" t="b">
        <v>0</v>
      </c>
      <c r="P2182">
        <v>78</v>
      </c>
      <c r="Q2182" t="b">
        <v>1</v>
      </c>
      <c r="R2182" t="s">
        <v>8276</v>
      </c>
      <c r="S2182" s="7">
        <f t="shared" si="171"/>
        <v>107.18419999999999</v>
      </c>
      <c r="T2182" s="7">
        <f t="shared" si="174"/>
        <v>68.707820512820518</v>
      </c>
      <c r="U2182" t="s">
        <v>8325</v>
      </c>
      <c r="V2182" t="s">
        <v>8326</v>
      </c>
    </row>
    <row r="2183" spans="1:22" ht="45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53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4">
        <f t="shared" si="172"/>
        <v>42772.755243055552</v>
      </c>
      <c r="M2183" s="19">
        <f t="shared" si="173"/>
        <v>2017</v>
      </c>
      <c r="N2183" s="14">
        <f t="shared" si="170"/>
        <v>42786.755243055552</v>
      </c>
      <c r="O2183" t="b">
        <v>0</v>
      </c>
      <c r="P2183">
        <v>53</v>
      </c>
      <c r="Q2183" t="b">
        <v>1</v>
      </c>
      <c r="R2183" t="s">
        <v>8297</v>
      </c>
      <c r="S2183" s="7">
        <f t="shared" si="171"/>
        <v>153.1</v>
      </c>
      <c r="T2183" s="7">
        <f t="shared" si="174"/>
        <v>57.773584905660378</v>
      </c>
      <c r="U2183" t="s">
        <v>8333</v>
      </c>
      <c r="V2183" t="s">
        <v>8351</v>
      </c>
    </row>
    <row r="2184" spans="1:22" ht="30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356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4">
        <f t="shared" si="172"/>
        <v>41879.650752314818</v>
      </c>
      <c r="M2184" s="19">
        <f t="shared" si="173"/>
        <v>2014</v>
      </c>
      <c r="N2184" s="14">
        <f t="shared" si="170"/>
        <v>41914.650752314818</v>
      </c>
      <c r="O2184" t="b">
        <v>0</v>
      </c>
      <c r="P2184">
        <v>356</v>
      </c>
      <c r="Q2184" t="b">
        <v>1</v>
      </c>
      <c r="R2184" t="s">
        <v>8297</v>
      </c>
      <c r="S2184" s="7">
        <f t="shared" si="171"/>
        <v>524.16666666666663</v>
      </c>
      <c r="T2184" s="7">
        <f t="shared" si="174"/>
        <v>44.171348314606739</v>
      </c>
      <c r="U2184" t="s">
        <v>8333</v>
      </c>
      <c r="V2184" t="s">
        <v>8351</v>
      </c>
    </row>
    <row r="2185" spans="1:22" ht="4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279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4">
        <f t="shared" si="172"/>
        <v>42745.115474537037</v>
      </c>
      <c r="M2185" s="19">
        <f t="shared" si="173"/>
        <v>2017</v>
      </c>
      <c r="N2185" s="14">
        <f t="shared" si="170"/>
        <v>42774.958333333328</v>
      </c>
      <c r="O2185" t="b">
        <v>0</v>
      </c>
      <c r="P2185">
        <v>279</v>
      </c>
      <c r="Q2185" t="b">
        <v>1</v>
      </c>
      <c r="R2185" t="s">
        <v>8297</v>
      </c>
      <c r="S2185" s="7">
        <f t="shared" si="171"/>
        <v>489.27777777777777</v>
      </c>
      <c r="T2185" s="7">
        <f t="shared" si="174"/>
        <v>31.566308243727597</v>
      </c>
      <c r="U2185" t="s">
        <v>8333</v>
      </c>
      <c r="V2185" t="s">
        <v>8351</v>
      </c>
    </row>
    <row r="2186" spans="1:22" ht="45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266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4">
        <f t="shared" si="172"/>
        <v>42380.440289351856</v>
      </c>
      <c r="M2186" s="19">
        <f t="shared" si="173"/>
        <v>2016</v>
      </c>
      <c r="N2186" s="14">
        <f t="shared" si="170"/>
        <v>42394.416666666672</v>
      </c>
      <c r="O2186" t="b">
        <v>1</v>
      </c>
      <c r="P2186">
        <v>266</v>
      </c>
      <c r="Q2186" t="b">
        <v>1</v>
      </c>
      <c r="R2186" t="s">
        <v>8297</v>
      </c>
      <c r="S2186" s="7">
        <f t="shared" si="171"/>
        <v>284.74</v>
      </c>
      <c r="T2186" s="7">
        <f t="shared" si="174"/>
        <v>107.04511278195488</v>
      </c>
      <c r="U2186" t="s">
        <v>8333</v>
      </c>
      <c r="V2186" t="s">
        <v>8351</v>
      </c>
    </row>
    <row r="2187" spans="1:22" ht="4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623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4">
        <f t="shared" si="172"/>
        <v>41319.099988425922</v>
      </c>
      <c r="M2187" s="19">
        <f t="shared" si="173"/>
        <v>2013</v>
      </c>
      <c r="N2187" s="14">
        <f t="shared" si="170"/>
        <v>41359.099988425922</v>
      </c>
      <c r="O2187" t="b">
        <v>0</v>
      </c>
      <c r="P2187">
        <v>623</v>
      </c>
      <c r="Q2187" t="b">
        <v>1</v>
      </c>
      <c r="R2187" t="s">
        <v>8297</v>
      </c>
      <c r="S2187" s="7">
        <f t="shared" si="171"/>
        <v>1856.97</v>
      </c>
      <c r="T2187" s="7">
        <f t="shared" si="174"/>
        <v>149.03451043338683</v>
      </c>
      <c r="U2187" t="s">
        <v>8333</v>
      </c>
      <c r="V2187" t="s">
        <v>8351</v>
      </c>
    </row>
    <row r="2188" spans="1:22" ht="30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392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4">
        <f t="shared" si="172"/>
        <v>42583.365081018521</v>
      </c>
      <c r="M2188" s="19">
        <f t="shared" si="173"/>
        <v>2016</v>
      </c>
      <c r="N2188" s="14">
        <f t="shared" si="170"/>
        <v>42619.833333333328</v>
      </c>
      <c r="O2188" t="b">
        <v>0</v>
      </c>
      <c r="P2188">
        <v>392</v>
      </c>
      <c r="Q2188" t="b">
        <v>1</v>
      </c>
      <c r="R2188" t="s">
        <v>8297</v>
      </c>
      <c r="S2188" s="7">
        <f t="shared" si="171"/>
        <v>109.67499999999998</v>
      </c>
      <c r="T2188" s="7">
        <f t="shared" si="174"/>
        <v>55.956632653061227</v>
      </c>
      <c r="U2188" t="s">
        <v>8333</v>
      </c>
      <c r="V2188" t="s">
        <v>8351</v>
      </c>
    </row>
    <row r="2189" spans="1:22" ht="4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3562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4">
        <f t="shared" si="172"/>
        <v>42067.959097222221</v>
      </c>
      <c r="M2189" s="19">
        <f t="shared" si="173"/>
        <v>2015</v>
      </c>
      <c r="N2189" s="14">
        <f t="shared" si="170"/>
        <v>42096.915972222225</v>
      </c>
      <c r="O2189" t="b">
        <v>1</v>
      </c>
      <c r="P2189">
        <v>3562</v>
      </c>
      <c r="Q2189" t="b">
        <v>1</v>
      </c>
      <c r="R2189" t="s">
        <v>8297</v>
      </c>
      <c r="S2189" s="7">
        <f t="shared" si="171"/>
        <v>1014.6425</v>
      </c>
      <c r="T2189" s="7">
        <f t="shared" si="174"/>
        <v>56.970381807973048</v>
      </c>
      <c r="U2189" t="s">
        <v>8333</v>
      </c>
      <c r="V2189" t="s">
        <v>8351</v>
      </c>
    </row>
    <row r="2190" spans="1:22" ht="4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514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4">
        <f t="shared" si="172"/>
        <v>42633.336122685185</v>
      </c>
      <c r="M2190" s="19">
        <f t="shared" si="173"/>
        <v>2016</v>
      </c>
      <c r="N2190" s="14">
        <f t="shared" si="170"/>
        <v>42668.458333333328</v>
      </c>
      <c r="O2190" t="b">
        <v>0</v>
      </c>
      <c r="P2190">
        <v>514</v>
      </c>
      <c r="Q2190" t="b">
        <v>1</v>
      </c>
      <c r="R2190" t="s">
        <v>8297</v>
      </c>
      <c r="S2190" s="7">
        <f t="shared" si="171"/>
        <v>412.17692027666544</v>
      </c>
      <c r="T2190" s="7">
        <f t="shared" si="174"/>
        <v>44.056420233463037</v>
      </c>
      <c r="U2190" t="s">
        <v>8333</v>
      </c>
      <c r="V2190" t="s">
        <v>8351</v>
      </c>
    </row>
    <row r="2191" spans="1:22" ht="4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88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4">
        <f t="shared" si="172"/>
        <v>42467.538194444445</v>
      </c>
      <c r="M2191" s="19">
        <f t="shared" si="173"/>
        <v>2016</v>
      </c>
      <c r="N2191" s="14">
        <f t="shared" si="170"/>
        <v>42481.666666666672</v>
      </c>
      <c r="O2191" t="b">
        <v>0</v>
      </c>
      <c r="P2191">
        <v>88</v>
      </c>
      <c r="Q2191" t="b">
        <v>1</v>
      </c>
      <c r="R2191" t="s">
        <v>8297</v>
      </c>
      <c r="S2191" s="7">
        <f t="shared" si="171"/>
        <v>503.25</v>
      </c>
      <c r="T2191" s="7">
        <f t="shared" si="174"/>
        <v>68.625</v>
      </c>
      <c r="U2191" t="s">
        <v>8333</v>
      </c>
      <c r="V2191" t="s">
        <v>8351</v>
      </c>
    </row>
    <row r="2192" spans="1:22" ht="4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537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4">
        <f t="shared" si="172"/>
        <v>42417.375046296293</v>
      </c>
      <c r="M2192" s="19">
        <f t="shared" si="173"/>
        <v>2016</v>
      </c>
      <c r="N2192" s="14">
        <f t="shared" si="170"/>
        <v>42452.040972222225</v>
      </c>
      <c r="O2192" t="b">
        <v>0</v>
      </c>
      <c r="P2192">
        <v>537</v>
      </c>
      <c r="Q2192" t="b">
        <v>1</v>
      </c>
      <c r="R2192" t="s">
        <v>8297</v>
      </c>
      <c r="S2192" s="7">
        <f t="shared" si="171"/>
        <v>184.61052631578946</v>
      </c>
      <c r="T2192" s="7">
        <f t="shared" si="174"/>
        <v>65.318435754189949</v>
      </c>
      <c r="U2192" t="s">
        <v>8333</v>
      </c>
      <c r="V2192" t="s">
        <v>8351</v>
      </c>
    </row>
    <row r="2193" spans="1:22" ht="45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25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4">
        <f t="shared" si="172"/>
        <v>42768.583645833336</v>
      </c>
      <c r="M2193" s="19">
        <f t="shared" si="173"/>
        <v>2017</v>
      </c>
      <c r="N2193" s="14">
        <f t="shared" si="170"/>
        <v>42780.583645833336</v>
      </c>
      <c r="O2193" t="b">
        <v>0</v>
      </c>
      <c r="P2193">
        <v>25</v>
      </c>
      <c r="Q2193" t="b">
        <v>1</v>
      </c>
      <c r="R2193" t="s">
        <v>8297</v>
      </c>
      <c r="S2193" s="7">
        <f t="shared" si="171"/>
        <v>119.73333333333333</v>
      </c>
      <c r="T2193" s="7">
        <f t="shared" si="174"/>
        <v>35.92</v>
      </c>
      <c r="U2193" t="s">
        <v>8333</v>
      </c>
      <c r="V2193" t="s">
        <v>8351</v>
      </c>
    </row>
    <row r="2194" spans="1:22" ht="45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3238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4">
        <f t="shared" si="172"/>
        <v>42691.6012037037</v>
      </c>
      <c r="M2194" s="19">
        <f t="shared" si="173"/>
        <v>2016</v>
      </c>
      <c r="N2194" s="14">
        <f t="shared" si="170"/>
        <v>42719.708333333328</v>
      </c>
      <c r="O2194" t="b">
        <v>0</v>
      </c>
      <c r="P2194">
        <v>3238</v>
      </c>
      <c r="Q2194" t="b">
        <v>1</v>
      </c>
      <c r="R2194" t="s">
        <v>8297</v>
      </c>
      <c r="S2194" s="7">
        <f t="shared" si="171"/>
        <v>1081.2401666666667</v>
      </c>
      <c r="T2194" s="7">
        <f t="shared" si="174"/>
        <v>40.070667078443485</v>
      </c>
      <c r="U2194" t="s">
        <v>8333</v>
      </c>
      <c r="V2194" t="s">
        <v>8351</v>
      </c>
    </row>
    <row r="2195" spans="1:22" ht="45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897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4">
        <f t="shared" si="172"/>
        <v>42664.155925925923</v>
      </c>
      <c r="M2195" s="19">
        <f t="shared" si="173"/>
        <v>2016</v>
      </c>
      <c r="N2195" s="14">
        <f t="shared" si="170"/>
        <v>42694.957638888889</v>
      </c>
      <c r="O2195" t="b">
        <v>0</v>
      </c>
      <c r="P2195">
        <v>897</v>
      </c>
      <c r="Q2195" t="b">
        <v>1</v>
      </c>
      <c r="R2195" t="s">
        <v>8297</v>
      </c>
      <c r="S2195" s="7">
        <f t="shared" si="171"/>
        <v>452.37333333333333</v>
      </c>
      <c r="T2195" s="7">
        <f t="shared" si="174"/>
        <v>75.647714604236342</v>
      </c>
      <c r="U2195" t="s">
        <v>8333</v>
      </c>
      <c r="V2195" t="s">
        <v>8351</v>
      </c>
    </row>
    <row r="2196" spans="1:22" ht="45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878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4">
        <f t="shared" si="172"/>
        <v>42425.507986111115</v>
      </c>
      <c r="M2196" s="19">
        <f t="shared" si="173"/>
        <v>2016</v>
      </c>
      <c r="N2196" s="14">
        <f t="shared" si="170"/>
        <v>42455.466319444444</v>
      </c>
      <c r="O2196" t="b">
        <v>0</v>
      </c>
      <c r="P2196">
        <v>878</v>
      </c>
      <c r="Q2196" t="b">
        <v>1</v>
      </c>
      <c r="R2196" t="s">
        <v>8297</v>
      </c>
      <c r="S2196" s="7">
        <f t="shared" si="171"/>
        <v>537.37</v>
      </c>
      <c r="T2196" s="7">
        <f t="shared" si="174"/>
        <v>61.203872437357631</v>
      </c>
      <c r="U2196" t="s">
        <v>8333</v>
      </c>
      <c r="V2196" t="s">
        <v>8351</v>
      </c>
    </row>
    <row r="2197" spans="1:22" ht="30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115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4">
        <f t="shared" si="172"/>
        <v>42197.521990740745</v>
      </c>
      <c r="M2197" s="19">
        <f t="shared" si="173"/>
        <v>2015</v>
      </c>
      <c r="N2197" s="14">
        <f t="shared" si="170"/>
        <v>42227.521990740745</v>
      </c>
      <c r="O2197" t="b">
        <v>0</v>
      </c>
      <c r="P2197">
        <v>115</v>
      </c>
      <c r="Q2197" t="b">
        <v>1</v>
      </c>
      <c r="R2197" t="s">
        <v>8297</v>
      </c>
      <c r="S2197" s="7">
        <f t="shared" si="171"/>
        <v>120.32608695652173</v>
      </c>
      <c r="T2197" s="7">
        <f t="shared" si="174"/>
        <v>48.130434782608695</v>
      </c>
      <c r="U2197" t="s">
        <v>8333</v>
      </c>
      <c r="V2197" t="s">
        <v>8351</v>
      </c>
    </row>
    <row r="2198" spans="1:22" ht="30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234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4">
        <f t="shared" si="172"/>
        <v>42675.237291666665</v>
      </c>
      <c r="M2198" s="19">
        <f t="shared" si="173"/>
        <v>2016</v>
      </c>
      <c r="N2198" s="14">
        <f t="shared" si="170"/>
        <v>42706.041666666672</v>
      </c>
      <c r="O2198" t="b">
        <v>0</v>
      </c>
      <c r="P2198">
        <v>234</v>
      </c>
      <c r="Q2198" t="b">
        <v>1</v>
      </c>
      <c r="R2198" t="s">
        <v>8297</v>
      </c>
      <c r="S2198" s="7">
        <f t="shared" si="171"/>
        <v>113.83571428571429</v>
      </c>
      <c r="T2198" s="7">
        <f t="shared" si="174"/>
        <v>68.106837606837601</v>
      </c>
      <c r="U2198" t="s">
        <v>8333</v>
      </c>
      <c r="V2198" t="s">
        <v>8351</v>
      </c>
    </row>
    <row r="2199" spans="1:22" ht="4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4330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4">
        <f t="shared" si="172"/>
        <v>42033.334016203706</v>
      </c>
      <c r="M2199" s="19">
        <f t="shared" si="173"/>
        <v>2015</v>
      </c>
      <c r="N2199" s="14">
        <f t="shared" si="170"/>
        <v>42063.334016203706</v>
      </c>
      <c r="O2199" t="b">
        <v>0</v>
      </c>
      <c r="P2199">
        <v>4330</v>
      </c>
      <c r="Q2199" t="b">
        <v>1</v>
      </c>
      <c r="R2199" t="s">
        <v>8297</v>
      </c>
      <c r="S2199" s="7">
        <f t="shared" si="171"/>
        <v>951.03109999999992</v>
      </c>
      <c r="T2199" s="7">
        <f t="shared" si="174"/>
        <v>65.891300230946882</v>
      </c>
      <c r="U2199" t="s">
        <v>8333</v>
      </c>
      <c r="V2199" t="s">
        <v>8351</v>
      </c>
    </row>
    <row r="2200" spans="1:22" ht="4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651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4">
        <f t="shared" si="172"/>
        <v>42292.263888888891</v>
      </c>
      <c r="M2200" s="19">
        <f t="shared" si="173"/>
        <v>2015</v>
      </c>
      <c r="N2200" s="14">
        <f t="shared" si="170"/>
        <v>42322.305555555555</v>
      </c>
      <c r="O2200" t="b">
        <v>0</v>
      </c>
      <c r="P2200">
        <v>651</v>
      </c>
      <c r="Q2200" t="b">
        <v>1</v>
      </c>
      <c r="R2200" t="s">
        <v>8297</v>
      </c>
      <c r="S2200" s="7">
        <f t="shared" si="171"/>
        <v>132.89249999999998</v>
      </c>
      <c r="T2200" s="7">
        <f t="shared" si="174"/>
        <v>81.654377880184327</v>
      </c>
      <c r="U2200" t="s">
        <v>8333</v>
      </c>
      <c r="V2200" t="s">
        <v>8351</v>
      </c>
    </row>
    <row r="2201" spans="1:22" ht="30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251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4">
        <f t="shared" si="172"/>
        <v>42262.166643518518</v>
      </c>
      <c r="M2201" s="19">
        <f t="shared" si="173"/>
        <v>2015</v>
      </c>
      <c r="N2201" s="14">
        <f t="shared" si="170"/>
        <v>42292.166643518518</v>
      </c>
      <c r="O2201" t="b">
        <v>1</v>
      </c>
      <c r="P2201">
        <v>251</v>
      </c>
      <c r="Q2201" t="b">
        <v>1</v>
      </c>
      <c r="R2201" t="s">
        <v>8297</v>
      </c>
      <c r="S2201" s="7">
        <f t="shared" si="171"/>
        <v>146.97777777777779</v>
      </c>
      <c r="T2201" s="7">
        <f t="shared" si="174"/>
        <v>52.701195219123505</v>
      </c>
      <c r="U2201" t="s">
        <v>8333</v>
      </c>
      <c r="V2201" t="s">
        <v>8351</v>
      </c>
    </row>
    <row r="2202" spans="1:22" ht="4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263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4">
        <f t="shared" si="172"/>
        <v>42163.375787037032</v>
      </c>
      <c r="M2202" s="19">
        <f t="shared" si="173"/>
        <v>2015</v>
      </c>
      <c r="N2202" s="14">
        <f t="shared" si="170"/>
        <v>42190.875</v>
      </c>
      <c r="O2202" t="b">
        <v>0</v>
      </c>
      <c r="P2202">
        <v>263</v>
      </c>
      <c r="Q2202" t="b">
        <v>1</v>
      </c>
      <c r="R2202" t="s">
        <v>8297</v>
      </c>
      <c r="S2202" s="7">
        <f t="shared" si="171"/>
        <v>542.15</v>
      </c>
      <c r="T2202" s="7">
        <f t="shared" si="174"/>
        <v>41.228136882129277</v>
      </c>
      <c r="U2202" t="s">
        <v>8333</v>
      </c>
      <c r="V2202" t="s">
        <v>8351</v>
      </c>
    </row>
    <row r="2203" spans="1:22" ht="4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28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4">
        <f t="shared" si="172"/>
        <v>41276.596817129626</v>
      </c>
      <c r="M2203" s="19">
        <f t="shared" si="173"/>
        <v>2013</v>
      </c>
      <c r="N2203" s="14">
        <f t="shared" si="170"/>
        <v>41290.596817129626</v>
      </c>
      <c r="O2203" t="b">
        <v>0</v>
      </c>
      <c r="P2203">
        <v>28</v>
      </c>
      <c r="Q2203" t="b">
        <v>1</v>
      </c>
      <c r="R2203" t="s">
        <v>8280</v>
      </c>
      <c r="S2203" s="7">
        <f t="shared" si="171"/>
        <v>382.71818181818185</v>
      </c>
      <c r="T2203" s="7">
        <f t="shared" si="174"/>
        <v>15.035357142857142</v>
      </c>
      <c r="U2203" t="s">
        <v>8325</v>
      </c>
      <c r="V2203" t="s">
        <v>8330</v>
      </c>
    </row>
    <row r="2204" spans="1:22" ht="30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721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4">
        <f t="shared" si="172"/>
        <v>41184.599166666667</v>
      </c>
      <c r="M2204" s="19">
        <f t="shared" si="173"/>
        <v>2012</v>
      </c>
      <c r="N2204" s="14">
        <f t="shared" si="170"/>
        <v>41214.599166666667</v>
      </c>
      <c r="O2204" t="b">
        <v>0</v>
      </c>
      <c r="P2204">
        <v>721</v>
      </c>
      <c r="Q2204" t="b">
        <v>1</v>
      </c>
      <c r="R2204" t="s">
        <v>8280</v>
      </c>
      <c r="S2204" s="7">
        <f t="shared" si="171"/>
        <v>704.18124999999998</v>
      </c>
      <c r="T2204" s="7">
        <f t="shared" si="174"/>
        <v>39.066920943134534</v>
      </c>
      <c r="U2204" t="s">
        <v>8325</v>
      </c>
      <c r="V2204" t="s">
        <v>8330</v>
      </c>
    </row>
    <row r="2205" spans="1:22" ht="4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50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4">
        <f t="shared" si="172"/>
        <v>42241.60974537037</v>
      </c>
      <c r="M2205" s="19">
        <f t="shared" si="173"/>
        <v>2015</v>
      </c>
      <c r="N2205" s="14">
        <f t="shared" si="170"/>
        <v>42271.60974537037</v>
      </c>
      <c r="O2205" t="b">
        <v>0</v>
      </c>
      <c r="P2205">
        <v>50</v>
      </c>
      <c r="Q2205" t="b">
        <v>1</v>
      </c>
      <c r="R2205" t="s">
        <v>8280</v>
      </c>
      <c r="S2205" s="7">
        <f t="shared" si="171"/>
        <v>109.55</v>
      </c>
      <c r="T2205" s="7">
        <f t="shared" si="174"/>
        <v>43.82</v>
      </c>
      <c r="U2205" t="s">
        <v>8325</v>
      </c>
      <c r="V2205" t="s">
        <v>8330</v>
      </c>
    </row>
    <row r="2206" spans="1:22" ht="4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73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4">
        <f t="shared" si="172"/>
        <v>41312.061562499999</v>
      </c>
      <c r="M2206" s="19">
        <f t="shared" si="173"/>
        <v>2013</v>
      </c>
      <c r="N2206" s="14">
        <f t="shared" si="170"/>
        <v>41342.061562499999</v>
      </c>
      <c r="O2206" t="b">
        <v>0</v>
      </c>
      <c r="P2206">
        <v>73</v>
      </c>
      <c r="Q2206" t="b">
        <v>1</v>
      </c>
      <c r="R2206" t="s">
        <v>8280</v>
      </c>
      <c r="S2206" s="7">
        <f t="shared" si="171"/>
        <v>132.86666666666667</v>
      </c>
      <c r="T2206" s="7">
        <f t="shared" si="174"/>
        <v>27.301369863013697</v>
      </c>
      <c r="U2206" t="s">
        <v>8325</v>
      </c>
      <c r="V2206" t="s">
        <v>8330</v>
      </c>
    </row>
    <row r="2207" spans="1:22" ht="4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27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4">
        <f t="shared" si="172"/>
        <v>41031.571631944447</v>
      </c>
      <c r="M2207" s="19">
        <f t="shared" si="173"/>
        <v>2012</v>
      </c>
      <c r="N2207" s="14">
        <f t="shared" si="170"/>
        <v>41061.571631944447</v>
      </c>
      <c r="O2207" t="b">
        <v>0</v>
      </c>
      <c r="P2207">
        <v>27</v>
      </c>
      <c r="Q2207" t="b">
        <v>1</v>
      </c>
      <c r="R2207" t="s">
        <v>8280</v>
      </c>
      <c r="S2207" s="7">
        <f t="shared" si="171"/>
        <v>152</v>
      </c>
      <c r="T2207" s="7">
        <f t="shared" si="174"/>
        <v>42.222222222222221</v>
      </c>
      <c r="U2207" t="s">
        <v>8325</v>
      </c>
      <c r="V2207" t="s">
        <v>8330</v>
      </c>
    </row>
    <row r="2208" spans="1:22" ht="4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34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4">
        <f t="shared" si="172"/>
        <v>40997.007222222222</v>
      </c>
      <c r="M2208" s="19">
        <f t="shared" si="173"/>
        <v>2012</v>
      </c>
      <c r="N2208" s="14">
        <f t="shared" si="170"/>
        <v>41015.007222222222</v>
      </c>
      <c r="O2208" t="b">
        <v>0</v>
      </c>
      <c r="P2208">
        <v>34</v>
      </c>
      <c r="Q2208" t="b">
        <v>1</v>
      </c>
      <c r="R2208" t="s">
        <v>8280</v>
      </c>
      <c r="S2208" s="7">
        <f t="shared" si="171"/>
        <v>102.72727272727273</v>
      </c>
      <c r="T2208" s="7">
        <f t="shared" si="174"/>
        <v>33.235294117647058</v>
      </c>
      <c r="U2208" t="s">
        <v>8325</v>
      </c>
      <c r="V2208" t="s">
        <v>8330</v>
      </c>
    </row>
    <row r="2209" spans="1:22" ht="4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7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4">
        <f t="shared" si="172"/>
        <v>41563.944131944445</v>
      </c>
      <c r="M2209" s="19">
        <f t="shared" si="173"/>
        <v>2013</v>
      </c>
      <c r="N2209" s="14">
        <f t="shared" si="170"/>
        <v>41593.985798611109</v>
      </c>
      <c r="O2209" t="b">
        <v>0</v>
      </c>
      <c r="P2209">
        <v>7</v>
      </c>
      <c r="Q2209" t="b">
        <v>1</v>
      </c>
      <c r="R2209" t="s">
        <v>8280</v>
      </c>
      <c r="S2209" s="7">
        <f t="shared" si="171"/>
        <v>100</v>
      </c>
      <c r="T2209" s="7">
        <f t="shared" si="174"/>
        <v>285.71428571428572</v>
      </c>
      <c r="U2209" t="s">
        <v>8325</v>
      </c>
      <c r="V2209" t="s">
        <v>8330</v>
      </c>
    </row>
    <row r="2210" spans="1:22" ht="4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24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4">
        <f t="shared" si="172"/>
        <v>40946.632245370369</v>
      </c>
      <c r="M2210" s="19">
        <f t="shared" si="173"/>
        <v>2012</v>
      </c>
      <c r="N2210" s="14">
        <f t="shared" si="170"/>
        <v>41005.916666666664</v>
      </c>
      <c r="O2210" t="b">
        <v>0</v>
      </c>
      <c r="P2210">
        <v>24</v>
      </c>
      <c r="Q2210" t="b">
        <v>1</v>
      </c>
      <c r="R2210" t="s">
        <v>8280</v>
      </c>
      <c r="S2210" s="7">
        <f t="shared" si="171"/>
        <v>101.6</v>
      </c>
      <c r="T2210" s="7">
        <f t="shared" si="174"/>
        <v>42.333333333333336</v>
      </c>
      <c r="U2210" t="s">
        <v>8325</v>
      </c>
      <c r="V2210" t="s">
        <v>8330</v>
      </c>
    </row>
    <row r="2211" spans="1:22" ht="30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15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4">
        <f t="shared" si="172"/>
        <v>41732.229675925926</v>
      </c>
      <c r="M2211" s="19">
        <f t="shared" si="173"/>
        <v>2014</v>
      </c>
      <c r="N2211" s="14">
        <f t="shared" si="170"/>
        <v>41743.708333333336</v>
      </c>
      <c r="O2211" t="b">
        <v>0</v>
      </c>
      <c r="P2211">
        <v>15</v>
      </c>
      <c r="Q2211" t="b">
        <v>1</v>
      </c>
      <c r="R2211" t="s">
        <v>8280</v>
      </c>
      <c r="S2211" s="7">
        <f t="shared" si="171"/>
        <v>150.80000000000001</v>
      </c>
      <c r="T2211" s="7">
        <f t="shared" si="174"/>
        <v>50.266666666666666</v>
      </c>
      <c r="U2211" t="s">
        <v>8325</v>
      </c>
      <c r="V2211" t="s">
        <v>8330</v>
      </c>
    </row>
    <row r="2212" spans="1:22" ht="4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72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4">
        <f t="shared" si="172"/>
        <v>40955.816087962965</v>
      </c>
      <c r="M2212" s="19">
        <f t="shared" si="173"/>
        <v>2012</v>
      </c>
      <c r="N2212" s="14">
        <f t="shared" si="170"/>
        <v>41013.483333333337</v>
      </c>
      <c r="O2212" t="b">
        <v>0</v>
      </c>
      <c r="P2212">
        <v>72</v>
      </c>
      <c r="Q2212" t="b">
        <v>1</v>
      </c>
      <c r="R2212" t="s">
        <v>8280</v>
      </c>
      <c r="S2212" s="7">
        <f t="shared" si="171"/>
        <v>111.425</v>
      </c>
      <c r="T2212" s="7">
        <f t="shared" si="174"/>
        <v>61.902777777777779</v>
      </c>
      <c r="U2212" t="s">
        <v>8325</v>
      </c>
      <c r="V2212" t="s">
        <v>8330</v>
      </c>
    </row>
    <row r="2213" spans="1:22" ht="45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120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4">
        <f t="shared" si="172"/>
        <v>41716.535011574073</v>
      </c>
      <c r="M2213" s="19">
        <f t="shared" si="173"/>
        <v>2014</v>
      </c>
      <c r="N2213" s="14">
        <f t="shared" si="170"/>
        <v>41739.040972222225</v>
      </c>
      <c r="O2213" t="b">
        <v>0</v>
      </c>
      <c r="P2213">
        <v>120</v>
      </c>
      <c r="Q2213" t="b">
        <v>1</v>
      </c>
      <c r="R2213" t="s">
        <v>8280</v>
      </c>
      <c r="S2213" s="7">
        <f t="shared" si="171"/>
        <v>195.6</v>
      </c>
      <c r="T2213" s="7">
        <f t="shared" si="174"/>
        <v>40.75</v>
      </c>
      <c r="U2213" t="s">
        <v>8325</v>
      </c>
      <c r="V2213" t="s">
        <v>8330</v>
      </c>
    </row>
    <row r="2214" spans="1:22" ht="45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123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4">
        <f t="shared" si="172"/>
        <v>41548.497418981482</v>
      </c>
      <c r="M2214" s="19">
        <f t="shared" si="173"/>
        <v>2013</v>
      </c>
      <c r="N2214" s="14">
        <f t="shared" si="170"/>
        <v>41581.791666666664</v>
      </c>
      <c r="O2214" t="b">
        <v>0</v>
      </c>
      <c r="P2214">
        <v>123</v>
      </c>
      <c r="Q2214" t="b">
        <v>1</v>
      </c>
      <c r="R2214" t="s">
        <v>8280</v>
      </c>
      <c r="S2214" s="7">
        <f t="shared" si="171"/>
        <v>114.38333333333333</v>
      </c>
      <c r="T2214" s="7">
        <f t="shared" si="174"/>
        <v>55.796747967479675</v>
      </c>
      <c r="U2214" t="s">
        <v>8325</v>
      </c>
      <c r="V2214" t="s">
        <v>8330</v>
      </c>
    </row>
    <row r="2215" spans="1:22" ht="45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4">
        <f t="shared" si="172"/>
        <v>42109.576145833329</v>
      </c>
      <c r="M2215" s="19">
        <f t="shared" si="173"/>
        <v>2015</v>
      </c>
      <c r="N2215" s="14">
        <f t="shared" si="170"/>
        <v>42139.576145833329</v>
      </c>
      <c r="O2215" t="b">
        <v>0</v>
      </c>
      <c r="P2215">
        <v>1</v>
      </c>
      <c r="Q2215" t="b">
        <v>1</v>
      </c>
      <c r="R2215" t="s">
        <v>8280</v>
      </c>
      <c r="S2215" s="7">
        <f t="shared" si="171"/>
        <v>200</v>
      </c>
      <c r="T2215" s="7">
        <f t="shared" si="174"/>
        <v>10</v>
      </c>
      <c r="U2215" t="s">
        <v>8325</v>
      </c>
      <c r="V2215" t="s">
        <v>8330</v>
      </c>
    </row>
    <row r="2216" spans="1:22" ht="4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24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4">
        <f t="shared" si="172"/>
        <v>41646.542222222226</v>
      </c>
      <c r="M2216" s="19">
        <f t="shared" si="173"/>
        <v>2014</v>
      </c>
      <c r="N2216" s="14">
        <f t="shared" si="170"/>
        <v>41676.542222222226</v>
      </c>
      <c r="O2216" t="b">
        <v>0</v>
      </c>
      <c r="P2216">
        <v>24</v>
      </c>
      <c r="Q2216" t="b">
        <v>1</v>
      </c>
      <c r="R2216" t="s">
        <v>8280</v>
      </c>
      <c r="S2216" s="7">
        <f t="shared" si="171"/>
        <v>292.50166666666667</v>
      </c>
      <c r="T2216" s="7">
        <f t="shared" si="174"/>
        <v>73.125416666666666</v>
      </c>
      <c r="U2216" t="s">
        <v>8325</v>
      </c>
      <c r="V2216" t="s">
        <v>8330</v>
      </c>
    </row>
    <row r="2217" spans="1:22" ht="30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33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4">
        <f t="shared" si="172"/>
        <v>40958.467268518521</v>
      </c>
      <c r="M2217" s="19">
        <f t="shared" si="173"/>
        <v>2012</v>
      </c>
      <c r="N2217" s="14">
        <f t="shared" si="170"/>
        <v>40981.040972222225</v>
      </c>
      <c r="O2217" t="b">
        <v>0</v>
      </c>
      <c r="P2217">
        <v>33</v>
      </c>
      <c r="Q2217" t="b">
        <v>1</v>
      </c>
      <c r="R2217" t="s">
        <v>8280</v>
      </c>
      <c r="S2217" s="7">
        <f t="shared" si="171"/>
        <v>156.36363636363637</v>
      </c>
      <c r="T2217" s="7">
        <f t="shared" si="174"/>
        <v>26.060606060606062</v>
      </c>
      <c r="U2217" t="s">
        <v>8325</v>
      </c>
      <c r="V2217" t="s">
        <v>8330</v>
      </c>
    </row>
    <row r="2218" spans="1:22" ht="4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14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4">
        <f t="shared" si="172"/>
        <v>42194.50167824074</v>
      </c>
      <c r="M2218" s="19">
        <f t="shared" si="173"/>
        <v>2015</v>
      </c>
      <c r="N2218" s="14">
        <f t="shared" si="170"/>
        <v>42208.50167824074</v>
      </c>
      <c r="O2218" t="b">
        <v>0</v>
      </c>
      <c r="P2218">
        <v>14</v>
      </c>
      <c r="Q2218" t="b">
        <v>1</v>
      </c>
      <c r="R2218" t="s">
        <v>8280</v>
      </c>
      <c r="S2218" s="7">
        <f t="shared" si="171"/>
        <v>105.66666666666666</v>
      </c>
      <c r="T2218" s="7">
        <f t="shared" si="174"/>
        <v>22.642857142857142</v>
      </c>
      <c r="U2218" t="s">
        <v>8325</v>
      </c>
      <c r="V2218" t="s">
        <v>8330</v>
      </c>
    </row>
    <row r="2219" spans="1:22" ht="4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9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4">
        <f t="shared" si="172"/>
        <v>42299.526770833334</v>
      </c>
      <c r="M2219" s="19">
        <f t="shared" si="173"/>
        <v>2015</v>
      </c>
      <c r="N2219" s="14">
        <f t="shared" si="170"/>
        <v>42310.083333333328</v>
      </c>
      <c r="O2219" t="b">
        <v>0</v>
      </c>
      <c r="P2219">
        <v>9</v>
      </c>
      <c r="Q2219" t="b">
        <v>1</v>
      </c>
      <c r="R2219" t="s">
        <v>8280</v>
      </c>
      <c r="S2219" s="7">
        <f t="shared" si="171"/>
        <v>101.19047619047619</v>
      </c>
      <c r="T2219" s="7">
        <f t="shared" si="174"/>
        <v>47.222222222222221</v>
      </c>
      <c r="U2219" t="s">
        <v>8325</v>
      </c>
      <c r="V2219" t="s">
        <v>8330</v>
      </c>
    </row>
    <row r="2220" spans="1:22" ht="4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76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4">
        <f t="shared" si="172"/>
        <v>41127.562303240738</v>
      </c>
      <c r="M2220" s="19">
        <f t="shared" si="173"/>
        <v>2012</v>
      </c>
      <c r="N2220" s="14">
        <f t="shared" si="170"/>
        <v>41149.75</v>
      </c>
      <c r="O2220" t="b">
        <v>0</v>
      </c>
      <c r="P2220">
        <v>76</v>
      </c>
      <c r="Q2220" t="b">
        <v>1</v>
      </c>
      <c r="R2220" t="s">
        <v>8280</v>
      </c>
      <c r="S2220" s="7">
        <f t="shared" si="171"/>
        <v>122.833</v>
      </c>
      <c r="T2220" s="7">
        <f t="shared" si="174"/>
        <v>32.324473684210524</v>
      </c>
      <c r="U2220" t="s">
        <v>8325</v>
      </c>
      <c r="V2220" t="s">
        <v>8330</v>
      </c>
    </row>
    <row r="2221" spans="1:22" ht="4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19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4">
        <f t="shared" si="172"/>
        <v>42205.468888888892</v>
      </c>
      <c r="M2221" s="19">
        <f t="shared" si="173"/>
        <v>2015</v>
      </c>
      <c r="N2221" s="14">
        <f t="shared" si="170"/>
        <v>42235.468888888892</v>
      </c>
      <c r="O2221" t="b">
        <v>0</v>
      </c>
      <c r="P2221">
        <v>19</v>
      </c>
      <c r="Q2221" t="b">
        <v>1</v>
      </c>
      <c r="R2221" t="s">
        <v>8280</v>
      </c>
      <c r="S2221" s="7">
        <f t="shared" si="171"/>
        <v>101.49999999999999</v>
      </c>
      <c r="T2221" s="7">
        <f t="shared" si="174"/>
        <v>53.421052631578945</v>
      </c>
      <c r="U2221" t="s">
        <v>8325</v>
      </c>
      <c r="V2221" t="s">
        <v>8330</v>
      </c>
    </row>
    <row r="2222" spans="1:22" ht="4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69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4">
        <f t="shared" si="172"/>
        <v>41451.810601851852</v>
      </c>
      <c r="M2222" s="19">
        <f t="shared" si="173"/>
        <v>2013</v>
      </c>
      <c r="N2222" s="14">
        <f t="shared" si="170"/>
        <v>41481.810601851852</v>
      </c>
      <c r="O2222" t="b">
        <v>0</v>
      </c>
      <c r="P2222">
        <v>69</v>
      </c>
      <c r="Q2222" t="b">
        <v>1</v>
      </c>
      <c r="R2222" t="s">
        <v>8280</v>
      </c>
      <c r="S2222" s="7">
        <f t="shared" si="171"/>
        <v>101.14285714285714</v>
      </c>
      <c r="T2222" s="7">
        <f t="shared" si="174"/>
        <v>51.304347826086953</v>
      </c>
      <c r="U2222" t="s">
        <v>8325</v>
      </c>
      <c r="V2222" t="s">
        <v>8330</v>
      </c>
    </row>
    <row r="2223" spans="1:22" ht="4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218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4">
        <f t="shared" si="172"/>
        <v>42452.416770833333</v>
      </c>
      <c r="M2223" s="19">
        <f t="shared" si="173"/>
        <v>2016</v>
      </c>
      <c r="N2223" s="14">
        <f t="shared" si="170"/>
        <v>42482.75</v>
      </c>
      <c r="O2223" t="b">
        <v>0</v>
      </c>
      <c r="P2223">
        <v>218</v>
      </c>
      <c r="Q2223" t="b">
        <v>1</v>
      </c>
      <c r="R2223" t="s">
        <v>8297</v>
      </c>
      <c r="S2223" s="7">
        <f t="shared" si="171"/>
        <v>108.11999999999999</v>
      </c>
      <c r="T2223" s="7">
        <f t="shared" si="174"/>
        <v>37.197247706422019</v>
      </c>
      <c r="U2223" t="s">
        <v>8333</v>
      </c>
      <c r="V2223" t="s">
        <v>8351</v>
      </c>
    </row>
    <row r="2224" spans="1:22" ht="4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30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4">
        <f t="shared" si="172"/>
        <v>40906.537581018521</v>
      </c>
      <c r="M2224" s="19">
        <f t="shared" si="173"/>
        <v>2011</v>
      </c>
      <c r="N2224" s="14">
        <f t="shared" si="170"/>
        <v>40936.537581018521</v>
      </c>
      <c r="O2224" t="b">
        <v>0</v>
      </c>
      <c r="P2224">
        <v>30</v>
      </c>
      <c r="Q2224" t="b">
        <v>1</v>
      </c>
      <c r="R2224" t="s">
        <v>8297</v>
      </c>
      <c r="S2224" s="7">
        <f t="shared" si="171"/>
        <v>162.6</v>
      </c>
      <c r="T2224" s="7">
        <f t="shared" si="174"/>
        <v>27.1</v>
      </c>
      <c r="U2224" t="s">
        <v>8333</v>
      </c>
      <c r="V2224" t="s">
        <v>8351</v>
      </c>
    </row>
    <row r="2225" spans="1:22" ht="45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100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4">
        <f t="shared" si="172"/>
        <v>42152.390833333338</v>
      </c>
      <c r="M2225" s="19">
        <f t="shared" si="173"/>
        <v>2015</v>
      </c>
      <c r="N2225" s="14">
        <f t="shared" si="170"/>
        <v>42182.390833333338</v>
      </c>
      <c r="O2225" t="b">
        <v>0</v>
      </c>
      <c r="P2225">
        <v>100</v>
      </c>
      <c r="Q2225" t="b">
        <v>1</v>
      </c>
      <c r="R2225" t="s">
        <v>8297</v>
      </c>
      <c r="S2225" s="7">
        <f t="shared" si="171"/>
        <v>105.80000000000001</v>
      </c>
      <c r="T2225" s="7">
        <f t="shared" si="174"/>
        <v>206.31</v>
      </c>
      <c r="U2225" t="s">
        <v>8333</v>
      </c>
      <c r="V2225" t="s">
        <v>8351</v>
      </c>
    </row>
    <row r="2226" spans="1:22" ht="4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296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4">
        <f t="shared" si="172"/>
        <v>42644.417534722219</v>
      </c>
      <c r="M2226" s="19">
        <f t="shared" si="173"/>
        <v>2016</v>
      </c>
      <c r="N2226" s="14">
        <f t="shared" si="170"/>
        <v>42672.541666666672</v>
      </c>
      <c r="O2226" t="b">
        <v>0</v>
      </c>
      <c r="P2226">
        <v>296</v>
      </c>
      <c r="Q2226" t="b">
        <v>1</v>
      </c>
      <c r="R2226" t="s">
        <v>8297</v>
      </c>
      <c r="S2226" s="7">
        <f t="shared" si="171"/>
        <v>243.15000000000003</v>
      </c>
      <c r="T2226" s="7">
        <f t="shared" si="174"/>
        <v>82.145270270270274</v>
      </c>
      <c r="U2226" t="s">
        <v>8333</v>
      </c>
      <c r="V2226" t="s">
        <v>8351</v>
      </c>
    </row>
    <row r="2227" spans="1:22" ht="4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1204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4">
        <f t="shared" si="172"/>
        <v>41873.54184027778</v>
      </c>
      <c r="M2227" s="19">
        <f t="shared" si="173"/>
        <v>2014</v>
      </c>
      <c r="N2227" s="14">
        <f t="shared" si="170"/>
        <v>41903.54184027778</v>
      </c>
      <c r="O2227" t="b">
        <v>0</v>
      </c>
      <c r="P2227">
        <v>1204</v>
      </c>
      <c r="Q2227" t="b">
        <v>1</v>
      </c>
      <c r="R2227" t="s">
        <v>8297</v>
      </c>
      <c r="S2227" s="7">
        <f t="shared" si="171"/>
        <v>944.83338095238094</v>
      </c>
      <c r="T2227" s="7">
        <f t="shared" si="174"/>
        <v>164.79651993355483</v>
      </c>
      <c r="U2227" t="s">
        <v>8333</v>
      </c>
      <c r="V2227" t="s">
        <v>8351</v>
      </c>
    </row>
    <row r="2228" spans="1:22" ht="4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321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4">
        <f t="shared" si="172"/>
        <v>42381.54886574074</v>
      </c>
      <c r="M2228" s="19">
        <f t="shared" si="173"/>
        <v>2016</v>
      </c>
      <c r="N2228" s="14">
        <f t="shared" si="170"/>
        <v>42411.957638888889</v>
      </c>
      <c r="O2228" t="b">
        <v>0</v>
      </c>
      <c r="P2228">
        <v>321</v>
      </c>
      <c r="Q2228" t="b">
        <v>1</v>
      </c>
      <c r="R2228" t="s">
        <v>8297</v>
      </c>
      <c r="S2228" s="7">
        <f t="shared" si="171"/>
        <v>108.46283333333334</v>
      </c>
      <c r="T2228" s="7">
        <f t="shared" si="174"/>
        <v>60.820280373831778</v>
      </c>
      <c r="U2228" t="s">
        <v>8333</v>
      </c>
      <c r="V2228" t="s">
        <v>8351</v>
      </c>
    </row>
    <row r="2229" spans="1:22" ht="4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301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4">
        <f t="shared" si="172"/>
        <v>41561.557349537034</v>
      </c>
      <c r="M2229" s="19">
        <f t="shared" si="173"/>
        <v>2013</v>
      </c>
      <c r="N2229" s="14">
        <f t="shared" si="170"/>
        <v>41591.599016203705</v>
      </c>
      <c r="O2229" t="b">
        <v>0</v>
      </c>
      <c r="P2229">
        <v>301</v>
      </c>
      <c r="Q2229" t="b">
        <v>1</v>
      </c>
      <c r="R2229" t="s">
        <v>8297</v>
      </c>
      <c r="S2229" s="7">
        <f t="shared" si="171"/>
        <v>157.37692307692308</v>
      </c>
      <c r="T2229" s="7">
        <f t="shared" si="174"/>
        <v>67.970099667774093</v>
      </c>
      <c r="U2229" t="s">
        <v>8333</v>
      </c>
      <c r="V2229" t="s">
        <v>8351</v>
      </c>
    </row>
    <row r="2230" spans="1:22" ht="45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144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4">
        <f t="shared" si="172"/>
        <v>42202.028194444443</v>
      </c>
      <c r="M2230" s="19">
        <f t="shared" si="173"/>
        <v>2015</v>
      </c>
      <c r="N2230" s="14">
        <f t="shared" si="170"/>
        <v>42232.028194444443</v>
      </c>
      <c r="O2230" t="b">
        <v>0</v>
      </c>
      <c r="P2230">
        <v>144</v>
      </c>
      <c r="Q2230" t="b">
        <v>1</v>
      </c>
      <c r="R2230" t="s">
        <v>8297</v>
      </c>
      <c r="S2230" s="7">
        <f t="shared" si="171"/>
        <v>1174.49</v>
      </c>
      <c r="T2230" s="7">
        <f t="shared" si="174"/>
        <v>81.561805555555551</v>
      </c>
      <c r="U2230" t="s">
        <v>8333</v>
      </c>
      <c r="V2230" t="s">
        <v>8351</v>
      </c>
    </row>
    <row r="2231" spans="1:22" ht="45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539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4">
        <f t="shared" si="172"/>
        <v>41484.414247685185</v>
      </c>
      <c r="M2231" s="19">
        <f t="shared" si="173"/>
        <v>2013</v>
      </c>
      <c r="N2231" s="14">
        <f t="shared" si="170"/>
        <v>41519.916666666664</v>
      </c>
      <c r="O2231" t="b">
        <v>0</v>
      </c>
      <c r="P2231">
        <v>539</v>
      </c>
      <c r="Q2231" t="b">
        <v>1</v>
      </c>
      <c r="R2231" t="s">
        <v>8297</v>
      </c>
      <c r="S2231" s="7">
        <f t="shared" si="171"/>
        <v>171.04755366949576</v>
      </c>
      <c r="T2231" s="7">
        <f t="shared" si="174"/>
        <v>25.42547309833024</v>
      </c>
      <c r="U2231" t="s">
        <v>8333</v>
      </c>
      <c r="V2231" t="s">
        <v>8351</v>
      </c>
    </row>
    <row r="2232" spans="1:22" ht="4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498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4">
        <f t="shared" si="172"/>
        <v>41724.631099537037</v>
      </c>
      <c r="M2232" s="19">
        <f t="shared" si="173"/>
        <v>2014</v>
      </c>
      <c r="N2232" s="14">
        <f t="shared" si="170"/>
        <v>41754.631099537037</v>
      </c>
      <c r="O2232" t="b">
        <v>0</v>
      </c>
      <c r="P2232">
        <v>498</v>
      </c>
      <c r="Q2232" t="b">
        <v>1</v>
      </c>
      <c r="R2232" t="s">
        <v>8297</v>
      </c>
      <c r="S2232" s="7">
        <f t="shared" si="171"/>
        <v>125.95294117647057</v>
      </c>
      <c r="T2232" s="7">
        <f t="shared" si="174"/>
        <v>21.497991967871485</v>
      </c>
      <c r="U2232" t="s">
        <v>8333</v>
      </c>
      <c r="V2232" t="s">
        <v>8351</v>
      </c>
    </row>
    <row r="2233" spans="1:22" ht="4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1113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4">
        <f t="shared" si="172"/>
        <v>41423.660891203705</v>
      </c>
      <c r="M2233" s="19">
        <f t="shared" si="173"/>
        <v>2013</v>
      </c>
      <c r="N2233" s="14">
        <f t="shared" si="170"/>
        <v>41449.958333333336</v>
      </c>
      <c r="O2233" t="b">
        <v>0</v>
      </c>
      <c r="P2233">
        <v>1113</v>
      </c>
      <c r="Q2233" t="b">
        <v>1</v>
      </c>
      <c r="R2233" t="s">
        <v>8297</v>
      </c>
      <c r="S2233" s="7">
        <f t="shared" si="171"/>
        <v>1212.1296000000002</v>
      </c>
      <c r="T2233" s="7">
        <f t="shared" si="174"/>
        <v>27.226630727762803</v>
      </c>
      <c r="U2233" t="s">
        <v>8333</v>
      </c>
      <c r="V2233" t="s">
        <v>8351</v>
      </c>
    </row>
    <row r="2234" spans="1:22" ht="4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988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4">
        <f t="shared" si="172"/>
        <v>41806.544074074074</v>
      </c>
      <c r="M2234" s="19">
        <f t="shared" si="173"/>
        <v>2014</v>
      </c>
      <c r="N2234" s="14">
        <f t="shared" si="170"/>
        <v>41838.875</v>
      </c>
      <c r="O2234" t="b">
        <v>0</v>
      </c>
      <c r="P2234">
        <v>988</v>
      </c>
      <c r="Q2234" t="b">
        <v>1</v>
      </c>
      <c r="R2234" t="s">
        <v>8297</v>
      </c>
      <c r="S2234" s="7">
        <f t="shared" si="171"/>
        <v>495.8</v>
      </c>
      <c r="T2234" s="7">
        <f t="shared" si="174"/>
        <v>25.091093117408906</v>
      </c>
      <c r="U2234" t="s">
        <v>8333</v>
      </c>
      <c r="V2234" t="s">
        <v>8351</v>
      </c>
    </row>
    <row r="2235" spans="1:22" ht="4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391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4">
        <f t="shared" si="172"/>
        <v>42331.128923611112</v>
      </c>
      <c r="M2235" s="19">
        <f t="shared" si="173"/>
        <v>2015</v>
      </c>
      <c r="N2235" s="14">
        <f t="shared" si="170"/>
        <v>42351.75</v>
      </c>
      <c r="O2235" t="b">
        <v>0</v>
      </c>
      <c r="P2235">
        <v>391</v>
      </c>
      <c r="Q2235" t="b">
        <v>1</v>
      </c>
      <c r="R2235" t="s">
        <v>8297</v>
      </c>
      <c r="S2235" s="7">
        <f t="shared" si="171"/>
        <v>332.03999999999996</v>
      </c>
      <c r="T2235" s="7">
        <f t="shared" si="174"/>
        <v>21.230179028132991</v>
      </c>
      <c r="U2235" t="s">
        <v>8333</v>
      </c>
      <c r="V2235" t="s">
        <v>8351</v>
      </c>
    </row>
    <row r="2236" spans="1:22" ht="4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28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4">
        <f t="shared" si="172"/>
        <v>42710.574618055558</v>
      </c>
      <c r="M2236" s="19">
        <f t="shared" si="173"/>
        <v>2016</v>
      </c>
      <c r="N2236" s="14">
        <f t="shared" si="170"/>
        <v>42740.574618055558</v>
      </c>
      <c r="O2236" t="b">
        <v>0</v>
      </c>
      <c r="P2236">
        <v>28</v>
      </c>
      <c r="Q2236" t="b">
        <v>1</v>
      </c>
      <c r="R2236" t="s">
        <v>8297</v>
      </c>
      <c r="S2236" s="7">
        <f t="shared" si="171"/>
        <v>1165</v>
      </c>
      <c r="T2236" s="7">
        <f t="shared" si="174"/>
        <v>41.607142857142854</v>
      </c>
      <c r="U2236" t="s">
        <v>8333</v>
      </c>
      <c r="V2236" t="s">
        <v>8351</v>
      </c>
    </row>
    <row r="2237" spans="1:22" ht="30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147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4">
        <f t="shared" si="172"/>
        <v>42061.772118055553</v>
      </c>
      <c r="M2237" s="19">
        <f t="shared" si="173"/>
        <v>2015</v>
      </c>
      <c r="N2237" s="14">
        <f t="shared" si="170"/>
        <v>42091.730451388888</v>
      </c>
      <c r="O2237" t="b">
        <v>0</v>
      </c>
      <c r="P2237">
        <v>147</v>
      </c>
      <c r="Q2237" t="b">
        <v>1</v>
      </c>
      <c r="R2237" t="s">
        <v>8297</v>
      </c>
      <c r="S2237" s="7">
        <f t="shared" si="171"/>
        <v>153.3153846153846</v>
      </c>
      <c r="T2237" s="7">
        <f t="shared" si="174"/>
        <v>135.58503401360545</v>
      </c>
      <c r="U2237" t="s">
        <v>8333</v>
      </c>
      <c r="V2237" t="s">
        <v>8351</v>
      </c>
    </row>
    <row r="2238" spans="1:22" ht="30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680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4">
        <f t="shared" si="172"/>
        <v>42371.367164351846</v>
      </c>
      <c r="M2238" s="19">
        <f t="shared" si="173"/>
        <v>2016</v>
      </c>
      <c r="N2238" s="14">
        <f t="shared" si="170"/>
        <v>42401.367164351846</v>
      </c>
      <c r="O2238" t="b">
        <v>0</v>
      </c>
      <c r="P2238">
        <v>680</v>
      </c>
      <c r="Q2238" t="b">
        <v>1</v>
      </c>
      <c r="R2238" t="s">
        <v>8297</v>
      </c>
      <c r="S2238" s="7">
        <f t="shared" si="171"/>
        <v>537.10714285714289</v>
      </c>
      <c r="T2238" s="7">
        <f t="shared" si="174"/>
        <v>22.116176470588236</v>
      </c>
      <c r="U2238" t="s">
        <v>8333</v>
      </c>
      <c r="V2238" t="s">
        <v>8351</v>
      </c>
    </row>
    <row r="2239" spans="1:22" ht="4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983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4">
        <f t="shared" si="172"/>
        <v>41914.753275462965</v>
      </c>
      <c r="M2239" s="19">
        <f t="shared" si="173"/>
        <v>2014</v>
      </c>
      <c r="N2239" s="14">
        <f t="shared" si="170"/>
        <v>41955.082638888889</v>
      </c>
      <c r="O2239" t="b">
        <v>0</v>
      </c>
      <c r="P2239">
        <v>983</v>
      </c>
      <c r="Q2239" t="b">
        <v>1</v>
      </c>
      <c r="R2239" t="s">
        <v>8297</v>
      </c>
      <c r="S2239" s="7">
        <f t="shared" si="171"/>
        <v>352.92777777777775</v>
      </c>
      <c r="T2239" s="7">
        <f t="shared" si="174"/>
        <v>64.625635808748726</v>
      </c>
      <c r="U2239" t="s">
        <v>8333</v>
      </c>
      <c r="V2239" t="s">
        <v>8351</v>
      </c>
    </row>
    <row r="2240" spans="1:22" ht="30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79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4">
        <f t="shared" si="172"/>
        <v>42774.371712962966</v>
      </c>
      <c r="M2240" s="19">
        <f t="shared" si="173"/>
        <v>2017</v>
      </c>
      <c r="N2240" s="14">
        <f t="shared" si="170"/>
        <v>42804.371712962966</v>
      </c>
      <c r="O2240" t="b">
        <v>0</v>
      </c>
      <c r="P2240">
        <v>79</v>
      </c>
      <c r="Q2240" t="b">
        <v>1</v>
      </c>
      <c r="R2240" t="s">
        <v>8297</v>
      </c>
      <c r="S2240" s="7">
        <f t="shared" si="171"/>
        <v>137.4</v>
      </c>
      <c r="T2240" s="7">
        <f t="shared" si="174"/>
        <v>69.569620253164558</v>
      </c>
      <c r="U2240" t="s">
        <v>8333</v>
      </c>
      <c r="V2240" t="s">
        <v>8351</v>
      </c>
    </row>
    <row r="2241" spans="1:22" ht="30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426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4">
        <f t="shared" si="172"/>
        <v>41572.708495370374</v>
      </c>
      <c r="M2241" s="19">
        <f t="shared" si="173"/>
        <v>2013</v>
      </c>
      <c r="N2241" s="14">
        <f t="shared" si="170"/>
        <v>41608.918055555558</v>
      </c>
      <c r="O2241" t="b">
        <v>0</v>
      </c>
      <c r="P2241">
        <v>426</v>
      </c>
      <c r="Q2241" t="b">
        <v>1</v>
      </c>
      <c r="R2241" t="s">
        <v>8297</v>
      </c>
      <c r="S2241" s="7">
        <f t="shared" si="171"/>
        <v>128.02668</v>
      </c>
      <c r="T2241" s="7">
        <f t="shared" si="174"/>
        <v>75.133028169014082</v>
      </c>
      <c r="U2241" t="s">
        <v>8333</v>
      </c>
      <c r="V2241" t="s">
        <v>8351</v>
      </c>
    </row>
    <row r="2242" spans="1:22" ht="4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96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4">
        <f t="shared" si="172"/>
        <v>42452.575740740736</v>
      </c>
      <c r="M2242" s="19">
        <f t="shared" si="173"/>
        <v>2016</v>
      </c>
      <c r="N2242" s="14">
        <f t="shared" ref="N2242:N2305" si="175">(J2242/86400)+25569+(-6/24)</f>
        <v>42482.575740740736</v>
      </c>
      <c r="O2242" t="b">
        <v>0</v>
      </c>
      <c r="P2242">
        <v>96</v>
      </c>
      <c r="Q2242" t="b">
        <v>1</v>
      </c>
      <c r="R2242" t="s">
        <v>8297</v>
      </c>
      <c r="S2242" s="7">
        <f t="shared" ref="S2242:S2305" si="176">F2242/D2242*100</f>
        <v>270.68</v>
      </c>
      <c r="T2242" s="7">
        <f t="shared" si="174"/>
        <v>140.97916666666666</v>
      </c>
      <c r="U2242" t="s">
        <v>8333</v>
      </c>
      <c r="V2242" t="s">
        <v>8351</v>
      </c>
    </row>
    <row r="2243" spans="1:22" ht="4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163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4">
        <f t="shared" ref="L2243:L2306" si="177">(K2243/86400)+25569+(-6/24)</f>
        <v>42766.577546296292</v>
      </c>
      <c r="M2243" s="19">
        <f t="shared" ref="M2243:M2306" si="178">YEAR(L2243)</f>
        <v>2017</v>
      </c>
      <c r="N2243" s="14">
        <f t="shared" si="175"/>
        <v>42796.577546296292</v>
      </c>
      <c r="O2243" t="b">
        <v>0</v>
      </c>
      <c r="P2243">
        <v>163</v>
      </c>
      <c r="Q2243" t="b">
        <v>1</v>
      </c>
      <c r="R2243" t="s">
        <v>8297</v>
      </c>
      <c r="S2243" s="7">
        <f t="shared" si="176"/>
        <v>806.4</v>
      </c>
      <c r="T2243" s="7">
        <f t="shared" ref="T2243:T2306" si="179">IFERROR(F2243/P2243,0)</f>
        <v>49.472392638036808</v>
      </c>
      <c r="U2243" t="s">
        <v>8333</v>
      </c>
      <c r="V2243" t="s">
        <v>8351</v>
      </c>
    </row>
    <row r="2244" spans="1:22" ht="30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2525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4">
        <f t="shared" si="177"/>
        <v>41569.325613425928</v>
      </c>
      <c r="M2244" s="19">
        <f t="shared" si="178"/>
        <v>2013</v>
      </c>
      <c r="N2244" s="14">
        <f t="shared" si="175"/>
        <v>41604.876388888893</v>
      </c>
      <c r="O2244" t="b">
        <v>0</v>
      </c>
      <c r="P2244">
        <v>2525</v>
      </c>
      <c r="Q2244" t="b">
        <v>1</v>
      </c>
      <c r="R2244" t="s">
        <v>8297</v>
      </c>
      <c r="S2244" s="7">
        <f t="shared" si="176"/>
        <v>1360.0976000000001</v>
      </c>
      <c r="T2244" s="7">
        <f t="shared" si="179"/>
        <v>53.865251485148519</v>
      </c>
      <c r="U2244" t="s">
        <v>8333</v>
      </c>
      <c r="V2244" t="s">
        <v>8351</v>
      </c>
    </row>
    <row r="2245" spans="1:22" ht="4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2035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4">
        <f t="shared" si="177"/>
        <v>42800.501041666663</v>
      </c>
      <c r="M2245" s="19">
        <f t="shared" si="178"/>
        <v>2017</v>
      </c>
      <c r="N2245" s="14">
        <f t="shared" si="175"/>
        <v>42806.875</v>
      </c>
      <c r="O2245" t="b">
        <v>0</v>
      </c>
      <c r="P2245">
        <v>2035</v>
      </c>
      <c r="Q2245" t="b">
        <v>1</v>
      </c>
      <c r="R2245" t="s">
        <v>8297</v>
      </c>
      <c r="S2245" s="7">
        <f t="shared" si="176"/>
        <v>930250</v>
      </c>
      <c r="T2245" s="7">
        <f t="shared" si="179"/>
        <v>4.5712530712530715</v>
      </c>
      <c r="U2245" t="s">
        <v>8333</v>
      </c>
      <c r="V2245" t="s">
        <v>8351</v>
      </c>
    </row>
    <row r="2246" spans="1:22" ht="4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290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4">
        <f t="shared" si="177"/>
        <v>42647.568819444445</v>
      </c>
      <c r="M2246" s="19">
        <f t="shared" si="178"/>
        <v>2016</v>
      </c>
      <c r="N2246" s="14">
        <f t="shared" si="175"/>
        <v>42659.604166666672</v>
      </c>
      <c r="O2246" t="b">
        <v>0</v>
      </c>
      <c r="P2246">
        <v>290</v>
      </c>
      <c r="Q2246" t="b">
        <v>1</v>
      </c>
      <c r="R2246" t="s">
        <v>8297</v>
      </c>
      <c r="S2246" s="7">
        <f t="shared" si="176"/>
        <v>377.02</v>
      </c>
      <c r="T2246" s="7">
        <f t="shared" si="179"/>
        <v>65.00344827586207</v>
      </c>
      <c r="U2246" t="s">
        <v>8333</v>
      </c>
      <c r="V2246" t="s">
        <v>8351</v>
      </c>
    </row>
    <row r="2247" spans="1:22" ht="4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1980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4">
        <f t="shared" si="177"/>
        <v>41660.45853009259</v>
      </c>
      <c r="M2247" s="19">
        <f t="shared" si="178"/>
        <v>2014</v>
      </c>
      <c r="N2247" s="14">
        <f t="shared" si="175"/>
        <v>41691.5</v>
      </c>
      <c r="O2247" t="b">
        <v>0</v>
      </c>
      <c r="P2247">
        <v>1980</v>
      </c>
      <c r="Q2247" t="b">
        <v>1</v>
      </c>
      <c r="R2247" t="s">
        <v>8297</v>
      </c>
      <c r="S2247" s="7">
        <f t="shared" si="176"/>
        <v>2647.0250000000001</v>
      </c>
      <c r="T2247" s="7">
        <f t="shared" si="179"/>
        <v>53.475252525252522</v>
      </c>
      <c r="U2247" t="s">
        <v>8333</v>
      </c>
      <c r="V2247" t="s">
        <v>8351</v>
      </c>
    </row>
    <row r="2248" spans="1:22" ht="4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57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4">
        <f t="shared" si="177"/>
        <v>42221.54178240741</v>
      </c>
      <c r="M2248" s="19">
        <f t="shared" si="178"/>
        <v>2015</v>
      </c>
      <c r="N2248" s="14">
        <f t="shared" si="175"/>
        <v>42251.54178240741</v>
      </c>
      <c r="O2248" t="b">
        <v>0</v>
      </c>
      <c r="P2248">
        <v>57</v>
      </c>
      <c r="Q2248" t="b">
        <v>1</v>
      </c>
      <c r="R2248" t="s">
        <v>8297</v>
      </c>
      <c r="S2248" s="7">
        <f t="shared" si="176"/>
        <v>100.12</v>
      </c>
      <c r="T2248" s="7">
        <f t="shared" si="179"/>
        <v>43.912280701754383</v>
      </c>
      <c r="U2248" t="s">
        <v>8333</v>
      </c>
      <c r="V2248" t="s">
        <v>8351</v>
      </c>
    </row>
    <row r="2249" spans="1:22" ht="30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380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4">
        <f t="shared" si="177"/>
        <v>42200.416261574079</v>
      </c>
      <c r="M2249" s="19">
        <f t="shared" si="178"/>
        <v>2015</v>
      </c>
      <c r="N2249" s="14">
        <f t="shared" si="175"/>
        <v>42214.416261574079</v>
      </c>
      <c r="O2249" t="b">
        <v>0</v>
      </c>
      <c r="P2249">
        <v>380</v>
      </c>
      <c r="Q2249" t="b">
        <v>1</v>
      </c>
      <c r="R2249" t="s">
        <v>8297</v>
      </c>
      <c r="S2249" s="7">
        <f t="shared" si="176"/>
        <v>104.45405405405405</v>
      </c>
      <c r="T2249" s="7">
        <f t="shared" si="179"/>
        <v>50.852631578947367</v>
      </c>
      <c r="U2249" t="s">
        <v>8333</v>
      </c>
      <c r="V2249" t="s">
        <v>8351</v>
      </c>
    </row>
    <row r="2250" spans="1:22" ht="4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128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4">
        <f t="shared" si="177"/>
        <v>42688.625902777778</v>
      </c>
      <c r="M2250" s="19">
        <f t="shared" si="178"/>
        <v>2016</v>
      </c>
      <c r="N2250" s="14">
        <f t="shared" si="175"/>
        <v>42718.625902777778</v>
      </c>
      <c r="O2250" t="b">
        <v>0</v>
      </c>
      <c r="P2250">
        <v>128</v>
      </c>
      <c r="Q2250" t="b">
        <v>1</v>
      </c>
      <c r="R2250" t="s">
        <v>8297</v>
      </c>
      <c r="S2250" s="7">
        <f t="shared" si="176"/>
        <v>107.21428571428571</v>
      </c>
      <c r="T2250" s="7">
        <f t="shared" si="179"/>
        <v>58.6328125</v>
      </c>
      <c r="U2250" t="s">
        <v>8333</v>
      </c>
      <c r="V2250" t="s">
        <v>8351</v>
      </c>
    </row>
    <row r="2251" spans="1:22" ht="30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180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4">
        <f t="shared" si="177"/>
        <v>41336.453298611115</v>
      </c>
      <c r="M2251" s="19">
        <f t="shared" si="178"/>
        <v>2013</v>
      </c>
      <c r="N2251" s="14">
        <f t="shared" si="175"/>
        <v>41366.411631944444</v>
      </c>
      <c r="O2251" t="b">
        <v>0</v>
      </c>
      <c r="P2251">
        <v>180</v>
      </c>
      <c r="Q2251" t="b">
        <v>1</v>
      </c>
      <c r="R2251" t="s">
        <v>8297</v>
      </c>
      <c r="S2251" s="7">
        <f t="shared" si="176"/>
        <v>168.77142857142857</v>
      </c>
      <c r="T2251" s="7">
        <f t="shared" si="179"/>
        <v>32.81666666666667</v>
      </c>
      <c r="U2251" t="s">
        <v>8333</v>
      </c>
      <c r="V2251" t="s">
        <v>8351</v>
      </c>
    </row>
    <row r="2252" spans="1:22" ht="4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571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4">
        <f t="shared" si="177"/>
        <v>42676.755474537036</v>
      </c>
      <c r="M2252" s="19">
        <f t="shared" si="178"/>
        <v>2016</v>
      </c>
      <c r="N2252" s="14">
        <f t="shared" si="175"/>
        <v>42706.7971412037</v>
      </c>
      <c r="O2252" t="b">
        <v>0</v>
      </c>
      <c r="P2252">
        <v>571</v>
      </c>
      <c r="Q2252" t="b">
        <v>1</v>
      </c>
      <c r="R2252" t="s">
        <v>8297</v>
      </c>
      <c r="S2252" s="7">
        <f t="shared" si="176"/>
        <v>975.11200000000008</v>
      </c>
      <c r="T2252" s="7">
        <f t="shared" si="179"/>
        <v>426.93169877408059</v>
      </c>
      <c r="U2252" t="s">
        <v>8333</v>
      </c>
      <c r="V2252" t="s">
        <v>8351</v>
      </c>
    </row>
    <row r="2253" spans="1:22" ht="4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480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4">
        <f t="shared" si="177"/>
        <v>41846.09579861111</v>
      </c>
      <c r="M2253" s="19">
        <f t="shared" si="178"/>
        <v>2014</v>
      </c>
      <c r="N2253" s="14">
        <f t="shared" si="175"/>
        <v>41867.09579861111</v>
      </c>
      <c r="O2253" t="b">
        <v>0</v>
      </c>
      <c r="P2253">
        <v>480</v>
      </c>
      <c r="Q2253" t="b">
        <v>1</v>
      </c>
      <c r="R2253" t="s">
        <v>8297</v>
      </c>
      <c r="S2253" s="7">
        <f t="shared" si="176"/>
        <v>134.44929411764704</v>
      </c>
      <c r="T2253" s="7">
        <f t="shared" si="179"/>
        <v>23.808729166666669</v>
      </c>
      <c r="U2253" t="s">
        <v>8333</v>
      </c>
      <c r="V2253" t="s">
        <v>8351</v>
      </c>
    </row>
    <row r="2254" spans="1:22" ht="4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249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4">
        <f t="shared" si="177"/>
        <v>42573.077986111108</v>
      </c>
      <c r="M2254" s="19">
        <f t="shared" si="178"/>
        <v>2016</v>
      </c>
      <c r="N2254" s="14">
        <f t="shared" si="175"/>
        <v>42588.077986111108</v>
      </c>
      <c r="O2254" t="b">
        <v>0</v>
      </c>
      <c r="P2254">
        <v>249</v>
      </c>
      <c r="Q2254" t="b">
        <v>1</v>
      </c>
      <c r="R2254" t="s">
        <v>8297</v>
      </c>
      <c r="S2254" s="7">
        <f t="shared" si="176"/>
        <v>272.27777777777777</v>
      </c>
      <c r="T2254" s="7">
        <f t="shared" si="179"/>
        <v>98.413654618473899</v>
      </c>
      <c r="U2254" t="s">
        <v>8333</v>
      </c>
      <c r="V2254" t="s">
        <v>8351</v>
      </c>
    </row>
    <row r="2255" spans="1:22" ht="4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84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4">
        <f t="shared" si="177"/>
        <v>42296.381331018521</v>
      </c>
      <c r="M2255" s="19">
        <f t="shared" si="178"/>
        <v>2015</v>
      </c>
      <c r="N2255" s="14">
        <f t="shared" si="175"/>
        <v>42326.422997685186</v>
      </c>
      <c r="O2255" t="b">
        <v>0</v>
      </c>
      <c r="P2255">
        <v>84</v>
      </c>
      <c r="Q2255" t="b">
        <v>1</v>
      </c>
      <c r="R2255" t="s">
        <v>8297</v>
      </c>
      <c r="S2255" s="7">
        <f t="shared" si="176"/>
        <v>112.6875</v>
      </c>
      <c r="T2255" s="7">
        <f t="shared" si="179"/>
        <v>107.32142857142857</v>
      </c>
      <c r="U2255" t="s">
        <v>8333</v>
      </c>
      <c r="V2255" t="s">
        <v>8351</v>
      </c>
    </row>
    <row r="2256" spans="1:22" ht="30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197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4">
        <f t="shared" si="177"/>
        <v>42752.397777777776</v>
      </c>
      <c r="M2256" s="19">
        <f t="shared" si="178"/>
        <v>2017</v>
      </c>
      <c r="N2256" s="14">
        <f t="shared" si="175"/>
        <v>42759.397777777776</v>
      </c>
      <c r="O2256" t="b">
        <v>0</v>
      </c>
      <c r="P2256">
        <v>197</v>
      </c>
      <c r="Q2256" t="b">
        <v>1</v>
      </c>
      <c r="R2256" t="s">
        <v>8297</v>
      </c>
      <c r="S2256" s="7">
        <f t="shared" si="176"/>
        <v>459.8</v>
      </c>
      <c r="T2256" s="7">
        <f t="shared" si="179"/>
        <v>11.67005076142132</v>
      </c>
      <c r="U2256" t="s">
        <v>8333</v>
      </c>
      <c r="V2256" t="s">
        <v>8351</v>
      </c>
    </row>
    <row r="2257" spans="1:22" ht="30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271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4">
        <f t="shared" si="177"/>
        <v>42467.701979166668</v>
      </c>
      <c r="M2257" s="19">
        <f t="shared" si="178"/>
        <v>2016</v>
      </c>
      <c r="N2257" s="14">
        <f t="shared" si="175"/>
        <v>42497.701979166668</v>
      </c>
      <c r="O2257" t="b">
        <v>0</v>
      </c>
      <c r="P2257">
        <v>271</v>
      </c>
      <c r="Q2257" t="b">
        <v>1</v>
      </c>
      <c r="R2257" t="s">
        <v>8297</v>
      </c>
      <c r="S2257" s="7">
        <f t="shared" si="176"/>
        <v>286.65822784810126</v>
      </c>
      <c r="T2257" s="7">
        <f t="shared" si="179"/>
        <v>41.782287822878232</v>
      </c>
      <c r="U2257" t="s">
        <v>8333</v>
      </c>
      <c r="V2257" t="s">
        <v>8351</v>
      </c>
    </row>
    <row r="2258" spans="1:22" ht="4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50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4">
        <f t="shared" si="177"/>
        <v>42682.201921296291</v>
      </c>
      <c r="M2258" s="19">
        <f t="shared" si="178"/>
        <v>2016</v>
      </c>
      <c r="N2258" s="14">
        <f t="shared" si="175"/>
        <v>42696.201921296291</v>
      </c>
      <c r="O2258" t="b">
        <v>0</v>
      </c>
      <c r="P2258">
        <v>50</v>
      </c>
      <c r="Q2258" t="b">
        <v>1</v>
      </c>
      <c r="R2258" t="s">
        <v>8297</v>
      </c>
      <c r="S2258" s="7">
        <f t="shared" si="176"/>
        <v>222.70833333333334</v>
      </c>
      <c r="T2258" s="7">
        <f t="shared" si="179"/>
        <v>21.38</v>
      </c>
      <c r="U2258" t="s">
        <v>8333</v>
      </c>
      <c r="V2258" t="s">
        <v>8351</v>
      </c>
    </row>
    <row r="2259" spans="1:22" ht="45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169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4">
        <f t="shared" si="177"/>
        <v>42505.686678240745</v>
      </c>
      <c r="M2259" s="19">
        <f t="shared" si="178"/>
        <v>2016</v>
      </c>
      <c r="N2259" s="14">
        <f t="shared" si="175"/>
        <v>42540.708333333328</v>
      </c>
      <c r="O2259" t="b">
        <v>0</v>
      </c>
      <c r="P2259">
        <v>169</v>
      </c>
      <c r="Q2259" t="b">
        <v>1</v>
      </c>
      <c r="R2259" t="s">
        <v>8297</v>
      </c>
      <c r="S2259" s="7">
        <f t="shared" si="176"/>
        <v>636.14</v>
      </c>
      <c r="T2259" s="7">
        <f t="shared" si="179"/>
        <v>94.103550295857985</v>
      </c>
      <c r="U2259" t="s">
        <v>8333</v>
      </c>
      <c r="V2259" t="s">
        <v>8351</v>
      </c>
    </row>
    <row r="2260" spans="1:22" ht="30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205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4">
        <f t="shared" si="177"/>
        <v>42136.50100694444</v>
      </c>
      <c r="M2260" s="19">
        <f t="shared" si="178"/>
        <v>2015</v>
      </c>
      <c r="N2260" s="14">
        <f t="shared" si="175"/>
        <v>42166.50100694444</v>
      </c>
      <c r="O2260" t="b">
        <v>0</v>
      </c>
      <c r="P2260">
        <v>205</v>
      </c>
      <c r="Q2260" t="b">
        <v>1</v>
      </c>
      <c r="R2260" t="s">
        <v>8297</v>
      </c>
      <c r="S2260" s="7">
        <f t="shared" si="176"/>
        <v>146.5</v>
      </c>
      <c r="T2260" s="7">
        <f t="shared" si="179"/>
        <v>15.721951219512196</v>
      </c>
      <c r="U2260" t="s">
        <v>8333</v>
      </c>
      <c r="V2260" t="s">
        <v>8351</v>
      </c>
    </row>
    <row r="2261" spans="1:22" ht="4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206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4">
        <f t="shared" si="177"/>
        <v>42702.554814814815</v>
      </c>
      <c r="M2261" s="19">
        <f t="shared" si="178"/>
        <v>2016</v>
      </c>
      <c r="N2261" s="14">
        <f t="shared" si="175"/>
        <v>42712.554814814815</v>
      </c>
      <c r="O2261" t="b">
        <v>0</v>
      </c>
      <c r="P2261">
        <v>206</v>
      </c>
      <c r="Q2261" t="b">
        <v>1</v>
      </c>
      <c r="R2261" t="s">
        <v>8297</v>
      </c>
      <c r="S2261" s="7">
        <f t="shared" si="176"/>
        <v>1867.1</v>
      </c>
      <c r="T2261" s="7">
        <f t="shared" si="179"/>
        <v>90.635922330097088</v>
      </c>
      <c r="U2261" t="s">
        <v>8333</v>
      </c>
      <c r="V2261" t="s">
        <v>8351</v>
      </c>
    </row>
    <row r="2262" spans="1:22" ht="4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84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4">
        <f t="shared" si="177"/>
        <v>41694.766782407409</v>
      </c>
      <c r="M2262" s="19">
        <f t="shared" si="178"/>
        <v>2014</v>
      </c>
      <c r="N2262" s="14">
        <f t="shared" si="175"/>
        <v>41724.725115740745</v>
      </c>
      <c r="O2262" t="b">
        <v>0</v>
      </c>
      <c r="P2262">
        <v>84</v>
      </c>
      <c r="Q2262" t="b">
        <v>1</v>
      </c>
      <c r="R2262" t="s">
        <v>8297</v>
      </c>
      <c r="S2262" s="7">
        <f t="shared" si="176"/>
        <v>326.92</v>
      </c>
      <c r="T2262" s="7">
        <f t="shared" si="179"/>
        <v>97.297619047619051</v>
      </c>
      <c r="U2262" t="s">
        <v>8333</v>
      </c>
      <c r="V2262" t="s">
        <v>8351</v>
      </c>
    </row>
    <row r="2263" spans="1:22" ht="4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210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4">
        <f t="shared" si="177"/>
        <v>42759.474768518514</v>
      </c>
      <c r="M2263" s="19">
        <f t="shared" si="178"/>
        <v>2017</v>
      </c>
      <c r="N2263" s="14">
        <f t="shared" si="175"/>
        <v>42780.474768518514</v>
      </c>
      <c r="O2263" t="b">
        <v>0</v>
      </c>
      <c r="P2263">
        <v>210</v>
      </c>
      <c r="Q2263" t="b">
        <v>1</v>
      </c>
      <c r="R2263" t="s">
        <v>8297</v>
      </c>
      <c r="S2263" s="7">
        <f t="shared" si="176"/>
        <v>779.5</v>
      </c>
      <c r="T2263" s="7">
        <f t="shared" si="179"/>
        <v>37.11904761904762</v>
      </c>
      <c r="U2263" t="s">
        <v>8333</v>
      </c>
      <c r="V2263" t="s">
        <v>8351</v>
      </c>
    </row>
    <row r="2264" spans="1:22" ht="30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181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4">
        <f t="shared" si="177"/>
        <v>41926.335162037038</v>
      </c>
      <c r="M2264" s="19">
        <f t="shared" si="178"/>
        <v>2014</v>
      </c>
      <c r="N2264" s="14">
        <f t="shared" si="175"/>
        <v>41960.75</v>
      </c>
      <c r="O2264" t="b">
        <v>0</v>
      </c>
      <c r="P2264">
        <v>181</v>
      </c>
      <c r="Q2264" t="b">
        <v>1</v>
      </c>
      <c r="R2264" t="s">
        <v>8297</v>
      </c>
      <c r="S2264" s="7">
        <f t="shared" si="176"/>
        <v>154.15151515151516</v>
      </c>
      <c r="T2264" s="7">
        <f t="shared" si="179"/>
        <v>28.104972375690608</v>
      </c>
      <c r="U2264" t="s">
        <v>8333</v>
      </c>
      <c r="V2264" t="s">
        <v>8351</v>
      </c>
    </row>
    <row r="2265" spans="1:22" ht="4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60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4">
        <f t="shared" si="177"/>
        <v>42014.582326388889</v>
      </c>
      <c r="M2265" s="19">
        <f t="shared" si="178"/>
        <v>2015</v>
      </c>
      <c r="N2265" s="14">
        <f t="shared" si="175"/>
        <v>42035.582326388889</v>
      </c>
      <c r="O2265" t="b">
        <v>0</v>
      </c>
      <c r="P2265">
        <v>60</v>
      </c>
      <c r="Q2265" t="b">
        <v>1</v>
      </c>
      <c r="R2265" t="s">
        <v>8297</v>
      </c>
      <c r="S2265" s="7">
        <f t="shared" si="176"/>
        <v>115.54666666666667</v>
      </c>
      <c r="T2265" s="7">
        <f t="shared" si="179"/>
        <v>144.43333333333334</v>
      </c>
      <c r="U2265" t="s">
        <v>8333</v>
      </c>
      <c r="V2265" t="s">
        <v>8351</v>
      </c>
    </row>
    <row r="2266" spans="1:22" ht="45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445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4">
        <f t="shared" si="177"/>
        <v>42496.332337962958</v>
      </c>
      <c r="M2266" s="19">
        <f t="shared" si="178"/>
        <v>2016</v>
      </c>
      <c r="N2266" s="14">
        <f t="shared" si="175"/>
        <v>42512.875</v>
      </c>
      <c r="O2266" t="b">
        <v>0</v>
      </c>
      <c r="P2266">
        <v>445</v>
      </c>
      <c r="Q2266" t="b">
        <v>1</v>
      </c>
      <c r="R2266" t="s">
        <v>8297</v>
      </c>
      <c r="S2266" s="7">
        <f t="shared" si="176"/>
        <v>180.03333333333333</v>
      </c>
      <c r="T2266" s="7">
        <f t="shared" si="179"/>
        <v>24.274157303370785</v>
      </c>
      <c r="U2266" t="s">
        <v>8333</v>
      </c>
      <c r="V2266" t="s">
        <v>8351</v>
      </c>
    </row>
    <row r="2267" spans="1:22" ht="4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17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4">
        <f t="shared" si="177"/>
        <v>42689.603090277778</v>
      </c>
      <c r="M2267" s="19">
        <f t="shared" si="178"/>
        <v>2016</v>
      </c>
      <c r="N2267" s="14">
        <f t="shared" si="175"/>
        <v>42696.603090277778</v>
      </c>
      <c r="O2267" t="b">
        <v>0</v>
      </c>
      <c r="P2267">
        <v>17</v>
      </c>
      <c r="Q2267" t="b">
        <v>1</v>
      </c>
      <c r="R2267" t="s">
        <v>8297</v>
      </c>
      <c r="S2267" s="7">
        <f t="shared" si="176"/>
        <v>298.5</v>
      </c>
      <c r="T2267" s="7">
        <f t="shared" si="179"/>
        <v>35.117647058823529</v>
      </c>
      <c r="U2267" t="s">
        <v>8333</v>
      </c>
      <c r="V2267" t="s">
        <v>8351</v>
      </c>
    </row>
    <row r="2268" spans="1:22" ht="30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194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4">
        <f t="shared" si="177"/>
        <v>42469.624907407408</v>
      </c>
      <c r="M2268" s="19">
        <f t="shared" si="178"/>
        <v>2016</v>
      </c>
      <c r="N2268" s="14">
        <f t="shared" si="175"/>
        <v>42486.833333333328</v>
      </c>
      <c r="O2268" t="b">
        <v>0</v>
      </c>
      <c r="P2268">
        <v>194</v>
      </c>
      <c r="Q2268" t="b">
        <v>1</v>
      </c>
      <c r="R2268" t="s">
        <v>8297</v>
      </c>
      <c r="S2268" s="7">
        <f t="shared" si="176"/>
        <v>320.26666666666665</v>
      </c>
      <c r="T2268" s="7">
        <f t="shared" si="179"/>
        <v>24.762886597938145</v>
      </c>
      <c r="U2268" t="s">
        <v>8333</v>
      </c>
      <c r="V2268" t="s">
        <v>8351</v>
      </c>
    </row>
    <row r="2269" spans="1:22" ht="4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404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4">
        <f t="shared" si="177"/>
        <v>41968.579826388886</v>
      </c>
      <c r="M2269" s="19">
        <f t="shared" si="178"/>
        <v>2014</v>
      </c>
      <c r="N2269" s="14">
        <f t="shared" si="175"/>
        <v>41993.791666666672</v>
      </c>
      <c r="O2269" t="b">
        <v>0</v>
      </c>
      <c r="P2269">
        <v>404</v>
      </c>
      <c r="Q2269" t="b">
        <v>1</v>
      </c>
      <c r="R2269" t="s">
        <v>8297</v>
      </c>
      <c r="S2269" s="7">
        <f t="shared" si="176"/>
        <v>380.52499999999998</v>
      </c>
      <c r="T2269" s="7">
        <f t="shared" si="179"/>
        <v>188.37871287128712</v>
      </c>
      <c r="U2269" t="s">
        <v>8333</v>
      </c>
      <c r="V2269" t="s">
        <v>8351</v>
      </c>
    </row>
    <row r="2270" spans="1:22" ht="4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194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4">
        <f t="shared" si="177"/>
        <v>42775.832349537042</v>
      </c>
      <c r="M2270" s="19">
        <f t="shared" si="178"/>
        <v>2017</v>
      </c>
      <c r="N2270" s="14">
        <f t="shared" si="175"/>
        <v>42805.832349537042</v>
      </c>
      <c r="O2270" t="b">
        <v>0</v>
      </c>
      <c r="P2270">
        <v>194</v>
      </c>
      <c r="Q2270" t="b">
        <v>1</v>
      </c>
      <c r="R2270" t="s">
        <v>8297</v>
      </c>
      <c r="S2270" s="7">
        <f t="shared" si="176"/>
        <v>102.60000000000001</v>
      </c>
      <c r="T2270" s="7">
        <f t="shared" si="179"/>
        <v>148.08247422680412</v>
      </c>
      <c r="U2270" t="s">
        <v>8333</v>
      </c>
      <c r="V2270" t="s">
        <v>8351</v>
      </c>
    </row>
    <row r="2271" spans="1:22" ht="4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902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4">
        <f t="shared" si="177"/>
        <v>42776.454432870371</v>
      </c>
      <c r="M2271" s="19">
        <f t="shared" si="178"/>
        <v>2017</v>
      </c>
      <c r="N2271" s="14">
        <f t="shared" si="175"/>
        <v>42800.958333333328</v>
      </c>
      <c r="O2271" t="b">
        <v>0</v>
      </c>
      <c r="P2271">
        <v>902</v>
      </c>
      <c r="Q2271" t="b">
        <v>1</v>
      </c>
      <c r="R2271" t="s">
        <v>8297</v>
      </c>
      <c r="S2271" s="7">
        <f t="shared" si="176"/>
        <v>1801.64</v>
      </c>
      <c r="T2271" s="7">
        <f t="shared" si="179"/>
        <v>49.934589800443462</v>
      </c>
      <c r="U2271" t="s">
        <v>8333</v>
      </c>
      <c r="V2271" t="s">
        <v>8351</v>
      </c>
    </row>
    <row r="2272" spans="1:22" ht="4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1670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4">
        <f t="shared" si="177"/>
        <v>42725.619363425925</v>
      </c>
      <c r="M2272" s="19">
        <f t="shared" si="178"/>
        <v>2016</v>
      </c>
      <c r="N2272" s="14">
        <f t="shared" si="175"/>
        <v>42745.665972222225</v>
      </c>
      <c r="O2272" t="b">
        <v>0</v>
      </c>
      <c r="P2272">
        <v>1670</v>
      </c>
      <c r="Q2272" t="b">
        <v>1</v>
      </c>
      <c r="R2272" t="s">
        <v>8297</v>
      </c>
      <c r="S2272" s="7">
        <f t="shared" si="176"/>
        <v>720.24800000000005</v>
      </c>
      <c r="T2272" s="7">
        <f t="shared" si="179"/>
        <v>107.82155688622754</v>
      </c>
      <c r="U2272" t="s">
        <v>8333</v>
      </c>
      <c r="V2272" t="s">
        <v>8351</v>
      </c>
    </row>
    <row r="2273" spans="1:22" ht="4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1328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4">
        <f t="shared" si="177"/>
        <v>42683.750046296293</v>
      </c>
      <c r="M2273" s="19">
        <f t="shared" si="178"/>
        <v>2016</v>
      </c>
      <c r="N2273" s="14">
        <f t="shared" si="175"/>
        <v>42713.750046296293</v>
      </c>
      <c r="O2273" t="b">
        <v>0</v>
      </c>
      <c r="P2273">
        <v>1328</v>
      </c>
      <c r="Q2273" t="b">
        <v>1</v>
      </c>
      <c r="R2273" t="s">
        <v>8297</v>
      </c>
      <c r="S2273" s="7">
        <f t="shared" si="176"/>
        <v>283.09000000000003</v>
      </c>
      <c r="T2273" s="7">
        <f t="shared" si="179"/>
        <v>42.63403614457831</v>
      </c>
      <c r="U2273" t="s">
        <v>8333</v>
      </c>
      <c r="V2273" t="s">
        <v>8351</v>
      </c>
    </row>
    <row r="2274" spans="1:22" ht="4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944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4">
        <f t="shared" si="177"/>
        <v>42315.449490740742</v>
      </c>
      <c r="M2274" s="19">
        <f t="shared" si="178"/>
        <v>2015</v>
      </c>
      <c r="N2274" s="14">
        <f t="shared" si="175"/>
        <v>42345.449490740742</v>
      </c>
      <c r="O2274" t="b">
        <v>0</v>
      </c>
      <c r="P2274">
        <v>944</v>
      </c>
      <c r="Q2274" t="b">
        <v>1</v>
      </c>
      <c r="R2274" t="s">
        <v>8297</v>
      </c>
      <c r="S2274" s="7">
        <f t="shared" si="176"/>
        <v>1356.6000000000001</v>
      </c>
      <c r="T2274" s="7">
        <f t="shared" si="179"/>
        <v>14.370762711864407</v>
      </c>
      <c r="U2274" t="s">
        <v>8333</v>
      </c>
      <c r="V2274" t="s">
        <v>8351</v>
      </c>
    </row>
    <row r="2275" spans="1:22" ht="4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147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4">
        <f t="shared" si="177"/>
        <v>42781.299097222218</v>
      </c>
      <c r="M2275" s="19">
        <f t="shared" si="178"/>
        <v>2017</v>
      </c>
      <c r="N2275" s="14">
        <f t="shared" si="175"/>
        <v>42806.257430555561</v>
      </c>
      <c r="O2275" t="b">
        <v>0</v>
      </c>
      <c r="P2275">
        <v>147</v>
      </c>
      <c r="Q2275" t="b">
        <v>1</v>
      </c>
      <c r="R2275" t="s">
        <v>8297</v>
      </c>
      <c r="S2275" s="7">
        <f t="shared" si="176"/>
        <v>220.35999999999999</v>
      </c>
      <c r="T2275" s="7">
        <f t="shared" si="179"/>
        <v>37.476190476190474</v>
      </c>
      <c r="U2275" t="s">
        <v>8333</v>
      </c>
      <c r="V2275" t="s">
        <v>8351</v>
      </c>
    </row>
    <row r="2276" spans="1:22" ht="45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99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4">
        <f t="shared" si="177"/>
        <v>41663.250659722224</v>
      </c>
      <c r="M2276" s="19">
        <f t="shared" si="178"/>
        <v>2014</v>
      </c>
      <c r="N2276" s="14">
        <f t="shared" si="175"/>
        <v>41693.250659722224</v>
      </c>
      <c r="O2276" t="b">
        <v>0</v>
      </c>
      <c r="P2276">
        <v>99</v>
      </c>
      <c r="Q2276" t="b">
        <v>1</v>
      </c>
      <c r="R2276" t="s">
        <v>8297</v>
      </c>
      <c r="S2276" s="7">
        <f t="shared" si="176"/>
        <v>119.6</v>
      </c>
      <c r="T2276" s="7">
        <f t="shared" si="179"/>
        <v>30.202020202020201</v>
      </c>
      <c r="U2276" t="s">
        <v>8333</v>
      </c>
      <c r="V2276" t="s">
        <v>8351</v>
      </c>
    </row>
    <row r="2277" spans="1:22" ht="4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79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4">
        <f t="shared" si="177"/>
        <v>41965.366655092592</v>
      </c>
      <c r="M2277" s="19">
        <f t="shared" si="178"/>
        <v>2014</v>
      </c>
      <c r="N2277" s="14">
        <f t="shared" si="175"/>
        <v>41995.366655092592</v>
      </c>
      <c r="O2277" t="b">
        <v>0</v>
      </c>
      <c r="P2277">
        <v>79</v>
      </c>
      <c r="Q2277" t="b">
        <v>1</v>
      </c>
      <c r="R2277" t="s">
        <v>8297</v>
      </c>
      <c r="S2277" s="7">
        <f t="shared" si="176"/>
        <v>407.76923076923077</v>
      </c>
      <c r="T2277" s="7">
        <f t="shared" si="179"/>
        <v>33.550632911392405</v>
      </c>
      <c r="U2277" t="s">
        <v>8333</v>
      </c>
      <c r="V2277" t="s">
        <v>8351</v>
      </c>
    </row>
    <row r="2278" spans="1:22" ht="45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75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4">
        <f t="shared" si="177"/>
        <v>41614.401493055557</v>
      </c>
      <c r="M2278" s="19">
        <f t="shared" si="178"/>
        <v>2013</v>
      </c>
      <c r="N2278" s="14">
        <f t="shared" si="175"/>
        <v>41644.401493055557</v>
      </c>
      <c r="O2278" t="b">
        <v>0</v>
      </c>
      <c r="P2278">
        <v>75</v>
      </c>
      <c r="Q2278" t="b">
        <v>1</v>
      </c>
      <c r="R2278" t="s">
        <v>8297</v>
      </c>
      <c r="S2278" s="7">
        <f t="shared" si="176"/>
        <v>105.81826105905425</v>
      </c>
      <c r="T2278" s="7">
        <f t="shared" si="179"/>
        <v>64.74666666666667</v>
      </c>
      <c r="U2278" t="s">
        <v>8333</v>
      </c>
      <c r="V2278" t="s">
        <v>8351</v>
      </c>
    </row>
    <row r="2279" spans="1:22" ht="4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207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4">
        <f t="shared" si="177"/>
        <v>40936.428506944445</v>
      </c>
      <c r="M2279" s="19">
        <f t="shared" si="178"/>
        <v>2012</v>
      </c>
      <c r="N2279" s="14">
        <f t="shared" si="175"/>
        <v>40966.428506944445</v>
      </c>
      <c r="O2279" t="b">
        <v>0</v>
      </c>
      <c r="P2279">
        <v>207</v>
      </c>
      <c r="Q2279" t="b">
        <v>1</v>
      </c>
      <c r="R2279" t="s">
        <v>8297</v>
      </c>
      <c r="S2279" s="7">
        <f t="shared" si="176"/>
        <v>141.08235294117648</v>
      </c>
      <c r="T2279" s="7">
        <f t="shared" si="179"/>
        <v>57.932367149758456</v>
      </c>
      <c r="U2279" t="s">
        <v>8333</v>
      </c>
      <c r="V2279" t="s">
        <v>8351</v>
      </c>
    </row>
    <row r="2280" spans="1:22" ht="30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102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4">
        <f t="shared" si="177"/>
        <v>42338.459108796298</v>
      </c>
      <c r="M2280" s="19">
        <f t="shared" si="178"/>
        <v>2015</v>
      </c>
      <c r="N2280" s="14">
        <f t="shared" si="175"/>
        <v>42372.707638888889</v>
      </c>
      <c r="O2280" t="b">
        <v>0</v>
      </c>
      <c r="P2280">
        <v>102</v>
      </c>
      <c r="Q2280" t="b">
        <v>1</v>
      </c>
      <c r="R2280" t="s">
        <v>8297</v>
      </c>
      <c r="S2280" s="7">
        <f t="shared" si="176"/>
        <v>270.7</v>
      </c>
      <c r="T2280" s="7">
        <f t="shared" si="179"/>
        <v>53.078431372549019</v>
      </c>
      <c r="U2280" t="s">
        <v>8333</v>
      </c>
      <c r="V2280" t="s">
        <v>8351</v>
      </c>
    </row>
    <row r="2281" spans="1:22" ht="45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32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4">
        <f t="shared" si="177"/>
        <v>42020.556701388894</v>
      </c>
      <c r="M2281" s="19">
        <f t="shared" si="178"/>
        <v>2015</v>
      </c>
      <c r="N2281" s="14">
        <f t="shared" si="175"/>
        <v>42038.916666666672</v>
      </c>
      <c r="O2281" t="b">
        <v>0</v>
      </c>
      <c r="P2281">
        <v>32</v>
      </c>
      <c r="Q2281" t="b">
        <v>1</v>
      </c>
      <c r="R2281" t="s">
        <v>8297</v>
      </c>
      <c r="S2281" s="7">
        <f t="shared" si="176"/>
        <v>153.80000000000001</v>
      </c>
      <c r="T2281" s="7">
        <f t="shared" si="179"/>
        <v>48.0625</v>
      </c>
      <c r="U2281" t="s">
        <v>8333</v>
      </c>
      <c r="V2281" t="s">
        <v>8351</v>
      </c>
    </row>
    <row r="2282" spans="1:22" ht="45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480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4">
        <f t="shared" si="177"/>
        <v>42234.374895833331</v>
      </c>
      <c r="M2282" s="19">
        <f t="shared" si="178"/>
        <v>2015</v>
      </c>
      <c r="N2282" s="14">
        <f t="shared" si="175"/>
        <v>42264.374895833331</v>
      </c>
      <c r="O2282" t="b">
        <v>0</v>
      </c>
      <c r="P2282">
        <v>480</v>
      </c>
      <c r="Q2282" t="b">
        <v>1</v>
      </c>
      <c r="R2282" t="s">
        <v>8297</v>
      </c>
      <c r="S2282" s="7">
        <f t="shared" si="176"/>
        <v>403.57653061224488</v>
      </c>
      <c r="T2282" s="7">
        <f t="shared" si="179"/>
        <v>82.396874999999994</v>
      </c>
      <c r="U2282" t="s">
        <v>8333</v>
      </c>
      <c r="V2282" t="s">
        <v>8351</v>
      </c>
    </row>
    <row r="2283" spans="1:22" ht="4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11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4">
        <f t="shared" si="177"/>
        <v>40687.035844907405</v>
      </c>
      <c r="M2283" s="19">
        <f t="shared" si="178"/>
        <v>2011</v>
      </c>
      <c r="N2283" s="14">
        <f t="shared" si="175"/>
        <v>40749.034722222219</v>
      </c>
      <c r="O2283" t="b">
        <v>0</v>
      </c>
      <c r="P2283">
        <v>11</v>
      </c>
      <c r="Q2283" t="b">
        <v>1</v>
      </c>
      <c r="R2283" t="s">
        <v>8276</v>
      </c>
      <c r="S2283" s="7">
        <f t="shared" si="176"/>
        <v>185</v>
      </c>
      <c r="T2283" s="7">
        <f t="shared" si="179"/>
        <v>50.454545454545453</v>
      </c>
      <c r="U2283" t="s">
        <v>8325</v>
      </c>
      <c r="V2283" t="s">
        <v>8326</v>
      </c>
    </row>
    <row r="2284" spans="1:22" ht="30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12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4">
        <f t="shared" si="177"/>
        <v>42322.92460648148</v>
      </c>
      <c r="M2284" s="19">
        <f t="shared" si="178"/>
        <v>2015</v>
      </c>
      <c r="N2284" s="14">
        <f t="shared" si="175"/>
        <v>42382.92460648148</v>
      </c>
      <c r="O2284" t="b">
        <v>0</v>
      </c>
      <c r="P2284">
        <v>12</v>
      </c>
      <c r="Q2284" t="b">
        <v>1</v>
      </c>
      <c r="R2284" t="s">
        <v>8276</v>
      </c>
      <c r="S2284" s="7">
        <f t="shared" si="176"/>
        <v>185.33333333333331</v>
      </c>
      <c r="T2284" s="7">
        <f t="shared" si="179"/>
        <v>115.83333333333333</v>
      </c>
      <c r="U2284" t="s">
        <v>8325</v>
      </c>
      <c r="V2284" t="s">
        <v>8326</v>
      </c>
    </row>
    <row r="2285" spans="1:22" ht="4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48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4">
        <f t="shared" si="177"/>
        <v>40977.875046296293</v>
      </c>
      <c r="M2285" s="19">
        <f t="shared" si="178"/>
        <v>2012</v>
      </c>
      <c r="N2285" s="14">
        <f t="shared" si="175"/>
        <v>41037.833379629628</v>
      </c>
      <c r="O2285" t="b">
        <v>0</v>
      </c>
      <c r="P2285">
        <v>48</v>
      </c>
      <c r="Q2285" t="b">
        <v>1</v>
      </c>
      <c r="R2285" t="s">
        <v>8276</v>
      </c>
      <c r="S2285" s="7">
        <f t="shared" si="176"/>
        <v>100.85533333333332</v>
      </c>
      <c r="T2285" s="7">
        <f t="shared" si="179"/>
        <v>63.03458333333333</v>
      </c>
      <c r="U2285" t="s">
        <v>8325</v>
      </c>
      <c r="V2285" t="s">
        <v>8326</v>
      </c>
    </row>
    <row r="2286" spans="1:22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59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4">
        <f t="shared" si="177"/>
        <v>40585.546817129631</v>
      </c>
      <c r="M2286" s="19">
        <f t="shared" si="178"/>
        <v>2011</v>
      </c>
      <c r="N2286" s="14">
        <f t="shared" si="175"/>
        <v>40613.916666666664</v>
      </c>
      <c r="O2286" t="b">
        <v>0</v>
      </c>
      <c r="P2286">
        <v>59</v>
      </c>
      <c r="Q2286" t="b">
        <v>1</v>
      </c>
      <c r="R2286" t="s">
        <v>8276</v>
      </c>
      <c r="S2286" s="7">
        <f t="shared" si="176"/>
        <v>106.22116666666668</v>
      </c>
      <c r="T2286" s="7">
        <f t="shared" si="179"/>
        <v>108.02152542372882</v>
      </c>
      <c r="U2286" t="s">
        <v>8325</v>
      </c>
      <c r="V2286" t="s">
        <v>8326</v>
      </c>
    </row>
    <row r="2287" spans="1:22" ht="4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79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4">
        <f t="shared" si="177"/>
        <v>41058.935682870375</v>
      </c>
      <c r="M2287" s="19">
        <f t="shared" si="178"/>
        <v>2012</v>
      </c>
      <c r="N2287" s="14">
        <f t="shared" si="175"/>
        <v>41088.935682870375</v>
      </c>
      <c r="O2287" t="b">
        <v>0</v>
      </c>
      <c r="P2287">
        <v>79</v>
      </c>
      <c r="Q2287" t="b">
        <v>1</v>
      </c>
      <c r="R2287" t="s">
        <v>8276</v>
      </c>
      <c r="S2287" s="7">
        <f t="shared" si="176"/>
        <v>121.36666666666667</v>
      </c>
      <c r="T2287" s="7">
        <f t="shared" si="179"/>
        <v>46.088607594936711</v>
      </c>
      <c r="U2287" t="s">
        <v>8325</v>
      </c>
      <c r="V2287" t="s">
        <v>8326</v>
      </c>
    </row>
    <row r="2288" spans="1:22" ht="4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14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4">
        <f t="shared" si="177"/>
        <v>41494.713587962964</v>
      </c>
      <c r="M2288" s="19">
        <f t="shared" si="178"/>
        <v>2013</v>
      </c>
      <c r="N2288" s="14">
        <f t="shared" si="175"/>
        <v>41522.915972222225</v>
      </c>
      <c r="O2288" t="b">
        <v>0</v>
      </c>
      <c r="P2288">
        <v>14</v>
      </c>
      <c r="Q2288" t="b">
        <v>1</v>
      </c>
      <c r="R2288" t="s">
        <v>8276</v>
      </c>
      <c r="S2288" s="7">
        <f t="shared" si="176"/>
        <v>100.06666666666666</v>
      </c>
      <c r="T2288" s="7">
        <f t="shared" si="179"/>
        <v>107.21428571428571</v>
      </c>
      <c r="U2288" t="s">
        <v>8325</v>
      </c>
      <c r="V2288" t="s">
        <v>8326</v>
      </c>
    </row>
    <row r="2289" spans="1:22" ht="4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106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4">
        <f t="shared" si="177"/>
        <v>41792.417361111111</v>
      </c>
      <c r="M2289" s="19">
        <f t="shared" si="178"/>
        <v>2014</v>
      </c>
      <c r="N2289" s="14">
        <f t="shared" si="175"/>
        <v>41813.417361111111</v>
      </c>
      <c r="O2289" t="b">
        <v>0</v>
      </c>
      <c r="P2289">
        <v>106</v>
      </c>
      <c r="Q2289" t="b">
        <v>1</v>
      </c>
      <c r="R2289" t="s">
        <v>8276</v>
      </c>
      <c r="S2289" s="7">
        <f t="shared" si="176"/>
        <v>119.97755555555555</v>
      </c>
      <c r="T2289" s="7">
        <f t="shared" si="179"/>
        <v>50.9338679245283</v>
      </c>
      <c r="U2289" t="s">
        <v>8325</v>
      </c>
      <c r="V2289" t="s">
        <v>8326</v>
      </c>
    </row>
    <row r="2290" spans="1:22" ht="4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25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4">
        <f t="shared" si="177"/>
        <v>41067.577418981484</v>
      </c>
      <c r="M2290" s="19">
        <f t="shared" si="178"/>
        <v>2012</v>
      </c>
      <c r="N2290" s="14">
        <f t="shared" si="175"/>
        <v>41086.5</v>
      </c>
      <c r="O2290" t="b">
        <v>0</v>
      </c>
      <c r="P2290">
        <v>25</v>
      </c>
      <c r="Q2290" t="b">
        <v>1</v>
      </c>
      <c r="R2290" t="s">
        <v>8276</v>
      </c>
      <c r="S2290" s="7">
        <f t="shared" si="176"/>
        <v>100.1</v>
      </c>
      <c r="T2290" s="7">
        <f t="shared" si="179"/>
        <v>40.04</v>
      </c>
      <c r="U2290" t="s">
        <v>8325</v>
      </c>
      <c r="V2290" t="s">
        <v>8326</v>
      </c>
    </row>
    <row r="2291" spans="1:22" ht="4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25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4">
        <f t="shared" si="177"/>
        <v>41571.748379629629</v>
      </c>
      <c r="M2291" s="19">
        <f t="shared" si="178"/>
        <v>2013</v>
      </c>
      <c r="N2291" s="14">
        <f t="shared" si="175"/>
        <v>41614.723611111112</v>
      </c>
      <c r="O2291" t="b">
        <v>0</v>
      </c>
      <c r="P2291">
        <v>25</v>
      </c>
      <c r="Q2291" t="b">
        <v>1</v>
      </c>
      <c r="R2291" t="s">
        <v>8276</v>
      </c>
      <c r="S2291" s="7">
        <f t="shared" si="176"/>
        <v>107.4</v>
      </c>
      <c r="T2291" s="7">
        <f t="shared" si="179"/>
        <v>64.44</v>
      </c>
      <c r="U2291" t="s">
        <v>8325</v>
      </c>
      <c r="V2291" t="s">
        <v>8326</v>
      </c>
    </row>
    <row r="2292" spans="1:22" ht="4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29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4">
        <f t="shared" si="177"/>
        <v>40070.003819444442</v>
      </c>
      <c r="M2292" s="19">
        <f t="shared" si="178"/>
        <v>2009</v>
      </c>
      <c r="N2292" s="14">
        <f t="shared" si="175"/>
        <v>40148.458333333336</v>
      </c>
      <c r="O2292" t="b">
        <v>0</v>
      </c>
      <c r="P2292">
        <v>29</v>
      </c>
      <c r="Q2292" t="b">
        <v>1</v>
      </c>
      <c r="R2292" t="s">
        <v>8276</v>
      </c>
      <c r="S2292" s="7">
        <f t="shared" si="176"/>
        <v>104.06666666666666</v>
      </c>
      <c r="T2292" s="7">
        <f t="shared" si="179"/>
        <v>53.827586206896555</v>
      </c>
      <c r="U2292" t="s">
        <v>8325</v>
      </c>
      <c r="V2292" t="s">
        <v>8326</v>
      </c>
    </row>
    <row r="2293" spans="1:22" ht="4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4">
        <f t="shared" si="177"/>
        <v>40987.727060185185</v>
      </c>
      <c r="M2293" s="19">
        <f t="shared" si="178"/>
        <v>2012</v>
      </c>
      <c r="N2293" s="14">
        <f t="shared" si="175"/>
        <v>41021.916666666664</v>
      </c>
      <c r="O2293" t="b">
        <v>0</v>
      </c>
      <c r="P2293">
        <v>43</v>
      </c>
      <c r="Q2293" t="b">
        <v>1</v>
      </c>
      <c r="R2293" t="s">
        <v>8276</v>
      </c>
      <c r="S2293" s="7">
        <f t="shared" si="176"/>
        <v>172.8</v>
      </c>
      <c r="T2293" s="7">
        <f t="shared" si="179"/>
        <v>100.46511627906976</v>
      </c>
      <c r="U2293" t="s">
        <v>8325</v>
      </c>
      <c r="V2293" t="s">
        <v>8326</v>
      </c>
    </row>
    <row r="2294" spans="1:22" ht="4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46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4">
        <f t="shared" si="177"/>
        <v>40987.447638888887</v>
      </c>
      <c r="M2294" s="19">
        <f t="shared" si="178"/>
        <v>2012</v>
      </c>
      <c r="N2294" s="14">
        <f t="shared" si="175"/>
        <v>41017.447638888887</v>
      </c>
      <c r="O2294" t="b">
        <v>0</v>
      </c>
      <c r="P2294">
        <v>46</v>
      </c>
      <c r="Q2294" t="b">
        <v>1</v>
      </c>
      <c r="R2294" t="s">
        <v>8276</v>
      </c>
      <c r="S2294" s="7">
        <f t="shared" si="176"/>
        <v>107.2505</v>
      </c>
      <c r="T2294" s="7">
        <f t="shared" si="179"/>
        <v>46.630652173913049</v>
      </c>
      <c r="U2294" t="s">
        <v>8325</v>
      </c>
      <c r="V2294" t="s">
        <v>8326</v>
      </c>
    </row>
    <row r="2295" spans="1:22" ht="30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27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4">
        <f t="shared" si="177"/>
        <v>41151.458321759259</v>
      </c>
      <c r="M2295" s="19">
        <f t="shared" si="178"/>
        <v>2012</v>
      </c>
      <c r="N2295" s="14">
        <f t="shared" si="175"/>
        <v>41176.915972222225</v>
      </c>
      <c r="O2295" t="b">
        <v>0</v>
      </c>
      <c r="P2295">
        <v>27</v>
      </c>
      <c r="Q2295" t="b">
        <v>1</v>
      </c>
      <c r="R2295" t="s">
        <v>8276</v>
      </c>
      <c r="S2295" s="7">
        <f t="shared" si="176"/>
        <v>108.23529411764706</v>
      </c>
      <c r="T2295" s="7">
        <f t="shared" si="179"/>
        <v>34.074074074074076</v>
      </c>
      <c r="U2295" t="s">
        <v>8325</v>
      </c>
      <c r="V2295" t="s">
        <v>8326</v>
      </c>
    </row>
    <row r="2296" spans="1:22" ht="45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112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4">
        <f t="shared" si="177"/>
        <v>41264.47314814815</v>
      </c>
      <c r="M2296" s="19">
        <f t="shared" si="178"/>
        <v>2012</v>
      </c>
      <c r="N2296" s="14">
        <f t="shared" si="175"/>
        <v>41294.47314814815</v>
      </c>
      <c r="O2296" t="b">
        <v>0</v>
      </c>
      <c r="P2296">
        <v>112</v>
      </c>
      <c r="Q2296" t="b">
        <v>1</v>
      </c>
      <c r="R2296" t="s">
        <v>8276</v>
      </c>
      <c r="S2296" s="7">
        <f t="shared" si="176"/>
        <v>146.08079999999998</v>
      </c>
      <c r="T2296" s="7">
        <f t="shared" si="179"/>
        <v>65.214642857142863</v>
      </c>
      <c r="U2296" t="s">
        <v>8325</v>
      </c>
      <c r="V2296" t="s">
        <v>8326</v>
      </c>
    </row>
    <row r="2297" spans="1:22" ht="45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34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4">
        <f t="shared" si="177"/>
        <v>41270.704351851848</v>
      </c>
      <c r="M2297" s="19">
        <f t="shared" si="178"/>
        <v>2012</v>
      </c>
      <c r="N2297" s="14">
        <f t="shared" si="175"/>
        <v>41300.704351851848</v>
      </c>
      <c r="O2297" t="b">
        <v>0</v>
      </c>
      <c r="P2297">
        <v>34</v>
      </c>
      <c r="Q2297" t="b">
        <v>1</v>
      </c>
      <c r="R2297" t="s">
        <v>8276</v>
      </c>
      <c r="S2297" s="7">
        <f t="shared" si="176"/>
        <v>125.25</v>
      </c>
      <c r="T2297" s="7">
        <f t="shared" si="179"/>
        <v>44.205882352941174</v>
      </c>
      <c r="U2297" t="s">
        <v>8325</v>
      </c>
      <c r="V2297" t="s">
        <v>8326</v>
      </c>
    </row>
    <row r="2298" spans="1:22" ht="4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145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4">
        <f t="shared" si="177"/>
        <v>40927.481782407405</v>
      </c>
      <c r="M2298" s="19">
        <f t="shared" si="178"/>
        <v>2012</v>
      </c>
      <c r="N2298" s="14">
        <f t="shared" si="175"/>
        <v>40962.481782407405</v>
      </c>
      <c r="O2298" t="b">
        <v>0</v>
      </c>
      <c r="P2298">
        <v>145</v>
      </c>
      <c r="Q2298" t="b">
        <v>1</v>
      </c>
      <c r="R2298" t="s">
        <v>8276</v>
      </c>
      <c r="S2298" s="7">
        <f t="shared" si="176"/>
        <v>149.07142857142856</v>
      </c>
      <c r="T2298" s="7">
        <f t="shared" si="179"/>
        <v>71.965517241379317</v>
      </c>
      <c r="U2298" t="s">
        <v>8325</v>
      </c>
      <c r="V2298" t="s">
        <v>8326</v>
      </c>
    </row>
    <row r="2299" spans="1:22" ht="30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19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4">
        <f t="shared" si="177"/>
        <v>40947.792233796295</v>
      </c>
      <c r="M2299" s="19">
        <f t="shared" si="178"/>
        <v>2012</v>
      </c>
      <c r="N2299" s="14">
        <f t="shared" si="175"/>
        <v>40981.915972222225</v>
      </c>
      <c r="O2299" t="b">
        <v>0</v>
      </c>
      <c r="P2299">
        <v>19</v>
      </c>
      <c r="Q2299" t="b">
        <v>1</v>
      </c>
      <c r="R2299" t="s">
        <v>8276</v>
      </c>
      <c r="S2299" s="7">
        <f t="shared" si="176"/>
        <v>100.6</v>
      </c>
      <c r="T2299" s="7">
        <f t="shared" si="179"/>
        <v>52.94736842105263</v>
      </c>
      <c r="U2299" t="s">
        <v>8325</v>
      </c>
      <c r="V2299" t="s">
        <v>8326</v>
      </c>
    </row>
    <row r="2300" spans="1:22" ht="30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288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4">
        <f t="shared" si="177"/>
        <v>41694.59065972222</v>
      </c>
      <c r="M2300" s="19">
        <f t="shared" si="178"/>
        <v>2014</v>
      </c>
      <c r="N2300" s="14">
        <f t="shared" si="175"/>
        <v>41724.548993055556</v>
      </c>
      <c r="O2300" t="b">
        <v>0</v>
      </c>
      <c r="P2300">
        <v>288</v>
      </c>
      <c r="Q2300" t="b">
        <v>1</v>
      </c>
      <c r="R2300" t="s">
        <v>8276</v>
      </c>
      <c r="S2300" s="7">
        <f t="shared" si="176"/>
        <v>105.07333333333332</v>
      </c>
      <c r="T2300" s="7">
        <f t="shared" si="179"/>
        <v>109.45138888888889</v>
      </c>
      <c r="U2300" t="s">
        <v>8325</v>
      </c>
      <c r="V2300" t="s">
        <v>8326</v>
      </c>
    </row>
    <row r="2301" spans="1:22" ht="30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14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4">
        <f t="shared" si="177"/>
        <v>40564.782511574071</v>
      </c>
      <c r="M2301" s="19">
        <f t="shared" si="178"/>
        <v>2011</v>
      </c>
      <c r="N2301" s="14">
        <f t="shared" si="175"/>
        <v>40579.782511574071</v>
      </c>
      <c r="O2301" t="b">
        <v>0</v>
      </c>
      <c r="P2301">
        <v>14</v>
      </c>
      <c r="Q2301" t="b">
        <v>1</v>
      </c>
      <c r="R2301" t="s">
        <v>8276</v>
      </c>
      <c r="S2301" s="7">
        <f t="shared" si="176"/>
        <v>350.16666666666663</v>
      </c>
      <c r="T2301" s="7">
        <f t="shared" si="179"/>
        <v>75.035714285714292</v>
      </c>
      <c r="U2301" t="s">
        <v>8325</v>
      </c>
      <c r="V2301" t="s">
        <v>8326</v>
      </c>
    </row>
    <row r="2302" spans="1:22" ht="4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7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4">
        <f t="shared" si="177"/>
        <v>41074.477037037039</v>
      </c>
      <c r="M2302" s="19">
        <f t="shared" si="178"/>
        <v>2012</v>
      </c>
      <c r="N2302" s="14">
        <f t="shared" si="175"/>
        <v>41088.477037037039</v>
      </c>
      <c r="O2302" t="b">
        <v>0</v>
      </c>
      <c r="P2302">
        <v>7</v>
      </c>
      <c r="Q2302" t="b">
        <v>1</v>
      </c>
      <c r="R2302" t="s">
        <v>8276</v>
      </c>
      <c r="S2302" s="7">
        <f t="shared" si="176"/>
        <v>101.25</v>
      </c>
      <c r="T2302" s="7">
        <f t="shared" si="179"/>
        <v>115.71428571428571</v>
      </c>
      <c r="U2302" t="s">
        <v>8325</v>
      </c>
      <c r="V2302" t="s">
        <v>8326</v>
      </c>
    </row>
    <row r="2303" spans="1:22" ht="30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211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4">
        <f t="shared" si="177"/>
        <v>41415.896944444445</v>
      </c>
      <c r="M2303" s="19">
        <f t="shared" si="178"/>
        <v>2013</v>
      </c>
      <c r="N2303" s="14">
        <f t="shared" si="175"/>
        <v>41445.896944444445</v>
      </c>
      <c r="O2303" t="b">
        <v>1</v>
      </c>
      <c r="P2303">
        <v>211</v>
      </c>
      <c r="Q2303" t="b">
        <v>1</v>
      </c>
      <c r="R2303" t="s">
        <v>8279</v>
      </c>
      <c r="S2303" s="7">
        <f t="shared" si="176"/>
        <v>133.6044</v>
      </c>
      <c r="T2303" s="7">
        <f t="shared" si="179"/>
        <v>31.659810426540286</v>
      </c>
      <c r="U2303" t="s">
        <v>8325</v>
      </c>
      <c r="V2303" t="s">
        <v>8329</v>
      </c>
    </row>
    <row r="2304" spans="1:22" ht="4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85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4">
        <f t="shared" si="177"/>
        <v>41605.618449074071</v>
      </c>
      <c r="M2304" s="19">
        <f t="shared" si="178"/>
        <v>2013</v>
      </c>
      <c r="N2304" s="14">
        <f t="shared" si="175"/>
        <v>41639.041666666664</v>
      </c>
      <c r="O2304" t="b">
        <v>1</v>
      </c>
      <c r="P2304">
        <v>85</v>
      </c>
      <c r="Q2304" t="b">
        <v>1</v>
      </c>
      <c r="R2304" t="s">
        <v>8279</v>
      </c>
      <c r="S2304" s="7">
        <f t="shared" si="176"/>
        <v>170.65217391304347</v>
      </c>
      <c r="T2304" s="7">
        <f t="shared" si="179"/>
        <v>46.176470588235297</v>
      </c>
      <c r="U2304" t="s">
        <v>8325</v>
      </c>
      <c r="V2304" t="s">
        <v>8329</v>
      </c>
    </row>
    <row r="2305" spans="1:22" ht="45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103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4">
        <f t="shared" si="177"/>
        <v>40849.861064814817</v>
      </c>
      <c r="M2305" s="19">
        <f t="shared" si="178"/>
        <v>2011</v>
      </c>
      <c r="N2305" s="14">
        <f t="shared" si="175"/>
        <v>40889.902731481481</v>
      </c>
      <c r="O2305" t="b">
        <v>1</v>
      </c>
      <c r="P2305">
        <v>103</v>
      </c>
      <c r="Q2305" t="b">
        <v>1</v>
      </c>
      <c r="R2305" t="s">
        <v>8279</v>
      </c>
      <c r="S2305" s="7">
        <f t="shared" si="176"/>
        <v>109.35829457364341</v>
      </c>
      <c r="T2305" s="7">
        <f t="shared" si="179"/>
        <v>68.481650485436887</v>
      </c>
      <c r="U2305" t="s">
        <v>8325</v>
      </c>
      <c r="V2305" t="s">
        <v>8329</v>
      </c>
    </row>
    <row r="2306" spans="1:22" ht="4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113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4">
        <f t="shared" si="177"/>
        <v>40502.565868055557</v>
      </c>
      <c r="M2306" s="19">
        <f t="shared" si="178"/>
        <v>2010</v>
      </c>
      <c r="N2306" s="14">
        <f t="shared" ref="N2306:N2369" si="180">(J2306/86400)+25569+(-6/24)</f>
        <v>40543.957638888889</v>
      </c>
      <c r="O2306" t="b">
        <v>1</v>
      </c>
      <c r="P2306">
        <v>113</v>
      </c>
      <c r="Q2306" t="b">
        <v>1</v>
      </c>
      <c r="R2306" t="s">
        <v>8279</v>
      </c>
      <c r="S2306" s="7">
        <f t="shared" ref="S2306:S2369" si="181">F2306/D2306*100</f>
        <v>100.70033333333335</v>
      </c>
      <c r="T2306" s="7">
        <f t="shared" si="179"/>
        <v>53.469203539823013</v>
      </c>
      <c r="U2306" t="s">
        <v>8325</v>
      </c>
      <c r="V2306" t="s">
        <v>8329</v>
      </c>
    </row>
    <row r="2307" spans="1:22" ht="4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167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4">
        <f t="shared" ref="L2307:L2370" si="182">(K2307/86400)+25569+(-6/24)</f>
        <v>41834.445277777777</v>
      </c>
      <c r="M2307" s="19">
        <f t="shared" ref="M2307:M2370" si="183">YEAR(L2307)</f>
        <v>2014</v>
      </c>
      <c r="N2307" s="14">
        <f t="shared" si="180"/>
        <v>41859.5</v>
      </c>
      <c r="O2307" t="b">
        <v>1</v>
      </c>
      <c r="P2307">
        <v>167</v>
      </c>
      <c r="Q2307" t="b">
        <v>1</v>
      </c>
      <c r="R2307" t="s">
        <v>8279</v>
      </c>
      <c r="S2307" s="7">
        <f t="shared" si="181"/>
        <v>101.22777777777779</v>
      </c>
      <c r="T2307" s="7">
        <f t="shared" ref="T2307:T2370" si="184">IFERROR(F2307/P2307,0)</f>
        <v>109.10778443113773</v>
      </c>
      <c r="U2307" t="s">
        <v>8325</v>
      </c>
      <c r="V2307" t="s">
        <v>8329</v>
      </c>
    </row>
    <row r="2308" spans="1:22" ht="4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73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4">
        <f t="shared" si="182"/>
        <v>40947.91815972222</v>
      </c>
      <c r="M2308" s="19">
        <f t="shared" si="183"/>
        <v>2012</v>
      </c>
      <c r="N2308" s="14">
        <f t="shared" si="180"/>
        <v>40977.91815972222</v>
      </c>
      <c r="O2308" t="b">
        <v>1</v>
      </c>
      <c r="P2308">
        <v>73</v>
      </c>
      <c r="Q2308" t="b">
        <v>1</v>
      </c>
      <c r="R2308" t="s">
        <v>8279</v>
      </c>
      <c r="S2308" s="7">
        <f t="shared" si="181"/>
        <v>106.75857142857143</v>
      </c>
      <c r="T2308" s="7">
        <f t="shared" si="184"/>
        <v>51.185616438356163</v>
      </c>
      <c r="U2308" t="s">
        <v>8325</v>
      </c>
      <c r="V2308" t="s">
        <v>8329</v>
      </c>
    </row>
    <row r="2309" spans="1:22" ht="4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75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4">
        <f t="shared" si="182"/>
        <v>41004.552465277782</v>
      </c>
      <c r="M2309" s="19">
        <f t="shared" si="183"/>
        <v>2012</v>
      </c>
      <c r="N2309" s="14">
        <f t="shared" si="180"/>
        <v>41034.552407407406</v>
      </c>
      <c r="O2309" t="b">
        <v>1</v>
      </c>
      <c r="P2309">
        <v>75</v>
      </c>
      <c r="Q2309" t="b">
        <v>1</v>
      </c>
      <c r="R2309" t="s">
        <v>8279</v>
      </c>
      <c r="S2309" s="7">
        <f t="shared" si="181"/>
        <v>106.65777537961894</v>
      </c>
      <c r="T2309" s="7">
        <f t="shared" si="184"/>
        <v>27.936800000000002</v>
      </c>
      <c r="U2309" t="s">
        <v>8325</v>
      </c>
      <c r="V2309" t="s">
        <v>8329</v>
      </c>
    </row>
    <row r="2310" spans="1:22" ht="4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614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4">
        <f t="shared" si="182"/>
        <v>41851.712916666671</v>
      </c>
      <c r="M2310" s="19">
        <f t="shared" si="183"/>
        <v>2014</v>
      </c>
      <c r="N2310" s="14">
        <f t="shared" si="180"/>
        <v>41879.791666666664</v>
      </c>
      <c r="O2310" t="b">
        <v>1</v>
      </c>
      <c r="P2310">
        <v>614</v>
      </c>
      <c r="Q2310" t="b">
        <v>1</v>
      </c>
      <c r="R2310" t="s">
        <v>8279</v>
      </c>
      <c r="S2310" s="7">
        <f t="shared" si="181"/>
        <v>101.30622</v>
      </c>
      <c r="T2310" s="7">
        <f t="shared" si="184"/>
        <v>82.496921824104234</v>
      </c>
      <c r="U2310" t="s">
        <v>8325</v>
      </c>
      <c r="V2310" t="s">
        <v>8329</v>
      </c>
    </row>
    <row r="2311" spans="1:22" ht="4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107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4">
        <f t="shared" si="182"/>
        <v>41307.737696759257</v>
      </c>
      <c r="M2311" s="19">
        <f t="shared" si="183"/>
        <v>2013</v>
      </c>
      <c r="N2311" s="14">
        <f t="shared" si="180"/>
        <v>41342.737696759257</v>
      </c>
      <c r="O2311" t="b">
        <v>1</v>
      </c>
      <c r="P2311">
        <v>107</v>
      </c>
      <c r="Q2311" t="b">
        <v>1</v>
      </c>
      <c r="R2311" t="s">
        <v>8279</v>
      </c>
      <c r="S2311" s="7">
        <f t="shared" si="181"/>
        <v>106.67450000000001</v>
      </c>
      <c r="T2311" s="7">
        <f t="shared" si="184"/>
        <v>59.817476635514019</v>
      </c>
      <c r="U2311" t="s">
        <v>8325</v>
      </c>
      <c r="V2311" t="s">
        <v>8329</v>
      </c>
    </row>
    <row r="2312" spans="1:22" ht="45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1224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4">
        <f t="shared" si="182"/>
        <v>41324.54415509259</v>
      </c>
      <c r="M2312" s="19">
        <f t="shared" si="183"/>
        <v>2013</v>
      </c>
      <c r="N2312" s="14">
        <f t="shared" si="180"/>
        <v>41354.502488425926</v>
      </c>
      <c r="O2312" t="b">
        <v>1</v>
      </c>
      <c r="P2312">
        <v>1224</v>
      </c>
      <c r="Q2312" t="b">
        <v>1</v>
      </c>
      <c r="R2312" t="s">
        <v>8279</v>
      </c>
      <c r="S2312" s="7">
        <f t="shared" si="181"/>
        <v>428.83978378378379</v>
      </c>
      <c r="T2312" s="7">
        <f t="shared" si="184"/>
        <v>64.816470588235291</v>
      </c>
      <c r="U2312" t="s">
        <v>8325</v>
      </c>
      <c r="V2312" t="s">
        <v>8329</v>
      </c>
    </row>
    <row r="2313" spans="1:22" ht="4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104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4">
        <f t="shared" si="182"/>
        <v>41735.754502314812</v>
      </c>
      <c r="M2313" s="19">
        <f t="shared" si="183"/>
        <v>2014</v>
      </c>
      <c r="N2313" s="14">
        <f t="shared" si="180"/>
        <v>41765.754502314812</v>
      </c>
      <c r="O2313" t="b">
        <v>1</v>
      </c>
      <c r="P2313">
        <v>104</v>
      </c>
      <c r="Q2313" t="b">
        <v>1</v>
      </c>
      <c r="R2313" t="s">
        <v>8279</v>
      </c>
      <c r="S2313" s="7">
        <f t="shared" si="181"/>
        <v>104.11111111111111</v>
      </c>
      <c r="T2313" s="7">
        <f t="shared" si="184"/>
        <v>90.09615384615384</v>
      </c>
      <c r="U2313" t="s">
        <v>8325</v>
      </c>
      <c r="V2313" t="s">
        <v>8329</v>
      </c>
    </row>
    <row r="2314" spans="1:22" ht="30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79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4">
        <f t="shared" si="182"/>
        <v>41716.382847222223</v>
      </c>
      <c r="M2314" s="19">
        <f t="shared" si="183"/>
        <v>2014</v>
      </c>
      <c r="N2314" s="14">
        <f t="shared" si="180"/>
        <v>41747.708333333336</v>
      </c>
      <c r="O2314" t="b">
        <v>1</v>
      </c>
      <c r="P2314">
        <v>79</v>
      </c>
      <c r="Q2314" t="b">
        <v>1</v>
      </c>
      <c r="R2314" t="s">
        <v>8279</v>
      </c>
      <c r="S2314" s="7">
        <f t="shared" si="181"/>
        <v>107.86666666666666</v>
      </c>
      <c r="T2314" s="7">
        <f t="shared" si="184"/>
        <v>40.962025316455694</v>
      </c>
      <c r="U2314" t="s">
        <v>8325</v>
      </c>
      <c r="V2314" t="s">
        <v>8329</v>
      </c>
    </row>
    <row r="2315" spans="1:22" ht="30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157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4">
        <f t="shared" si="182"/>
        <v>41002.708634259259</v>
      </c>
      <c r="M2315" s="19">
        <f t="shared" si="183"/>
        <v>2012</v>
      </c>
      <c r="N2315" s="14">
        <f t="shared" si="180"/>
        <v>41032.708634259259</v>
      </c>
      <c r="O2315" t="b">
        <v>1</v>
      </c>
      <c r="P2315">
        <v>157</v>
      </c>
      <c r="Q2315" t="b">
        <v>1</v>
      </c>
      <c r="R2315" t="s">
        <v>8279</v>
      </c>
      <c r="S2315" s="7">
        <f t="shared" si="181"/>
        <v>175.84040000000002</v>
      </c>
      <c r="T2315" s="7">
        <f t="shared" si="184"/>
        <v>56.000127388535034</v>
      </c>
      <c r="U2315" t="s">
        <v>8325</v>
      </c>
      <c r="V2315" t="s">
        <v>8329</v>
      </c>
    </row>
    <row r="2316" spans="1:22" ht="4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50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4">
        <f t="shared" si="182"/>
        <v>41037.301585648151</v>
      </c>
      <c r="M2316" s="19">
        <f t="shared" si="183"/>
        <v>2012</v>
      </c>
      <c r="N2316" s="14">
        <f t="shared" si="180"/>
        <v>41067.301585648151</v>
      </c>
      <c r="O2316" t="b">
        <v>1</v>
      </c>
      <c r="P2316">
        <v>50</v>
      </c>
      <c r="Q2316" t="b">
        <v>1</v>
      </c>
      <c r="R2316" t="s">
        <v>8279</v>
      </c>
      <c r="S2316" s="7">
        <f t="shared" si="181"/>
        <v>156.97</v>
      </c>
      <c r="T2316" s="7">
        <f t="shared" si="184"/>
        <v>37.672800000000002</v>
      </c>
      <c r="U2316" t="s">
        <v>8325</v>
      </c>
      <c r="V2316" t="s">
        <v>8329</v>
      </c>
    </row>
    <row r="2317" spans="1:22" ht="30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64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4">
        <f t="shared" si="182"/>
        <v>41004.47619212963</v>
      </c>
      <c r="M2317" s="19">
        <f t="shared" si="183"/>
        <v>2012</v>
      </c>
      <c r="N2317" s="14">
        <f t="shared" si="180"/>
        <v>41034.47619212963</v>
      </c>
      <c r="O2317" t="b">
        <v>1</v>
      </c>
      <c r="P2317">
        <v>64</v>
      </c>
      <c r="Q2317" t="b">
        <v>1</v>
      </c>
      <c r="R2317" t="s">
        <v>8279</v>
      </c>
      <c r="S2317" s="7">
        <f t="shared" si="181"/>
        <v>102.60000000000001</v>
      </c>
      <c r="T2317" s="7">
        <f t="shared" si="184"/>
        <v>40.078125</v>
      </c>
      <c r="U2317" t="s">
        <v>8325</v>
      </c>
      <c r="V2317" t="s">
        <v>8329</v>
      </c>
    </row>
    <row r="2318" spans="1:22" ht="45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200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4">
        <f t="shared" si="182"/>
        <v>40079.475115740745</v>
      </c>
      <c r="M2318" s="19">
        <f t="shared" si="183"/>
        <v>2009</v>
      </c>
      <c r="N2318" s="14">
        <f t="shared" si="180"/>
        <v>40156.516666666663</v>
      </c>
      <c r="O2318" t="b">
        <v>1</v>
      </c>
      <c r="P2318">
        <v>200</v>
      </c>
      <c r="Q2318" t="b">
        <v>1</v>
      </c>
      <c r="R2318" t="s">
        <v>8279</v>
      </c>
      <c r="S2318" s="7">
        <f t="shared" si="181"/>
        <v>104.04266666666666</v>
      </c>
      <c r="T2318" s="7">
        <f t="shared" si="184"/>
        <v>78.031999999999996</v>
      </c>
      <c r="U2318" t="s">
        <v>8325</v>
      </c>
      <c r="V2318" t="s">
        <v>8329</v>
      </c>
    </row>
    <row r="2319" spans="1:22" ht="4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22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4">
        <f t="shared" si="182"/>
        <v>40192.292233796295</v>
      </c>
      <c r="M2319" s="19">
        <f t="shared" si="183"/>
        <v>2010</v>
      </c>
      <c r="N2319" s="14">
        <f t="shared" si="180"/>
        <v>40223.958333333336</v>
      </c>
      <c r="O2319" t="b">
        <v>1</v>
      </c>
      <c r="P2319">
        <v>22</v>
      </c>
      <c r="Q2319" t="b">
        <v>1</v>
      </c>
      <c r="R2319" t="s">
        <v>8279</v>
      </c>
      <c r="S2319" s="7">
        <f t="shared" si="181"/>
        <v>104</v>
      </c>
      <c r="T2319" s="7">
        <f t="shared" si="184"/>
        <v>18.90909090909091</v>
      </c>
      <c r="U2319" t="s">
        <v>8325</v>
      </c>
      <c r="V2319" t="s">
        <v>8329</v>
      </c>
    </row>
    <row r="2320" spans="1:22" ht="45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163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4">
        <f t="shared" si="182"/>
        <v>40050.393680555557</v>
      </c>
      <c r="M2320" s="19">
        <f t="shared" si="183"/>
        <v>2009</v>
      </c>
      <c r="N2320" s="14">
        <f t="shared" si="180"/>
        <v>40081.915972222225</v>
      </c>
      <c r="O2320" t="b">
        <v>1</v>
      </c>
      <c r="P2320">
        <v>163</v>
      </c>
      <c r="Q2320" t="b">
        <v>1</v>
      </c>
      <c r="R2320" t="s">
        <v>8279</v>
      </c>
      <c r="S2320" s="7">
        <f t="shared" si="181"/>
        <v>121.05999999999999</v>
      </c>
      <c r="T2320" s="7">
        <f t="shared" si="184"/>
        <v>37.134969325153371</v>
      </c>
      <c r="U2320" t="s">
        <v>8325</v>
      </c>
      <c r="V2320" t="s">
        <v>8329</v>
      </c>
    </row>
    <row r="2321" spans="1:22" ht="4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77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4">
        <f t="shared" si="182"/>
        <v>41592.832002314812</v>
      </c>
      <c r="M2321" s="19">
        <f t="shared" si="183"/>
        <v>2013</v>
      </c>
      <c r="N2321" s="14">
        <f t="shared" si="180"/>
        <v>41622.832002314812</v>
      </c>
      <c r="O2321" t="b">
        <v>1</v>
      </c>
      <c r="P2321">
        <v>77</v>
      </c>
      <c r="Q2321" t="b">
        <v>1</v>
      </c>
      <c r="R2321" t="s">
        <v>8279</v>
      </c>
      <c r="S2321" s="7">
        <f t="shared" si="181"/>
        <v>107.69999999999999</v>
      </c>
      <c r="T2321" s="7">
        <f t="shared" si="184"/>
        <v>41.961038961038959</v>
      </c>
      <c r="U2321" t="s">
        <v>8325</v>
      </c>
      <c r="V2321" t="s">
        <v>8329</v>
      </c>
    </row>
    <row r="2322" spans="1:22" ht="45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89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4">
        <f t="shared" si="182"/>
        <v>41696.567129629628</v>
      </c>
      <c r="M2322" s="19">
        <f t="shared" si="183"/>
        <v>2014</v>
      </c>
      <c r="N2322" s="14">
        <f t="shared" si="180"/>
        <v>41731.525462962964</v>
      </c>
      <c r="O2322" t="b">
        <v>1</v>
      </c>
      <c r="P2322">
        <v>89</v>
      </c>
      <c r="Q2322" t="b">
        <v>1</v>
      </c>
      <c r="R2322" t="s">
        <v>8279</v>
      </c>
      <c r="S2322" s="7">
        <f t="shared" si="181"/>
        <v>108.66</v>
      </c>
      <c r="T2322" s="7">
        <f t="shared" si="184"/>
        <v>61.044943820224717</v>
      </c>
      <c r="U2322" t="s">
        <v>8325</v>
      </c>
      <c r="V2322" t="s">
        <v>8329</v>
      </c>
    </row>
    <row r="2323" spans="1:22" ht="4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64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4">
        <f t="shared" si="182"/>
        <v>42799.010428240741</v>
      </c>
      <c r="M2323" s="19">
        <f t="shared" si="183"/>
        <v>2017</v>
      </c>
      <c r="N2323" s="14">
        <f t="shared" si="180"/>
        <v>42828.96876157407</v>
      </c>
      <c r="O2323" t="b">
        <v>0</v>
      </c>
      <c r="P2323">
        <v>64</v>
      </c>
      <c r="Q2323" t="b">
        <v>0</v>
      </c>
      <c r="R2323" t="s">
        <v>8298</v>
      </c>
      <c r="S2323" s="7">
        <f t="shared" si="181"/>
        <v>39.120962394619681</v>
      </c>
      <c r="T2323" s="7">
        <f t="shared" si="184"/>
        <v>64.53125</v>
      </c>
      <c r="U2323" t="s">
        <v>8336</v>
      </c>
      <c r="V2323" t="s">
        <v>8352</v>
      </c>
    </row>
    <row r="2324" spans="1:22" ht="4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4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4">
        <f t="shared" si="182"/>
        <v>42804.645474537036</v>
      </c>
      <c r="M2324" s="19">
        <f t="shared" si="183"/>
        <v>2017</v>
      </c>
      <c r="N2324" s="14">
        <f t="shared" si="180"/>
        <v>42834.603807870371</v>
      </c>
      <c r="O2324" t="b">
        <v>0</v>
      </c>
      <c r="P2324">
        <v>4</v>
      </c>
      <c r="Q2324" t="b">
        <v>0</v>
      </c>
      <c r="R2324" t="s">
        <v>8298</v>
      </c>
      <c r="S2324" s="7">
        <f t="shared" si="181"/>
        <v>3.1481481481481479</v>
      </c>
      <c r="T2324" s="7">
        <f t="shared" si="184"/>
        <v>21.25</v>
      </c>
      <c r="U2324" t="s">
        <v>8336</v>
      </c>
      <c r="V2324" t="s">
        <v>8352</v>
      </c>
    </row>
    <row r="2325" spans="1:22" ht="4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4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4">
        <f t="shared" si="182"/>
        <v>42807.505173611113</v>
      </c>
      <c r="M2325" s="19">
        <f t="shared" si="183"/>
        <v>2017</v>
      </c>
      <c r="N2325" s="14">
        <f t="shared" si="180"/>
        <v>42814.505173611113</v>
      </c>
      <c r="O2325" t="b">
        <v>0</v>
      </c>
      <c r="P2325">
        <v>4</v>
      </c>
      <c r="Q2325" t="b">
        <v>0</v>
      </c>
      <c r="R2325" t="s">
        <v>8298</v>
      </c>
      <c r="S2325" s="7">
        <f t="shared" si="181"/>
        <v>48</v>
      </c>
      <c r="T2325" s="7">
        <f t="shared" si="184"/>
        <v>30</v>
      </c>
      <c r="U2325" t="s">
        <v>8336</v>
      </c>
      <c r="V2325" t="s">
        <v>8352</v>
      </c>
    </row>
    <row r="2326" spans="1:22" ht="30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61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4">
        <f t="shared" si="182"/>
        <v>42790.635243055556</v>
      </c>
      <c r="M2326" s="19">
        <f t="shared" si="183"/>
        <v>2017</v>
      </c>
      <c r="N2326" s="14">
        <f t="shared" si="180"/>
        <v>42820.593576388885</v>
      </c>
      <c r="O2326" t="b">
        <v>0</v>
      </c>
      <c r="P2326">
        <v>61</v>
      </c>
      <c r="Q2326" t="b">
        <v>0</v>
      </c>
      <c r="R2326" t="s">
        <v>8298</v>
      </c>
      <c r="S2326" s="7">
        <f t="shared" si="181"/>
        <v>20.733333333333334</v>
      </c>
      <c r="T2326" s="7">
        <f t="shared" si="184"/>
        <v>25.491803278688526</v>
      </c>
      <c r="U2326" t="s">
        <v>8336</v>
      </c>
      <c r="V2326" t="s">
        <v>8352</v>
      </c>
    </row>
    <row r="2327" spans="1:22" ht="4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7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4">
        <f t="shared" si="182"/>
        <v>42793.772349537037</v>
      </c>
      <c r="M2327" s="19">
        <f t="shared" si="183"/>
        <v>2017</v>
      </c>
      <c r="N2327" s="14">
        <f t="shared" si="180"/>
        <v>42823.730682870373</v>
      </c>
      <c r="O2327" t="b">
        <v>0</v>
      </c>
      <c r="P2327">
        <v>7</v>
      </c>
      <c r="Q2327" t="b">
        <v>0</v>
      </c>
      <c r="R2327" t="s">
        <v>8298</v>
      </c>
      <c r="S2327" s="7">
        <f t="shared" si="181"/>
        <v>8</v>
      </c>
      <c r="T2327" s="7">
        <f t="shared" si="184"/>
        <v>11.428571428571429</v>
      </c>
      <c r="U2327" t="s">
        <v>8336</v>
      </c>
      <c r="V2327" t="s">
        <v>8352</v>
      </c>
    </row>
    <row r="2328" spans="1:22" ht="4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4">
        <f t="shared" si="182"/>
        <v>42803.784120370372</v>
      </c>
      <c r="M2328" s="19">
        <f t="shared" si="183"/>
        <v>2017</v>
      </c>
      <c r="N2328" s="14">
        <f t="shared" si="180"/>
        <v>42855.458333333328</v>
      </c>
      <c r="O2328" t="b">
        <v>0</v>
      </c>
      <c r="P2328">
        <v>1</v>
      </c>
      <c r="Q2328" t="b">
        <v>0</v>
      </c>
      <c r="R2328" t="s">
        <v>8298</v>
      </c>
      <c r="S2328" s="7">
        <f t="shared" si="181"/>
        <v>0.72</v>
      </c>
      <c r="T2328" s="7">
        <f t="shared" si="184"/>
        <v>108</v>
      </c>
      <c r="U2328" t="s">
        <v>8336</v>
      </c>
      <c r="V2328" t="s">
        <v>8352</v>
      </c>
    </row>
    <row r="2329" spans="1:22" ht="30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3355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4">
        <f t="shared" si="182"/>
        <v>41842.667129629626</v>
      </c>
      <c r="M2329" s="19">
        <f t="shared" si="183"/>
        <v>2014</v>
      </c>
      <c r="N2329" s="14">
        <f t="shared" si="180"/>
        <v>41877.667129629626</v>
      </c>
      <c r="O2329" t="b">
        <v>1</v>
      </c>
      <c r="P2329">
        <v>3355</v>
      </c>
      <c r="Q2329" t="b">
        <v>1</v>
      </c>
      <c r="R2329" t="s">
        <v>8298</v>
      </c>
      <c r="S2329" s="7">
        <f t="shared" si="181"/>
        <v>526.09431428571429</v>
      </c>
      <c r="T2329" s="7">
        <f t="shared" si="184"/>
        <v>54.883162444113267</v>
      </c>
      <c r="U2329" t="s">
        <v>8336</v>
      </c>
      <c r="V2329" t="s">
        <v>8352</v>
      </c>
    </row>
    <row r="2330" spans="1:22" ht="60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537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4">
        <f t="shared" si="182"/>
        <v>42139.531678240739</v>
      </c>
      <c r="M2330" s="19">
        <f t="shared" si="183"/>
        <v>2015</v>
      </c>
      <c r="N2330" s="14">
        <f t="shared" si="180"/>
        <v>42169.531678240739</v>
      </c>
      <c r="O2330" t="b">
        <v>1</v>
      </c>
      <c r="P2330">
        <v>537</v>
      </c>
      <c r="Q2330" t="b">
        <v>1</v>
      </c>
      <c r="R2330" t="s">
        <v>8298</v>
      </c>
      <c r="S2330" s="7">
        <f t="shared" si="181"/>
        <v>254.45000000000002</v>
      </c>
      <c r="T2330" s="7">
        <f t="shared" si="184"/>
        <v>47.383612662942269</v>
      </c>
      <c r="U2330" t="s">
        <v>8336</v>
      </c>
      <c r="V2330" t="s">
        <v>8352</v>
      </c>
    </row>
    <row r="2331" spans="1:22" ht="4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125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4">
        <f t="shared" si="182"/>
        <v>41807.374374999999</v>
      </c>
      <c r="M2331" s="19">
        <f t="shared" si="183"/>
        <v>2014</v>
      </c>
      <c r="N2331" s="14">
        <f t="shared" si="180"/>
        <v>41837.374374999999</v>
      </c>
      <c r="O2331" t="b">
        <v>1</v>
      </c>
      <c r="P2331">
        <v>125</v>
      </c>
      <c r="Q2331" t="b">
        <v>1</v>
      </c>
      <c r="R2331" t="s">
        <v>8298</v>
      </c>
      <c r="S2331" s="7">
        <f t="shared" si="181"/>
        <v>105.91999999999999</v>
      </c>
      <c r="T2331" s="7">
        <f t="shared" si="184"/>
        <v>211.84</v>
      </c>
      <c r="U2331" t="s">
        <v>8336</v>
      </c>
      <c r="V2331" t="s">
        <v>8352</v>
      </c>
    </row>
    <row r="2332" spans="1:22" ht="45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163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4">
        <f t="shared" si="182"/>
        <v>42332.64980324074</v>
      </c>
      <c r="M2332" s="19">
        <f t="shared" si="183"/>
        <v>2015</v>
      </c>
      <c r="N2332" s="14">
        <f t="shared" si="180"/>
        <v>42362.75</v>
      </c>
      <c r="O2332" t="b">
        <v>1</v>
      </c>
      <c r="P2332">
        <v>163</v>
      </c>
      <c r="Q2332" t="b">
        <v>1</v>
      </c>
      <c r="R2332" t="s">
        <v>8298</v>
      </c>
      <c r="S2332" s="7">
        <f t="shared" si="181"/>
        <v>102.42285714285715</v>
      </c>
      <c r="T2332" s="7">
        <f t="shared" si="184"/>
        <v>219.92638036809817</v>
      </c>
      <c r="U2332" t="s">
        <v>8336</v>
      </c>
      <c r="V2332" t="s">
        <v>8352</v>
      </c>
    </row>
    <row r="2333" spans="1:22" ht="30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283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4">
        <f t="shared" si="182"/>
        <v>41838.755671296298</v>
      </c>
      <c r="M2333" s="19">
        <f t="shared" si="183"/>
        <v>2014</v>
      </c>
      <c r="N2333" s="14">
        <f t="shared" si="180"/>
        <v>41868.755671296298</v>
      </c>
      <c r="O2333" t="b">
        <v>1</v>
      </c>
      <c r="P2333">
        <v>283</v>
      </c>
      <c r="Q2333" t="b">
        <v>1</v>
      </c>
      <c r="R2333" t="s">
        <v>8298</v>
      </c>
      <c r="S2333" s="7">
        <f t="shared" si="181"/>
        <v>144.31375</v>
      </c>
      <c r="T2333" s="7">
        <f t="shared" si="184"/>
        <v>40.795406360424032</v>
      </c>
      <c r="U2333" t="s">
        <v>8336</v>
      </c>
      <c r="V2333" t="s">
        <v>8352</v>
      </c>
    </row>
    <row r="2334" spans="1:22" ht="4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352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4">
        <f t="shared" si="182"/>
        <v>42011.378136574072</v>
      </c>
      <c r="M2334" s="19">
        <f t="shared" si="183"/>
        <v>2015</v>
      </c>
      <c r="N2334" s="14">
        <f t="shared" si="180"/>
        <v>42041.378136574072</v>
      </c>
      <c r="O2334" t="b">
        <v>1</v>
      </c>
      <c r="P2334">
        <v>352</v>
      </c>
      <c r="Q2334" t="b">
        <v>1</v>
      </c>
      <c r="R2334" t="s">
        <v>8298</v>
      </c>
      <c r="S2334" s="7">
        <f t="shared" si="181"/>
        <v>106.30800000000001</v>
      </c>
      <c r="T2334" s="7">
        <f t="shared" si="184"/>
        <v>75.502840909090907</v>
      </c>
      <c r="U2334" t="s">
        <v>8336</v>
      </c>
      <c r="V2334" t="s">
        <v>8352</v>
      </c>
    </row>
    <row r="2335" spans="1:22" ht="4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94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4">
        <f t="shared" si="182"/>
        <v>41767.400347222225</v>
      </c>
      <c r="M2335" s="19">
        <f t="shared" si="183"/>
        <v>2014</v>
      </c>
      <c r="N2335" s="14">
        <f t="shared" si="180"/>
        <v>41788.493055555555</v>
      </c>
      <c r="O2335" t="b">
        <v>1</v>
      </c>
      <c r="P2335">
        <v>94</v>
      </c>
      <c r="Q2335" t="b">
        <v>1</v>
      </c>
      <c r="R2335" t="s">
        <v>8298</v>
      </c>
      <c r="S2335" s="7">
        <f t="shared" si="181"/>
        <v>212.16666666666666</v>
      </c>
      <c r="T2335" s="7">
        <f t="shared" si="184"/>
        <v>13.542553191489361</v>
      </c>
      <c r="U2335" t="s">
        <v>8336</v>
      </c>
      <c r="V2335" t="s">
        <v>8352</v>
      </c>
    </row>
    <row r="2336" spans="1:22" ht="4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67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4">
        <f t="shared" si="182"/>
        <v>41918.420115740737</v>
      </c>
      <c r="M2336" s="19">
        <f t="shared" si="183"/>
        <v>2014</v>
      </c>
      <c r="N2336" s="14">
        <f t="shared" si="180"/>
        <v>41948.481944444444</v>
      </c>
      <c r="O2336" t="b">
        <v>1</v>
      </c>
      <c r="P2336">
        <v>67</v>
      </c>
      <c r="Q2336" t="b">
        <v>1</v>
      </c>
      <c r="R2336" t="s">
        <v>8298</v>
      </c>
      <c r="S2336" s="7">
        <f t="shared" si="181"/>
        <v>101.95</v>
      </c>
      <c r="T2336" s="7">
        <f t="shared" si="184"/>
        <v>60.865671641791046</v>
      </c>
      <c r="U2336" t="s">
        <v>8336</v>
      </c>
      <c r="V2336" t="s">
        <v>8352</v>
      </c>
    </row>
    <row r="2337" spans="1:22" ht="4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221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4">
        <f t="shared" si="182"/>
        <v>41771.322256944448</v>
      </c>
      <c r="M2337" s="19">
        <f t="shared" si="183"/>
        <v>2014</v>
      </c>
      <c r="N2337" s="14">
        <f t="shared" si="180"/>
        <v>41801.322256944448</v>
      </c>
      <c r="O2337" t="b">
        <v>1</v>
      </c>
      <c r="P2337">
        <v>221</v>
      </c>
      <c r="Q2337" t="b">
        <v>1</v>
      </c>
      <c r="R2337" t="s">
        <v>8298</v>
      </c>
      <c r="S2337" s="7">
        <f t="shared" si="181"/>
        <v>102.27200000000001</v>
      </c>
      <c r="T2337" s="7">
        <f t="shared" si="184"/>
        <v>115.69230769230769</v>
      </c>
      <c r="U2337" t="s">
        <v>8336</v>
      </c>
      <c r="V2337" t="s">
        <v>8352</v>
      </c>
    </row>
    <row r="2338" spans="1:22" ht="4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2165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4">
        <f t="shared" si="182"/>
        <v>41666.674710648149</v>
      </c>
      <c r="M2338" s="19">
        <f t="shared" si="183"/>
        <v>2014</v>
      </c>
      <c r="N2338" s="14">
        <f t="shared" si="180"/>
        <v>41706.674710648149</v>
      </c>
      <c r="O2338" t="b">
        <v>1</v>
      </c>
      <c r="P2338">
        <v>2165</v>
      </c>
      <c r="Q2338" t="b">
        <v>1</v>
      </c>
      <c r="R2338" t="s">
        <v>8298</v>
      </c>
      <c r="S2338" s="7">
        <f t="shared" si="181"/>
        <v>520.73254999999995</v>
      </c>
      <c r="T2338" s="7">
        <f t="shared" si="184"/>
        <v>48.104623556581984</v>
      </c>
      <c r="U2338" t="s">
        <v>8336</v>
      </c>
      <c r="V2338" t="s">
        <v>8352</v>
      </c>
    </row>
    <row r="2339" spans="1:22" ht="30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179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4">
        <f t="shared" si="182"/>
        <v>41786.390543981484</v>
      </c>
      <c r="M2339" s="19">
        <f t="shared" si="183"/>
        <v>2014</v>
      </c>
      <c r="N2339" s="14">
        <f t="shared" si="180"/>
        <v>41816.390543981484</v>
      </c>
      <c r="O2339" t="b">
        <v>1</v>
      </c>
      <c r="P2339">
        <v>179</v>
      </c>
      <c r="Q2339" t="b">
        <v>1</v>
      </c>
      <c r="R2339" t="s">
        <v>8298</v>
      </c>
      <c r="S2339" s="7">
        <f t="shared" si="181"/>
        <v>110.65833333333333</v>
      </c>
      <c r="T2339" s="7">
        <f t="shared" si="184"/>
        <v>74.184357541899445</v>
      </c>
      <c r="U2339" t="s">
        <v>8336</v>
      </c>
      <c r="V2339" t="s">
        <v>8352</v>
      </c>
    </row>
    <row r="2340" spans="1:22" ht="4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123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4">
        <f t="shared" si="182"/>
        <v>41789.64680555556</v>
      </c>
      <c r="M2340" s="19">
        <f t="shared" si="183"/>
        <v>2014</v>
      </c>
      <c r="N2340" s="14">
        <f t="shared" si="180"/>
        <v>41819.64680555556</v>
      </c>
      <c r="O2340" t="b">
        <v>1</v>
      </c>
      <c r="P2340">
        <v>123</v>
      </c>
      <c r="Q2340" t="b">
        <v>1</v>
      </c>
      <c r="R2340" t="s">
        <v>8298</v>
      </c>
      <c r="S2340" s="7">
        <f t="shared" si="181"/>
        <v>101.14333333333335</v>
      </c>
      <c r="T2340" s="7">
        <f t="shared" si="184"/>
        <v>123.34552845528455</v>
      </c>
      <c r="U2340" t="s">
        <v>8336</v>
      </c>
      <c r="V2340" t="s">
        <v>8352</v>
      </c>
    </row>
    <row r="2341" spans="1:22" ht="4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1104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4">
        <f t="shared" si="182"/>
        <v>42692.54987268518</v>
      </c>
      <c r="M2341" s="19">
        <f t="shared" si="183"/>
        <v>2016</v>
      </c>
      <c r="N2341" s="14">
        <f t="shared" si="180"/>
        <v>42723.082638888889</v>
      </c>
      <c r="O2341" t="b">
        <v>1</v>
      </c>
      <c r="P2341">
        <v>1104</v>
      </c>
      <c r="Q2341" t="b">
        <v>1</v>
      </c>
      <c r="R2341" t="s">
        <v>8298</v>
      </c>
      <c r="S2341" s="7">
        <f t="shared" si="181"/>
        <v>294.20799999999997</v>
      </c>
      <c r="T2341" s="7">
        <f t="shared" si="184"/>
        <v>66.623188405797094</v>
      </c>
      <c r="U2341" t="s">
        <v>8336</v>
      </c>
      <c r="V2341" t="s">
        <v>8352</v>
      </c>
    </row>
    <row r="2342" spans="1:22" ht="4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403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4">
        <f t="shared" si="182"/>
        <v>42643.392800925925</v>
      </c>
      <c r="M2342" s="19">
        <f t="shared" si="183"/>
        <v>2016</v>
      </c>
      <c r="N2342" s="14">
        <f t="shared" si="180"/>
        <v>42673.392800925925</v>
      </c>
      <c r="O2342" t="b">
        <v>1</v>
      </c>
      <c r="P2342">
        <v>403</v>
      </c>
      <c r="Q2342" t="b">
        <v>1</v>
      </c>
      <c r="R2342" t="s">
        <v>8298</v>
      </c>
      <c r="S2342" s="7">
        <f t="shared" si="181"/>
        <v>105.77749999999999</v>
      </c>
      <c r="T2342" s="7">
        <f t="shared" si="184"/>
        <v>104.99007444168734</v>
      </c>
      <c r="U2342" t="s">
        <v>8336</v>
      </c>
      <c r="V2342" t="s">
        <v>8352</v>
      </c>
    </row>
    <row r="2343" spans="1:22" ht="30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4">
        <f t="shared" si="182"/>
        <v>42167.563703703709</v>
      </c>
      <c r="M2343" s="19">
        <f t="shared" si="183"/>
        <v>2015</v>
      </c>
      <c r="N2343" s="14">
        <f t="shared" si="180"/>
        <v>42197.563703703709</v>
      </c>
      <c r="O2343" t="b">
        <v>0</v>
      </c>
      <c r="P2343">
        <v>0</v>
      </c>
      <c r="Q2343" t="b">
        <v>0</v>
      </c>
      <c r="R2343" t="s">
        <v>8272</v>
      </c>
      <c r="S2343" s="7">
        <f t="shared" si="181"/>
        <v>0</v>
      </c>
      <c r="T2343" s="7">
        <f t="shared" si="184"/>
        <v>0</v>
      </c>
      <c r="U2343" t="s">
        <v>8319</v>
      </c>
      <c r="V2343" t="s">
        <v>8320</v>
      </c>
    </row>
    <row r="2344" spans="1:22" ht="4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4">
        <f t="shared" si="182"/>
        <v>41897.452199074076</v>
      </c>
      <c r="M2344" s="19">
        <f t="shared" si="183"/>
        <v>2014</v>
      </c>
      <c r="N2344" s="14">
        <f t="shared" si="180"/>
        <v>41917.958333333336</v>
      </c>
      <c r="O2344" t="b">
        <v>0</v>
      </c>
      <c r="P2344">
        <v>0</v>
      </c>
      <c r="Q2344" t="b">
        <v>0</v>
      </c>
      <c r="R2344" t="s">
        <v>8272</v>
      </c>
      <c r="S2344" s="7">
        <f t="shared" si="181"/>
        <v>0</v>
      </c>
      <c r="T2344" s="7">
        <f t="shared" si="184"/>
        <v>0</v>
      </c>
      <c r="U2344" t="s">
        <v>8319</v>
      </c>
      <c r="V2344" t="s">
        <v>8320</v>
      </c>
    </row>
    <row r="2345" spans="1:22" ht="4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1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4">
        <f t="shared" si="182"/>
        <v>42327.575289351851</v>
      </c>
      <c r="M2345" s="19">
        <f t="shared" si="183"/>
        <v>2015</v>
      </c>
      <c r="N2345" s="14">
        <f t="shared" si="180"/>
        <v>42377.57430555555</v>
      </c>
      <c r="O2345" t="b">
        <v>0</v>
      </c>
      <c r="P2345">
        <v>1</v>
      </c>
      <c r="Q2345" t="b">
        <v>0</v>
      </c>
      <c r="R2345" t="s">
        <v>8272</v>
      </c>
      <c r="S2345" s="7">
        <f t="shared" si="181"/>
        <v>3</v>
      </c>
      <c r="T2345" s="7">
        <f t="shared" si="184"/>
        <v>300</v>
      </c>
      <c r="U2345" t="s">
        <v>8319</v>
      </c>
      <c r="V2345" t="s">
        <v>8320</v>
      </c>
    </row>
    <row r="2346" spans="1:22" ht="4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4">
        <f t="shared" si="182"/>
        <v>42515.477650462963</v>
      </c>
      <c r="M2346" s="19">
        <f t="shared" si="183"/>
        <v>2016</v>
      </c>
      <c r="N2346" s="14">
        <f t="shared" si="180"/>
        <v>42545.477650462963</v>
      </c>
      <c r="O2346" t="b">
        <v>0</v>
      </c>
      <c r="P2346">
        <v>1</v>
      </c>
      <c r="Q2346" t="b">
        <v>0</v>
      </c>
      <c r="R2346" t="s">
        <v>8272</v>
      </c>
      <c r="S2346" s="7">
        <f t="shared" si="181"/>
        <v>0.1</v>
      </c>
      <c r="T2346" s="7">
        <f t="shared" si="184"/>
        <v>1</v>
      </c>
      <c r="U2346" t="s">
        <v>8319</v>
      </c>
      <c r="V2346" t="s">
        <v>8320</v>
      </c>
    </row>
    <row r="2347" spans="1:22" ht="4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4">
        <f t="shared" si="182"/>
        <v>42059.751805555556</v>
      </c>
      <c r="M2347" s="19">
        <f t="shared" si="183"/>
        <v>2015</v>
      </c>
      <c r="N2347" s="14">
        <f t="shared" si="180"/>
        <v>42094.735416666663</v>
      </c>
      <c r="O2347" t="b">
        <v>0</v>
      </c>
      <c r="P2347">
        <v>0</v>
      </c>
      <c r="Q2347" t="b">
        <v>0</v>
      </c>
      <c r="R2347" t="s">
        <v>8272</v>
      </c>
      <c r="S2347" s="7">
        <f t="shared" si="181"/>
        <v>0</v>
      </c>
      <c r="T2347" s="7">
        <f t="shared" si="184"/>
        <v>0</v>
      </c>
      <c r="U2347" t="s">
        <v>8319</v>
      </c>
      <c r="V2347" t="s">
        <v>8320</v>
      </c>
    </row>
    <row r="2348" spans="1:22" ht="4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4">
        <f t="shared" si="182"/>
        <v>42615.54896990741</v>
      </c>
      <c r="M2348" s="19">
        <f t="shared" si="183"/>
        <v>2016</v>
      </c>
      <c r="N2348" s="14">
        <f t="shared" si="180"/>
        <v>42660.54896990741</v>
      </c>
      <c r="O2348" t="b">
        <v>0</v>
      </c>
      <c r="P2348">
        <v>3</v>
      </c>
      <c r="Q2348" t="b">
        <v>0</v>
      </c>
      <c r="R2348" t="s">
        <v>8272</v>
      </c>
      <c r="S2348" s="7">
        <f t="shared" si="181"/>
        <v>6.5000000000000002E-2</v>
      </c>
      <c r="T2348" s="7">
        <f t="shared" si="184"/>
        <v>13</v>
      </c>
      <c r="U2348" t="s">
        <v>8319</v>
      </c>
      <c r="V2348" t="s">
        <v>8320</v>
      </c>
    </row>
    <row r="2349" spans="1:22" ht="30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4">
        <f t="shared" si="182"/>
        <v>42577.357361111106</v>
      </c>
      <c r="M2349" s="19">
        <f t="shared" si="183"/>
        <v>2016</v>
      </c>
      <c r="N2349" s="14">
        <f t="shared" si="180"/>
        <v>42607.357361111106</v>
      </c>
      <c r="O2349" t="b">
        <v>0</v>
      </c>
      <c r="P2349">
        <v>1</v>
      </c>
      <c r="Q2349" t="b">
        <v>0</v>
      </c>
      <c r="R2349" t="s">
        <v>8272</v>
      </c>
      <c r="S2349" s="7">
        <f t="shared" si="181"/>
        <v>1.5</v>
      </c>
      <c r="T2349" s="7">
        <f t="shared" si="184"/>
        <v>15</v>
      </c>
      <c r="U2349" t="s">
        <v>8319</v>
      </c>
      <c r="V2349" t="s">
        <v>8320</v>
      </c>
    </row>
    <row r="2350" spans="1:22" ht="4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5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4">
        <f t="shared" si="182"/>
        <v>42360.682152777779</v>
      </c>
      <c r="M2350" s="19">
        <f t="shared" si="183"/>
        <v>2015</v>
      </c>
      <c r="N2350" s="14">
        <f t="shared" si="180"/>
        <v>42420.682152777779</v>
      </c>
      <c r="O2350" t="b">
        <v>0</v>
      </c>
      <c r="P2350">
        <v>5</v>
      </c>
      <c r="Q2350" t="b">
        <v>0</v>
      </c>
      <c r="R2350" t="s">
        <v>8272</v>
      </c>
      <c r="S2350" s="7">
        <f t="shared" si="181"/>
        <v>0.38571428571428573</v>
      </c>
      <c r="T2350" s="7">
        <f t="shared" si="184"/>
        <v>54</v>
      </c>
      <c r="U2350" t="s">
        <v>8319</v>
      </c>
      <c r="V2350" t="s">
        <v>8320</v>
      </c>
    </row>
    <row r="2351" spans="1:22" ht="4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4">
        <f t="shared" si="182"/>
        <v>42198.525787037041</v>
      </c>
      <c r="M2351" s="19">
        <f t="shared" si="183"/>
        <v>2015</v>
      </c>
      <c r="N2351" s="14">
        <f t="shared" si="180"/>
        <v>42227.525787037041</v>
      </c>
      <c r="O2351" t="b">
        <v>0</v>
      </c>
      <c r="P2351">
        <v>0</v>
      </c>
      <c r="Q2351" t="b">
        <v>0</v>
      </c>
      <c r="R2351" t="s">
        <v>8272</v>
      </c>
      <c r="S2351" s="7">
        <f t="shared" si="181"/>
        <v>0</v>
      </c>
      <c r="T2351" s="7">
        <f t="shared" si="184"/>
        <v>0</v>
      </c>
      <c r="U2351" t="s">
        <v>8319</v>
      </c>
      <c r="V2351" t="s">
        <v>8320</v>
      </c>
    </row>
    <row r="2352" spans="1:22" ht="30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4">
        <f t="shared" si="182"/>
        <v>42708.592245370368</v>
      </c>
      <c r="M2352" s="19">
        <f t="shared" si="183"/>
        <v>2016</v>
      </c>
      <c r="N2352" s="14">
        <f t="shared" si="180"/>
        <v>42738.592245370368</v>
      </c>
      <c r="O2352" t="b">
        <v>0</v>
      </c>
      <c r="P2352">
        <v>0</v>
      </c>
      <c r="Q2352" t="b">
        <v>0</v>
      </c>
      <c r="R2352" t="s">
        <v>8272</v>
      </c>
      <c r="S2352" s="7">
        <f t="shared" si="181"/>
        <v>0</v>
      </c>
      <c r="T2352" s="7">
        <f t="shared" si="184"/>
        <v>0</v>
      </c>
      <c r="U2352" t="s">
        <v>8319</v>
      </c>
      <c r="V2352" t="s">
        <v>8320</v>
      </c>
    </row>
    <row r="2353" spans="1:22" ht="30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7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4">
        <f t="shared" si="182"/>
        <v>42093.851145833338</v>
      </c>
      <c r="M2353" s="19">
        <f t="shared" si="183"/>
        <v>2015</v>
      </c>
      <c r="N2353" s="14">
        <f t="shared" si="180"/>
        <v>42123.851145833338</v>
      </c>
      <c r="O2353" t="b">
        <v>0</v>
      </c>
      <c r="P2353">
        <v>7</v>
      </c>
      <c r="Q2353" t="b">
        <v>0</v>
      </c>
      <c r="R2353" t="s">
        <v>8272</v>
      </c>
      <c r="S2353" s="7">
        <f t="shared" si="181"/>
        <v>0.5714285714285714</v>
      </c>
      <c r="T2353" s="7">
        <f t="shared" si="184"/>
        <v>15.428571428571429</v>
      </c>
      <c r="U2353" t="s">
        <v>8319</v>
      </c>
      <c r="V2353" t="s">
        <v>8320</v>
      </c>
    </row>
    <row r="2354" spans="1:22" ht="4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4">
        <f t="shared" si="182"/>
        <v>42101.383703703701</v>
      </c>
      <c r="M2354" s="19">
        <f t="shared" si="183"/>
        <v>2015</v>
      </c>
      <c r="N2354" s="14">
        <f t="shared" si="180"/>
        <v>42161.383703703701</v>
      </c>
      <c r="O2354" t="b">
        <v>0</v>
      </c>
      <c r="P2354">
        <v>0</v>
      </c>
      <c r="Q2354" t="b">
        <v>0</v>
      </c>
      <c r="R2354" t="s">
        <v>8272</v>
      </c>
      <c r="S2354" s="7">
        <f t="shared" si="181"/>
        <v>0</v>
      </c>
      <c r="T2354" s="7">
        <f t="shared" si="184"/>
        <v>0</v>
      </c>
      <c r="U2354" t="s">
        <v>8319</v>
      </c>
      <c r="V2354" t="s">
        <v>8320</v>
      </c>
    </row>
    <row r="2355" spans="1:22" ht="4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4">
        <f t="shared" si="182"/>
        <v>42103.426180555558</v>
      </c>
      <c r="M2355" s="19">
        <f t="shared" si="183"/>
        <v>2015</v>
      </c>
      <c r="N2355" s="14">
        <f t="shared" si="180"/>
        <v>42115.426180555558</v>
      </c>
      <c r="O2355" t="b">
        <v>0</v>
      </c>
      <c r="P2355">
        <v>0</v>
      </c>
      <c r="Q2355" t="b">
        <v>0</v>
      </c>
      <c r="R2355" t="s">
        <v>8272</v>
      </c>
      <c r="S2355" s="7">
        <f t="shared" si="181"/>
        <v>0</v>
      </c>
      <c r="T2355" s="7">
        <f t="shared" si="184"/>
        <v>0</v>
      </c>
      <c r="U2355" t="s">
        <v>8319</v>
      </c>
      <c r="V2355" t="s">
        <v>8320</v>
      </c>
    </row>
    <row r="2356" spans="1:22" ht="30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1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4">
        <f t="shared" si="182"/>
        <v>41954.472916666666</v>
      </c>
      <c r="M2356" s="19">
        <f t="shared" si="183"/>
        <v>2014</v>
      </c>
      <c r="N2356" s="14">
        <f t="shared" si="180"/>
        <v>42014.472916666666</v>
      </c>
      <c r="O2356" t="b">
        <v>0</v>
      </c>
      <c r="P2356">
        <v>1</v>
      </c>
      <c r="Q2356" t="b">
        <v>0</v>
      </c>
      <c r="R2356" t="s">
        <v>8272</v>
      </c>
      <c r="S2356" s="7">
        <f t="shared" si="181"/>
        <v>7.1428571428571425E-2</v>
      </c>
      <c r="T2356" s="7">
        <f t="shared" si="184"/>
        <v>25</v>
      </c>
      <c r="U2356" t="s">
        <v>8319</v>
      </c>
      <c r="V2356" t="s">
        <v>8320</v>
      </c>
    </row>
    <row r="2357" spans="1:22" ht="4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2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4">
        <f t="shared" si="182"/>
        <v>42096.668240740742</v>
      </c>
      <c r="M2357" s="19">
        <f t="shared" si="183"/>
        <v>2015</v>
      </c>
      <c r="N2357" s="14">
        <f t="shared" si="180"/>
        <v>42126.668240740742</v>
      </c>
      <c r="O2357" t="b">
        <v>0</v>
      </c>
      <c r="P2357">
        <v>2</v>
      </c>
      <c r="Q2357" t="b">
        <v>0</v>
      </c>
      <c r="R2357" t="s">
        <v>8272</v>
      </c>
      <c r="S2357" s="7">
        <f t="shared" si="181"/>
        <v>0.6875</v>
      </c>
      <c r="T2357" s="7">
        <f t="shared" si="184"/>
        <v>27.5</v>
      </c>
      <c r="U2357" t="s">
        <v>8319</v>
      </c>
      <c r="V2357" t="s">
        <v>8320</v>
      </c>
    </row>
    <row r="2358" spans="1:22" ht="30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4">
        <f t="shared" si="182"/>
        <v>42130.53361111111</v>
      </c>
      <c r="M2358" s="19">
        <f t="shared" si="183"/>
        <v>2015</v>
      </c>
      <c r="N2358" s="14">
        <f t="shared" si="180"/>
        <v>42160.53361111111</v>
      </c>
      <c r="O2358" t="b">
        <v>0</v>
      </c>
      <c r="P2358">
        <v>0</v>
      </c>
      <c r="Q2358" t="b">
        <v>0</v>
      </c>
      <c r="R2358" t="s">
        <v>8272</v>
      </c>
      <c r="S2358" s="7">
        <f t="shared" si="181"/>
        <v>0</v>
      </c>
      <c r="T2358" s="7">
        <f t="shared" si="184"/>
        <v>0</v>
      </c>
      <c r="U2358" t="s">
        <v>8319</v>
      </c>
      <c r="V2358" t="s">
        <v>8320</v>
      </c>
    </row>
    <row r="2359" spans="1:22" ht="30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4">
        <f t="shared" si="182"/>
        <v>42264.370115740741</v>
      </c>
      <c r="M2359" s="19">
        <f t="shared" si="183"/>
        <v>2015</v>
      </c>
      <c r="N2359" s="14">
        <f t="shared" si="180"/>
        <v>42294.370115740741</v>
      </c>
      <c r="O2359" t="b">
        <v>0</v>
      </c>
      <c r="P2359">
        <v>0</v>
      </c>
      <c r="Q2359" t="b">
        <v>0</v>
      </c>
      <c r="R2359" t="s">
        <v>8272</v>
      </c>
      <c r="S2359" s="7">
        <f t="shared" si="181"/>
        <v>0</v>
      </c>
      <c r="T2359" s="7">
        <f t="shared" si="184"/>
        <v>0</v>
      </c>
      <c r="U2359" t="s">
        <v>8319</v>
      </c>
      <c r="V2359" t="s">
        <v>8320</v>
      </c>
    </row>
    <row r="2360" spans="1:22" ht="30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4">
        <f t="shared" si="182"/>
        <v>41978.680972222224</v>
      </c>
      <c r="M2360" s="19">
        <f t="shared" si="183"/>
        <v>2014</v>
      </c>
      <c r="N2360" s="14">
        <f t="shared" si="180"/>
        <v>42034.777083333334</v>
      </c>
      <c r="O2360" t="b">
        <v>0</v>
      </c>
      <c r="P2360">
        <v>0</v>
      </c>
      <c r="Q2360" t="b">
        <v>0</v>
      </c>
      <c r="R2360" t="s">
        <v>8272</v>
      </c>
      <c r="S2360" s="7">
        <f t="shared" si="181"/>
        <v>0</v>
      </c>
      <c r="T2360" s="7">
        <f t="shared" si="184"/>
        <v>0</v>
      </c>
      <c r="U2360" t="s">
        <v>8319</v>
      </c>
      <c r="V2360" t="s">
        <v>8320</v>
      </c>
    </row>
    <row r="2361" spans="1:22" ht="4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3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4">
        <f t="shared" si="182"/>
        <v>42159.399583333332</v>
      </c>
      <c r="M2361" s="19">
        <f t="shared" si="183"/>
        <v>2015</v>
      </c>
      <c r="N2361" s="14">
        <f t="shared" si="180"/>
        <v>42219.399583333332</v>
      </c>
      <c r="O2361" t="b">
        <v>0</v>
      </c>
      <c r="P2361">
        <v>3</v>
      </c>
      <c r="Q2361" t="b">
        <v>0</v>
      </c>
      <c r="R2361" t="s">
        <v>8272</v>
      </c>
      <c r="S2361" s="7">
        <f t="shared" si="181"/>
        <v>14.680000000000001</v>
      </c>
      <c r="T2361" s="7">
        <f t="shared" si="184"/>
        <v>367</v>
      </c>
      <c r="U2361" t="s">
        <v>8319</v>
      </c>
      <c r="V2361" t="s">
        <v>8320</v>
      </c>
    </row>
    <row r="2362" spans="1:22" ht="4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1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4">
        <f t="shared" si="182"/>
        <v>42377.45694444445</v>
      </c>
      <c r="M2362" s="19">
        <f t="shared" si="183"/>
        <v>2016</v>
      </c>
      <c r="N2362" s="14">
        <f t="shared" si="180"/>
        <v>42407.45694444445</v>
      </c>
      <c r="O2362" t="b">
        <v>0</v>
      </c>
      <c r="P2362">
        <v>1</v>
      </c>
      <c r="Q2362" t="b">
        <v>0</v>
      </c>
      <c r="R2362" t="s">
        <v>8272</v>
      </c>
      <c r="S2362" s="7">
        <f t="shared" si="181"/>
        <v>0.04</v>
      </c>
      <c r="T2362" s="7">
        <f t="shared" si="184"/>
        <v>2</v>
      </c>
      <c r="U2362" t="s">
        <v>8319</v>
      </c>
      <c r="V2362" t="s">
        <v>8320</v>
      </c>
    </row>
    <row r="2363" spans="1:22" ht="4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4">
        <f t="shared" si="182"/>
        <v>42466.608888888892</v>
      </c>
      <c r="M2363" s="19">
        <f t="shared" si="183"/>
        <v>2016</v>
      </c>
      <c r="N2363" s="14">
        <f t="shared" si="180"/>
        <v>42490.666666666672</v>
      </c>
      <c r="O2363" t="b">
        <v>0</v>
      </c>
      <c r="P2363">
        <v>0</v>
      </c>
      <c r="Q2363" t="b">
        <v>0</v>
      </c>
      <c r="R2363" t="s">
        <v>8272</v>
      </c>
      <c r="S2363" s="7">
        <f t="shared" si="181"/>
        <v>0</v>
      </c>
      <c r="T2363" s="7">
        <f t="shared" si="184"/>
        <v>0</v>
      </c>
      <c r="U2363" t="s">
        <v>8319</v>
      </c>
      <c r="V2363" t="s">
        <v>8320</v>
      </c>
    </row>
    <row r="2364" spans="1:22" ht="30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2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4">
        <f t="shared" si="182"/>
        <v>41954.438310185185</v>
      </c>
      <c r="M2364" s="19">
        <f t="shared" si="183"/>
        <v>2014</v>
      </c>
      <c r="N2364" s="14">
        <f t="shared" si="180"/>
        <v>41984.438310185185</v>
      </c>
      <c r="O2364" t="b">
        <v>0</v>
      </c>
      <c r="P2364">
        <v>2</v>
      </c>
      <c r="Q2364" t="b">
        <v>0</v>
      </c>
      <c r="R2364" t="s">
        <v>8272</v>
      </c>
      <c r="S2364" s="7">
        <f t="shared" si="181"/>
        <v>28.571428571428569</v>
      </c>
      <c r="T2364" s="7">
        <f t="shared" si="184"/>
        <v>60</v>
      </c>
      <c r="U2364" t="s">
        <v>8319</v>
      </c>
      <c r="V2364" t="s">
        <v>8320</v>
      </c>
    </row>
    <row r="2365" spans="1:22" ht="4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4">
        <f t="shared" si="182"/>
        <v>42321.761574074073</v>
      </c>
      <c r="M2365" s="19">
        <f t="shared" si="183"/>
        <v>2015</v>
      </c>
      <c r="N2365" s="14">
        <f t="shared" si="180"/>
        <v>42366.761574074073</v>
      </c>
      <c r="O2365" t="b">
        <v>0</v>
      </c>
      <c r="P2365">
        <v>0</v>
      </c>
      <c r="Q2365" t="b">
        <v>0</v>
      </c>
      <c r="R2365" t="s">
        <v>8272</v>
      </c>
      <c r="S2365" s="7">
        <f t="shared" si="181"/>
        <v>0</v>
      </c>
      <c r="T2365" s="7">
        <f t="shared" si="184"/>
        <v>0</v>
      </c>
      <c r="U2365" t="s">
        <v>8319</v>
      </c>
      <c r="V2365" t="s">
        <v>8320</v>
      </c>
    </row>
    <row r="2366" spans="1:22" ht="30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4">
        <f t="shared" si="182"/>
        <v>42248.684675925921</v>
      </c>
      <c r="M2366" s="19">
        <f t="shared" si="183"/>
        <v>2015</v>
      </c>
      <c r="N2366" s="14">
        <f t="shared" si="180"/>
        <v>42303.684675925921</v>
      </c>
      <c r="O2366" t="b">
        <v>0</v>
      </c>
      <c r="P2366">
        <v>0</v>
      </c>
      <c r="Q2366" t="b">
        <v>0</v>
      </c>
      <c r="R2366" t="s">
        <v>8272</v>
      </c>
      <c r="S2366" s="7">
        <f t="shared" si="181"/>
        <v>0</v>
      </c>
      <c r="T2366" s="7">
        <f t="shared" si="184"/>
        <v>0</v>
      </c>
      <c r="U2366" t="s">
        <v>8319</v>
      </c>
      <c r="V2366" t="s">
        <v>8320</v>
      </c>
    </row>
    <row r="2367" spans="1:22" ht="4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4">
        <f t="shared" si="182"/>
        <v>42346.486400462964</v>
      </c>
      <c r="M2367" s="19">
        <f t="shared" si="183"/>
        <v>2015</v>
      </c>
      <c r="N2367" s="14">
        <f t="shared" si="180"/>
        <v>42386.708333333328</v>
      </c>
      <c r="O2367" t="b">
        <v>0</v>
      </c>
      <c r="P2367">
        <v>0</v>
      </c>
      <c r="Q2367" t="b">
        <v>0</v>
      </c>
      <c r="R2367" t="s">
        <v>8272</v>
      </c>
      <c r="S2367" s="7">
        <f t="shared" si="181"/>
        <v>0</v>
      </c>
      <c r="T2367" s="7">
        <f t="shared" si="184"/>
        <v>0</v>
      </c>
      <c r="U2367" t="s">
        <v>8319</v>
      </c>
      <c r="V2367" t="s">
        <v>8320</v>
      </c>
    </row>
    <row r="2368" spans="1:22" ht="4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27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4">
        <f t="shared" si="182"/>
        <v>42268.281631944439</v>
      </c>
      <c r="M2368" s="19">
        <f t="shared" si="183"/>
        <v>2015</v>
      </c>
      <c r="N2368" s="14">
        <f t="shared" si="180"/>
        <v>42298.281631944439</v>
      </c>
      <c r="O2368" t="b">
        <v>0</v>
      </c>
      <c r="P2368">
        <v>27</v>
      </c>
      <c r="Q2368" t="b">
        <v>0</v>
      </c>
      <c r="R2368" t="s">
        <v>8272</v>
      </c>
      <c r="S2368" s="7">
        <f t="shared" si="181"/>
        <v>10.52</v>
      </c>
      <c r="T2368" s="7">
        <f t="shared" si="184"/>
        <v>97.407407407407405</v>
      </c>
      <c r="U2368" t="s">
        <v>8319</v>
      </c>
      <c r="V2368" t="s">
        <v>8320</v>
      </c>
    </row>
    <row r="2369" spans="1:22" ht="4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14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4">
        <f t="shared" si="182"/>
        <v>42425.720092592594</v>
      </c>
      <c r="M2369" s="19">
        <f t="shared" si="183"/>
        <v>2016</v>
      </c>
      <c r="N2369" s="14">
        <f t="shared" si="180"/>
        <v>42485.678425925929</v>
      </c>
      <c r="O2369" t="b">
        <v>0</v>
      </c>
      <c r="P2369">
        <v>14</v>
      </c>
      <c r="Q2369" t="b">
        <v>0</v>
      </c>
      <c r="R2369" t="s">
        <v>8272</v>
      </c>
      <c r="S2369" s="7">
        <f t="shared" si="181"/>
        <v>1.34</v>
      </c>
      <c r="T2369" s="7">
        <f t="shared" si="184"/>
        <v>47.857142857142854</v>
      </c>
      <c r="U2369" t="s">
        <v>8319</v>
      </c>
      <c r="V2369" t="s">
        <v>8320</v>
      </c>
    </row>
    <row r="2370" spans="1:22" ht="4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2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4">
        <f t="shared" si="182"/>
        <v>42063.471817129626</v>
      </c>
      <c r="M2370" s="19">
        <f t="shared" si="183"/>
        <v>2015</v>
      </c>
      <c r="N2370" s="14">
        <f t="shared" ref="N2370:N2433" si="185">(J2370/86400)+25569+(-6/24)</f>
        <v>42108.430150462962</v>
      </c>
      <c r="O2370" t="b">
        <v>0</v>
      </c>
      <c r="P2370">
        <v>2</v>
      </c>
      <c r="Q2370" t="b">
        <v>0</v>
      </c>
      <c r="R2370" t="s">
        <v>8272</v>
      </c>
      <c r="S2370" s="7">
        <f t="shared" ref="S2370:S2433" si="186">F2370/D2370*100</f>
        <v>0.25</v>
      </c>
      <c r="T2370" s="7">
        <f t="shared" si="184"/>
        <v>50</v>
      </c>
      <c r="U2370" t="s">
        <v>8319</v>
      </c>
      <c r="V2370" t="s">
        <v>8320</v>
      </c>
    </row>
    <row r="2371" spans="1:22" ht="4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4">
        <f t="shared" ref="L2371:L2434" si="187">(K2371/86400)+25569+(-6/24)</f>
        <v>42380.562627314815</v>
      </c>
      <c r="M2371" s="19">
        <f t="shared" ref="M2371:M2434" si="188">YEAR(L2371)</f>
        <v>2016</v>
      </c>
      <c r="N2371" s="14">
        <f t="shared" si="185"/>
        <v>42410.562627314815</v>
      </c>
      <c r="O2371" t="b">
        <v>0</v>
      </c>
      <c r="P2371">
        <v>0</v>
      </c>
      <c r="Q2371" t="b">
        <v>0</v>
      </c>
      <c r="R2371" t="s">
        <v>8272</v>
      </c>
      <c r="S2371" s="7">
        <f t="shared" si="186"/>
        <v>0</v>
      </c>
      <c r="T2371" s="7">
        <f t="shared" ref="T2371:T2434" si="189">IFERROR(F2371/P2371,0)</f>
        <v>0</v>
      </c>
      <c r="U2371" t="s">
        <v>8319</v>
      </c>
      <c r="V2371" t="s">
        <v>8320</v>
      </c>
    </row>
    <row r="2372" spans="1:22" ht="4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4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4">
        <f t="shared" si="187"/>
        <v>41960.93913194444</v>
      </c>
      <c r="M2372" s="19">
        <f t="shared" si="188"/>
        <v>2014</v>
      </c>
      <c r="N2372" s="14">
        <f t="shared" si="185"/>
        <v>41990.93913194444</v>
      </c>
      <c r="O2372" t="b">
        <v>0</v>
      </c>
      <c r="P2372">
        <v>4</v>
      </c>
      <c r="Q2372" t="b">
        <v>0</v>
      </c>
      <c r="R2372" t="s">
        <v>8272</v>
      </c>
      <c r="S2372" s="7">
        <f t="shared" si="186"/>
        <v>0.32800000000000001</v>
      </c>
      <c r="T2372" s="7">
        <f t="shared" si="189"/>
        <v>20.5</v>
      </c>
      <c r="U2372" t="s">
        <v>8319</v>
      </c>
      <c r="V2372" t="s">
        <v>8320</v>
      </c>
    </row>
    <row r="2373" spans="1:22" ht="4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4">
        <f t="shared" si="187"/>
        <v>42150.527731481481</v>
      </c>
      <c r="M2373" s="19">
        <f t="shared" si="188"/>
        <v>2015</v>
      </c>
      <c r="N2373" s="14">
        <f t="shared" si="185"/>
        <v>42180.527731481481</v>
      </c>
      <c r="O2373" t="b">
        <v>0</v>
      </c>
      <c r="P2373">
        <v>0</v>
      </c>
      <c r="Q2373" t="b">
        <v>0</v>
      </c>
      <c r="R2373" t="s">
        <v>8272</v>
      </c>
      <c r="S2373" s="7">
        <f t="shared" si="186"/>
        <v>0</v>
      </c>
      <c r="T2373" s="7">
        <f t="shared" si="189"/>
        <v>0</v>
      </c>
      <c r="U2373" t="s">
        <v>8319</v>
      </c>
      <c r="V2373" t="s">
        <v>8320</v>
      </c>
    </row>
    <row r="2374" spans="1:22" ht="4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6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4">
        <f t="shared" si="187"/>
        <v>42087.819108796291</v>
      </c>
      <c r="M2374" s="19">
        <f t="shared" si="188"/>
        <v>2015</v>
      </c>
      <c r="N2374" s="14">
        <f t="shared" si="185"/>
        <v>42117.819108796291</v>
      </c>
      <c r="O2374" t="b">
        <v>0</v>
      </c>
      <c r="P2374">
        <v>6</v>
      </c>
      <c r="Q2374" t="b">
        <v>0</v>
      </c>
      <c r="R2374" t="s">
        <v>8272</v>
      </c>
      <c r="S2374" s="7">
        <f t="shared" si="186"/>
        <v>3.2727272727272729</v>
      </c>
      <c r="T2374" s="7">
        <f t="shared" si="189"/>
        <v>30</v>
      </c>
      <c r="U2374" t="s">
        <v>8319</v>
      </c>
      <c r="V2374" t="s">
        <v>8320</v>
      </c>
    </row>
    <row r="2375" spans="1:22" ht="30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1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4">
        <f t="shared" si="187"/>
        <v>42215.412314814814</v>
      </c>
      <c r="M2375" s="19">
        <f t="shared" si="188"/>
        <v>2015</v>
      </c>
      <c r="N2375" s="14">
        <f t="shared" si="185"/>
        <v>42245.412314814814</v>
      </c>
      <c r="O2375" t="b">
        <v>0</v>
      </c>
      <c r="P2375">
        <v>1</v>
      </c>
      <c r="Q2375" t="b">
        <v>0</v>
      </c>
      <c r="R2375" t="s">
        <v>8272</v>
      </c>
      <c r="S2375" s="7">
        <f t="shared" si="186"/>
        <v>5.8823529411764705E-3</v>
      </c>
      <c r="T2375" s="7">
        <f t="shared" si="189"/>
        <v>50</v>
      </c>
      <c r="U2375" t="s">
        <v>8319</v>
      </c>
      <c r="V2375" t="s">
        <v>8320</v>
      </c>
    </row>
    <row r="2376" spans="1:22" ht="45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4">
        <f t="shared" si="187"/>
        <v>42017.593287037038</v>
      </c>
      <c r="M2376" s="19">
        <f t="shared" si="188"/>
        <v>2015</v>
      </c>
      <c r="N2376" s="14">
        <f t="shared" si="185"/>
        <v>42047.593287037038</v>
      </c>
      <c r="O2376" t="b">
        <v>0</v>
      </c>
      <c r="P2376">
        <v>1</v>
      </c>
      <c r="Q2376" t="b">
        <v>0</v>
      </c>
      <c r="R2376" t="s">
        <v>8272</v>
      </c>
      <c r="S2376" s="7">
        <f t="shared" si="186"/>
        <v>4.5454545454545456E-2</v>
      </c>
      <c r="T2376" s="7">
        <f t="shared" si="189"/>
        <v>10</v>
      </c>
      <c r="U2376" t="s">
        <v>8319</v>
      </c>
      <c r="V2376" t="s">
        <v>8320</v>
      </c>
    </row>
    <row r="2377" spans="1:22" ht="4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4">
        <f t="shared" si="187"/>
        <v>42592.586076388892</v>
      </c>
      <c r="M2377" s="19">
        <f t="shared" si="188"/>
        <v>2016</v>
      </c>
      <c r="N2377" s="14">
        <f t="shared" si="185"/>
        <v>42622.586076388892</v>
      </c>
      <c r="O2377" t="b">
        <v>0</v>
      </c>
      <c r="P2377">
        <v>0</v>
      </c>
      <c r="Q2377" t="b">
        <v>0</v>
      </c>
      <c r="R2377" t="s">
        <v>8272</v>
      </c>
      <c r="S2377" s="7">
        <f t="shared" si="186"/>
        <v>0</v>
      </c>
      <c r="T2377" s="7">
        <f t="shared" si="189"/>
        <v>0</v>
      </c>
      <c r="U2377" t="s">
        <v>8319</v>
      </c>
      <c r="V2377" t="s">
        <v>8320</v>
      </c>
    </row>
    <row r="2378" spans="1:22" ht="30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4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4">
        <f t="shared" si="187"/>
        <v>42318.675532407404</v>
      </c>
      <c r="M2378" s="19">
        <f t="shared" si="188"/>
        <v>2015</v>
      </c>
      <c r="N2378" s="14">
        <f t="shared" si="185"/>
        <v>42348.675532407404</v>
      </c>
      <c r="O2378" t="b">
        <v>0</v>
      </c>
      <c r="P2378">
        <v>4</v>
      </c>
      <c r="Q2378" t="b">
        <v>0</v>
      </c>
      <c r="R2378" t="s">
        <v>8272</v>
      </c>
      <c r="S2378" s="7">
        <f t="shared" si="186"/>
        <v>10.877666666666666</v>
      </c>
      <c r="T2378" s="7">
        <f t="shared" si="189"/>
        <v>81.582499999999996</v>
      </c>
      <c r="U2378" t="s">
        <v>8319</v>
      </c>
      <c r="V2378" t="s">
        <v>8320</v>
      </c>
    </row>
    <row r="2379" spans="1:22" ht="4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4">
        <f t="shared" si="187"/>
        <v>42669.620173611111</v>
      </c>
      <c r="M2379" s="19">
        <f t="shared" si="188"/>
        <v>2016</v>
      </c>
      <c r="N2379" s="14">
        <f t="shared" si="185"/>
        <v>42699.661840277782</v>
      </c>
      <c r="O2379" t="b">
        <v>0</v>
      </c>
      <c r="P2379">
        <v>0</v>
      </c>
      <c r="Q2379" t="b">
        <v>0</v>
      </c>
      <c r="R2379" t="s">
        <v>8272</v>
      </c>
      <c r="S2379" s="7">
        <f t="shared" si="186"/>
        <v>0</v>
      </c>
      <c r="T2379" s="7">
        <f t="shared" si="189"/>
        <v>0</v>
      </c>
      <c r="U2379" t="s">
        <v>8319</v>
      </c>
      <c r="V2379" t="s">
        <v>8320</v>
      </c>
    </row>
    <row r="2380" spans="1:22" ht="30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4">
        <f t="shared" si="187"/>
        <v>42212.763078703705</v>
      </c>
      <c r="M2380" s="19">
        <f t="shared" si="188"/>
        <v>2015</v>
      </c>
      <c r="N2380" s="14">
        <f t="shared" si="185"/>
        <v>42241.763078703705</v>
      </c>
      <c r="O2380" t="b">
        <v>0</v>
      </c>
      <c r="P2380">
        <v>0</v>
      </c>
      <c r="Q2380" t="b">
        <v>0</v>
      </c>
      <c r="R2380" t="s">
        <v>8272</v>
      </c>
      <c r="S2380" s="7">
        <f t="shared" si="186"/>
        <v>0</v>
      </c>
      <c r="T2380" s="7">
        <f t="shared" si="189"/>
        <v>0</v>
      </c>
      <c r="U2380" t="s">
        <v>8319</v>
      </c>
      <c r="V2380" t="s">
        <v>8320</v>
      </c>
    </row>
    <row r="2381" spans="1:22" ht="30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4">
        <f t="shared" si="187"/>
        <v>42236.766388888893</v>
      </c>
      <c r="M2381" s="19">
        <f t="shared" si="188"/>
        <v>2015</v>
      </c>
      <c r="N2381" s="14">
        <f t="shared" si="185"/>
        <v>42281.766388888893</v>
      </c>
      <c r="O2381" t="b">
        <v>0</v>
      </c>
      <c r="P2381">
        <v>0</v>
      </c>
      <c r="Q2381" t="b">
        <v>0</v>
      </c>
      <c r="R2381" t="s">
        <v>8272</v>
      </c>
      <c r="S2381" s="7">
        <f t="shared" si="186"/>
        <v>0</v>
      </c>
      <c r="T2381" s="7">
        <f t="shared" si="189"/>
        <v>0</v>
      </c>
      <c r="U2381" t="s">
        <v>8319</v>
      </c>
      <c r="V2381" t="s">
        <v>8320</v>
      </c>
    </row>
    <row r="2382" spans="1:22" ht="4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3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4">
        <f t="shared" si="187"/>
        <v>42248.543310185181</v>
      </c>
      <c r="M2382" s="19">
        <f t="shared" si="188"/>
        <v>2015</v>
      </c>
      <c r="N2382" s="14">
        <f t="shared" si="185"/>
        <v>42278.543310185181</v>
      </c>
      <c r="O2382" t="b">
        <v>0</v>
      </c>
      <c r="P2382">
        <v>3</v>
      </c>
      <c r="Q2382" t="b">
        <v>0</v>
      </c>
      <c r="R2382" t="s">
        <v>8272</v>
      </c>
      <c r="S2382" s="7">
        <f t="shared" si="186"/>
        <v>0.36666666666666664</v>
      </c>
      <c r="T2382" s="7">
        <f t="shared" si="189"/>
        <v>18.333333333333332</v>
      </c>
      <c r="U2382" t="s">
        <v>8319</v>
      </c>
      <c r="V2382" t="s">
        <v>8320</v>
      </c>
    </row>
    <row r="2383" spans="1:22" ht="30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7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4">
        <f t="shared" si="187"/>
        <v>42074.685740740737</v>
      </c>
      <c r="M2383" s="19">
        <f t="shared" si="188"/>
        <v>2015</v>
      </c>
      <c r="N2383" s="14">
        <f t="shared" si="185"/>
        <v>42104.685740740737</v>
      </c>
      <c r="O2383" t="b">
        <v>0</v>
      </c>
      <c r="P2383">
        <v>7</v>
      </c>
      <c r="Q2383" t="b">
        <v>0</v>
      </c>
      <c r="R2383" t="s">
        <v>8272</v>
      </c>
      <c r="S2383" s="7">
        <f t="shared" si="186"/>
        <v>1.8193398957730169</v>
      </c>
      <c r="T2383" s="7">
        <f t="shared" si="189"/>
        <v>224.42857142857142</v>
      </c>
      <c r="U2383" t="s">
        <v>8319</v>
      </c>
      <c r="V2383" t="s">
        <v>8320</v>
      </c>
    </row>
    <row r="2384" spans="1:22" ht="45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2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4">
        <f t="shared" si="187"/>
        <v>42194.937534722223</v>
      </c>
      <c r="M2384" s="19">
        <f t="shared" si="188"/>
        <v>2015</v>
      </c>
      <c r="N2384" s="14">
        <f t="shared" si="185"/>
        <v>42219.937534722223</v>
      </c>
      <c r="O2384" t="b">
        <v>0</v>
      </c>
      <c r="P2384">
        <v>2</v>
      </c>
      <c r="Q2384" t="b">
        <v>0</v>
      </c>
      <c r="R2384" t="s">
        <v>8272</v>
      </c>
      <c r="S2384" s="7">
        <f t="shared" si="186"/>
        <v>2.5</v>
      </c>
      <c r="T2384" s="7">
        <f t="shared" si="189"/>
        <v>37.5</v>
      </c>
      <c r="U2384" t="s">
        <v>8319</v>
      </c>
      <c r="V2384" t="s">
        <v>8320</v>
      </c>
    </row>
    <row r="2385" spans="1:22" ht="4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3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4">
        <f t="shared" si="187"/>
        <v>42026.806793981479</v>
      </c>
      <c r="M2385" s="19">
        <f t="shared" si="188"/>
        <v>2015</v>
      </c>
      <c r="N2385" s="14">
        <f t="shared" si="185"/>
        <v>42056.806793981479</v>
      </c>
      <c r="O2385" t="b">
        <v>0</v>
      </c>
      <c r="P2385">
        <v>3</v>
      </c>
      <c r="Q2385" t="b">
        <v>0</v>
      </c>
      <c r="R2385" t="s">
        <v>8272</v>
      </c>
      <c r="S2385" s="7">
        <f t="shared" si="186"/>
        <v>4.3499999999999996</v>
      </c>
      <c r="T2385" s="7">
        <f t="shared" si="189"/>
        <v>145</v>
      </c>
      <c r="U2385" t="s">
        <v>8319</v>
      </c>
      <c r="V2385" t="s">
        <v>8320</v>
      </c>
    </row>
    <row r="2386" spans="1:22" ht="45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4">
        <f t="shared" si="187"/>
        <v>41926.817627314813</v>
      </c>
      <c r="M2386" s="19">
        <f t="shared" si="188"/>
        <v>2014</v>
      </c>
      <c r="N2386" s="14">
        <f t="shared" si="185"/>
        <v>41956.859293981484</v>
      </c>
      <c r="O2386" t="b">
        <v>0</v>
      </c>
      <c r="P2386">
        <v>8</v>
      </c>
      <c r="Q2386" t="b">
        <v>0</v>
      </c>
      <c r="R2386" t="s">
        <v>8272</v>
      </c>
      <c r="S2386" s="7">
        <f t="shared" si="186"/>
        <v>0.8</v>
      </c>
      <c r="T2386" s="7">
        <f t="shared" si="189"/>
        <v>1</v>
      </c>
      <c r="U2386" t="s">
        <v>8319</v>
      </c>
      <c r="V2386" t="s">
        <v>8320</v>
      </c>
    </row>
    <row r="2387" spans="1:22" ht="4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4">
        <f t="shared" si="187"/>
        <v>42191.45175925926</v>
      </c>
      <c r="M2387" s="19">
        <f t="shared" si="188"/>
        <v>2015</v>
      </c>
      <c r="N2387" s="14">
        <f t="shared" si="185"/>
        <v>42221.45175925926</v>
      </c>
      <c r="O2387" t="b">
        <v>0</v>
      </c>
      <c r="P2387">
        <v>7</v>
      </c>
      <c r="Q2387" t="b">
        <v>0</v>
      </c>
      <c r="R2387" t="s">
        <v>8272</v>
      </c>
      <c r="S2387" s="7">
        <f t="shared" si="186"/>
        <v>1.2123076923076923</v>
      </c>
      <c r="T2387" s="7">
        <f t="shared" si="189"/>
        <v>112.57142857142857</v>
      </c>
      <c r="U2387" t="s">
        <v>8319</v>
      </c>
      <c r="V2387" t="s">
        <v>8320</v>
      </c>
    </row>
    <row r="2388" spans="1:22" ht="4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4">
        <f t="shared" si="187"/>
        <v>41954.588240740741</v>
      </c>
      <c r="M2388" s="19">
        <f t="shared" si="188"/>
        <v>2014</v>
      </c>
      <c r="N2388" s="14">
        <f t="shared" si="185"/>
        <v>42014.588240740741</v>
      </c>
      <c r="O2388" t="b">
        <v>0</v>
      </c>
      <c r="P2388">
        <v>0</v>
      </c>
      <c r="Q2388" t="b">
        <v>0</v>
      </c>
      <c r="R2388" t="s">
        <v>8272</v>
      </c>
      <c r="S2388" s="7">
        <f t="shared" si="186"/>
        <v>0</v>
      </c>
      <c r="T2388" s="7">
        <f t="shared" si="189"/>
        <v>0</v>
      </c>
      <c r="U2388" t="s">
        <v>8319</v>
      </c>
      <c r="V2388" t="s">
        <v>8320</v>
      </c>
    </row>
    <row r="2389" spans="1:22" ht="45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3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4">
        <f t="shared" si="187"/>
        <v>42528.376620370371</v>
      </c>
      <c r="M2389" s="19">
        <f t="shared" si="188"/>
        <v>2016</v>
      </c>
      <c r="N2389" s="14">
        <f t="shared" si="185"/>
        <v>42573.376620370371</v>
      </c>
      <c r="O2389" t="b">
        <v>0</v>
      </c>
      <c r="P2389">
        <v>3</v>
      </c>
      <c r="Q2389" t="b">
        <v>0</v>
      </c>
      <c r="R2389" t="s">
        <v>8272</v>
      </c>
      <c r="S2389" s="7">
        <f t="shared" si="186"/>
        <v>0.68399999999999994</v>
      </c>
      <c r="T2389" s="7">
        <f t="shared" si="189"/>
        <v>342</v>
      </c>
      <c r="U2389" t="s">
        <v>8319</v>
      </c>
      <c r="V2389" t="s">
        <v>8320</v>
      </c>
    </row>
    <row r="2390" spans="1:22" ht="4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8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4">
        <f t="shared" si="187"/>
        <v>41989.603692129633</v>
      </c>
      <c r="M2390" s="19">
        <f t="shared" si="188"/>
        <v>2014</v>
      </c>
      <c r="N2390" s="14">
        <f t="shared" si="185"/>
        <v>42019.561805555553</v>
      </c>
      <c r="O2390" t="b">
        <v>0</v>
      </c>
      <c r="P2390">
        <v>8</v>
      </c>
      <c r="Q2390" t="b">
        <v>0</v>
      </c>
      <c r="R2390" t="s">
        <v>8272</v>
      </c>
      <c r="S2390" s="7">
        <f t="shared" si="186"/>
        <v>1.2513513513513512</v>
      </c>
      <c r="T2390" s="7">
        <f t="shared" si="189"/>
        <v>57.875</v>
      </c>
      <c r="U2390" t="s">
        <v>8319</v>
      </c>
      <c r="V2390" t="s">
        <v>8320</v>
      </c>
    </row>
    <row r="2391" spans="1:22" ht="45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1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4">
        <f t="shared" si="187"/>
        <v>42179.403379629628</v>
      </c>
      <c r="M2391" s="19">
        <f t="shared" si="188"/>
        <v>2015</v>
      </c>
      <c r="N2391" s="14">
        <f t="shared" si="185"/>
        <v>42210.665972222225</v>
      </c>
      <c r="O2391" t="b">
        <v>0</v>
      </c>
      <c r="P2391">
        <v>1</v>
      </c>
      <c r="Q2391" t="b">
        <v>0</v>
      </c>
      <c r="R2391" t="s">
        <v>8272</v>
      </c>
      <c r="S2391" s="7">
        <f t="shared" si="186"/>
        <v>0.1875</v>
      </c>
      <c r="T2391" s="7">
        <f t="shared" si="189"/>
        <v>30</v>
      </c>
      <c r="U2391" t="s">
        <v>8319</v>
      </c>
      <c r="V2391" t="s">
        <v>8320</v>
      </c>
    </row>
    <row r="2392" spans="1:22" ht="4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4">
        <f t="shared" si="187"/>
        <v>41968.012314814812</v>
      </c>
      <c r="M2392" s="19">
        <f t="shared" si="188"/>
        <v>2014</v>
      </c>
      <c r="N2392" s="14">
        <f t="shared" si="185"/>
        <v>42008.012314814812</v>
      </c>
      <c r="O2392" t="b">
        <v>0</v>
      </c>
      <c r="P2392">
        <v>0</v>
      </c>
      <c r="Q2392" t="b">
        <v>0</v>
      </c>
      <c r="R2392" t="s">
        <v>8272</v>
      </c>
      <c r="S2392" s="7">
        <f t="shared" si="186"/>
        <v>0</v>
      </c>
      <c r="T2392" s="7">
        <f t="shared" si="189"/>
        <v>0</v>
      </c>
      <c r="U2392" t="s">
        <v>8319</v>
      </c>
      <c r="V2392" t="s">
        <v>8320</v>
      </c>
    </row>
    <row r="2393" spans="1:22" ht="30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1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4">
        <f t="shared" si="187"/>
        <v>42064.544490740736</v>
      </c>
      <c r="M2393" s="19">
        <f t="shared" si="188"/>
        <v>2015</v>
      </c>
      <c r="N2393" s="14">
        <f t="shared" si="185"/>
        <v>42094.502824074079</v>
      </c>
      <c r="O2393" t="b">
        <v>0</v>
      </c>
      <c r="P2393">
        <v>1</v>
      </c>
      <c r="Q2393" t="b">
        <v>0</v>
      </c>
      <c r="R2393" t="s">
        <v>8272</v>
      </c>
      <c r="S2393" s="7">
        <f t="shared" si="186"/>
        <v>0.125</v>
      </c>
      <c r="T2393" s="7">
        <f t="shared" si="189"/>
        <v>25</v>
      </c>
      <c r="U2393" t="s">
        <v>8319</v>
      </c>
      <c r="V2393" t="s">
        <v>8320</v>
      </c>
    </row>
    <row r="2394" spans="1:22" ht="45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4">
        <f t="shared" si="187"/>
        <v>42275.870636574073</v>
      </c>
      <c r="M2394" s="19">
        <f t="shared" si="188"/>
        <v>2015</v>
      </c>
      <c r="N2394" s="14">
        <f t="shared" si="185"/>
        <v>42305.870636574073</v>
      </c>
      <c r="O2394" t="b">
        <v>0</v>
      </c>
      <c r="P2394">
        <v>0</v>
      </c>
      <c r="Q2394" t="b">
        <v>0</v>
      </c>
      <c r="R2394" t="s">
        <v>8272</v>
      </c>
      <c r="S2394" s="7">
        <f t="shared" si="186"/>
        <v>0</v>
      </c>
      <c r="T2394" s="7">
        <f t="shared" si="189"/>
        <v>0</v>
      </c>
      <c r="U2394" t="s">
        <v>8319</v>
      </c>
      <c r="V2394" t="s">
        <v>8320</v>
      </c>
    </row>
    <row r="2395" spans="1:22" ht="4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1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4">
        <f t="shared" si="187"/>
        <v>42194.398344907408</v>
      </c>
      <c r="M2395" s="19">
        <f t="shared" si="188"/>
        <v>2015</v>
      </c>
      <c r="N2395" s="14">
        <f t="shared" si="185"/>
        <v>42224.398344907408</v>
      </c>
      <c r="O2395" t="b">
        <v>0</v>
      </c>
      <c r="P2395">
        <v>1</v>
      </c>
      <c r="Q2395" t="b">
        <v>0</v>
      </c>
      <c r="R2395" t="s">
        <v>8272</v>
      </c>
      <c r="S2395" s="7">
        <f t="shared" si="186"/>
        <v>0.05</v>
      </c>
      <c r="T2395" s="7">
        <f t="shared" si="189"/>
        <v>50</v>
      </c>
      <c r="U2395" t="s">
        <v>8319</v>
      </c>
      <c r="V2395" t="s">
        <v>8320</v>
      </c>
    </row>
    <row r="2396" spans="1:22" ht="4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2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4">
        <f t="shared" si="187"/>
        <v>42031.112187499995</v>
      </c>
      <c r="M2396" s="19">
        <f t="shared" si="188"/>
        <v>2015</v>
      </c>
      <c r="N2396" s="14">
        <f t="shared" si="185"/>
        <v>42061.112187499995</v>
      </c>
      <c r="O2396" t="b">
        <v>0</v>
      </c>
      <c r="P2396">
        <v>2</v>
      </c>
      <c r="Q2396" t="b">
        <v>0</v>
      </c>
      <c r="R2396" t="s">
        <v>8272</v>
      </c>
      <c r="S2396" s="7">
        <f t="shared" si="186"/>
        <v>0.06</v>
      </c>
      <c r="T2396" s="7">
        <f t="shared" si="189"/>
        <v>1.5</v>
      </c>
      <c r="U2396" t="s">
        <v>8319</v>
      </c>
      <c r="V2396" t="s">
        <v>8320</v>
      </c>
    </row>
    <row r="2397" spans="1:22" ht="4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4">
        <f t="shared" si="187"/>
        <v>42716.871377314819</v>
      </c>
      <c r="M2397" s="19">
        <f t="shared" si="188"/>
        <v>2016</v>
      </c>
      <c r="N2397" s="14">
        <f t="shared" si="185"/>
        <v>42745.122916666667</v>
      </c>
      <c r="O2397" t="b">
        <v>0</v>
      </c>
      <c r="P2397">
        <v>0</v>
      </c>
      <c r="Q2397" t="b">
        <v>0</v>
      </c>
      <c r="R2397" t="s">
        <v>8272</v>
      </c>
      <c r="S2397" s="7">
        <f t="shared" si="186"/>
        <v>0</v>
      </c>
      <c r="T2397" s="7">
        <f t="shared" si="189"/>
        <v>0</v>
      </c>
      <c r="U2397" t="s">
        <v>8319</v>
      </c>
      <c r="V2397" t="s">
        <v>8320</v>
      </c>
    </row>
    <row r="2398" spans="1:22" ht="4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4">
        <f t="shared" si="187"/>
        <v>42262.599050925928</v>
      </c>
      <c r="M2398" s="19">
        <f t="shared" si="188"/>
        <v>2015</v>
      </c>
      <c r="N2398" s="14">
        <f t="shared" si="185"/>
        <v>42292.599050925928</v>
      </c>
      <c r="O2398" t="b">
        <v>0</v>
      </c>
      <c r="P2398">
        <v>1</v>
      </c>
      <c r="Q2398" t="b">
        <v>0</v>
      </c>
      <c r="R2398" t="s">
        <v>8272</v>
      </c>
      <c r="S2398" s="7">
        <f t="shared" si="186"/>
        <v>0.2</v>
      </c>
      <c r="T2398" s="7">
        <f t="shared" si="189"/>
        <v>10</v>
      </c>
      <c r="U2398" t="s">
        <v>8319</v>
      </c>
      <c r="V2398" t="s">
        <v>8320</v>
      </c>
    </row>
    <row r="2399" spans="1:22" ht="4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4">
        <f t="shared" si="187"/>
        <v>41976.63490740741</v>
      </c>
      <c r="M2399" s="19">
        <f t="shared" si="188"/>
        <v>2014</v>
      </c>
      <c r="N2399" s="14">
        <f t="shared" si="185"/>
        <v>42006.63490740741</v>
      </c>
      <c r="O2399" t="b">
        <v>0</v>
      </c>
      <c r="P2399">
        <v>0</v>
      </c>
      <c r="Q2399" t="b">
        <v>0</v>
      </c>
      <c r="R2399" t="s">
        <v>8272</v>
      </c>
      <c r="S2399" s="7">
        <f t="shared" si="186"/>
        <v>0</v>
      </c>
      <c r="T2399" s="7">
        <f t="shared" si="189"/>
        <v>0</v>
      </c>
      <c r="U2399" t="s">
        <v>8319</v>
      </c>
      <c r="V2399" t="s">
        <v>8320</v>
      </c>
    </row>
    <row r="2400" spans="1:22" ht="4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4">
        <f t="shared" si="187"/>
        <v>42157.666481481487</v>
      </c>
      <c r="M2400" s="19">
        <f t="shared" si="188"/>
        <v>2015</v>
      </c>
      <c r="N2400" s="14">
        <f t="shared" si="185"/>
        <v>42187.666481481487</v>
      </c>
      <c r="O2400" t="b">
        <v>0</v>
      </c>
      <c r="P2400">
        <v>0</v>
      </c>
      <c r="Q2400" t="b">
        <v>0</v>
      </c>
      <c r="R2400" t="s">
        <v>8272</v>
      </c>
      <c r="S2400" s="7">
        <f t="shared" si="186"/>
        <v>0</v>
      </c>
      <c r="T2400" s="7">
        <f t="shared" si="189"/>
        <v>0</v>
      </c>
      <c r="U2400" t="s">
        <v>8319</v>
      </c>
      <c r="V2400" t="s">
        <v>8320</v>
      </c>
    </row>
    <row r="2401" spans="1:22" ht="4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4">
        <f t="shared" si="187"/>
        <v>41956.603078703702</v>
      </c>
      <c r="M2401" s="19">
        <f t="shared" si="188"/>
        <v>2014</v>
      </c>
      <c r="N2401" s="14">
        <f t="shared" si="185"/>
        <v>41991.603078703702</v>
      </c>
      <c r="O2401" t="b">
        <v>0</v>
      </c>
      <c r="P2401">
        <v>0</v>
      </c>
      <c r="Q2401" t="b">
        <v>0</v>
      </c>
      <c r="R2401" t="s">
        <v>8272</v>
      </c>
      <c r="S2401" s="7">
        <f t="shared" si="186"/>
        <v>0</v>
      </c>
      <c r="T2401" s="7">
        <f t="shared" si="189"/>
        <v>0</v>
      </c>
      <c r="U2401" t="s">
        <v>8319</v>
      </c>
      <c r="V2401" t="s">
        <v>8320</v>
      </c>
    </row>
    <row r="2402" spans="1:22" ht="4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4">
        <f t="shared" si="187"/>
        <v>42444.018101851849</v>
      </c>
      <c r="M2402" s="19">
        <f t="shared" si="188"/>
        <v>2016</v>
      </c>
      <c r="N2402" s="14">
        <f t="shared" si="185"/>
        <v>42474.018101851849</v>
      </c>
      <c r="O2402" t="b">
        <v>0</v>
      </c>
      <c r="P2402">
        <v>0</v>
      </c>
      <c r="Q2402" t="b">
        <v>0</v>
      </c>
      <c r="R2402" t="s">
        <v>8272</v>
      </c>
      <c r="S2402" s="7">
        <f t="shared" si="186"/>
        <v>0</v>
      </c>
      <c r="T2402" s="7">
        <f t="shared" si="189"/>
        <v>0</v>
      </c>
      <c r="U2402" t="s">
        <v>8319</v>
      </c>
      <c r="V2402" t="s">
        <v>8320</v>
      </c>
    </row>
    <row r="2403" spans="1:22" ht="4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9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4">
        <f t="shared" si="187"/>
        <v>42374.572870370372</v>
      </c>
      <c r="M2403" s="19">
        <f t="shared" si="188"/>
        <v>2016</v>
      </c>
      <c r="N2403" s="14">
        <f t="shared" si="185"/>
        <v>42434.572870370372</v>
      </c>
      <c r="O2403" t="b">
        <v>0</v>
      </c>
      <c r="P2403">
        <v>9</v>
      </c>
      <c r="Q2403" t="b">
        <v>0</v>
      </c>
      <c r="R2403" t="s">
        <v>8284</v>
      </c>
      <c r="S2403" s="7">
        <f t="shared" si="186"/>
        <v>0.71785714285714286</v>
      </c>
      <c r="T2403" s="7">
        <f t="shared" si="189"/>
        <v>22.333333333333332</v>
      </c>
      <c r="U2403" t="s">
        <v>8336</v>
      </c>
      <c r="V2403" t="s">
        <v>8337</v>
      </c>
    </row>
    <row r="2404" spans="1:22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1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4">
        <f t="shared" si="187"/>
        <v>42107.429756944446</v>
      </c>
      <c r="M2404" s="19">
        <f t="shared" si="188"/>
        <v>2015</v>
      </c>
      <c r="N2404" s="14">
        <f t="shared" si="185"/>
        <v>42137.429756944446</v>
      </c>
      <c r="O2404" t="b">
        <v>0</v>
      </c>
      <c r="P2404">
        <v>1</v>
      </c>
      <c r="Q2404" t="b">
        <v>0</v>
      </c>
      <c r="R2404" t="s">
        <v>8284</v>
      </c>
      <c r="S2404" s="7">
        <f t="shared" si="186"/>
        <v>0.43333333333333329</v>
      </c>
      <c r="T2404" s="7">
        <f t="shared" si="189"/>
        <v>52</v>
      </c>
      <c r="U2404" t="s">
        <v>8336</v>
      </c>
      <c r="V2404" t="s">
        <v>8337</v>
      </c>
    </row>
    <row r="2405" spans="1:22" ht="4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12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4">
        <f t="shared" si="187"/>
        <v>42399.632615740746</v>
      </c>
      <c r="M2405" s="19">
        <f t="shared" si="188"/>
        <v>2016</v>
      </c>
      <c r="N2405" s="14">
        <f t="shared" si="185"/>
        <v>42459.590949074074</v>
      </c>
      <c r="O2405" t="b">
        <v>0</v>
      </c>
      <c r="P2405">
        <v>12</v>
      </c>
      <c r="Q2405" t="b">
        <v>0</v>
      </c>
      <c r="R2405" t="s">
        <v>8284</v>
      </c>
      <c r="S2405" s="7">
        <f t="shared" si="186"/>
        <v>16.833333333333332</v>
      </c>
      <c r="T2405" s="7">
        <f t="shared" si="189"/>
        <v>16.833333333333332</v>
      </c>
      <c r="U2405" t="s">
        <v>8336</v>
      </c>
      <c r="V2405" t="s">
        <v>8337</v>
      </c>
    </row>
    <row r="2406" spans="1:22" ht="4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4">
        <f t="shared" si="187"/>
        <v>42341.78943287037</v>
      </c>
      <c r="M2406" s="19">
        <f t="shared" si="188"/>
        <v>2015</v>
      </c>
      <c r="N2406" s="14">
        <f t="shared" si="185"/>
        <v>42371.78943287037</v>
      </c>
      <c r="O2406" t="b">
        <v>0</v>
      </c>
      <c r="P2406">
        <v>0</v>
      </c>
      <c r="Q2406" t="b">
        <v>0</v>
      </c>
      <c r="R2406" t="s">
        <v>8284</v>
      </c>
      <c r="S2406" s="7">
        <f t="shared" si="186"/>
        <v>0</v>
      </c>
      <c r="T2406" s="7">
        <f t="shared" si="189"/>
        <v>0</v>
      </c>
      <c r="U2406" t="s">
        <v>8336</v>
      </c>
      <c r="V2406" t="s">
        <v>8337</v>
      </c>
    </row>
    <row r="2407" spans="1:22" ht="30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20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4">
        <f t="shared" si="187"/>
        <v>42595.335358796292</v>
      </c>
      <c r="M2407" s="19">
        <f t="shared" si="188"/>
        <v>2016</v>
      </c>
      <c r="N2407" s="14">
        <f t="shared" si="185"/>
        <v>42616.335358796292</v>
      </c>
      <c r="O2407" t="b">
        <v>0</v>
      </c>
      <c r="P2407">
        <v>20</v>
      </c>
      <c r="Q2407" t="b">
        <v>0</v>
      </c>
      <c r="R2407" t="s">
        <v>8284</v>
      </c>
      <c r="S2407" s="7">
        <f t="shared" si="186"/>
        <v>22.52</v>
      </c>
      <c r="T2407" s="7">
        <f t="shared" si="189"/>
        <v>56.3</v>
      </c>
      <c r="U2407" t="s">
        <v>8336</v>
      </c>
      <c r="V2407" t="s">
        <v>8337</v>
      </c>
    </row>
    <row r="2408" spans="1:22" ht="4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16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4">
        <f t="shared" si="187"/>
        <v>41982.860995370371</v>
      </c>
      <c r="M2408" s="19">
        <f t="shared" si="188"/>
        <v>2014</v>
      </c>
      <c r="N2408" s="14">
        <f t="shared" si="185"/>
        <v>42022.860995370371</v>
      </c>
      <c r="O2408" t="b">
        <v>0</v>
      </c>
      <c r="P2408">
        <v>16</v>
      </c>
      <c r="Q2408" t="b">
        <v>0</v>
      </c>
      <c r="R2408" t="s">
        <v>8284</v>
      </c>
      <c r="S2408" s="7">
        <f t="shared" si="186"/>
        <v>41.384615384615387</v>
      </c>
      <c r="T2408" s="7">
        <f t="shared" si="189"/>
        <v>84.0625</v>
      </c>
      <c r="U2408" t="s">
        <v>8336</v>
      </c>
      <c r="V2408" t="s">
        <v>8337</v>
      </c>
    </row>
    <row r="2409" spans="1:22" ht="60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33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4">
        <f t="shared" si="187"/>
        <v>42082.325555555552</v>
      </c>
      <c r="M2409" s="19">
        <f t="shared" si="188"/>
        <v>2015</v>
      </c>
      <c r="N2409" s="14">
        <f t="shared" si="185"/>
        <v>42105</v>
      </c>
      <c r="O2409" t="b">
        <v>0</v>
      </c>
      <c r="P2409">
        <v>33</v>
      </c>
      <c r="Q2409" t="b">
        <v>0</v>
      </c>
      <c r="R2409" t="s">
        <v>8284</v>
      </c>
      <c r="S2409" s="7">
        <f t="shared" si="186"/>
        <v>25.259090909090908</v>
      </c>
      <c r="T2409" s="7">
        <f t="shared" si="189"/>
        <v>168.39393939393941</v>
      </c>
      <c r="U2409" t="s">
        <v>8336</v>
      </c>
      <c r="V2409" t="s">
        <v>8337</v>
      </c>
    </row>
    <row r="2410" spans="1:22" ht="30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2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4">
        <f t="shared" si="187"/>
        <v>41918.890706018516</v>
      </c>
      <c r="M2410" s="19">
        <f t="shared" si="188"/>
        <v>2014</v>
      </c>
      <c r="N2410" s="14">
        <f t="shared" si="185"/>
        <v>41948.932372685187</v>
      </c>
      <c r="O2410" t="b">
        <v>0</v>
      </c>
      <c r="P2410">
        <v>2</v>
      </c>
      <c r="Q2410" t="b">
        <v>0</v>
      </c>
      <c r="R2410" t="s">
        <v>8284</v>
      </c>
      <c r="S2410" s="7">
        <f t="shared" si="186"/>
        <v>0.2</v>
      </c>
      <c r="T2410" s="7">
        <f t="shared" si="189"/>
        <v>15</v>
      </c>
      <c r="U2410" t="s">
        <v>8336</v>
      </c>
      <c r="V2410" t="s">
        <v>8337</v>
      </c>
    </row>
    <row r="2411" spans="1:22" ht="30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6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4">
        <f t="shared" si="187"/>
        <v>42204.625868055555</v>
      </c>
      <c r="M2411" s="19">
        <f t="shared" si="188"/>
        <v>2015</v>
      </c>
      <c r="N2411" s="14">
        <f t="shared" si="185"/>
        <v>42234.625868055555</v>
      </c>
      <c r="O2411" t="b">
        <v>0</v>
      </c>
      <c r="P2411">
        <v>6</v>
      </c>
      <c r="Q2411" t="b">
        <v>0</v>
      </c>
      <c r="R2411" t="s">
        <v>8284</v>
      </c>
      <c r="S2411" s="7">
        <f t="shared" si="186"/>
        <v>1.8399999999999999</v>
      </c>
      <c r="T2411" s="7">
        <f t="shared" si="189"/>
        <v>76.666666666666671</v>
      </c>
      <c r="U2411" t="s">
        <v>8336</v>
      </c>
      <c r="V2411" t="s">
        <v>8337</v>
      </c>
    </row>
    <row r="2412" spans="1:22" ht="60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4">
        <f t="shared" si="187"/>
        <v>42224.158275462964</v>
      </c>
      <c r="M2412" s="19">
        <f t="shared" si="188"/>
        <v>2015</v>
      </c>
      <c r="N2412" s="14">
        <f t="shared" si="185"/>
        <v>42254.158275462964</v>
      </c>
      <c r="O2412" t="b">
        <v>0</v>
      </c>
      <c r="P2412">
        <v>0</v>
      </c>
      <c r="Q2412" t="b">
        <v>0</v>
      </c>
      <c r="R2412" t="s">
        <v>8284</v>
      </c>
      <c r="S2412" s="7">
        <f t="shared" si="186"/>
        <v>0</v>
      </c>
      <c r="T2412" s="7">
        <f t="shared" si="189"/>
        <v>0</v>
      </c>
      <c r="U2412" t="s">
        <v>8336</v>
      </c>
      <c r="V2412" t="s">
        <v>8337</v>
      </c>
    </row>
    <row r="2413" spans="1:22" ht="45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3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4">
        <f t="shared" si="187"/>
        <v>42211.482430555552</v>
      </c>
      <c r="M2413" s="19">
        <f t="shared" si="188"/>
        <v>2015</v>
      </c>
      <c r="N2413" s="14">
        <f t="shared" si="185"/>
        <v>42241.482430555552</v>
      </c>
      <c r="O2413" t="b">
        <v>0</v>
      </c>
      <c r="P2413">
        <v>3</v>
      </c>
      <c r="Q2413" t="b">
        <v>0</v>
      </c>
      <c r="R2413" t="s">
        <v>8284</v>
      </c>
      <c r="S2413" s="7">
        <f t="shared" si="186"/>
        <v>0.60399999999999998</v>
      </c>
      <c r="T2413" s="7">
        <f t="shared" si="189"/>
        <v>50.333333333333336</v>
      </c>
      <c r="U2413" t="s">
        <v>8336</v>
      </c>
      <c r="V2413" t="s">
        <v>8337</v>
      </c>
    </row>
    <row r="2414" spans="1:22" ht="45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4">
        <f t="shared" si="187"/>
        <v>42655.486956018518</v>
      </c>
      <c r="M2414" s="19">
        <f t="shared" si="188"/>
        <v>2016</v>
      </c>
      <c r="N2414" s="14">
        <f t="shared" si="185"/>
        <v>42700.528622685189</v>
      </c>
      <c r="O2414" t="b">
        <v>0</v>
      </c>
      <c r="P2414">
        <v>0</v>
      </c>
      <c r="Q2414" t="b">
        <v>0</v>
      </c>
      <c r="R2414" t="s">
        <v>8284</v>
      </c>
      <c r="S2414" s="7">
        <f t="shared" si="186"/>
        <v>0</v>
      </c>
      <c r="T2414" s="7">
        <f t="shared" si="189"/>
        <v>0</v>
      </c>
      <c r="U2414" t="s">
        <v>8336</v>
      </c>
      <c r="V2414" t="s">
        <v>8337</v>
      </c>
    </row>
    <row r="2415" spans="1:22" ht="4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3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4">
        <f t="shared" si="187"/>
        <v>41759.85974537037</v>
      </c>
      <c r="M2415" s="19">
        <f t="shared" si="188"/>
        <v>2014</v>
      </c>
      <c r="N2415" s="14">
        <f t="shared" si="185"/>
        <v>41790.729166666664</v>
      </c>
      <c r="O2415" t="b">
        <v>0</v>
      </c>
      <c r="P2415">
        <v>3</v>
      </c>
      <c r="Q2415" t="b">
        <v>0</v>
      </c>
      <c r="R2415" t="s">
        <v>8284</v>
      </c>
      <c r="S2415" s="7">
        <f t="shared" si="186"/>
        <v>0.83333333333333337</v>
      </c>
      <c r="T2415" s="7">
        <f t="shared" si="189"/>
        <v>8.3333333333333339</v>
      </c>
      <c r="U2415" t="s">
        <v>8336</v>
      </c>
      <c r="V2415" t="s">
        <v>8337</v>
      </c>
    </row>
    <row r="2416" spans="1:22" ht="4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13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4">
        <f t="shared" si="187"/>
        <v>42198.445138888885</v>
      </c>
      <c r="M2416" s="19">
        <f t="shared" si="188"/>
        <v>2015</v>
      </c>
      <c r="N2416" s="14">
        <f t="shared" si="185"/>
        <v>42237.915972222225</v>
      </c>
      <c r="O2416" t="b">
        <v>0</v>
      </c>
      <c r="P2416">
        <v>13</v>
      </c>
      <c r="Q2416" t="b">
        <v>0</v>
      </c>
      <c r="R2416" t="s">
        <v>8284</v>
      </c>
      <c r="S2416" s="7">
        <f t="shared" si="186"/>
        <v>3.0666666666666664</v>
      </c>
      <c r="T2416" s="7">
        <f t="shared" si="189"/>
        <v>35.384615384615387</v>
      </c>
      <c r="U2416" t="s">
        <v>8336</v>
      </c>
      <c r="V2416" t="s">
        <v>8337</v>
      </c>
    </row>
    <row r="2417" spans="1:22" ht="30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6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4">
        <f t="shared" si="187"/>
        <v>42536.612800925926</v>
      </c>
      <c r="M2417" s="19">
        <f t="shared" si="188"/>
        <v>2016</v>
      </c>
      <c r="N2417" s="14">
        <f t="shared" si="185"/>
        <v>42566.612800925926</v>
      </c>
      <c r="O2417" t="b">
        <v>0</v>
      </c>
      <c r="P2417">
        <v>6</v>
      </c>
      <c r="Q2417" t="b">
        <v>0</v>
      </c>
      <c r="R2417" t="s">
        <v>8284</v>
      </c>
      <c r="S2417" s="7">
        <f t="shared" si="186"/>
        <v>0.55833333333333335</v>
      </c>
      <c r="T2417" s="7">
        <f t="shared" si="189"/>
        <v>55.833333333333336</v>
      </c>
      <c r="U2417" t="s">
        <v>8336</v>
      </c>
      <c r="V2417" t="s">
        <v>8337</v>
      </c>
    </row>
    <row r="2418" spans="1:22" ht="4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1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4">
        <f t="shared" si="187"/>
        <v>42019.487766203703</v>
      </c>
      <c r="M2418" s="19">
        <f t="shared" si="188"/>
        <v>2015</v>
      </c>
      <c r="N2418" s="14">
        <f t="shared" si="185"/>
        <v>42077.375</v>
      </c>
      <c r="O2418" t="b">
        <v>0</v>
      </c>
      <c r="P2418">
        <v>1</v>
      </c>
      <c r="Q2418" t="b">
        <v>0</v>
      </c>
      <c r="R2418" t="s">
        <v>8284</v>
      </c>
      <c r="S2418" s="7">
        <f t="shared" si="186"/>
        <v>2.5000000000000001E-2</v>
      </c>
      <c r="T2418" s="7">
        <f t="shared" si="189"/>
        <v>5</v>
      </c>
      <c r="U2418" t="s">
        <v>8336</v>
      </c>
      <c r="V2418" t="s">
        <v>8337</v>
      </c>
    </row>
    <row r="2419" spans="1:22" ht="4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4">
        <f t="shared" si="187"/>
        <v>41831.634108796294</v>
      </c>
      <c r="M2419" s="19">
        <f t="shared" si="188"/>
        <v>2014</v>
      </c>
      <c r="N2419" s="14">
        <f t="shared" si="185"/>
        <v>41861.634108796294</v>
      </c>
      <c r="O2419" t="b">
        <v>0</v>
      </c>
      <c r="P2419">
        <v>0</v>
      </c>
      <c r="Q2419" t="b">
        <v>0</v>
      </c>
      <c r="R2419" t="s">
        <v>8284</v>
      </c>
      <c r="S2419" s="7">
        <f t="shared" si="186"/>
        <v>0</v>
      </c>
      <c r="T2419" s="7">
        <f t="shared" si="189"/>
        <v>0</v>
      </c>
      <c r="U2419" t="s">
        <v>8336</v>
      </c>
      <c r="V2419" t="s">
        <v>8337</v>
      </c>
    </row>
    <row r="2420" spans="1:22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4">
        <f t="shared" si="187"/>
        <v>42027.606990740736</v>
      </c>
      <c r="M2420" s="19">
        <f t="shared" si="188"/>
        <v>2015</v>
      </c>
      <c r="N2420" s="14">
        <f t="shared" si="185"/>
        <v>42087.565324074079</v>
      </c>
      <c r="O2420" t="b">
        <v>0</v>
      </c>
      <c r="P2420">
        <v>5</v>
      </c>
      <c r="Q2420" t="b">
        <v>0</v>
      </c>
      <c r="R2420" t="s">
        <v>8284</v>
      </c>
      <c r="S2420" s="7">
        <f t="shared" si="186"/>
        <v>0.02</v>
      </c>
      <c r="T2420" s="7">
        <f t="shared" si="189"/>
        <v>1</v>
      </c>
      <c r="U2420" t="s">
        <v>8336</v>
      </c>
      <c r="V2420" t="s">
        <v>8337</v>
      </c>
    </row>
    <row r="2421" spans="1:22" ht="45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4">
        <f t="shared" si="187"/>
        <v>41993.488298611112</v>
      </c>
      <c r="M2421" s="19">
        <f t="shared" si="188"/>
        <v>2014</v>
      </c>
      <c r="N2421" s="14">
        <f t="shared" si="185"/>
        <v>42053.488298611112</v>
      </c>
      <c r="O2421" t="b">
        <v>0</v>
      </c>
      <c r="P2421">
        <v>0</v>
      </c>
      <c r="Q2421" t="b">
        <v>0</v>
      </c>
      <c r="R2421" t="s">
        <v>8284</v>
      </c>
      <c r="S2421" s="7">
        <f t="shared" si="186"/>
        <v>0</v>
      </c>
      <c r="T2421" s="7">
        <f t="shared" si="189"/>
        <v>0</v>
      </c>
      <c r="U2421" t="s">
        <v>8336</v>
      </c>
      <c r="V2421" t="s">
        <v>8337</v>
      </c>
    </row>
    <row r="2422" spans="1:22" ht="30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36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4">
        <f t="shared" si="187"/>
        <v>41892.778877314813</v>
      </c>
      <c r="M2422" s="19">
        <f t="shared" si="188"/>
        <v>2014</v>
      </c>
      <c r="N2422" s="14">
        <f t="shared" si="185"/>
        <v>41952.820543981477</v>
      </c>
      <c r="O2422" t="b">
        <v>0</v>
      </c>
      <c r="P2422">
        <v>36</v>
      </c>
      <c r="Q2422" t="b">
        <v>0</v>
      </c>
      <c r="R2422" t="s">
        <v>8284</v>
      </c>
      <c r="S2422" s="7">
        <f t="shared" si="186"/>
        <v>14.825133372851216</v>
      </c>
      <c r="T2422" s="7">
        <f t="shared" si="189"/>
        <v>69.472222222222229</v>
      </c>
      <c r="U2422" t="s">
        <v>8336</v>
      </c>
      <c r="V2422" t="s">
        <v>8337</v>
      </c>
    </row>
    <row r="2423" spans="1:22" ht="30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4">
        <f t="shared" si="187"/>
        <v>42026.437453703707</v>
      </c>
      <c r="M2423" s="19">
        <f t="shared" si="188"/>
        <v>2015</v>
      </c>
      <c r="N2423" s="14">
        <f t="shared" si="185"/>
        <v>42056.437453703707</v>
      </c>
      <c r="O2423" t="b">
        <v>0</v>
      </c>
      <c r="P2423">
        <v>1</v>
      </c>
      <c r="Q2423" t="b">
        <v>0</v>
      </c>
      <c r="R2423" t="s">
        <v>8284</v>
      </c>
      <c r="S2423" s="7">
        <f t="shared" si="186"/>
        <v>1.6666666666666666E-2</v>
      </c>
      <c r="T2423" s="7">
        <f t="shared" si="189"/>
        <v>1</v>
      </c>
      <c r="U2423" t="s">
        <v>8336</v>
      </c>
      <c r="V2423" t="s">
        <v>8337</v>
      </c>
    </row>
    <row r="2424" spans="1:22" ht="30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4">
        <f t="shared" si="187"/>
        <v>42044.474953703699</v>
      </c>
      <c r="M2424" s="19">
        <f t="shared" si="188"/>
        <v>2015</v>
      </c>
      <c r="N2424" s="14">
        <f t="shared" si="185"/>
        <v>42074.433287037042</v>
      </c>
      <c r="O2424" t="b">
        <v>0</v>
      </c>
      <c r="P2424">
        <v>1</v>
      </c>
      <c r="Q2424" t="b">
        <v>0</v>
      </c>
      <c r="R2424" t="s">
        <v>8284</v>
      </c>
      <c r="S2424" s="7">
        <f t="shared" si="186"/>
        <v>0.2</v>
      </c>
      <c r="T2424" s="7">
        <f t="shared" si="189"/>
        <v>1</v>
      </c>
      <c r="U2424" t="s">
        <v>8336</v>
      </c>
      <c r="V2424" t="s">
        <v>8337</v>
      </c>
    </row>
    <row r="2425" spans="1:22" ht="4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1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4">
        <f t="shared" si="187"/>
        <v>41974.454745370371</v>
      </c>
      <c r="M2425" s="19">
        <f t="shared" si="188"/>
        <v>2014</v>
      </c>
      <c r="N2425" s="14">
        <f t="shared" si="185"/>
        <v>42004.454745370371</v>
      </c>
      <c r="O2425" t="b">
        <v>0</v>
      </c>
      <c r="P2425">
        <v>1</v>
      </c>
      <c r="Q2425" t="b">
        <v>0</v>
      </c>
      <c r="R2425" t="s">
        <v>8284</v>
      </c>
      <c r="S2425" s="7">
        <f t="shared" si="186"/>
        <v>1.3333333333333334E-2</v>
      </c>
      <c r="T2425" s="7">
        <f t="shared" si="189"/>
        <v>8</v>
      </c>
      <c r="U2425" t="s">
        <v>8336</v>
      </c>
      <c r="V2425" t="s">
        <v>8337</v>
      </c>
    </row>
    <row r="2426" spans="1:22" ht="30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9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4">
        <f t="shared" si="187"/>
        <v>41909.642453703702</v>
      </c>
      <c r="M2426" s="19">
        <f t="shared" si="188"/>
        <v>2014</v>
      </c>
      <c r="N2426" s="14">
        <f t="shared" si="185"/>
        <v>41939.642453703702</v>
      </c>
      <c r="O2426" t="b">
        <v>0</v>
      </c>
      <c r="P2426">
        <v>9</v>
      </c>
      <c r="Q2426" t="b">
        <v>0</v>
      </c>
      <c r="R2426" t="s">
        <v>8284</v>
      </c>
      <c r="S2426" s="7">
        <f t="shared" si="186"/>
        <v>1.24</v>
      </c>
      <c r="T2426" s="7">
        <f t="shared" si="189"/>
        <v>34.444444444444443</v>
      </c>
      <c r="U2426" t="s">
        <v>8336</v>
      </c>
      <c r="V2426" t="s">
        <v>8337</v>
      </c>
    </row>
    <row r="2427" spans="1:22" ht="45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4">
        <f t="shared" si="187"/>
        <v>42502.663761574076</v>
      </c>
      <c r="M2427" s="19">
        <f t="shared" si="188"/>
        <v>2016</v>
      </c>
      <c r="N2427" s="14">
        <f t="shared" si="185"/>
        <v>42517.669444444444</v>
      </c>
      <c r="O2427" t="b">
        <v>0</v>
      </c>
      <c r="P2427">
        <v>1</v>
      </c>
      <c r="Q2427" t="b">
        <v>0</v>
      </c>
      <c r="R2427" t="s">
        <v>8284</v>
      </c>
      <c r="S2427" s="7">
        <f t="shared" si="186"/>
        <v>2.8571428571428574E-2</v>
      </c>
      <c r="T2427" s="7">
        <f t="shared" si="189"/>
        <v>1</v>
      </c>
      <c r="U2427" t="s">
        <v>8336</v>
      </c>
      <c r="V2427" t="s">
        <v>8337</v>
      </c>
    </row>
    <row r="2428" spans="1:22" ht="4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4">
        <f t="shared" si="187"/>
        <v>42163.920046296298</v>
      </c>
      <c r="M2428" s="19">
        <f t="shared" si="188"/>
        <v>2015</v>
      </c>
      <c r="N2428" s="14">
        <f t="shared" si="185"/>
        <v>42223.920046296298</v>
      </c>
      <c r="O2428" t="b">
        <v>0</v>
      </c>
      <c r="P2428">
        <v>0</v>
      </c>
      <c r="Q2428" t="b">
        <v>0</v>
      </c>
      <c r="R2428" t="s">
        <v>8284</v>
      </c>
      <c r="S2428" s="7">
        <f t="shared" si="186"/>
        <v>0</v>
      </c>
      <c r="T2428" s="7">
        <f t="shared" si="189"/>
        <v>0</v>
      </c>
      <c r="U2428" t="s">
        <v>8336</v>
      </c>
      <c r="V2428" t="s">
        <v>8337</v>
      </c>
    </row>
    <row r="2429" spans="1:22" ht="30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4">
        <f t="shared" si="187"/>
        <v>42412.068668981483</v>
      </c>
      <c r="M2429" s="19">
        <f t="shared" si="188"/>
        <v>2016</v>
      </c>
      <c r="N2429" s="14">
        <f t="shared" si="185"/>
        <v>42452.027002314819</v>
      </c>
      <c r="O2429" t="b">
        <v>0</v>
      </c>
      <c r="P2429">
        <v>1</v>
      </c>
      <c r="Q2429" t="b">
        <v>0</v>
      </c>
      <c r="R2429" t="s">
        <v>8284</v>
      </c>
      <c r="S2429" s="7">
        <f t="shared" si="186"/>
        <v>2E-3</v>
      </c>
      <c r="T2429" s="7">
        <f t="shared" si="189"/>
        <v>1</v>
      </c>
      <c r="U2429" t="s">
        <v>8336</v>
      </c>
      <c r="V2429" t="s">
        <v>8337</v>
      </c>
    </row>
    <row r="2430" spans="1:22" ht="30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4">
        <f t="shared" si="187"/>
        <v>42045.534155092595</v>
      </c>
      <c r="M2430" s="19">
        <f t="shared" si="188"/>
        <v>2015</v>
      </c>
      <c r="N2430" s="14">
        <f t="shared" si="185"/>
        <v>42075.492488425924</v>
      </c>
      <c r="O2430" t="b">
        <v>0</v>
      </c>
      <c r="P2430">
        <v>1</v>
      </c>
      <c r="Q2430" t="b">
        <v>0</v>
      </c>
      <c r="R2430" t="s">
        <v>8284</v>
      </c>
      <c r="S2430" s="7">
        <f t="shared" si="186"/>
        <v>2.8571428571428571E-3</v>
      </c>
      <c r="T2430" s="7">
        <f t="shared" si="189"/>
        <v>1</v>
      </c>
      <c r="U2430" t="s">
        <v>8336</v>
      </c>
      <c r="V2430" t="s">
        <v>8337</v>
      </c>
    </row>
    <row r="2431" spans="1:22" ht="4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4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4">
        <f t="shared" si="187"/>
        <v>42734.629236111112</v>
      </c>
      <c r="M2431" s="19">
        <f t="shared" si="188"/>
        <v>2016</v>
      </c>
      <c r="N2431" s="14">
        <f t="shared" si="185"/>
        <v>42771.447222222225</v>
      </c>
      <c r="O2431" t="b">
        <v>0</v>
      </c>
      <c r="P2431">
        <v>4</v>
      </c>
      <c r="Q2431" t="b">
        <v>0</v>
      </c>
      <c r="R2431" t="s">
        <v>8284</v>
      </c>
      <c r="S2431" s="7">
        <f t="shared" si="186"/>
        <v>1.4321428571428572</v>
      </c>
      <c r="T2431" s="7">
        <f t="shared" si="189"/>
        <v>501.25</v>
      </c>
      <c r="U2431" t="s">
        <v>8336</v>
      </c>
      <c r="V2431" t="s">
        <v>8337</v>
      </c>
    </row>
    <row r="2432" spans="1:22" ht="45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4">
        <f t="shared" si="187"/>
        <v>42381.880833333329</v>
      </c>
      <c r="M2432" s="19">
        <f t="shared" si="188"/>
        <v>2016</v>
      </c>
      <c r="N2432" s="14">
        <f t="shared" si="185"/>
        <v>42411.880833333329</v>
      </c>
      <c r="O2432" t="b">
        <v>0</v>
      </c>
      <c r="P2432">
        <v>2</v>
      </c>
      <c r="Q2432" t="b">
        <v>0</v>
      </c>
      <c r="R2432" t="s">
        <v>8284</v>
      </c>
      <c r="S2432" s="7">
        <f t="shared" si="186"/>
        <v>0.70000000000000007</v>
      </c>
      <c r="T2432" s="7">
        <f t="shared" si="189"/>
        <v>10.5</v>
      </c>
      <c r="U2432" t="s">
        <v>8336</v>
      </c>
      <c r="V2432" t="s">
        <v>8337</v>
      </c>
    </row>
    <row r="2433" spans="1:22" ht="30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4">
        <f t="shared" si="187"/>
        <v>42488.849687499998</v>
      </c>
      <c r="M2433" s="19">
        <f t="shared" si="188"/>
        <v>2016</v>
      </c>
      <c r="N2433" s="14">
        <f t="shared" si="185"/>
        <v>42548.849687499998</v>
      </c>
      <c r="O2433" t="b">
        <v>0</v>
      </c>
      <c r="P2433">
        <v>2</v>
      </c>
      <c r="Q2433" t="b">
        <v>0</v>
      </c>
      <c r="R2433" t="s">
        <v>8284</v>
      </c>
      <c r="S2433" s="7">
        <f t="shared" si="186"/>
        <v>2E-3</v>
      </c>
      <c r="T2433" s="7">
        <f t="shared" si="189"/>
        <v>1</v>
      </c>
      <c r="U2433" t="s">
        <v>8336</v>
      </c>
      <c r="V2433" t="s">
        <v>8337</v>
      </c>
    </row>
    <row r="2434" spans="1:22" ht="30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4">
        <f t="shared" si="187"/>
        <v>42040.968715277777</v>
      </c>
      <c r="M2434" s="19">
        <f t="shared" si="188"/>
        <v>2015</v>
      </c>
      <c r="N2434" s="14">
        <f t="shared" ref="N2434:N2497" si="190">(J2434/86400)+25569+(-6/24)</f>
        <v>42070.968715277777</v>
      </c>
      <c r="O2434" t="b">
        <v>0</v>
      </c>
      <c r="P2434">
        <v>2</v>
      </c>
      <c r="Q2434" t="b">
        <v>0</v>
      </c>
      <c r="R2434" t="s">
        <v>8284</v>
      </c>
      <c r="S2434" s="7">
        <f t="shared" ref="S2434:S2497" si="191">F2434/D2434*100</f>
        <v>1.4285714285714287E-2</v>
      </c>
      <c r="T2434" s="7">
        <f t="shared" si="189"/>
        <v>1</v>
      </c>
      <c r="U2434" t="s">
        <v>8336</v>
      </c>
      <c r="V2434" t="s">
        <v>8337</v>
      </c>
    </row>
    <row r="2435" spans="1:22" ht="4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4">
        <f t="shared" ref="L2435:L2498" si="192">(K2435/86400)+25569+(-6/24)</f>
        <v>42397.64980324074</v>
      </c>
      <c r="M2435" s="19">
        <f t="shared" ref="M2435:M2498" si="193">YEAR(L2435)</f>
        <v>2016</v>
      </c>
      <c r="N2435" s="14">
        <f t="shared" si="190"/>
        <v>42427.64980324074</v>
      </c>
      <c r="O2435" t="b">
        <v>0</v>
      </c>
      <c r="P2435">
        <v>0</v>
      </c>
      <c r="Q2435" t="b">
        <v>0</v>
      </c>
      <c r="R2435" t="s">
        <v>8284</v>
      </c>
      <c r="S2435" s="7">
        <f t="shared" si="191"/>
        <v>0</v>
      </c>
      <c r="T2435" s="7">
        <f t="shared" ref="T2435:T2498" si="194">IFERROR(F2435/P2435,0)</f>
        <v>0</v>
      </c>
      <c r="U2435" t="s">
        <v>8336</v>
      </c>
      <c r="V2435" t="s">
        <v>8337</v>
      </c>
    </row>
    <row r="2436" spans="1:22" ht="4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4">
        <f t="shared" si="192"/>
        <v>42179.936041666668</v>
      </c>
      <c r="M2436" s="19">
        <f t="shared" si="193"/>
        <v>2015</v>
      </c>
      <c r="N2436" s="14">
        <f t="shared" si="190"/>
        <v>42219.936041666668</v>
      </c>
      <c r="O2436" t="b">
        <v>0</v>
      </c>
      <c r="P2436">
        <v>2</v>
      </c>
      <c r="Q2436" t="b">
        <v>0</v>
      </c>
      <c r="R2436" t="s">
        <v>8284</v>
      </c>
      <c r="S2436" s="7">
        <f t="shared" si="191"/>
        <v>0.13</v>
      </c>
      <c r="T2436" s="7">
        <f t="shared" si="194"/>
        <v>13</v>
      </c>
      <c r="U2436" t="s">
        <v>8336</v>
      </c>
      <c r="V2436" t="s">
        <v>8337</v>
      </c>
    </row>
    <row r="2437" spans="1:22" ht="4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4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4">
        <f t="shared" si="192"/>
        <v>42252.027615740742</v>
      </c>
      <c r="M2437" s="19">
        <f t="shared" si="193"/>
        <v>2015</v>
      </c>
      <c r="N2437" s="14">
        <f t="shared" si="190"/>
        <v>42282.027615740742</v>
      </c>
      <c r="O2437" t="b">
        <v>0</v>
      </c>
      <c r="P2437">
        <v>4</v>
      </c>
      <c r="Q2437" t="b">
        <v>0</v>
      </c>
      <c r="R2437" t="s">
        <v>8284</v>
      </c>
      <c r="S2437" s="7">
        <f t="shared" si="191"/>
        <v>0.48960000000000004</v>
      </c>
      <c r="T2437" s="7">
        <f t="shared" si="194"/>
        <v>306</v>
      </c>
      <c r="U2437" t="s">
        <v>8336</v>
      </c>
      <c r="V2437" t="s">
        <v>8337</v>
      </c>
    </row>
    <row r="2438" spans="1:22" ht="45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2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4">
        <f t="shared" si="192"/>
        <v>42338.365393518514</v>
      </c>
      <c r="M2438" s="19">
        <f t="shared" si="193"/>
        <v>2015</v>
      </c>
      <c r="N2438" s="14">
        <f t="shared" si="190"/>
        <v>42398.365393518514</v>
      </c>
      <c r="O2438" t="b">
        <v>0</v>
      </c>
      <c r="P2438">
        <v>2</v>
      </c>
      <c r="Q2438" t="b">
        <v>0</v>
      </c>
      <c r="R2438" t="s">
        <v>8284</v>
      </c>
      <c r="S2438" s="7">
        <f t="shared" si="191"/>
        <v>3.8461538461538464E-2</v>
      </c>
      <c r="T2438" s="7">
        <f t="shared" si="194"/>
        <v>22.5</v>
      </c>
      <c r="U2438" t="s">
        <v>8336</v>
      </c>
      <c r="V2438" t="s">
        <v>8337</v>
      </c>
    </row>
    <row r="2439" spans="1:22" ht="4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4">
        <f t="shared" si="192"/>
        <v>42031.715138888889</v>
      </c>
      <c r="M2439" s="19">
        <f t="shared" si="193"/>
        <v>2015</v>
      </c>
      <c r="N2439" s="14">
        <f t="shared" si="190"/>
        <v>42080.5</v>
      </c>
      <c r="O2439" t="b">
        <v>0</v>
      </c>
      <c r="P2439">
        <v>0</v>
      </c>
      <c r="Q2439" t="b">
        <v>0</v>
      </c>
      <c r="R2439" t="s">
        <v>8284</v>
      </c>
      <c r="S2439" s="7">
        <f t="shared" si="191"/>
        <v>0</v>
      </c>
      <c r="T2439" s="7">
        <f t="shared" si="194"/>
        <v>0</v>
      </c>
      <c r="U2439" t="s">
        <v>8336</v>
      </c>
      <c r="V2439" t="s">
        <v>8337</v>
      </c>
    </row>
    <row r="2440" spans="1:22" ht="4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1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4">
        <f t="shared" si="192"/>
        <v>42285.66506944444</v>
      </c>
      <c r="M2440" s="19">
        <f t="shared" si="193"/>
        <v>2015</v>
      </c>
      <c r="N2440" s="14">
        <f t="shared" si="190"/>
        <v>42345.706736111111</v>
      </c>
      <c r="O2440" t="b">
        <v>0</v>
      </c>
      <c r="P2440">
        <v>1</v>
      </c>
      <c r="Q2440" t="b">
        <v>0</v>
      </c>
      <c r="R2440" t="s">
        <v>8284</v>
      </c>
      <c r="S2440" s="7">
        <f t="shared" si="191"/>
        <v>0.33333333333333337</v>
      </c>
      <c r="T2440" s="7">
        <f t="shared" si="194"/>
        <v>50</v>
      </c>
      <c r="U2440" t="s">
        <v>8336</v>
      </c>
      <c r="V2440" t="s">
        <v>8337</v>
      </c>
    </row>
    <row r="2441" spans="1:22" ht="45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4">
        <f t="shared" si="192"/>
        <v>42265.568622685183</v>
      </c>
      <c r="M2441" s="19">
        <f t="shared" si="193"/>
        <v>2015</v>
      </c>
      <c r="N2441" s="14">
        <f t="shared" si="190"/>
        <v>42295.568622685183</v>
      </c>
      <c r="O2441" t="b">
        <v>0</v>
      </c>
      <c r="P2441">
        <v>0</v>
      </c>
      <c r="Q2441" t="b">
        <v>0</v>
      </c>
      <c r="R2441" t="s">
        <v>8284</v>
      </c>
      <c r="S2441" s="7">
        <f t="shared" si="191"/>
        <v>0</v>
      </c>
      <c r="T2441" s="7">
        <f t="shared" si="194"/>
        <v>0</v>
      </c>
      <c r="U2441" t="s">
        <v>8336</v>
      </c>
      <c r="V2441" t="s">
        <v>8337</v>
      </c>
    </row>
    <row r="2442" spans="1:22" ht="30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2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4">
        <f t="shared" si="192"/>
        <v>42383.649456018524</v>
      </c>
      <c r="M2442" s="19">
        <f t="shared" si="193"/>
        <v>2016</v>
      </c>
      <c r="N2442" s="14">
        <f t="shared" si="190"/>
        <v>42413.649456018524</v>
      </c>
      <c r="O2442" t="b">
        <v>0</v>
      </c>
      <c r="P2442">
        <v>2</v>
      </c>
      <c r="Q2442" t="b">
        <v>0</v>
      </c>
      <c r="R2442" t="s">
        <v>8284</v>
      </c>
      <c r="S2442" s="7">
        <f t="shared" si="191"/>
        <v>0.2</v>
      </c>
      <c r="T2442" s="7">
        <f t="shared" si="194"/>
        <v>5</v>
      </c>
      <c r="U2442" t="s">
        <v>8336</v>
      </c>
      <c r="V2442" t="s">
        <v>8337</v>
      </c>
    </row>
    <row r="2443" spans="1:22" ht="30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109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4">
        <f t="shared" si="192"/>
        <v>42186.875625000001</v>
      </c>
      <c r="M2443" s="19">
        <f t="shared" si="193"/>
        <v>2015</v>
      </c>
      <c r="N2443" s="14">
        <f t="shared" si="190"/>
        <v>42207.957638888889</v>
      </c>
      <c r="O2443" t="b">
        <v>0</v>
      </c>
      <c r="P2443">
        <v>109</v>
      </c>
      <c r="Q2443" t="b">
        <v>1</v>
      </c>
      <c r="R2443" t="s">
        <v>8298</v>
      </c>
      <c r="S2443" s="7">
        <f t="shared" si="191"/>
        <v>107.88</v>
      </c>
      <c r="T2443" s="7">
        <f t="shared" si="194"/>
        <v>74.22935779816514</v>
      </c>
      <c r="U2443" t="s">
        <v>8336</v>
      </c>
      <c r="V2443" t="s">
        <v>8352</v>
      </c>
    </row>
    <row r="2444" spans="1:22" ht="30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372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4">
        <f t="shared" si="192"/>
        <v>42052.416990740741</v>
      </c>
      <c r="M2444" s="19">
        <f t="shared" si="193"/>
        <v>2015</v>
      </c>
      <c r="N2444" s="14">
        <f t="shared" si="190"/>
        <v>42082.375324074077</v>
      </c>
      <c r="O2444" t="b">
        <v>0</v>
      </c>
      <c r="P2444">
        <v>372</v>
      </c>
      <c r="Q2444" t="b">
        <v>1</v>
      </c>
      <c r="R2444" t="s">
        <v>8298</v>
      </c>
      <c r="S2444" s="7">
        <f t="shared" si="191"/>
        <v>125.94166666666666</v>
      </c>
      <c r="T2444" s="7">
        <f t="shared" si="194"/>
        <v>81.252688172043008</v>
      </c>
      <c r="U2444" t="s">
        <v>8336</v>
      </c>
      <c r="V2444" t="s">
        <v>8352</v>
      </c>
    </row>
    <row r="2445" spans="1:22" ht="45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311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4">
        <f t="shared" si="192"/>
        <v>41836.375254629631</v>
      </c>
      <c r="M2445" s="19">
        <f t="shared" si="193"/>
        <v>2014</v>
      </c>
      <c r="N2445" s="14">
        <f t="shared" si="190"/>
        <v>41866.375254629631</v>
      </c>
      <c r="O2445" t="b">
        <v>0</v>
      </c>
      <c r="P2445">
        <v>311</v>
      </c>
      <c r="Q2445" t="b">
        <v>1</v>
      </c>
      <c r="R2445" t="s">
        <v>8298</v>
      </c>
      <c r="S2445" s="7">
        <f t="shared" si="191"/>
        <v>202.51495</v>
      </c>
      <c r="T2445" s="7">
        <f t="shared" si="194"/>
        <v>130.23469453376205</v>
      </c>
      <c r="U2445" t="s">
        <v>8336</v>
      </c>
      <c r="V2445" t="s">
        <v>8352</v>
      </c>
    </row>
    <row r="2446" spans="1:22" ht="4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61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4">
        <f t="shared" si="192"/>
        <v>42485.504525462966</v>
      </c>
      <c r="M2446" s="19">
        <f t="shared" si="193"/>
        <v>2016</v>
      </c>
      <c r="N2446" s="14">
        <f t="shared" si="190"/>
        <v>42515.504525462966</v>
      </c>
      <c r="O2446" t="b">
        <v>0</v>
      </c>
      <c r="P2446">
        <v>61</v>
      </c>
      <c r="Q2446" t="b">
        <v>1</v>
      </c>
      <c r="R2446" t="s">
        <v>8298</v>
      </c>
      <c r="S2446" s="7">
        <f t="shared" si="191"/>
        <v>108.60000000000001</v>
      </c>
      <c r="T2446" s="7">
        <f t="shared" si="194"/>
        <v>53.409836065573771</v>
      </c>
      <c r="U2446" t="s">
        <v>8336</v>
      </c>
      <c r="V2446" t="s">
        <v>8352</v>
      </c>
    </row>
    <row r="2447" spans="1:22" ht="60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115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4">
        <f t="shared" si="192"/>
        <v>42242.940057870372</v>
      </c>
      <c r="M2447" s="19">
        <f t="shared" si="193"/>
        <v>2015</v>
      </c>
      <c r="N2447" s="14">
        <f t="shared" si="190"/>
        <v>42272.940057870372</v>
      </c>
      <c r="O2447" t="b">
        <v>0</v>
      </c>
      <c r="P2447">
        <v>115</v>
      </c>
      <c r="Q2447" t="b">
        <v>1</v>
      </c>
      <c r="R2447" t="s">
        <v>8298</v>
      </c>
      <c r="S2447" s="7">
        <f t="shared" si="191"/>
        <v>172.8</v>
      </c>
      <c r="T2447" s="7">
        <f t="shared" si="194"/>
        <v>75.130434782608702</v>
      </c>
      <c r="U2447" t="s">
        <v>8336</v>
      </c>
      <c r="V2447" t="s">
        <v>8352</v>
      </c>
    </row>
    <row r="2448" spans="1:22" ht="45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111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4">
        <f t="shared" si="192"/>
        <v>42670.352673611109</v>
      </c>
      <c r="M2448" s="19">
        <f t="shared" si="193"/>
        <v>2016</v>
      </c>
      <c r="N2448" s="14">
        <f t="shared" si="190"/>
        <v>42700.39434027778</v>
      </c>
      <c r="O2448" t="b">
        <v>0</v>
      </c>
      <c r="P2448">
        <v>111</v>
      </c>
      <c r="Q2448" t="b">
        <v>1</v>
      </c>
      <c r="R2448" t="s">
        <v>8298</v>
      </c>
      <c r="S2448" s="7">
        <f t="shared" si="191"/>
        <v>167.98</v>
      </c>
      <c r="T2448" s="7">
        <f t="shared" si="194"/>
        <v>75.666666666666671</v>
      </c>
      <c r="U2448" t="s">
        <v>8336</v>
      </c>
      <c r="V2448" t="s">
        <v>8352</v>
      </c>
    </row>
    <row r="2449" spans="1:22" ht="45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337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4">
        <f t="shared" si="192"/>
        <v>42654.219826388886</v>
      </c>
      <c r="M2449" s="19">
        <f t="shared" si="193"/>
        <v>2016</v>
      </c>
      <c r="N2449" s="14">
        <f t="shared" si="190"/>
        <v>42685.916666666672</v>
      </c>
      <c r="O2449" t="b">
        <v>0</v>
      </c>
      <c r="P2449">
        <v>337</v>
      </c>
      <c r="Q2449" t="b">
        <v>1</v>
      </c>
      <c r="R2449" t="s">
        <v>8298</v>
      </c>
      <c r="S2449" s="7">
        <f t="shared" si="191"/>
        <v>427.20000000000005</v>
      </c>
      <c r="T2449" s="7">
        <f t="shared" si="194"/>
        <v>31.691394658753708</v>
      </c>
      <c r="U2449" t="s">
        <v>8336</v>
      </c>
      <c r="V2449" t="s">
        <v>8352</v>
      </c>
    </row>
    <row r="2450" spans="1:22" ht="4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9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4">
        <f t="shared" si="192"/>
        <v>42607.066122685181</v>
      </c>
      <c r="M2450" s="19">
        <f t="shared" si="193"/>
        <v>2016</v>
      </c>
      <c r="N2450" s="14">
        <f t="shared" si="190"/>
        <v>42612.983333333337</v>
      </c>
      <c r="O2450" t="b">
        <v>0</v>
      </c>
      <c r="P2450">
        <v>9</v>
      </c>
      <c r="Q2450" t="b">
        <v>1</v>
      </c>
      <c r="R2450" t="s">
        <v>8298</v>
      </c>
      <c r="S2450" s="7">
        <f t="shared" si="191"/>
        <v>107.5</v>
      </c>
      <c r="T2450" s="7">
        <f t="shared" si="194"/>
        <v>47.777777777777779</v>
      </c>
      <c r="U2450" t="s">
        <v>8336</v>
      </c>
      <c r="V2450" t="s">
        <v>8352</v>
      </c>
    </row>
    <row r="2451" spans="1:22" ht="4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120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4">
        <f t="shared" si="192"/>
        <v>41942.892534722225</v>
      </c>
      <c r="M2451" s="19">
        <f t="shared" si="193"/>
        <v>2014</v>
      </c>
      <c r="N2451" s="14">
        <f t="shared" si="190"/>
        <v>41972.934201388889</v>
      </c>
      <c r="O2451" t="b">
        <v>0</v>
      </c>
      <c r="P2451">
        <v>120</v>
      </c>
      <c r="Q2451" t="b">
        <v>1</v>
      </c>
      <c r="R2451" t="s">
        <v>8298</v>
      </c>
      <c r="S2451" s="7">
        <f t="shared" si="191"/>
        <v>108</v>
      </c>
      <c r="T2451" s="7">
        <f t="shared" si="194"/>
        <v>90</v>
      </c>
      <c r="U2451" t="s">
        <v>8336</v>
      </c>
      <c r="V2451" t="s">
        <v>8352</v>
      </c>
    </row>
    <row r="2452" spans="1:22" ht="4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102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4">
        <f t="shared" si="192"/>
        <v>41901.82240740741</v>
      </c>
      <c r="M2452" s="19">
        <f t="shared" si="193"/>
        <v>2014</v>
      </c>
      <c r="N2452" s="14">
        <f t="shared" si="190"/>
        <v>41939.882638888885</v>
      </c>
      <c r="O2452" t="b">
        <v>0</v>
      </c>
      <c r="P2452">
        <v>102</v>
      </c>
      <c r="Q2452" t="b">
        <v>1</v>
      </c>
      <c r="R2452" t="s">
        <v>8298</v>
      </c>
      <c r="S2452" s="7">
        <f t="shared" si="191"/>
        <v>101.53353333333335</v>
      </c>
      <c r="T2452" s="7">
        <f t="shared" si="194"/>
        <v>149.31401960784314</v>
      </c>
      <c r="U2452" t="s">
        <v>8336</v>
      </c>
      <c r="V2452" t="s">
        <v>8352</v>
      </c>
    </row>
    <row r="2453" spans="1:22" ht="4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186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4">
        <f t="shared" si="192"/>
        <v>42779.658449074079</v>
      </c>
      <c r="M2453" s="19">
        <f t="shared" si="193"/>
        <v>2017</v>
      </c>
      <c r="N2453" s="14">
        <f t="shared" si="190"/>
        <v>42799.658449074079</v>
      </c>
      <c r="O2453" t="b">
        <v>0</v>
      </c>
      <c r="P2453">
        <v>186</v>
      </c>
      <c r="Q2453" t="b">
        <v>1</v>
      </c>
      <c r="R2453" t="s">
        <v>8298</v>
      </c>
      <c r="S2453" s="7">
        <f t="shared" si="191"/>
        <v>115.45</v>
      </c>
      <c r="T2453" s="7">
        <f t="shared" si="194"/>
        <v>62.06989247311828</v>
      </c>
      <c r="U2453" t="s">
        <v>8336</v>
      </c>
      <c r="V2453" t="s">
        <v>8352</v>
      </c>
    </row>
    <row r="2454" spans="1:22" ht="4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15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4">
        <f t="shared" si="192"/>
        <v>42338.59375</v>
      </c>
      <c r="M2454" s="19">
        <f t="shared" si="193"/>
        <v>2015</v>
      </c>
      <c r="N2454" s="14">
        <f t="shared" si="190"/>
        <v>42367.708333333328</v>
      </c>
      <c r="O2454" t="b">
        <v>0</v>
      </c>
      <c r="P2454">
        <v>15</v>
      </c>
      <c r="Q2454" t="b">
        <v>1</v>
      </c>
      <c r="R2454" t="s">
        <v>8298</v>
      </c>
      <c r="S2454" s="7">
        <f t="shared" si="191"/>
        <v>133.5</v>
      </c>
      <c r="T2454" s="7">
        <f t="shared" si="194"/>
        <v>53.4</v>
      </c>
      <c r="U2454" t="s">
        <v>8336</v>
      </c>
      <c r="V2454" t="s">
        <v>8352</v>
      </c>
    </row>
    <row r="2455" spans="1:22" ht="4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67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4">
        <f t="shared" si="192"/>
        <v>42738.442233796297</v>
      </c>
      <c r="M2455" s="19">
        <f t="shared" si="193"/>
        <v>2017</v>
      </c>
      <c r="N2455" s="14">
        <f t="shared" si="190"/>
        <v>42768.442233796297</v>
      </c>
      <c r="O2455" t="b">
        <v>0</v>
      </c>
      <c r="P2455">
        <v>67</v>
      </c>
      <c r="Q2455" t="b">
        <v>1</v>
      </c>
      <c r="R2455" t="s">
        <v>8298</v>
      </c>
      <c r="S2455" s="7">
        <f t="shared" si="191"/>
        <v>154.69999999999999</v>
      </c>
      <c r="T2455" s="7">
        <f t="shared" si="194"/>
        <v>69.268656716417908</v>
      </c>
      <c r="U2455" t="s">
        <v>8336</v>
      </c>
      <c r="V2455" t="s">
        <v>8352</v>
      </c>
    </row>
    <row r="2456" spans="1:22" ht="4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130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4">
        <f t="shared" si="192"/>
        <v>42769.951481481483</v>
      </c>
      <c r="M2456" s="19">
        <f t="shared" si="193"/>
        <v>2017</v>
      </c>
      <c r="N2456" s="14">
        <f t="shared" si="190"/>
        <v>42804.951481481483</v>
      </c>
      <c r="O2456" t="b">
        <v>0</v>
      </c>
      <c r="P2456">
        <v>130</v>
      </c>
      <c r="Q2456" t="b">
        <v>1</v>
      </c>
      <c r="R2456" t="s">
        <v>8298</v>
      </c>
      <c r="S2456" s="7">
        <f t="shared" si="191"/>
        <v>100.84571428571429</v>
      </c>
      <c r="T2456" s="7">
        <f t="shared" si="194"/>
        <v>271.50769230769231</v>
      </c>
      <c r="U2456" t="s">
        <v>8336</v>
      </c>
      <c r="V2456" t="s">
        <v>8352</v>
      </c>
    </row>
    <row r="2457" spans="1:22" ht="4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16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4">
        <f t="shared" si="192"/>
        <v>42452.531828703708</v>
      </c>
      <c r="M2457" s="19">
        <f t="shared" si="193"/>
        <v>2016</v>
      </c>
      <c r="N2457" s="14">
        <f t="shared" si="190"/>
        <v>42480.531828703708</v>
      </c>
      <c r="O2457" t="b">
        <v>0</v>
      </c>
      <c r="P2457">
        <v>16</v>
      </c>
      <c r="Q2457" t="b">
        <v>1</v>
      </c>
      <c r="R2457" t="s">
        <v>8298</v>
      </c>
      <c r="S2457" s="7">
        <f t="shared" si="191"/>
        <v>182</v>
      </c>
      <c r="T2457" s="7">
        <f t="shared" si="194"/>
        <v>34.125</v>
      </c>
      <c r="U2457" t="s">
        <v>8336</v>
      </c>
      <c r="V2457" t="s">
        <v>8352</v>
      </c>
    </row>
    <row r="2458" spans="1:22" ht="4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67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4">
        <f t="shared" si="192"/>
        <v>42761.711099537039</v>
      </c>
      <c r="M2458" s="19">
        <f t="shared" si="193"/>
        <v>2017</v>
      </c>
      <c r="N2458" s="14">
        <f t="shared" si="190"/>
        <v>42791.711099537039</v>
      </c>
      <c r="O2458" t="b">
        <v>0</v>
      </c>
      <c r="P2458">
        <v>67</v>
      </c>
      <c r="Q2458" t="b">
        <v>1</v>
      </c>
      <c r="R2458" t="s">
        <v>8298</v>
      </c>
      <c r="S2458" s="7">
        <f t="shared" si="191"/>
        <v>180.86666666666667</v>
      </c>
      <c r="T2458" s="7">
        <f t="shared" si="194"/>
        <v>40.492537313432834</v>
      </c>
      <c r="U2458" t="s">
        <v>8336</v>
      </c>
      <c r="V2458" t="s">
        <v>8352</v>
      </c>
    </row>
    <row r="2459" spans="1:22" ht="4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124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4">
        <f t="shared" si="192"/>
        <v>42423.352500000001</v>
      </c>
      <c r="M2459" s="19">
        <f t="shared" si="193"/>
        <v>2016</v>
      </c>
      <c r="N2459" s="14">
        <f t="shared" si="190"/>
        <v>42453.310833333337</v>
      </c>
      <c r="O2459" t="b">
        <v>0</v>
      </c>
      <c r="P2459">
        <v>124</v>
      </c>
      <c r="Q2459" t="b">
        <v>1</v>
      </c>
      <c r="R2459" t="s">
        <v>8298</v>
      </c>
      <c r="S2459" s="7">
        <f t="shared" si="191"/>
        <v>102.30434782608695</v>
      </c>
      <c r="T2459" s="7">
        <f t="shared" si="194"/>
        <v>189.75806451612902</v>
      </c>
      <c r="U2459" t="s">
        <v>8336</v>
      </c>
      <c r="V2459" t="s">
        <v>8352</v>
      </c>
    </row>
    <row r="2460" spans="1:22" ht="45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80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4">
        <f t="shared" si="192"/>
        <v>42495.621736111112</v>
      </c>
      <c r="M2460" s="19">
        <f t="shared" si="193"/>
        <v>2016</v>
      </c>
      <c r="N2460" s="14">
        <f t="shared" si="190"/>
        <v>42530.541666666672</v>
      </c>
      <c r="O2460" t="b">
        <v>0</v>
      </c>
      <c r="P2460">
        <v>80</v>
      </c>
      <c r="Q2460" t="b">
        <v>1</v>
      </c>
      <c r="R2460" t="s">
        <v>8298</v>
      </c>
      <c r="S2460" s="7">
        <f t="shared" si="191"/>
        <v>110.17999999999999</v>
      </c>
      <c r="T2460" s="7">
        <f t="shared" si="194"/>
        <v>68.862499999999997</v>
      </c>
      <c r="U2460" t="s">
        <v>8336</v>
      </c>
      <c r="V2460" t="s">
        <v>8352</v>
      </c>
    </row>
    <row r="2461" spans="1:22" ht="4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282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4">
        <f t="shared" si="192"/>
        <v>42407.387557870374</v>
      </c>
      <c r="M2461" s="19">
        <f t="shared" si="193"/>
        <v>2016</v>
      </c>
      <c r="N2461" s="14">
        <f t="shared" si="190"/>
        <v>42452.345891203702</v>
      </c>
      <c r="O2461" t="b">
        <v>0</v>
      </c>
      <c r="P2461">
        <v>282</v>
      </c>
      <c r="Q2461" t="b">
        <v>1</v>
      </c>
      <c r="R2461" t="s">
        <v>8298</v>
      </c>
      <c r="S2461" s="7">
        <f t="shared" si="191"/>
        <v>102.25</v>
      </c>
      <c r="T2461" s="7">
        <f t="shared" si="194"/>
        <v>108.77659574468085</v>
      </c>
      <c r="U2461" t="s">
        <v>8336</v>
      </c>
      <c r="V2461" t="s">
        <v>8352</v>
      </c>
    </row>
    <row r="2462" spans="1:22" ht="4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68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4">
        <f t="shared" si="192"/>
        <v>42703.937118055561</v>
      </c>
      <c r="M2462" s="19">
        <f t="shared" si="193"/>
        <v>2016</v>
      </c>
      <c r="N2462" s="14">
        <f t="shared" si="190"/>
        <v>42737.928472222222</v>
      </c>
      <c r="O2462" t="b">
        <v>0</v>
      </c>
      <c r="P2462">
        <v>68</v>
      </c>
      <c r="Q2462" t="b">
        <v>1</v>
      </c>
      <c r="R2462" t="s">
        <v>8298</v>
      </c>
      <c r="S2462" s="7">
        <f t="shared" si="191"/>
        <v>100.78823529411764</v>
      </c>
      <c r="T2462" s="7">
        <f t="shared" si="194"/>
        <v>125.98529411764706</v>
      </c>
      <c r="U2462" t="s">
        <v>8336</v>
      </c>
      <c r="V2462" t="s">
        <v>8352</v>
      </c>
    </row>
    <row r="2463" spans="1:22" ht="4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86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4">
        <f t="shared" si="192"/>
        <v>40783.762696759259</v>
      </c>
      <c r="M2463" s="19">
        <f t="shared" si="193"/>
        <v>2011</v>
      </c>
      <c r="N2463" s="14">
        <f t="shared" si="190"/>
        <v>40816.875</v>
      </c>
      <c r="O2463" t="b">
        <v>0</v>
      </c>
      <c r="P2463">
        <v>86</v>
      </c>
      <c r="Q2463" t="b">
        <v>1</v>
      </c>
      <c r="R2463" t="s">
        <v>8279</v>
      </c>
      <c r="S2463" s="7">
        <f t="shared" si="191"/>
        <v>103.8</v>
      </c>
      <c r="T2463" s="7">
        <f t="shared" si="194"/>
        <v>90.523255813953483</v>
      </c>
      <c r="U2463" t="s">
        <v>8325</v>
      </c>
      <c r="V2463" t="s">
        <v>8329</v>
      </c>
    </row>
    <row r="2464" spans="1:22" ht="4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115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4">
        <f t="shared" si="192"/>
        <v>41088.936296296299</v>
      </c>
      <c r="M2464" s="19">
        <f t="shared" si="193"/>
        <v>2012</v>
      </c>
      <c r="N2464" s="14">
        <f t="shared" si="190"/>
        <v>41108.936296296299</v>
      </c>
      <c r="O2464" t="b">
        <v>0</v>
      </c>
      <c r="P2464">
        <v>115</v>
      </c>
      <c r="Q2464" t="b">
        <v>1</v>
      </c>
      <c r="R2464" t="s">
        <v>8279</v>
      </c>
      <c r="S2464" s="7">
        <f t="shared" si="191"/>
        <v>110.70833333333334</v>
      </c>
      <c r="T2464" s="7">
        <f t="shared" si="194"/>
        <v>28.880434782608695</v>
      </c>
      <c r="U2464" t="s">
        <v>8325</v>
      </c>
      <c r="V2464" t="s">
        <v>8329</v>
      </c>
    </row>
    <row r="2465" spans="1:22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75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4">
        <f t="shared" si="192"/>
        <v>41340.861400462964</v>
      </c>
      <c r="M2465" s="19">
        <f t="shared" si="193"/>
        <v>2013</v>
      </c>
      <c r="N2465" s="14">
        <f t="shared" si="190"/>
        <v>41380.541666666664</v>
      </c>
      <c r="O2465" t="b">
        <v>0</v>
      </c>
      <c r="P2465">
        <v>75</v>
      </c>
      <c r="Q2465" t="b">
        <v>1</v>
      </c>
      <c r="R2465" t="s">
        <v>8279</v>
      </c>
      <c r="S2465" s="7">
        <f t="shared" si="191"/>
        <v>116.25000000000001</v>
      </c>
      <c r="T2465" s="7">
        <f t="shared" si="194"/>
        <v>31</v>
      </c>
      <c r="U2465" t="s">
        <v>8325</v>
      </c>
      <c r="V2465" t="s">
        <v>8329</v>
      </c>
    </row>
    <row r="2466" spans="1:22" ht="4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43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4">
        <f t="shared" si="192"/>
        <v>42248.65042824074</v>
      </c>
      <c r="M2466" s="19">
        <f t="shared" si="193"/>
        <v>2015</v>
      </c>
      <c r="N2466" s="14">
        <f t="shared" si="190"/>
        <v>42277.561805555553</v>
      </c>
      <c r="O2466" t="b">
        <v>0</v>
      </c>
      <c r="P2466">
        <v>43</v>
      </c>
      <c r="Q2466" t="b">
        <v>1</v>
      </c>
      <c r="R2466" t="s">
        <v>8279</v>
      </c>
      <c r="S2466" s="7">
        <f t="shared" si="191"/>
        <v>111.1</v>
      </c>
      <c r="T2466" s="7">
        <f t="shared" si="194"/>
        <v>51.674418604651166</v>
      </c>
      <c r="U2466" t="s">
        <v>8325</v>
      </c>
      <c r="V2466" t="s">
        <v>8329</v>
      </c>
    </row>
    <row r="2467" spans="1:22" ht="30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48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4">
        <f t="shared" si="192"/>
        <v>41145.469305555554</v>
      </c>
      <c r="M2467" s="19">
        <f t="shared" si="193"/>
        <v>2012</v>
      </c>
      <c r="N2467" s="14">
        <f t="shared" si="190"/>
        <v>41175.469305555554</v>
      </c>
      <c r="O2467" t="b">
        <v>0</v>
      </c>
      <c r="P2467">
        <v>48</v>
      </c>
      <c r="Q2467" t="b">
        <v>1</v>
      </c>
      <c r="R2467" t="s">
        <v>8279</v>
      </c>
      <c r="S2467" s="7">
        <f t="shared" si="191"/>
        <v>180.14285714285714</v>
      </c>
      <c r="T2467" s="7">
        <f t="shared" si="194"/>
        <v>26.270833333333332</v>
      </c>
      <c r="U2467" t="s">
        <v>8325</v>
      </c>
      <c r="V2467" t="s">
        <v>8329</v>
      </c>
    </row>
    <row r="2468" spans="1:22" ht="4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52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4">
        <f t="shared" si="192"/>
        <v>41372.852465277778</v>
      </c>
      <c r="M2468" s="19">
        <f t="shared" si="193"/>
        <v>2013</v>
      </c>
      <c r="N2468" s="14">
        <f t="shared" si="190"/>
        <v>41402.852465277778</v>
      </c>
      <c r="O2468" t="b">
        <v>0</v>
      </c>
      <c r="P2468">
        <v>52</v>
      </c>
      <c r="Q2468" t="b">
        <v>1</v>
      </c>
      <c r="R2468" t="s">
        <v>8279</v>
      </c>
      <c r="S2468" s="7">
        <f t="shared" si="191"/>
        <v>100</v>
      </c>
      <c r="T2468" s="7">
        <f t="shared" si="194"/>
        <v>48.07692307692308</v>
      </c>
      <c r="U2468" t="s">
        <v>8325</v>
      </c>
      <c r="V2468" t="s">
        <v>8329</v>
      </c>
    </row>
    <row r="2469" spans="1:22" ht="30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43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4">
        <f t="shared" si="192"/>
        <v>41025.624201388891</v>
      </c>
      <c r="M2469" s="19">
        <f t="shared" si="193"/>
        <v>2012</v>
      </c>
      <c r="N2469" s="14">
        <f t="shared" si="190"/>
        <v>41039.458333333336</v>
      </c>
      <c r="O2469" t="b">
        <v>0</v>
      </c>
      <c r="P2469">
        <v>43</v>
      </c>
      <c r="Q2469" t="b">
        <v>1</v>
      </c>
      <c r="R2469" t="s">
        <v>8279</v>
      </c>
      <c r="S2469" s="7">
        <f t="shared" si="191"/>
        <v>118.5</v>
      </c>
      <c r="T2469" s="7">
        <f t="shared" si="194"/>
        <v>27.558139534883722</v>
      </c>
      <c r="U2469" t="s">
        <v>8325</v>
      </c>
      <c r="V2469" t="s">
        <v>8329</v>
      </c>
    </row>
    <row r="2470" spans="1:22" ht="30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58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4">
        <f t="shared" si="192"/>
        <v>41173.904178240744</v>
      </c>
      <c r="M2470" s="19">
        <f t="shared" si="193"/>
        <v>2012</v>
      </c>
      <c r="N2470" s="14">
        <f t="shared" si="190"/>
        <v>41209.958333333336</v>
      </c>
      <c r="O2470" t="b">
        <v>0</v>
      </c>
      <c r="P2470">
        <v>58</v>
      </c>
      <c r="Q2470" t="b">
        <v>1</v>
      </c>
      <c r="R2470" t="s">
        <v>8279</v>
      </c>
      <c r="S2470" s="7">
        <f t="shared" si="191"/>
        <v>107.21700000000001</v>
      </c>
      <c r="T2470" s="7">
        <f t="shared" si="194"/>
        <v>36.97137931034483</v>
      </c>
      <c r="U2470" t="s">
        <v>8325</v>
      </c>
      <c r="V2470" t="s">
        <v>8329</v>
      </c>
    </row>
    <row r="2471" spans="1:22" ht="4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47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4">
        <f t="shared" si="192"/>
        <v>40557.179733796293</v>
      </c>
      <c r="M2471" s="19">
        <f t="shared" si="193"/>
        <v>2011</v>
      </c>
      <c r="N2471" s="14">
        <f t="shared" si="190"/>
        <v>40582.179733796293</v>
      </c>
      <c r="O2471" t="b">
        <v>0</v>
      </c>
      <c r="P2471">
        <v>47</v>
      </c>
      <c r="Q2471" t="b">
        <v>1</v>
      </c>
      <c r="R2471" t="s">
        <v>8279</v>
      </c>
      <c r="S2471" s="7">
        <f t="shared" si="191"/>
        <v>113.66666666666667</v>
      </c>
      <c r="T2471" s="7">
        <f t="shared" si="194"/>
        <v>29.021276595744681</v>
      </c>
      <c r="U2471" t="s">
        <v>8325</v>
      </c>
      <c r="V2471" t="s">
        <v>8329</v>
      </c>
    </row>
    <row r="2472" spans="1:22" ht="4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36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4">
        <f t="shared" si="192"/>
        <v>41022.82471064815</v>
      </c>
      <c r="M2472" s="19">
        <f t="shared" si="193"/>
        <v>2012</v>
      </c>
      <c r="N2472" s="14">
        <f t="shared" si="190"/>
        <v>41052.82471064815</v>
      </c>
      <c r="O2472" t="b">
        <v>0</v>
      </c>
      <c r="P2472">
        <v>36</v>
      </c>
      <c r="Q2472" t="b">
        <v>1</v>
      </c>
      <c r="R2472" t="s">
        <v>8279</v>
      </c>
      <c r="S2472" s="7">
        <f t="shared" si="191"/>
        <v>103.16400000000002</v>
      </c>
      <c r="T2472" s="7">
        <f t="shared" si="194"/>
        <v>28.65666666666667</v>
      </c>
      <c r="U2472" t="s">
        <v>8325</v>
      </c>
      <c r="V2472" t="s">
        <v>8329</v>
      </c>
    </row>
    <row r="2473" spans="1:22" ht="45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17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4">
        <f t="shared" si="192"/>
        <v>40893.742962962962</v>
      </c>
      <c r="M2473" s="19">
        <f t="shared" si="193"/>
        <v>2011</v>
      </c>
      <c r="N2473" s="14">
        <f t="shared" si="190"/>
        <v>40933.742962962962</v>
      </c>
      <c r="O2473" t="b">
        <v>0</v>
      </c>
      <c r="P2473">
        <v>17</v>
      </c>
      <c r="Q2473" t="b">
        <v>1</v>
      </c>
      <c r="R2473" t="s">
        <v>8279</v>
      </c>
      <c r="S2473" s="7">
        <f t="shared" si="191"/>
        <v>128</v>
      </c>
      <c r="T2473" s="7">
        <f t="shared" si="194"/>
        <v>37.647058823529413</v>
      </c>
      <c r="U2473" t="s">
        <v>8325</v>
      </c>
      <c r="V2473" t="s">
        <v>8329</v>
      </c>
    </row>
    <row r="2474" spans="1:22" ht="45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104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4">
        <f t="shared" si="192"/>
        <v>40353.86550925926</v>
      </c>
      <c r="M2474" s="19">
        <f t="shared" si="193"/>
        <v>2010</v>
      </c>
      <c r="N2474" s="14">
        <f t="shared" si="190"/>
        <v>40424.793749999997</v>
      </c>
      <c r="O2474" t="b">
        <v>0</v>
      </c>
      <c r="P2474">
        <v>104</v>
      </c>
      <c r="Q2474" t="b">
        <v>1</v>
      </c>
      <c r="R2474" t="s">
        <v>8279</v>
      </c>
      <c r="S2474" s="7">
        <f t="shared" si="191"/>
        <v>135.76026666666667</v>
      </c>
      <c r="T2474" s="7">
        <f t="shared" si="194"/>
        <v>97.904038461538462</v>
      </c>
      <c r="U2474" t="s">
        <v>8325</v>
      </c>
      <c r="V2474" t="s">
        <v>8329</v>
      </c>
    </row>
    <row r="2475" spans="1:22" ht="4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47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4">
        <f t="shared" si="192"/>
        <v>41193.498483796298</v>
      </c>
      <c r="M2475" s="19">
        <f t="shared" si="193"/>
        <v>2012</v>
      </c>
      <c r="N2475" s="14">
        <f t="shared" si="190"/>
        <v>41223.540150462963</v>
      </c>
      <c r="O2475" t="b">
        <v>0</v>
      </c>
      <c r="P2475">
        <v>47</v>
      </c>
      <c r="Q2475" t="b">
        <v>1</v>
      </c>
      <c r="R2475" t="s">
        <v>8279</v>
      </c>
      <c r="S2475" s="7">
        <f t="shared" si="191"/>
        <v>100</v>
      </c>
      <c r="T2475" s="7">
        <f t="shared" si="194"/>
        <v>42.553191489361701</v>
      </c>
      <c r="U2475" t="s">
        <v>8325</v>
      </c>
      <c r="V2475" t="s">
        <v>8329</v>
      </c>
    </row>
    <row r="2476" spans="1:22" ht="45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38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4">
        <f t="shared" si="192"/>
        <v>40416.761296296296</v>
      </c>
      <c r="M2476" s="19">
        <f t="shared" si="193"/>
        <v>2010</v>
      </c>
      <c r="N2476" s="14">
        <f t="shared" si="190"/>
        <v>40461.761296296296</v>
      </c>
      <c r="O2476" t="b">
        <v>0</v>
      </c>
      <c r="P2476">
        <v>38</v>
      </c>
      <c r="Q2476" t="b">
        <v>1</v>
      </c>
      <c r="R2476" t="s">
        <v>8279</v>
      </c>
      <c r="S2476" s="7">
        <f t="shared" si="191"/>
        <v>100.00360000000002</v>
      </c>
      <c r="T2476" s="7">
        <f t="shared" si="194"/>
        <v>131.58368421052631</v>
      </c>
      <c r="U2476" t="s">
        <v>8325</v>
      </c>
      <c r="V2476" t="s">
        <v>8329</v>
      </c>
    </row>
    <row r="2477" spans="1:22" ht="30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81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4">
        <f t="shared" si="192"/>
        <v>40310.037673611107</v>
      </c>
      <c r="M2477" s="19">
        <f t="shared" si="193"/>
        <v>2010</v>
      </c>
      <c r="N2477" s="14">
        <f t="shared" si="190"/>
        <v>40369.666666666664</v>
      </c>
      <c r="O2477" t="b">
        <v>0</v>
      </c>
      <c r="P2477">
        <v>81</v>
      </c>
      <c r="Q2477" t="b">
        <v>1</v>
      </c>
      <c r="R2477" t="s">
        <v>8279</v>
      </c>
      <c r="S2477" s="7">
        <f t="shared" si="191"/>
        <v>104.71999999999998</v>
      </c>
      <c r="T2477" s="7">
        <f t="shared" si="194"/>
        <v>32.320987654320987</v>
      </c>
      <c r="U2477" t="s">
        <v>8325</v>
      </c>
      <c r="V2477" t="s">
        <v>8329</v>
      </c>
    </row>
    <row r="2478" spans="1:22" ht="30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55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4">
        <f t="shared" si="192"/>
        <v>41913.078356481477</v>
      </c>
      <c r="M2478" s="19">
        <f t="shared" si="193"/>
        <v>2014</v>
      </c>
      <c r="N2478" s="14">
        <f t="shared" si="190"/>
        <v>41946.120023148149</v>
      </c>
      <c r="O2478" t="b">
        <v>0</v>
      </c>
      <c r="P2478">
        <v>55</v>
      </c>
      <c r="Q2478" t="b">
        <v>1</v>
      </c>
      <c r="R2478" t="s">
        <v>8279</v>
      </c>
      <c r="S2478" s="7">
        <f t="shared" si="191"/>
        <v>105.02249999999999</v>
      </c>
      <c r="T2478" s="7">
        <f t="shared" si="194"/>
        <v>61.103999999999999</v>
      </c>
      <c r="U2478" t="s">
        <v>8325</v>
      </c>
      <c r="V2478" t="s">
        <v>8329</v>
      </c>
    </row>
    <row r="2479" spans="1:22" ht="30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41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4">
        <f t="shared" si="192"/>
        <v>41088.441493055558</v>
      </c>
      <c r="M2479" s="19">
        <f t="shared" si="193"/>
        <v>2012</v>
      </c>
      <c r="N2479" s="14">
        <f t="shared" si="190"/>
        <v>41133.441493055558</v>
      </c>
      <c r="O2479" t="b">
        <v>0</v>
      </c>
      <c r="P2479">
        <v>41</v>
      </c>
      <c r="Q2479" t="b">
        <v>1</v>
      </c>
      <c r="R2479" t="s">
        <v>8279</v>
      </c>
      <c r="S2479" s="7">
        <f t="shared" si="191"/>
        <v>171.33333333333334</v>
      </c>
      <c r="T2479" s="7">
        <f t="shared" si="194"/>
        <v>31.341463414634145</v>
      </c>
      <c r="U2479" t="s">
        <v>8325</v>
      </c>
      <c r="V2479" t="s">
        <v>8329</v>
      </c>
    </row>
    <row r="2480" spans="1:22" ht="4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79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4">
        <f t="shared" si="192"/>
        <v>41257.700381944444</v>
      </c>
      <c r="M2480" s="19">
        <f t="shared" si="193"/>
        <v>2012</v>
      </c>
      <c r="N2480" s="14">
        <f t="shared" si="190"/>
        <v>41287.700381944444</v>
      </c>
      <c r="O2480" t="b">
        <v>0</v>
      </c>
      <c r="P2480">
        <v>79</v>
      </c>
      <c r="Q2480" t="b">
        <v>1</v>
      </c>
      <c r="R2480" t="s">
        <v>8279</v>
      </c>
      <c r="S2480" s="7">
        <f t="shared" si="191"/>
        <v>127.49999999999999</v>
      </c>
      <c r="T2480" s="7">
        <f t="shared" si="194"/>
        <v>129.1139240506329</v>
      </c>
      <c r="U2480" t="s">
        <v>8325</v>
      </c>
      <c r="V2480" t="s">
        <v>8329</v>
      </c>
    </row>
    <row r="2481" spans="1:22" ht="30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16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4">
        <f t="shared" si="192"/>
        <v>41107.476782407408</v>
      </c>
      <c r="M2481" s="19">
        <f t="shared" si="193"/>
        <v>2012</v>
      </c>
      <c r="N2481" s="14">
        <f t="shared" si="190"/>
        <v>41117.833333333336</v>
      </c>
      <c r="O2481" t="b">
        <v>0</v>
      </c>
      <c r="P2481">
        <v>16</v>
      </c>
      <c r="Q2481" t="b">
        <v>1</v>
      </c>
      <c r="R2481" t="s">
        <v>8279</v>
      </c>
      <c r="S2481" s="7">
        <f t="shared" si="191"/>
        <v>133.44333333333333</v>
      </c>
      <c r="T2481" s="7">
        <f t="shared" si="194"/>
        <v>25.020624999999999</v>
      </c>
      <c r="U2481" t="s">
        <v>8325</v>
      </c>
      <c r="V2481" t="s">
        <v>8329</v>
      </c>
    </row>
    <row r="2482" spans="1:22" ht="4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8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4">
        <f t="shared" si="192"/>
        <v>42227.686157407406</v>
      </c>
      <c r="M2482" s="19">
        <f t="shared" si="193"/>
        <v>2015</v>
      </c>
      <c r="N2482" s="14">
        <f t="shared" si="190"/>
        <v>42287.686157407406</v>
      </c>
      <c r="O2482" t="b">
        <v>0</v>
      </c>
      <c r="P2482">
        <v>8</v>
      </c>
      <c r="Q2482" t="b">
        <v>1</v>
      </c>
      <c r="R2482" t="s">
        <v>8279</v>
      </c>
      <c r="S2482" s="7">
        <f t="shared" si="191"/>
        <v>100</v>
      </c>
      <c r="T2482" s="7">
        <f t="shared" si="194"/>
        <v>250</v>
      </c>
      <c r="U2482" t="s">
        <v>8325</v>
      </c>
      <c r="V2482" t="s">
        <v>8329</v>
      </c>
    </row>
    <row r="2483" spans="1:22" ht="4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95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4">
        <f t="shared" si="192"/>
        <v>40999.395925925928</v>
      </c>
      <c r="M2483" s="19">
        <f t="shared" si="193"/>
        <v>2012</v>
      </c>
      <c r="N2483" s="14">
        <f t="shared" si="190"/>
        <v>41029.395925925928</v>
      </c>
      <c r="O2483" t="b">
        <v>0</v>
      </c>
      <c r="P2483">
        <v>95</v>
      </c>
      <c r="Q2483" t="b">
        <v>1</v>
      </c>
      <c r="R2483" t="s">
        <v>8279</v>
      </c>
      <c r="S2483" s="7">
        <f t="shared" si="191"/>
        <v>112.91099999999999</v>
      </c>
      <c r="T2483" s="7">
        <f t="shared" si="194"/>
        <v>47.541473684210523</v>
      </c>
      <c r="U2483" t="s">
        <v>8325</v>
      </c>
      <c r="V2483" t="s">
        <v>8329</v>
      </c>
    </row>
    <row r="2484" spans="1:22" ht="4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25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4">
        <f t="shared" si="192"/>
        <v>40711.532210648147</v>
      </c>
      <c r="M2484" s="19">
        <f t="shared" si="193"/>
        <v>2011</v>
      </c>
      <c r="N2484" s="14">
        <f t="shared" si="190"/>
        <v>40756.532210648147</v>
      </c>
      <c r="O2484" t="b">
        <v>0</v>
      </c>
      <c r="P2484">
        <v>25</v>
      </c>
      <c r="Q2484" t="b">
        <v>1</v>
      </c>
      <c r="R2484" t="s">
        <v>8279</v>
      </c>
      <c r="S2484" s="7">
        <f t="shared" si="191"/>
        <v>100.1</v>
      </c>
      <c r="T2484" s="7">
        <f t="shared" si="194"/>
        <v>40.04</v>
      </c>
      <c r="U2484" t="s">
        <v>8325</v>
      </c>
      <c r="V2484" t="s">
        <v>8329</v>
      </c>
    </row>
    <row r="2485" spans="1:22" ht="30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19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4">
        <f t="shared" si="192"/>
        <v>40970.500034722223</v>
      </c>
      <c r="M2485" s="19">
        <f t="shared" si="193"/>
        <v>2012</v>
      </c>
      <c r="N2485" s="14">
        <f t="shared" si="190"/>
        <v>41030.458368055552</v>
      </c>
      <c r="O2485" t="b">
        <v>0</v>
      </c>
      <c r="P2485">
        <v>19</v>
      </c>
      <c r="Q2485" t="b">
        <v>1</v>
      </c>
      <c r="R2485" t="s">
        <v>8279</v>
      </c>
      <c r="S2485" s="7">
        <f t="shared" si="191"/>
        <v>113.72727272727272</v>
      </c>
      <c r="T2485" s="7">
        <f t="shared" si="194"/>
        <v>65.84210526315789</v>
      </c>
      <c r="U2485" t="s">
        <v>8325</v>
      </c>
      <c r="V2485" t="s">
        <v>8329</v>
      </c>
    </row>
    <row r="2486" spans="1:22" ht="45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90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4">
        <f t="shared" si="192"/>
        <v>40771.666701388887</v>
      </c>
      <c r="M2486" s="19">
        <f t="shared" si="193"/>
        <v>2011</v>
      </c>
      <c r="N2486" s="14">
        <f t="shared" si="190"/>
        <v>40801.666701388887</v>
      </c>
      <c r="O2486" t="b">
        <v>0</v>
      </c>
      <c r="P2486">
        <v>90</v>
      </c>
      <c r="Q2486" t="b">
        <v>1</v>
      </c>
      <c r="R2486" t="s">
        <v>8279</v>
      </c>
      <c r="S2486" s="7">
        <f t="shared" si="191"/>
        <v>119.31742857142855</v>
      </c>
      <c r="T2486" s="7">
        <f t="shared" si="194"/>
        <v>46.401222222222216</v>
      </c>
      <c r="U2486" t="s">
        <v>8325</v>
      </c>
      <c r="V2486" t="s">
        <v>8329</v>
      </c>
    </row>
    <row r="2487" spans="1:22" ht="4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41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4">
        <f t="shared" si="192"/>
        <v>40793.748599537037</v>
      </c>
      <c r="M2487" s="19">
        <f t="shared" si="193"/>
        <v>2011</v>
      </c>
      <c r="N2487" s="14">
        <f t="shared" si="190"/>
        <v>40828.748599537037</v>
      </c>
      <c r="O2487" t="b">
        <v>0</v>
      </c>
      <c r="P2487">
        <v>41</v>
      </c>
      <c r="Q2487" t="b">
        <v>1</v>
      </c>
      <c r="R2487" t="s">
        <v>8279</v>
      </c>
      <c r="S2487" s="7">
        <f t="shared" si="191"/>
        <v>103.25</v>
      </c>
      <c r="T2487" s="7">
        <f t="shared" si="194"/>
        <v>50.365853658536587</v>
      </c>
      <c r="U2487" t="s">
        <v>8325</v>
      </c>
      <c r="V2487" t="s">
        <v>8329</v>
      </c>
    </row>
    <row r="2488" spans="1:22" ht="4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30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4">
        <f t="shared" si="192"/>
        <v>40991.458055555559</v>
      </c>
      <c r="M2488" s="19">
        <f t="shared" si="193"/>
        <v>2012</v>
      </c>
      <c r="N2488" s="14">
        <f t="shared" si="190"/>
        <v>41021.458055555559</v>
      </c>
      <c r="O2488" t="b">
        <v>0</v>
      </c>
      <c r="P2488">
        <v>30</v>
      </c>
      <c r="Q2488" t="b">
        <v>1</v>
      </c>
      <c r="R2488" t="s">
        <v>8279</v>
      </c>
      <c r="S2488" s="7">
        <f t="shared" si="191"/>
        <v>265.66666666666669</v>
      </c>
      <c r="T2488" s="7">
        <f t="shared" si="194"/>
        <v>26.566666666666666</v>
      </c>
      <c r="U2488" t="s">
        <v>8325</v>
      </c>
      <c r="V2488" t="s">
        <v>8329</v>
      </c>
    </row>
    <row r="2489" spans="1:22" ht="4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38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4">
        <f t="shared" si="192"/>
        <v>41025.833298611113</v>
      </c>
      <c r="M2489" s="19">
        <f t="shared" si="193"/>
        <v>2012</v>
      </c>
      <c r="N2489" s="14">
        <f t="shared" si="190"/>
        <v>41055.833298611113</v>
      </c>
      <c r="O2489" t="b">
        <v>0</v>
      </c>
      <c r="P2489">
        <v>38</v>
      </c>
      <c r="Q2489" t="b">
        <v>1</v>
      </c>
      <c r="R2489" t="s">
        <v>8279</v>
      </c>
      <c r="S2489" s="7">
        <f t="shared" si="191"/>
        <v>100.05066666666667</v>
      </c>
      <c r="T2489" s="7">
        <f t="shared" si="194"/>
        <v>39.493684210526318</v>
      </c>
      <c r="U2489" t="s">
        <v>8325</v>
      </c>
      <c r="V2489" t="s">
        <v>8329</v>
      </c>
    </row>
    <row r="2490" spans="1:22" ht="45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65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4">
        <f t="shared" si="192"/>
        <v>40833.383194444446</v>
      </c>
      <c r="M2490" s="19">
        <f t="shared" si="193"/>
        <v>2011</v>
      </c>
      <c r="N2490" s="14">
        <f t="shared" si="190"/>
        <v>40863.424861111111</v>
      </c>
      <c r="O2490" t="b">
        <v>0</v>
      </c>
      <c r="P2490">
        <v>65</v>
      </c>
      <c r="Q2490" t="b">
        <v>1</v>
      </c>
      <c r="R2490" t="s">
        <v>8279</v>
      </c>
      <c r="S2490" s="7">
        <f t="shared" si="191"/>
        <v>106.69999999999999</v>
      </c>
      <c r="T2490" s="7">
        <f t="shared" si="194"/>
        <v>49.246153846153845</v>
      </c>
      <c r="U2490" t="s">
        <v>8325</v>
      </c>
      <c r="V2490" t="s">
        <v>8329</v>
      </c>
    </row>
    <row r="2491" spans="1:22" ht="4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75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4">
        <f t="shared" si="192"/>
        <v>41373.440266203703</v>
      </c>
      <c r="M2491" s="19">
        <f t="shared" si="193"/>
        <v>2013</v>
      </c>
      <c r="N2491" s="14">
        <f t="shared" si="190"/>
        <v>41403.440266203703</v>
      </c>
      <c r="O2491" t="b">
        <v>0</v>
      </c>
      <c r="P2491">
        <v>75</v>
      </c>
      <c r="Q2491" t="b">
        <v>1</v>
      </c>
      <c r="R2491" t="s">
        <v>8279</v>
      </c>
      <c r="S2491" s="7">
        <f t="shared" si="191"/>
        <v>133.67142857142858</v>
      </c>
      <c r="T2491" s="7">
        <f t="shared" si="194"/>
        <v>62.38</v>
      </c>
      <c r="U2491" t="s">
        <v>8325</v>
      </c>
      <c r="V2491" t="s">
        <v>8329</v>
      </c>
    </row>
    <row r="2492" spans="1:22" ht="4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16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4">
        <f t="shared" si="192"/>
        <v>41022.977731481486</v>
      </c>
      <c r="M2492" s="19">
        <f t="shared" si="193"/>
        <v>2012</v>
      </c>
      <c r="N2492" s="14">
        <f t="shared" si="190"/>
        <v>41082.977731481486</v>
      </c>
      <c r="O2492" t="b">
        <v>0</v>
      </c>
      <c r="P2492">
        <v>16</v>
      </c>
      <c r="Q2492" t="b">
        <v>1</v>
      </c>
      <c r="R2492" t="s">
        <v>8279</v>
      </c>
      <c r="S2492" s="7">
        <f t="shared" si="191"/>
        <v>121.39999999999999</v>
      </c>
      <c r="T2492" s="7">
        <f t="shared" si="194"/>
        <v>37.9375</v>
      </c>
      <c r="U2492" t="s">
        <v>8325</v>
      </c>
      <c r="V2492" t="s">
        <v>8329</v>
      </c>
    </row>
    <row r="2493" spans="1:22" ht="4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10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4">
        <f t="shared" si="192"/>
        <v>40542.589282407411</v>
      </c>
      <c r="M2493" s="19">
        <f t="shared" si="193"/>
        <v>2010</v>
      </c>
      <c r="N2493" s="14">
        <f t="shared" si="190"/>
        <v>40558.827083333337</v>
      </c>
      <c r="O2493" t="b">
        <v>0</v>
      </c>
      <c r="P2493">
        <v>10</v>
      </c>
      <c r="Q2493" t="b">
        <v>1</v>
      </c>
      <c r="R2493" t="s">
        <v>8279</v>
      </c>
      <c r="S2493" s="7">
        <f t="shared" si="191"/>
        <v>103.2</v>
      </c>
      <c r="T2493" s="7">
        <f t="shared" si="194"/>
        <v>51.6</v>
      </c>
      <c r="U2493" t="s">
        <v>8325</v>
      </c>
      <c r="V2493" t="s">
        <v>8329</v>
      </c>
    </row>
    <row r="2494" spans="1:22" ht="30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27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4">
        <f t="shared" si="192"/>
        <v>41024.735972222225</v>
      </c>
      <c r="M2494" s="19">
        <f t="shared" si="193"/>
        <v>2012</v>
      </c>
      <c r="N2494" s="14">
        <f t="shared" si="190"/>
        <v>41076.165972222225</v>
      </c>
      <c r="O2494" t="b">
        <v>0</v>
      </c>
      <c r="P2494">
        <v>27</v>
      </c>
      <c r="Q2494" t="b">
        <v>1</v>
      </c>
      <c r="R2494" t="s">
        <v>8279</v>
      </c>
      <c r="S2494" s="7">
        <f t="shared" si="191"/>
        <v>125</v>
      </c>
      <c r="T2494" s="7">
        <f t="shared" si="194"/>
        <v>27.777777777777779</v>
      </c>
      <c r="U2494" t="s">
        <v>8325</v>
      </c>
      <c r="V2494" t="s">
        <v>8329</v>
      </c>
    </row>
    <row r="2495" spans="1:22" ht="4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259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4">
        <f t="shared" si="192"/>
        <v>41347.918287037035</v>
      </c>
      <c r="M2495" s="19">
        <f t="shared" si="193"/>
        <v>2013</v>
      </c>
      <c r="N2495" s="14">
        <f t="shared" si="190"/>
        <v>41392.918287037035</v>
      </c>
      <c r="O2495" t="b">
        <v>0</v>
      </c>
      <c r="P2495">
        <v>259</v>
      </c>
      <c r="Q2495" t="b">
        <v>1</v>
      </c>
      <c r="R2495" t="s">
        <v>8279</v>
      </c>
      <c r="S2495" s="7">
        <f t="shared" si="191"/>
        <v>128.69999999999999</v>
      </c>
      <c r="T2495" s="7">
        <f t="shared" si="194"/>
        <v>99.382239382239376</v>
      </c>
      <c r="U2495" t="s">
        <v>8325</v>
      </c>
      <c r="V2495" t="s">
        <v>8329</v>
      </c>
    </row>
    <row r="2496" spans="1:22" ht="4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39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4">
        <f t="shared" si="192"/>
        <v>41022.395185185189</v>
      </c>
      <c r="M2496" s="19">
        <f t="shared" si="193"/>
        <v>2012</v>
      </c>
      <c r="N2496" s="14">
        <f t="shared" si="190"/>
        <v>41052.395185185189</v>
      </c>
      <c r="O2496" t="b">
        <v>0</v>
      </c>
      <c r="P2496">
        <v>39</v>
      </c>
      <c r="Q2496" t="b">
        <v>1</v>
      </c>
      <c r="R2496" t="s">
        <v>8279</v>
      </c>
      <c r="S2496" s="7">
        <f t="shared" si="191"/>
        <v>101.00533333333333</v>
      </c>
      <c r="T2496" s="7">
        <f t="shared" si="194"/>
        <v>38.848205128205123</v>
      </c>
      <c r="U2496" t="s">
        <v>8325</v>
      </c>
      <c r="V2496" t="s">
        <v>8329</v>
      </c>
    </row>
    <row r="2497" spans="1:22" ht="4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42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4">
        <f t="shared" si="192"/>
        <v>41036.696469907409</v>
      </c>
      <c r="M2497" s="19">
        <f t="shared" si="193"/>
        <v>2012</v>
      </c>
      <c r="N2497" s="14">
        <f t="shared" si="190"/>
        <v>41066.696469907409</v>
      </c>
      <c r="O2497" t="b">
        <v>0</v>
      </c>
      <c r="P2497">
        <v>42</v>
      </c>
      <c r="Q2497" t="b">
        <v>1</v>
      </c>
      <c r="R2497" t="s">
        <v>8279</v>
      </c>
      <c r="S2497" s="7">
        <f t="shared" si="191"/>
        <v>127.53666666666665</v>
      </c>
      <c r="T2497" s="7">
        <f t="shared" si="194"/>
        <v>45.548809523809524</v>
      </c>
      <c r="U2497" t="s">
        <v>8325</v>
      </c>
      <c r="V2497" t="s">
        <v>8329</v>
      </c>
    </row>
    <row r="2498" spans="1:22" ht="30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10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4">
        <f t="shared" si="192"/>
        <v>41327.746435185181</v>
      </c>
      <c r="M2498" s="19">
        <f t="shared" si="193"/>
        <v>2013</v>
      </c>
      <c r="N2498" s="14">
        <f t="shared" ref="N2498:N2561" si="195">(J2498/86400)+25569+(-6/24)</f>
        <v>41362.704768518517</v>
      </c>
      <c r="O2498" t="b">
        <v>0</v>
      </c>
      <c r="P2498">
        <v>10</v>
      </c>
      <c r="Q2498" t="b">
        <v>1</v>
      </c>
      <c r="R2498" t="s">
        <v>8279</v>
      </c>
      <c r="S2498" s="7">
        <f t="shared" ref="S2498:S2561" si="196">F2498/D2498*100</f>
        <v>100</v>
      </c>
      <c r="T2498" s="7">
        <f t="shared" si="194"/>
        <v>600</v>
      </c>
      <c r="U2498" t="s">
        <v>8325</v>
      </c>
      <c r="V2498" t="s">
        <v>8329</v>
      </c>
    </row>
    <row r="2499" spans="1:22" ht="4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56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4">
        <f t="shared" ref="L2499:L2562" si="197">(K2499/86400)+25569+(-6/24)</f>
        <v>40730.628912037035</v>
      </c>
      <c r="M2499" s="19">
        <f t="shared" ref="M2499:M2562" si="198">YEAR(L2499)</f>
        <v>2011</v>
      </c>
      <c r="N2499" s="14">
        <f t="shared" si="195"/>
        <v>40760.628912037035</v>
      </c>
      <c r="O2499" t="b">
        <v>0</v>
      </c>
      <c r="P2499">
        <v>56</v>
      </c>
      <c r="Q2499" t="b">
        <v>1</v>
      </c>
      <c r="R2499" t="s">
        <v>8279</v>
      </c>
      <c r="S2499" s="7">
        <f t="shared" si="196"/>
        <v>112.7715</v>
      </c>
      <c r="T2499" s="7">
        <f t="shared" ref="T2499:T2562" si="199">IFERROR(F2499/P2499,0)</f>
        <v>80.551071428571419</v>
      </c>
      <c r="U2499" t="s">
        <v>8325</v>
      </c>
      <c r="V2499" t="s">
        <v>8329</v>
      </c>
    </row>
    <row r="2500" spans="1:22" ht="4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20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4">
        <f t="shared" si="197"/>
        <v>42017.717442129629</v>
      </c>
      <c r="M2500" s="19">
        <f t="shared" si="198"/>
        <v>2015</v>
      </c>
      <c r="N2500" s="14">
        <f t="shared" si="195"/>
        <v>42031.717442129629</v>
      </c>
      <c r="O2500" t="b">
        <v>0</v>
      </c>
      <c r="P2500">
        <v>20</v>
      </c>
      <c r="Q2500" t="b">
        <v>1</v>
      </c>
      <c r="R2500" t="s">
        <v>8279</v>
      </c>
      <c r="S2500" s="7">
        <f t="shared" si="196"/>
        <v>105.60000000000001</v>
      </c>
      <c r="T2500" s="7">
        <f t="shared" si="199"/>
        <v>52.8</v>
      </c>
      <c r="U2500" t="s">
        <v>8325</v>
      </c>
      <c r="V2500" t="s">
        <v>8329</v>
      </c>
    </row>
    <row r="2501" spans="1:22" ht="4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170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4">
        <f t="shared" si="197"/>
        <v>41226.398576388892</v>
      </c>
      <c r="M2501" s="19">
        <f t="shared" si="198"/>
        <v>2012</v>
      </c>
      <c r="N2501" s="14">
        <f t="shared" si="195"/>
        <v>41274.5</v>
      </c>
      <c r="O2501" t="b">
        <v>0</v>
      </c>
      <c r="P2501">
        <v>170</v>
      </c>
      <c r="Q2501" t="b">
        <v>1</v>
      </c>
      <c r="R2501" t="s">
        <v>8279</v>
      </c>
      <c r="S2501" s="7">
        <f t="shared" si="196"/>
        <v>202.625</v>
      </c>
      <c r="T2501" s="7">
        <f t="shared" si="199"/>
        <v>47.676470588235297</v>
      </c>
      <c r="U2501" t="s">
        <v>8325</v>
      </c>
      <c r="V2501" t="s">
        <v>8329</v>
      </c>
    </row>
    <row r="2502" spans="1:22" ht="4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29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4">
        <f t="shared" si="197"/>
        <v>41053.522858796292</v>
      </c>
      <c r="M2502" s="19">
        <f t="shared" si="198"/>
        <v>2012</v>
      </c>
      <c r="N2502" s="14">
        <f t="shared" si="195"/>
        <v>41083.522858796292</v>
      </c>
      <c r="O2502" t="b">
        <v>0</v>
      </c>
      <c r="P2502">
        <v>29</v>
      </c>
      <c r="Q2502" t="b">
        <v>1</v>
      </c>
      <c r="R2502" t="s">
        <v>8279</v>
      </c>
      <c r="S2502" s="7">
        <f t="shared" si="196"/>
        <v>113.33333333333333</v>
      </c>
      <c r="T2502" s="7">
        <f t="shared" si="199"/>
        <v>23.448275862068964</v>
      </c>
      <c r="U2502" t="s">
        <v>8325</v>
      </c>
      <c r="V2502" t="s">
        <v>8329</v>
      </c>
    </row>
    <row r="2503" spans="1:22" ht="4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7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4">
        <f t="shared" si="197"/>
        <v>42244.526666666672</v>
      </c>
      <c r="M2503" s="19">
        <f t="shared" si="198"/>
        <v>2015</v>
      </c>
      <c r="N2503" s="14">
        <f t="shared" si="195"/>
        <v>42274.526666666672</v>
      </c>
      <c r="O2503" t="b">
        <v>0</v>
      </c>
      <c r="P2503">
        <v>7</v>
      </c>
      <c r="Q2503" t="b">
        <v>0</v>
      </c>
      <c r="R2503" t="s">
        <v>8299</v>
      </c>
      <c r="S2503" s="7">
        <f t="shared" si="196"/>
        <v>2.5545454545454547</v>
      </c>
      <c r="T2503" s="7">
        <f t="shared" si="199"/>
        <v>40.142857142857146</v>
      </c>
      <c r="U2503" t="s">
        <v>8336</v>
      </c>
      <c r="V2503" t="s">
        <v>8353</v>
      </c>
    </row>
    <row r="2504" spans="1:22" ht="45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5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4">
        <f t="shared" si="197"/>
        <v>41858.575439814813</v>
      </c>
      <c r="M2504" s="19">
        <f t="shared" si="198"/>
        <v>2014</v>
      </c>
      <c r="N2504" s="14">
        <f t="shared" si="195"/>
        <v>41903.575439814813</v>
      </c>
      <c r="O2504" t="b">
        <v>0</v>
      </c>
      <c r="P2504">
        <v>5</v>
      </c>
      <c r="Q2504" t="b">
        <v>0</v>
      </c>
      <c r="R2504" t="s">
        <v>8299</v>
      </c>
      <c r="S2504" s="7">
        <f t="shared" si="196"/>
        <v>7.8181818181818186E-2</v>
      </c>
      <c r="T2504" s="7">
        <f t="shared" si="199"/>
        <v>17.2</v>
      </c>
      <c r="U2504" t="s">
        <v>8336</v>
      </c>
      <c r="V2504" t="s">
        <v>8353</v>
      </c>
    </row>
    <row r="2505" spans="1:22" ht="4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4">
        <f t="shared" si="197"/>
        <v>42498.649398148147</v>
      </c>
      <c r="M2505" s="19">
        <f t="shared" si="198"/>
        <v>2016</v>
      </c>
      <c r="N2505" s="14">
        <f t="shared" si="195"/>
        <v>42528.629166666666</v>
      </c>
      <c r="O2505" t="b">
        <v>0</v>
      </c>
      <c r="P2505">
        <v>0</v>
      </c>
      <c r="Q2505" t="b">
        <v>0</v>
      </c>
      <c r="R2505" t="s">
        <v>8299</v>
      </c>
      <c r="S2505" s="7">
        <f t="shared" si="196"/>
        <v>0</v>
      </c>
      <c r="T2505" s="7">
        <f t="shared" si="199"/>
        <v>0</v>
      </c>
      <c r="U2505" t="s">
        <v>8336</v>
      </c>
      <c r="V2505" t="s">
        <v>8353</v>
      </c>
    </row>
    <row r="2506" spans="1:22" ht="30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4">
        <f t="shared" si="197"/>
        <v>41927.765439814815</v>
      </c>
      <c r="M2506" s="19">
        <f t="shared" si="198"/>
        <v>2014</v>
      </c>
      <c r="N2506" s="14">
        <f t="shared" si="195"/>
        <v>41957.807106481487</v>
      </c>
      <c r="O2506" t="b">
        <v>0</v>
      </c>
      <c r="P2506">
        <v>0</v>
      </c>
      <c r="Q2506" t="b">
        <v>0</v>
      </c>
      <c r="R2506" t="s">
        <v>8299</v>
      </c>
      <c r="S2506" s="7">
        <f t="shared" si="196"/>
        <v>0</v>
      </c>
      <c r="T2506" s="7">
        <f t="shared" si="199"/>
        <v>0</v>
      </c>
      <c r="U2506" t="s">
        <v>8336</v>
      </c>
      <c r="V2506" t="s">
        <v>8353</v>
      </c>
    </row>
    <row r="2507" spans="1:22" ht="60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4">
        <f t="shared" si="197"/>
        <v>42046.80574074074</v>
      </c>
      <c r="M2507" s="19">
        <f t="shared" si="198"/>
        <v>2015</v>
      </c>
      <c r="N2507" s="14">
        <f t="shared" si="195"/>
        <v>42076.764074074075</v>
      </c>
      <c r="O2507" t="b">
        <v>0</v>
      </c>
      <c r="P2507">
        <v>0</v>
      </c>
      <c r="Q2507" t="b">
        <v>0</v>
      </c>
      <c r="R2507" t="s">
        <v>8299</v>
      </c>
      <c r="S2507" s="7">
        <f t="shared" si="196"/>
        <v>0</v>
      </c>
      <c r="T2507" s="7">
        <f t="shared" si="199"/>
        <v>0</v>
      </c>
      <c r="U2507" t="s">
        <v>8336</v>
      </c>
      <c r="V2507" t="s">
        <v>8353</v>
      </c>
    </row>
    <row r="2508" spans="1:22" ht="4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2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4">
        <f t="shared" si="197"/>
        <v>42258.047094907408</v>
      </c>
      <c r="M2508" s="19">
        <f t="shared" si="198"/>
        <v>2015</v>
      </c>
      <c r="N2508" s="14">
        <f t="shared" si="195"/>
        <v>42280.625</v>
      </c>
      <c r="O2508" t="b">
        <v>0</v>
      </c>
      <c r="P2508">
        <v>2</v>
      </c>
      <c r="Q2508" t="b">
        <v>0</v>
      </c>
      <c r="R2508" t="s">
        <v>8299</v>
      </c>
      <c r="S2508" s="7">
        <f t="shared" si="196"/>
        <v>0.6</v>
      </c>
      <c r="T2508" s="7">
        <f t="shared" si="199"/>
        <v>15</v>
      </c>
      <c r="U2508" t="s">
        <v>8336</v>
      </c>
      <c r="V2508" t="s">
        <v>8353</v>
      </c>
    </row>
    <row r="2509" spans="1:22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4">
        <f t="shared" si="197"/>
        <v>42104.822962962964</v>
      </c>
      <c r="M2509" s="19">
        <f t="shared" si="198"/>
        <v>2015</v>
      </c>
      <c r="N2509" s="14">
        <f t="shared" si="195"/>
        <v>42134.822962962964</v>
      </c>
      <c r="O2509" t="b">
        <v>0</v>
      </c>
      <c r="P2509">
        <v>0</v>
      </c>
      <c r="Q2509" t="b">
        <v>0</v>
      </c>
      <c r="R2509" t="s">
        <v>8299</v>
      </c>
      <c r="S2509" s="7">
        <f t="shared" si="196"/>
        <v>0</v>
      </c>
      <c r="T2509" s="7">
        <f t="shared" si="199"/>
        <v>0</v>
      </c>
      <c r="U2509" t="s">
        <v>8336</v>
      </c>
      <c r="V2509" t="s">
        <v>8353</v>
      </c>
    </row>
    <row r="2510" spans="1:22" ht="4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4">
        <f t="shared" si="197"/>
        <v>41835.701782407406</v>
      </c>
      <c r="M2510" s="19">
        <f t="shared" si="198"/>
        <v>2014</v>
      </c>
      <c r="N2510" s="14">
        <f t="shared" si="195"/>
        <v>41865.701782407406</v>
      </c>
      <c r="O2510" t="b">
        <v>0</v>
      </c>
      <c r="P2510">
        <v>0</v>
      </c>
      <c r="Q2510" t="b">
        <v>0</v>
      </c>
      <c r="R2510" t="s">
        <v>8299</v>
      </c>
      <c r="S2510" s="7">
        <f t="shared" si="196"/>
        <v>0</v>
      </c>
      <c r="T2510" s="7">
        <f t="shared" si="199"/>
        <v>0</v>
      </c>
      <c r="U2510" t="s">
        <v>8336</v>
      </c>
      <c r="V2510" t="s">
        <v>8353</v>
      </c>
    </row>
    <row r="2511" spans="1:22" ht="4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28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4">
        <f t="shared" si="197"/>
        <v>42058.559594907405</v>
      </c>
      <c r="M2511" s="19">
        <f t="shared" si="198"/>
        <v>2015</v>
      </c>
      <c r="N2511" s="14">
        <f t="shared" si="195"/>
        <v>42114.517928240741</v>
      </c>
      <c r="O2511" t="b">
        <v>0</v>
      </c>
      <c r="P2511">
        <v>28</v>
      </c>
      <c r="Q2511" t="b">
        <v>0</v>
      </c>
      <c r="R2511" t="s">
        <v>8299</v>
      </c>
      <c r="S2511" s="7">
        <f t="shared" si="196"/>
        <v>1.0526315789473684</v>
      </c>
      <c r="T2511" s="7">
        <f t="shared" si="199"/>
        <v>35.714285714285715</v>
      </c>
      <c r="U2511" t="s">
        <v>8336</v>
      </c>
      <c r="V2511" t="s">
        <v>8353</v>
      </c>
    </row>
    <row r="2512" spans="1:22" ht="4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2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4">
        <f t="shared" si="197"/>
        <v>42078.747361111113</v>
      </c>
      <c r="M2512" s="19">
        <f t="shared" si="198"/>
        <v>2015</v>
      </c>
      <c r="N2512" s="14">
        <f t="shared" si="195"/>
        <v>42138.747361111113</v>
      </c>
      <c r="O2512" t="b">
        <v>0</v>
      </c>
      <c r="P2512">
        <v>2</v>
      </c>
      <c r="Q2512" t="b">
        <v>0</v>
      </c>
      <c r="R2512" t="s">
        <v>8299</v>
      </c>
      <c r="S2512" s="7">
        <f t="shared" si="196"/>
        <v>0.15</v>
      </c>
      <c r="T2512" s="7">
        <f t="shared" si="199"/>
        <v>37.5</v>
      </c>
      <c r="U2512" t="s">
        <v>8336</v>
      </c>
      <c r="V2512" t="s">
        <v>8353</v>
      </c>
    </row>
    <row r="2513" spans="1:22" ht="4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4">
        <f t="shared" si="197"/>
        <v>42371.196909722217</v>
      </c>
      <c r="M2513" s="19">
        <f t="shared" si="198"/>
        <v>2016</v>
      </c>
      <c r="N2513" s="14">
        <f t="shared" si="195"/>
        <v>42401.196909722217</v>
      </c>
      <c r="O2513" t="b">
        <v>0</v>
      </c>
      <c r="P2513">
        <v>0</v>
      </c>
      <c r="Q2513" t="b">
        <v>0</v>
      </c>
      <c r="R2513" t="s">
        <v>8299</v>
      </c>
      <c r="S2513" s="7">
        <f t="shared" si="196"/>
        <v>0</v>
      </c>
      <c r="T2513" s="7">
        <f t="shared" si="199"/>
        <v>0</v>
      </c>
      <c r="U2513" t="s">
        <v>8336</v>
      </c>
      <c r="V2513" t="s">
        <v>8353</v>
      </c>
    </row>
    <row r="2514" spans="1:22" ht="4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4">
        <f t="shared" si="197"/>
        <v>41971.626863425925</v>
      </c>
      <c r="M2514" s="19">
        <f t="shared" si="198"/>
        <v>2014</v>
      </c>
      <c r="N2514" s="14">
        <f t="shared" si="195"/>
        <v>41986.626863425925</v>
      </c>
      <c r="O2514" t="b">
        <v>0</v>
      </c>
      <c r="P2514">
        <v>0</v>
      </c>
      <c r="Q2514" t="b">
        <v>0</v>
      </c>
      <c r="R2514" t="s">
        <v>8299</v>
      </c>
      <c r="S2514" s="7">
        <f t="shared" si="196"/>
        <v>0</v>
      </c>
      <c r="T2514" s="7">
        <f t="shared" si="199"/>
        <v>0</v>
      </c>
      <c r="U2514" t="s">
        <v>8336</v>
      </c>
      <c r="V2514" t="s">
        <v>8353</v>
      </c>
    </row>
    <row r="2515" spans="1:22" ht="45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4">
        <f t="shared" si="197"/>
        <v>42731.75681712963</v>
      </c>
      <c r="M2515" s="19">
        <f t="shared" si="198"/>
        <v>2016</v>
      </c>
      <c r="N2515" s="14">
        <f t="shared" si="195"/>
        <v>42791.75681712963</v>
      </c>
      <c r="O2515" t="b">
        <v>0</v>
      </c>
      <c r="P2515">
        <v>0</v>
      </c>
      <c r="Q2515" t="b">
        <v>0</v>
      </c>
      <c r="R2515" t="s">
        <v>8299</v>
      </c>
      <c r="S2515" s="7">
        <f t="shared" si="196"/>
        <v>0</v>
      </c>
      <c r="T2515" s="7">
        <f t="shared" si="199"/>
        <v>0</v>
      </c>
      <c r="U2515" t="s">
        <v>8336</v>
      </c>
      <c r="V2515" t="s">
        <v>8353</v>
      </c>
    </row>
    <row r="2516" spans="1:22" ht="4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4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4">
        <f t="shared" si="197"/>
        <v>41854.139780092592</v>
      </c>
      <c r="M2516" s="19">
        <f t="shared" si="198"/>
        <v>2014</v>
      </c>
      <c r="N2516" s="14">
        <f t="shared" si="195"/>
        <v>41871.139780092592</v>
      </c>
      <c r="O2516" t="b">
        <v>0</v>
      </c>
      <c r="P2516">
        <v>4</v>
      </c>
      <c r="Q2516" t="b">
        <v>0</v>
      </c>
      <c r="R2516" t="s">
        <v>8299</v>
      </c>
      <c r="S2516" s="7">
        <f t="shared" si="196"/>
        <v>1.7500000000000002</v>
      </c>
      <c r="T2516" s="7">
        <f t="shared" si="199"/>
        <v>52.5</v>
      </c>
      <c r="U2516" t="s">
        <v>8336</v>
      </c>
      <c r="V2516" t="s">
        <v>8353</v>
      </c>
    </row>
    <row r="2517" spans="1:22" ht="4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12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4">
        <f t="shared" si="197"/>
        <v>42027.589733796296</v>
      </c>
      <c r="M2517" s="19">
        <f t="shared" si="198"/>
        <v>2015</v>
      </c>
      <c r="N2517" s="14">
        <f t="shared" si="195"/>
        <v>42057.589733796296</v>
      </c>
      <c r="O2517" t="b">
        <v>0</v>
      </c>
      <c r="P2517">
        <v>12</v>
      </c>
      <c r="Q2517" t="b">
        <v>0</v>
      </c>
      <c r="R2517" t="s">
        <v>8299</v>
      </c>
      <c r="S2517" s="7">
        <f t="shared" si="196"/>
        <v>18.600000000000001</v>
      </c>
      <c r="T2517" s="7">
        <f t="shared" si="199"/>
        <v>77.5</v>
      </c>
      <c r="U2517" t="s">
        <v>8336</v>
      </c>
      <c r="V2517" t="s">
        <v>8353</v>
      </c>
    </row>
    <row r="2518" spans="1:22" ht="4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4">
        <f t="shared" si="197"/>
        <v>41942.403379629628</v>
      </c>
      <c r="M2518" s="19">
        <f t="shared" si="198"/>
        <v>2014</v>
      </c>
      <c r="N2518" s="14">
        <f t="shared" si="195"/>
        <v>41972.4450462963</v>
      </c>
      <c r="O2518" t="b">
        <v>0</v>
      </c>
      <c r="P2518">
        <v>0</v>
      </c>
      <c r="Q2518" t="b">
        <v>0</v>
      </c>
      <c r="R2518" t="s">
        <v>8299</v>
      </c>
      <c r="S2518" s="7">
        <f t="shared" si="196"/>
        <v>0</v>
      </c>
      <c r="T2518" s="7">
        <f t="shared" si="199"/>
        <v>0</v>
      </c>
      <c r="U2518" t="s">
        <v>8336</v>
      </c>
      <c r="V2518" t="s">
        <v>8353</v>
      </c>
    </row>
    <row r="2519" spans="1:22" ht="4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33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4">
        <f t="shared" si="197"/>
        <v>42052.552430555559</v>
      </c>
      <c r="M2519" s="19">
        <f t="shared" si="198"/>
        <v>2015</v>
      </c>
      <c r="N2519" s="14">
        <f t="shared" si="195"/>
        <v>42082.510763888888</v>
      </c>
      <c r="O2519" t="b">
        <v>0</v>
      </c>
      <c r="P2519">
        <v>33</v>
      </c>
      <c r="Q2519" t="b">
        <v>0</v>
      </c>
      <c r="R2519" t="s">
        <v>8299</v>
      </c>
      <c r="S2519" s="7">
        <f t="shared" si="196"/>
        <v>9.8166666666666664</v>
      </c>
      <c r="T2519" s="7">
        <f t="shared" si="199"/>
        <v>53.545454545454547</v>
      </c>
      <c r="U2519" t="s">
        <v>8336</v>
      </c>
      <c r="V2519" t="s">
        <v>8353</v>
      </c>
    </row>
    <row r="2520" spans="1:22" ht="4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4">
        <f t="shared" si="197"/>
        <v>41926.430879629632</v>
      </c>
      <c r="M2520" s="19">
        <f t="shared" si="198"/>
        <v>2014</v>
      </c>
      <c r="N2520" s="14">
        <f t="shared" si="195"/>
        <v>41956.472546296296</v>
      </c>
      <c r="O2520" t="b">
        <v>0</v>
      </c>
      <c r="P2520">
        <v>0</v>
      </c>
      <c r="Q2520" t="b">
        <v>0</v>
      </c>
      <c r="R2520" t="s">
        <v>8299</v>
      </c>
      <c r="S2520" s="7">
        <f t="shared" si="196"/>
        <v>0</v>
      </c>
      <c r="T2520" s="7">
        <f t="shared" si="199"/>
        <v>0</v>
      </c>
      <c r="U2520" t="s">
        <v>8336</v>
      </c>
      <c r="V2520" t="s">
        <v>8353</v>
      </c>
    </row>
    <row r="2521" spans="1:22" ht="30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4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4">
        <f t="shared" si="197"/>
        <v>41808.905138888891</v>
      </c>
      <c r="M2521" s="19">
        <f t="shared" si="198"/>
        <v>2014</v>
      </c>
      <c r="N2521" s="14">
        <f t="shared" si="195"/>
        <v>41838.905138888891</v>
      </c>
      <c r="O2521" t="b">
        <v>0</v>
      </c>
      <c r="P2521">
        <v>4</v>
      </c>
      <c r="Q2521" t="b">
        <v>0</v>
      </c>
      <c r="R2521" t="s">
        <v>8299</v>
      </c>
      <c r="S2521" s="7">
        <f t="shared" si="196"/>
        <v>4.3333333333333335E-2</v>
      </c>
      <c r="T2521" s="7">
        <f t="shared" si="199"/>
        <v>16.25</v>
      </c>
      <c r="U2521" t="s">
        <v>8336</v>
      </c>
      <c r="V2521" t="s">
        <v>8353</v>
      </c>
    </row>
    <row r="2522" spans="1:22" ht="4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4">
        <f t="shared" si="197"/>
        <v>42612.350520833337</v>
      </c>
      <c r="M2522" s="19">
        <f t="shared" si="198"/>
        <v>2016</v>
      </c>
      <c r="N2522" s="14">
        <f t="shared" si="195"/>
        <v>42658.556250000001</v>
      </c>
      <c r="O2522" t="b">
        <v>0</v>
      </c>
      <c r="P2522">
        <v>0</v>
      </c>
      <c r="Q2522" t="b">
        <v>0</v>
      </c>
      <c r="R2522" t="s">
        <v>8299</v>
      </c>
      <c r="S2522" s="7">
        <f t="shared" si="196"/>
        <v>0</v>
      </c>
      <c r="T2522" s="7">
        <f t="shared" si="199"/>
        <v>0</v>
      </c>
      <c r="U2522" t="s">
        <v>8336</v>
      </c>
      <c r="V2522" t="s">
        <v>8353</v>
      </c>
    </row>
    <row r="2523" spans="1:22" ht="45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132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4">
        <f t="shared" si="197"/>
        <v>42269.717835648145</v>
      </c>
      <c r="M2523" s="19">
        <f t="shared" si="198"/>
        <v>2015</v>
      </c>
      <c r="N2523" s="14">
        <f t="shared" si="195"/>
        <v>42290.717835648145</v>
      </c>
      <c r="O2523" t="b">
        <v>0</v>
      </c>
      <c r="P2523">
        <v>132</v>
      </c>
      <c r="Q2523" t="b">
        <v>1</v>
      </c>
      <c r="R2523" t="s">
        <v>8300</v>
      </c>
      <c r="S2523" s="7">
        <f t="shared" si="196"/>
        <v>109.48792</v>
      </c>
      <c r="T2523" s="7">
        <f t="shared" si="199"/>
        <v>103.68174242424243</v>
      </c>
      <c r="U2523" t="s">
        <v>8325</v>
      </c>
      <c r="V2523" t="s">
        <v>8354</v>
      </c>
    </row>
    <row r="2524" spans="1:22" ht="4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27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4">
        <f t="shared" si="197"/>
        <v>42460.323611111111</v>
      </c>
      <c r="M2524" s="19">
        <f t="shared" si="198"/>
        <v>2016</v>
      </c>
      <c r="N2524" s="14">
        <f t="shared" si="195"/>
        <v>42482.369444444441</v>
      </c>
      <c r="O2524" t="b">
        <v>0</v>
      </c>
      <c r="P2524">
        <v>27</v>
      </c>
      <c r="Q2524" t="b">
        <v>1</v>
      </c>
      <c r="R2524" t="s">
        <v>8300</v>
      </c>
      <c r="S2524" s="7">
        <f t="shared" si="196"/>
        <v>100</v>
      </c>
      <c r="T2524" s="7">
        <f t="shared" si="199"/>
        <v>185.18518518518519</v>
      </c>
      <c r="U2524" t="s">
        <v>8325</v>
      </c>
      <c r="V2524" t="s">
        <v>8354</v>
      </c>
    </row>
    <row r="2525" spans="1:22" ht="4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26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4">
        <f t="shared" si="197"/>
        <v>41930.725601851853</v>
      </c>
      <c r="M2525" s="19">
        <f t="shared" si="198"/>
        <v>2014</v>
      </c>
      <c r="N2525" s="14">
        <f t="shared" si="195"/>
        <v>41960.767268518517</v>
      </c>
      <c r="O2525" t="b">
        <v>0</v>
      </c>
      <c r="P2525">
        <v>26</v>
      </c>
      <c r="Q2525" t="b">
        <v>1</v>
      </c>
      <c r="R2525" t="s">
        <v>8300</v>
      </c>
      <c r="S2525" s="7">
        <f t="shared" si="196"/>
        <v>156.44444444444446</v>
      </c>
      <c r="T2525" s="7">
        <f t="shared" si="199"/>
        <v>54.153846153846153</v>
      </c>
      <c r="U2525" t="s">
        <v>8325</v>
      </c>
      <c r="V2525" t="s">
        <v>8354</v>
      </c>
    </row>
    <row r="2526" spans="1:22" ht="30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43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4">
        <f t="shared" si="197"/>
        <v>41961.557372685187</v>
      </c>
      <c r="M2526" s="19">
        <f t="shared" si="198"/>
        <v>2014</v>
      </c>
      <c r="N2526" s="14">
        <f t="shared" si="195"/>
        <v>41993.9375</v>
      </c>
      <c r="O2526" t="b">
        <v>0</v>
      </c>
      <c r="P2526">
        <v>43</v>
      </c>
      <c r="Q2526" t="b">
        <v>1</v>
      </c>
      <c r="R2526" t="s">
        <v>8300</v>
      </c>
      <c r="S2526" s="7">
        <f t="shared" si="196"/>
        <v>101.6</v>
      </c>
      <c r="T2526" s="7">
        <f t="shared" si="199"/>
        <v>177.2093023255814</v>
      </c>
      <c r="U2526" t="s">
        <v>8325</v>
      </c>
      <c r="V2526" t="s">
        <v>8354</v>
      </c>
    </row>
    <row r="2527" spans="1:22" ht="4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4">
        <f t="shared" si="197"/>
        <v>41058.594571759255</v>
      </c>
      <c r="M2527" s="19">
        <f t="shared" si="198"/>
        <v>2012</v>
      </c>
      <c r="N2527" s="14">
        <f t="shared" si="195"/>
        <v>41088.594571759255</v>
      </c>
      <c r="O2527" t="b">
        <v>0</v>
      </c>
      <c r="P2527">
        <v>80</v>
      </c>
      <c r="Q2527" t="b">
        <v>1</v>
      </c>
      <c r="R2527" t="s">
        <v>8300</v>
      </c>
      <c r="S2527" s="7">
        <f t="shared" si="196"/>
        <v>100.325</v>
      </c>
      <c r="T2527" s="7">
        <f t="shared" si="199"/>
        <v>100.325</v>
      </c>
      <c r="U2527" t="s">
        <v>8325</v>
      </c>
      <c r="V2527" t="s">
        <v>8354</v>
      </c>
    </row>
    <row r="2528" spans="1:22" ht="4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33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4">
        <f t="shared" si="197"/>
        <v>41952.841134259259</v>
      </c>
      <c r="M2528" s="19">
        <f t="shared" si="198"/>
        <v>2014</v>
      </c>
      <c r="N2528" s="14">
        <f t="shared" si="195"/>
        <v>41980.957638888889</v>
      </c>
      <c r="O2528" t="b">
        <v>0</v>
      </c>
      <c r="P2528">
        <v>33</v>
      </c>
      <c r="Q2528" t="b">
        <v>1</v>
      </c>
      <c r="R2528" t="s">
        <v>8300</v>
      </c>
      <c r="S2528" s="7">
        <f t="shared" si="196"/>
        <v>112.94999999999999</v>
      </c>
      <c r="T2528" s="7">
        <f t="shared" si="199"/>
        <v>136.90909090909091</v>
      </c>
      <c r="U2528" t="s">
        <v>8325</v>
      </c>
      <c r="V2528" t="s">
        <v>8354</v>
      </c>
    </row>
    <row r="2529" spans="1:22" ht="30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71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4">
        <f t="shared" si="197"/>
        <v>41546.50105324074</v>
      </c>
      <c r="M2529" s="19">
        <f t="shared" si="198"/>
        <v>2013</v>
      </c>
      <c r="N2529" s="14">
        <f t="shared" si="195"/>
        <v>41564.915972222225</v>
      </c>
      <c r="O2529" t="b">
        <v>0</v>
      </c>
      <c r="P2529">
        <v>71</v>
      </c>
      <c r="Q2529" t="b">
        <v>1</v>
      </c>
      <c r="R2529" t="s">
        <v>8300</v>
      </c>
      <c r="S2529" s="7">
        <f t="shared" si="196"/>
        <v>102.125</v>
      </c>
      <c r="T2529" s="7">
        <f t="shared" si="199"/>
        <v>57.535211267605632</v>
      </c>
      <c r="U2529" t="s">
        <v>8325</v>
      </c>
      <c r="V2529" t="s">
        <v>8354</v>
      </c>
    </row>
    <row r="2530" spans="1:22" ht="4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81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4">
        <f t="shared" si="197"/>
        <v>42217.584525462968</v>
      </c>
      <c r="M2530" s="19">
        <f t="shared" si="198"/>
        <v>2015</v>
      </c>
      <c r="N2530" s="14">
        <f t="shared" si="195"/>
        <v>42236.208333333328</v>
      </c>
      <c r="O2530" t="b">
        <v>0</v>
      </c>
      <c r="P2530">
        <v>81</v>
      </c>
      <c r="Q2530" t="b">
        <v>1</v>
      </c>
      <c r="R2530" t="s">
        <v>8300</v>
      </c>
      <c r="S2530" s="7">
        <f t="shared" si="196"/>
        <v>107.24974999999999</v>
      </c>
      <c r="T2530" s="7">
        <f t="shared" si="199"/>
        <v>52.962839506172834</v>
      </c>
      <c r="U2530" t="s">
        <v>8325</v>
      </c>
      <c r="V2530" t="s">
        <v>8354</v>
      </c>
    </row>
    <row r="2531" spans="1:22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76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4">
        <f t="shared" si="197"/>
        <v>40947.830729166664</v>
      </c>
      <c r="M2531" s="19">
        <f t="shared" si="198"/>
        <v>2012</v>
      </c>
      <c r="N2531" s="14">
        <f t="shared" si="195"/>
        <v>40992.7890625</v>
      </c>
      <c r="O2531" t="b">
        <v>0</v>
      </c>
      <c r="P2531">
        <v>76</v>
      </c>
      <c r="Q2531" t="b">
        <v>1</v>
      </c>
      <c r="R2531" t="s">
        <v>8300</v>
      </c>
      <c r="S2531" s="7">
        <f t="shared" si="196"/>
        <v>104.28333333333333</v>
      </c>
      <c r="T2531" s="7">
        <f t="shared" si="199"/>
        <v>82.328947368421055</v>
      </c>
      <c r="U2531" t="s">
        <v>8325</v>
      </c>
      <c r="V2531" t="s">
        <v>8354</v>
      </c>
    </row>
    <row r="2532" spans="1:22" ht="4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48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4">
        <f t="shared" si="197"/>
        <v>42081.614641203705</v>
      </c>
      <c r="M2532" s="19">
        <f t="shared" si="198"/>
        <v>2015</v>
      </c>
      <c r="N2532" s="14">
        <f t="shared" si="195"/>
        <v>42113.951388888891</v>
      </c>
      <c r="O2532" t="b">
        <v>0</v>
      </c>
      <c r="P2532">
        <v>48</v>
      </c>
      <c r="Q2532" t="b">
        <v>1</v>
      </c>
      <c r="R2532" t="s">
        <v>8300</v>
      </c>
      <c r="S2532" s="7">
        <f t="shared" si="196"/>
        <v>100</v>
      </c>
      <c r="T2532" s="7">
        <f t="shared" si="199"/>
        <v>135.41666666666666</v>
      </c>
      <c r="U2532" t="s">
        <v>8325</v>
      </c>
      <c r="V2532" t="s">
        <v>8354</v>
      </c>
    </row>
    <row r="2533" spans="1:22" ht="45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61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4">
        <f t="shared" si="197"/>
        <v>42208.430023148147</v>
      </c>
      <c r="M2533" s="19">
        <f t="shared" si="198"/>
        <v>2015</v>
      </c>
      <c r="N2533" s="14">
        <f t="shared" si="195"/>
        <v>42230.915972222225</v>
      </c>
      <c r="O2533" t="b">
        <v>0</v>
      </c>
      <c r="P2533">
        <v>61</v>
      </c>
      <c r="Q2533" t="b">
        <v>1</v>
      </c>
      <c r="R2533" t="s">
        <v>8300</v>
      </c>
      <c r="S2533" s="7">
        <f t="shared" si="196"/>
        <v>100.4</v>
      </c>
      <c r="T2533" s="7">
        <f t="shared" si="199"/>
        <v>74.06557377049181</v>
      </c>
      <c r="U2533" t="s">
        <v>8325</v>
      </c>
      <c r="V2533" t="s">
        <v>8354</v>
      </c>
    </row>
    <row r="2534" spans="1:22" ht="4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60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4">
        <f t="shared" si="197"/>
        <v>41107.599143518521</v>
      </c>
      <c r="M2534" s="19">
        <f t="shared" si="198"/>
        <v>2012</v>
      </c>
      <c r="N2534" s="14">
        <f t="shared" si="195"/>
        <v>41137.599143518521</v>
      </c>
      <c r="O2534" t="b">
        <v>0</v>
      </c>
      <c r="P2534">
        <v>60</v>
      </c>
      <c r="Q2534" t="b">
        <v>1</v>
      </c>
      <c r="R2534" t="s">
        <v>8300</v>
      </c>
      <c r="S2534" s="7">
        <f t="shared" si="196"/>
        <v>126.125</v>
      </c>
      <c r="T2534" s="7">
        <f t="shared" si="199"/>
        <v>84.083333333333329</v>
      </c>
      <c r="U2534" t="s">
        <v>8325</v>
      </c>
      <c r="V2534" t="s">
        <v>8354</v>
      </c>
    </row>
    <row r="2535" spans="1:22" ht="4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136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4">
        <f t="shared" si="197"/>
        <v>41304.501284722224</v>
      </c>
      <c r="M2535" s="19">
        <f t="shared" si="198"/>
        <v>2013</v>
      </c>
      <c r="N2535" s="14">
        <f t="shared" si="195"/>
        <v>41334.500787037039</v>
      </c>
      <c r="O2535" t="b">
        <v>0</v>
      </c>
      <c r="P2535">
        <v>136</v>
      </c>
      <c r="Q2535" t="b">
        <v>1</v>
      </c>
      <c r="R2535" t="s">
        <v>8300</v>
      </c>
      <c r="S2535" s="7">
        <f t="shared" si="196"/>
        <v>110.66666666666667</v>
      </c>
      <c r="T2535" s="7">
        <f t="shared" si="199"/>
        <v>61.029411764705884</v>
      </c>
      <c r="U2535" t="s">
        <v>8325</v>
      </c>
      <c r="V2535" t="s">
        <v>8354</v>
      </c>
    </row>
    <row r="2536" spans="1:22" ht="45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14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4">
        <f t="shared" si="197"/>
        <v>40127.450370370367</v>
      </c>
      <c r="M2536" s="19">
        <f t="shared" si="198"/>
        <v>2009</v>
      </c>
      <c r="N2536" s="14">
        <f t="shared" si="195"/>
        <v>40179</v>
      </c>
      <c r="O2536" t="b">
        <v>0</v>
      </c>
      <c r="P2536">
        <v>14</v>
      </c>
      <c r="Q2536" t="b">
        <v>1</v>
      </c>
      <c r="R2536" t="s">
        <v>8300</v>
      </c>
      <c r="S2536" s="7">
        <f t="shared" si="196"/>
        <v>105</v>
      </c>
      <c r="T2536" s="7">
        <f t="shared" si="199"/>
        <v>150</v>
      </c>
      <c r="U2536" t="s">
        <v>8325</v>
      </c>
      <c r="V2536" t="s">
        <v>8354</v>
      </c>
    </row>
    <row r="2537" spans="1:22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78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4">
        <f t="shared" si="197"/>
        <v>41943.541030092594</v>
      </c>
      <c r="M2537" s="19">
        <f t="shared" si="198"/>
        <v>2014</v>
      </c>
      <c r="N2537" s="14">
        <f t="shared" si="195"/>
        <v>41974.582696759258</v>
      </c>
      <c r="O2537" t="b">
        <v>0</v>
      </c>
      <c r="P2537">
        <v>78</v>
      </c>
      <c r="Q2537" t="b">
        <v>1</v>
      </c>
      <c r="R2537" t="s">
        <v>8300</v>
      </c>
      <c r="S2537" s="7">
        <f t="shared" si="196"/>
        <v>103.77499999999999</v>
      </c>
      <c r="T2537" s="7">
        <f t="shared" si="199"/>
        <v>266.08974358974359</v>
      </c>
      <c r="U2537" t="s">
        <v>8325</v>
      </c>
      <c r="V2537" t="s">
        <v>8354</v>
      </c>
    </row>
    <row r="2538" spans="1:22" ht="4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4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4">
        <f t="shared" si="197"/>
        <v>41463.856087962966</v>
      </c>
      <c r="M2538" s="19">
        <f t="shared" si="198"/>
        <v>2013</v>
      </c>
      <c r="N2538" s="14">
        <f t="shared" si="195"/>
        <v>41484.856087962966</v>
      </c>
      <c r="O2538" t="b">
        <v>0</v>
      </c>
      <c r="P2538">
        <v>4</v>
      </c>
      <c r="Q2538" t="b">
        <v>1</v>
      </c>
      <c r="R2538" t="s">
        <v>8300</v>
      </c>
      <c r="S2538" s="7">
        <f t="shared" si="196"/>
        <v>115.99999999999999</v>
      </c>
      <c r="T2538" s="7">
        <f t="shared" si="199"/>
        <v>7.25</v>
      </c>
      <c r="U2538" t="s">
        <v>8325</v>
      </c>
      <c r="V2538" t="s">
        <v>8354</v>
      </c>
    </row>
    <row r="2539" spans="1:22" ht="4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4">
        <f t="shared" si="197"/>
        <v>40696.398784722223</v>
      </c>
      <c r="M2539" s="19">
        <f t="shared" si="198"/>
        <v>2011</v>
      </c>
      <c r="N2539" s="14">
        <f t="shared" si="195"/>
        <v>40756.398784722223</v>
      </c>
      <c r="O2539" t="b">
        <v>0</v>
      </c>
      <c r="P2539">
        <v>11</v>
      </c>
      <c r="Q2539" t="b">
        <v>1</v>
      </c>
      <c r="R2539" t="s">
        <v>8300</v>
      </c>
      <c r="S2539" s="7">
        <f t="shared" si="196"/>
        <v>110.00000000000001</v>
      </c>
      <c r="T2539" s="7">
        <f t="shared" si="199"/>
        <v>100</v>
      </c>
      <c r="U2539" t="s">
        <v>8325</v>
      </c>
      <c r="V2539" t="s">
        <v>8354</v>
      </c>
    </row>
    <row r="2540" spans="1:22" ht="30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185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4">
        <f t="shared" si="197"/>
        <v>41298.259965277779</v>
      </c>
      <c r="M2540" s="19">
        <f t="shared" si="198"/>
        <v>2013</v>
      </c>
      <c r="N2540" s="14">
        <f t="shared" si="195"/>
        <v>41328.957638888889</v>
      </c>
      <c r="O2540" t="b">
        <v>0</v>
      </c>
      <c r="P2540">
        <v>185</v>
      </c>
      <c r="Q2540" t="b">
        <v>1</v>
      </c>
      <c r="R2540" t="s">
        <v>8300</v>
      </c>
      <c r="S2540" s="7">
        <f t="shared" si="196"/>
        <v>113.01761111111111</v>
      </c>
      <c r="T2540" s="7">
        <f t="shared" si="199"/>
        <v>109.96308108108107</v>
      </c>
      <c r="U2540" t="s">
        <v>8325</v>
      </c>
      <c r="V2540" t="s">
        <v>8354</v>
      </c>
    </row>
    <row r="2541" spans="1:22" ht="4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59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4">
        <f t="shared" si="197"/>
        <v>41977.652222222227</v>
      </c>
      <c r="M2541" s="19">
        <f t="shared" si="198"/>
        <v>2014</v>
      </c>
      <c r="N2541" s="14">
        <f t="shared" si="195"/>
        <v>42037.652222222227</v>
      </c>
      <c r="O2541" t="b">
        <v>0</v>
      </c>
      <c r="P2541">
        <v>59</v>
      </c>
      <c r="Q2541" t="b">
        <v>1</v>
      </c>
      <c r="R2541" t="s">
        <v>8300</v>
      </c>
      <c r="S2541" s="7">
        <f t="shared" si="196"/>
        <v>100.25</v>
      </c>
      <c r="T2541" s="7">
        <f t="shared" si="199"/>
        <v>169.91525423728814</v>
      </c>
      <c r="U2541" t="s">
        <v>8325</v>
      </c>
      <c r="V2541" t="s">
        <v>8354</v>
      </c>
    </row>
    <row r="2542" spans="1:22" ht="45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27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4">
        <f t="shared" si="197"/>
        <v>40785.425011574072</v>
      </c>
      <c r="M2542" s="19">
        <f t="shared" si="198"/>
        <v>2011</v>
      </c>
      <c r="N2542" s="14">
        <f t="shared" si="195"/>
        <v>40845.425011574072</v>
      </c>
      <c r="O2542" t="b">
        <v>0</v>
      </c>
      <c r="P2542">
        <v>27</v>
      </c>
      <c r="Q2542" t="b">
        <v>1</v>
      </c>
      <c r="R2542" t="s">
        <v>8300</v>
      </c>
      <c r="S2542" s="7">
        <f t="shared" si="196"/>
        <v>103.4</v>
      </c>
      <c r="T2542" s="7">
        <f t="shared" si="199"/>
        <v>95.740740740740748</v>
      </c>
      <c r="U2542" t="s">
        <v>8325</v>
      </c>
      <c r="V2542" t="s">
        <v>8354</v>
      </c>
    </row>
    <row r="2543" spans="1:22" ht="45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63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4">
        <f t="shared" si="197"/>
        <v>41483.199282407411</v>
      </c>
      <c r="M2543" s="19">
        <f t="shared" si="198"/>
        <v>2013</v>
      </c>
      <c r="N2543" s="14">
        <f t="shared" si="195"/>
        <v>41543.199282407411</v>
      </c>
      <c r="O2543" t="b">
        <v>0</v>
      </c>
      <c r="P2543">
        <v>63</v>
      </c>
      <c r="Q2543" t="b">
        <v>1</v>
      </c>
      <c r="R2543" t="s">
        <v>8300</v>
      </c>
      <c r="S2543" s="7">
        <f t="shared" si="196"/>
        <v>107.02857142857142</v>
      </c>
      <c r="T2543" s="7">
        <f t="shared" si="199"/>
        <v>59.460317460317462</v>
      </c>
      <c r="U2543" t="s">
        <v>8325</v>
      </c>
      <c r="V2543" t="s">
        <v>8354</v>
      </c>
    </row>
    <row r="2544" spans="1:22" ht="4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13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4">
        <f t="shared" si="197"/>
        <v>41509.176585648151</v>
      </c>
      <c r="M2544" s="19">
        <f t="shared" si="198"/>
        <v>2013</v>
      </c>
      <c r="N2544" s="14">
        <f t="shared" si="195"/>
        <v>41547.915972222225</v>
      </c>
      <c r="O2544" t="b">
        <v>0</v>
      </c>
      <c r="P2544">
        <v>13</v>
      </c>
      <c r="Q2544" t="b">
        <v>1</v>
      </c>
      <c r="R2544" t="s">
        <v>8300</v>
      </c>
      <c r="S2544" s="7">
        <f t="shared" si="196"/>
        <v>103.57142857142858</v>
      </c>
      <c r="T2544" s="7">
        <f t="shared" si="199"/>
        <v>55.769230769230766</v>
      </c>
      <c r="U2544" t="s">
        <v>8325</v>
      </c>
      <c r="V2544" t="s">
        <v>8354</v>
      </c>
    </row>
    <row r="2545" spans="1:22" ht="4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13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4">
        <f t="shared" si="197"/>
        <v>40513.857615740737</v>
      </c>
      <c r="M2545" s="19">
        <f t="shared" si="198"/>
        <v>2010</v>
      </c>
      <c r="N2545" s="14">
        <f t="shared" si="195"/>
        <v>40544.875</v>
      </c>
      <c r="O2545" t="b">
        <v>0</v>
      </c>
      <c r="P2545">
        <v>13</v>
      </c>
      <c r="Q2545" t="b">
        <v>1</v>
      </c>
      <c r="R2545" t="s">
        <v>8300</v>
      </c>
      <c r="S2545" s="7">
        <f t="shared" si="196"/>
        <v>156.4</v>
      </c>
      <c r="T2545" s="7">
        <f t="shared" si="199"/>
        <v>30.076923076923077</v>
      </c>
      <c r="U2545" t="s">
        <v>8325</v>
      </c>
      <c r="V2545" t="s">
        <v>8354</v>
      </c>
    </row>
    <row r="2546" spans="1:22" ht="30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57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4">
        <f t="shared" si="197"/>
        <v>41068.270474537036</v>
      </c>
      <c r="M2546" s="19">
        <f t="shared" si="198"/>
        <v>2012</v>
      </c>
      <c r="N2546" s="14">
        <f t="shared" si="195"/>
        <v>41098.270474537036</v>
      </c>
      <c r="O2546" t="b">
        <v>0</v>
      </c>
      <c r="P2546">
        <v>57</v>
      </c>
      <c r="Q2546" t="b">
        <v>1</v>
      </c>
      <c r="R2546" t="s">
        <v>8300</v>
      </c>
      <c r="S2546" s="7">
        <f t="shared" si="196"/>
        <v>100.82</v>
      </c>
      <c r="T2546" s="7">
        <f t="shared" si="199"/>
        <v>88.438596491228068</v>
      </c>
      <c r="U2546" t="s">
        <v>8325</v>
      </c>
      <c r="V2546" t="s">
        <v>8354</v>
      </c>
    </row>
    <row r="2547" spans="1:22" ht="4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61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4">
        <f t="shared" si="197"/>
        <v>42026.888171296298</v>
      </c>
      <c r="M2547" s="19">
        <f t="shared" si="198"/>
        <v>2015</v>
      </c>
      <c r="N2547" s="14">
        <f t="shared" si="195"/>
        <v>42061.770833333328</v>
      </c>
      <c r="O2547" t="b">
        <v>0</v>
      </c>
      <c r="P2547">
        <v>61</v>
      </c>
      <c r="Q2547" t="b">
        <v>1</v>
      </c>
      <c r="R2547" t="s">
        <v>8300</v>
      </c>
      <c r="S2547" s="7">
        <f t="shared" si="196"/>
        <v>195.3</v>
      </c>
      <c r="T2547" s="7">
        <f t="shared" si="199"/>
        <v>64.032786885245898</v>
      </c>
      <c r="U2547" t="s">
        <v>8325</v>
      </c>
      <c r="V2547" t="s">
        <v>8354</v>
      </c>
    </row>
    <row r="2548" spans="1:22" ht="4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65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4">
        <f t="shared" si="197"/>
        <v>41524.608553240745</v>
      </c>
      <c r="M2548" s="19">
        <f t="shared" si="198"/>
        <v>2013</v>
      </c>
      <c r="N2548" s="14">
        <f t="shared" si="195"/>
        <v>41551.958333333336</v>
      </c>
      <c r="O2548" t="b">
        <v>0</v>
      </c>
      <c r="P2548">
        <v>65</v>
      </c>
      <c r="Q2548" t="b">
        <v>1</v>
      </c>
      <c r="R2548" t="s">
        <v>8300</v>
      </c>
      <c r="S2548" s="7">
        <f t="shared" si="196"/>
        <v>111.71428571428572</v>
      </c>
      <c r="T2548" s="7">
        <f t="shared" si="199"/>
        <v>60.153846153846153</v>
      </c>
      <c r="U2548" t="s">
        <v>8325</v>
      </c>
      <c r="V2548" t="s">
        <v>8354</v>
      </c>
    </row>
    <row r="2549" spans="1:22" ht="4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134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4">
        <f t="shared" si="197"/>
        <v>40973.523182870369</v>
      </c>
      <c r="M2549" s="19">
        <f t="shared" si="198"/>
        <v>2012</v>
      </c>
      <c r="N2549" s="14">
        <f t="shared" si="195"/>
        <v>41003.481516203705</v>
      </c>
      <c r="O2549" t="b">
        <v>0</v>
      </c>
      <c r="P2549">
        <v>134</v>
      </c>
      <c r="Q2549" t="b">
        <v>1</v>
      </c>
      <c r="R2549" t="s">
        <v>8300</v>
      </c>
      <c r="S2549" s="7">
        <f t="shared" si="196"/>
        <v>119.85454545454546</v>
      </c>
      <c r="T2549" s="7">
        <f t="shared" si="199"/>
        <v>49.194029850746269</v>
      </c>
      <c r="U2549" t="s">
        <v>8325</v>
      </c>
      <c r="V2549" t="s">
        <v>8354</v>
      </c>
    </row>
    <row r="2550" spans="1:22" ht="4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37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4">
        <f t="shared" si="197"/>
        <v>42618.375428240739</v>
      </c>
      <c r="M2550" s="19">
        <f t="shared" si="198"/>
        <v>2016</v>
      </c>
      <c r="N2550" s="14">
        <f t="shared" si="195"/>
        <v>42642.935416666667</v>
      </c>
      <c r="O2550" t="b">
        <v>0</v>
      </c>
      <c r="P2550">
        <v>37</v>
      </c>
      <c r="Q2550" t="b">
        <v>1</v>
      </c>
      <c r="R2550" t="s">
        <v>8300</v>
      </c>
      <c r="S2550" s="7">
        <f t="shared" si="196"/>
        <v>101.85</v>
      </c>
      <c r="T2550" s="7">
        <f t="shared" si="199"/>
        <v>165.16216216216216</v>
      </c>
      <c r="U2550" t="s">
        <v>8325</v>
      </c>
      <c r="V2550" t="s">
        <v>8354</v>
      </c>
    </row>
    <row r="2551" spans="1:22" ht="4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37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4">
        <f t="shared" si="197"/>
        <v>41390.507754629631</v>
      </c>
      <c r="M2551" s="19">
        <f t="shared" si="198"/>
        <v>2013</v>
      </c>
      <c r="N2551" s="14">
        <f t="shared" si="195"/>
        <v>41425.458333333336</v>
      </c>
      <c r="O2551" t="b">
        <v>0</v>
      </c>
      <c r="P2551">
        <v>37</v>
      </c>
      <c r="Q2551" t="b">
        <v>1</v>
      </c>
      <c r="R2551" t="s">
        <v>8300</v>
      </c>
      <c r="S2551" s="7">
        <f t="shared" si="196"/>
        <v>102.80254777070064</v>
      </c>
      <c r="T2551" s="7">
        <f t="shared" si="199"/>
        <v>43.621621621621621</v>
      </c>
      <c r="U2551" t="s">
        <v>8325</v>
      </c>
      <c r="V2551" t="s">
        <v>8354</v>
      </c>
    </row>
    <row r="2552" spans="1:22" ht="45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150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4">
        <f t="shared" si="197"/>
        <v>42228.384328703702</v>
      </c>
      <c r="M2552" s="19">
        <f t="shared" si="198"/>
        <v>2015</v>
      </c>
      <c r="N2552" s="14">
        <f t="shared" si="195"/>
        <v>42284.915972222225</v>
      </c>
      <c r="O2552" t="b">
        <v>0</v>
      </c>
      <c r="P2552">
        <v>150</v>
      </c>
      <c r="Q2552" t="b">
        <v>1</v>
      </c>
      <c r="R2552" t="s">
        <v>8300</v>
      </c>
      <c r="S2552" s="7">
        <f t="shared" si="196"/>
        <v>100.84615384615385</v>
      </c>
      <c r="T2552" s="7">
        <f t="shared" si="199"/>
        <v>43.7</v>
      </c>
      <c r="U2552" t="s">
        <v>8325</v>
      </c>
      <c r="V2552" t="s">
        <v>8354</v>
      </c>
    </row>
    <row r="2553" spans="1:22" ht="4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56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4">
        <f t="shared" si="197"/>
        <v>40961.002141203702</v>
      </c>
      <c r="M2553" s="19">
        <f t="shared" si="198"/>
        <v>2012</v>
      </c>
      <c r="N2553" s="14">
        <f t="shared" si="195"/>
        <v>40989.616666666669</v>
      </c>
      <c r="O2553" t="b">
        <v>0</v>
      </c>
      <c r="P2553">
        <v>56</v>
      </c>
      <c r="Q2553" t="b">
        <v>1</v>
      </c>
      <c r="R2553" t="s">
        <v>8300</v>
      </c>
      <c r="S2553" s="7">
        <f t="shared" si="196"/>
        <v>102.73469387755102</v>
      </c>
      <c r="T2553" s="7">
        <f t="shared" si="199"/>
        <v>67.419642857142861</v>
      </c>
      <c r="U2553" t="s">
        <v>8325</v>
      </c>
      <c r="V2553" t="s">
        <v>8354</v>
      </c>
    </row>
    <row r="2554" spans="1:22" ht="4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18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4">
        <f t="shared" si="197"/>
        <v>42769.559965277775</v>
      </c>
      <c r="M2554" s="19">
        <f t="shared" si="198"/>
        <v>2017</v>
      </c>
      <c r="N2554" s="14">
        <f t="shared" si="195"/>
        <v>42799.559965277775</v>
      </c>
      <c r="O2554" t="b">
        <v>0</v>
      </c>
      <c r="P2554">
        <v>18</v>
      </c>
      <c r="Q2554" t="b">
        <v>1</v>
      </c>
      <c r="R2554" t="s">
        <v>8300</v>
      </c>
      <c r="S2554" s="7">
        <f t="shared" si="196"/>
        <v>106.5</v>
      </c>
      <c r="T2554" s="7">
        <f t="shared" si="199"/>
        <v>177.5</v>
      </c>
      <c r="U2554" t="s">
        <v>8325</v>
      </c>
      <c r="V2554" t="s">
        <v>8354</v>
      </c>
    </row>
    <row r="2555" spans="1:22" ht="4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60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4">
        <f t="shared" si="197"/>
        <v>41112.949155092589</v>
      </c>
      <c r="M2555" s="19">
        <f t="shared" si="198"/>
        <v>2012</v>
      </c>
      <c r="N2555" s="14">
        <f t="shared" si="195"/>
        <v>41172.949155092589</v>
      </c>
      <c r="O2555" t="b">
        <v>0</v>
      </c>
      <c r="P2555">
        <v>60</v>
      </c>
      <c r="Q2555" t="b">
        <v>1</v>
      </c>
      <c r="R2555" t="s">
        <v>8300</v>
      </c>
      <c r="S2555" s="7">
        <f t="shared" si="196"/>
        <v>155.53333333333333</v>
      </c>
      <c r="T2555" s="7">
        <f t="shared" si="199"/>
        <v>38.883333333333333</v>
      </c>
      <c r="U2555" t="s">
        <v>8325</v>
      </c>
      <c r="V2555" t="s">
        <v>8354</v>
      </c>
    </row>
    <row r="2556" spans="1:22" ht="45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67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4">
        <f t="shared" si="197"/>
        <v>42124.828275462962</v>
      </c>
      <c r="M2556" s="19">
        <f t="shared" si="198"/>
        <v>2015</v>
      </c>
      <c r="N2556" s="14">
        <f t="shared" si="195"/>
        <v>42155.915972222225</v>
      </c>
      <c r="O2556" t="b">
        <v>0</v>
      </c>
      <c r="P2556">
        <v>67</v>
      </c>
      <c r="Q2556" t="b">
        <v>1</v>
      </c>
      <c r="R2556" t="s">
        <v>8300</v>
      </c>
      <c r="S2556" s="7">
        <f t="shared" si="196"/>
        <v>122.8</v>
      </c>
      <c r="T2556" s="7">
        <f t="shared" si="199"/>
        <v>54.985074626865675</v>
      </c>
      <c r="U2556" t="s">
        <v>8325</v>
      </c>
      <c r="V2556" t="s">
        <v>8354</v>
      </c>
    </row>
    <row r="2557" spans="1:22" ht="45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35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4">
        <f t="shared" si="197"/>
        <v>41026.405011574076</v>
      </c>
      <c r="M2557" s="19">
        <f t="shared" si="198"/>
        <v>2012</v>
      </c>
      <c r="N2557" s="14">
        <f t="shared" si="195"/>
        <v>41057.405011574076</v>
      </c>
      <c r="O2557" t="b">
        <v>0</v>
      </c>
      <c r="P2557">
        <v>35</v>
      </c>
      <c r="Q2557" t="b">
        <v>1</v>
      </c>
      <c r="R2557" t="s">
        <v>8300</v>
      </c>
      <c r="S2557" s="7">
        <f t="shared" si="196"/>
        <v>107.35</v>
      </c>
      <c r="T2557" s="7">
        <f t="shared" si="199"/>
        <v>61.342857142857142</v>
      </c>
      <c r="U2557" t="s">
        <v>8325</v>
      </c>
      <c r="V2557" t="s">
        <v>8354</v>
      </c>
    </row>
    <row r="2558" spans="1:22" ht="4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34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4">
        <f t="shared" si="197"/>
        <v>41222.741400462961</v>
      </c>
      <c r="M2558" s="19">
        <f t="shared" si="198"/>
        <v>2012</v>
      </c>
      <c r="N2558" s="14">
        <f t="shared" si="195"/>
        <v>41267.741400462961</v>
      </c>
      <c r="O2558" t="b">
        <v>0</v>
      </c>
      <c r="P2558">
        <v>34</v>
      </c>
      <c r="Q2558" t="b">
        <v>1</v>
      </c>
      <c r="R2558" t="s">
        <v>8300</v>
      </c>
      <c r="S2558" s="7">
        <f t="shared" si="196"/>
        <v>105.50335570469798</v>
      </c>
      <c r="T2558" s="7">
        <f t="shared" si="199"/>
        <v>23.117647058823529</v>
      </c>
      <c r="U2558" t="s">
        <v>8325</v>
      </c>
      <c r="V2558" t="s">
        <v>8354</v>
      </c>
    </row>
    <row r="2559" spans="1:22" ht="30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36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4">
        <f t="shared" si="197"/>
        <v>41744.495208333334</v>
      </c>
      <c r="M2559" s="19">
        <f t="shared" si="198"/>
        <v>2014</v>
      </c>
      <c r="N2559" s="14">
        <f t="shared" si="195"/>
        <v>41774.495208333334</v>
      </c>
      <c r="O2559" t="b">
        <v>0</v>
      </c>
      <c r="P2559">
        <v>36</v>
      </c>
      <c r="Q2559" t="b">
        <v>1</v>
      </c>
      <c r="R2559" t="s">
        <v>8300</v>
      </c>
      <c r="S2559" s="7">
        <f t="shared" si="196"/>
        <v>118.44444444444444</v>
      </c>
      <c r="T2559" s="7">
        <f t="shared" si="199"/>
        <v>29.611111111111111</v>
      </c>
      <c r="U2559" t="s">
        <v>8325</v>
      </c>
      <c r="V2559" t="s">
        <v>8354</v>
      </c>
    </row>
    <row r="2560" spans="1:22" ht="30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18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4">
        <f t="shared" si="197"/>
        <v>42093.610023148147</v>
      </c>
      <c r="M2560" s="19">
        <f t="shared" si="198"/>
        <v>2015</v>
      </c>
      <c r="N2560" s="14">
        <f t="shared" si="195"/>
        <v>42125.332638888889</v>
      </c>
      <c r="O2560" t="b">
        <v>0</v>
      </c>
      <c r="P2560">
        <v>18</v>
      </c>
      <c r="Q2560" t="b">
        <v>1</v>
      </c>
      <c r="R2560" t="s">
        <v>8300</v>
      </c>
      <c r="S2560" s="7">
        <f t="shared" si="196"/>
        <v>108.88</v>
      </c>
      <c r="T2560" s="7">
        <f t="shared" si="199"/>
        <v>75.611111111111114</v>
      </c>
      <c r="U2560" t="s">
        <v>8325</v>
      </c>
      <c r="V2560" t="s">
        <v>8354</v>
      </c>
    </row>
    <row r="2561" spans="1:22" ht="4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25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4">
        <f t="shared" si="197"/>
        <v>40829.623657407406</v>
      </c>
      <c r="M2561" s="19">
        <f t="shared" si="198"/>
        <v>2011</v>
      </c>
      <c r="N2561" s="14">
        <f t="shared" si="195"/>
        <v>40862.567361111112</v>
      </c>
      <c r="O2561" t="b">
        <v>0</v>
      </c>
      <c r="P2561">
        <v>25</v>
      </c>
      <c r="Q2561" t="b">
        <v>1</v>
      </c>
      <c r="R2561" t="s">
        <v>8300</v>
      </c>
      <c r="S2561" s="7">
        <f t="shared" si="196"/>
        <v>111.25</v>
      </c>
      <c r="T2561" s="7">
        <f t="shared" si="199"/>
        <v>35.6</v>
      </c>
      <c r="U2561" t="s">
        <v>8325</v>
      </c>
      <c r="V2561" t="s">
        <v>8354</v>
      </c>
    </row>
    <row r="2562" spans="1:22" ht="4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21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4">
        <f t="shared" si="197"/>
        <v>42039.701087962967</v>
      </c>
      <c r="M2562" s="19">
        <f t="shared" si="198"/>
        <v>2015</v>
      </c>
      <c r="N2562" s="14">
        <f t="shared" ref="N2562:N2625" si="200">(J2562/86400)+25569+(-6/24)</f>
        <v>42069.701087962967</v>
      </c>
      <c r="O2562" t="b">
        <v>0</v>
      </c>
      <c r="P2562">
        <v>21</v>
      </c>
      <c r="Q2562" t="b">
        <v>1</v>
      </c>
      <c r="R2562" t="s">
        <v>8300</v>
      </c>
      <c r="S2562" s="7">
        <f t="shared" ref="S2562:S2625" si="201">F2562/D2562*100</f>
        <v>100.1</v>
      </c>
      <c r="T2562" s="7">
        <f t="shared" si="199"/>
        <v>143</v>
      </c>
      <c r="U2562" t="s">
        <v>8325</v>
      </c>
      <c r="V2562" t="s">
        <v>8354</v>
      </c>
    </row>
    <row r="2563" spans="1:22" ht="4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4">
        <f t="shared" ref="L2563:L2626" si="202">(K2563/86400)+25569+(-6/24)</f>
        <v>42260.278807870374</v>
      </c>
      <c r="M2563" s="19">
        <f t="shared" ref="M2563:M2626" si="203">YEAR(L2563)</f>
        <v>2015</v>
      </c>
      <c r="N2563" s="14">
        <f t="shared" si="200"/>
        <v>42290.278807870374</v>
      </c>
      <c r="O2563" t="b">
        <v>0</v>
      </c>
      <c r="P2563">
        <v>0</v>
      </c>
      <c r="Q2563" t="b">
        <v>0</v>
      </c>
      <c r="R2563" t="s">
        <v>8284</v>
      </c>
      <c r="S2563" s="7">
        <f t="shared" si="201"/>
        <v>0</v>
      </c>
      <c r="T2563" s="7">
        <f t="shared" ref="T2563:T2626" si="204">IFERROR(F2563/P2563,0)</f>
        <v>0</v>
      </c>
      <c r="U2563" t="s">
        <v>8336</v>
      </c>
      <c r="V2563" t="s">
        <v>8337</v>
      </c>
    </row>
    <row r="2564" spans="1:22" ht="45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3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4">
        <f t="shared" si="202"/>
        <v>42594.274756944447</v>
      </c>
      <c r="M2564" s="19">
        <f t="shared" si="203"/>
        <v>2016</v>
      </c>
      <c r="N2564" s="14">
        <f t="shared" si="200"/>
        <v>42654.274756944447</v>
      </c>
      <c r="O2564" t="b">
        <v>0</v>
      </c>
      <c r="P2564">
        <v>3</v>
      </c>
      <c r="Q2564" t="b">
        <v>0</v>
      </c>
      <c r="R2564" t="s">
        <v>8284</v>
      </c>
      <c r="S2564" s="7">
        <f t="shared" si="201"/>
        <v>0.75</v>
      </c>
      <c r="T2564" s="7">
        <f t="shared" si="204"/>
        <v>25</v>
      </c>
      <c r="U2564" t="s">
        <v>8336</v>
      </c>
      <c r="V2564" t="s">
        <v>8337</v>
      </c>
    </row>
    <row r="2565" spans="1:22" ht="30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4">
        <f t="shared" si="202"/>
        <v>42154.889479166668</v>
      </c>
      <c r="M2565" s="19">
        <f t="shared" si="203"/>
        <v>2015</v>
      </c>
      <c r="N2565" s="14">
        <f t="shared" si="200"/>
        <v>42214.889479166668</v>
      </c>
      <c r="O2565" t="b">
        <v>0</v>
      </c>
      <c r="P2565">
        <v>0</v>
      </c>
      <c r="Q2565" t="b">
        <v>0</v>
      </c>
      <c r="R2565" t="s">
        <v>8284</v>
      </c>
      <c r="S2565" s="7">
        <f t="shared" si="201"/>
        <v>0</v>
      </c>
      <c r="T2565" s="7">
        <f t="shared" si="204"/>
        <v>0</v>
      </c>
      <c r="U2565" t="s">
        <v>8336</v>
      </c>
      <c r="V2565" t="s">
        <v>8337</v>
      </c>
    </row>
    <row r="2566" spans="1:22" ht="4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4">
        <f t="shared" si="202"/>
        <v>41821.790497685186</v>
      </c>
      <c r="M2566" s="19">
        <f t="shared" si="203"/>
        <v>2014</v>
      </c>
      <c r="N2566" s="14">
        <f t="shared" si="200"/>
        <v>41851.790497685186</v>
      </c>
      <c r="O2566" t="b">
        <v>0</v>
      </c>
      <c r="P2566">
        <v>0</v>
      </c>
      <c r="Q2566" t="b">
        <v>0</v>
      </c>
      <c r="R2566" t="s">
        <v>8284</v>
      </c>
      <c r="S2566" s="7">
        <f t="shared" si="201"/>
        <v>0</v>
      </c>
      <c r="T2566" s="7">
        <f t="shared" si="204"/>
        <v>0</v>
      </c>
      <c r="U2566" t="s">
        <v>8336</v>
      </c>
      <c r="V2566" t="s">
        <v>8337</v>
      </c>
    </row>
    <row r="2567" spans="1:22" ht="4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4">
        <f t="shared" si="202"/>
        <v>42440.400335648148</v>
      </c>
      <c r="M2567" s="19">
        <f t="shared" si="203"/>
        <v>2016</v>
      </c>
      <c r="N2567" s="14">
        <f t="shared" si="200"/>
        <v>42499.618055555555</v>
      </c>
      <c r="O2567" t="b">
        <v>0</v>
      </c>
      <c r="P2567">
        <v>1</v>
      </c>
      <c r="Q2567" t="b">
        <v>0</v>
      </c>
      <c r="R2567" t="s">
        <v>8284</v>
      </c>
      <c r="S2567" s="7">
        <f t="shared" si="201"/>
        <v>1</v>
      </c>
      <c r="T2567" s="7">
        <f t="shared" si="204"/>
        <v>100</v>
      </c>
      <c r="U2567" t="s">
        <v>8336</v>
      </c>
      <c r="V2567" t="s">
        <v>8337</v>
      </c>
    </row>
    <row r="2568" spans="1:22" ht="4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4">
        <f t="shared" si="202"/>
        <v>41842.730879629627</v>
      </c>
      <c r="M2568" s="19">
        <f t="shared" si="203"/>
        <v>2014</v>
      </c>
      <c r="N2568" s="14">
        <f t="shared" si="200"/>
        <v>41872.730879629627</v>
      </c>
      <c r="O2568" t="b">
        <v>0</v>
      </c>
      <c r="P2568">
        <v>0</v>
      </c>
      <c r="Q2568" t="b">
        <v>0</v>
      </c>
      <c r="R2568" t="s">
        <v>8284</v>
      </c>
      <c r="S2568" s="7">
        <f t="shared" si="201"/>
        <v>0</v>
      </c>
      <c r="T2568" s="7">
        <f t="shared" si="204"/>
        <v>0</v>
      </c>
      <c r="U2568" t="s">
        <v>8336</v>
      </c>
      <c r="V2568" t="s">
        <v>8337</v>
      </c>
    </row>
    <row r="2569" spans="1:22" ht="4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2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4">
        <f t="shared" si="202"/>
        <v>42087.628912037035</v>
      </c>
      <c r="M2569" s="19">
        <f t="shared" si="203"/>
        <v>2015</v>
      </c>
      <c r="N2569" s="14">
        <f t="shared" si="200"/>
        <v>42117.628912037035</v>
      </c>
      <c r="O2569" t="b">
        <v>0</v>
      </c>
      <c r="P2569">
        <v>2</v>
      </c>
      <c r="Q2569" t="b">
        <v>0</v>
      </c>
      <c r="R2569" t="s">
        <v>8284</v>
      </c>
      <c r="S2569" s="7">
        <f t="shared" si="201"/>
        <v>0.26666666666666666</v>
      </c>
      <c r="T2569" s="7">
        <f t="shared" si="204"/>
        <v>60</v>
      </c>
      <c r="U2569" t="s">
        <v>8336</v>
      </c>
      <c r="V2569" t="s">
        <v>8337</v>
      </c>
    </row>
    <row r="2570" spans="1:22" ht="4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1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4">
        <f t="shared" si="202"/>
        <v>42584.416597222225</v>
      </c>
      <c r="M2570" s="19">
        <f t="shared" si="203"/>
        <v>2016</v>
      </c>
      <c r="N2570" s="14">
        <f t="shared" si="200"/>
        <v>42614.416597222225</v>
      </c>
      <c r="O2570" t="b">
        <v>0</v>
      </c>
      <c r="P2570">
        <v>1</v>
      </c>
      <c r="Q2570" t="b">
        <v>0</v>
      </c>
      <c r="R2570" t="s">
        <v>8284</v>
      </c>
      <c r="S2570" s="7">
        <f t="shared" si="201"/>
        <v>0.5</v>
      </c>
      <c r="T2570" s="7">
        <f t="shared" si="204"/>
        <v>50</v>
      </c>
      <c r="U2570" t="s">
        <v>8336</v>
      </c>
      <c r="V2570" t="s">
        <v>8337</v>
      </c>
    </row>
    <row r="2571" spans="1:22" ht="4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2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4">
        <f t="shared" si="202"/>
        <v>42233.855462962965</v>
      </c>
      <c r="M2571" s="19">
        <f t="shared" si="203"/>
        <v>2015</v>
      </c>
      <c r="N2571" s="14">
        <f t="shared" si="200"/>
        <v>42263.855462962965</v>
      </c>
      <c r="O2571" t="b">
        <v>0</v>
      </c>
      <c r="P2571">
        <v>2</v>
      </c>
      <c r="Q2571" t="b">
        <v>0</v>
      </c>
      <c r="R2571" t="s">
        <v>8284</v>
      </c>
      <c r="S2571" s="7">
        <f t="shared" si="201"/>
        <v>2.2307692307692308</v>
      </c>
      <c r="T2571" s="7">
        <f t="shared" si="204"/>
        <v>72.5</v>
      </c>
      <c r="U2571" t="s">
        <v>8336</v>
      </c>
      <c r="V2571" t="s">
        <v>8337</v>
      </c>
    </row>
    <row r="2572" spans="1:22" ht="4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2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4">
        <f t="shared" si="202"/>
        <v>42744.653182870374</v>
      </c>
      <c r="M2572" s="19">
        <f t="shared" si="203"/>
        <v>2017</v>
      </c>
      <c r="N2572" s="14">
        <f t="shared" si="200"/>
        <v>42774.653182870374</v>
      </c>
      <c r="O2572" t="b">
        <v>0</v>
      </c>
      <c r="P2572">
        <v>2</v>
      </c>
      <c r="Q2572" t="b">
        <v>0</v>
      </c>
      <c r="R2572" t="s">
        <v>8284</v>
      </c>
      <c r="S2572" s="7">
        <f t="shared" si="201"/>
        <v>0.84285714285714297</v>
      </c>
      <c r="T2572" s="7">
        <f t="shared" si="204"/>
        <v>29.5</v>
      </c>
      <c r="U2572" t="s">
        <v>8336</v>
      </c>
      <c r="V2572" t="s">
        <v>8337</v>
      </c>
    </row>
    <row r="2573" spans="1:22" ht="4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4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4">
        <f t="shared" si="202"/>
        <v>42449.091678240744</v>
      </c>
      <c r="M2573" s="19">
        <f t="shared" si="203"/>
        <v>2016</v>
      </c>
      <c r="N2573" s="14">
        <f t="shared" si="200"/>
        <v>42509.091678240744</v>
      </c>
      <c r="O2573" t="b">
        <v>0</v>
      </c>
      <c r="P2573">
        <v>4</v>
      </c>
      <c r="Q2573" t="b">
        <v>0</v>
      </c>
      <c r="R2573" t="s">
        <v>8284</v>
      </c>
      <c r="S2573" s="7">
        <f t="shared" si="201"/>
        <v>0.25</v>
      </c>
      <c r="T2573" s="7">
        <f t="shared" si="204"/>
        <v>62.5</v>
      </c>
      <c r="U2573" t="s">
        <v>8336</v>
      </c>
      <c r="V2573" t="s">
        <v>8337</v>
      </c>
    </row>
    <row r="2574" spans="1:22" ht="30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4">
        <f t="shared" si="202"/>
        <v>42076.869409722218</v>
      </c>
      <c r="M2574" s="19">
        <f t="shared" si="203"/>
        <v>2015</v>
      </c>
      <c r="N2574" s="14">
        <f t="shared" si="200"/>
        <v>42106.869409722218</v>
      </c>
      <c r="O2574" t="b">
        <v>0</v>
      </c>
      <c r="P2574">
        <v>0</v>
      </c>
      <c r="Q2574" t="b">
        <v>0</v>
      </c>
      <c r="R2574" t="s">
        <v>8284</v>
      </c>
      <c r="S2574" s="7">
        <f t="shared" si="201"/>
        <v>0</v>
      </c>
      <c r="T2574" s="7">
        <f t="shared" si="204"/>
        <v>0</v>
      </c>
      <c r="U2574" t="s">
        <v>8336</v>
      </c>
      <c r="V2574" t="s">
        <v>8337</v>
      </c>
    </row>
    <row r="2575" spans="1:22" ht="45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4">
        <f t="shared" si="202"/>
        <v>41829.342002314814</v>
      </c>
      <c r="M2575" s="19">
        <f t="shared" si="203"/>
        <v>2014</v>
      </c>
      <c r="N2575" s="14">
        <f t="shared" si="200"/>
        <v>41874.342002314814</v>
      </c>
      <c r="O2575" t="b">
        <v>0</v>
      </c>
      <c r="P2575">
        <v>0</v>
      </c>
      <c r="Q2575" t="b">
        <v>0</v>
      </c>
      <c r="R2575" t="s">
        <v>8284</v>
      </c>
      <c r="S2575" s="7">
        <f t="shared" si="201"/>
        <v>0</v>
      </c>
      <c r="T2575" s="7">
        <f t="shared" si="204"/>
        <v>0</v>
      </c>
      <c r="U2575" t="s">
        <v>8336</v>
      </c>
      <c r="V2575" t="s">
        <v>8337</v>
      </c>
    </row>
    <row r="2576" spans="1:22" ht="4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4">
        <f t="shared" si="202"/>
        <v>42487.575752314813</v>
      </c>
      <c r="M2576" s="19">
        <f t="shared" si="203"/>
        <v>2016</v>
      </c>
      <c r="N2576" s="14">
        <f t="shared" si="200"/>
        <v>42508.575752314813</v>
      </c>
      <c r="O2576" t="b">
        <v>0</v>
      </c>
      <c r="P2576">
        <v>0</v>
      </c>
      <c r="Q2576" t="b">
        <v>0</v>
      </c>
      <c r="R2576" t="s">
        <v>8284</v>
      </c>
      <c r="S2576" s="7">
        <f t="shared" si="201"/>
        <v>0</v>
      </c>
      <c r="T2576" s="7">
        <f t="shared" si="204"/>
        <v>0</v>
      </c>
      <c r="U2576" t="s">
        <v>8336</v>
      </c>
      <c r="V2576" t="s">
        <v>8337</v>
      </c>
    </row>
    <row r="2577" spans="1:22" ht="4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4">
        <f t="shared" si="202"/>
        <v>41985.858726851853</v>
      </c>
      <c r="M2577" s="19">
        <f t="shared" si="203"/>
        <v>2014</v>
      </c>
      <c r="N2577" s="14">
        <f t="shared" si="200"/>
        <v>42015.858726851853</v>
      </c>
      <c r="O2577" t="b">
        <v>0</v>
      </c>
      <c r="P2577">
        <v>0</v>
      </c>
      <c r="Q2577" t="b">
        <v>0</v>
      </c>
      <c r="R2577" t="s">
        <v>8284</v>
      </c>
      <c r="S2577" s="7">
        <f t="shared" si="201"/>
        <v>0</v>
      </c>
      <c r="T2577" s="7">
        <f t="shared" si="204"/>
        <v>0</v>
      </c>
      <c r="U2577" t="s">
        <v>8336</v>
      </c>
      <c r="V2577" t="s">
        <v>8337</v>
      </c>
    </row>
    <row r="2578" spans="1:22" ht="30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4">
        <f t="shared" si="202"/>
        <v>42059.75980324074</v>
      </c>
      <c r="M2578" s="19">
        <f t="shared" si="203"/>
        <v>2015</v>
      </c>
      <c r="N2578" s="14">
        <f t="shared" si="200"/>
        <v>42104.718136574069</v>
      </c>
      <c r="O2578" t="b">
        <v>0</v>
      </c>
      <c r="P2578">
        <v>0</v>
      </c>
      <c r="Q2578" t="b">
        <v>0</v>
      </c>
      <c r="R2578" t="s">
        <v>8284</v>
      </c>
      <c r="S2578" s="7">
        <f t="shared" si="201"/>
        <v>0</v>
      </c>
      <c r="T2578" s="7">
        <f t="shared" si="204"/>
        <v>0</v>
      </c>
      <c r="U2578" t="s">
        <v>8336</v>
      </c>
      <c r="V2578" t="s">
        <v>8337</v>
      </c>
    </row>
    <row r="2579" spans="1:22" ht="4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4">
        <f t="shared" si="202"/>
        <v>41830.570567129631</v>
      </c>
      <c r="M2579" s="19">
        <f t="shared" si="203"/>
        <v>2014</v>
      </c>
      <c r="N2579" s="14">
        <f t="shared" si="200"/>
        <v>41855.570567129631</v>
      </c>
      <c r="O2579" t="b">
        <v>0</v>
      </c>
      <c r="P2579">
        <v>0</v>
      </c>
      <c r="Q2579" t="b">
        <v>0</v>
      </c>
      <c r="R2579" t="s">
        <v>8284</v>
      </c>
      <c r="S2579" s="7">
        <f t="shared" si="201"/>
        <v>0</v>
      </c>
      <c r="T2579" s="7">
        <f t="shared" si="204"/>
        <v>0</v>
      </c>
      <c r="U2579" t="s">
        <v>8336</v>
      </c>
      <c r="V2579" t="s">
        <v>8337</v>
      </c>
    </row>
    <row r="2580" spans="1:22" ht="45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4">
        <f t="shared" si="202"/>
        <v>42237.772905092592</v>
      </c>
      <c r="M2580" s="19">
        <f t="shared" si="203"/>
        <v>2015</v>
      </c>
      <c r="N2580" s="14">
        <f t="shared" si="200"/>
        <v>42286.458333333328</v>
      </c>
      <c r="O2580" t="b">
        <v>0</v>
      </c>
      <c r="P2580">
        <v>0</v>
      </c>
      <c r="Q2580" t="b">
        <v>0</v>
      </c>
      <c r="R2580" t="s">
        <v>8284</v>
      </c>
      <c r="S2580" s="7">
        <f t="shared" si="201"/>
        <v>0</v>
      </c>
      <c r="T2580" s="7">
        <f t="shared" si="204"/>
        <v>0</v>
      </c>
      <c r="U2580" t="s">
        <v>8336</v>
      </c>
      <c r="V2580" t="s">
        <v>8337</v>
      </c>
    </row>
    <row r="2581" spans="1:22" ht="4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12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4">
        <f t="shared" si="202"/>
        <v>41837.579895833333</v>
      </c>
      <c r="M2581" s="19">
        <f t="shared" si="203"/>
        <v>2014</v>
      </c>
      <c r="N2581" s="14">
        <f t="shared" si="200"/>
        <v>41897.579895833333</v>
      </c>
      <c r="O2581" t="b">
        <v>0</v>
      </c>
      <c r="P2581">
        <v>12</v>
      </c>
      <c r="Q2581" t="b">
        <v>0</v>
      </c>
      <c r="R2581" t="s">
        <v>8284</v>
      </c>
      <c r="S2581" s="7">
        <f t="shared" si="201"/>
        <v>0.13849999999999998</v>
      </c>
      <c r="T2581" s="7">
        <f t="shared" si="204"/>
        <v>23.083333333333332</v>
      </c>
      <c r="U2581" t="s">
        <v>8336</v>
      </c>
      <c r="V2581" t="s">
        <v>8337</v>
      </c>
    </row>
    <row r="2582" spans="1:22" ht="4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2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4">
        <f t="shared" si="202"/>
        <v>42110.076423611114</v>
      </c>
      <c r="M2582" s="19">
        <f t="shared" si="203"/>
        <v>2015</v>
      </c>
      <c r="N2582" s="14">
        <f t="shared" si="200"/>
        <v>42139.875</v>
      </c>
      <c r="O2582" t="b">
        <v>0</v>
      </c>
      <c r="P2582">
        <v>2</v>
      </c>
      <c r="Q2582" t="b">
        <v>0</v>
      </c>
      <c r="R2582" t="s">
        <v>8284</v>
      </c>
      <c r="S2582" s="7">
        <f t="shared" si="201"/>
        <v>0.6</v>
      </c>
      <c r="T2582" s="7">
        <f t="shared" si="204"/>
        <v>25.5</v>
      </c>
      <c r="U2582" t="s">
        <v>8336</v>
      </c>
      <c r="V2582" t="s">
        <v>8337</v>
      </c>
    </row>
    <row r="2583" spans="1:22" ht="4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11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4">
        <f t="shared" si="202"/>
        <v>42294.378449074073</v>
      </c>
      <c r="M2583" s="19">
        <f t="shared" si="203"/>
        <v>2015</v>
      </c>
      <c r="N2583" s="14">
        <f t="shared" si="200"/>
        <v>42324.420115740737</v>
      </c>
      <c r="O2583" t="b">
        <v>0</v>
      </c>
      <c r="P2583">
        <v>11</v>
      </c>
      <c r="Q2583" t="b">
        <v>0</v>
      </c>
      <c r="R2583" t="s">
        <v>8284</v>
      </c>
      <c r="S2583" s="7">
        <f t="shared" si="201"/>
        <v>10.6</v>
      </c>
      <c r="T2583" s="7">
        <f t="shared" si="204"/>
        <v>48.18181818181818</v>
      </c>
      <c r="U2583" t="s">
        <v>8336</v>
      </c>
      <c r="V2583" t="s">
        <v>8337</v>
      </c>
    </row>
    <row r="2584" spans="1:22" ht="30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4">
        <f t="shared" si="202"/>
        <v>42642.738819444443</v>
      </c>
      <c r="M2584" s="19">
        <f t="shared" si="203"/>
        <v>2016</v>
      </c>
      <c r="N2584" s="14">
        <f t="shared" si="200"/>
        <v>42672.738819444443</v>
      </c>
      <c r="O2584" t="b">
        <v>0</v>
      </c>
      <c r="P2584">
        <v>1</v>
      </c>
      <c r="Q2584" t="b">
        <v>0</v>
      </c>
      <c r="R2584" t="s">
        <v>8284</v>
      </c>
      <c r="S2584" s="7">
        <f t="shared" si="201"/>
        <v>1.1111111111111111E-3</v>
      </c>
      <c r="T2584" s="7">
        <f t="shared" si="204"/>
        <v>1</v>
      </c>
      <c r="U2584" t="s">
        <v>8336</v>
      </c>
      <c r="V2584" t="s">
        <v>8337</v>
      </c>
    </row>
    <row r="2585" spans="1:22" ht="30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4">
        <f t="shared" si="202"/>
        <v>42019.51944444445</v>
      </c>
      <c r="M2585" s="19">
        <f t="shared" si="203"/>
        <v>2015</v>
      </c>
      <c r="N2585" s="14">
        <f t="shared" si="200"/>
        <v>42079.477777777778</v>
      </c>
      <c r="O2585" t="b">
        <v>0</v>
      </c>
      <c r="P2585">
        <v>5</v>
      </c>
      <c r="Q2585" t="b">
        <v>0</v>
      </c>
      <c r="R2585" t="s">
        <v>8284</v>
      </c>
      <c r="S2585" s="7">
        <f t="shared" si="201"/>
        <v>0.5</v>
      </c>
      <c r="T2585" s="7">
        <f t="shared" si="204"/>
        <v>1</v>
      </c>
      <c r="U2585" t="s">
        <v>8336</v>
      </c>
      <c r="V2585" t="s">
        <v>8337</v>
      </c>
    </row>
    <row r="2586" spans="1:22" ht="30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4">
        <f t="shared" si="202"/>
        <v>42139.923252314809</v>
      </c>
      <c r="M2586" s="19">
        <f t="shared" si="203"/>
        <v>2015</v>
      </c>
      <c r="N2586" s="14">
        <f t="shared" si="200"/>
        <v>42169.923252314809</v>
      </c>
      <c r="O2586" t="b">
        <v>0</v>
      </c>
      <c r="P2586">
        <v>0</v>
      </c>
      <c r="Q2586" t="b">
        <v>0</v>
      </c>
      <c r="R2586" t="s">
        <v>8284</v>
      </c>
      <c r="S2586" s="7">
        <f t="shared" si="201"/>
        <v>0</v>
      </c>
      <c r="T2586" s="7">
        <f t="shared" si="204"/>
        <v>0</v>
      </c>
      <c r="U2586" t="s">
        <v>8336</v>
      </c>
      <c r="V2586" t="s">
        <v>8337</v>
      </c>
    </row>
    <row r="2587" spans="1:22" ht="4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1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4">
        <f t="shared" si="202"/>
        <v>41795.713333333333</v>
      </c>
      <c r="M2587" s="19">
        <f t="shared" si="203"/>
        <v>2014</v>
      </c>
      <c r="N2587" s="14">
        <f t="shared" si="200"/>
        <v>41825.713333333333</v>
      </c>
      <c r="O2587" t="b">
        <v>0</v>
      </c>
      <c r="P2587">
        <v>1</v>
      </c>
      <c r="Q2587" t="b">
        <v>0</v>
      </c>
      <c r="R2587" t="s">
        <v>8284</v>
      </c>
      <c r="S2587" s="7">
        <f t="shared" si="201"/>
        <v>0.16666666666666669</v>
      </c>
      <c r="T2587" s="7">
        <f t="shared" si="204"/>
        <v>50</v>
      </c>
      <c r="U2587" t="s">
        <v>8336</v>
      </c>
      <c r="V2587" t="s">
        <v>8337</v>
      </c>
    </row>
    <row r="2588" spans="1:22" ht="30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1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4">
        <f t="shared" si="202"/>
        <v>42333.080277777779</v>
      </c>
      <c r="M2588" s="19">
        <f t="shared" si="203"/>
        <v>2015</v>
      </c>
      <c r="N2588" s="14">
        <f t="shared" si="200"/>
        <v>42363.080277777779</v>
      </c>
      <c r="O2588" t="b">
        <v>0</v>
      </c>
      <c r="P2588">
        <v>1</v>
      </c>
      <c r="Q2588" t="b">
        <v>0</v>
      </c>
      <c r="R2588" t="s">
        <v>8284</v>
      </c>
      <c r="S2588" s="7">
        <f t="shared" si="201"/>
        <v>0.16666666666666669</v>
      </c>
      <c r="T2588" s="7">
        <f t="shared" si="204"/>
        <v>5</v>
      </c>
      <c r="U2588" t="s">
        <v>8336</v>
      </c>
      <c r="V2588" t="s">
        <v>8337</v>
      </c>
    </row>
    <row r="2589" spans="1:22" ht="4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6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4">
        <f t="shared" si="202"/>
        <v>42338.425381944442</v>
      </c>
      <c r="M2589" s="19">
        <f t="shared" si="203"/>
        <v>2015</v>
      </c>
      <c r="N2589" s="14">
        <f t="shared" si="200"/>
        <v>42368.425381944442</v>
      </c>
      <c r="O2589" t="b">
        <v>0</v>
      </c>
      <c r="P2589">
        <v>6</v>
      </c>
      <c r="Q2589" t="b">
        <v>0</v>
      </c>
      <c r="R2589" t="s">
        <v>8284</v>
      </c>
      <c r="S2589" s="7">
        <f t="shared" si="201"/>
        <v>2.4340000000000002</v>
      </c>
      <c r="T2589" s="7">
        <f t="shared" si="204"/>
        <v>202.83333333333334</v>
      </c>
      <c r="U2589" t="s">
        <v>8336</v>
      </c>
      <c r="V2589" t="s">
        <v>8337</v>
      </c>
    </row>
    <row r="2590" spans="1:22" ht="45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8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4">
        <f t="shared" si="202"/>
        <v>42042.426226851851</v>
      </c>
      <c r="M2590" s="19">
        <f t="shared" si="203"/>
        <v>2015</v>
      </c>
      <c r="N2590" s="14">
        <f t="shared" si="200"/>
        <v>42094.301388888889</v>
      </c>
      <c r="O2590" t="b">
        <v>0</v>
      </c>
      <c r="P2590">
        <v>8</v>
      </c>
      <c r="Q2590" t="b">
        <v>0</v>
      </c>
      <c r="R2590" t="s">
        <v>8284</v>
      </c>
      <c r="S2590" s="7">
        <f t="shared" si="201"/>
        <v>3.8833333333333329</v>
      </c>
      <c r="T2590" s="7">
        <f t="shared" si="204"/>
        <v>29.125</v>
      </c>
      <c r="U2590" t="s">
        <v>8336</v>
      </c>
      <c r="V2590" t="s">
        <v>8337</v>
      </c>
    </row>
    <row r="2591" spans="1:22" ht="4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1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4">
        <f t="shared" si="202"/>
        <v>42422.286192129628</v>
      </c>
      <c r="M2591" s="19">
        <f t="shared" si="203"/>
        <v>2016</v>
      </c>
      <c r="N2591" s="14">
        <f t="shared" si="200"/>
        <v>42452.244525462964</v>
      </c>
      <c r="O2591" t="b">
        <v>0</v>
      </c>
      <c r="P2591">
        <v>1</v>
      </c>
      <c r="Q2591" t="b">
        <v>0</v>
      </c>
      <c r="R2591" t="s">
        <v>8284</v>
      </c>
      <c r="S2591" s="7">
        <f t="shared" si="201"/>
        <v>0.01</v>
      </c>
      <c r="T2591" s="7">
        <f t="shared" si="204"/>
        <v>5</v>
      </c>
      <c r="U2591" t="s">
        <v>8336</v>
      </c>
      <c r="V2591" t="s">
        <v>8337</v>
      </c>
    </row>
    <row r="2592" spans="1:22" ht="4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4">
        <f t="shared" si="202"/>
        <v>42388.339085648149</v>
      </c>
      <c r="M2592" s="19">
        <f t="shared" si="203"/>
        <v>2016</v>
      </c>
      <c r="N2592" s="14">
        <f t="shared" si="200"/>
        <v>42395.339085648149</v>
      </c>
      <c r="O2592" t="b">
        <v>0</v>
      </c>
      <c r="P2592">
        <v>0</v>
      </c>
      <c r="Q2592" t="b">
        <v>0</v>
      </c>
      <c r="R2592" t="s">
        <v>8284</v>
      </c>
      <c r="S2592" s="7">
        <f t="shared" si="201"/>
        <v>0</v>
      </c>
      <c r="T2592" s="7">
        <f t="shared" si="204"/>
        <v>0</v>
      </c>
      <c r="U2592" t="s">
        <v>8336</v>
      </c>
      <c r="V2592" t="s">
        <v>8337</v>
      </c>
    </row>
    <row r="2593" spans="1:22" ht="4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4">
        <f t="shared" si="202"/>
        <v>42382.656527777777</v>
      </c>
      <c r="M2593" s="19">
        <f t="shared" si="203"/>
        <v>2016</v>
      </c>
      <c r="N2593" s="14">
        <f t="shared" si="200"/>
        <v>42442.614861111113</v>
      </c>
      <c r="O2593" t="b">
        <v>0</v>
      </c>
      <c r="P2593">
        <v>2</v>
      </c>
      <c r="Q2593" t="b">
        <v>0</v>
      </c>
      <c r="R2593" t="s">
        <v>8284</v>
      </c>
      <c r="S2593" s="7">
        <f t="shared" si="201"/>
        <v>1.7333333333333332</v>
      </c>
      <c r="T2593" s="7">
        <f t="shared" si="204"/>
        <v>13</v>
      </c>
      <c r="U2593" t="s">
        <v>8336</v>
      </c>
      <c r="V2593" t="s">
        <v>8337</v>
      </c>
    </row>
    <row r="2594" spans="1:22" ht="45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1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4">
        <f t="shared" si="202"/>
        <v>41887.551168981481</v>
      </c>
      <c r="M2594" s="19">
        <f t="shared" si="203"/>
        <v>2014</v>
      </c>
      <c r="N2594" s="14">
        <f t="shared" si="200"/>
        <v>41917.551168981481</v>
      </c>
      <c r="O2594" t="b">
        <v>0</v>
      </c>
      <c r="P2594">
        <v>1</v>
      </c>
      <c r="Q2594" t="b">
        <v>0</v>
      </c>
      <c r="R2594" t="s">
        <v>8284</v>
      </c>
      <c r="S2594" s="7">
        <f t="shared" si="201"/>
        <v>0.16666666666666669</v>
      </c>
      <c r="T2594" s="7">
        <f t="shared" si="204"/>
        <v>50</v>
      </c>
      <c r="U2594" t="s">
        <v>8336</v>
      </c>
      <c r="V2594" t="s">
        <v>8337</v>
      </c>
    </row>
    <row r="2595" spans="1:22" ht="4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4">
        <f t="shared" si="202"/>
        <v>42089.595208333332</v>
      </c>
      <c r="M2595" s="19">
        <f t="shared" si="203"/>
        <v>2015</v>
      </c>
      <c r="N2595" s="14">
        <f t="shared" si="200"/>
        <v>42119.595208333332</v>
      </c>
      <c r="O2595" t="b">
        <v>0</v>
      </c>
      <c r="P2595">
        <v>0</v>
      </c>
      <c r="Q2595" t="b">
        <v>0</v>
      </c>
      <c r="R2595" t="s">
        <v>8284</v>
      </c>
      <c r="S2595" s="7">
        <f t="shared" si="201"/>
        <v>0</v>
      </c>
      <c r="T2595" s="7">
        <f t="shared" si="204"/>
        <v>0</v>
      </c>
      <c r="U2595" t="s">
        <v>8336</v>
      </c>
      <c r="V2595" t="s">
        <v>8337</v>
      </c>
    </row>
    <row r="2596" spans="1:22" ht="4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4">
        <f t="shared" si="202"/>
        <v>41828.717916666668</v>
      </c>
      <c r="M2596" s="19">
        <f t="shared" si="203"/>
        <v>2014</v>
      </c>
      <c r="N2596" s="14">
        <f t="shared" si="200"/>
        <v>41858.717916666668</v>
      </c>
      <c r="O2596" t="b">
        <v>0</v>
      </c>
      <c r="P2596">
        <v>1</v>
      </c>
      <c r="Q2596" t="b">
        <v>0</v>
      </c>
      <c r="R2596" t="s">
        <v>8284</v>
      </c>
      <c r="S2596" s="7">
        <f t="shared" si="201"/>
        <v>1.25E-3</v>
      </c>
      <c r="T2596" s="7">
        <f t="shared" si="204"/>
        <v>1</v>
      </c>
      <c r="U2596" t="s">
        <v>8336</v>
      </c>
      <c r="V2596" t="s">
        <v>8337</v>
      </c>
    </row>
    <row r="2597" spans="1:22" ht="30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19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4">
        <f t="shared" si="202"/>
        <v>42759.994212962964</v>
      </c>
      <c r="M2597" s="19">
        <f t="shared" si="203"/>
        <v>2017</v>
      </c>
      <c r="N2597" s="14">
        <f t="shared" si="200"/>
        <v>42789.994212962964</v>
      </c>
      <c r="O2597" t="b">
        <v>0</v>
      </c>
      <c r="P2597">
        <v>19</v>
      </c>
      <c r="Q2597" t="b">
        <v>0</v>
      </c>
      <c r="R2597" t="s">
        <v>8284</v>
      </c>
      <c r="S2597" s="7">
        <f t="shared" si="201"/>
        <v>12.166666666666668</v>
      </c>
      <c r="T2597" s="7">
        <f t="shared" si="204"/>
        <v>96.05263157894737</v>
      </c>
      <c r="U2597" t="s">
        <v>8336</v>
      </c>
      <c r="V2597" t="s">
        <v>8337</v>
      </c>
    </row>
    <row r="2598" spans="1:22" ht="4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27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4">
        <f t="shared" si="202"/>
        <v>41828.414456018516</v>
      </c>
      <c r="M2598" s="19">
        <f t="shared" si="203"/>
        <v>2014</v>
      </c>
      <c r="N2598" s="14">
        <f t="shared" si="200"/>
        <v>41858.414456018516</v>
      </c>
      <c r="O2598" t="b">
        <v>0</v>
      </c>
      <c r="P2598">
        <v>27</v>
      </c>
      <c r="Q2598" t="b">
        <v>0</v>
      </c>
      <c r="R2598" t="s">
        <v>8284</v>
      </c>
      <c r="S2598" s="7">
        <f t="shared" si="201"/>
        <v>23.588571428571427</v>
      </c>
      <c r="T2598" s="7">
        <f t="shared" si="204"/>
        <v>305.77777777777777</v>
      </c>
      <c r="U2598" t="s">
        <v>8336</v>
      </c>
      <c r="V2598" t="s">
        <v>8337</v>
      </c>
    </row>
    <row r="2599" spans="1:22" ht="4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7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4">
        <f t="shared" si="202"/>
        <v>42510.091631944444</v>
      </c>
      <c r="M2599" s="19">
        <f t="shared" si="203"/>
        <v>2016</v>
      </c>
      <c r="N2599" s="14">
        <f t="shared" si="200"/>
        <v>42540.091631944444</v>
      </c>
      <c r="O2599" t="b">
        <v>0</v>
      </c>
      <c r="P2599">
        <v>7</v>
      </c>
      <c r="Q2599" t="b">
        <v>0</v>
      </c>
      <c r="R2599" t="s">
        <v>8284</v>
      </c>
      <c r="S2599" s="7">
        <f t="shared" si="201"/>
        <v>5.6666666666666661</v>
      </c>
      <c r="T2599" s="7">
        <f t="shared" si="204"/>
        <v>12.142857142857142</v>
      </c>
      <c r="U2599" t="s">
        <v>8336</v>
      </c>
      <c r="V2599" t="s">
        <v>8337</v>
      </c>
    </row>
    <row r="2600" spans="1:22" ht="30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14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4">
        <f t="shared" si="202"/>
        <v>42240.590289351851</v>
      </c>
      <c r="M2600" s="19">
        <f t="shared" si="203"/>
        <v>2015</v>
      </c>
      <c r="N2600" s="14">
        <f t="shared" si="200"/>
        <v>42270.590289351851</v>
      </c>
      <c r="O2600" t="b">
        <v>0</v>
      </c>
      <c r="P2600">
        <v>14</v>
      </c>
      <c r="Q2600" t="b">
        <v>0</v>
      </c>
      <c r="R2600" t="s">
        <v>8284</v>
      </c>
      <c r="S2600" s="7">
        <f t="shared" si="201"/>
        <v>39</v>
      </c>
      <c r="T2600" s="7">
        <f t="shared" si="204"/>
        <v>83.571428571428569</v>
      </c>
      <c r="U2600" t="s">
        <v>8336</v>
      </c>
      <c r="V2600" t="s">
        <v>8337</v>
      </c>
    </row>
    <row r="2601" spans="1:22" ht="30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5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4">
        <f t="shared" si="202"/>
        <v>41809.504016203704</v>
      </c>
      <c r="M2601" s="19">
        <f t="shared" si="203"/>
        <v>2014</v>
      </c>
      <c r="N2601" s="14">
        <f t="shared" si="200"/>
        <v>41854.504016203704</v>
      </c>
      <c r="O2601" t="b">
        <v>0</v>
      </c>
      <c r="P2601">
        <v>5</v>
      </c>
      <c r="Q2601" t="b">
        <v>0</v>
      </c>
      <c r="R2601" t="s">
        <v>8284</v>
      </c>
      <c r="S2601" s="7">
        <f t="shared" si="201"/>
        <v>0.99546510341776351</v>
      </c>
      <c r="T2601" s="7">
        <f t="shared" si="204"/>
        <v>18</v>
      </c>
      <c r="U2601" t="s">
        <v>8336</v>
      </c>
      <c r="V2601" t="s">
        <v>8337</v>
      </c>
    </row>
    <row r="2602" spans="1:22" ht="30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4">
        <f t="shared" si="202"/>
        <v>42394.650462962964</v>
      </c>
      <c r="M2602" s="19">
        <f t="shared" si="203"/>
        <v>2016</v>
      </c>
      <c r="N2602" s="14">
        <f t="shared" si="200"/>
        <v>42454.608796296292</v>
      </c>
      <c r="O2602" t="b">
        <v>0</v>
      </c>
      <c r="P2602">
        <v>30</v>
      </c>
      <c r="Q2602" t="b">
        <v>0</v>
      </c>
      <c r="R2602" t="s">
        <v>8284</v>
      </c>
      <c r="S2602" s="7">
        <f t="shared" si="201"/>
        <v>6.9320000000000004</v>
      </c>
      <c r="T2602" s="7">
        <f t="shared" si="204"/>
        <v>115.53333333333333</v>
      </c>
      <c r="U2602" t="s">
        <v>8336</v>
      </c>
      <c r="V2602" t="s">
        <v>8337</v>
      </c>
    </row>
    <row r="2603" spans="1:22" ht="45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151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4">
        <f t="shared" si="202"/>
        <v>41150.652187500003</v>
      </c>
      <c r="M2603" s="19">
        <f t="shared" si="203"/>
        <v>2012</v>
      </c>
      <c r="N2603" s="14">
        <f t="shared" si="200"/>
        <v>41164.915972222225</v>
      </c>
      <c r="O2603" t="b">
        <v>1</v>
      </c>
      <c r="P2603">
        <v>151</v>
      </c>
      <c r="Q2603" t="b">
        <v>1</v>
      </c>
      <c r="R2603" t="s">
        <v>8301</v>
      </c>
      <c r="S2603" s="7">
        <f t="shared" si="201"/>
        <v>661.4</v>
      </c>
      <c r="T2603" s="7">
        <f t="shared" si="204"/>
        <v>21.900662251655628</v>
      </c>
      <c r="U2603" t="s">
        <v>8319</v>
      </c>
      <c r="V2603" t="s">
        <v>8355</v>
      </c>
    </row>
    <row r="2604" spans="1:22" ht="4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489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4">
        <f t="shared" si="202"/>
        <v>41915.497314814813</v>
      </c>
      <c r="M2604" s="19">
        <f t="shared" si="203"/>
        <v>2014</v>
      </c>
      <c r="N2604" s="14">
        <f t="shared" si="200"/>
        <v>41955.638888888891</v>
      </c>
      <c r="O2604" t="b">
        <v>1</v>
      </c>
      <c r="P2604">
        <v>489</v>
      </c>
      <c r="Q2604" t="b">
        <v>1</v>
      </c>
      <c r="R2604" t="s">
        <v>8301</v>
      </c>
      <c r="S2604" s="7">
        <f t="shared" si="201"/>
        <v>326.0916666666667</v>
      </c>
      <c r="T2604" s="7">
        <f t="shared" si="204"/>
        <v>80.022494887525568</v>
      </c>
      <c r="U2604" t="s">
        <v>8319</v>
      </c>
      <c r="V2604" t="s">
        <v>8355</v>
      </c>
    </row>
    <row r="2605" spans="1:22" ht="30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4">
        <f t="shared" si="202"/>
        <v>41617.662662037037</v>
      </c>
      <c r="M2605" s="19">
        <f t="shared" si="203"/>
        <v>2013</v>
      </c>
      <c r="N2605" s="14">
        <f t="shared" si="200"/>
        <v>41631.662662037037</v>
      </c>
      <c r="O2605" t="b">
        <v>1</v>
      </c>
      <c r="P2605">
        <v>50</v>
      </c>
      <c r="Q2605" t="b">
        <v>1</v>
      </c>
      <c r="R2605" t="s">
        <v>8301</v>
      </c>
      <c r="S2605" s="7">
        <f t="shared" si="201"/>
        <v>101.48571428571429</v>
      </c>
      <c r="T2605" s="7">
        <f t="shared" si="204"/>
        <v>35.520000000000003</v>
      </c>
      <c r="U2605" t="s">
        <v>8319</v>
      </c>
      <c r="V2605" t="s">
        <v>8355</v>
      </c>
    </row>
    <row r="2606" spans="1:22" ht="4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321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4">
        <f t="shared" si="202"/>
        <v>40997.801192129627</v>
      </c>
      <c r="M2606" s="19">
        <f t="shared" si="203"/>
        <v>2012</v>
      </c>
      <c r="N2606" s="14">
        <f t="shared" si="200"/>
        <v>41027.801192129627</v>
      </c>
      <c r="O2606" t="b">
        <v>1</v>
      </c>
      <c r="P2606">
        <v>321</v>
      </c>
      <c r="Q2606" t="b">
        <v>1</v>
      </c>
      <c r="R2606" t="s">
        <v>8301</v>
      </c>
      <c r="S2606" s="7">
        <f t="shared" si="201"/>
        <v>104.21799999999999</v>
      </c>
      <c r="T2606" s="7">
        <f t="shared" si="204"/>
        <v>64.933333333333323</v>
      </c>
      <c r="U2606" t="s">
        <v>8319</v>
      </c>
      <c r="V2606" t="s">
        <v>8355</v>
      </c>
    </row>
    <row r="2607" spans="1:22" ht="4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1762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4">
        <f t="shared" si="202"/>
        <v>42508.291550925926</v>
      </c>
      <c r="M2607" s="19">
        <f t="shared" si="203"/>
        <v>2016</v>
      </c>
      <c r="N2607" s="14">
        <f t="shared" si="200"/>
        <v>42538.291550925926</v>
      </c>
      <c r="O2607" t="b">
        <v>1</v>
      </c>
      <c r="P2607">
        <v>1762</v>
      </c>
      <c r="Q2607" t="b">
        <v>1</v>
      </c>
      <c r="R2607" t="s">
        <v>8301</v>
      </c>
      <c r="S2607" s="7">
        <f t="shared" si="201"/>
        <v>107.42157000000002</v>
      </c>
      <c r="T2607" s="7">
        <f t="shared" si="204"/>
        <v>60.965703745743475</v>
      </c>
      <c r="U2607" t="s">
        <v>8319</v>
      </c>
      <c r="V2607" t="s">
        <v>8355</v>
      </c>
    </row>
    <row r="2608" spans="1:22" ht="60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385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4">
        <f t="shared" si="202"/>
        <v>41726.462754629625</v>
      </c>
      <c r="M2608" s="19">
        <f t="shared" si="203"/>
        <v>2014</v>
      </c>
      <c r="N2608" s="14">
        <f t="shared" si="200"/>
        <v>41758.462754629625</v>
      </c>
      <c r="O2608" t="b">
        <v>1</v>
      </c>
      <c r="P2608">
        <v>385</v>
      </c>
      <c r="Q2608" t="b">
        <v>1</v>
      </c>
      <c r="R2608" t="s">
        <v>8301</v>
      </c>
      <c r="S2608" s="7">
        <f t="shared" si="201"/>
        <v>110.05454545454545</v>
      </c>
      <c r="T2608" s="7">
        <f t="shared" si="204"/>
        <v>31.444155844155844</v>
      </c>
      <c r="U2608" t="s">
        <v>8319</v>
      </c>
      <c r="V2608" t="s">
        <v>8355</v>
      </c>
    </row>
    <row r="2609" spans="1:22" ht="4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398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4">
        <f t="shared" si="202"/>
        <v>42184.624675925923</v>
      </c>
      <c r="M2609" s="19">
        <f t="shared" si="203"/>
        <v>2015</v>
      </c>
      <c r="N2609" s="14">
        <f t="shared" si="200"/>
        <v>42227.833333333328</v>
      </c>
      <c r="O2609" t="b">
        <v>1</v>
      </c>
      <c r="P2609">
        <v>398</v>
      </c>
      <c r="Q2609" t="b">
        <v>1</v>
      </c>
      <c r="R2609" t="s">
        <v>8301</v>
      </c>
      <c r="S2609" s="7">
        <f t="shared" si="201"/>
        <v>407.7</v>
      </c>
      <c r="T2609" s="7">
        <f t="shared" si="204"/>
        <v>81.949748743718587</v>
      </c>
      <c r="U2609" t="s">
        <v>8319</v>
      </c>
      <c r="V2609" t="s">
        <v>8355</v>
      </c>
    </row>
    <row r="2610" spans="1:22" ht="4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304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4">
        <f t="shared" si="202"/>
        <v>42767.551712962959</v>
      </c>
      <c r="M2610" s="19">
        <f t="shared" si="203"/>
        <v>2017</v>
      </c>
      <c r="N2610" s="14">
        <f t="shared" si="200"/>
        <v>42808.75</v>
      </c>
      <c r="O2610" t="b">
        <v>1</v>
      </c>
      <c r="P2610">
        <v>304</v>
      </c>
      <c r="Q2610" t="b">
        <v>1</v>
      </c>
      <c r="R2610" t="s">
        <v>8301</v>
      </c>
      <c r="S2610" s="7">
        <f t="shared" si="201"/>
        <v>223.92500000000001</v>
      </c>
      <c r="T2610" s="7">
        <f t="shared" si="204"/>
        <v>58.92763157894737</v>
      </c>
      <c r="U2610" t="s">
        <v>8319</v>
      </c>
      <c r="V2610" t="s">
        <v>8355</v>
      </c>
    </row>
    <row r="2611" spans="1:22" ht="45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676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4">
        <f t="shared" si="202"/>
        <v>41074.987858796296</v>
      </c>
      <c r="M2611" s="19">
        <f t="shared" si="203"/>
        <v>2012</v>
      </c>
      <c r="N2611" s="14">
        <f t="shared" si="200"/>
        <v>41104.987858796296</v>
      </c>
      <c r="O2611" t="b">
        <v>1</v>
      </c>
      <c r="P2611">
        <v>676</v>
      </c>
      <c r="Q2611" t="b">
        <v>1</v>
      </c>
      <c r="R2611" t="s">
        <v>8301</v>
      </c>
      <c r="S2611" s="7">
        <f t="shared" si="201"/>
        <v>303.80111428571428</v>
      </c>
      <c r="T2611" s="7">
        <f t="shared" si="204"/>
        <v>157.29347633136095</v>
      </c>
      <c r="U2611" t="s">
        <v>8319</v>
      </c>
      <c r="V2611" t="s">
        <v>8355</v>
      </c>
    </row>
    <row r="2612" spans="1:22" ht="30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577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4">
        <f t="shared" si="202"/>
        <v>42564.631076388891</v>
      </c>
      <c r="M2612" s="19">
        <f t="shared" si="203"/>
        <v>2016</v>
      </c>
      <c r="N2612" s="14">
        <f t="shared" si="200"/>
        <v>42604.040972222225</v>
      </c>
      <c r="O2612" t="b">
        <v>1</v>
      </c>
      <c r="P2612">
        <v>577</v>
      </c>
      <c r="Q2612" t="b">
        <v>1</v>
      </c>
      <c r="R2612" t="s">
        <v>8301</v>
      </c>
      <c r="S2612" s="7">
        <f t="shared" si="201"/>
        <v>141.3251043268175</v>
      </c>
      <c r="T2612" s="7">
        <f t="shared" si="204"/>
        <v>55.758509532062391</v>
      </c>
      <c r="U2612" t="s">
        <v>8319</v>
      </c>
      <c r="V2612" t="s">
        <v>8355</v>
      </c>
    </row>
    <row r="2613" spans="1:22" ht="45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3663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4">
        <f t="shared" si="202"/>
        <v>42704.085810185185</v>
      </c>
      <c r="M2613" s="19">
        <f t="shared" si="203"/>
        <v>2016</v>
      </c>
      <c r="N2613" s="14">
        <f t="shared" si="200"/>
        <v>42737.707638888889</v>
      </c>
      <c r="O2613" t="b">
        <v>1</v>
      </c>
      <c r="P2613">
        <v>3663</v>
      </c>
      <c r="Q2613" t="b">
        <v>1</v>
      </c>
      <c r="R2613" t="s">
        <v>8301</v>
      </c>
      <c r="S2613" s="7">
        <f t="shared" si="201"/>
        <v>2790.6363636363635</v>
      </c>
      <c r="T2613" s="7">
        <f t="shared" si="204"/>
        <v>83.802893802893806</v>
      </c>
      <c r="U2613" t="s">
        <v>8319</v>
      </c>
      <c r="V2613" t="s">
        <v>8355</v>
      </c>
    </row>
    <row r="2614" spans="1:22" ht="4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294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4">
        <f t="shared" si="202"/>
        <v>41981.893171296295</v>
      </c>
      <c r="M2614" s="19">
        <f t="shared" si="203"/>
        <v>2014</v>
      </c>
      <c r="N2614" s="14">
        <f t="shared" si="200"/>
        <v>42012.893171296295</v>
      </c>
      <c r="O2614" t="b">
        <v>1</v>
      </c>
      <c r="P2614">
        <v>294</v>
      </c>
      <c r="Q2614" t="b">
        <v>1</v>
      </c>
      <c r="R2614" t="s">
        <v>8301</v>
      </c>
      <c r="S2614" s="7">
        <f t="shared" si="201"/>
        <v>171.76130000000001</v>
      </c>
      <c r="T2614" s="7">
        <f t="shared" si="204"/>
        <v>58.422210884353746</v>
      </c>
      <c r="U2614" t="s">
        <v>8319</v>
      </c>
      <c r="V2614" t="s">
        <v>8355</v>
      </c>
    </row>
    <row r="2615" spans="1:22" ht="4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28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4">
        <f t="shared" si="202"/>
        <v>41143.56821759259</v>
      </c>
      <c r="M2615" s="19">
        <f t="shared" si="203"/>
        <v>2012</v>
      </c>
      <c r="N2615" s="14">
        <f t="shared" si="200"/>
        <v>41173.56821759259</v>
      </c>
      <c r="O2615" t="b">
        <v>1</v>
      </c>
      <c r="P2615">
        <v>28</v>
      </c>
      <c r="Q2615" t="b">
        <v>1</v>
      </c>
      <c r="R2615" t="s">
        <v>8301</v>
      </c>
      <c r="S2615" s="7">
        <f t="shared" si="201"/>
        <v>101.01333333333334</v>
      </c>
      <c r="T2615" s="7">
        <f t="shared" si="204"/>
        <v>270.57142857142856</v>
      </c>
      <c r="U2615" t="s">
        <v>8319</v>
      </c>
      <c r="V2615" t="s">
        <v>8355</v>
      </c>
    </row>
    <row r="2616" spans="1:22" ht="4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4">
        <f t="shared" si="202"/>
        <v>41730.458472222221</v>
      </c>
      <c r="M2616" s="19">
        <f t="shared" si="203"/>
        <v>2014</v>
      </c>
      <c r="N2616" s="14">
        <f t="shared" si="200"/>
        <v>41758.958333333336</v>
      </c>
      <c r="O2616" t="b">
        <v>1</v>
      </c>
      <c r="P2616">
        <v>100</v>
      </c>
      <c r="Q2616" t="b">
        <v>1</v>
      </c>
      <c r="R2616" t="s">
        <v>8301</v>
      </c>
      <c r="S2616" s="7">
        <f t="shared" si="201"/>
        <v>102</v>
      </c>
      <c r="T2616" s="7">
        <f t="shared" si="204"/>
        <v>107.1</v>
      </c>
      <c r="U2616" t="s">
        <v>8319</v>
      </c>
      <c r="V2616" t="s">
        <v>8355</v>
      </c>
    </row>
    <row r="2617" spans="1:22" ht="4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72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4">
        <f t="shared" si="202"/>
        <v>42453.24726851852</v>
      </c>
      <c r="M2617" s="19">
        <f t="shared" si="203"/>
        <v>2016</v>
      </c>
      <c r="N2617" s="14">
        <f t="shared" si="200"/>
        <v>42490.25</v>
      </c>
      <c r="O2617" t="b">
        <v>0</v>
      </c>
      <c r="P2617">
        <v>72</v>
      </c>
      <c r="Q2617" t="b">
        <v>1</v>
      </c>
      <c r="R2617" t="s">
        <v>8301</v>
      </c>
      <c r="S2617" s="7">
        <f t="shared" si="201"/>
        <v>169.76511744127936</v>
      </c>
      <c r="T2617" s="7">
        <f t="shared" si="204"/>
        <v>47.180555555555557</v>
      </c>
      <c r="U2617" t="s">
        <v>8319</v>
      </c>
      <c r="V2617" t="s">
        <v>8355</v>
      </c>
    </row>
    <row r="2618" spans="1:22" ht="4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238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4">
        <f t="shared" si="202"/>
        <v>42211.74454861111</v>
      </c>
      <c r="M2618" s="19">
        <f t="shared" si="203"/>
        <v>2015</v>
      </c>
      <c r="N2618" s="14">
        <f t="shared" si="200"/>
        <v>42241.74454861111</v>
      </c>
      <c r="O2618" t="b">
        <v>1</v>
      </c>
      <c r="P2618">
        <v>238</v>
      </c>
      <c r="Q2618" t="b">
        <v>1</v>
      </c>
      <c r="R2618" t="s">
        <v>8301</v>
      </c>
      <c r="S2618" s="7">
        <f t="shared" si="201"/>
        <v>114.53400000000001</v>
      </c>
      <c r="T2618" s="7">
        <f t="shared" si="204"/>
        <v>120.30882352941177</v>
      </c>
      <c r="U2618" t="s">
        <v>8319</v>
      </c>
      <c r="V2618" t="s">
        <v>8355</v>
      </c>
    </row>
    <row r="2619" spans="1:22" ht="4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159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4">
        <f t="shared" si="202"/>
        <v>41902.624432870369</v>
      </c>
      <c r="M2619" s="19">
        <f t="shared" si="203"/>
        <v>2014</v>
      </c>
      <c r="N2619" s="14">
        <f t="shared" si="200"/>
        <v>41932.624432870369</v>
      </c>
      <c r="O2619" t="b">
        <v>1</v>
      </c>
      <c r="P2619">
        <v>159</v>
      </c>
      <c r="Q2619" t="b">
        <v>1</v>
      </c>
      <c r="R2619" t="s">
        <v>8301</v>
      </c>
      <c r="S2619" s="7">
        <f t="shared" si="201"/>
        <v>877.6</v>
      </c>
      <c r="T2619" s="7">
        <f t="shared" si="204"/>
        <v>27.59748427672956</v>
      </c>
      <c r="U2619" t="s">
        <v>8319</v>
      </c>
      <c r="V2619" t="s">
        <v>8355</v>
      </c>
    </row>
    <row r="2620" spans="1:22" ht="30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77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4">
        <f t="shared" si="202"/>
        <v>42279.542372685188</v>
      </c>
      <c r="M2620" s="19">
        <f t="shared" si="203"/>
        <v>2015</v>
      </c>
      <c r="N2620" s="14">
        <f t="shared" si="200"/>
        <v>42339.584039351852</v>
      </c>
      <c r="O2620" t="b">
        <v>1</v>
      </c>
      <c r="P2620">
        <v>77</v>
      </c>
      <c r="Q2620" t="b">
        <v>1</v>
      </c>
      <c r="R2620" t="s">
        <v>8301</v>
      </c>
      <c r="S2620" s="7">
        <f t="shared" si="201"/>
        <v>105.38666666666667</v>
      </c>
      <c r="T2620" s="7">
        <f t="shared" si="204"/>
        <v>205.2987012987013</v>
      </c>
      <c r="U2620" t="s">
        <v>8319</v>
      </c>
      <c r="V2620" t="s">
        <v>8355</v>
      </c>
    </row>
    <row r="2621" spans="1:22" ht="4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53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4">
        <f t="shared" si="202"/>
        <v>42273.634305555555</v>
      </c>
      <c r="M2621" s="19">
        <f t="shared" si="203"/>
        <v>2015</v>
      </c>
      <c r="N2621" s="14">
        <f t="shared" si="200"/>
        <v>42300.208333333328</v>
      </c>
      <c r="O2621" t="b">
        <v>1</v>
      </c>
      <c r="P2621">
        <v>53</v>
      </c>
      <c r="Q2621" t="b">
        <v>1</v>
      </c>
      <c r="R2621" t="s">
        <v>8301</v>
      </c>
      <c r="S2621" s="7">
        <f t="shared" si="201"/>
        <v>188.39999999999998</v>
      </c>
      <c r="T2621" s="7">
        <f t="shared" si="204"/>
        <v>35.547169811320757</v>
      </c>
      <c r="U2621" t="s">
        <v>8319</v>
      </c>
      <c r="V2621" t="s">
        <v>8355</v>
      </c>
    </row>
    <row r="2622" spans="1:22" ht="4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1251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4">
        <f t="shared" si="202"/>
        <v>42250.91715277778</v>
      </c>
      <c r="M2622" s="19">
        <f t="shared" si="203"/>
        <v>2015</v>
      </c>
      <c r="N2622" s="14">
        <f t="shared" si="200"/>
        <v>42287.791666666672</v>
      </c>
      <c r="O2622" t="b">
        <v>1</v>
      </c>
      <c r="P2622">
        <v>1251</v>
      </c>
      <c r="Q2622" t="b">
        <v>1</v>
      </c>
      <c r="R2622" t="s">
        <v>8301</v>
      </c>
      <c r="S2622" s="7">
        <f t="shared" si="201"/>
        <v>143.65230769230772</v>
      </c>
      <c r="T2622" s="7">
        <f t="shared" si="204"/>
        <v>74.639488409272587</v>
      </c>
      <c r="U2622" t="s">
        <v>8319</v>
      </c>
      <c r="V2622" t="s">
        <v>8355</v>
      </c>
    </row>
    <row r="2623" spans="1:22" ht="4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465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4">
        <f t="shared" si="202"/>
        <v>42115.497546296298</v>
      </c>
      <c r="M2623" s="19">
        <f t="shared" si="203"/>
        <v>2015</v>
      </c>
      <c r="N2623" s="14">
        <f t="shared" si="200"/>
        <v>42145.497546296298</v>
      </c>
      <c r="O2623" t="b">
        <v>1</v>
      </c>
      <c r="P2623">
        <v>465</v>
      </c>
      <c r="Q2623" t="b">
        <v>1</v>
      </c>
      <c r="R2623" t="s">
        <v>8301</v>
      </c>
      <c r="S2623" s="7">
        <f t="shared" si="201"/>
        <v>145.88</v>
      </c>
      <c r="T2623" s="7">
        <f t="shared" si="204"/>
        <v>47.058064516129029</v>
      </c>
      <c r="U2623" t="s">
        <v>8319</v>
      </c>
      <c r="V2623" t="s">
        <v>8355</v>
      </c>
    </row>
    <row r="2624" spans="1:22" ht="4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74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4">
        <f t="shared" si="202"/>
        <v>42689.49324074074</v>
      </c>
      <c r="M2624" s="19">
        <f t="shared" si="203"/>
        <v>2016</v>
      </c>
      <c r="N2624" s="14">
        <f t="shared" si="200"/>
        <v>42734.49324074074</v>
      </c>
      <c r="O2624" t="b">
        <v>0</v>
      </c>
      <c r="P2624">
        <v>74</v>
      </c>
      <c r="Q2624" t="b">
        <v>1</v>
      </c>
      <c r="R2624" t="s">
        <v>8301</v>
      </c>
      <c r="S2624" s="7">
        <f t="shared" si="201"/>
        <v>131.184</v>
      </c>
      <c r="T2624" s="7">
        <f t="shared" si="204"/>
        <v>26.591351351351353</v>
      </c>
      <c r="U2624" t="s">
        <v>8319</v>
      </c>
      <c r="V2624" t="s">
        <v>8355</v>
      </c>
    </row>
    <row r="2625" spans="1:22" ht="4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62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4">
        <f t="shared" si="202"/>
        <v>42692.006550925929</v>
      </c>
      <c r="M2625" s="19">
        <f t="shared" si="203"/>
        <v>2016</v>
      </c>
      <c r="N2625" s="14">
        <f t="shared" si="200"/>
        <v>42706.006550925929</v>
      </c>
      <c r="O2625" t="b">
        <v>0</v>
      </c>
      <c r="P2625">
        <v>62</v>
      </c>
      <c r="Q2625" t="b">
        <v>1</v>
      </c>
      <c r="R2625" t="s">
        <v>8301</v>
      </c>
      <c r="S2625" s="7">
        <f t="shared" si="201"/>
        <v>113.99999999999999</v>
      </c>
      <c r="T2625" s="7">
        <f t="shared" si="204"/>
        <v>36.774193548387096</v>
      </c>
      <c r="U2625" t="s">
        <v>8319</v>
      </c>
      <c r="V2625" t="s">
        <v>8355</v>
      </c>
    </row>
    <row r="2626" spans="1:22" ht="4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3468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4">
        <f t="shared" si="202"/>
        <v>41144.171550925923</v>
      </c>
      <c r="M2626" s="19">
        <f t="shared" si="203"/>
        <v>2012</v>
      </c>
      <c r="N2626" s="14">
        <f t="shared" ref="N2626:N2689" si="205">(J2626/86400)+25569+(-6/24)</f>
        <v>41165.171550925923</v>
      </c>
      <c r="O2626" t="b">
        <v>0</v>
      </c>
      <c r="P2626">
        <v>3468</v>
      </c>
      <c r="Q2626" t="b">
        <v>1</v>
      </c>
      <c r="R2626" t="s">
        <v>8301</v>
      </c>
      <c r="S2626" s="7">
        <f t="shared" ref="S2626:S2689" si="206">F2626/D2626*100</f>
        <v>1379.4206249999997</v>
      </c>
      <c r="T2626" s="7">
        <f t="shared" si="204"/>
        <v>31.820544982698959</v>
      </c>
      <c r="U2626" t="s">
        <v>8319</v>
      </c>
      <c r="V2626" t="s">
        <v>8355</v>
      </c>
    </row>
    <row r="2627" spans="1:22" ht="45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52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4">
        <f t="shared" ref="L2627:L2690" si="207">(K2627/86400)+25569+(-6/24)</f>
        <v>42658.560277777782</v>
      </c>
      <c r="M2627" s="19">
        <f t="shared" ref="M2627:M2690" si="208">YEAR(L2627)</f>
        <v>2016</v>
      </c>
      <c r="N2627" s="14">
        <f t="shared" si="205"/>
        <v>42683.601944444439</v>
      </c>
      <c r="O2627" t="b">
        <v>0</v>
      </c>
      <c r="P2627">
        <v>52</v>
      </c>
      <c r="Q2627" t="b">
        <v>1</v>
      </c>
      <c r="R2627" t="s">
        <v>8301</v>
      </c>
      <c r="S2627" s="7">
        <f t="shared" si="206"/>
        <v>956</v>
      </c>
      <c r="T2627" s="7">
        <f t="shared" ref="T2627:T2690" si="209">IFERROR(F2627/P2627,0)</f>
        <v>27.576923076923077</v>
      </c>
      <c r="U2627" t="s">
        <v>8319</v>
      </c>
      <c r="V2627" t="s">
        <v>8355</v>
      </c>
    </row>
    <row r="2628" spans="1:22" ht="4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50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4">
        <f t="shared" si="207"/>
        <v>42128.378113425926</v>
      </c>
      <c r="M2628" s="19">
        <f t="shared" si="208"/>
        <v>2015</v>
      </c>
      <c r="N2628" s="14">
        <f t="shared" si="205"/>
        <v>42158.378113425926</v>
      </c>
      <c r="O2628" t="b">
        <v>0</v>
      </c>
      <c r="P2628">
        <v>50</v>
      </c>
      <c r="Q2628" t="b">
        <v>1</v>
      </c>
      <c r="R2628" t="s">
        <v>8301</v>
      </c>
      <c r="S2628" s="7">
        <f t="shared" si="206"/>
        <v>112.00000000000001</v>
      </c>
      <c r="T2628" s="7">
        <f t="shared" si="209"/>
        <v>56</v>
      </c>
      <c r="U2628" t="s">
        <v>8319</v>
      </c>
      <c r="V2628" t="s">
        <v>8355</v>
      </c>
    </row>
    <row r="2629" spans="1:22" ht="4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45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4">
        <f t="shared" si="207"/>
        <v>42304.579409722224</v>
      </c>
      <c r="M2629" s="19">
        <f t="shared" si="208"/>
        <v>2015</v>
      </c>
      <c r="N2629" s="14">
        <f t="shared" si="205"/>
        <v>42334.621076388888</v>
      </c>
      <c r="O2629" t="b">
        <v>0</v>
      </c>
      <c r="P2629">
        <v>45</v>
      </c>
      <c r="Q2629" t="b">
        <v>1</v>
      </c>
      <c r="R2629" t="s">
        <v>8301</v>
      </c>
      <c r="S2629" s="7">
        <f t="shared" si="206"/>
        <v>646.66666666666663</v>
      </c>
      <c r="T2629" s="7">
        <f t="shared" si="209"/>
        <v>21.555555555555557</v>
      </c>
      <c r="U2629" t="s">
        <v>8319</v>
      </c>
      <c r="V2629" t="s">
        <v>8355</v>
      </c>
    </row>
    <row r="2630" spans="1:22" ht="30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21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4">
        <f t="shared" si="207"/>
        <v>41953.716053240743</v>
      </c>
      <c r="M2630" s="19">
        <f t="shared" si="208"/>
        <v>2014</v>
      </c>
      <c r="N2630" s="14">
        <f t="shared" si="205"/>
        <v>41973.716053240743</v>
      </c>
      <c r="O2630" t="b">
        <v>0</v>
      </c>
      <c r="P2630">
        <v>21</v>
      </c>
      <c r="Q2630" t="b">
        <v>1</v>
      </c>
      <c r="R2630" t="s">
        <v>8301</v>
      </c>
      <c r="S2630" s="7">
        <f t="shared" si="206"/>
        <v>110.36948748510132</v>
      </c>
      <c r="T2630" s="7">
        <f t="shared" si="209"/>
        <v>44.095238095238095</v>
      </c>
      <c r="U2630" t="s">
        <v>8319</v>
      </c>
      <c r="V2630" t="s">
        <v>8355</v>
      </c>
    </row>
    <row r="2631" spans="1:22" ht="30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100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4">
        <f t="shared" si="207"/>
        <v>42108.288449074069</v>
      </c>
      <c r="M2631" s="19">
        <f t="shared" si="208"/>
        <v>2015</v>
      </c>
      <c r="N2631" s="14">
        <f t="shared" si="205"/>
        <v>42138.288449074069</v>
      </c>
      <c r="O2631" t="b">
        <v>0</v>
      </c>
      <c r="P2631">
        <v>100</v>
      </c>
      <c r="Q2631" t="b">
        <v>1</v>
      </c>
      <c r="R2631" t="s">
        <v>8301</v>
      </c>
      <c r="S2631" s="7">
        <f t="shared" si="206"/>
        <v>127.74000000000001</v>
      </c>
      <c r="T2631" s="7">
        <f t="shared" si="209"/>
        <v>63.87</v>
      </c>
      <c r="U2631" t="s">
        <v>8319</v>
      </c>
      <c r="V2631" t="s">
        <v>8355</v>
      </c>
    </row>
    <row r="2632" spans="1:22" ht="4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81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4">
        <f t="shared" si="207"/>
        <v>42523.855462962965</v>
      </c>
      <c r="M2632" s="19">
        <f t="shared" si="208"/>
        <v>2016</v>
      </c>
      <c r="N2632" s="14">
        <f t="shared" si="205"/>
        <v>42551.166666666672</v>
      </c>
      <c r="O2632" t="b">
        <v>0</v>
      </c>
      <c r="P2632">
        <v>81</v>
      </c>
      <c r="Q2632" t="b">
        <v>1</v>
      </c>
      <c r="R2632" t="s">
        <v>8301</v>
      </c>
      <c r="S2632" s="7">
        <f t="shared" si="206"/>
        <v>157.9</v>
      </c>
      <c r="T2632" s="7">
        <f t="shared" si="209"/>
        <v>38.987654320987652</v>
      </c>
      <c r="U2632" t="s">
        <v>8319</v>
      </c>
      <c r="V2632" t="s">
        <v>8355</v>
      </c>
    </row>
    <row r="2633" spans="1:22" ht="30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286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4">
        <f t="shared" si="207"/>
        <v>42217.919293981482</v>
      </c>
      <c r="M2633" s="19">
        <f t="shared" si="208"/>
        <v>2015</v>
      </c>
      <c r="N2633" s="14">
        <f t="shared" si="205"/>
        <v>42245.919293981482</v>
      </c>
      <c r="O2633" t="b">
        <v>0</v>
      </c>
      <c r="P2633">
        <v>286</v>
      </c>
      <c r="Q2633" t="b">
        <v>1</v>
      </c>
      <c r="R2633" t="s">
        <v>8301</v>
      </c>
      <c r="S2633" s="7">
        <f t="shared" si="206"/>
        <v>114.66525000000001</v>
      </c>
      <c r="T2633" s="7">
        <f t="shared" si="209"/>
        <v>80.185489510489504</v>
      </c>
      <c r="U2633" t="s">
        <v>8319</v>
      </c>
      <c r="V2633" t="s">
        <v>8355</v>
      </c>
    </row>
    <row r="2634" spans="1:22" ht="30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42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4">
        <f t="shared" si="207"/>
        <v>42493.811793981484</v>
      </c>
      <c r="M2634" s="19">
        <f t="shared" si="208"/>
        <v>2016</v>
      </c>
      <c r="N2634" s="14">
        <f t="shared" si="205"/>
        <v>42518.811793981484</v>
      </c>
      <c r="O2634" t="b">
        <v>0</v>
      </c>
      <c r="P2634">
        <v>42</v>
      </c>
      <c r="Q2634" t="b">
        <v>1</v>
      </c>
      <c r="R2634" t="s">
        <v>8301</v>
      </c>
      <c r="S2634" s="7">
        <f t="shared" si="206"/>
        <v>137.00934579439252</v>
      </c>
      <c r="T2634" s="7">
        <f t="shared" si="209"/>
        <v>34.904761904761905</v>
      </c>
      <c r="U2634" t="s">
        <v>8319</v>
      </c>
      <c r="V2634" t="s">
        <v>8355</v>
      </c>
    </row>
    <row r="2635" spans="1:22" ht="4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199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4">
        <f t="shared" si="207"/>
        <v>41667.573287037041</v>
      </c>
      <c r="M2635" s="19">
        <f t="shared" si="208"/>
        <v>2014</v>
      </c>
      <c r="N2635" s="14">
        <f t="shared" si="205"/>
        <v>41697.708333333336</v>
      </c>
      <c r="O2635" t="b">
        <v>0</v>
      </c>
      <c r="P2635">
        <v>199</v>
      </c>
      <c r="Q2635" t="b">
        <v>1</v>
      </c>
      <c r="R2635" t="s">
        <v>8301</v>
      </c>
      <c r="S2635" s="7">
        <f t="shared" si="206"/>
        <v>354.62</v>
      </c>
      <c r="T2635" s="7">
        <f t="shared" si="209"/>
        <v>89.100502512562812</v>
      </c>
      <c r="U2635" t="s">
        <v>8319</v>
      </c>
      <c r="V2635" t="s">
        <v>8355</v>
      </c>
    </row>
    <row r="2636" spans="1:22" ht="4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25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4">
        <f t="shared" si="207"/>
        <v>42612.406493055554</v>
      </c>
      <c r="M2636" s="19">
        <f t="shared" si="208"/>
        <v>2016</v>
      </c>
      <c r="N2636" s="14">
        <f t="shared" si="205"/>
        <v>42642.406493055554</v>
      </c>
      <c r="O2636" t="b">
        <v>0</v>
      </c>
      <c r="P2636">
        <v>25</v>
      </c>
      <c r="Q2636" t="b">
        <v>1</v>
      </c>
      <c r="R2636" t="s">
        <v>8301</v>
      </c>
      <c r="S2636" s="7">
        <f t="shared" si="206"/>
        <v>106.02150537634409</v>
      </c>
      <c r="T2636" s="7">
        <f t="shared" si="209"/>
        <v>39.44</v>
      </c>
      <c r="U2636" t="s">
        <v>8319</v>
      </c>
      <c r="V2636" t="s">
        <v>8355</v>
      </c>
    </row>
    <row r="2637" spans="1:22" ht="4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84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4">
        <f t="shared" si="207"/>
        <v>42037.700937500005</v>
      </c>
      <c r="M2637" s="19">
        <f t="shared" si="208"/>
        <v>2015</v>
      </c>
      <c r="N2637" s="14">
        <f t="shared" si="205"/>
        <v>42072.659270833334</v>
      </c>
      <c r="O2637" t="b">
        <v>0</v>
      </c>
      <c r="P2637">
        <v>84</v>
      </c>
      <c r="Q2637" t="b">
        <v>1</v>
      </c>
      <c r="R2637" t="s">
        <v>8301</v>
      </c>
      <c r="S2637" s="7">
        <f t="shared" si="206"/>
        <v>100</v>
      </c>
      <c r="T2637" s="7">
        <f t="shared" si="209"/>
        <v>136.9047619047619</v>
      </c>
      <c r="U2637" t="s">
        <v>8319</v>
      </c>
      <c r="V2637" t="s">
        <v>8355</v>
      </c>
    </row>
    <row r="2638" spans="1:22" ht="45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50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4">
        <f t="shared" si="207"/>
        <v>42636.364745370374</v>
      </c>
      <c r="M2638" s="19">
        <f t="shared" si="208"/>
        <v>2016</v>
      </c>
      <c r="N2638" s="14">
        <f t="shared" si="205"/>
        <v>42658.791666666672</v>
      </c>
      <c r="O2638" t="b">
        <v>0</v>
      </c>
      <c r="P2638">
        <v>50</v>
      </c>
      <c r="Q2638" t="b">
        <v>1</v>
      </c>
      <c r="R2638" t="s">
        <v>8301</v>
      </c>
      <c r="S2638" s="7">
        <f t="shared" si="206"/>
        <v>187.3</v>
      </c>
      <c r="T2638" s="7">
        <f t="shared" si="209"/>
        <v>37.46</v>
      </c>
      <c r="U2638" t="s">
        <v>8319</v>
      </c>
      <c r="V2638" t="s">
        <v>8355</v>
      </c>
    </row>
    <row r="2639" spans="1:22" ht="30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26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4">
        <f t="shared" si="207"/>
        <v>42639.299479166672</v>
      </c>
      <c r="M2639" s="19">
        <f t="shared" si="208"/>
        <v>2016</v>
      </c>
      <c r="N2639" s="14">
        <f t="shared" si="205"/>
        <v>42655.299479166672</v>
      </c>
      <c r="O2639" t="b">
        <v>0</v>
      </c>
      <c r="P2639">
        <v>26</v>
      </c>
      <c r="Q2639" t="b">
        <v>1</v>
      </c>
      <c r="R2639" t="s">
        <v>8301</v>
      </c>
      <c r="S2639" s="7">
        <f t="shared" si="206"/>
        <v>166.2</v>
      </c>
      <c r="T2639" s="7">
        <f t="shared" si="209"/>
        <v>31.96153846153846</v>
      </c>
      <c r="U2639" t="s">
        <v>8319</v>
      </c>
      <c r="V2639" t="s">
        <v>8355</v>
      </c>
    </row>
    <row r="2640" spans="1:22" ht="4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14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4">
        <f t="shared" si="207"/>
        <v>41989.663136574076</v>
      </c>
      <c r="M2640" s="19">
        <f t="shared" si="208"/>
        <v>2014</v>
      </c>
      <c r="N2640" s="14">
        <f t="shared" si="205"/>
        <v>42019.663136574076</v>
      </c>
      <c r="O2640" t="b">
        <v>0</v>
      </c>
      <c r="P2640">
        <v>14</v>
      </c>
      <c r="Q2640" t="b">
        <v>1</v>
      </c>
      <c r="R2640" t="s">
        <v>8301</v>
      </c>
      <c r="S2640" s="7">
        <f t="shared" si="206"/>
        <v>101.72910662824208</v>
      </c>
      <c r="T2640" s="7">
        <f t="shared" si="209"/>
        <v>25.214285714285715</v>
      </c>
      <c r="U2640" t="s">
        <v>8319</v>
      </c>
      <c r="V2640" t="s">
        <v>8355</v>
      </c>
    </row>
    <row r="2641" spans="1:22" ht="4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4">
        <f t="shared" si="207"/>
        <v>42024.61513888889</v>
      </c>
      <c r="M2641" s="19">
        <f t="shared" si="208"/>
        <v>2015</v>
      </c>
      <c r="N2641" s="14">
        <f t="shared" si="205"/>
        <v>42054.61513888889</v>
      </c>
      <c r="O2641" t="b">
        <v>0</v>
      </c>
      <c r="P2641">
        <v>49</v>
      </c>
      <c r="Q2641" t="b">
        <v>1</v>
      </c>
      <c r="R2641" t="s">
        <v>8301</v>
      </c>
      <c r="S2641" s="7">
        <f t="shared" si="206"/>
        <v>164</v>
      </c>
      <c r="T2641" s="7">
        <f t="shared" si="209"/>
        <v>10.040816326530612</v>
      </c>
      <c r="U2641" t="s">
        <v>8319</v>
      </c>
      <c r="V2641" t="s">
        <v>8355</v>
      </c>
    </row>
    <row r="2642" spans="1:22" ht="60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69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4">
        <f t="shared" si="207"/>
        <v>42102.910578703704</v>
      </c>
      <c r="M2642" s="19">
        <f t="shared" si="208"/>
        <v>2015</v>
      </c>
      <c r="N2642" s="14">
        <f t="shared" si="205"/>
        <v>42162.910578703704</v>
      </c>
      <c r="O2642" t="b">
        <v>0</v>
      </c>
      <c r="P2642">
        <v>69</v>
      </c>
      <c r="Q2642" t="b">
        <v>1</v>
      </c>
      <c r="R2642" t="s">
        <v>8301</v>
      </c>
      <c r="S2642" s="7">
        <f t="shared" si="206"/>
        <v>105.66666666666666</v>
      </c>
      <c r="T2642" s="7">
        <f t="shared" si="209"/>
        <v>45.94202898550725</v>
      </c>
      <c r="U2642" t="s">
        <v>8319</v>
      </c>
      <c r="V2642" t="s">
        <v>8355</v>
      </c>
    </row>
    <row r="2643" spans="1:22" ht="30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4">
        <f t="shared" si="207"/>
        <v>41880.577118055553</v>
      </c>
      <c r="M2643" s="19">
        <f t="shared" si="208"/>
        <v>2014</v>
      </c>
      <c r="N2643" s="14">
        <f t="shared" si="205"/>
        <v>41897.589583333334</v>
      </c>
      <c r="O2643" t="b">
        <v>0</v>
      </c>
      <c r="P2643">
        <v>1</v>
      </c>
      <c r="Q2643" t="b">
        <v>0</v>
      </c>
      <c r="R2643" t="s">
        <v>8301</v>
      </c>
      <c r="S2643" s="7">
        <f t="shared" si="206"/>
        <v>1</v>
      </c>
      <c r="T2643" s="7">
        <f t="shared" si="209"/>
        <v>15</v>
      </c>
      <c r="U2643" t="s">
        <v>8319</v>
      </c>
      <c r="V2643" t="s">
        <v>8355</v>
      </c>
    </row>
    <row r="2644" spans="1:22" ht="60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4">
        <f t="shared" si="207"/>
        <v>42535.996620370366</v>
      </c>
      <c r="M2644" s="19">
        <f t="shared" si="208"/>
        <v>2016</v>
      </c>
      <c r="N2644" s="14">
        <f t="shared" si="205"/>
        <v>42566.039583333331</v>
      </c>
      <c r="O2644" t="b">
        <v>0</v>
      </c>
      <c r="P2644">
        <v>0</v>
      </c>
      <c r="Q2644" t="b">
        <v>0</v>
      </c>
      <c r="R2644" t="s">
        <v>8301</v>
      </c>
      <c r="S2644" s="7">
        <f t="shared" si="206"/>
        <v>0</v>
      </c>
      <c r="T2644" s="7">
        <f t="shared" si="209"/>
        <v>0</v>
      </c>
      <c r="U2644" t="s">
        <v>8319</v>
      </c>
      <c r="V2644" t="s">
        <v>8355</v>
      </c>
    </row>
    <row r="2645" spans="1:22" ht="45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1501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4">
        <f t="shared" si="207"/>
        <v>42689.332349537042</v>
      </c>
      <c r="M2645" s="19">
        <f t="shared" si="208"/>
        <v>2016</v>
      </c>
      <c r="N2645" s="14">
        <f t="shared" si="205"/>
        <v>42725.082638888889</v>
      </c>
      <c r="O2645" t="b">
        <v>1</v>
      </c>
      <c r="P2645">
        <v>1501</v>
      </c>
      <c r="Q2645" t="b">
        <v>0</v>
      </c>
      <c r="R2645" t="s">
        <v>8301</v>
      </c>
      <c r="S2645" s="7">
        <f t="shared" si="206"/>
        <v>33.559730999999999</v>
      </c>
      <c r="T2645" s="7">
        <f t="shared" si="209"/>
        <v>223.58248500999335</v>
      </c>
      <c r="U2645" t="s">
        <v>8319</v>
      </c>
      <c r="V2645" t="s">
        <v>8355</v>
      </c>
    </row>
    <row r="2646" spans="1:22" ht="4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52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4">
        <f t="shared" si="207"/>
        <v>42774.542071759264</v>
      </c>
      <c r="M2646" s="19">
        <f t="shared" si="208"/>
        <v>2017</v>
      </c>
      <c r="N2646" s="14">
        <f t="shared" si="205"/>
        <v>42804.542071759264</v>
      </c>
      <c r="O2646" t="b">
        <v>1</v>
      </c>
      <c r="P2646">
        <v>52</v>
      </c>
      <c r="Q2646" t="b">
        <v>0</v>
      </c>
      <c r="R2646" t="s">
        <v>8301</v>
      </c>
      <c r="S2646" s="7">
        <f t="shared" si="206"/>
        <v>2.0529999999999999</v>
      </c>
      <c r="T2646" s="7">
        <f t="shared" si="209"/>
        <v>39.480769230769234</v>
      </c>
      <c r="U2646" t="s">
        <v>8319</v>
      </c>
      <c r="V2646" t="s">
        <v>8355</v>
      </c>
    </row>
    <row r="2647" spans="1:22" ht="4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23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4">
        <f t="shared" si="207"/>
        <v>41921.592627314814</v>
      </c>
      <c r="M2647" s="19">
        <f t="shared" si="208"/>
        <v>2014</v>
      </c>
      <c r="N2647" s="14">
        <f t="shared" si="205"/>
        <v>41951.634293981479</v>
      </c>
      <c r="O2647" t="b">
        <v>1</v>
      </c>
      <c r="P2647">
        <v>23</v>
      </c>
      <c r="Q2647" t="b">
        <v>0</v>
      </c>
      <c r="R2647" t="s">
        <v>8301</v>
      </c>
      <c r="S2647" s="7">
        <f t="shared" si="206"/>
        <v>10.5</v>
      </c>
      <c r="T2647" s="7">
        <f t="shared" si="209"/>
        <v>91.304347826086953</v>
      </c>
      <c r="U2647" t="s">
        <v>8319</v>
      </c>
      <c r="V2647" t="s">
        <v>8355</v>
      </c>
    </row>
    <row r="2648" spans="1:22" ht="4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535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4">
        <f t="shared" si="207"/>
        <v>42226.063298611116</v>
      </c>
      <c r="M2648" s="19">
        <f t="shared" si="208"/>
        <v>2015</v>
      </c>
      <c r="N2648" s="14">
        <f t="shared" si="205"/>
        <v>42256.063298611116</v>
      </c>
      <c r="O2648" t="b">
        <v>1</v>
      </c>
      <c r="P2648">
        <v>535</v>
      </c>
      <c r="Q2648" t="b">
        <v>0</v>
      </c>
      <c r="R2648" t="s">
        <v>8301</v>
      </c>
      <c r="S2648" s="7">
        <f t="shared" si="206"/>
        <v>8.4172840000000004</v>
      </c>
      <c r="T2648" s="7">
        <f t="shared" si="209"/>
        <v>78.666205607476627</v>
      </c>
      <c r="U2648" t="s">
        <v>8319</v>
      </c>
      <c r="V2648" t="s">
        <v>8355</v>
      </c>
    </row>
    <row r="2649" spans="1:22" ht="4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4">
        <f t="shared" si="207"/>
        <v>42200.011793981481</v>
      </c>
      <c r="M2649" s="19">
        <f t="shared" si="208"/>
        <v>2015</v>
      </c>
      <c r="N2649" s="14">
        <f t="shared" si="205"/>
        <v>42230.011793981481</v>
      </c>
      <c r="O2649" t="b">
        <v>0</v>
      </c>
      <c r="P2649">
        <v>3</v>
      </c>
      <c r="Q2649" t="b">
        <v>0</v>
      </c>
      <c r="R2649" t="s">
        <v>8301</v>
      </c>
      <c r="S2649" s="7">
        <f t="shared" si="206"/>
        <v>1.44</v>
      </c>
      <c r="T2649" s="7">
        <f t="shared" si="209"/>
        <v>12</v>
      </c>
      <c r="U2649" t="s">
        <v>8319</v>
      </c>
      <c r="V2649" t="s">
        <v>8355</v>
      </c>
    </row>
    <row r="2650" spans="1:22" ht="45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6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4">
        <f t="shared" si="207"/>
        <v>42408.464814814812</v>
      </c>
      <c r="M2650" s="19">
        <f t="shared" si="208"/>
        <v>2016</v>
      </c>
      <c r="N2650" s="14">
        <f t="shared" si="205"/>
        <v>42438.464814814812</v>
      </c>
      <c r="O2650" t="b">
        <v>0</v>
      </c>
      <c r="P2650">
        <v>6</v>
      </c>
      <c r="Q2650" t="b">
        <v>0</v>
      </c>
      <c r="R2650" t="s">
        <v>8301</v>
      </c>
      <c r="S2650" s="7">
        <f t="shared" si="206"/>
        <v>0.88333333333333341</v>
      </c>
      <c r="T2650" s="7">
        <f t="shared" si="209"/>
        <v>17.666666666666668</v>
      </c>
      <c r="U2650" t="s">
        <v>8319</v>
      </c>
      <c r="V2650" t="s">
        <v>8355</v>
      </c>
    </row>
    <row r="2651" spans="1:22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3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4">
        <f t="shared" si="207"/>
        <v>42341.74700231482</v>
      </c>
      <c r="M2651" s="19">
        <f t="shared" si="208"/>
        <v>2015</v>
      </c>
      <c r="N2651" s="14">
        <f t="shared" si="205"/>
        <v>42401.74700231482</v>
      </c>
      <c r="O2651" t="b">
        <v>0</v>
      </c>
      <c r="P2651">
        <v>3</v>
      </c>
      <c r="Q2651" t="b">
        <v>0</v>
      </c>
      <c r="R2651" t="s">
        <v>8301</v>
      </c>
      <c r="S2651" s="7">
        <f t="shared" si="206"/>
        <v>9.920000000000001E-2</v>
      </c>
      <c r="T2651" s="7">
        <f t="shared" si="209"/>
        <v>41.333333333333336</v>
      </c>
      <c r="U2651" t="s">
        <v>8319</v>
      </c>
      <c r="V2651" t="s">
        <v>8355</v>
      </c>
    </row>
    <row r="2652" spans="1:22" ht="45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5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4">
        <f t="shared" si="207"/>
        <v>42695.374340277776</v>
      </c>
      <c r="M2652" s="19">
        <f t="shared" si="208"/>
        <v>2016</v>
      </c>
      <c r="N2652" s="14">
        <f t="shared" si="205"/>
        <v>42725.374340277776</v>
      </c>
      <c r="O2652" t="b">
        <v>0</v>
      </c>
      <c r="P2652">
        <v>5</v>
      </c>
      <c r="Q2652" t="b">
        <v>0</v>
      </c>
      <c r="R2652" t="s">
        <v>8301</v>
      </c>
      <c r="S2652" s="7">
        <f t="shared" si="206"/>
        <v>0.59666666666666668</v>
      </c>
      <c r="T2652" s="7">
        <f t="shared" si="209"/>
        <v>71.599999999999994</v>
      </c>
      <c r="U2652" t="s">
        <v>8319</v>
      </c>
      <c r="V2652" t="s">
        <v>8355</v>
      </c>
    </row>
    <row r="2653" spans="1:22" ht="4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17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4">
        <f t="shared" si="207"/>
        <v>42327.555659722224</v>
      </c>
      <c r="M2653" s="19">
        <f t="shared" si="208"/>
        <v>2015</v>
      </c>
      <c r="N2653" s="14">
        <f t="shared" si="205"/>
        <v>42355.555659722224</v>
      </c>
      <c r="O2653" t="b">
        <v>0</v>
      </c>
      <c r="P2653">
        <v>17</v>
      </c>
      <c r="Q2653" t="b">
        <v>0</v>
      </c>
      <c r="R2653" t="s">
        <v>8301</v>
      </c>
      <c r="S2653" s="7">
        <f t="shared" si="206"/>
        <v>1.8689285714285715</v>
      </c>
      <c r="T2653" s="7">
        <f t="shared" si="209"/>
        <v>307.8235294117647</v>
      </c>
      <c r="U2653" t="s">
        <v>8319</v>
      </c>
      <c r="V2653" t="s">
        <v>8355</v>
      </c>
    </row>
    <row r="2654" spans="1:22" ht="4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11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4">
        <f t="shared" si="207"/>
        <v>41952.908854166672</v>
      </c>
      <c r="M2654" s="19">
        <f t="shared" si="208"/>
        <v>2014</v>
      </c>
      <c r="N2654" s="14">
        <f t="shared" si="205"/>
        <v>41982.908854166672</v>
      </c>
      <c r="O2654" t="b">
        <v>0</v>
      </c>
      <c r="P2654">
        <v>11</v>
      </c>
      <c r="Q2654" t="b">
        <v>0</v>
      </c>
      <c r="R2654" t="s">
        <v>8301</v>
      </c>
      <c r="S2654" s="7">
        <f t="shared" si="206"/>
        <v>0.88500000000000001</v>
      </c>
      <c r="T2654" s="7">
        <f t="shared" si="209"/>
        <v>80.454545454545453</v>
      </c>
      <c r="U2654" t="s">
        <v>8319</v>
      </c>
      <c r="V2654" t="s">
        <v>8355</v>
      </c>
    </row>
    <row r="2655" spans="1:22" ht="4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70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4">
        <f t="shared" si="207"/>
        <v>41771.401932870373</v>
      </c>
      <c r="M2655" s="19">
        <f t="shared" si="208"/>
        <v>2014</v>
      </c>
      <c r="N2655" s="14">
        <f t="shared" si="205"/>
        <v>41802.916666666664</v>
      </c>
      <c r="O2655" t="b">
        <v>0</v>
      </c>
      <c r="P2655">
        <v>70</v>
      </c>
      <c r="Q2655" t="b">
        <v>0</v>
      </c>
      <c r="R2655" t="s">
        <v>8301</v>
      </c>
      <c r="S2655" s="7">
        <f t="shared" si="206"/>
        <v>11.52156862745098</v>
      </c>
      <c r="T2655" s="7">
        <f t="shared" si="209"/>
        <v>83.942857142857136</v>
      </c>
      <c r="U2655" t="s">
        <v>8319</v>
      </c>
      <c r="V2655" t="s">
        <v>8355</v>
      </c>
    </row>
    <row r="2656" spans="1:22" ht="4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6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4">
        <f t="shared" si="207"/>
        <v>42055.350995370369</v>
      </c>
      <c r="M2656" s="19">
        <f t="shared" si="208"/>
        <v>2015</v>
      </c>
      <c r="N2656" s="14">
        <f t="shared" si="205"/>
        <v>42115.309328703705</v>
      </c>
      <c r="O2656" t="b">
        <v>0</v>
      </c>
      <c r="P2656">
        <v>6</v>
      </c>
      <c r="Q2656" t="b">
        <v>0</v>
      </c>
      <c r="R2656" t="s">
        <v>8301</v>
      </c>
      <c r="S2656" s="7">
        <f t="shared" si="206"/>
        <v>5.1000000000000004E-2</v>
      </c>
      <c r="T2656" s="7">
        <f t="shared" si="209"/>
        <v>8.5</v>
      </c>
      <c r="U2656" t="s">
        <v>8319</v>
      </c>
      <c r="V2656" t="s">
        <v>8355</v>
      </c>
    </row>
    <row r="2657" spans="1:22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43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4">
        <f t="shared" si="207"/>
        <v>42381.616284722222</v>
      </c>
      <c r="M2657" s="19">
        <f t="shared" si="208"/>
        <v>2016</v>
      </c>
      <c r="N2657" s="14">
        <f t="shared" si="205"/>
        <v>42409.583333333328</v>
      </c>
      <c r="O2657" t="b">
        <v>0</v>
      </c>
      <c r="P2657">
        <v>43</v>
      </c>
      <c r="Q2657" t="b">
        <v>0</v>
      </c>
      <c r="R2657" t="s">
        <v>8301</v>
      </c>
      <c r="S2657" s="7">
        <f t="shared" si="206"/>
        <v>21.033333333333335</v>
      </c>
      <c r="T2657" s="7">
        <f t="shared" si="209"/>
        <v>73.372093023255815</v>
      </c>
      <c r="U2657" t="s">
        <v>8319</v>
      </c>
      <c r="V2657" t="s">
        <v>8355</v>
      </c>
    </row>
    <row r="2658" spans="1:22" ht="30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152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4">
        <f t="shared" si="207"/>
        <v>42767.438518518524</v>
      </c>
      <c r="M2658" s="19">
        <f t="shared" si="208"/>
        <v>2017</v>
      </c>
      <c r="N2658" s="14">
        <f t="shared" si="205"/>
        <v>42806.541666666672</v>
      </c>
      <c r="O2658" t="b">
        <v>0</v>
      </c>
      <c r="P2658">
        <v>152</v>
      </c>
      <c r="Q2658" t="b">
        <v>0</v>
      </c>
      <c r="R2658" t="s">
        <v>8301</v>
      </c>
      <c r="S2658" s="7">
        <f t="shared" si="206"/>
        <v>11.436666666666667</v>
      </c>
      <c r="T2658" s="7">
        <f t="shared" si="209"/>
        <v>112.86184210526316</v>
      </c>
      <c r="U2658" t="s">
        <v>8319</v>
      </c>
      <c r="V2658" t="s">
        <v>8355</v>
      </c>
    </row>
    <row r="2659" spans="1:22" ht="4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59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4">
        <f t="shared" si="207"/>
        <v>42551.678854166668</v>
      </c>
      <c r="M2659" s="19">
        <f t="shared" si="208"/>
        <v>2016</v>
      </c>
      <c r="N2659" s="14">
        <f t="shared" si="205"/>
        <v>42584.8125</v>
      </c>
      <c r="O2659" t="b">
        <v>0</v>
      </c>
      <c r="P2659">
        <v>59</v>
      </c>
      <c r="Q2659" t="b">
        <v>0</v>
      </c>
      <c r="R2659" t="s">
        <v>8301</v>
      </c>
      <c r="S2659" s="7">
        <f t="shared" si="206"/>
        <v>18.737933333333334</v>
      </c>
      <c r="T2659" s="7">
        <f t="shared" si="209"/>
        <v>95.277627118644077</v>
      </c>
      <c r="U2659" t="s">
        <v>8319</v>
      </c>
      <c r="V2659" t="s">
        <v>8355</v>
      </c>
    </row>
    <row r="2660" spans="1:22" ht="4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4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4">
        <f t="shared" si="207"/>
        <v>42551.634189814809</v>
      </c>
      <c r="M2660" s="19">
        <f t="shared" si="208"/>
        <v>2016</v>
      </c>
      <c r="N2660" s="14">
        <f t="shared" si="205"/>
        <v>42581.634189814809</v>
      </c>
      <c r="O2660" t="b">
        <v>0</v>
      </c>
      <c r="P2660">
        <v>4</v>
      </c>
      <c r="Q2660" t="b">
        <v>0</v>
      </c>
      <c r="R2660" t="s">
        <v>8301</v>
      </c>
      <c r="S2660" s="7">
        <f t="shared" si="206"/>
        <v>9.285714285714286E-2</v>
      </c>
      <c r="T2660" s="7">
        <f t="shared" si="209"/>
        <v>22.75</v>
      </c>
      <c r="U2660" t="s">
        <v>8319</v>
      </c>
      <c r="V2660" t="s">
        <v>8355</v>
      </c>
    </row>
    <row r="2661" spans="1:22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4">
        <f t="shared" si="207"/>
        <v>42081.819560185184</v>
      </c>
      <c r="M2661" s="19">
        <f t="shared" si="208"/>
        <v>2015</v>
      </c>
      <c r="N2661" s="14">
        <f t="shared" si="205"/>
        <v>42111.819560185184</v>
      </c>
      <c r="O2661" t="b">
        <v>0</v>
      </c>
      <c r="P2661">
        <v>10</v>
      </c>
      <c r="Q2661" t="b">
        <v>0</v>
      </c>
      <c r="R2661" t="s">
        <v>8301</v>
      </c>
      <c r="S2661" s="7">
        <f t="shared" si="206"/>
        <v>2.7204081632653061</v>
      </c>
      <c r="T2661" s="7">
        <f t="shared" si="209"/>
        <v>133.30000000000001</v>
      </c>
      <c r="U2661" t="s">
        <v>8319</v>
      </c>
      <c r="V2661" t="s">
        <v>8355</v>
      </c>
    </row>
    <row r="2662" spans="1:22" ht="45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5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4">
        <f t="shared" si="207"/>
        <v>42272.463171296295</v>
      </c>
      <c r="M2662" s="19">
        <f t="shared" si="208"/>
        <v>2015</v>
      </c>
      <c r="N2662" s="14">
        <f t="shared" si="205"/>
        <v>42332.504837962959</v>
      </c>
      <c r="O2662" t="b">
        <v>0</v>
      </c>
      <c r="P2662">
        <v>5</v>
      </c>
      <c r="Q2662" t="b">
        <v>0</v>
      </c>
      <c r="R2662" t="s">
        <v>8301</v>
      </c>
      <c r="S2662" s="7">
        <f t="shared" si="206"/>
        <v>9.5000000000000001E-2</v>
      </c>
      <c r="T2662" s="7">
        <f t="shared" si="209"/>
        <v>3.8</v>
      </c>
      <c r="U2662" t="s">
        <v>8319</v>
      </c>
      <c r="V2662" t="s">
        <v>8355</v>
      </c>
    </row>
    <row r="2663" spans="1:22" ht="4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60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4">
        <f t="shared" si="207"/>
        <v>41542.708449074074</v>
      </c>
      <c r="M2663" s="19">
        <f t="shared" si="208"/>
        <v>2013</v>
      </c>
      <c r="N2663" s="14">
        <f t="shared" si="205"/>
        <v>41572.708449074074</v>
      </c>
      <c r="O2663" t="b">
        <v>0</v>
      </c>
      <c r="P2663">
        <v>60</v>
      </c>
      <c r="Q2663" t="b">
        <v>1</v>
      </c>
      <c r="R2663" t="s">
        <v>8302</v>
      </c>
      <c r="S2663" s="7">
        <f t="shared" si="206"/>
        <v>102.89999999999999</v>
      </c>
      <c r="T2663" s="7">
        <f t="shared" si="209"/>
        <v>85.75</v>
      </c>
      <c r="U2663" t="s">
        <v>8319</v>
      </c>
      <c r="V2663" t="s">
        <v>8356</v>
      </c>
    </row>
    <row r="2664" spans="1:22" ht="4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80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4">
        <f t="shared" si="207"/>
        <v>42207.496678240743</v>
      </c>
      <c r="M2664" s="19">
        <f t="shared" si="208"/>
        <v>2015</v>
      </c>
      <c r="N2664" s="14">
        <f t="shared" si="205"/>
        <v>42237.496678240743</v>
      </c>
      <c r="O2664" t="b">
        <v>0</v>
      </c>
      <c r="P2664">
        <v>80</v>
      </c>
      <c r="Q2664" t="b">
        <v>1</v>
      </c>
      <c r="R2664" t="s">
        <v>8302</v>
      </c>
      <c r="S2664" s="7">
        <f t="shared" si="206"/>
        <v>106.80000000000001</v>
      </c>
      <c r="T2664" s="7">
        <f t="shared" si="209"/>
        <v>267</v>
      </c>
      <c r="U2664" t="s">
        <v>8319</v>
      </c>
      <c r="V2664" t="s">
        <v>8356</v>
      </c>
    </row>
    <row r="2665" spans="1:22" ht="4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56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4">
        <f t="shared" si="207"/>
        <v>42222.372766203705</v>
      </c>
      <c r="M2665" s="19">
        <f t="shared" si="208"/>
        <v>2015</v>
      </c>
      <c r="N2665" s="14">
        <f t="shared" si="205"/>
        <v>42251.375</v>
      </c>
      <c r="O2665" t="b">
        <v>0</v>
      </c>
      <c r="P2665">
        <v>56</v>
      </c>
      <c r="Q2665" t="b">
        <v>1</v>
      </c>
      <c r="R2665" t="s">
        <v>8302</v>
      </c>
      <c r="S2665" s="7">
        <f t="shared" si="206"/>
        <v>104.59625</v>
      </c>
      <c r="T2665" s="7">
        <f t="shared" si="209"/>
        <v>373.55803571428572</v>
      </c>
      <c r="U2665" t="s">
        <v>8319</v>
      </c>
      <c r="V2665" t="s">
        <v>8356</v>
      </c>
    </row>
    <row r="2666" spans="1:22" ht="4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104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4">
        <f t="shared" si="207"/>
        <v>42312.77542824074</v>
      </c>
      <c r="M2666" s="19">
        <f t="shared" si="208"/>
        <v>2015</v>
      </c>
      <c r="N2666" s="14">
        <f t="shared" si="205"/>
        <v>42347.040972222225</v>
      </c>
      <c r="O2666" t="b">
        <v>0</v>
      </c>
      <c r="P2666">
        <v>104</v>
      </c>
      <c r="Q2666" t="b">
        <v>1</v>
      </c>
      <c r="R2666" t="s">
        <v>8302</v>
      </c>
      <c r="S2666" s="7">
        <f t="shared" si="206"/>
        <v>103.42857142857143</v>
      </c>
      <c r="T2666" s="7">
        <f t="shared" si="209"/>
        <v>174.03846153846155</v>
      </c>
      <c r="U2666" t="s">
        <v>8319</v>
      </c>
      <c r="V2666" t="s">
        <v>8356</v>
      </c>
    </row>
    <row r="2667" spans="1:22" ht="4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46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4">
        <f t="shared" si="207"/>
        <v>42083.645532407405</v>
      </c>
      <c r="M2667" s="19">
        <f t="shared" si="208"/>
        <v>2015</v>
      </c>
      <c r="N2667" s="14">
        <f t="shared" si="205"/>
        <v>42128.645532407405</v>
      </c>
      <c r="O2667" t="b">
        <v>0</v>
      </c>
      <c r="P2667">
        <v>46</v>
      </c>
      <c r="Q2667" t="b">
        <v>1</v>
      </c>
      <c r="R2667" t="s">
        <v>8302</v>
      </c>
      <c r="S2667" s="7">
        <f t="shared" si="206"/>
        <v>123.14285714285715</v>
      </c>
      <c r="T2667" s="7">
        <f t="shared" si="209"/>
        <v>93.695652173913047</v>
      </c>
      <c r="U2667" t="s">
        <v>8319</v>
      </c>
      <c r="V2667" t="s">
        <v>8356</v>
      </c>
    </row>
    <row r="2668" spans="1:22" ht="4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206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4">
        <f t="shared" si="207"/>
        <v>42235.514340277776</v>
      </c>
      <c r="M2668" s="19">
        <f t="shared" si="208"/>
        <v>2015</v>
      </c>
      <c r="N2668" s="14">
        <f t="shared" si="205"/>
        <v>42272.625</v>
      </c>
      <c r="O2668" t="b">
        <v>0</v>
      </c>
      <c r="P2668">
        <v>206</v>
      </c>
      <c r="Q2668" t="b">
        <v>1</v>
      </c>
      <c r="R2668" t="s">
        <v>8302</v>
      </c>
      <c r="S2668" s="7">
        <f t="shared" si="206"/>
        <v>159.29509999999999</v>
      </c>
      <c r="T2668" s="7">
        <f t="shared" si="209"/>
        <v>77.327718446601949</v>
      </c>
      <c r="U2668" t="s">
        <v>8319</v>
      </c>
      <c r="V2668" t="s">
        <v>8356</v>
      </c>
    </row>
    <row r="2669" spans="1:22" ht="45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18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4">
        <f t="shared" si="207"/>
        <v>42380.676111111112</v>
      </c>
      <c r="M2669" s="19">
        <f t="shared" si="208"/>
        <v>2016</v>
      </c>
      <c r="N2669" s="14">
        <f t="shared" si="205"/>
        <v>42410.676111111112</v>
      </c>
      <c r="O2669" t="b">
        <v>0</v>
      </c>
      <c r="P2669">
        <v>18</v>
      </c>
      <c r="Q2669" t="b">
        <v>1</v>
      </c>
      <c r="R2669" t="s">
        <v>8302</v>
      </c>
      <c r="S2669" s="7">
        <f t="shared" si="206"/>
        <v>110.66666666666667</v>
      </c>
      <c r="T2669" s="7">
        <f t="shared" si="209"/>
        <v>92.222222222222229</v>
      </c>
      <c r="U2669" t="s">
        <v>8319</v>
      </c>
      <c r="V2669" t="s">
        <v>8356</v>
      </c>
    </row>
    <row r="2670" spans="1:22" ht="30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28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4">
        <f t="shared" si="207"/>
        <v>42275.33871527778</v>
      </c>
      <c r="M2670" s="19">
        <f t="shared" si="208"/>
        <v>2015</v>
      </c>
      <c r="N2670" s="14">
        <f t="shared" si="205"/>
        <v>42317.35555555555</v>
      </c>
      <c r="O2670" t="b">
        <v>0</v>
      </c>
      <c r="P2670">
        <v>28</v>
      </c>
      <c r="Q2670" t="b">
        <v>1</v>
      </c>
      <c r="R2670" t="s">
        <v>8302</v>
      </c>
      <c r="S2670" s="7">
        <f t="shared" si="206"/>
        <v>170.70000000000002</v>
      </c>
      <c r="T2670" s="7">
        <f t="shared" si="209"/>
        <v>60.964285714285715</v>
      </c>
      <c r="U2670" t="s">
        <v>8319</v>
      </c>
      <c r="V2670" t="s">
        <v>8356</v>
      </c>
    </row>
    <row r="2671" spans="1:22" ht="4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11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4">
        <f t="shared" si="207"/>
        <v>42318.785833333328</v>
      </c>
      <c r="M2671" s="19">
        <f t="shared" si="208"/>
        <v>2015</v>
      </c>
      <c r="N2671" s="14">
        <f t="shared" si="205"/>
        <v>42378.785833333328</v>
      </c>
      <c r="O2671" t="b">
        <v>0</v>
      </c>
      <c r="P2671">
        <v>11</v>
      </c>
      <c r="Q2671" t="b">
        <v>1</v>
      </c>
      <c r="R2671" t="s">
        <v>8302</v>
      </c>
      <c r="S2671" s="7">
        <f t="shared" si="206"/>
        <v>125.125</v>
      </c>
      <c r="T2671" s="7">
        <f t="shared" si="209"/>
        <v>91</v>
      </c>
      <c r="U2671" t="s">
        <v>8319</v>
      </c>
      <c r="V2671" t="s">
        <v>8356</v>
      </c>
    </row>
    <row r="2672" spans="1:22" ht="4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60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4">
        <f t="shared" si="207"/>
        <v>41820.770601851851</v>
      </c>
      <c r="M2672" s="19">
        <f t="shared" si="208"/>
        <v>2014</v>
      </c>
      <c r="N2672" s="14">
        <f t="shared" si="205"/>
        <v>41848.770601851851</v>
      </c>
      <c r="O2672" t="b">
        <v>1</v>
      </c>
      <c r="P2672">
        <v>60</v>
      </c>
      <c r="Q2672" t="b">
        <v>0</v>
      </c>
      <c r="R2672" t="s">
        <v>8302</v>
      </c>
      <c r="S2672" s="7">
        <f t="shared" si="206"/>
        <v>6.4158609339642041</v>
      </c>
      <c r="T2672" s="7">
        <f t="shared" si="209"/>
        <v>41.583333333333336</v>
      </c>
      <c r="U2672" t="s">
        <v>8319</v>
      </c>
      <c r="V2672" t="s">
        <v>8356</v>
      </c>
    </row>
    <row r="2673" spans="1:22" ht="4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84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4">
        <f t="shared" si="207"/>
        <v>41962.499027777776</v>
      </c>
      <c r="M2673" s="19">
        <f t="shared" si="208"/>
        <v>2014</v>
      </c>
      <c r="N2673" s="14">
        <f t="shared" si="205"/>
        <v>41992.568055555559</v>
      </c>
      <c r="O2673" t="b">
        <v>1</v>
      </c>
      <c r="P2673">
        <v>84</v>
      </c>
      <c r="Q2673" t="b">
        <v>0</v>
      </c>
      <c r="R2673" t="s">
        <v>8302</v>
      </c>
      <c r="S2673" s="7">
        <f t="shared" si="206"/>
        <v>11.343999999999999</v>
      </c>
      <c r="T2673" s="7">
        <f t="shared" si="209"/>
        <v>33.761904761904759</v>
      </c>
      <c r="U2673" t="s">
        <v>8319</v>
      </c>
      <c r="V2673" t="s">
        <v>8356</v>
      </c>
    </row>
    <row r="2674" spans="1:22" ht="4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47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4">
        <f t="shared" si="207"/>
        <v>42344.634143518517</v>
      </c>
      <c r="M2674" s="19">
        <f t="shared" si="208"/>
        <v>2015</v>
      </c>
      <c r="N2674" s="14">
        <f t="shared" si="205"/>
        <v>42366</v>
      </c>
      <c r="O2674" t="b">
        <v>1</v>
      </c>
      <c r="P2674">
        <v>47</v>
      </c>
      <c r="Q2674" t="b">
        <v>0</v>
      </c>
      <c r="R2674" t="s">
        <v>8302</v>
      </c>
      <c r="S2674" s="7">
        <f t="shared" si="206"/>
        <v>33.19</v>
      </c>
      <c r="T2674" s="7">
        <f t="shared" si="209"/>
        <v>70.61702127659575</v>
      </c>
      <c r="U2674" t="s">
        <v>8319</v>
      </c>
      <c r="V2674" t="s">
        <v>8356</v>
      </c>
    </row>
    <row r="2675" spans="1:22" ht="4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66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4">
        <f t="shared" si="207"/>
        <v>41912.291655092595</v>
      </c>
      <c r="M2675" s="19">
        <f t="shared" si="208"/>
        <v>2014</v>
      </c>
      <c r="N2675" s="14">
        <f t="shared" si="205"/>
        <v>41941.697916666664</v>
      </c>
      <c r="O2675" t="b">
        <v>1</v>
      </c>
      <c r="P2675">
        <v>66</v>
      </c>
      <c r="Q2675" t="b">
        <v>0</v>
      </c>
      <c r="R2675" t="s">
        <v>8302</v>
      </c>
      <c r="S2675" s="7">
        <f t="shared" si="206"/>
        <v>27.58</v>
      </c>
      <c r="T2675" s="7">
        <f t="shared" si="209"/>
        <v>167.15151515151516</v>
      </c>
      <c r="U2675" t="s">
        <v>8319</v>
      </c>
      <c r="V2675" t="s">
        <v>8356</v>
      </c>
    </row>
    <row r="2676" spans="1:22" ht="60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171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4">
        <f t="shared" si="207"/>
        <v>42529.382754629631</v>
      </c>
      <c r="M2676" s="19">
        <f t="shared" si="208"/>
        <v>2016</v>
      </c>
      <c r="N2676" s="14">
        <f t="shared" si="205"/>
        <v>42555.957638888889</v>
      </c>
      <c r="O2676" t="b">
        <v>1</v>
      </c>
      <c r="P2676">
        <v>171</v>
      </c>
      <c r="Q2676" t="b">
        <v>0</v>
      </c>
      <c r="R2676" t="s">
        <v>8302</v>
      </c>
      <c r="S2676" s="7">
        <f t="shared" si="206"/>
        <v>62.839999999999996</v>
      </c>
      <c r="T2676" s="7">
        <f t="shared" si="209"/>
        <v>128.61988304093566</v>
      </c>
      <c r="U2676" t="s">
        <v>8319</v>
      </c>
      <c r="V2676" t="s">
        <v>8356</v>
      </c>
    </row>
    <row r="2677" spans="1:22" ht="45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29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4">
        <f t="shared" si="207"/>
        <v>41923.607511574075</v>
      </c>
      <c r="M2677" s="19">
        <f t="shared" si="208"/>
        <v>2014</v>
      </c>
      <c r="N2677" s="14">
        <f t="shared" si="205"/>
        <v>41953.649178240739</v>
      </c>
      <c r="O2677" t="b">
        <v>1</v>
      </c>
      <c r="P2677">
        <v>29</v>
      </c>
      <c r="Q2677" t="b">
        <v>0</v>
      </c>
      <c r="R2677" t="s">
        <v>8302</v>
      </c>
      <c r="S2677" s="7">
        <f t="shared" si="206"/>
        <v>7.5880000000000001</v>
      </c>
      <c r="T2677" s="7">
        <f t="shared" si="209"/>
        <v>65.41379310344827</v>
      </c>
      <c r="U2677" t="s">
        <v>8319</v>
      </c>
      <c r="V2677" t="s">
        <v>8356</v>
      </c>
    </row>
    <row r="2678" spans="1:22" ht="4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9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4">
        <f t="shared" si="207"/>
        <v>42482.374699074076</v>
      </c>
      <c r="M2678" s="19">
        <f t="shared" si="208"/>
        <v>2016</v>
      </c>
      <c r="N2678" s="14">
        <f t="shared" si="205"/>
        <v>42512.374699074076</v>
      </c>
      <c r="O2678" t="b">
        <v>0</v>
      </c>
      <c r="P2678">
        <v>9</v>
      </c>
      <c r="Q2678" t="b">
        <v>0</v>
      </c>
      <c r="R2678" t="s">
        <v>8302</v>
      </c>
      <c r="S2678" s="7">
        <f t="shared" si="206"/>
        <v>50.38095238095238</v>
      </c>
      <c r="T2678" s="7">
        <f t="shared" si="209"/>
        <v>117.55555555555556</v>
      </c>
      <c r="U2678" t="s">
        <v>8319</v>
      </c>
      <c r="V2678" t="s">
        <v>8356</v>
      </c>
    </row>
    <row r="2679" spans="1:22" ht="4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27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4">
        <f t="shared" si="207"/>
        <v>41792.779432870375</v>
      </c>
      <c r="M2679" s="19">
        <f t="shared" si="208"/>
        <v>2014</v>
      </c>
      <c r="N2679" s="14">
        <f t="shared" si="205"/>
        <v>41822.779432870375</v>
      </c>
      <c r="O2679" t="b">
        <v>0</v>
      </c>
      <c r="P2679">
        <v>27</v>
      </c>
      <c r="Q2679" t="b">
        <v>0</v>
      </c>
      <c r="R2679" t="s">
        <v>8302</v>
      </c>
      <c r="S2679" s="7">
        <f t="shared" si="206"/>
        <v>17.512820512820511</v>
      </c>
      <c r="T2679" s="7">
        <f t="shared" si="209"/>
        <v>126.48148148148148</v>
      </c>
      <c r="U2679" t="s">
        <v>8319</v>
      </c>
      <c r="V2679" t="s">
        <v>8356</v>
      </c>
    </row>
    <row r="2680" spans="1:22" ht="4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2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4">
        <f t="shared" si="207"/>
        <v>42241.548206018517</v>
      </c>
      <c r="M2680" s="19">
        <f t="shared" si="208"/>
        <v>2015</v>
      </c>
      <c r="N2680" s="14">
        <f t="shared" si="205"/>
        <v>42271.548206018517</v>
      </c>
      <c r="O2680" t="b">
        <v>0</v>
      </c>
      <c r="P2680">
        <v>2</v>
      </c>
      <c r="Q2680" t="b">
        <v>0</v>
      </c>
      <c r="R2680" t="s">
        <v>8302</v>
      </c>
      <c r="S2680" s="7">
        <f t="shared" si="206"/>
        <v>1.375E-2</v>
      </c>
      <c r="T2680" s="7">
        <f t="shared" si="209"/>
        <v>550</v>
      </c>
      <c r="U2680" t="s">
        <v>8319</v>
      </c>
      <c r="V2680" t="s">
        <v>8356</v>
      </c>
    </row>
    <row r="2681" spans="1:22" ht="45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3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4">
        <f t="shared" si="207"/>
        <v>42032.751087962963</v>
      </c>
      <c r="M2681" s="19">
        <f t="shared" si="208"/>
        <v>2015</v>
      </c>
      <c r="N2681" s="14">
        <f t="shared" si="205"/>
        <v>42062.751087962963</v>
      </c>
      <c r="O2681" t="b">
        <v>0</v>
      </c>
      <c r="P2681">
        <v>3</v>
      </c>
      <c r="Q2681" t="b">
        <v>0</v>
      </c>
      <c r="R2681" t="s">
        <v>8302</v>
      </c>
      <c r="S2681" s="7">
        <f t="shared" si="206"/>
        <v>0.33</v>
      </c>
      <c r="T2681" s="7">
        <f t="shared" si="209"/>
        <v>44</v>
      </c>
      <c r="U2681" t="s">
        <v>8319</v>
      </c>
      <c r="V2681" t="s">
        <v>8356</v>
      </c>
    </row>
    <row r="2682" spans="1:22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4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4">
        <f t="shared" si="207"/>
        <v>42435.961701388893</v>
      </c>
      <c r="M2682" s="19">
        <f t="shared" si="208"/>
        <v>2016</v>
      </c>
      <c r="N2682" s="14">
        <f t="shared" si="205"/>
        <v>42465.920034722221</v>
      </c>
      <c r="O2682" t="b">
        <v>0</v>
      </c>
      <c r="P2682">
        <v>4</v>
      </c>
      <c r="Q2682" t="b">
        <v>0</v>
      </c>
      <c r="R2682" t="s">
        <v>8302</v>
      </c>
      <c r="S2682" s="7">
        <f t="shared" si="206"/>
        <v>0.86250000000000004</v>
      </c>
      <c r="T2682" s="7">
        <f t="shared" si="209"/>
        <v>69</v>
      </c>
      <c r="U2682" t="s">
        <v>8319</v>
      </c>
      <c r="V2682" t="s">
        <v>8356</v>
      </c>
    </row>
    <row r="2683" spans="1:22" ht="30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2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4">
        <f t="shared" si="207"/>
        <v>41805.645254629628</v>
      </c>
      <c r="M2683" s="19">
        <f t="shared" si="208"/>
        <v>2014</v>
      </c>
      <c r="N2683" s="14">
        <f t="shared" si="205"/>
        <v>41830.645254629628</v>
      </c>
      <c r="O2683" t="b">
        <v>0</v>
      </c>
      <c r="P2683">
        <v>2</v>
      </c>
      <c r="Q2683" t="b">
        <v>0</v>
      </c>
      <c r="R2683" t="s">
        <v>8284</v>
      </c>
      <c r="S2683" s="7">
        <f t="shared" si="206"/>
        <v>0.6875</v>
      </c>
      <c r="T2683" s="7">
        <f t="shared" si="209"/>
        <v>27.5</v>
      </c>
      <c r="U2683" t="s">
        <v>8336</v>
      </c>
      <c r="V2683" t="s">
        <v>8337</v>
      </c>
    </row>
    <row r="2684" spans="1:22" ht="4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20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4">
        <f t="shared" si="207"/>
        <v>41932.621990740743</v>
      </c>
      <c r="M2684" s="19">
        <f t="shared" si="208"/>
        <v>2014</v>
      </c>
      <c r="N2684" s="14">
        <f t="shared" si="205"/>
        <v>41964.999305555553</v>
      </c>
      <c r="O2684" t="b">
        <v>0</v>
      </c>
      <c r="P2684">
        <v>20</v>
      </c>
      <c r="Q2684" t="b">
        <v>0</v>
      </c>
      <c r="R2684" t="s">
        <v>8284</v>
      </c>
      <c r="S2684" s="7">
        <f t="shared" si="206"/>
        <v>28.299999999999997</v>
      </c>
      <c r="T2684" s="7">
        <f t="shared" si="209"/>
        <v>84.9</v>
      </c>
      <c r="U2684" t="s">
        <v>8336</v>
      </c>
      <c r="V2684" t="s">
        <v>8337</v>
      </c>
    </row>
    <row r="2685" spans="1:22" ht="4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4">
        <f t="shared" si="207"/>
        <v>42034.50509259259</v>
      </c>
      <c r="M2685" s="19">
        <f t="shared" si="208"/>
        <v>2015</v>
      </c>
      <c r="N2685" s="14">
        <f t="shared" si="205"/>
        <v>42064.50509259259</v>
      </c>
      <c r="O2685" t="b">
        <v>0</v>
      </c>
      <c r="P2685">
        <v>3</v>
      </c>
      <c r="Q2685" t="b">
        <v>0</v>
      </c>
      <c r="R2685" t="s">
        <v>8284</v>
      </c>
      <c r="S2685" s="7">
        <f t="shared" si="206"/>
        <v>0.24</v>
      </c>
      <c r="T2685" s="7">
        <f t="shared" si="209"/>
        <v>12</v>
      </c>
      <c r="U2685" t="s">
        <v>8336</v>
      </c>
      <c r="V2685" t="s">
        <v>8337</v>
      </c>
    </row>
    <row r="2686" spans="1:22" ht="4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4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4">
        <f t="shared" si="207"/>
        <v>41820.664641203708</v>
      </c>
      <c r="M2686" s="19">
        <f t="shared" si="208"/>
        <v>2014</v>
      </c>
      <c r="N2686" s="14">
        <f t="shared" si="205"/>
        <v>41860.664641203708</v>
      </c>
      <c r="O2686" t="b">
        <v>0</v>
      </c>
      <c r="P2686">
        <v>4</v>
      </c>
      <c r="Q2686" t="b">
        <v>0</v>
      </c>
      <c r="R2686" t="s">
        <v>8284</v>
      </c>
      <c r="S2686" s="7">
        <f t="shared" si="206"/>
        <v>1.1428571428571428</v>
      </c>
      <c r="T2686" s="7">
        <f t="shared" si="209"/>
        <v>200</v>
      </c>
      <c r="U2686" t="s">
        <v>8336</v>
      </c>
      <c r="V2686" t="s">
        <v>8337</v>
      </c>
    </row>
    <row r="2687" spans="1:22" ht="4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4">
        <f t="shared" si="207"/>
        <v>42061.44594907407</v>
      </c>
      <c r="M2687" s="19">
        <f t="shared" si="208"/>
        <v>2015</v>
      </c>
      <c r="N2687" s="14">
        <f t="shared" si="205"/>
        <v>42121.404282407406</v>
      </c>
      <c r="O2687" t="b">
        <v>0</v>
      </c>
      <c r="P2687">
        <v>1</v>
      </c>
      <c r="Q2687" t="b">
        <v>0</v>
      </c>
      <c r="R2687" t="s">
        <v>8284</v>
      </c>
      <c r="S2687" s="7">
        <f t="shared" si="206"/>
        <v>0.02</v>
      </c>
      <c r="T2687" s="7">
        <f t="shared" si="209"/>
        <v>10</v>
      </c>
      <c r="U2687" t="s">
        <v>8336</v>
      </c>
      <c r="V2687" t="s">
        <v>8337</v>
      </c>
    </row>
    <row r="2688" spans="1:22" ht="4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4">
        <f t="shared" si="207"/>
        <v>41892.724803240737</v>
      </c>
      <c r="M2688" s="19">
        <f t="shared" si="208"/>
        <v>2014</v>
      </c>
      <c r="N2688" s="14">
        <f t="shared" si="205"/>
        <v>41912.724803240737</v>
      </c>
      <c r="O2688" t="b">
        <v>0</v>
      </c>
      <c r="P2688">
        <v>0</v>
      </c>
      <c r="Q2688" t="b">
        <v>0</v>
      </c>
      <c r="R2688" t="s">
        <v>8284</v>
      </c>
      <c r="S2688" s="7">
        <f t="shared" si="206"/>
        <v>0</v>
      </c>
      <c r="T2688" s="7">
        <f t="shared" si="209"/>
        <v>0</v>
      </c>
      <c r="U2688" t="s">
        <v>8336</v>
      </c>
      <c r="V2688" t="s">
        <v>8337</v>
      </c>
    </row>
    <row r="2689" spans="1:22" ht="30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4">
        <f t="shared" si="207"/>
        <v>42154.39025462963</v>
      </c>
      <c r="M2689" s="19">
        <f t="shared" si="208"/>
        <v>2015</v>
      </c>
      <c r="N2689" s="14">
        <f t="shared" si="205"/>
        <v>42184.39025462963</v>
      </c>
      <c r="O2689" t="b">
        <v>0</v>
      </c>
      <c r="P2689">
        <v>0</v>
      </c>
      <c r="Q2689" t="b">
        <v>0</v>
      </c>
      <c r="R2689" t="s">
        <v>8284</v>
      </c>
      <c r="S2689" s="7">
        <f t="shared" si="206"/>
        <v>0</v>
      </c>
      <c r="T2689" s="7">
        <f t="shared" si="209"/>
        <v>0</v>
      </c>
      <c r="U2689" t="s">
        <v>8336</v>
      </c>
      <c r="V2689" t="s">
        <v>8337</v>
      </c>
    </row>
    <row r="2690" spans="1:22" ht="30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14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4">
        <f t="shared" si="207"/>
        <v>42027.86886574074</v>
      </c>
      <c r="M2690" s="19">
        <f t="shared" si="208"/>
        <v>2015</v>
      </c>
      <c r="N2690" s="14">
        <f t="shared" ref="N2690:N2753" si="210">(J2690/86400)+25569+(-6/24)</f>
        <v>42058.875</v>
      </c>
      <c r="O2690" t="b">
        <v>0</v>
      </c>
      <c r="P2690">
        <v>14</v>
      </c>
      <c r="Q2690" t="b">
        <v>0</v>
      </c>
      <c r="R2690" t="s">
        <v>8284</v>
      </c>
      <c r="S2690" s="7">
        <f t="shared" ref="S2690:S2753" si="211">F2690/D2690*100</f>
        <v>0.14799999999999999</v>
      </c>
      <c r="T2690" s="7">
        <f t="shared" si="209"/>
        <v>5.2857142857142856</v>
      </c>
      <c r="U2690" t="s">
        <v>8336</v>
      </c>
      <c r="V2690" t="s">
        <v>8337</v>
      </c>
    </row>
    <row r="2691" spans="1:22" ht="4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4">
        <f t="shared" ref="L2691:L2754" si="212">(K2691/86400)+25569+(-6/24)</f>
        <v>42551.711689814816</v>
      </c>
      <c r="M2691" s="19">
        <f t="shared" ref="M2691:M2754" si="213">YEAR(L2691)</f>
        <v>2016</v>
      </c>
      <c r="N2691" s="14">
        <f t="shared" si="210"/>
        <v>42581.711689814816</v>
      </c>
      <c r="O2691" t="b">
        <v>0</v>
      </c>
      <c r="P2691">
        <v>1</v>
      </c>
      <c r="Q2691" t="b">
        <v>0</v>
      </c>
      <c r="R2691" t="s">
        <v>8284</v>
      </c>
      <c r="S2691" s="7">
        <f t="shared" si="211"/>
        <v>2.8571428571428571E-3</v>
      </c>
      <c r="T2691" s="7">
        <f t="shared" ref="T2691:T2754" si="214">IFERROR(F2691/P2691,0)</f>
        <v>1</v>
      </c>
      <c r="U2691" t="s">
        <v>8336</v>
      </c>
      <c r="V2691" t="s">
        <v>8337</v>
      </c>
    </row>
    <row r="2692" spans="1:22" ht="45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118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4">
        <f t="shared" si="212"/>
        <v>42112.855046296296</v>
      </c>
      <c r="M2692" s="19">
        <f t="shared" si="213"/>
        <v>2015</v>
      </c>
      <c r="N2692" s="14">
        <f t="shared" si="210"/>
        <v>42157.855046296296</v>
      </c>
      <c r="O2692" t="b">
        <v>0</v>
      </c>
      <c r="P2692">
        <v>118</v>
      </c>
      <c r="Q2692" t="b">
        <v>0</v>
      </c>
      <c r="R2692" t="s">
        <v>8284</v>
      </c>
      <c r="S2692" s="7">
        <f t="shared" si="211"/>
        <v>10.7325</v>
      </c>
      <c r="T2692" s="7">
        <f t="shared" si="214"/>
        <v>72.762711864406782</v>
      </c>
      <c r="U2692" t="s">
        <v>8336</v>
      </c>
      <c r="V2692" t="s">
        <v>8337</v>
      </c>
    </row>
    <row r="2693" spans="1:22" ht="30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2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4">
        <f t="shared" si="212"/>
        <v>42089.474039351851</v>
      </c>
      <c r="M2693" s="19">
        <f t="shared" si="213"/>
        <v>2015</v>
      </c>
      <c r="N2693" s="14">
        <f t="shared" si="210"/>
        <v>42134.474039351851</v>
      </c>
      <c r="O2693" t="b">
        <v>0</v>
      </c>
      <c r="P2693">
        <v>2</v>
      </c>
      <c r="Q2693" t="b">
        <v>0</v>
      </c>
      <c r="R2693" t="s">
        <v>8284</v>
      </c>
      <c r="S2693" s="7">
        <f t="shared" si="211"/>
        <v>5.3846153846153842E-2</v>
      </c>
      <c r="T2693" s="7">
        <f t="shared" si="214"/>
        <v>17.5</v>
      </c>
      <c r="U2693" t="s">
        <v>8336</v>
      </c>
      <c r="V2693" t="s">
        <v>8337</v>
      </c>
    </row>
    <row r="2694" spans="1:22" ht="4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1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4">
        <f t="shared" si="212"/>
        <v>42058.084027777775</v>
      </c>
      <c r="M2694" s="19">
        <f t="shared" si="213"/>
        <v>2015</v>
      </c>
      <c r="N2694" s="14">
        <f t="shared" si="210"/>
        <v>42088.042361111111</v>
      </c>
      <c r="O2694" t="b">
        <v>0</v>
      </c>
      <c r="P2694">
        <v>1</v>
      </c>
      <c r="Q2694" t="b">
        <v>0</v>
      </c>
      <c r="R2694" t="s">
        <v>8284</v>
      </c>
      <c r="S2694" s="7">
        <f t="shared" si="211"/>
        <v>0.7142857142857143</v>
      </c>
      <c r="T2694" s="7">
        <f t="shared" si="214"/>
        <v>25</v>
      </c>
      <c r="U2694" t="s">
        <v>8336</v>
      </c>
      <c r="V2694" t="s">
        <v>8337</v>
      </c>
    </row>
    <row r="2695" spans="1:22" ht="4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3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4">
        <f t="shared" si="212"/>
        <v>41833.888495370367</v>
      </c>
      <c r="M2695" s="19">
        <f t="shared" si="213"/>
        <v>2014</v>
      </c>
      <c r="N2695" s="14">
        <f t="shared" si="210"/>
        <v>41863.888495370367</v>
      </c>
      <c r="O2695" t="b">
        <v>0</v>
      </c>
      <c r="P2695">
        <v>3</v>
      </c>
      <c r="Q2695" t="b">
        <v>0</v>
      </c>
      <c r="R2695" t="s">
        <v>8284</v>
      </c>
      <c r="S2695" s="7">
        <f t="shared" si="211"/>
        <v>0.8</v>
      </c>
      <c r="T2695" s="7">
        <f t="shared" si="214"/>
        <v>13.333333333333334</v>
      </c>
      <c r="U2695" t="s">
        <v>8336</v>
      </c>
      <c r="V2695" t="s">
        <v>8337</v>
      </c>
    </row>
    <row r="2696" spans="1:22" ht="45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4">
        <f t="shared" si="212"/>
        <v>41877.890497685185</v>
      </c>
      <c r="M2696" s="19">
        <f t="shared" si="213"/>
        <v>2014</v>
      </c>
      <c r="N2696" s="14">
        <f t="shared" si="210"/>
        <v>41907.890497685185</v>
      </c>
      <c r="O2696" t="b">
        <v>0</v>
      </c>
      <c r="P2696">
        <v>1</v>
      </c>
      <c r="Q2696" t="b">
        <v>0</v>
      </c>
      <c r="R2696" t="s">
        <v>8284</v>
      </c>
      <c r="S2696" s="7">
        <f t="shared" si="211"/>
        <v>3.3333333333333335E-3</v>
      </c>
      <c r="T2696" s="7">
        <f t="shared" si="214"/>
        <v>1</v>
      </c>
      <c r="U2696" t="s">
        <v>8336</v>
      </c>
      <c r="V2696" t="s">
        <v>8337</v>
      </c>
    </row>
    <row r="2697" spans="1:22" ht="30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3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4">
        <f t="shared" si="212"/>
        <v>42047.931921296295</v>
      </c>
      <c r="M2697" s="19">
        <f t="shared" si="213"/>
        <v>2015</v>
      </c>
      <c r="N2697" s="14">
        <f t="shared" si="210"/>
        <v>42107.89025462963</v>
      </c>
      <c r="O2697" t="b">
        <v>0</v>
      </c>
      <c r="P2697">
        <v>3</v>
      </c>
      <c r="Q2697" t="b">
        <v>0</v>
      </c>
      <c r="R2697" t="s">
        <v>8284</v>
      </c>
      <c r="S2697" s="7">
        <f t="shared" si="211"/>
        <v>0.47333333333333333</v>
      </c>
      <c r="T2697" s="7">
        <f t="shared" si="214"/>
        <v>23.666666666666668</v>
      </c>
      <c r="U2697" t="s">
        <v>8336</v>
      </c>
      <c r="V2697" t="s">
        <v>8337</v>
      </c>
    </row>
    <row r="2698" spans="1:22" ht="45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38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4">
        <f t="shared" si="212"/>
        <v>41964.594444444447</v>
      </c>
      <c r="M2698" s="19">
        <f t="shared" si="213"/>
        <v>2014</v>
      </c>
      <c r="N2698" s="14">
        <f t="shared" si="210"/>
        <v>41998.594444444447</v>
      </c>
      <c r="O2698" t="b">
        <v>0</v>
      </c>
      <c r="P2698">
        <v>38</v>
      </c>
      <c r="Q2698" t="b">
        <v>0</v>
      </c>
      <c r="R2698" t="s">
        <v>8284</v>
      </c>
      <c r="S2698" s="7">
        <f t="shared" si="211"/>
        <v>5.65</v>
      </c>
      <c r="T2698" s="7">
        <f t="shared" si="214"/>
        <v>89.21052631578948</v>
      </c>
      <c r="U2698" t="s">
        <v>8336</v>
      </c>
      <c r="V2698" t="s">
        <v>8337</v>
      </c>
    </row>
    <row r="2699" spans="1:22" ht="30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52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4">
        <f t="shared" si="212"/>
        <v>42187.690081018518</v>
      </c>
      <c r="M2699" s="19">
        <f t="shared" si="213"/>
        <v>2015</v>
      </c>
      <c r="N2699" s="14">
        <f t="shared" si="210"/>
        <v>42218.666666666672</v>
      </c>
      <c r="O2699" t="b">
        <v>0</v>
      </c>
      <c r="P2699">
        <v>52</v>
      </c>
      <c r="Q2699" t="b">
        <v>0</v>
      </c>
      <c r="R2699" t="s">
        <v>8284</v>
      </c>
      <c r="S2699" s="7">
        <f t="shared" si="211"/>
        <v>26.35217391304348</v>
      </c>
      <c r="T2699" s="7">
        <f t="shared" si="214"/>
        <v>116.55769230769231</v>
      </c>
      <c r="U2699" t="s">
        <v>8336</v>
      </c>
      <c r="V2699" t="s">
        <v>8337</v>
      </c>
    </row>
    <row r="2700" spans="1:22" ht="4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4">
        <f t="shared" si="212"/>
        <v>41787.648240740738</v>
      </c>
      <c r="M2700" s="19">
        <f t="shared" si="213"/>
        <v>2014</v>
      </c>
      <c r="N2700" s="14">
        <f t="shared" si="210"/>
        <v>41817.648240740738</v>
      </c>
      <c r="O2700" t="b">
        <v>0</v>
      </c>
      <c r="P2700">
        <v>2</v>
      </c>
      <c r="Q2700" t="b">
        <v>0</v>
      </c>
      <c r="R2700" t="s">
        <v>8284</v>
      </c>
      <c r="S2700" s="7">
        <f t="shared" si="211"/>
        <v>0.325125</v>
      </c>
      <c r="T2700" s="7">
        <f t="shared" si="214"/>
        <v>13.005000000000001</v>
      </c>
      <c r="U2700" t="s">
        <v>8336</v>
      </c>
      <c r="V2700" t="s">
        <v>8337</v>
      </c>
    </row>
    <row r="2701" spans="1:22" ht="4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4">
        <f t="shared" si="212"/>
        <v>41829.646562499998</v>
      </c>
      <c r="M2701" s="19">
        <f t="shared" si="213"/>
        <v>2014</v>
      </c>
      <c r="N2701" s="14">
        <f t="shared" si="210"/>
        <v>41859.646562499998</v>
      </c>
      <c r="O2701" t="b">
        <v>0</v>
      </c>
      <c r="P2701">
        <v>0</v>
      </c>
      <c r="Q2701" t="b">
        <v>0</v>
      </c>
      <c r="R2701" t="s">
        <v>8284</v>
      </c>
      <c r="S2701" s="7">
        <f t="shared" si="211"/>
        <v>0</v>
      </c>
      <c r="T2701" s="7">
        <f t="shared" si="214"/>
        <v>0</v>
      </c>
      <c r="U2701" t="s">
        <v>8336</v>
      </c>
      <c r="V2701" t="s">
        <v>8337</v>
      </c>
    </row>
    <row r="2702" spans="1:22" ht="4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4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4">
        <f t="shared" si="212"/>
        <v>41870.624675925923</v>
      </c>
      <c r="M2702" s="19">
        <f t="shared" si="213"/>
        <v>2014</v>
      </c>
      <c r="N2702" s="14">
        <f t="shared" si="210"/>
        <v>41900.624675925923</v>
      </c>
      <c r="O2702" t="b">
        <v>0</v>
      </c>
      <c r="P2702">
        <v>4</v>
      </c>
      <c r="Q2702" t="b">
        <v>0</v>
      </c>
      <c r="R2702" t="s">
        <v>8284</v>
      </c>
      <c r="S2702" s="7">
        <f t="shared" si="211"/>
        <v>0.7000700070007001</v>
      </c>
      <c r="T2702" s="7">
        <f t="shared" si="214"/>
        <v>17.5</v>
      </c>
      <c r="U2702" t="s">
        <v>8336</v>
      </c>
      <c r="V2702" t="s">
        <v>8337</v>
      </c>
    </row>
    <row r="2703" spans="1:22" ht="4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46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4">
        <f t="shared" si="212"/>
        <v>42801.524699074071</v>
      </c>
      <c r="M2703" s="19">
        <f t="shared" si="213"/>
        <v>2017</v>
      </c>
      <c r="N2703" s="14">
        <f t="shared" si="210"/>
        <v>42832.483032407406</v>
      </c>
      <c r="O2703" t="b">
        <v>0</v>
      </c>
      <c r="P2703">
        <v>46</v>
      </c>
      <c r="Q2703" t="b">
        <v>0</v>
      </c>
      <c r="R2703" t="s">
        <v>8303</v>
      </c>
      <c r="S2703" s="7">
        <f t="shared" si="211"/>
        <v>46.176470588235297</v>
      </c>
      <c r="T2703" s="7">
        <f t="shared" si="214"/>
        <v>34.130434782608695</v>
      </c>
      <c r="U2703" t="s">
        <v>8317</v>
      </c>
      <c r="V2703" t="s">
        <v>8357</v>
      </c>
    </row>
    <row r="2704" spans="1:22" ht="4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26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4">
        <f t="shared" si="212"/>
        <v>42800.551817129628</v>
      </c>
      <c r="M2704" s="19">
        <f t="shared" si="213"/>
        <v>2017</v>
      </c>
      <c r="N2704" s="14">
        <f t="shared" si="210"/>
        <v>42830.510150462964</v>
      </c>
      <c r="O2704" t="b">
        <v>1</v>
      </c>
      <c r="P2704">
        <v>26</v>
      </c>
      <c r="Q2704" t="b">
        <v>0</v>
      </c>
      <c r="R2704" t="s">
        <v>8303</v>
      </c>
      <c r="S2704" s="7">
        <f t="shared" si="211"/>
        <v>34.410000000000004</v>
      </c>
      <c r="T2704" s="7">
        <f t="shared" si="214"/>
        <v>132.34615384615384</v>
      </c>
      <c r="U2704" t="s">
        <v>8317</v>
      </c>
      <c r="V2704" t="s">
        <v>8357</v>
      </c>
    </row>
    <row r="2705" spans="1:22" ht="30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45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4">
        <f t="shared" si="212"/>
        <v>42756.440162037034</v>
      </c>
      <c r="M2705" s="19">
        <f t="shared" si="213"/>
        <v>2017</v>
      </c>
      <c r="N2705" s="14">
        <f t="shared" si="210"/>
        <v>42816.398495370369</v>
      </c>
      <c r="O2705" t="b">
        <v>0</v>
      </c>
      <c r="P2705">
        <v>45</v>
      </c>
      <c r="Q2705" t="b">
        <v>0</v>
      </c>
      <c r="R2705" t="s">
        <v>8303</v>
      </c>
      <c r="S2705" s="7">
        <f t="shared" si="211"/>
        <v>103.75000000000001</v>
      </c>
      <c r="T2705" s="7">
        <f t="shared" si="214"/>
        <v>922.22222222222217</v>
      </c>
      <c r="U2705" t="s">
        <v>8317</v>
      </c>
      <c r="V2705" t="s">
        <v>8357</v>
      </c>
    </row>
    <row r="2706" spans="1:22" ht="4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7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4">
        <f t="shared" si="212"/>
        <v>42787.612430555557</v>
      </c>
      <c r="M2706" s="19">
        <f t="shared" si="213"/>
        <v>2017</v>
      </c>
      <c r="N2706" s="14">
        <f t="shared" si="210"/>
        <v>42830.570763888885</v>
      </c>
      <c r="O2706" t="b">
        <v>0</v>
      </c>
      <c r="P2706">
        <v>7</v>
      </c>
      <c r="Q2706" t="b">
        <v>0</v>
      </c>
      <c r="R2706" t="s">
        <v>8303</v>
      </c>
      <c r="S2706" s="7">
        <f t="shared" si="211"/>
        <v>6.0263157894736841</v>
      </c>
      <c r="T2706" s="7">
        <f t="shared" si="214"/>
        <v>163.57142857142858</v>
      </c>
      <c r="U2706" t="s">
        <v>8317</v>
      </c>
      <c r="V2706" t="s">
        <v>8357</v>
      </c>
    </row>
    <row r="2707" spans="1:22" ht="30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8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4">
        <f t="shared" si="212"/>
        <v>42773.666180555556</v>
      </c>
      <c r="M2707" s="19">
        <f t="shared" si="213"/>
        <v>2017</v>
      </c>
      <c r="N2707" s="14">
        <f t="shared" si="210"/>
        <v>42818.624513888892</v>
      </c>
      <c r="O2707" t="b">
        <v>0</v>
      </c>
      <c r="P2707">
        <v>8</v>
      </c>
      <c r="Q2707" t="b">
        <v>0</v>
      </c>
      <c r="R2707" t="s">
        <v>8303</v>
      </c>
      <c r="S2707" s="7">
        <f t="shared" si="211"/>
        <v>10.539393939393939</v>
      </c>
      <c r="T2707" s="7">
        <f t="shared" si="214"/>
        <v>217.375</v>
      </c>
      <c r="U2707" t="s">
        <v>8317</v>
      </c>
      <c r="V2707" t="s">
        <v>8357</v>
      </c>
    </row>
    <row r="2708" spans="1:22" ht="4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263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4">
        <f t="shared" si="212"/>
        <v>41899.044942129629</v>
      </c>
      <c r="M2708" s="19">
        <f t="shared" si="213"/>
        <v>2014</v>
      </c>
      <c r="N2708" s="14">
        <f t="shared" si="210"/>
        <v>41928.040972222225</v>
      </c>
      <c r="O2708" t="b">
        <v>1</v>
      </c>
      <c r="P2708">
        <v>263</v>
      </c>
      <c r="Q2708" t="b">
        <v>1</v>
      </c>
      <c r="R2708" t="s">
        <v>8303</v>
      </c>
      <c r="S2708" s="7">
        <f t="shared" si="211"/>
        <v>112.29714285714284</v>
      </c>
      <c r="T2708" s="7">
        <f t="shared" si="214"/>
        <v>149.44486692015209</v>
      </c>
      <c r="U2708" t="s">
        <v>8317</v>
      </c>
      <c r="V2708" t="s">
        <v>8357</v>
      </c>
    </row>
    <row r="2709" spans="1:22" ht="4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394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4">
        <f t="shared" si="212"/>
        <v>41391.532905092594</v>
      </c>
      <c r="M2709" s="19">
        <f t="shared" si="213"/>
        <v>2013</v>
      </c>
      <c r="N2709" s="14">
        <f t="shared" si="210"/>
        <v>41421.040972222225</v>
      </c>
      <c r="O2709" t="b">
        <v>1</v>
      </c>
      <c r="P2709">
        <v>394</v>
      </c>
      <c r="Q2709" t="b">
        <v>1</v>
      </c>
      <c r="R2709" t="s">
        <v>8303</v>
      </c>
      <c r="S2709" s="7">
        <f t="shared" si="211"/>
        <v>350.84462500000001</v>
      </c>
      <c r="T2709" s="7">
        <f t="shared" si="214"/>
        <v>71.237487309644663</v>
      </c>
      <c r="U2709" t="s">
        <v>8317</v>
      </c>
      <c r="V2709" t="s">
        <v>8357</v>
      </c>
    </row>
    <row r="2710" spans="1:22" ht="4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1049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4">
        <f t="shared" si="212"/>
        <v>42512.448217592595</v>
      </c>
      <c r="M2710" s="19">
        <f t="shared" si="213"/>
        <v>2016</v>
      </c>
      <c r="N2710" s="14">
        <f t="shared" si="210"/>
        <v>42572.448217592595</v>
      </c>
      <c r="O2710" t="b">
        <v>1</v>
      </c>
      <c r="P2710">
        <v>1049</v>
      </c>
      <c r="Q2710" t="b">
        <v>1</v>
      </c>
      <c r="R2710" t="s">
        <v>8303</v>
      </c>
      <c r="S2710" s="7">
        <f t="shared" si="211"/>
        <v>233.21535</v>
      </c>
      <c r="T2710" s="7">
        <f t="shared" si="214"/>
        <v>44.464318398474738</v>
      </c>
      <c r="U2710" t="s">
        <v>8317</v>
      </c>
      <c r="V2710" t="s">
        <v>8357</v>
      </c>
    </row>
    <row r="2711" spans="1:22" ht="4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308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4">
        <f t="shared" si="212"/>
        <v>42611.899780092594</v>
      </c>
      <c r="M2711" s="19">
        <f t="shared" si="213"/>
        <v>2016</v>
      </c>
      <c r="N2711" s="14">
        <f t="shared" si="210"/>
        <v>42646.915972222225</v>
      </c>
      <c r="O2711" t="b">
        <v>1</v>
      </c>
      <c r="P2711">
        <v>308</v>
      </c>
      <c r="Q2711" t="b">
        <v>1</v>
      </c>
      <c r="R2711" t="s">
        <v>8303</v>
      </c>
      <c r="S2711" s="7">
        <f t="shared" si="211"/>
        <v>101.60599999999999</v>
      </c>
      <c r="T2711" s="7">
        <f t="shared" si="214"/>
        <v>164.94480519480518</v>
      </c>
      <c r="U2711" t="s">
        <v>8317</v>
      </c>
      <c r="V2711" t="s">
        <v>8357</v>
      </c>
    </row>
    <row r="2712" spans="1:22" ht="30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1088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4">
        <f t="shared" si="212"/>
        <v>41827.979490740741</v>
      </c>
      <c r="M2712" s="19">
        <f t="shared" si="213"/>
        <v>2014</v>
      </c>
      <c r="N2712" s="14">
        <f t="shared" si="210"/>
        <v>41859.833333333336</v>
      </c>
      <c r="O2712" t="b">
        <v>1</v>
      </c>
      <c r="P2712">
        <v>1088</v>
      </c>
      <c r="Q2712" t="b">
        <v>1</v>
      </c>
      <c r="R2712" t="s">
        <v>8303</v>
      </c>
      <c r="S2712" s="7">
        <f t="shared" si="211"/>
        <v>153.90035000000003</v>
      </c>
      <c r="T2712" s="7">
        <f t="shared" si="214"/>
        <v>84.871516544117654</v>
      </c>
      <c r="U2712" t="s">
        <v>8317</v>
      </c>
      <c r="V2712" t="s">
        <v>8357</v>
      </c>
    </row>
    <row r="2713" spans="1:22" ht="4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73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4">
        <f t="shared" si="212"/>
        <v>41780.495254629626</v>
      </c>
      <c r="M2713" s="19">
        <f t="shared" si="213"/>
        <v>2014</v>
      </c>
      <c r="N2713" s="14">
        <f t="shared" si="210"/>
        <v>41810.667361111111</v>
      </c>
      <c r="O2713" t="b">
        <v>1</v>
      </c>
      <c r="P2713">
        <v>73</v>
      </c>
      <c r="Q2713" t="b">
        <v>1</v>
      </c>
      <c r="R2713" t="s">
        <v>8303</v>
      </c>
      <c r="S2713" s="7">
        <f t="shared" si="211"/>
        <v>100.7161125319693</v>
      </c>
      <c r="T2713" s="7">
        <f t="shared" si="214"/>
        <v>53.945205479452056</v>
      </c>
      <c r="U2713" t="s">
        <v>8317</v>
      </c>
      <c r="V2713" t="s">
        <v>8357</v>
      </c>
    </row>
    <row r="2714" spans="1:22" ht="4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143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4">
        <f t="shared" si="212"/>
        <v>41431.812037037038</v>
      </c>
      <c r="M2714" s="19">
        <f t="shared" si="213"/>
        <v>2013</v>
      </c>
      <c r="N2714" s="14">
        <f t="shared" si="210"/>
        <v>41468.5</v>
      </c>
      <c r="O2714" t="b">
        <v>1</v>
      </c>
      <c r="P2714">
        <v>143</v>
      </c>
      <c r="Q2714" t="b">
        <v>1</v>
      </c>
      <c r="R2714" t="s">
        <v>8303</v>
      </c>
      <c r="S2714" s="7">
        <f t="shared" si="211"/>
        <v>131.38181818181818</v>
      </c>
      <c r="T2714" s="7">
        <f t="shared" si="214"/>
        <v>50.531468531468533</v>
      </c>
      <c r="U2714" t="s">
        <v>8317</v>
      </c>
      <c r="V2714" t="s">
        <v>8357</v>
      </c>
    </row>
    <row r="2715" spans="1:22" ht="4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1420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4">
        <f t="shared" si="212"/>
        <v>42322.403749999998</v>
      </c>
      <c r="M2715" s="19">
        <f t="shared" si="213"/>
        <v>2015</v>
      </c>
      <c r="N2715" s="14">
        <f t="shared" si="210"/>
        <v>42362.403749999998</v>
      </c>
      <c r="O2715" t="b">
        <v>1</v>
      </c>
      <c r="P2715">
        <v>1420</v>
      </c>
      <c r="Q2715" t="b">
        <v>1</v>
      </c>
      <c r="R2715" t="s">
        <v>8303</v>
      </c>
      <c r="S2715" s="7">
        <f t="shared" si="211"/>
        <v>102.24133333333334</v>
      </c>
      <c r="T2715" s="7">
        <f t="shared" si="214"/>
        <v>108.00140845070422</v>
      </c>
      <c r="U2715" t="s">
        <v>8317</v>
      </c>
      <c r="V2715" t="s">
        <v>8357</v>
      </c>
    </row>
    <row r="2716" spans="1:22" ht="30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305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4">
        <f t="shared" si="212"/>
        <v>42629.405046296291</v>
      </c>
      <c r="M2716" s="19">
        <f t="shared" si="213"/>
        <v>2016</v>
      </c>
      <c r="N2716" s="14">
        <f t="shared" si="210"/>
        <v>42657.708333333328</v>
      </c>
      <c r="O2716" t="b">
        <v>1</v>
      </c>
      <c r="P2716">
        <v>305</v>
      </c>
      <c r="Q2716" t="b">
        <v>1</v>
      </c>
      <c r="R2716" t="s">
        <v>8303</v>
      </c>
      <c r="S2716" s="7">
        <f t="shared" si="211"/>
        <v>116.35599999999999</v>
      </c>
      <c r="T2716" s="7">
        <f t="shared" si="214"/>
        <v>95.373770491803285</v>
      </c>
      <c r="U2716" t="s">
        <v>8317</v>
      </c>
      <c r="V2716" t="s">
        <v>8357</v>
      </c>
    </row>
    <row r="2717" spans="1:22" ht="4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551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4">
        <f t="shared" si="212"/>
        <v>42387.148472222223</v>
      </c>
      <c r="M2717" s="19">
        <f t="shared" si="213"/>
        <v>2016</v>
      </c>
      <c r="N2717" s="14">
        <f t="shared" si="210"/>
        <v>42421.148472222223</v>
      </c>
      <c r="O2717" t="b">
        <v>1</v>
      </c>
      <c r="P2717">
        <v>551</v>
      </c>
      <c r="Q2717" t="b">
        <v>1</v>
      </c>
      <c r="R2717" t="s">
        <v>8303</v>
      </c>
      <c r="S2717" s="7">
        <f t="shared" si="211"/>
        <v>264.62241666666665</v>
      </c>
      <c r="T2717" s="7">
        <f t="shared" si="214"/>
        <v>57.631016333938291</v>
      </c>
      <c r="U2717" t="s">
        <v>8317</v>
      </c>
      <c r="V2717" t="s">
        <v>8357</v>
      </c>
    </row>
    <row r="2718" spans="1:22" ht="60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187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4">
        <f t="shared" si="212"/>
        <v>42255.083252314813</v>
      </c>
      <c r="M2718" s="19">
        <f t="shared" si="213"/>
        <v>2015</v>
      </c>
      <c r="N2718" s="14">
        <f t="shared" si="210"/>
        <v>42285.083252314813</v>
      </c>
      <c r="O2718" t="b">
        <v>1</v>
      </c>
      <c r="P2718">
        <v>187</v>
      </c>
      <c r="Q2718" t="b">
        <v>1</v>
      </c>
      <c r="R2718" t="s">
        <v>8303</v>
      </c>
      <c r="S2718" s="7">
        <f t="shared" si="211"/>
        <v>119.98010000000001</v>
      </c>
      <c r="T2718" s="7">
        <f t="shared" si="214"/>
        <v>64.160481283422456</v>
      </c>
      <c r="U2718" t="s">
        <v>8317</v>
      </c>
      <c r="V2718" t="s">
        <v>8357</v>
      </c>
    </row>
    <row r="2719" spans="1:22" ht="4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325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4">
        <f t="shared" si="212"/>
        <v>41934.664918981478</v>
      </c>
      <c r="M2719" s="19">
        <f t="shared" si="213"/>
        <v>2014</v>
      </c>
      <c r="N2719" s="14">
        <f t="shared" si="210"/>
        <v>41979.706585648149</v>
      </c>
      <c r="O2719" t="b">
        <v>1</v>
      </c>
      <c r="P2719">
        <v>325</v>
      </c>
      <c r="Q2719" t="b">
        <v>1</v>
      </c>
      <c r="R2719" t="s">
        <v>8303</v>
      </c>
      <c r="S2719" s="7">
        <f t="shared" si="211"/>
        <v>120.10400000000001</v>
      </c>
      <c r="T2719" s="7">
        <f t="shared" si="214"/>
        <v>92.387692307692305</v>
      </c>
      <c r="U2719" t="s">
        <v>8317</v>
      </c>
      <c r="V2719" t="s">
        <v>8357</v>
      </c>
    </row>
    <row r="2720" spans="1:22" ht="4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148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4">
        <f t="shared" si="212"/>
        <v>42465.346585648149</v>
      </c>
      <c r="M2720" s="19">
        <f t="shared" si="213"/>
        <v>2016</v>
      </c>
      <c r="N2720" s="14">
        <f t="shared" si="210"/>
        <v>42493.708333333328</v>
      </c>
      <c r="O2720" t="b">
        <v>1</v>
      </c>
      <c r="P2720">
        <v>148</v>
      </c>
      <c r="Q2720" t="b">
        <v>1</v>
      </c>
      <c r="R2720" t="s">
        <v>8303</v>
      </c>
      <c r="S2720" s="7">
        <f t="shared" si="211"/>
        <v>103.58333333333334</v>
      </c>
      <c r="T2720" s="7">
        <f t="shared" si="214"/>
        <v>125.97972972972973</v>
      </c>
      <c r="U2720" t="s">
        <v>8317</v>
      </c>
      <c r="V2720" t="s">
        <v>8357</v>
      </c>
    </row>
    <row r="2721" spans="1:22" ht="4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69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4">
        <f t="shared" si="212"/>
        <v>42417.781180555554</v>
      </c>
      <c r="M2721" s="19">
        <f t="shared" si="213"/>
        <v>2016</v>
      </c>
      <c r="N2721" s="14">
        <f t="shared" si="210"/>
        <v>42477.73951388889</v>
      </c>
      <c r="O2721" t="b">
        <v>0</v>
      </c>
      <c r="P2721">
        <v>69</v>
      </c>
      <c r="Q2721" t="b">
        <v>1</v>
      </c>
      <c r="R2721" t="s">
        <v>8303</v>
      </c>
      <c r="S2721" s="7">
        <f t="shared" si="211"/>
        <v>108.83333333333334</v>
      </c>
      <c r="T2721" s="7">
        <f t="shared" si="214"/>
        <v>94.637681159420296</v>
      </c>
      <c r="U2721" t="s">
        <v>8317</v>
      </c>
      <c r="V2721" t="s">
        <v>8357</v>
      </c>
    </row>
    <row r="2722" spans="1:22" ht="30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173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4">
        <f t="shared" si="212"/>
        <v>42655.215891203705</v>
      </c>
      <c r="M2722" s="19">
        <f t="shared" si="213"/>
        <v>2016</v>
      </c>
      <c r="N2722" s="14">
        <f t="shared" si="210"/>
        <v>42685.257557870369</v>
      </c>
      <c r="O2722" t="b">
        <v>0</v>
      </c>
      <c r="P2722">
        <v>173</v>
      </c>
      <c r="Q2722" t="b">
        <v>1</v>
      </c>
      <c r="R2722" t="s">
        <v>8303</v>
      </c>
      <c r="S2722" s="7">
        <f t="shared" si="211"/>
        <v>118.12400000000001</v>
      </c>
      <c r="T2722" s="7">
        <f t="shared" si="214"/>
        <v>170.69942196531792</v>
      </c>
      <c r="U2722" t="s">
        <v>8317</v>
      </c>
      <c r="V2722" t="s">
        <v>8357</v>
      </c>
    </row>
    <row r="2723" spans="1:22" ht="4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269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4">
        <f t="shared" si="212"/>
        <v>41493.293958333335</v>
      </c>
      <c r="M2723" s="19">
        <f t="shared" si="213"/>
        <v>2013</v>
      </c>
      <c r="N2723" s="14">
        <f t="shared" si="210"/>
        <v>41523.541666666664</v>
      </c>
      <c r="O2723" t="b">
        <v>0</v>
      </c>
      <c r="P2723">
        <v>269</v>
      </c>
      <c r="Q2723" t="b">
        <v>1</v>
      </c>
      <c r="R2723" t="s">
        <v>8295</v>
      </c>
      <c r="S2723" s="7">
        <f t="shared" si="211"/>
        <v>1462</v>
      </c>
      <c r="T2723" s="7">
        <f t="shared" si="214"/>
        <v>40.762081784386616</v>
      </c>
      <c r="U2723" t="s">
        <v>8319</v>
      </c>
      <c r="V2723" t="s">
        <v>8349</v>
      </c>
    </row>
    <row r="2724" spans="1:22" ht="4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185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4">
        <f t="shared" si="212"/>
        <v>42704.607094907406</v>
      </c>
      <c r="M2724" s="19">
        <f t="shared" si="213"/>
        <v>2016</v>
      </c>
      <c r="N2724" s="14">
        <f t="shared" si="210"/>
        <v>42764.607094907406</v>
      </c>
      <c r="O2724" t="b">
        <v>0</v>
      </c>
      <c r="P2724">
        <v>185</v>
      </c>
      <c r="Q2724" t="b">
        <v>1</v>
      </c>
      <c r="R2724" t="s">
        <v>8295</v>
      </c>
      <c r="S2724" s="7">
        <f t="shared" si="211"/>
        <v>252.54</v>
      </c>
      <c r="T2724" s="7">
        <f t="shared" si="214"/>
        <v>68.254054054054052</v>
      </c>
      <c r="U2724" t="s">
        <v>8319</v>
      </c>
      <c r="V2724" t="s">
        <v>8349</v>
      </c>
    </row>
    <row r="2725" spans="1:22" ht="45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176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4">
        <f t="shared" si="212"/>
        <v>41944.58898148148</v>
      </c>
      <c r="M2725" s="19">
        <f t="shared" si="213"/>
        <v>2014</v>
      </c>
      <c r="N2725" s="14">
        <f t="shared" si="210"/>
        <v>42004.630648148144</v>
      </c>
      <c r="O2725" t="b">
        <v>0</v>
      </c>
      <c r="P2725">
        <v>176</v>
      </c>
      <c r="Q2725" t="b">
        <v>1</v>
      </c>
      <c r="R2725" t="s">
        <v>8295</v>
      </c>
      <c r="S2725" s="7">
        <f t="shared" si="211"/>
        <v>140.05000000000001</v>
      </c>
      <c r="T2725" s="7">
        <f t="shared" si="214"/>
        <v>95.48863636363636</v>
      </c>
      <c r="U2725" t="s">
        <v>8319</v>
      </c>
      <c r="V2725" t="s">
        <v>8349</v>
      </c>
    </row>
    <row r="2726" spans="1:22" ht="4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1019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4">
        <f t="shared" si="212"/>
        <v>42199.07707175926</v>
      </c>
      <c r="M2726" s="19">
        <f t="shared" si="213"/>
        <v>2015</v>
      </c>
      <c r="N2726" s="14">
        <f t="shared" si="210"/>
        <v>42231.07707175926</v>
      </c>
      <c r="O2726" t="b">
        <v>0</v>
      </c>
      <c r="P2726">
        <v>1019</v>
      </c>
      <c r="Q2726" t="b">
        <v>1</v>
      </c>
      <c r="R2726" t="s">
        <v>8295</v>
      </c>
      <c r="S2726" s="7">
        <f t="shared" si="211"/>
        <v>296.87520259319291</v>
      </c>
      <c r="T2726" s="7">
        <f t="shared" si="214"/>
        <v>7.1902649656526005</v>
      </c>
      <c r="U2726" t="s">
        <v>8319</v>
      </c>
      <c r="V2726" t="s">
        <v>8349</v>
      </c>
    </row>
    <row r="2727" spans="1:22" ht="30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113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4">
        <f t="shared" si="212"/>
        <v>42745.494618055556</v>
      </c>
      <c r="M2727" s="19">
        <f t="shared" si="213"/>
        <v>2017</v>
      </c>
      <c r="N2727" s="14">
        <f t="shared" si="210"/>
        <v>42795.494618055556</v>
      </c>
      <c r="O2727" t="b">
        <v>0</v>
      </c>
      <c r="P2727">
        <v>113</v>
      </c>
      <c r="Q2727" t="b">
        <v>1</v>
      </c>
      <c r="R2727" t="s">
        <v>8295</v>
      </c>
      <c r="S2727" s="7">
        <f t="shared" si="211"/>
        <v>144.54249999999999</v>
      </c>
      <c r="T2727" s="7">
        <f t="shared" si="214"/>
        <v>511.65486725663715</v>
      </c>
      <c r="U2727" t="s">
        <v>8319</v>
      </c>
      <c r="V2727" t="s">
        <v>8349</v>
      </c>
    </row>
    <row r="2728" spans="1:22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404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4">
        <f t="shared" si="212"/>
        <v>42452.329988425925</v>
      </c>
      <c r="M2728" s="19">
        <f t="shared" si="213"/>
        <v>2016</v>
      </c>
      <c r="N2728" s="14">
        <f t="shared" si="210"/>
        <v>42482.329988425925</v>
      </c>
      <c r="O2728" t="b">
        <v>0</v>
      </c>
      <c r="P2728">
        <v>404</v>
      </c>
      <c r="Q2728" t="b">
        <v>1</v>
      </c>
      <c r="R2728" t="s">
        <v>8295</v>
      </c>
      <c r="S2728" s="7">
        <f t="shared" si="211"/>
        <v>105.745</v>
      </c>
      <c r="T2728" s="7">
        <f t="shared" si="214"/>
        <v>261.74504950495049</v>
      </c>
      <c r="U2728" t="s">
        <v>8319</v>
      </c>
      <c r="V2728" t="s">
        <v>8349</v>
      </c>
    </row>
    <row r="2729" spans="1:22" ht="4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707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4">
        <f t="shared" si="212"/>
        <v>42198.426655092597</v>
      </c>
      <c r="M2729" s="19">
        <f t="shared" si="213"/>
        <v>2015</v>
      </c>
      <c r="N2729" s="14">
        <f t="shared" si="210"/>
        <v>42223.426655092597</v>
      </c>
      <c r="O2729" t="b">
        <v>0</v>
      </c>
      <c r="P2729">
        <v>707</v>
      </c>
      <c r="Q2729" t="b">
        <v>1</v>
      </c>
      <c r="R2729" t="s">
        <v>8295</v>
      </c>
      <c r="S2729" s="7">
        <f t="shared" si="211"/>
        <v>493.21000000000004</v>
      </c>
      <c r="T2729" s="7">
        <f t="shared" si="214"/>
        <v>69.760961810466767</v>
      </c>
      <c r="U2729" t="s">
        <v>8319</v>
      </c>
      <c r="V2729" t="s">
        <v>8349</v>
      </c>
    </row>
    <row r="2730" spans="1:22" ht="30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392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4">
        <f t="shared" si="212"/>
        <v>42333.34993055556</v>
      </c>
      <c r="M2730" s="19">
        <f t="shared" si="213"/>
        <v>2015</v>
      </c>
      <c r="N2730" s="14">
        <f t="shared" si="210"/>
        <v>42368.34993055556</v>
      </c>
      <c r="O2730" t="b">
        <v>0</v>
      </c>
      <c r="P2730">
        <v>392</v>
      </c>
      <c r="Q2730" t="b">
        <v>1</v>
      </c>
      <c r="R2730" t="s">
        <v>8295</v>
      </c>
      <c r="S2730" s="7">
        <f t="shared" si="211"/>
        <v>201.82666666666668</v>
      </c>
      <c r="T2730" s="7">
        <f t="shared" si="214"/>
        <v>77.229591836734699</v>
      </c>
      <c r="U2730" t="s">
        <v>8319</v>
      </c>
      <c r="V2730" t="s">
        <v>8349</v>
      </c>
    </row>
    <row r="2731" spans="1:22" ht="30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23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4">
        <f t="shared" si="212"/>
        <v>42094.990706018521</v>
      </c>
      <c r="M2731" s="19">
        <f t="shared" si="213"/>
        <v>2015</v>
      </c>
      <c r="N2731" s="14">
        <f t="shared" si="210"/>
        <v>42124.990706018521</v>
      </c>
      <c r="O2731" t="b">
        <v>0</v>
      </c>
      <c r="P2731">
        <v>23</v>
      </c>
      <c r="Q2731" t="b">
        <v>1</v>
      </c>
      <c r="R2731" t="s">
        <v>8295</v>
      </c>
      <c r="S2731" s="7">
        <f t="shared" si="211"/>
        <v>104.44</v>
      </c>
      <c r="T2731" s="7">
        <f t="shared" si="214"/>
        <v>340.56521739130437</v>
      </c>
      <c r="U2731" t="s">
        <v>8319</v>
      </c>
      <c r="V2731" t="s">
        <v>8349</v>
      </c>
    </row>
    <row r="2732" spans="1:22" ht="30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682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4">
        <f t="shared" si="212"/>
        <v>41351.291377314818</v>
      </c>
      <c r="M2732" s="19">
        <f t="shared" si="213"/>
        <v>2013</v>
      </c>
      <c r="N2732" s="14">
        <f t="shared" si="210"/>
        <v>41386.291377314818</v>
      </c>
      <c r="O2732" t="b">
        <v>0</v>
      </c>
      <c r="P2732">
        <v>682</v>
      </c>
      <c r="Q2732" t="b">
        <v>1</v>
      </c>
      <c r="R2732" t="s">
        <v>8295</v>
      </c>
      <c r="S2732" s="7">
        <f t="shared" si="211"/>
        <v>170.29262962962963</v>
      </c>
      <c r="T2732" s="7">
        <f t="shared" si="214"/>
        <v>67.417903225806455</v>
      </c>
      <c r="U2732" t="s">
        <v>8319</v>
      </c>
      <c r="V2732" t="s">
        <v>8349</v>
      </c>
    </row>
    <row r="2733" spans="1:22" ht="45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37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4">
        <f t="shared" si="212"/>
        <v>41872.275717592594</v>
      </c>
      <c r="M2733" s="19">
        <f t="shared" si="213"/>
        <v>2014</v>
      </c>
      <c r="N2733" s="14">
        <f t="shared" si="210"/>
        <v>41929.916666666664</v>
      </c>
      <c r="O2733" t="b">
        <v>0</v>
      </c>
      <c r="P2733">
        <v>37</v>
      </c>
      <c r="Q2733" t="b">
        <v>1</v>
      </c>
      <c r="R2733" t="s">
        <v>8295</v>
      </c>
      <c r="S2733" s="7">
        <f t="shared" si="211"/>
        <v>104.30333333333333</v>
      </c>
      <c r="T2733" s="7">
        <f t="shared" si="214"/>
        <v>845.70270270270271</v>
      </c>
      <c r="U2733" t="s">
        <v>8319</v>
      </c>
      <c r="V2733" t="s">
        <v>8349</v>
      </c>
    </row>
    <row r="2734" spans="1:22" ht="4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146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4">
        <f t="shared" si="212"/>
        <v>41389.558194444442</v>
      </c>
      <c r="M2734" s="19">
        <f t="shared" si="213"/>
        <v>2013</v>
      </c>
      <c r="N2734" s="14">
        <f t="shared" si="210"/>
        <v>41421.75</v>
      </c>
      <c r="O2734" t="b">
        <v>0</v>
      </c>
      <c r="P2734">
        <v>146</v>
      </c>
      <c r="Q2734" t="b">
        <v>1</v>
      </c>
      <c r="R2734" t="s">
        <v>8295</v>
      </c>
      <c r="S2734" s="7">
        <f t="shared" si="211"/>
        <v>118.25000000000001</v>
      </c>
      <c r="T2734" s="7">
        <f t="shared" si="214"/>
        <v>97.191780821917803</v>
      </c>
      <c r="U2734" t="s">
        <v>8319</v>
      </c>
      <c r="V2734" t="s">
        <v>8349</v>
      </c>
    </row>
    <row r="2735" spans="1:22" ht="45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119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4">
        <f t="shared" si="212"/>
        <v>42044.022847222222</v>
      </c>
      <c r="M2735" s="19">
        <f t="shared" si="213"/>
        <v>2015</v>
      </c>
      <c r="N2735" s="14">
        <f t="shared" si="210"/>
        <v>42103.981180555551</v>
      </c>
      <c r="O2735" t="b">
        <v>0</v>
      </c>
      <c r="P2735">
        <v>119</v>
      </c>
      <c r="Q2735" t="b">
        <v>1</v>
      </c>
      <c r="R2735" t="s">
        <v>8295</v>
      </c>
      <c r="S2735" s="7">
        <f t="shared" si="211"/>
        <v>107.538</v>
      </c>
      <c r="T2735" s="7">
        <f t="shared" si="214"/>
        <v>451.84033613445376</v>
      </c>
      <c r="U2735" t="s">
        <v>8319</v>
      </c>
      <c r="V2735" t="s">
        <v>8349</v>
      </c>
    </row>
    <row r="2736" spans="1:22" ht="4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163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4">
        <f t="shared" si="212"/>
        <v>42626.418888888889</v>
      </c>
      <c r="M2736" s="19">
        <f t="shared" si="213"/>
        <v>2016</v>
      </c>
      <c r="N2736" s="14">
        <f t="shared" si="210"/>
        <v>42656.665972222225</v>
      </c>
      <c r="O2736" t="b">
        <v>0</v>
      </c>
      <c r="P2736">
        <v>163</v>
      </c>
      <c r="Q2736" t="b">
        <v>1</v>
      </c>
      <c r="R2736" t="s">
        <v>8295</v>
      </c>
      <c r="S2736" s="7">
        <f t="shared" si="211"/>
        <v>2260300</v>
      </c>
      <c r="T2736" s="7">
        <f t="shared" si="214"/>
        <v>138.66871165644173</v>
      </c>
      <c r="U2736" t="s">
        <v>8319</v>
      </c>
      <c r="V2736" t="s">
        <v>8349</v>
      </c>
    </row>
    <row r="2737" spans="1:22" ht="4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339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4">
        <f t="shared" si="212"/>
        <v>41315.870949074073</v>
      </c>
      <c r="M2737" s="19">
        <f t="shared" si="213"/>
        <v>2013</v>
      </c>
      <c r="N2737" s="14">
        <f t="shared" si="210"/>
        <v>41346.583333333336</v>
      </c>
      <c r="O2737" t="b">
        <v>0</v>
      </c>
      <c r="P2737">
        <v>339</v>
      </c>
      <c r="Q2737" t="b">
        <v>1</v>
      </c>
      <c r="R2737" t="s">
        <v>8295</v>
      </c>
      <c r="S2737" s="7">
        <f t="shared" si="211"/>
        <v>978.13466666666682</v>
      </c>
      <c r="T2737" s="7">
        <f t="shared" si="214"/>
        <v>21.640147492625371</v>
      </c>
      <c r="U2737" t="s">
        <v>8319</v>
      </c>
      <c r="V2737" t="s">
        <v>8349</v>
      </c>
    </row>
    <row r="2738" spans="1:22" ht="60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58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4">
        <f t="shared" si="212"/>
        <v>41722.416354166664</v>
      </c>
      <c r="M2738" s="19">
        <f t="shared" si="213"/>
        <v>2014</v>
      </c>
      <c r="N2738" s="14">
        <f t="shared" si="210"/>
        <v>41752.416354166664</v>
      </c>
      <c r="O2738" t="b">
        <v>0</v>
      </c>
      <c r="P2738">
        <v>58</v>
      </c>
      <c r="Q2738" t="b">
        <v>1</v>
      </c>
      <c r="R2738" t="s">
        <v>8295</v>
      </c>
      <c r="S2738" s="7">
        <f t="shared" si="211"/>
        <v>122.9</v>
      </c>
      <c r="T2738" s="7">
        <f t="shared" si="214"/>
        <v>169.51724137931035</v>
      </c>
      <c r="U2738" t="s">
        <v>8319</v>
      </c>
      <c r="V2738" t="s">
        <v>8349</v>
      </c>
    </row>
    <row r="2739" spans="1:22" ht="4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456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4">
        <f t="shared" si="212"/>
        <v>41611.667673611111</v>
      </c>
      <c r="M2739" s="19">
        <f t="shared" si="213"/>
        <v>2013</v>
      </c>
      <c r="N2739" s="14">
        <f t="shared" si="210"/>
        <v>41654.541666666664</v>
      </c>
      <c r="O2739" t="b">
        <v>0</v>
      </c>
      <c r="P2739">
        <v>456</v>
      </c>
      <c r="Q2739" t="b">
        <v>1</v>
      </c>
      <c r="R2739" t="s">
        <v>8295</v>
      </c>
      <c r="S2739" s="7">
        <f t="shared" si="211"/>
        <v>246.0608</v>
      </c>
      <c r="T2739" s="7">
        <f t="shared" si="214"/>
        <v>161.88210526315791</v>
      </c>
      <c r="U2739" t="s">
        <v>8319</v>
      </c>
      <c r="V2739" t="s">
        <v>8349</v>
      </c>
    </row>
    <row r="2740" spans="1:22" ht="4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15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4">
        <f t="shared" si="212"/>
        <v>42619.893564814818</v>
      </c>
      <c r="M2740" s="19">
        <f t="shared" si="213"/>
        <v>2016</v>
      </c>
      <c r="N2740" s="14">
        <f t="shared" si="210"/>
        <v>42679.893564814818</v>
      </c>
      <c r="O2740" t="b">
        <v>0</v>
      </c>
      <c r="P2740">
        <v>15</v>
      </c>
      <c r="Q2740" t="b">
        <v>1</v>
      </c>
      <c r="R2740" t="s">
        <v>8295</v>
      </c>
      <c r="S2740" s="7">
        <f t="shared" si="211"/>
        <v>147.94</v>
      </c>
      <c r="T2740" s="7">
        <f t="shared" si="214"/>
        <v>493.13333333333333</v>
      </c>
      <c r="U2740" t="s">
        <v>8319</v>
      </c>
      <c r="V2740" t="s">
        <v>8349</v>
      </c>
    </row>
    <row r="2741" spans="1:22" ht="4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191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4">
        <f t="shared" si="212"/>
        <v>41719.637928240743</v>
      </c>
      <c r="M2741" s="19">
        <f t="shared" si="213"/>
        <v>2014</v>
      </c>
      <c r="N2741" s="14">
        <f t="shared" si="210"/>
        <v>41764.637928240743</v>
      </c>
      <c r="O2741" t="b">
        <v>0</v>
      </c>
      <c r="P2741">
        <v>191</v>
      </c>
      <c r="Q2741" t="b">
        <v>1</v>
      </c>
      <c r="R2741" t="s">
        <v>8295</v>
      </c>
      <c r="S2741" s="7">
        <f t="shared" si="211"/>
        <v>384.09090909090907</v>
      </c>
      <c r="T2741" s="7">
        <f t="shared" si="214"/>
        <v>22.120418848167539</v>
      </c>
      <c r="U2741" t="s">
        <v>8319</v>
      </c>
      <c r="V2741" t="s">
        <v>8349</v>
      </c>
    </row>
    <row r="2742" spans="1:22" ht="30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17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4">
        <f t="shared" si="212"/>
        <v>42044.781851851847</v>
      </c>
      <c r="M2742" s="19">
        <f t="shared" si="213"/>
        <v>2015</v>
      </c>
      <c r="N2742" s="14">
        <f t="shared" si="210"/>
        <v>42074.74018518519</v>
      </c>
      <c r="O2742" t="b">
        <v>0</v>
      </c>
      <c r="P2742">
        <v>17</v>
      </c>
      <c r="Q2742" t="b">
        <v>1</v>
      </c>
      <c r="R2742" t="s">
        <v>8295</v>
      </c>
      <c r="S2742" s="7">
        <f t="shared" si="211"/>
        <v>103.33333333333334</v>
      </c>
      <c r="T2742" s="7">
        <f t="shared" si="214"/>
        <v>18.235294117647058</v>
      </c>
      <c r="U2742" t="s">
        <v>8319</v>
      </c>
      <c r="V2742" t="s">
        <v>8349</v>
      </c>
    </row>
    <row r="2743" spans="1:22" ht="30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4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4">
        <f t="shared" si="212"/>
        <v>41911.407430555555</v>
      </c>
      <c r="M2743" s="19">
        <f t="shared" si="213"/>
        <v>2014</v>
      </c>
      <c r="N2743" s="14">
        <f t="shared" si="210"/>
        <v>41931.838194444441</v>
      </c>
      <c r="O2743" t="b">
        <v>0</v>
      </c>
      <c r="P2743">
        <v>4</v>
      </c>
      <c r="Q2743" t="b">
        <v>0</v>
      </c>
      <c r="R2743" t="s">
        <v>8304</v>
      </c>
      <c r="S2743" s="7">
        <f t="shared" si="211"/>
        <v>0.43750000000000006</v>
      </c>
      <c r="T2743" s="7">
        <f t="shared" si="214"/>
        <v>8.75</v>
      </c>
      <c r="U2743" t="s">
        <v>8322</v>
      </c>
      <c r="V2743" t="s">
        <v>8358</v>
      </c>
    </row>
    <row r="2744" spans="1:22" ht="30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18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4">
        <f t="shared" si="212"/>
        <v>41030.469756944447</v>
      </c>
      <c r="M2744" s="19">
        <f t="shared" si="213"/>
        <v>2012</v>
      </c>
      <c r="N2744" s="14">
        <f t="shared" si="210"/>
        <v>41044.469756944447</v>
      </c>
      <c r="O2744" t="b">
        <v>0</v>
      </c>
      <c r="P2744">
        <v>18</v>
      </c>
      <c r="Q2744" t="b">
        <v>0</v>
      </c>
      <c r="R2744" t="s">
        <v>8304</v>
      </c>
      <c r="S2744" s="7">
        <f t="shared" si="211"/>
        <v>29.24</v>
      </c>
      <c r="T2744" s="7">
        <f t="shared" si="214"/>
        <v>40.611111111111114</v>
      </c>
      <c r="U2744" t="s">
        <v>8322</v>
      </c>
      <c r="V2744" t="s">
        <v>8358</v>
      </c>
    </row>
    <row r="2745" spans="1:22" ht="60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4">
        <f t="shared" si="212"/>
        <v>42632.078784722224</v>
      </c>
      <c r="M2745" s="19">
        <f t="shared" si="213"/>
        <v>2016</v>
      </c>
      <c r="N2745" s="14">
        <f t="shared" si="210"/>
        <v>42662.078784722224</v>
      </c>
      <c r="O2745" t="b">
        <v>0</v>
      </c>
      <c r="P2745">
        <v>0</v>
      </c>
      <c r="Q2745" t="b">
        <v>0</v>
      </c>
      <c r="R2745" t="s">
        <v>8304</v>
      </c>
      <c r="S2745" s="7">
        <f t="shared" si="211"/>
        <v>0</v>
      </c>
      <c r="T2745" s="7">
        <f t="shared" si="214"/>
        <v>0</v>
      </c>
      <c r="U2745" t="s">
        <v>8322</v>
      </c>
      <c r="V2745" t="s">
        <v>8358</v>
      </c>
    </row>
    <row r="2746" spans="1:22" ht="4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22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4">
        <f t="shared" si="212"/>
        <v>40937.812476851854</v>
      </c>
      <c r="M2746" s="19">
        <f t="shared" si="213"/>
        <v>2012</v>
      </c>
      <c r="N2746" s="14">
        <f t="shared" si="210"/>
        <v>40967.812476851854</v>
      </c>
      <c r="O2746" t="b">
        <v>0</v>
      </c>
      <c r="P2746">
        <v>22</v>
      </c>
      <c r="Q2746" t="b">
        <v>0</v>
      </c>
      <c r="R2746" t="s">
        <v>8304</v>
      </c>
      <c r="S2746" s="7">
        <f t="shared" si="211"/>
        <v>5.21875</v>
      </c>
      <c r="T2746" s="7">
        <f t="shared" si="214"/>
        <v>37.954545454545453</v>
      </c>
      <c r="U2746" t="s">
        <v>8322</v>
      </c>
      <c r="V2746" t="s">
        <v>8358</v>
      </c>
    </row>
    <row r="2747" spans="1:22" ht="4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49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4">
        <f t="shared" si="212"/>
        <v>41044.738055555557</v>
      </c>
      <c r="M2747" s="19">
        <f t="shared" si="213"/>
        <v>2012</v>
      </c>
      <c r="N2747" s="14">
        <f t="shared" si="210"/>
        <v>41104.738055555557</v>
      </c>
      <c r="O2747" t="b">
        <v>0</v>
      </c>
      <c r="P2747">
        <v>49</v>
      </c>
      <c r="Q2747" t="b">
        <v>0</v>
      </c>
      <c r="R2747" t="s">
        <v>8304</v>
      </c>
      <c r="S2747" s="7">
        <f t="shared" si="211"/>
        <v>21.887499999999999</v>
      </c>
      <c r="T2747" s="7">
        <f t="shared" si="214"/>
        <v>35.734693877551024</v>
      </c>
      <c r="U2747" t="s">
        <v>8322</v>
      </c>
      <c r="V2747" t="s">
        <v>8358</v>
      </c>
    </row>
    <row r="2748" spans="1:22" ht="4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19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4">
        <f t="shared" si="212"/>
        <v>41850.531377314815</v>
      </c>
      <c r="M2748" s="19">
        <f t="shared" si="213"/>
        <v>2014</v>
      </c>
      <c r="N2748" s="14">
        <f t="shared" si="210"/>
        <v>41880.531377314815</v>
      </c>
      <c r="O2748" t="b">
        <v>0</v>
      </c>
      <c r="P2748">
        <v>19</v>
      </c>
      <c r="Q2748" t="b">
        <v>0</v>
      </c>
      <c r="R2748" t="s">
        <v>8304</v>
      </c>
      <c r="S2748" s="7">
        <f t="shared" si="211"/>
        <v>26.700000000000003</v>
      </c>
      <c r="T2748" s="7">
        <f t="shared" si="214"/>
        <v>42.157894736842103</v>
      </c>
      <c r="U2748" t="s">
        <v>8322</v>
      </c>
      <c r="V2748" t="s">
        <v>8358</v>
      </c>
    </row>
    <row r="2749" spans="1:22" ht="4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4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4">
        <f t="shared" si="212"/>
        <v>41044.398113425923</v>
      </c>
      <c r="M2749" s="19">
        <f t="shared" si="213"/>
        <v>2012</v>
      </c>
      <c r="N2749" s="14">
        <f t="shared" si="210"/>
        <v>41075.881944444445</v>
      </c>
      <c r="O2749" t="b">
        <v>0</v>
      </c>
      <c r="P2749">
        <v>4</v>
      </c>
      <c r="Q2749" t="b">
        <v>0</v>
      </c>
      <c r="R2749" t="s">
        <v>8304</v>
      </c>
      <c r="S2749" s="7">
        <f t="shared" si="211"/>
        <v>28.000000000000004</v>
      </c>
      <c r="T2749" s="7">
        <f t="shared" si="214"/>
        <v>35</v>
      </c>
      <c r="U2749" t="s">
        <v>8322</v>
      </c>
      <c r="V2749" t="s">
        <v>8358</v>
      </c>
    </row>
    <row r="2750" spans="1:22" ht="30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4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4">
        <f t="shared" si="212"/>
        <v>42585.4606712963</v>
      </c>
      <c r="M2750" s="19">
        <f t="shared" si="213"/>
        <v>2016</v>
      </c>
      <c r="N2750" s="14">
        <f t="shared" si="210"/>
        <v>42615.4606712963</v>
      </c>
      <c r="O2750" t="b">
        <v>0</v>
      </c>
      <c r="P2750">
        <v>4</v>
      </c>
      <c r="Q2750" t="b">
        <v>0</v>
      </c>
      <c r="R2750" t="s">
        <v>8304</v>
      </c>
      <c r="S2750" s="7">
        <f t="shared" si="211"/>
        <v>1.06</v>
      </c>
      <c r="T2750" s="7">
        <f t="shared" si="214"/>
        <v>13.25</v>
      </c>
      <c r="U2750" t="s">
        <v>8322</v>
      </c>
      <c r="V2750" t="s">
        <v>8358</v>
      </c>
    </row>
    <row r="2751" spans="1:22" ht="30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2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4">
        <f t="shared" si="212"/>
        <v>42068.549039351856</v>
      </c>
      <c r="M2751" s="19">
        <f t="shared" si="213"/>
        <v>2015</v>
      </c>
      <c r="N2751" s="14">
        <f t="shared" si="210"/>
        <v>42098.507372685184</v>
      </c>
      <c r="O2751" t="b">
        <v>0</v>
      </c>
      <c r="P2751">
        <v>2</v>
      </c>
      <c r="Q2751" t="b">
        <v>0</v>
      </c>
      <c r="R2751" t="s">
        <v>8304</v>
      </c>
      <c r="S2751" s="7">
        <f t="shared" si="211"/>
        <v>1.0999999999999999</v>
      </c>
      <c r="T2751" s="7">
        <f t="shared" si="214"/>
        <v>55</v>
      </c>
      <c r="U2751" t="s">
        <v>8322</v>
      </c>
      <c r="V2751" t="s">
        <v>8358</v>
      </c>
    </row>
    <row r="2752" spans="1:22" ht="30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4">
        <f t="shared" si="212"/>
        <v>41078.649826388893</v>
      </c>
      <c r="M2752" s="19">
        <f t="shared" si="213"/>
        <v>2012</v>
      </c>
      <c r="N2752" s="14">
        <f t="shared" si="210"/>
        <v>41090.583333333336</v>
      </c>
      <c r="O2752" t="b">
        <v>0</v>
      </c>
      <c r="P2752">
        <v>0</v>
      </c>
      <c r="Q2752" t="b">
        <v>0</v>
      </c>
      <c r="R2752" t="s">
        <v>8304</v>
      </c>
      <c r="S2752" s="7">
        <f t="shared" si="211"/>
        <v>0</v>
      </c>
      <c r="T2752" s="7">
        <f t="shared" si="214"/>
        <v>0</v>
      </c>
      <c r="U2752" t="s">
        <v>8322</v>
      </c>
      <c r="V2752" t="s">
        <v>8358</v>
      </c>
    </row>
    <row r="2753" spans="1:22" ht="4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4">
        <f t="shared" si="212"/>
        <v>41747.637060185181</v>
      </c>
      <c r="M2753" s="19">
        <f t="shared" si="213"/>
        <v>2014</v>
      </c>
      <c r="N2753" s="14">
        <f t="shared" si="210"/>
        <v>41807.637060185181</v>
      </c>
      <c r="O2753" t="b">
        <v>0</v>
      </c>
      <c r="P2753">
        <v>0</v>
      </c>
      <c r="Q2753" t="b">
        <v>0</v>
      </c>
      <c r="R2753" t="s">
        <v>8304</v>
      </c>
      <c r="S2753" s="7">
        <f t="shared" si="211"/>
        <v>0</v>
      </c>
      <c r="T2753" s="7">
        <f t="shared" si="214"/>
        <v>0</v>
      </c>
      <c r="U2753" t="s">
        <v>8322</v>
      </c>
      <c r="V2753" t="s">
        <v>8358</v>
      </c>
    </row>
    <row r="2754" spans="1:22" ht="4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14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4">
        <f t="shared" si="212"/>
        <v>40855.515092592592</v>
      </c>
      <c r="M2754" s="19">
        <f t="shared" si="213"/>
        <v>2011</v>
      </c>
      <c r="N2754" s="14">
        <f t="shared" ref="N2754:N2817" si="215">(J2754/86400)+25569+(-6/24)</f>
        <v>40895.515092592592</v>
      </c>
      <c r="O2754" t="b">
        <v>0</v>
      </c>
      <c r="P2754">
        <v>14</v>
      </c>
      <c r="Q2754" t="b">
        <v>0</v>
      </c>
      <c r="R2754" t="s">
        <v>8304</v>
      </c>
      <c r="S2754" s="7">
        <f t="shared" ref="S2754:S2817" si="216">F2754/D2754*100</f>
        <v>11.458333333333332</v>
      </c>
      <c r="T2754" s="7">
        <f t="shared" si="214"/>
        <v>39.285714285714285</v>
      </c>
      <c r="U2754" t="s">
        <v>8322</v>
      </c>
      <c r="V2754" t="s">
        <v>8358</v>
      </c>
    </row>
    <row r="2755" spans="1:22" ht="30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8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4">
        <f t="shared" ref="L2755:L2818" si="217">(K2755/86400)+25569+(-6/24)</f>
        <v>41117.650729166664</v>
      </c>
      <c r="M2755" s="19">
        <f t="shared" ref="M2755:M2818" si="218">YEAR(L2755)</f>
        <v>2012</v>
      </c>
      <c r="N2755" s="14">
        <f t="shared" si="215"/>
        <v>41147.650729166664</v>
      </c>
      <c r="O2755" t="b">
        <v>0</v>
      </c>
      <c r="P2755">
        <v>8</v>
      </c>
      <c r="Q2755" t="b">
        <v>0</v>
      </c>
      <c r="R2755" t="s">
        <v>8304</v>
      </c>
      <c r="S2755" s="7">
        <f t="shared" si="216"/>
        <v>19</v>
      </c>
      <c r="T2755" s="7">
        <f t="shared" ref="T2755:T2818" si="219">IFERROR(F2755/P2755,0)</f>
        <v>47.5</v>
      </c>
      <c r="U2755" t="s">
        <v>8322</v>
      </c>
      <c r="V2755" t="s">
        <v>8358</v>
      </c>
    </row>
    <row r="2756" spans="1:22" ht="4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4">
        <f t="shared" si="217"/>
        <v>41863.386006944442</v>
      </c>
      <c r="M2756" s="19">
        <f t="shared" si="218"/>
        <v>2014</v>
      </c>
      <c r="N2756" s="14">
        <f t="shared" si="215"/>
        <v>41893.386006944442</v>
      </c>
      <c r="O2756" t="b">
        <v>0</v>
      </c>
      <c r="P2756">
        <v>0</v>
      </c>
      <c r="Q2756" t="b">
        <v>0</v>
      </c>
      <c r="R2756" t="s">
        <v>8304</v>
      </c>
      <c r="S2756" s="7">
        <f t="shared" si="216"/>
        <v>0</v>
      </c>
      <c r="T2756" s="7">
        <f t="shared" si="219"/>
        <v>0</v>
      </c>
      <c r="U2756" t="s">
        <v>8322</v>
      </c>
      <c r="V2756" t="s">
        <v>8358</v>
      </c>
    </row>
    <row r="2757" spans="1:22" ht="30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15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4">
        <f t="shared" si="217"/>
        <v>42072.540821759263</v>
      </c>
      <c r="M2757" s="19">
        <f t="shared" si="218"/>
        <v>2015</v>
      </c>
      <c r="N2757" s="14">
        <f t="shared" si="215"/>
        <v>42102.540821759263</v>
      </c>
      <c r="O2757" t="b">
        <v>0</v>
      </c>
      <c r="P2757">
        <v>15</v>
      </c>
      <c r="Q2757" t="b">
        <v>0</v>
      </c>
      <c r="R2757" t="s">
        <v>8304</v>
      </c>
      <c r="S2757" s="7">
        <f t="shared" si="216"/>
        <v>52</v>
      </c>
      <c r="T2757" s="7">
        <f t="shared" si="219"/>
        <v>17.333333333333332</v>
      </c>
      <c r="U2757" t="s">
        <v>8322</v>
      </c>
      <c r="V2757" t="s">
        <v>8358</v>
      </c>
    </row>
    <row r="2758" spans="1:22" ht="4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33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4">
        <f t="shared" si="217"/>
        <v>41620.650474537033</v>
      </c>
      <c r="M2758" s="19">
        <f t="shared" si="218"/>
        <v>2013</v>
      </c>
      <c r="N2758" s="14">
        <f t="shared" si="215"/>
        <v>41650.650474537033</v>
      </c>
      <c r="O2758" t="b">
        <v>0</v>
      </c>
      <c r="P2758">
        <v>33</v>
      </c>
      <c r="Q2758" t="b">
        <v>0</v>
      </c>
      <c r="R2758" t="s">
        <v>8304</v>
      </c>
      <c r="S2758" s="7">
        <f t="shared" si="216"/>
        <v>10.48</v>
      </c>
      <c r="T2758" s="7">
        <f t="shared" si="219"/>
        <v>31.757575757575758</v>
      </c>
      <c r="U2758" t="s">
        <v>8322</v>
      </c>
      <c r="V2758" t="s">
        <v>8358</v>
      </c>
    </row>
    <row r="2759" spans="1:22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2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4">
        <f t="shared" si="217"/>
        <v>42573.40662037037</v>
      </c>
      <c r="M2759" s="19">
        <f t="shared" si="218"/>
        <v>2016</v>
      </c>
      <c r="N2759" s="14">
        <f t="shared" si="215"/>
        <v>42588.40662037037</v>
      </c>
      <c r="O2759" t="b">
        <v>0</v>
      </c>
      <c r="P2759">
        <v>2</v>
      </c>
      <c r="Q2759" t="b">
        <v>0</v>
      </c>
      <c r="R2759" t="s">
        <v>8304</v>
      </c>
      <c r="S2759" s="7">
        <f t="shared" si="216"/>
        <v>0.66666666666666674</v>
      </c>
      <c r="T2759" s="7">
        <f t="shared" si="219"/>
        <v>5</v>
      </c>
      <c r="U2759" t="s">
        <v>8322</v>
      </c>
      <c r="V2759" t="s">
        <v>8358</v>
      </c>
    </row>
    <row r="2760" spans="1:22" ht="45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6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4">
        <f t="shared" si="217"/>
        <v>42639.191932870366</v>
      </c>
      <c r="M2760" s="19">
        <f t="shared" si="218"/>
        <v>2016</v>
      </c>
      <c r="N2760" s="14">
        <f t="shared" si="215"/>
        <v>42653.191932870366</v>
      </c>
      <c r="O2760" t="b">
        <v>0</v>
      </c>
      <c r="P2760">
        <v>6</v>
      </c>
      <c r="Q2760" t="b">
        <v>0</v>
      </c>
      <c r="R2760" t="s">
        <v>8304</v>
      </c>
      <c r="S2760" s="7">
        <f t="shared" si="216"/>
        <v>11.700000000000001</v>
      </c>
      <c r="T2760" s="7">
        <f t="shared" si="219"/>
        <v>39</v>
      </c>
      <c r="U2760" t="s">
        <v>8322</v>
      </c>
      <c r="V2760" t="s">
        <v>8358</v>
      </c>
    </row>
    <row r="2761" spans="1:22" ht="4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2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4">
        <f t="shared" si="217"/>
        <v>42524.11650462963</v>
      </c>
      <c r="M2761" s="19">
        <f t="shared" si="218"/>
        <v>2016</v>
      </c>
      <c r="N2761" s="14">
        <f t="shared" si="215"/>
        <v>42567.11650462963</v>
      </c>
      <c r="O2761" t="b">
        <v>0</v>
      </c>
      <c r="P2761">
        <v>2</v>
      </c>
      <c r="Q2761" t="b">
        <v>0</v>
      </c>
      <c r="R2761" t="s">
        <v>8304</v>
      </c>
      <c r="S2761" s="7">
        <f t="shared" si="216"/>
        <v>10.5</v>
      </c>
      <c r="T2761" s="7">
        <f t="shared" si="219"/>
        <v>52.5</v>
      </c>
      <c r="U2761" t="s">
        <v>8322</v>
      </c>
      <c r="V2761" t="s">
        <v>8358</v>
      </c>
    </row>
    <row r="2762" spans="1:22" ht="4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4">
        <f t="shared" si="217"/>
        <v>41415.211319444446</v>
      </c>
      <c r="M2762" s="19">
        <f t="shared" si="218"/>
        <v>2013</v>
      </c>
      <c r="N2762" s="14">
        <f t="shared" si="215"/>
        <v>41445.211319444446</v>
      </c>
      <c r="O2762" t="b">
        <v>0</v>
      </c>
      <c r="P2762">
        <v>0</v>
      </c>
      <c r="Q2762" t="b">
        <v>0</v>
      </c>
      <c r="R2762" t="s">
        <v>8304</v>
      </c>
      <c r="S2762" s="7">
        <f t="shared" si="216"/>
        <v>0</v>
      </c>
      <c r="T2762" s="7">
        <f t="shared" si="219"/>
        <v>0</v>
      </c>
      <c r="U2762" t="s">
        <v>8322</v>
      </c>
      <c r="V2762" t="s">
        <v>8358</v>
      </c>
    </row>
    <row r="2763" spans="1:22" ht="30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4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4">
        <f t="shared" si="217"/>
        <v>41246.813576388886</v>
      </c>
      <c r="M2763" s="19">
        <f t="shared" si="218"/>
        <v>2012</v>
      </c>
      <c r="N2763" s="14">
        <f t="shared" si="215"/>
        <v>41276.813576388886</v>
      </c>
      <c r="O2763" t="b">
        <v>0</v>
      </c>
      <c r="P2763">
        <v>4</v>
      </c>
      <c r="Q2763" t="b">
        <v>0</v>
      </c>
      <c r="R2763" t="s">
        <v>8304</v>
      </c>
      <c r="S2763" s="7">
        <f t="shared" si="216"/>
        <v>0.72</v>
      </c>
      <c r="T2763" s="7">
        <f t="shared" si="219"/>
        <v>9</v>
      </c>
      <c r="U2763" t="s">
        <v>8322</v>
      </c>
      <c r="V2763" t="s">
        <v>8358</v>
      </c>
    </row>
    <row r="2764" spans="1:22" ht="4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1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4">
        <f t="shared" si="217"/>
        <v>40926.786979166667</v>
      </c>
      <c r="M2764" s="19">
        <f t="shared" si="218"/>
        <v>2012</v>
      </c>
      <c r="N2764" s="14">
        <f t="shared" si="215"/>
        <v>40986.745312500003</v>
      </c>
      <c r="O2764" t="b">
        <v>0</v>
      </c>
      <c r="P2764">
        <v>1</v>
      </c>
      <c r="Q2764" t="b">
        <v>0</v>
      </c>
      <c r="R2764" t="s">
        <v>8304</v>
      </c>
      <c r="S2764" s="7">
        <f t="shared" si="216"/>
        <v>0.76923076923076927</v>
      </c>
      <c r="T2764" s="7">
        <f t="shared" si="219"/>
        <v>25</v>
      </c>
      <c r="U2764" t="s">
        <v>8322</v>
      </c>
      <c r="V2764" t="s">
        <v>8358</v>
      </c>
    </row>
    <row r="2765" spans="1:22" ht="30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3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4">
        <f t="shared" si="217"/>
        <v>41373.329675925925</v>
      </c>
      <c r="M2765" s="19">
        <f t="shared" si="218"/>
        <v>2013</v>
      </c>
      <c r="N2765" s="14">
        <f t="shared" si="215"/>
        <v>41418.329675925925</v>
      </c>
      <c r="O2765" t="b">
        <v>0</v>
      </c>
      <c r="P2765">
        <v>3</v>
      </c>
      <c r="Q2765" t="b">
        <v>0</v>
      </c>
      <c r="R2765" t="s">
        <v>8304</v>
      </c>
      <c r="S2765" s="7">
        <f t="shared" si="216"/>
        <v>0.22842639593908631</v>
      </c>
      <c r="T2765" s="7">
        <f t="shared" si="219"/>
        <v>30</v>
      </c>
      <c r="U2765" t="s">
        <v>8322</v>
      </c>
      <c r="V2765" t="s">
        <v>8358</v>
      </c>
    </row>
    <row r="2766" spans="1:22" ht="4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4">
        <f t="shared" si="217"/>
        <v>41030.042025462964</v>
      </c>
      <c r="M2766" s="19">
        <f t="shared" si="218"/>
        <v>2012</v>
      </c>
      <c r="N2766" s="14">
        <f t="shared" si="215"/>
        <v>41059.541666666664</v>
      </c>
      <c r="O2766" t="b">
        <v>0</v>
      </c>
      <c r="P2766">
        <v>4</v>
      </c>
      <c r="Q2766" t="b">
        <v>0</v>
      </c>
      <c r="R2766" t="s">
        <v>8304</v>
      </c>
      <c r="S2766" s="7">
        <f t="shared" si="216"/>
        <v>1.125</v>
      </c>
      <c r="T2766" s="7">
        <f t="shared" si="219"/>
        <v>11.25</v>
      </c>
      <c r="U2766" t="s">
        <v>8322</v>
      </c>
      <c r="V2766" t="s">
        <v>8358</v>
      </c>
    </row>
    <row r="2767" spans="1:22" ht="30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4">
        <f t="shared" si="217"/>
        <v>41194.329027777778</v>
      </c>
      <c r="M2767" s="19">
        <f t="shared" si="218"/>
        <v>2012</v>
      </c>
      <c r="N2767" s="14">
        <f t="shared" si="215"/>
        <v>41210.329027777778</v>
      </c>
      <c r="O2767" t="b">
        <v>0</v>
      </c>
      <c r="P2767">
        <v>0</v>
      </c>
      <c r="Q2767" t="b">
        <v>0</v>
      </c>
      <c r="R2767" t="s">
        <v>8304</v>
      </c>
      <c r="S2767" s="7">
        <f t="shared" si="216"/>
        <v>0</v>
      </c>
      <c r="T2767" s="7">
        <f t="shared" si="219"/>
        <v>0</v>
      </c>
      <c r="U2767" t="s">
        <v>8322</v>
      </c>
      <c r="V2767" t="s">
        <v>8358</v>
      </c>
    </row>
    <row r="2768" spans="1:22" ht="4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4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4">
        <f t="shared" si="217"/>
        <v>40736.418032407411</v>
      </c>
      <c r="M2768" s="19">
        <f t="shared" si="218"/>
        <v>2011</v>
      </c>
      <c r="N2768" s="14">
        <f t="shared" si="215"/>
        <v>40766.418032407411</v>
      </c>
      <c r="O2768" t="b">
        <v>0</v>
      </c>
      <c r="P2768">
        <v>4</v>
      </c>
      <c r="Q2768" t="b">
        <v>0</v>
      </c>
      <c r="R2768" t="s">
        <v>8304</v>
      </c>
      <c r="S2768" s="7">
        <f t="shared" si="216"/>
        <v>2</v>
      </c>
      <c r="T2768" s="7">
        <f t="shared" si="219"/>
        <v>25</v>
      </c>
      <c r="U2768" t="s">
        <v>8322</v>
      </c>
      <c r="V2768" t="s">
        <v>8358</v>
      </c>
    </row>
    <row r="2769" spans="1:22" ht="4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4">
        <f t="shared" si="217"/>
        <v>42172.708912037036</v>
      </c>
      <c r="M2769" s="19">
        <f t="shared" si="218"/>
        <v>2015</v>
      </c>
      <c r="N2769" s="14">
        <f t="shared" si="215"/>
        <v>42232.708912037036</v>
      </c>
      <c r="O2769" t="b">
        <v>0</v>
      </c>
      <c r="P2769">
        <v>3</v>
      </c>
      <c r="Q2769" t="b">
        <v>0</v>
      </c>
      <c r="R2769" t="s">
        <v>8304</v>
      </c>
      <c r="S2769" s="7">
        <f t="shared" si="216"/>
        <v>0.85000000000000009</v>
      </c>
      <c r="T2769" s="7">
        <f t="shared" si="219"/>
        <v>11.333333333333334</v>
      </c>
      <c r="U2769" t="s">
        <v>8322</v>
      </c>
      <c r="V2769" t="s">
        <v>8358</v>
      </c>
    </row>
    <row r="2770" spans="1:22" ht="4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34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4">
        <f t="shared" si="217"/>
        <v>40967.364849537036</v>
      </c>
      <c r="M2770" s="19">
        <f t="shared" si="218"/>
        <v>2012</v>
      </c>
      <c r="N2770" s="14">
        <f t="shared" si="215"/>
        <v>40997.323182870372</v>
      </c>
      <c r="O2770" t="b">
        <v>0</v>
      </c>
      <c r="P2770">
        <v>34</v>
      </c>
      <c r="Q2770" t="b">
        <v>0</v>
      </c>
      <c r="R2770" t="s">
        <v>8304</v>
      </c>
      <c r="S2770" s="7">
        <f t="shared" si="216"/>
        <v>14.314285714285715</v>
      </c>
      <c r="T2770" s="7">
        <f t="shared" si="219"/>
        <v>29.470588235294116</v>
      </c>
      <c r="U2770" t="s">
        <v>8322</v>
      </c>
      <c r="V2770" t="s">
        <v>8358</v>
      </c>
    </row>
    <row r="2771" spans="1:22" ht="4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4">
        <f t="shared" si="217"/>
        <v>41745.576273148152</v>
      </c>
      <c r="M2771" s="19">
        <f t="shared" si="218"/>
        <v>2014</v>
      </c>
      <c r="N2771" s="14">
        <f t="shared" si="215"/>
        <v>41795.576273148152</v>
      </c>
      <c r="O2771" t="b">
        <v>0</v>
      </c>
      <c r="P2771">
        <v>2</v>
      </c>
      <c r="Q2771" t="b">
        <v>0</v>
      </c>
      <c r="R2771" t="s">
        <v>8304</v>
      </c>
      <c r="S2771" s="7">
        <f t="shared" si="216"/>
        <v>0.25</v>
      </c>
      <c r="T2771" s="7">
        <f t="shared" si="219"/>
        <v>1</v>
      </c>
      <c r="U2771" t="s">
        <v>8322</v>
      </c>
      <c r="V2771" t="s">
        <v>8358</v>
      </c>
    </row>
    <row r="2772" spans="1:22" ht="4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33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4">
        <f t="shared" si="217"/>
        <v>41686.455208333333</v>
      </c>
      <c r="M2772" s="19">
        <f t="shared" si="218"/>
        <v>2014</v>
      </c>
      <c r="N2772" s="14">
        <f t="shared" si="215"/>
        <v>41716.413541666669</v>
      </c>
      <c r="O2772" t="b">
        <v>0</v>
      </c>
      <c r="P2772">
        <v>33</v>
      </c>
      <c r="Q2772" t="b">
        <v>0</v>
      </c>
      <c r="R2772" t="s">
        <v>8304</v>
      </c>
      <c r="S2772" s="7">
        <f t="shared" si="216"/>
        <v>10.411249999999999</v>
      </c>
      <c r="T2772" s="7">
        <f t="shared" si="219"/>
        <v>63.098484848484851</v>
      </c>
      <c r="U2772" t="s">
        <v>8322</v>
      </c>
      <c r="V2772" t="s">
        <v>8358</v>
      </c>
    </row>
    <row r="2773" spans="1:22" ht="4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4">
        <f t="shared" si="217"/>
        <v>41257.281712962962</v>
      </c>
      <c r="M2773" s="19">
        <f t="shared" si="218"/>
        <v>2012</v>
      </c>
      <c r="N2773" s="14">
        <f t="shared" si="215"/>
        <v>41306.458333333336</v>
      </c>
      <c r="O2773" t="b">
        <v>0</v>
      </c>
      <c r="P2773">
        <v>0</v>
      </c>
      <c r="Q2773" t="b">
        <v>0</v>
      </c>
      <c r="R2773" t="s">
        <v>8304</v>
      </c>
      <c r="S2773" s="7">
        <f t="shared" si="216"/>
        <v>0</v>
      </c>
      <c r="T2773" s="7">
        <f t="shared" si="219"/>
        <v>0</v>
      </c>
      <c r="U2773" t="s">
        <v>8322</v>
      </c>
      <c r="V2773" t="s">
        <v>8358</v>
      </c>
    </row>
    <row r="2774" spans="1:22" ht="4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4">
        <f t="shared" si="217"/>
        <v>41537.619143518517</v>
      </c>
      <c r="M2774" s="19">
        <f t="shared" si="218"/>
        <v>2013</v>
      </c>
      <c r="N2774" s="14">
        <f t="shared" si="215"/>
        <v>41552.619143518517</v>
      </c>
      <c r="O2774" t="b">
        <v>0</v>
      </c>
      <c r="P2774">
        <v>0</v>
      </c>
      <c r="Q2774" t="b">
        <v>0</v>
      </c>
      <c r="R2774" t="s">
        <v>8304</v>
      </c>
      <c r="S2774" s="7">
        <f t="shared" si="216"/>
        <v>0</v>
      </c>
      <c r="T2774" s="7">
        <f t="shared" si="219"/>
        <v>0</v>
      </c>
      <c r="U2774" t="s">
        <v>8322</v>
      </c>
      <c r="V2774" t="s">
        <v>8358</v>
      </c>
    </row>
    <row r="2775" spans="1:22" ht="30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4">
        <f t="shared" si="217"/>
        <v>42474.61482638889</v>
      </c>
      <c r="M2775" s="19">
        <f t="shared" si="218"/>
        <v>2016</v>
      </c>
      <c r="N2775" s="14">
        <f t="shared" si="215"/>
        <v>42484.61482638889</v>
      </c>
      <c r="O2775" t="b">
        <v>0</v>
      </c>
      <c r="P2775">
        <v>1</v>
      </c>
      <c r="Q2775" t="b">
        <v>0</v>
      </c>
      <c r="R2775" t="s">
        <v>8304</v>
      </c>
      <c r="S2775" s="7">
        <f t="shared" si="216"/>
        <v>0.18867924528301888</v>
      </c>
      <c r="T2775" s="7">
        <f t="shared" si="219"/>
        <v>1</v>
      </c>
      <c r="U2775" t="s">
        <v>8322</v>
      </c>
      <c r="V2775" t="s">
        <v>8358</v>
      </c>
    </row>
    <row r="2776" spans="1:22" ht="4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13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4">
        <f t="shared" si="217"/>
        <v>41310.876481481479</v>
      </c>
      <c r="M2776" s="19">
        <f t="shared" si="218"/>
        <v>2013</v>
      </c>
      <c r="N2776" s="14">
        <f t="shared" si="215"/>
        <v>41340.876481481479</v>
      </c>
      <c r="O2776" t="b">
        <v>0</v>
      </c>
      <c r="P2776">
        <v>13</v>
      </c>
      <c r="Q2776" t="b">
        <v>0</v>
      </c>
      <c r="R2776" t="s">
        <v>8304</v>
      </c>
      <c r="S2776" s="7">
        <f t="shared" si="216"/>
        <v>14.249999999999998</v>
      </c>
      <c r="T2776" s="7">
        <f t="shared" si="219"/>
        <v>43.846153846153847</v>
      </c>
      <c r="U2776" t="s">
        <v>8322</v>
      </c>
      <c r="V2776" t="s">
        <v>8358</v>
      </c>
    </row>
    <row r="2777" spans="1:22" ht="4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2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4">
        <f t="shared" si="217"/>
        <v>40862.763356481482</v>
      </c>
      <c r="M2777" s="19">
        <f t="shared" si="218"/>
        <v>2011</v>
      </c>
      <c r="N2777" s="14">
        <f t="shared" si="215"/>
        <v>40892.763356481482</v>
      </c>
      <c r="O2777" t="b">
        <v>0</v>
      </c>
      <c r="P2777">
        <v>2</v>
      </c>
      <c r="Q2777" t="b">
        <v>0</v>
      </c>
      <c r="R2777" t="s">
        <v>8304</v>
      </c>
      <c r="S2777" s="7">
        <f t="shared" si="216"/>
        <v>3</v>
      </c>
      <c r="T2777" s="7">
        <f t="shared" si="219"/>
        <v>75</v>
      </c>
      <c r="U2777" t="s">
        <v>8322</v>
      </c>
      <c r="V2777" t="s">
        <v>8358</v>
      </c>
    </row>
    <row r="2778" spans="1:22" ht="45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36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4">
        <f t="shared" si="217"/>
        <v>42136.047175925924</v>
      </c>
      <c r="M2778" s="19">
        <f t="shared" si="218"/>
        <v>2015</v>
      </c>
      <c r="N2778" s="14">
        <f t="shared" si="215"/>
        <v>42167.047175925924</v>
      </c>
      <c r="O2778" t="b">
        <v>0</v>
      </c>
      <c r="P2778">
        <v>36</v>
      </c>
      <c r="Q2778" t="b">
        <v>0</v>
      </c>
      <c r="R2778" t="s">
        <v>8304</v>
      </c>
      <c r="S2778" s="7">
        <f t="shared" si="216"/>
        <v>7.8809523809523814</v>
      </c>
      <c r="T2778" s="7">
        <f t="shared" si="219"/>
        <v>45.972222222222221</v>
      </c>
      <c r="U2778" t="s">
        <v>8322</v>
      </c>
      <c r="V2778" t="s">
        <v>8358</v>
      </c>
    </row>
    <row r="2779" spans="1:22" ht="4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4">
        <f t="shared" si="217"/>
        <v>42172.419027777782</v>
      </c>
      <c r="M2779" s="19">
        <f t="shared" si="218"/>
        <v>2015</v>
      </c>
      <c r="N2779" s="14">
        <f t="shared" si="215"/>
        <v>42202.419027777782</v>
      </c>
      <c r="O2779" t="b">
        <v>0</v>
      </c>
      <c r="P2779">
        <v>1</v>
      </c>
      <c r="Q2779" t="b">
        <v>0</v>
      </c>
      <c r="R2779" t="s">
        <v>8304</v>
      </c>
      <c r="S2779" s="7">
        <f t="shared" si="216"/>
        <v>0.33333333333333337</v>
      </c>
      <c r="T2779" s="7">
        <f t="shared" si="219"/>
        <v>10</v>
      </c>
      <c r="U2779" t="s">
        <v>8322</v>
      </c>
      <c r="V2779" t="s">
        <v>8358</v>
      </c>
    </row>
    <row r="2780" spans="1:22" ht="60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15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4">
        <f t="shared" si="217"/>
        <v>41846.728078703702</v>
      </c>
      <c r="M2780" s="19">
        <f t="shared" si="218"/>
        <v>2014</v>
      </c>
      <c r="N2780" s="14">
        <f t="shared" si="215"/>
        <v>41876.728078703702</v>
      </c>
      <c r="O2780" t="b">
        <v>0</v>
      </c>
      <c r="P2780">
        <v>15</v>
      </c>
      <c r="Q2780" t="b">
        <v>0</v>
      </c>
      <c r="R2780" t="s">
        <v>8304</v>
      </c>
      <c r="S2780" s="7">
        <f t="shared" si="216"/>
        <v>25.545454545454543</v>
      </c>
      <c r="T2780" s="7">
        <f t="shared" si="219"/>
        <v>93.666666666666671</v>
      </c>
      <c r="U2780" t="s">
        <v>8322</v>
      </c>
      <c r="V2780" t="s">
        <v>8358</v>
      </c>
    </row>
    <row r="2781" spans="1:22" ht="4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1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4">
        <f t="shared" si="217"/>
        <v>42300.335891203707</v>
      </c>
      <c r="M2781" s="19">
        <f t="shared" si="218"/>
        <v>2015</v>
      </c>
      <c r="N2781" s="14">
        <f t="shared" si="215"/>
        <v>42330.377557870372</v>
      </c>
      <c r="O2781" t="b">
        <v>0</v>
      </c>
      <c r="P2781">
        <v>1</v>
      </c>
      <c r="Q2781" t="b">
        <v>0</v>
      </c>
      <c r="R2781" t="s">
        <v>8304</v>
      </c>
      <c r="S2781" s="7">
        <f t="shared" si="216"/>
        <v>2.12</v>
      </c>
      <c r="T2781" s="7">
        <f t="shared" si="219"/>
        <v>53</v>
      </c>
      <c r="U2781" t="s">
        <v>8322</v>
      </c>
      <c r="V2781" t="s">
        <v>8358</v>
      </c>
    </row>
    <row r="2782" spans="1:22" ht="30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4">
        <f t="shared" si="217"/>
        <v>42774.197777777779</v>
      </c>
      <c r="M2782" s="19">
        <f t="shared" si="218"/>
        <v>2017</v>
      </c>
      <c r="N2782" s="14">
        <f t="shared" si="215"/>
        <v>42804.197777777779</v>
      </c>
      <c r="O2782" t="b">
        <v>0</v>
      </c>
      <c r="P2782">
        <v>0</v>
      </c>
      <c r="Q2782" t="b">
        <v>0</v>
      </c>
      <c r="R2782" t="s">
        <v>8304</v>
      </c>
      <c r="S2782" s="7">
        <f t="shared" si="216"/>
        <v>0</v>
      </c>
      <c r="T2782" s="7">
        <f t="shared" si="219"/>
        <v>0</v>
      </c>
      <c r="U2782" t="s">
        <v>8322</v>
      </c>
      <c r="V2782" t="s">
        <v>8358</v>
      </c>
    </row>
    <row r="2783" spans="1:22" ht="30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28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4">
        <f t="shared" si="217"/>
        <v>42018.69159722222</v>
      </c>
      <c r="M2783" s="19">
        <f t="shared" si="218"/>
        <v>2015</v>
      </c>
      <c r="N2783" s="14">
        <f t="shared" si="215"/>
        <v>42047.041666666672</v>
      </c>
      <c r="O2783" t="b">
        <v>0</v>
      </c>
      <c r="P2783">
        <v>28</v>
      </c>
      <c r="Q2783" t="b">
        <v>1</v>
      </c>
      <c r="R2783" t="s">
        <v>8271</v>
      </c>
      <c r="S2783" s="7">
        <f t="shared" si="216"/>
        <v>105.28</v>
      </c>
      <c r="T2783" s="7">
        <f t="shared" si="219"/>
        <v>47</v>
      </c>
      <c r="U2783" t="s">
        <v>8317</v>
      </c>
      <c r="V2783" t="s">
        <v>8318</v>
      </c>
    </row>
    <row r="2784" spans="1:22" ht="30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18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4">
        <f t="shared" si="217"/>
        <v>42026.674976851849</v>
      </c>
      <c r="M2784" s="19">
        <f t="shared" si="218"/>
        <v>2015</v>
      </c>
      <c r="N2784" s="14">
        <f t="shared" si="215"/>
        <v>42051.957638888889</v>
      </c>
      <c r="O2784" t="b">
        <v>0</v>
      </c>
      <c r="P2784">
        <v>18</v>
      </c>
      <c r="Q2784" t="b">
        <v>1</v>
      </c>
      <c r="R2784" t="s">
        <v>8271</v>
      </c>
      <c r="S2784" s="7">
        <f t="shared" si="216"/>
        <v>120</v>
      </c>
      <c r="T2784" s="7">
        <f t="shared" si="219"/>
        <v>66.666666666666671</v>
      </c>
      <c r="U2784" t="s">
        <v>8317</v>
      </c>
      <c r="V2784" t="s">
        <v>8318</v>
      </c>
    </row>
    <row r="2785" spans="1:22" ht="4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61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4">
        <f t="shared" si="217"/>
        <v>42103.285254629634</v>
      </c>
      <c r="M2785" s="19">
        <f t="shared" si="218"/>
        <v>2015</v>
      </c>
      <c r="N2785" s="14">
        <f t="shared" si="215"/>
        <v>42117.285254629634</v>
      </c>
      <c r="O2785" t="b">
        <v>0</v>
      </c>
      <c r="P2785">
        <v>61</v>
      </c>
      <c r="Q2785" t="b">
        <v>1</v>
      </c>
      <c r="R2785" t="s">
        <v>8271</v>
      </c>
      <c r="S2785" s="7">
        <f t="shared" si="216"/>
        <v>114.5</v>
      </c>
      <c r="T2785" s="7">
        <f t="shared" si="219"/>
        <v>18.770491803278688</v>
      </c>
      <c r="U2785" t="s">
        <v>8317</v>
      </c>
      <c r="V2785" t="s">
        <v>8318</v>
      </c>
    </row>
    <row r="2786" spans="1:22" ht="30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108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4">
        <f t="shared" si="217"/>
        <v>41920.537534722222</v>
      </c>
      <c r="M2786" s="19">
        <f t="shared" si="218"/>
        <v>2014</v>
      </c>
      <c r="N2786" s="14">
        <f t="shared" si="215"/>
        <v>41941.537534722222</v>
      </c>
      <c r="O2786" t="b">
        <v>0</v>
      </c>
      <c r="P2786">
        <v>108</v>
      </c>
      <c r="Q2786" t="b">
        <v>1</v>
      </c>
      <c r="R2786" t="s">
        <v>8271</v>
      </c>
      <c r="S2786" s="7">
        <f t="shared" si="216"/>
        <v>119</v>
      </c>
      <c r="T2786" s="7">
        <f t="shared" si="219"/>
        <v>66.111111111111114</v>
      </c>
      <c r="U2786" t="s">
        <v>8317</v>
      </c>
      <c r="V2786" t="s">
        <v>8318</v>
      </c>
    </row>
    <row r="2787" spans="1:22" ht="4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142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4">
        <f t="shared" si="217"/>
        <v>42557.939432870371</v>
      </c>
      <c r="M2787" s="19">
        <f t="shared" si="218"/>
        <v>2016</v>
      </c>
      <c r="N2787" s="14">
        <f t="shared" si="215"/>
        <v>42587.625</v>
      </c>
      <c r="O2787" t="b">
        <v>0</v>
      </c>
      <c r="P2787">
        <v>142</v>
      </c>
      <c r="Q2787" t="b">
        <v>1</v>
      </c>
      <c r="R2787" t="s">
        <v>8271</v>
      </c>
      <c r="S2787" s="7">
        <f t="shared" si="216"/>
        <v>104.67999999999999</v>
      </c>
      <c r="T2787" s="7">
        <f t="shared" si="219"/>
        <v>36.859154929577464</v>
      </c>
      <c r="U2787" t="s">
        <v>8317</v>
      </c>
      <c r="V2787" t="s">
        <v>8318</v>
      </c>
    </row>
    <row r="2788" spans="1:22" ht="30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74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4">
        <f t="shared" si="217"/>
        <v>41815.319212962961</v>
      </c>
      <c r="M2788" s="19">
        <f t="shared" si="218"/>
        <v>2014</v>
      </c>
      <c r="N2788" s="14">
        <f t="shared" si="215"/>
        <v>41829.319212962961</v>
      </c>
      <c r="O2788" t="b">
        <v>0</v>
      </c>
      <c r="P2788">
        <v>74</v>
      </c>
      <c r="Q2788" t="b">
        <v>1</v>
      </c>
      <c r="R2788" t="s">
        <v>8271</v>
      </c>
      <c r="S2788" s="7">
        <f t="shared" si="216"/>
        <v>117.83999999999999</v>
      </c>
      <c r="T2788" s="7">
        <f t="shared" si="219"/>
        <v>39.810810810810814</v>
      </c>
      <c r="U2788" t="s">
        <v>8317</v>
      </c>
      <c r="V2788" t="s">
        <v>8318</v>
      </c>
    </row>
    <row r="2789" spans="1:22" ht="4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38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4">
        <f t="shared" si="217"/>
        <v>41807.948518518519</v>
      </c>
      <c r="M2789" s="19">
        <f t="shared" si="218"/>
        <v>2014</v>
      </c>
      <c r="N2789" s="14">
        <f t="shared" si="215"/>
        <v>41837.948518518519</v>
      </c>
      <c r="O2789" t="b">
        <v>0</v>
      </c>
      <c r="P2789">
        <v>38</v>
      </c>
      <c r="Q2789" t="b">
        <v>1</v>
      </c>
      <c r="R2789" t="s">
        <v>8271</v>
      </c>
      <c r="S2789" s="7">
        <f t="shared" si="216"/>
        <v>119.7</v>
      </c>
      <c r="T2789" s="7">
        <f t="shared" si="219"/>
        <v>31.5</v>
      </c>
      <c r="U2789" t="s">
        <v>8317</v>
      </c>
      <c r="V2789" t="s">
        <v>8318</v>
      </c>
    </row>
    <row r="2790" spans="1:22" ht="30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4">
        <f t="shared" si="217"/>
        <v>42550.451886574076</v>
      </c>
      <c r="M2790" s="19">
        <f t="shared" si="218"/>
        <v>2016</v>
      </c>
      <c r="N2790" s="14">
        <f t="shared" si="215"/>
        <v>42580.451886574076</v>
      </c>
      <c r="O2790" t="b">
        <v>0</v>
      </c>
      <c r="P2790">
        <v>20</v>
      </c>
      <c r="Q2790" t="b">
        <v>1</v>
      </c>
      <c r="R2790" t="s">
        <v>8271</v>
      </c>
      <c r="S2790" s="7">
        <f t="shared" si="216"/>
        <v>102.49999999999999</v>
      </c>
      <c r="T2790" s="7">
        <f t="shared" si="219"/>
        <v>102.5</v>
      </c>
      <c r="U2790" t="s">
        <v>8317</v>
      </c>
      <c r="V2790" t="s">
        <v>8318</v>
      </c>
    </row>
    <row r="2791" spans="1:22" ht="30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24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4">
        <f t="shared" si="217"/>
        <v>42055.763124999998</v>
      </c>
      <c r="M2791" s="19">
        <f t="shared" si="218"/>
        <v>2015</v>
      </c>
      <c r="N2791" s="14">
        <f t="shared" si="215"/>
        <v>42074.916666666672</v>
      </c>
      <c r="O2791" t="b">
        <v>0</v>
      </c>
      <c r="P2791">
        <v>24</v>
      </c>
      <c r="Q2791" t="b">
        <v>1</v>
      </c>
      <c r="R2791" t="s">
        <v>8271</v>
      </c>
      <c r="S2791" s="7">
        <f t="shared" si="216"/>
        <v>101.16666666666667</v>
      </c>
      <c r="T2791" s="7">
        <f t="shared" si="219"/>
        <v>126.45833333333333</v>
      </c>
      <c r="U2791" t="s">
        <v>8317</v>
      </c>
      <c r="V2791" t="s">
        <v>8318</v>
      </c>
    </row>
    <row r="2792" spans="1:22" ht="4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66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4">
        <f t="shared" si="217"/>
        <v>42016.688692129625</v>
      </c>
      <c r="M2792" s="19">
        <f t="shared" si="218"/>
        <v>2015</v>
      </c>
      <c r="N2792" s="14">
        <f t="shared" si="215"/>
        <v>42046.688692129625</v>
      </c>
      <c r="O2792" t="b">
        <v>0</v>
      </c>
      <c r="P2792">
        <v>66</v>
      </c>
      <c r="Q2792" t="b">
        <v>1</v>
      </c>
      <c r="R2792" t="s">
        <v>8271</v>
      </c>
      <c r="S2792" s="7">
        <f t="shared" si="216"/>
        <v>105.33333333333333</v>
      </c>
      <c r="T2792" s="7">
        <f t="shared" si="219"/>
        <v>47.878787878787875</v>
      </c>
      <c r="U2792" t="s">
        <v>8317</v>
      </c>
      <c r="V2792" t="s">
        <v>8318</v>
      </c>
    </row>
    <row r="2793" spans="1:22" ht="45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28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4">
        <f t="shared" si="217"/>
        <v>42591.649988425925</v>
      </c>
      <c r="M2793" s="19">
        <f t="shared" si="218"/>
        <v>2016</v>
      </c>
      <c r="N2793" s="14">
        <f t="shared" si="215"/>
        <v>42621.916666666672</v>
      </c>
      <c r="O2793" t="b">
        <v>0</v>
      </c>
      <c r="P2793">
        <v>28</v>
      </c>
      <c r="Q2793" t="b">
        <v>1</v>
      </c>
      <c r="R2793" t="s">
        <v>8271</v>
      </c>
      <c r="S2793" s="7">
        <f t="shared" si="216"/>
        <v>102.49999999999999</v>
      </c>
      <c r="T2793" s="7">
        <f t="shared" si="219"/>
        <v>73.214285714285708</v>
      </c>
      <c r="U2793" t="s">
        <v>8317</v>
      </c>
      <c r="V2793" t="s">
        <v>8318</v>
      </c>
    </row>
    <row r="2794" spans="1:22" ht="4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24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4">
        <f t="shared" si="217"/>
        <v>42182.981006944443</v>
      </c>
      <c r="M2794" s="19">
        <f t="shared" si="218"/>
        <v>2015</v>
      </c>
      <c r="N2794" s="14">
        <f t="shared" si="215"/>
        <v>42227.981006944443</v>
      </c>
      <c r="O2794" t="b">
        <v>0</v>
      </c>
      <c r="P2794">
        <v>24</v>
      </c>
      <c r="Q2794" t="b">
        <v>1</v>
      </c>
      <c r="R2794" t="s">
        <v>8271</v>
      </c>
      <c r="S2794" s="7">
        <f t="shared" si="216"/>
        <v>107.60000000000001</v>
      </c>
      <c r="T2794" s="7">
        <f t="shared" si="219"/>
        <v>89.666666666666671</v>
      </c>
      <c r="U2794" t="s">
        <v>8317</v>
      </c>
      <c r="V2794" t="s">
        <v>8318</v>
      </c>
    </row>
    <row r="2795" spans="1:22" ht="60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73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4">
        <f t="shared" si="217"/>
        <v>42176.169039351851</v>
      </c>
      <c r="M2795" s="19">
        <f t="shared" si="218"/>
        <v>2015</v>
      </c>
      <c r="N2795" s="14">
        <f t="shared" si="215"/>
        <v>42206.169039351851</v>
      </c>
      <c r="O2795" t="b">
        <v>0</v>
      </c>
      <c r="P2795">
        <v>73</v>
      </c>
      <c r="Q2795" t="b">
        <v>1</v>
      </c>
      <c r="R2795" t="s">
        <v>8271</v>
      </c>
      <c r="S2795" s="7">
        <f t="shared" si="216"/>
        <v>110.5675</v>
      </c>
      <c r="T2795" s="7">
        <f t="shared" si="219"/>
        <v>151.4623287671233</v>
      </c>
      <c r="U2795" t="s">
        <v>8317</v>
      </c>
      <c r="V2795" t="s">
        <v>8318</v>
      </c>
    </row>
    <row r="2796" spans="1:22" ht="45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3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4">
        <f t="shared" si="217"/>
        <v>42416.441655092596</v>
      </c>
      <c r="M2796" s="19">
        <f t="shared" si="218"/>
        <v>2016</v>
      </c>
      <c r="N2796" s="14">
        <f t="shared" si="215"/>
        <v>42432.541666666672</v>
      </c>
      <c r="O2796" t="b">
        <v>0</v>
      </c>
      <c r="P2796">
        <v>3</v>
      </c>
      <c r="Q2796" t="b">
        <v>1</v>
      </c>
      <c r="R2796" t="s">
        <v>8271</v>
      </c>
      <c r="S2796" s="7">
        <f t="shared" si="216"/>
        <v>150</v>
      </c>
      <c r="T2796" s="7">
        <f t="shared" si="219"/>
        <v>25</v>
      </c>
      <c r="U2796" t="s">
        <v>8317</v>
      </c>
      <c r="V2796" t="s">
        <v>8318</v>
      </c>
    </row>
    <row r="2797" spans="1:22" ht="4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20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4">
        <f t="shared" si="217"/>
        <v>41780.275937500002</v>
      </c>
      <c r="M2797" s="19">
        <f t="shared" si="218"/>
        <v>2014</v>
      </c>
      <c r="N2797" s="14">
        <f t="shared" si="215"/>
        <v>41796.708333333336</v>
      </c>
      <c r="O2797" t="b">
        <v>0</v>
      </c>
      <c r="P2797">
        <v>20</v>
      </c>
      <c r="Q2797" t="b">
        <v>1</v>
      </c>
      <c r="R2797" t="s">
        <v>8271</v>
      </c>
      <c r="S2797" s="7">
        <f t="shared" si="216"/>
        <v>104.28571428571429</v>
      </c>
      <c r="T2797" s="7">
        <f t="shared" si="219"/>
        <v>36.5</v>
      </c>
      <c r="U2797" t="s">
        <v>8317</v>
      </c>
      <c r="V2797" t="s">
        <v>8318</v>
      </c>
    </row>
    <row r="2798" spans="1:22" ht="4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21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4">
        <f t="shared" si="217"/>
        <v>41795.278101851851</v>
      </c>
      <c r="M2798" s="19">
        <f t="shared" si="218"/>
        <v>2014</v>
      </c>
      <c r="N2798" s="14">
        <f t="shared" si="215"/>
        <v>41825.278101851851</v>
      </c>
      <c r="O2798" t="b">
        <v>0</v>
      </c>
      <c r="P2798">
        <v>21</v>
      </c>
      <c r="Q2798" t="b">
        <v>1</v>
      </c>
      <c r="R2798" t="s">
        <v>8271</v>
      </c>
      <c r="S2798" s="7">
        <f t="shared" si="216"/>
        <v>115.5</v>
      </c>
      <c r="T2798" s="7">
        <f t="shared" si="219"/>
        <v>44</v>
      </c>
      <c r="U2798" t="s">
        <v>8317</v>
      </c>
      <c r="V2798" t="s">
        <v>8318</v>
      </c>
    </row>
    <row r="2799" spans="1:22" ht="4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94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4">
        <f t="shared" si="217"/>
        <v>41798.69027777778</v>
      </c>
      <c r="M2799" s="19">
        <f t="shared" si="218"/>
        <v>2014</v>
      </c>
      <c r="N2799" s="14">
        <f t="shared" si="215"/>
        <v>41828.69027777778</v>
      </c>
      <c r="O2799" t="b">
        <v>0</v>
      </c>
      <c r="P2799">
        <v>94</v>
      </c>
      <c r="Q2799" t="b">
        <v>1</v>
      </c>
      <c r="R2799" t="s">
        <v>8271</v>
      </c>
      <c r="S2799" s="7">
        <f t="shared" si="216"/>
        <v>102.64512500000001</v>
      </c>
      <c r="T2799" s="7">
        <f t="shared" si="219"/>
        <v>87.357553191489373</v>
      </c>
      <c r="U2799" t="s">
        <v>8317</v>
      </c>
      <c r="V2799" t="s">
        <v>8318</v>
      </c>
    </row>
    <row r="2800" spans="1:22" ht="45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139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4">
        <f t="shared" si="217"/>
        <v>42201.425011574072</v>
      </c>
      <c r="M2800" s="19">
        <f t="shared" si="218"/>
        <v>2015</v>
      </c>
      <c r="N2800" s="14">
        <f t="shared" si="215"/>
        <v>42216.416666666672</v>
      </c>
      <c r="O2800" t="b">
        <v>0</v>
      </c>
      <c r="P2800">
        <v>139</v>
      </c>
      <c r="Q2800" t="b">
        <v>1</v>
      </c>
      <c r="R2800" t="s">
        <v>8271</v>
      </c>
      <c r="S2800" s="7">
        <f t="shared" si="216"/>
        <v>101.4</v>
      </c>
      <c r="T2800" s="7">
        <f t="shared" si="219"/>
        <v>36.474820143884891</v>
      </c>
      <c r="U2800" t="s">
        <v>8317</v>
      </c>
      <c r="V2800" t="s">
        <v>8318</v>
      </c>
    </row>
    <row r="2801" spans="1:22" ht="45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130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4">
        <f t="shared" si="217"/>
        <v>42507.014699074076</v>
      </c>
      <c r="M2801" s="19">
        <f t="shared" si="218"/>
        <v>2016</v>
      </c>
      <c r="N2801" s="14">
        <f t="shared" si="215"/>
        <v>42538.416666666672</v>
      </c>
      <c r="O2801" t="b">
        <v>0</v>
      </c>
      <c r="P2801">
        <v>130</v>
      </c>
      <c r="Q2801" t="b">
        <v>1</v>
      </c>
      <c r="R2801" t="s">
        <v>8271</v>
      </c>
      <c r="S2801" s="7">
        <f t="shared" si="216"/>
        <v>116.6348</v>
      </c>
      <c r="T2801" s="7">
        <f t="shared" si="219"/>
        <v>44.859538461538463</v>
      </c>
      <c r="U2801" t="s">
        <v>8317</v>
      </c>
      <c r="V2801" t="s">
        <v>8318</v>
      </c>
    </row>
    <row r="2802" spans="1:22" ht="4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31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4">
        <f t="shared" si="217"/>
        <v>41948.302847222221</v>
      </c>
      <c r="M2802" s="19">
        <f t="shared" si="218"/>
        <v>2014</v>
      </c>
      <c r="N2802" s="14">
        <f t="shared" si="215"/>
        <v>42008.302847222221</v>
      </c>
      <c r="O2802" t="b">
        <v>0</v>
      </c>
      <c r="P2802">
        <v>31</v>
      </c>
      <c r="Q2802" t="b">
        <v>1</v>
      </c>
      <c r="R2802" t="s">
        <v>8271</v>
      </c>
      <c r="S2802" s="7">
        <f t="shared" si="216"/>
        <v>133</v>
      </c>
      <c r="T2802" s="7">
        <f t="shared" si="219"/>
        <v>42.903225806451616</v>
      </c>
      <c r="U2802" t="s">
        <v>8317</v>
      </c>
      <c r="V2802" t="s">
        <v>8318</v>
      </c>
    </row>
    <row r="2803" spans="1:22" ht="30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13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4">
        <f t="shared" si="217"/>
        <v>41899.993159722224</v>
      </c>
      <c r="M2803" s="19">
        <f t="shared" si="218"/>
        <v>2014</v>
      </c>
      <c r="N2803" s="14">
        <f t="shared" si="215"/>
        <v>41922.208333333336</v>
      </c>
      <c r="O2803" t="b">
        <v>0</v>
      </c>
      <c r="P2803">
        <v>13</v>
      </c>
      <c r="Q2803" t="b">
        <v>1</v>
      </c>
      <c r="R2803" t="s">
        <v>8271</v>
      </c>
      <c r="S2803" s="7">
        <f t="shared" si="216"/>
        <v>133.20000000000002</v>
      </c>
      <c r="T2803" s="7">
        <f t="shared" si="219"/>
        <v>51.230769230769234</v>
      </c>
      <c r="U2803" t="s">
        <v>8317</v>
      </c>
      <c r="V2803" t="s">
        <v>8318</v>
      </c>
    </row>
    <row r="2804" spans="1:22" ht="4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90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4">
        <f t="shared" si="217"/>
        <v>42192.39707175926</v>
      </c>
      <c r="M2804" s="19">
        <f t="shared" si="218"/>
        <v>2015</v>
      </c>
      <c r="N2804" s="14">
        <f t="shared" si="215"/>
        <v>42222.39707175926</v>
      </c>
      <c r="O2804" t="b">
        <v>0</v>
      </c>
      <c r="P2804">
        <v>90</v>
      </c>
      <c r="Q2804" t="b">
        <v>1</v>
      </c>
      <c r="R2804" t="s">
        <v>8271</v>
      </c>
      <c r="S2804" s="7">
        <f t="shared" si="216"/>
        <v>101.83333333333333</v>
      </c>
      <c r="T2804" s="7">
        <f t="shared" si="219"/>
        <v>33.944444444444443</v>
      </c>
      <c r="U2804" t="s">
        <v>8317</v>
      </c>
      <c r="V2804" t="s">
        <v>8318</v>
      </c>
    </row>
    <row r="2805" spans="1:22" ht="4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141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4">
        <f t="shared" si="217"/>
        <v>42157.815694444449</v>
      </c>
      <c r="M2805" s="19">
        <f t="shared" si="218"/>
        <v>2015</v>
      </c>
      <c r="N2805" s="14">
        <f t="shared" si="215"/>
        <v>42200.75</v>
      </c>
      <c r="O2805" t="b">
        <v>0</v>
      </c>
      <c r="P2805">
        <v>141</v>
      </c>
      <c r="Q2805" t="b">
        <v>1</v>
      </c>
      <c r="R2805" t="s">
        <v>8271</v>
      </c>
      <c r="S2805" s="7">
        <f t="shared" si="216"/>
        <v>127.95</v>
      </c>
      <c r="T2805" s="7">
        <f t="shared" si="219"/>
        <v>90.744680851063833</v>
      </c>
      <c r="U2805" t="s">
        <v>8317</v>
      </c>
      <c r="V2805" t="s">
        <v>8318</v>
      </c>
    </row>
    <row r="2806" spans="1:22" ht="4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23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4">
        <f t="shared" si="217"/>
        <v>41881.203587962962</v>
      </c>
      <c r="M2806" s="19">
        <f t="shared" si="218"/>
        <v>2014</v>
      </c>
      <c r="N2806" s="14">
        <f t="shared" si="215"/>
        <v>41911.203587962962</v>
      </c>
      <c r="O2806" t="b">
        <v>0</v>
      </c>
      <c r="P2806">
        <v>23</v>
      </c>
      <c r="Q2806" t="b">
        <v>1</v>
      </c>
      <c r="R2806" t="s">
        <v>8271</v>
      </c>
      <c r="S2806" s="7">
        <f t="shared" si="216"/>
        <v>114.99999999999999</v>
      </c>
      <c r="T2806" s="7">
        <f t="shared" si="219"/>
        <v>50</v>
      </c>
      <c r="U2806" t="s">
        <v>8317</v>
      </c>
      <c r="V2806" t="s">
        <v>8318</v>
      </c>
    </row>
    <row r="2807" spans="1:22" ht="60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18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4">
        <f t="shared" si="217"/>
        <v>42213.255474537036</v>
      </c>
      <c r="M2807" s="19">
        <f t="shared" si="218"/>
        <v>2015</v>
      </c>
      <c r="N2807" s="14">
        <f t="shared" si="215"/>
        <v>42238.255474537036</v>
      </c>
      <c r="O2807" t="b">
        <v>0</v>
      </c>
      <c r="P2807">
        <v>18</v>
      </c>
      <c r="Q2807" t="b">
        <v>1</v>
      </c>
      <c r="R2807" t="s">
        <v>8271</v>
      </c>
      <c r="S2807" s="7">
        <f t="shared" si="216"/>
        <v>110.00000000000001</v>
      </c>
      <c r="T2807" s="7">
        <f t="shared" si="219"/>
        <v>24.444444444444443</v>
      </c>
      <c r="U2807" t="s">
        <v>8317</v>
      </c>
      <c r="V2807" t="s">
        <v>8318</v>
      </c>
    </row>
    <row r="2808" spans="1:22" ht="4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76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4">
        <f t="shared" si="217"/>
        <v>42185.017245370371</v>
      </c>
      <c r="M2808" s="19">
        <f t="shared" si="218"/>
        <v>2015</v>
      </c>
      <c r="N2808" s="14">
        <f t="shared" si="215"/>
        <v>42221.208333333328</v>
      </c>
      <c r="O2808" t="b">
        <v>0</v>
      </c>
      <c r="P2808">
        <v>76</v>
      </c>
      <c r="Q2808" t="b">
        <v>1</v>
      </c>
      <c r="R2808" t="s">
        <v>8271</v>
      </c>
      <c r="S2808" s="7">
        <f t="shared" si="216"/>
        <v>112.1</v>
      </c>
      <c r="T2808" s="7">
        <f t="shared" si="219"/>
        <v>44.25</v>
      </c>
      <c r="U2808" t="s">
        <v>8317</v>
      </c>
      <c r="V2808" t="s">
        <v>8318</v>
      </c>
    </row>
    <row r="2809" spans="1:22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93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4">
        <f t="shared" si="217"/>
        <v>42154.623124999998</v>
      </c>
      <c r="M2809" s="19">
        <f t="shared" si="218"/>
        <v>2015</v>
      </c>
      <c r="N2809" s="14">
        <f t="shared" si="215"/>
        <v>42184.623124999998</v>
      </c>
      <c r="O2809" t="b">
        <v>0</v>
      </c>
      <c r="P2809">
        <v>93</v>
      </c>
      <c r="Q2809" t="b">
        <v>1</v>
      </c>
      <c r="R2809" t="s">
        <v>8271</v>
      </c>
      <c r="S2809" s="7">
        <f t="shared" si="216"/>
        <v>126</v>
      </c>
      <c r="T2809" s="7">
        <f t="shared" si="219"/>
        <v>67.741935483870961</v>
      </c>
      <c r="U2809" t="s">
        <v>8317</v>
      </c>
      <c r="V2809" t="s">
        <v>8318</v>
      </c>
    </row>
    <row r="2810" spans="1:22" ht="4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69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4">
        <f t="shared" si="217"/>
        <v>42208.59646990741</v>
      </c>
      <c r="M2810" s="19">
        <f t="shared" si="218"/>
        <v>2015</v>
      </c>
      <c r="N2810" s="14">
        <f t="shared" si="215"/>
        <v>42238.59646990741</v>
      </c>
      <c r="O2810" t="b">
        <v>0</v>
      </c>
      <c r="P2810">
        <v>69</v>
      </c>
      <c r="Q2810" t="b">
        <v>1</v>
      </c>
      <c r="R2810" t="s">
        <v>8271</v>
      </c>
      <c r="S2810" s="7">
        <f t="shared" si="216"/>
        <v>100.24444444444444</v>
      </c>
      <c r="T2810" s="7">
        <f t="shared" si="219"/>
        <v>65.376811594202906</v>
      </c>
      <c r="U2810" t="s">
        <v>8317</v>
      </c>
      <c r="V2810" t="s">
        <v>8318</v>
      </c>
    </row>
    <row r="2811" spans="1:22" ht="4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21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4">
        <f t="shared" si="217"/>
        <v>42451.246817129635</v>
      </c>
      <c r="M2811" s="19">
        <f t="shared" si="218"/>
        <v>2016</v>
      </c>
      <c r="N2811" s="14">
        <f t="shared" si="215"/>
        <v>42459.360416666663</v>
      </c>
      <c r="O2811" t="b">
        <v>0</v>
      </c>
      <c r="P2811">
        <v>21</v>
      </c>
      <c r="Q2811" t="b">
        <v>1</v>
      </c>
      <c r="R2811" t="s">
        <v>8271</v>
      </c>
      <c r="S2811" s="7">
        <f t="shared" si="216"/>
        <v>102.4</v>
      </c>
      <c r="T2811" s="7">
        <f t="shared" si="219"/>
        <v>121.9047619047619</v>
      </c>
      <c r="U2811" t="s">
        <v>8317</v>
      </c>
      <c r="V2811" t="s">
        <v>8318</v>
      </c>
    </row>
    <row r="2812" spans="1:22" ht="4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57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4">
        <f t="shared" si="217"/>
        <v>41758.88962962963</v>
      </c>
      <c r="M2812" s="19">
        <f t="shared" si="218"/>
        <v>2014</v>
      </c>
      <c r="N2812" s="14">
        <f t="shared" si="215"/>
        <v>41790.915972222225</v>
      </c>
      <c r="O2812" t="b">
        <v>0</v>
      </c>
      <c r="P2812">
        <v>57</v>
      </c>
      <c r="Q2812" t="b">
        <v>1</v>
      </c>
      <c r="R2812" t="s">
        <v>8271</v>
      </c>
      <c r="S2812" s="7">
        <f t="shared" si="216"/>
        <v>108.2</v>
      </c>
      <c r="T2812" s="7">
        <f t="shared" si="219"/>
        <v>47.456140350877192</v>
      </c>
      <c r="U2812" t="s">
        <v>8317</v>
      </c>
      <c r="V2812" t="s">
        <v>8318</v>
      </c>
    </row>
    <row r="2813" spans="1:22" ht="4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108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4">
        <f t="shared" si="217"/>
        <v>42028.246562500004</v>
      </c>
      <c r="M2813" s="19">
        <f t="shared" si="218"/>
        <v>2015</v>
      </c>
      <c r="N2813" s="14">
        <f t="shared" si="215"/>
        <v>42058.246562500004</v>
      </c>
      <c r="O2813" t="b">
        <v>0</v>
      </c>
      <c r="P2813">
        <v>108</v>
      </c>
      <c r="Q2813" t="b">
        <v>1</v>
      </c>
      <c r="R2813" t="s">
        <v>8271</v>
      </c>
      <c r="S2813" s="7">
        <f t="shared" si="216"/>
        <v>100.27</v>
      </c>
      <c r="T2813" s="7">
        <f t="shared" si="219"/>
        <v>92.842592592592595</v>
      </c>
      <c r="U2813" t="s">
        <v>8317</v>
      </c>
      <c r="V2813" t="s">
        <v>8318</v>
      </c>
    </row>
    <row r="2814" spans="1:22" ht="30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83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4">
        <f t="shared" si="217"/>
        <v>42054.49418981481</v>
      </c>
      <c r="M2814" s="19">
        <f t="shared" si="218"/>
        <v>2015</v>
      </c>
      <c r="N2814" s="14">
        <f t="shared" si="215"/>
        <v>42099.916666666672</v>
      </c>
      <c r="O2814" t="b">
        <v>0</v>
      </c>
      <c r="P2814">
        <v>83</v>
      </c>
      <c r="Q2814" t="b">
        <v>1</v>
      </c>
      <c r="R2814" t="s">
        <v>8271</v>
      </c>
      <c r="S2814" s="7">
        <f t="shared" si="216"/>
        <v>113.3</v>
      </c>
      <c r="T2814" s="7">
        <f t="shared" si="219"/>
        <v>68.253012048192772</v>
      </c>
      <c r="U2814" t="s">
        <v>8317</v>
      </c>
      <c r="V2814" t="s">
        <v>8318</v>
      </c>
    </row>
    <row r="2815" spans="1:22" ht="4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96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4">
        <f t="shared" si="217"/>
        <v>42693.492604166662</v>
      </c>
      <c r="M2815" s="19">
        <f t="shared" si="218"/>
        <v>2016</v>
      </c>
      <c r="N2815" s="14">
        <f t="shared" si="215"/>
        <v>42718.492604166662</v>
      </c>
      <c r="O2815" t="b">
        <v>0</v>
      </c>
      <c r="P2815">
        <v>96</v>
      </c>
      <c r="Q2815" t="b">
        <v>1</v>
      </c>
      <c r="R2815" t="s">
        <v>8271</v>
      </c>
      <c r="S2815" s="7">
        <f t="shared" si="216"/>
        <v>127.57571428571428</v>
      </c>
      <c r="T2815" s="7">
        <f t="shared" si="219"/>
        <v>37.209583333333335</v>
      </c>
      <c r="U2815" t="s">
        <v>8317</v>
      </c>
      <c r="V2815" t="s">
        <v>8318</v>
      </c>
    </row>
    <row r="2816" spans="1:22" ht="4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64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4">
        <f t="shared" si="217"/>
        <v>42103.149479166663</v>
      </c>
      <c r="M2816" s="19">
        <f t="shared" si="218"/>
        <v>2015</v>
      </c>
      <c r="N2816" s="14">
        <f t="shared" si="215"/>
        <v>42133.149479166663</v>
      </c>
      <c r="O2816" t="b">
        <v>0</v>
      </c>
      <c r="P2816">
        <v>64</v>
      </c>
      <c r="Q2816" t="b">
        <v>1</v>
      </c>
      <c r="R2816" t="s">
        <v>8271</v>
      </c>
      <c r="S2816" s="7">
        <f t="shared" si="216"/>
        <v>107.73333333333332</v>
      </c>
      <c r="T2816" s="7">
        <f t="shared" si="219"/>
        <v>25.25</v>
      </c>
      <c r="U2816" t="s">
        <v>8317</v>
      </c>
      <c r="V2816" t="s">
        <v>8318</v>
      </c>
    </row>
    <row r="2817" spans="1:22" ht="4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14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4">
        <f t="shared" si="217"/>
        <v>42559.526724537034</v>
      </c>
      <c r="M2817" s="19">
        <f t="shared" si="218"/>
        <v>2016</v>
      </c>
      <c r="N2817" s="14">
        <f t="shared" si="215"/>
        <v>42589.526724537034</v>
      </c>
      <c r="O2817" t="b">
        <v>0</v>
      </c>
      <c r="P2817">
        <v>14</v>
      </c>
      <c r="Q2817" t="b">
        <v>1</v>
      </c>
      <c r="R2817" t="s">
        <v>8271</v>
      </c>
      <c r="S2817" s="7">
        <f t="shared" si="216"/>
        <v>242</v>
      </c>
      <c r="T2817" s="7">
        <f t="shared" si="219"/>
        <v>43.214285714285715</v>
      </c>
      <c r="U2817" t="s">
        <v>8317</v>
      </c>
      <c r="V2817" t="s">
        <v>8318</v>
      </c>
    </row>
    <row r="2818" spans="1:22" ht="4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169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4">
        <f t="shared" si="217"/>
        <v>42188.217499999999</v>
      </c>
      <c r="M2818" s="19">
        <f t="shared" si="218"/>
        <v>2015</v>
      </c>
      <c r="N2818" s="14">
        <f t="shared" ref="N2818:N2881" si="220">(J2818/86400)+25569+(-6/24)</f>
        <v>42218.416666666672</v>
      </c>
      <c r="O2818" t="b">
        <v>0</v>
      </c>
      <c r="P2818">
        <v>169</v>
      </c>
      <c r="Q2818" t="b">
        <v>1</v>
      </c>
      <c r="R2818" t="s">
        <v>8271</v>
      </c>
      <c r="S2818" s="7">
        <f t="shared" ref="S2818:S2881" si="221">F2818/D2818*100</f>
        <v>141.56666666666666</v>
      </c>
      <c r="T2818" s="7">
        <f t="shared" si="219"/>
        <v>25.130177514792898</v>
      </c>
      <c r="U2818" t="s">
        <v>8317</v>
      </c>
      <c r="V2818" t="s">
        <v>8318</v>
      </c>
    </row>
    <row r="2819" spans="1:22" ht="45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33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4">
        <f t="shared" ref="L2819:L2882" si="222">(K2819/86400)+25569+(-6/24)</f>
        <v>42023.384976851856</v>
      </c>
      <c r="M2819" s="19">
        <f t="shared" ref="M2819:M2882" si="223">YEAR(L2819)</f>
        <v>2015</v>
      </c>
      <c r="N2819" s="14">
        <f t="shared" si="220"/>
        <v>42063.384976851856</v>
      </c>
      <c r="O2819" t="b">
        <v>0</v>
      </c>
      <c r="P2819">
        <v>33</v>
      </c>
      <c r="Q2819" t="b">
        <v>1</v>
      </c>
      <c r="R2819" t="s">
        <v>8271</v>
      </c>
      <c r="S2819" s="7">
        <f t="shared" si="221"/>
        <v>130</v>
      </c>
      <c r="T2819" s="7">
        <f t="shared" ref="T2819:T2882" si="224">IFERROR(F2819/P2819,0)</f>
        <v>23.636363636363637</v>
      </c>
      <c r="U2819" t="s">
        <v>8317</v>
      </c>
      <c r="V2819" t="s">
        <v>8318</v>
      </c>
    </row>
    <row r="2820" spans="1:22" ht="4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102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4">
        <f t="shared" si="222"/>
        <v>42250.348217592589</v>
      </c>
      <c r="M2820" s="19">
        <f t="shared" si="223"/>
        <v>2015</v>
      </c>
      <c r="N2820" s="14">
        <f t="shared" si="220"/>
        <v>42270.348217592589</v>
      </c>
      <c r="O2820" t="b">
        <v>0</v>
      </c>
      <c r="P2820">
        <v>102</v>
      </c>
      <c r="Q2820" t="b">
        <v>1</v>
      </c>
      <c r="R2820" t="s">
        <v>8271</v>
      </c>
      <c r="S2820" s="7">
        <f t="shared" si="221"/>
        <v>106.03</v>
      </c>
      <c r="T2820" s="7">
        <f t="shared" si="224"/>
        <v>103.95098039215686</v>
      </c>
      <c r="U2820" t="s">
        <v>8317</v>
      </c>
      <c r="V2820" t="s">
        <v>8318</v>
      </c>
    </row>
    <row r="2821" spans="1:22" ht="4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104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4">
        <f t="shared" si="222"/>
        <v>42139.275567129633</v>
      </c>
      <c r="M2821" s="19">
        <f t="shared" si="223"/>
        <v>2015</v>
      </c>
      <c r="N2821" s="14">
        <f t="shared" si="220"/>
        <v>42169.275567129633</v>
      </c>
      <c r="O2821" t="b">
        <v>0</v>
      </c>
      <c r="P2821">
        <v>104</v>
      </c>
      <c r="Q2821" t="b">
        <v>1</v>
      </c>
      <c r="R2821" t="s">
        <v>8271</v>
      </c>
      <c r="S2821" s="7">
        <f t="shared" si="221"/>
        <v>104.80000000000001</v>
      </c>
      <c r="T2821" s="7">
        <f t="shared" si="224"/>
        <v>50.384615384615387</v>
      </c>
      <c r="U2821" t="s">
        <v>8317</v>
      </c>
      <c r="V2821" t="s">
        <v>8318</v>
      </c>
    </row>
    <row r="2822" spans="1:22" ht="4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4">
        <f t="shared" si="222"/>
        <v>42401.360983796301</v>
      </c>
      <c r="M2822" s="19">
        <f t="shared" si="223"/>
        <v>2016</v>
      </c>
      <c r="N2822" s="14">
        <f t="shared" si="220"/>
        <v>42425.75</v>
      </c>
      <c r="O2822" t="b">
        <v>0</v>
      </c>
      <c r="P2822">
        <v>20</v>
      </c>
      <c r="Q2822" t="b">
        <v>1</v>
      </c>
      <c r="R2822" t="s">
        <v>8271</v>
      </c>
      <c r="S2822" s="7">
        <f t="shared" si="221"/>
        <v>136</v>
      </c>
      <c r="T2822" s="7">
        <f t="shared" si="224"/>
        <v>13.6</v>
      </c>
      <c r="U2822" t="s">
        <v>8317</v>
      </c>
      <c r="V2822" t="s">
        <v>8318</v>
      </c>
    </row>
    <row r="2823" spans="1:22" ht="45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35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4">
        <f t="shared" si="222"/>
        <v>41875.672858796301</v>
      </c>
      <c r="M2823" s="19">
        <f t="shared" si="223"/>
        <v>2014</v>
      </c>
      <c r="N2823" s="14">
        <f t="shared" si="220"/>
        <v>41905.672858796301</v>
      </c>
      <c r="O2823" t="b">
        <v>0</v>
      </c>
      <c r="P2823">
        <v>35</v>
      </c>
      <c r="Q2823" t="b">
        <v>1</v>
      </c>
      <c r="R2823" t="s">
        <v>8271</v>
      </c>
      <c r="S2823" s="7">
        <f t="shared" si="221"/>
        <v>100</v>
      </c>
      <c r="T2823" s="7">
        <f t="shared" si="224"/>
        <v>28.571428571428573</v>
      </c>
      <c r="U2823" t="s">
        <v>8317</v>
      </c>
      <c r="V2823" t="s">
        <v>8318</v>
      </c>
    </row>
    <row r="2824" spans="1:22" ht="45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94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4">
        <f t="shared" si="222"/>
        <v>42060.433935185181</v>
      </c>
      <c r="M2824" s="19">
        <f t="shared" si="223"/>
        <v>2015</v>
      </c>
      <c r="N2824" s="14">
        <f t="shared" si="220"/>
        <v>42090.392268518517</v>
      </c>
      <c r="O2824" t="b">
        <v>0</v>
      </c>
      <c r="P2824">
        <v>94</v>
      </c>
      <c r="Q2824" t="b">
        <v>1</v>
      </c>
      <c r="R2824" t="s">
        <v>8271</v>
      </c>
      <c r="S2824" s="7">
        <f t="shared" si="221"/>
        <v>100</v>
      </c>
      <c r="T2824" s="7">
        <f t="shared" si="224"/>
        <v>63.829787234042556</v>
      </c>
      <c r="U2824" t="s">
        <v>8317</v>
      </c>
      <c r="V2824" t="s">
        <v>8318</v>
      </c>
    </row>
    <row r="2825" spans="1:22" ht="45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14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4">
        <f t="shared" si="222"/>
        <v>42066.761643518519</v>
      </c>
      <c r="M2825" s="19">
        <f t="shared" si="223"/>
        <v>2015</v>
      </c>
      <c r="N2825" s="14">
        <f t="shared" si="220"/>
        <v>42094.707638888889</v>
      </c>
      <c r="O2825" t="b">
        <v>0</v>
      </c>
      <c r="P2825">
        <v>14</v>
      </c>
      <c r="Q2825" t="b">
        <v>1</v>
      </c>
      <c r="R2825" t="s">
        <v>8271</v>
      </c>
      <c r="S2825" s="7">
        <f t="shared" si="221"/>
        <v>124</v>
      </c>
      <c r="T2825" s="7">
        <f t="shared" si="224"/>
        <v>8.8571428571428577</v>
      </c>
      <c r="U2825" t="s">
        <v>8317</v>
      </c>
      <c r="V2825" t="s">
        <v>8318</v>
      </c>
    </row>
    <row r="2826" spans="1:22" ht="30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15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4">
        <f t="shared" si="222"/>
        <v>42136.020787037036</v>
      </c>
      <c r="M2826" s="19">
        <f t="shared" si="223"/>
        <v>2015</v>
      </c>
      <c r="N2826" s="14">
        <f t="shared" si="220"/>
        <v>42167.821527777778</v>
      </c>
      <c r="O2826" t="b">
        <v>0</v>
      </c>
      <c r="P2826">
        <v>15</v>
      </c>
      <c r="Q2826" t="b">
        <v>1</v>
      </c>
      <c r="R2826" t="s">
        <v>8271</v>
      </c>
      <c r="S2826" s="7">
        <f t="shared" si="221"/>
        <v>116.92307692307693</v>
      </c>
      <c r="T2826" s="7">
        <f t="shared" si="224"/>
        <v>50.666666666666664</v>
      </c>
      <c r="U2826" t="s">
        <v>8317</v>
      </c>
      <c r="V2826" t="s">
        <v>8318</v>
      </c>
    </row>
    <row r="2827" spans="1:22" ht="45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51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4">
        <f t="shared" si="222"/>
        <v>42312.542662037042</v>
      </c>
      <c r="M2827" s="19">
        <f t="shared" si="223"/>
        <v>2015</v>
      </c>
      <c r="N2827" s="14">
        <f t="shared" si="220"/>
        <v>42342.542662037042</v>
      </c>
      <c r="O2827" t="b">
        <v>0</v>
      </c>
      <c r="P2827">
        <v>51</v>
      </c>
      <c r="Q2827" t="b">
        <v>1</v>
      </c>
      <c r="R2827" t="s">
        <v>8271</v>
      </c>
      <c r="S2827" s="7">
        <f t="shared" si="221"/>
        <v>103.33333333333334</v>
      </c>
      <c r="T2827" s="7">
        <f t="shared" si="224"/>
        <v>60.784313725490193</v>
      </c>
      <c r="U2827" t="s">
        <v>8317</v>
      </c>
      <c r="V2827" t="s">
        <v>8318</v>
      </c>
    </row>
    <row r="2828" spans="1:22" ht="45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19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4">
        <f t="shared" si="222"/>
        <v>42170.784861111111</v>
      </c>
      <c r="M2828" s="19">
        <f t="shared" si="223"/>
        <v>2015</v>
      </c>
      <c r="N2828" s="14">
        <f t="shared" si="220"/>
        <v>42195.041666666672</v>
      </c>
      <c r="O2828" t="b">
        <v>0</v>
      </c>
      <c r="P2828">
        <v>19</v>
      </c>
      <c r="Q2828" t="b">
        <v>1</v>
      </c>
      <c r="R2828" t="s">
        <v>8271</v>
      </c>
      <c r="S2828" s="7">
        <f t="shared" si="221"/>
        <v>107.74999999999999</v>
      </c>
      <c r="T2828" s="7">
        <f t="shared" si="224"/>
        <v>113.42105263157895</v>
      </c>
      <c r="U2828" t="s">
        <v>8317</v>
      </c>
      <c r="V2828" t="s">
        <v>8318</v>
      </c>
    </row>
    <row r="2829" spans="1:22" ht="45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23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4">
        <f t="shared" si="222"/>
        <v>42494.433634259258</v>
      </c>
      <c r="M2829" s="19">
        <f t="shared" si="223"/>
        <v>2016</v>
      </c>
      <c r="N2829" s="14">
        <f t="shared" si="220"/>
        <v>42524.4375</v>
      </c>
      <c r="O2829" t="b">
        <v>0</v>
      </c>
      <c r="P2829">
        <v>23</v>
      </c>
      <c r="Q2829" t="b">
        <v>1</v>
      </c>
      <c r="R2829" t="s">
        <v>8271</v>
      </c>
      <c r="S2829" s="7">
        <f t="shared" si="221"/>
        <v>120.24999999999999</v>
      </c>
      <c r="T2829" s="7">
        <f t="shared" si="224"/>
        <v>104.56521739130434</v>
      </c>
      <c r="U2829" t="s">
        <v>8317</v>
      </c>
      <c r="V2829" t="s">
        <v>8318</v>
      </c>
    </row>
    <row r="2830" spans="1:22" ht="4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97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4">
        <f t="shared" si="222"/>
        <v>42254.014687499999</v>
      </c>
      <c r="M2830" s="19">
        <f t="shared" si="223"/>
        <v>2015</v>
      </c>
      <c r="N2830" s="14">
        <f t="shared" si="220"/>
        <v>42279.708333333328</v>
      </c>
      <c r="O2830" t="b">
        <v>0</v>
      </c>
      <c r="P2830">
        <v>97</v>
      </c>
      <c r="Q2830" t="b">
        <v>1</v>
      </c>
      <c r="R2830" t="s">
        <v>8271</v>
      </c>
      <c r="S2830" s="7">
        <f t="shared" si="221"/>
        <v>100.37894736842105</v>
      </c>
      <c r="T2830" s="7">
        <f t="shared" si="224"/>
        <v>98.30927835051547</v>
      </c>
      <c r="U2830" t="s">
        <v>8317</v>
      </c>
      <c r="V2830" t="s">
        <v>8318</v>
      </c>
    </row>
    <row r="2831" spans="1:22" ht="4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76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4">
        <f t="shared" si="222"/>
        <v>42495.184236111112</v>
      </c>
      <c r="M2831" s="19">
        <f t="shared" si="223"/>
        <v>2016</v>
      </c>
      <c r="N2831" s="14">
        <f t="shared" si="220"/>
        <v>42523.184236111112</v>
      </c>
      <c r="O2831" t="b">
        <v>0</v>
      </c>
      <c r="P2831">
        <v>76</v>
      </c>
      <c r="Q2831" t="b">
        <v>1</v>
      </c>
      <c r="R2831" t="s">
        <v>8271</v>
      </c>
      <c r="S2831" s="7">
        <f t="shared" si="221"/>
        <v>106.52</v>
      </c>
      <c r="T2831" s="7">
        <f t="shared" si="224"/>
        <v>35.039473684210527</v>
      </c>
      <c r="U2831" t="s">
        <v>8317</v>
      </c>
      <c r="V2831" t="s">
        <v>8318</v>
      </c>
    </row>
    <row r="2832" spans="1:22" ht="30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11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4">
        <f t="shared" si="222"/>
        <v>41758.589675925927</v>
      </c>
      <c r="M2832" s="19">
        <f t="shared" si="223"/>
        <v>2014</v>
      </c>
      <c r="N2832" s="14">
        <f t="shared" si="220"/>
        <v>41770.915972222225</v>
      </c>
      <c r="O2832" t="b">
        <v>0</v>
      </c>
      <c r="P2832">
        <v>11</v>
      </c>
      <c r="Q2832" t="b">
        <v>1</v>
      </c>
      <c r="R2832" t="s">
        <v>8271</v>
      </c>
      <c r="S2832" s="7">
        <f t="shared" si="221"/>
        <v>100</v>
      </c>
      <c r="T2832" s="7">
        <f t="shared" si="224"/>
        <v>272.72727272727275</v>
      </c>
      <c r="U2832" t="s">
        <v>8317</v>
      </c>
      <c r="V2832" t="s">
        <v>8318</v>
      </c>
    </row>
    <row r="2833" spans="1:22" ht="30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52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4">
        <f t="shared" si="222"/>
        <v>42171.574884259258</v>
      </c>
      <c r="M2833" s="19">
        <f t="shared" si="223"/>
        <v>2015</v>
      </c>
      <c r="N2833" s="14">
        <f t="shared" si="220"/>
        <v>42201.574884259258</v>
      </c>
      <c r="O2833" t="b">
        <v>0</v>
      </c>
      <c r="P2833">
        <v>52</v>
      </c>
      <c r="Q2833" t="b">
        <v>1</v>
      </c>
      <c r="R2833" t="s">
        <v>8271</v>
      </c>
      <c r="S2833" s="7">
        <f t="shared" si="221"/>
        <v>110.66666666666667</v>
      </c>
      <c r="T2833" s="7">
        <f t="shared" si="224"/>
        <v>63.846153846153847</v>
      </c>
      <c r="U2833" t="s">
        <v>8317</v>
      </c>
      <c r="V2833" t="s">
        <v>8318</v>
      </c>
    </row>
    <row r="2834" spans="1:22" ht="4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95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4">
        <f t="shared" si="222"/>
        <v>41938.459421296298</v>
      </c>
      <c r="M2834" s="19">
        <f t="shared" si="223"/>
        <v>2014</v>
      </c>
      <c r="N2834" s="14">
        <f t="shared" si="220"/>
        <v>41966.666666666672</v>
      </c>
      <c r="O2834" t="b">
        <v>0</v>
      </c>
      <c r="P2834">
        <v>95</v>
      </c>
      <c r="Q2834" t="b">
        <v>1</v>
      </c>
      <c r="R2834" t="s">
        <v>8271</v>
      </c>
      <c r="S2834" s="7">
        <f t="shared" si="221"/>
        <v>114.71959999999999</v>
      </c>
      <c r="T2834" s="7">
        <f t="shared" si="224"/>
        <v>30.189368421052631</v>
      </c>
      <c r="U2834" t="s">
        <v>8317</v>
      </c>
      <c r="V2834" t="s">
        <v>8318</v>
      </c>
    </row>
    <row r="2835" spans="1:22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35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4">
        <f t="shared" si="222"/>
        <v>42267.877696759257</v>
      </c>
      <c r="M2835" s="19">
        <f t="shared" si="223"/>
        <v>2015</v>
      </c>
      <c r="N2835" s="14">
        <f t="shared" si="220"/>
        <v>42287.833333333328</v>
      </c>
      <c r="O2835" t="b">
        <v>0</v>
      </c>
      <c r="P2835">
        <v>35</v>
      </c>
      <c r="Q2835" t="b">
        <v>1</v>
      </c>
      <c r="R2835" t="s">
        <v>8271</v>
      </c>
      <c r="S2835" s="7">
        <f t="shared" si="221"/>
        <v>108.25925925925925</v>
      </c>
      <c r="T2835" s="7">
        <f t="shared" si="224"/>
        <v>83.51428571428572</v>
      </c>
      <c r="U2835" t="s">
        <v>8317</v>
      </c>
      <c r="V2835" t="s">
        <v>8318</v>
      </c>
    </row>
    <row r="2836" spans="1:22" ht="4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21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4">
        <f t="shared" si="222"/>
        <v>42019.709837962961</v>
      </c>
      <c r="M2836" s="19">
        <f t="shared" si="223"/>
        <v>2015</v>
      </c>
      <c r="N2836" s="14">
        <f t="shared" si="220"/>
        <v>42034.709837962961</v>
      </c>
      <c r="O2836" t="b">
        <v>0</v>
      </c>
      <c r="P2836">
        <v>21</v>
      </c>
      <c r="Q2836" t="b">
        <v>1</v>
      </c>
      <c r="R2836" t="s">
        <v>8271</v>
      </c>
      <c r="S2836" s="7">
        <f t="shared" si="221"/>
        <v>170</v>
      </c>
      <c r="T2836" s="7">
        <f t="shared" si="224"/>
        <v>64.761904761904759</v>
      </c>
      <c r="U2836" t="s">
        <v>8317</v>
      </c>
      <c r="V2836" t="s">
        <v>8318</v>
      </c>
    </row>
    <row r="2837" spans="1:22" ht="4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93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4">
        <f t="shared" si="222"/>
        <v>42313.453900462962</v>
      </c>
      <c r="M2837" s="19">
        <f t="shared" si="223"/>
        <v>2015</v>
      </c>
      <c r="N2837" s="14">
        <f t="shared" si="220"/>
        <v>42342.75</v>
      </c>
      <c r="O2837" t="b">
        <v>0</v>
      </c>
      <c r="P2837">
        <v>93</v>
      </c>
      <c r="Q2837" t="b">
        <v>1</v>
      </c>
      <c r="R2837" t="s">
        <v>8271</v>
      </c>
      <c r="S2837" s="7">
        <f t="shared" si="221"/>
        <v>187.09899999999999</v>
      </c>
      <c r="T2837" s="7">
        <f t="shared" si="224"/>
        <v>20.118172043010752</v>
      </c>
      <c r="U2837" t="s">
        <v>8317</v>
      </c>
      <c r="V2837" t="s">
        <v>8318</v>
      </c>
    </row>
    <row r="2838" spans="1:22" ht="45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11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4">
        <f t="shared" si="222"/>
        <v>42746.011782407411</v>
      </c>
      <c r="M2838" s="19">
        <f t="shared" si="223"/>
        <v>2017</v>
      </c>
      <c r="N2838" s="14">
        <f t="shared" si="220"/>
        <v>42783.957638888889</v>
      </c>
      <c r="O2838" t="b">
        <v>0</v>
      </c>
      <c r="P2838">
        <v>11</v>
      </c>
      <c r="Q2838" t="b">
        <v>1</v>
      </c>
      <c r="R2838" t="s">
        <v>8271</v>
      </c>
      <c r="S2838" s="7">
        <f t="shared" si="221"/>
        <v>107.77777777777777</v>
      </c>
      <c r="T2838" s="7">
        <f t="shared" si="224"/>
        <v>44.090909090909093</v>
      </c>
      <c r="U2838" t="s">
        <v>8317</v>
      </c>
      <c r="V2838" t="s">
        <v>8318</v>
      </c>
    </row>
    <row r="2839" spans="1:22" ht="45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21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4">
        <f t="shared" si="222"/>
        <v>42307.658379629633</v>
      </c>
      <c r="M2839" s="19">
        <f t="shared" si="223"/>
        <v>2015</v>
      </c>
      <c r="N2839" s="14">
        <f t="shared" si="220"/>
        <v>42347.700046296297</v>
      </c>
      <c r="O2839" t="b">
        <v>0</v>
      </c>
      <c r="P2839">
        <v>21</v>
      </c>
      <c r="Q2839" t="b">
        <v>1</v>
      </c>
      <c r="R2839" t="s">
        <v>8271</v>
      </c>
      <c r="S2839" s="7">
        <f t="shared" si="221"/>
        <v>100</v>
      </c>
      <c r="T2839" s="7">
        <f t="shared" si="224"/>
        <v>40.476190476190474</v>
      </c>
      <c r="U2839" t="s">
        <v>8317</v>
      </c>
      <c r="V2839" t="s">
        <v>8318</v>
      </c>
    </row>
    <row r="2840" spans="1:22" ht="4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54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4">
        <f t="shared" si="222"/>
        <v>41842.357592592591</v>
      </c>
      <c r="M2840" s="19">
        <f t="shared" si="223"/>
        <v>2014</v>
      </c>
      <c r="N2840" s="14">
        <f t="shared" si="220"/>
        <v>41864.666666666664</v>
      </c>
      <c r="O2840" t="b">
        <v>0</v>
      </c>
      <c r="P2840">
        <v>54</v>
      </c>
      <c r="Q2840" t="b">
        <v>1</v>
      </c>
      <c r="R2840" t="s">
        <v>8271</v>
      </c>
      <c r="S2840" s="7">
        <f t="shared" si="221"/>
        <v>120.24999999999999</v>
      </c>
      <c r="T2840" s="7">
        <f t="shared" si="224"/>
        <v>44.537037037037038</v>
      </c>
      <c r="U2840" t="s">
        <v>8317</v>
      </c>
      <c r="V2840" t="s">
        <v>8318</v>
      </c>
    </row>
    <row r="2841" spans="1:22" ht="4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31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4">
        <f t="shared" si="222"/>
        <v>41852.990208333329</v>
      </c>
      <c r="M2841" s="19">
        <f t="shared" si="223"/>
        <v>2014</v>
      </c>
      <c r="N2841" s="14">
        <f t="shared" si="220"/>
        <v>41875.957638888889</v>
      </c>
      <c r="O2841" t="b">
        <v>0</v>
      </c>
      <c r="P2841">
        <v>31</v>
      </c>
      <c r="Q2841" t="b">
        <v>1</v>
      </c>
      <c r="R2841" t="s">
        <v>8271</v>
      </c>
      <c r="S2841" s="7">
        <f t="shared" si="221"/>
        <v>111.42857142857143</v>
      </c>
      <c r="T2841" s="7">
        <f t="shared" si="224"/>
        <v>125.80645161290323</v>
      </c>
      <c r="U2841" t="s">
        <v>8317</v>
      </c>
      <c r="V2841" t="s">
        <v>8318</v>
      </c>
    </row>
    <row r="2842" spans="1:22" ht="45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132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4">
        <f t="shared" si="222"/>
        <v>42059.785636574074</v>
      </c>
      <c r="M2842" s="19">
        <f t="shared" si="223"/>
        <v>2015</v>
      </c>
      <c r="N2842" s="14">
        <f t="shared" si="220"/>
        <v>42081.458333333328</v>
      </c>
      <c r="O2842" t="b">
        <v>0</v>
      </c>
      <c r="P2842">
        <v>132</v>
      </c>
      <c r="Q2842" t="b">
        <v>1</v>
      </c>
      <c r="R2842" t="s">
        <v>8271</v>
      </c>
      <c r="S2842" s="7">
        <f t="shared" si="221"/>
        <v>104</v>
      </c>
      <c r="T2842" s="7">
        <f t="shared" si="224"/>
        <v>19.696969696969695</v>
      </c>
      <c r="U2842" t="s">
        <v>8317</v>
      </c>
      <c r="V2842" t="s">
        <v>8318</v>
      </c>
    </row>
    <row r="2843" spans="1:22" ht="4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4">
        <f t="shared" si="222"/>
        <v>42291.489548611113</v>
      </c>
      <c r="M2843" s="19">
        <f t="shared" si="223"/>
        <v>2015</v>
      </c>
      <c r="N2843" s="14">
        <f t="shared" si="220"/>
        <v>42351.531215277777</v>
      </c>
      <c r="O2843" t="b">
        <v>0</v>
      </c>
      <c r="P2843">
        <v>1</v>
      </c>
      <c r="Q2843" t="b">
        <v>0</v>
      </c>
      <c r="R2843" t="s">
        <v>8271</v>
      </c>
      <c r="S2843" s="7">
        <f t="shared" si="221"/>
        <v>1</v>
      </c>
      <c r="T2843" s="7">
        <f t="shared" si="224"/>
        <v>10</v>
      </c>
      <c r="U2843" t="s">
        <v>8317</v>
      </c>
      <c r="V2843" t="s">
        <v>8318</v>
      </c>
    </row>
    <row r="2844" spans="1:22" ht="4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4">
        <f t="shared" si="222"/>
        <v>41784.70248842593</v>
      </c>
      <c r="M2844" s="19">
        <f t="shared" si="223"/>
        <v>2014</v>
      </c>
      <c r="N2844" s="14">
        <f t="shared" si="220"/>
        <v>41811.208333333336</v>
      </c>
      <c r="O2844" t="b">
        <v>0</v>
      </c>
      <c r="P2844">
        <v>0</v>
      </c>
      <c r="Q2844" t="b">
        <v>0</v>
      </c>
      <c r="R2844" t="s">
        <v>8271</v>
      </c>
      <c r="S2844" s="7">
        <f t="shared" si="221"/>
        <v>0</v>
      </c>
      <c r="T2844" s="7">
        <f t="shared" si="224"/>
        <v>0</v>
      </c>
      <c r="U2844" t="s">
        <v>8317</v>
      </c>
      <c r="V2844" t="s">
        <v>8318</v>
      </c>
    </row>
    <row r="2845" spans="1:22" ht="4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4">
        <f t="shared" si="222"/>
        <v>42492.487847222219</v>
      </c>
      <c r="M2845" s="19">
        <f t="shared" si="223"/>
        <v>2016</v>
      </c>
      <c r="N2845" s="14">
        <f t="shared" si="220"/>
        <v>42533.916666666672</v>
      </c>
      <c r="O2845" t="b">
        <v>0</v>
      </c>
      <c r="P2845">
        <v>0</v>
      </c>
      <c r="Q2845" t="b">
        <v>0</v>
      </c>
      <c r="R2845" t="s">
        <v>8271</v>
      </c>
      <c r="S2845" s="7">
        <f t="shared" si="221"/>
        <v>0</v>
      </c>
      <c r="T2845" s="7">
        <f t="shared" si="224"/>
        <v>0</v>
      </c>
      <c r="U2845" t="s">
        <v>8317</v>
      </c>
      <c r="V2845" t="s">
        <v>8318</v>
      </c>
    </row>
    <row r="2846" spans="1:22" ht="4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1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4">
        <f t="shared" si="222"/>
        <v>42709.296064814815</v>
      </c>
      <c r="M2846" s="19">
        <f t="shared" si="223"/>
        <v>2016</v>
      </c>
      <c r="N2846" s="14">
        <f t="shared" si="220"/>
        <v>42739.296064814815</v>
      </c>
      <c r="O2846" t="b">
        <v>0</v>
      </c>
      <c r="P2846">
        <v>1</v>
      </c>
      <c r="Q2846" t="b">
        <v>0</v>
      </c>
      <c r="R2846" t="s">
        <v>8271</v>
      </c>
      <c r="S2846" s="7">
        <f t="shared" si="221"/>
        <v>5.4545454545454541</v>
      </c>
      <c r="T2846" s="7">
        <f t="shared" si="224"/>
        <v>30</v>
      </c>
      <c r="U2846" t="s">
        <v>8317</v>
      </c>
      <c r="V2846" t="s">
        <v>8318</v>
      </c>
    </row>
    <row r="2847" spans="1:22" ht="4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39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4">
        <f t="shared" si="222"/>
        <v>42102.766585648147</v>
      </c>
      <c r="M2847" s="19">
        <f t="shared" si="223"/>
        <v>2015</v>
      </c>
      <c r="N2847" s="14">
        <f t="shared" si="220"/>
        <v>42162.766585648147</v>
      </c>
      <c r="O2847" t="b">
        <v>0</v>
      </c>
      <c r="P2847">
        <v>39</v>
      </c>
      <c r="Q2847" t="b">
        <v>0</v>
      </c>
      <c r="R2847" t="s">
        <v>8271</v>
      </c>
      <c r="S2847" s="7">
        <f t="shared" si="221"/>
        <v>31.546666666666667</v>
      </c>
      <c r="T2847" s="7">
        <f t="shared" si="224"/>
        <v>60.666666666666664</v>
      </c>
      <c r="U2847" t="s">
        <v>8317</v>
      </c>
      <c r="V2847" t="s">
        <v>8318</v>
      </c>
    </row>
    <row r="2848" spans="1:22" ht="45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4">
        <f t="shared" si="222"/>
        <v>42108.442060185189</v>
      </c>
      <c r="M2848" s="19">
        <f t="shared" si="223"/>
        <v>2015</v>
      </c>
      <c r="N2848" s="14">
        <f t="shared" si="220"/>
        <v>42153.442060185189</v>
      </c>
      <c r="O2848" t="b">
        <v>0</v>
      </c>
      <c r="P2848">
        <v>0</v>
      </c>
      <c r="Q2848" t="b">
        <v>0</v>
      </c>
      <c r="R2848" t="s">
        <v>8271</v>
      </c>
      <c r="S2848" s="7">
        <f t="shared" si="221"/>
        <v>0</v>
      </c>
      <c r="T2848" s="7">
        <f t="shared" si="224"/>
        <v>0</v>
      </c>
      <c r="U2848" t="s">
        <v>8317</v>
      </c>
      <c r="V2848" t="s">
        <v>8318</v>
      </c>
    </row>
    <row r="2849" spans="1:22" ht="4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4">
        <f t="shared" si="222"/>
        <v>42453.556307870371</v>
      </c>
      <c r="M2849" s="19">
        <f t="shared" si="223"/>
        <v>2016</v>
      </c>
      <c r="N2849" s="14">
        <f t="shared" si="220"/>
        <v>42513.556307870371</v>
      </c>
      <c r="O2849" t="b">
        <v>0</v>
      </c>
      <c r="P2849">
        <v>0</v>
      </c>
      <c r="Q2849" t="b">
        <v>0</v>
      </c>
      <c r="R2849" t="s">
        <v>8271</v>
      </c>
      <c r="S2849" s="7">
        <f t="shared" si="221"/>
        <v>0</v>
      </c>
      <c r="T2849" s="7">
        <f t="shared" si="224"/>
        <v>0</v>
      </c>
      <c r="U2849" t="s">
        <v>8317</v>
      </c>
      <c r="V2849" t="s">
        <v>8318</v>
      </c>
    </row>
    <row r="2850" spans="1:22" ht="45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3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4">
        <f t="shared" si="222"/>
        <v>42123.398831018523</v>
      </c>
      <c r="M2850" s="19">
        <f t="shared" si="223"/>
        <v>2015</v>
      </c>
      <c r="N2850" s="14">
        <f t="shared" si="220"/>
        <v>42153.398831018523</v>
      </c>
      <c r="O2850" t="b">
        <v>0</v>
      </c>
      <c r="P2850">
        <v>3</v>
      </c>
      <c r="Q2850" t="b">
        <v>0</v>
      </c>
      <c r="R2850" t="s">
        <v>8271</v>
      </c>
      <c r="S2850" s="7">
        <f t="shared" si="221"/>
        <v>0.2</v>
      </c>
      <c r="T2850" s="7">
        <f t="shared" si="224"/>
        <v>23.333333333333332</v>
      </c>
      <c r="U2850" t="s">
        <v>8317</v>
      </c>
      <c r="V2850" t="s">
        <v>8318</v>
      </c>
    </row>
    <row r="2851" spans="1:22" ht="4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1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4">
        <f t="shared" si="222"/>
        <v>42453.178240740745</v>
      </c>
      <c r="M2851" s="19">
        <f t="shared" si="223"/>
        <v>2016</v>
      </c>
      <c r="N2851" s="14">
        <f t="shared" si="220"/>
        <v>42483.178240740745</v>
      </c>
      <c r="O2851" t="b">
        <v>0</v>
      </c>
      <c r="P2851">
        <v>1</v>
      </c>
      <c r="Q2851" t="b">
        <v>0</v>
      </c>
      <c r="R2851" t="s">
        <v>8271</v>
      </c>
      <c r="S2851" s="7">
        <f t="shared" si="221"/>
        <v>1</v>
      </c>
      <c r="T2851" s="7">
        <f t="shared" si="224"/>
        <v>5</v>
      </c>
      <c r="U2851" t="s">
        <v>8317</v>
      </c>
      <c r="V2851" t="s">
        <v>8318</v>
      </c>
    </row>
    <row r="2852" spans="1:22" ht="4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13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4">
        <f t="shared" si="222"/>
        <v>41857.757071759261</v>
      </c>
      <c r="M2852" s="19">
        <f t="shared" si="223"/>
        <v>2014</v>
      </c>
      <c r="N2852" s="14">
        <f t="shared" si="220"/>
        <v>41887.757071759261</v>
      </c>
      <c r="O2852" t="b">
        <v>0</v>
      </c>
      <c r="P2852">
        <v>13</v>
      </c>
      <c r="Q2852" t="b">
        <v>0</v>
      </c>
      <c r="R2852" t="s">
        <v>8271</v>
      </c>
      <c r="S2852" s="7">
        <f t="shared" si="221"/>
        <v>3.8875000000000002</v>
      </c>
      <c r="T2852" s="7">
        <f t="shared" si="224"/>
        <v>23.923076923076923</v>
      </c>
      <c r="U2852" t="s">
        <v>8317</v>
      </c>
      <c r="V2852" t="s">
        <v>8318</v>
      </c>
    </row>
    <row r="2853" spans="1:22" ht="4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4">
        <f t="shared" si="222"/>
        <v>42389.752650462964</v>
      </c>
      <c r="M2853" s="19">
        <f t="shared" si="223"/>
        <v>2016</v>
      </c>
      <c r="N2853" s="14">
        <f t="shared" si="220"/>
        <v>42398.720138888893</v>
      </c>
      <c r="O2853" t="b">
        <v>0</v>
      </c>
      <c r="P2853">
        <v>0</v>
      </c>
      <c r="Q2853" t="b">
        <v>0</v>
      </c>
      <c r="R2853" t="s">
        <v>8271</v>
      </c>
      <c r="S2853" s="7">
        <f t="shared" si="221"/>
        <v>0</v>
      </c>
      <c r="T2853" s="7">
        <f t="shared" si="224"/>
        <v>0</v>
      </c>
      <c r="U2853" t="s">
        <v>8317</v>
      </c>
      <c r="V2853" t="s">
        <v>8318</v>
      </c>
    </row>
    <row r="2854" spans="1:22" ht="4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6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4">
        <f t="shared" si="222"/>
        <v>41780.795173611114</v>
      </c>
      <c r="M2854" s="19">
        <f t="shared" si="223"/>
        <v>2014</v>
      </c>
      <c r="N2854" s="14">
        <f t="shared" si="220"/>
        <v>41810.795173611114</v>
      </c>
      <c r="O2854" t="b">
        <v>0</v>
      </c>
      <c r="P2854">
        <v>6</v>
      </c>
      <c r="Q2854" t="b">
        <v>0</v>
      </c>
      <c r="R2854" t="s">
        <v>8271</v>
      </c>
      <c r="S2854" s="7">
        <f t="shared" si="221"/>
        <v>1.9</v>
      </c>
      <c r="T2854" s="7">
        <f t="shared" si="224"/>
        <v>15.833333333333334</v>
      </c>
      <c r="U2854" t="s">
        <v>8317</v>
      </c>
      <c r="V2854" t="s">
        <v>8318</v>
      </c>
    </row>
    <row r="2855" spans="1:22" ht="4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4">
        <f t="shared" si="222"/>
        <v>41835.940937499996</v>
      </c>
      <c r="M2855" s="19">
        <f t="shared" si="223"/>
        <v>2014</v>
      </c>
      <c r="N2855" s="14">
        <f t="shared" si="220"/>
        <v>41895.940937499996</v>
      </c>
      <c r="O2855" t="b">
        <v>0</v>
      </c>
      <c r="P2855">
        <v>0</v>
      </c>
      <c r="Q2855" t="b">
        <v>0</v>
      </c>
      <c r="R2855" t="s">
        <v>8271</v>
      </c>
      <c r="S2855" s="7">
        <f t="shared" si="221"/>
        <v>0</v>
      </c>
      <c r="T2855" s="7">
        <f t="shared" si="224"/>
        <v>0</v>
      </c>
      <c r="U2855" t="s">
        <v>8317</v>
      </c>
      <c r="V2855" t="s">
        <v>8318</v>
      </c>
    </row>
    <row r="2856" spans="1:22" ht="30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14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4">
        <f t="shared" si="222"/>
        <v>42111.46665509259</v>
      </c>
      <c r="M2856" s="19">
        <f t="shared" si="223"/>
        <v>2015</v>
      </c>
      <c r="N2856" s="14">
        <f t="shared" si="220"/>
        <v>42131.46665509259</v>
      </c>
      <c r="O2856" t="b">
        <v>0</v>
      </c>
      <c r="P2856">
        <v>14</v>
      </c>
      <c r="Q2856" t="b">
        <v>0</v>
      </c>
      <c r="R2856" t="s">
        <v>8271</v>
      </c>
      <c r="S2856" s="7">
        <f t="shared" si="221"/>
        <v>41.699999999999996</v>
      </c>
      <c r="T2856" s="7">
        <f t="shared" si="224"/>
        <v>29.785714285714285</v>
      </c>
      <c r="U2856" t="s">
        <v>8317</v>
      </c>
      <c r="V2856" t="s">
        <v>8318</v>
      </c>
    </row>
    <row r="2857" spans="1:22" ht="45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5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4">
        <f t="shared" si="222"/>
        <v>42369.757766203707</v>
      </c>
      <c r="M2857" s="19">
        <f t="shared" si="223"/>
        <v>2015</v>
      </c>
      <c r="N2857" s="14">
        <f t="shared" si="220"/>
        <v>42398.731944444444</v>
      </c>
      <c r="O2857" t="b">
        <v>0</v>
      </c>
      <c r="P2857">
        <v>5</v>
      </c>
      <c r="Q2857" t="b">
        <v>0</v>
      </c>
      <c r="R2857" t="s">
        <v>8271</v>
      </c>
      <c r="S2857" s="7">
        <f t="shared" si="221"/>
        <v>50</v>
      </c>
      <c r="T2857" s="7">
        <f t="shared" si="224"/>
        <v>60</v>
      </c>
      <c r="U2857" t="s">
        <v>8317</v>
      </c>
      <c r="V2857" t="s">
        <v>8318</v>
      </c>
    </row>
    <row r="2858" spans="1:22" ht="4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6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4">
        <f t="shared" si="222"/>
        <v>42164.787581018521</v>
      </c>
      <c r="M2858" s="19">
        <f t="shared" si="223"/>
        <v>2015</v>
      </c>
      <c r="N2858" s="14">
        <f t="shared" si="220"/>
        <v>42224.648611111115</v>
      </c>
      <c r="O2858" t="b">
        <v>0</v>
      </c>
      <c r="P2858">
        <v>6</v>
      </c>
      <c r="Q2858" t="b">
        <v>0</v>
      </c>
      <c r="R2858" t="s">
        <v>8271</v>
      </c>
      <c r="S2858" s="7">
        <f t="shared" si="221"/>
        <v>4.8666666666666663</v>
      </c>
      <c r="T2858" s="7">
        <f t="shared" si="224"/>
        <v>24.333333333333332</v>
      </c>
      <c r="U2858" t="s">
        <v>8317</v>
      </c>
      <c r="V2858" t="s">
        <v>8318</v>
      </c>
    </row>
    <row r="2859" spans="1:22" ht="60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15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4">
        <f t="shared" si="222"/>
        <v>42726.670081018514</v>
      </c>
      <c r="M2859" s="19">
        <f t="shared" si="223"/>
        <v>2016</v>
      </c>
      <c r="N2859" s="14">
        <f t="shared" si="220"/>
        <v>42786.5</v>
      </c>
      <c r="O2859" t="b">
        <v>0</v>
      </c>
      <c r="P2859">
        <v>15</v>
      </c>
      <c r="Q2859" t="b">
        <v>0</v>
      </c>
      <c r="R2859" t="s">
        <v>8271</v>
      </c>
      <c r="S2859" s="7">
        <f t="shared" si="221"/>
        <v>19.736842105263158</v>
      </c>
      <c r="T2859" s="7">
        <f t="shared" si="224"/>
        <v>500</v>
      </c>
      <c r="U2859" t="s">
        <v>8317</v>
      </c>
      <c r="V2859" t="s">
        <v>8318</v>
      </c>
    </row>
    <row r="2860" spans="1:22" ht="4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4">
        <f t="shared" si="222"/>
        <v>41954.295081018514</v>
      </c>
      <c r="M2860" s="19">
        <f t="shared" si="223"/>
        <v>2014</v>
      </c>
      <c r="N2860" s="14">
        <f t="shared" si="220"/>
        <v>41978.227777777778</v>
      </c>
      <c r="O2860" t="b">
        <v>0</v>
      </c>
      <c r="P2860">
        <v>0</v>
      </c>
      <c r="Q2860" t="b">
        <v>0</v>
      </c>
      <c r="R2860" t="s">
        <v>8271</v>
      </c>
      <c r="S2860" s="7">
        <f t="shared" si="221"/>
        <v>0</v>
      </c>
      <c r="T2860" s="7">
        <f t="shared" si="224"/>
        <v>0</v>
      </c>
      <c r="U2860" t="s">
        <v>8317</v>
      </c>
      <c r="V2860" t="s">
        <v>8318</v>
      </c>
    </row>
    <row r="2861" spans="1:22" ht="30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1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4">
        <f t="shared" si="222"/>
        <v>42233.112314814818</v>
      </c>
      <c r="M2861" s="19">
        <f t="shared" si="223"/>
        <v>2015</v>
      </c>
      <c r="N2861" s="14">
        <f t="shared" si="220"/>
        <v>42293.112314814818</v>
      </c>
      <c r="O2861" t="b">
        <v>0</v>
      </c>
      <c r="P2861">
        <v>1</v>
      </c>
      <c r="Q2861" t="b">
        <v>0</v>
      </c>
      <c r="R2861" t="s">
        <v>8271</v>
      </c>
      <c r="S2861" s="7">
        <f t="shared" si="221"/>
        <v>1.7500000000000002</v>
      </c>
      <c r="T2861" s="7">
        <f t="shared" si="224"/>
        <v>35</v>
      </c>
      <c r="U2861" t="s">
        <v>8317</v>
      </c>
      <c r="V2861" t="s">
        <v>8318</v>
      </c>
    </row>
    <row r="2862" spans="1:22" ht="45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9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4">
        <f t="shared" si="222"/>
        <v>42480.55064814815</v>
      </c>
      <c r="M2862" s="19">
        <f t="shared" si="223"/>
        <v>2016</v>
      </c>
      <c r="N2862" s="14">
        <f t="shared" si="220"/>
        <v>42540.55064814815</v>
      </c>
      <c r="O2862" t="b">
        <v>0</v>
      </c>
      <c r="P2862">
        <v>9</v>
      </c>
      <c r="Q2862" t="b">
        <v>0</v>
      </c>
      <c r="R2862" t="s">
        <v>8271</v>
      </c>
      <c r="S2862" s="7">
        <f t="shared" si="221"/>
        <v>6.65</v>
      </c>
      <c r="T2862" s="7">
        <f t="shared" si="224"/>
        <v>29.555555555555557</v>
      </c>
      <c r="U2862" t="s">
        <v>8317</v>
      </c>
      <c r="V2862" t="s">
        <v>8318</v>
      </c>
    </row>
    <row r="2863" spans="1:22" ht="4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3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4">
        <f t="shared" si="222"/>
        <v>42257.340833333335</v>
      </c>
      <c r="M2863" s="19">
        <f t="shared" si="223"/>
        <v>2015</v>
      </c>
      <c r="N2863" s="14">
        <f t="shared" si="220"/>
        <v>42271.340833333335</v>
      </c>
      <c r="O2863" t="b">
        <v>0</v>
      </c>
      <c r="P2863">
        <v>3</v>
      </c>
      <c r="Q2863" t="b">
        <v>0</v>
      </c>
      <c r="R2863" t="s">
        <v>8271</v>
      </c>
      <c r="S2863" s="7">
        <f t="shared" si="221"/>
        <v>32</v>
      </c>
      <c r="T2863" s="7">
        <f t="shared" si="224"/>
        <v>26.666666666666668</v>
      </c>
      <c r="U2863" t="s">
        <v>8317</v>
      </c>
      <c r="V2863" t="s">
        <v>8318</v>
      </c>
    </row>
    <row r="2864" spans="1:22" ht="4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3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4">
        <f t="shared" si="222"/>
        <v>41784.539687500001</v>
      </c>
      <c r="M2864" s="19">
        <f t="shared" si="223"/>
        <v>2014</v>
      </c>
      <c r="N2864" s="14">
        <f t="shared" si="220"/>
        <v>41814.539687500001</v>
      </c>
      <c r="O2864" t="b">
        <v>0</v>
      </c>
      <c r="P2864">
        <v>3</v>
      </c>
      <c r="Q2864" t="b">
        <v>0</v>
      </c>
      <c r="R2864" t="s">
        <v>8271</v>
      </c>
      <c r="S2864" s="7">
        <f t="shared" si="221"/>
        <v>0.43307086614173229</v>
      </c>
      <c r="T2864" s="7">
        <f t="shared" si="224"/>
        <v>18.333333333333332</v>
      </c>
      <c r="U2864" t="s">
        <v>8317</v>
      </c>
      <c r="V2864" t="s">
        <v>8318</v>
      </c>
    </row>
    <row r="2865" spans="1:22" ht="4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1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4">
        <f t="shared" si="222"/>
        <v>41831.425034722226</v>
      </c>
      <c r="M2865" s="19">
        <f t="shared" si="223"/>
        <v>2014</v>
      </c>
      <c r="N2865" s="14">
        <f t="shared" si="220"/>
        <v>41891.425034722226</v>
      </c>
      <c r="O2865" t="b">
        <v>0</v>
      </c>
      <c r="P2865">
        <v>1</v>
      </c>
      <c r="Q2865" t="b">
        <v>0</v>
      </c>
      <c r="R2865" t="s">
        <v>8271</v>
      </c>
      <c r="S2865" s="7">
        <f t="shared" si="221"/>
        <v>0.04</v>
      </c>
      <c r="T2865" s="7">
        <f t="shared" si="224"/>
        <v>20</v>
      </c>
      <c r="U2865" t="s">
        <v>8317</v>
      </c>
      <c r="V2865" t="s">
        <v>8318</v>
      </c>
    </row>
    <row r="2866" spans="1:22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3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4">
        <f t="shared" si="222"/>
        <v>42172.363506944443</v>
      </c>
      <c r="M2866" s="19">
        <f t="shared" si="223"/>
        <v>2015</v>
      </c>
      <c r="N2866" s="14">
        <f t="shared" si="220"/>
        <v>42202.304166666669</v>
      </c>
      <c r="O2866" t="b">
        <v>0</v>
      </c>
      <c r="P2866">
        <v>3</v>
      </c>
      <c r="Q2866" t="b">
        <v>0</v>
      </c>
      <c r="R2866" t="s">
        <v>8271</v>
      </c>
      <c r="S2866" s="7">
        <f t="shared" si="221"/>
        <v>1.6</v>
      </c>
      <c r="T2866" s="7">
        <f t="shared" si="224"/>
        <v>13.333333333333334</v>
      </c>
      <c r="U2866" t="s">
        <v>8317</v>
      </c>
      <c r="V2866" t="s">
        <v>8318</v>
      </c>
    </row>
    <row r="2867" spans="1:22" ht="4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4">
        <f t="shared" si="222"/>
        <v>41949.864108796297</v>
      </c>
      <c r="M2867" s="19">
        <f t="shared" si="223"/>
        <v>2014</v>
      </c>
      <c r="N2867" s="14">
        <f t="shared" si="220"/>
        <v>42009.864108796297</v>
      </c>
      <c r="O2867" t="b">
        <v>0</v>
      </c>
      <c r="P2867">
        <v>0</v>
      </c>
      <c r="Q2867" t="b">
        <v>0</v>
      </c>
      <c r="R2867" t="s">
        <v>8271</v>
      </c>
      <c r="S2867" s="7">
        <f t="shared" si="221"/>
        <v>0</v>
      </c>
      <c r="T2867" s="7">
        <f t="shared" si="224"/>
        <v>0</v>
      </c>
      <c r="U2867" t="s">
        <v>8317</v>
      </c>
      <c r="V2867" t="s">
        <v>8318</v>
      </c>
    </row>
    <row r="2868" spans="1:22" ht="4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2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4">
        <f t="shared" si="222"/>
        <v>42627.705104166671</v>
      </c>
      <c r="M2868" s="19">
        <f t="shared" si="223"/>
        <v>2016</v>
      </c>
      <c r="N2868" s="14">
        <f t="shared" si="220"/>
        <v>42657.666666666672</v>
      </c>
      <c r="O2868" t="b">
        <v>0</v>
      </c>
      <c r="P2868">
        <v>2</v>
      </c>
      <c r="Q2868" t="b">
        <v>0</v>
      </c>
      <c r="R2868" t="s">
        <v>8271</v>
      </c>
      <c r="S2868" s="7">
        <f t="shared" si="221"/>
        <v>0.89999999999999991</v>
      </c>
      <c r="T2868" s="7">
        <f t="shared" si="224"/>
        <v>22.5</v>
      </c>
      <c r="U2868" t="s">
        <v>8317</v>
      </c>
      <c r="V2868" t="s">
        <v>8318</v>
      </c>
    </row>
    <row r="2869" spans="1:22" ht="45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10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4">
        <f t="shared" si="222"/>
        <v>42530.945277777777</v>
      </c>
      <c r="M2869" s="19">
        <f t="shared" si="223"/>
        <v>2016</v>
      </c>
      <c r="N2869" s="14">
        <f t="shared" si="220"/>
        <v>42554.916666666672</v>
      </c>
      <c r="O2869" t="b">
        <v>0</v>
      </c>
      <c r="P2869">
        <v>10</v>
      </c>
      <c r="Q2869" t="b">
        <v>0</v>
      </c>
      <c r="R2869" t="s">
        <v>8271</v>
      </c>
      <c r="S2869" s="7">
        <f t="shared" si="221"/>
        <v>20.16</v>
      </c>
      <c r="T2869" s="7">
        <f t="shared" si="224"/>
        <v>50.4</v>
      </c>
      <c r="U2869" t="s">
        <v>8317</v>
      </c>
      <c r="V2869" t="s">
        <v>8318</v>
      </c>
    </row>
    <row r="2870" spans="1:22" ht="45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4">
        <f t="shared" si="222"/>
        <v>42618.577013888891</v>
      </c>
      <c r="M2870" s="19">
        <f t="shared" si="223"/>
        <v>2016</v>
      </c>
      <c r="N2870" s="14">
        <f t="shared" si="220"/>
        <v>42648.577013888891</v>
      </c>
      <c r="O2870" t="b">
        <v>0</v>
      </c>
      <c r="P2870">
        <v>60</v>
      </c>
      <c r="Q2870" t="b">
        <v>0</v>
      </c>
      <c r="R2870" t="s">
        <v>8271</v>
      </c>
      <c r="S2870" s="7">
        <f t="shared" si="221"/>
        <v>42.011733333333332</v>
      </c>
      <c r="T2870" s="7">
        <f t="shared" si="224"/>
        <v>105.02933333333334</v>
      </c>
      <c r="U2870" t="s">
        <v>8317</v>
      </c>
      <c r="V2870" t="s">
        <v>8318</v>
      </c>
    </row>
    <row r="2871" spans="1:22" ht="45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5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4">
        <f t="shared" si="222"/>
        <v>42540.343530092592</v>
      </c>
      <c r="M2871" s="19">
        <f t="shared" si="223"/>
        <v>2016</v>
      </c>
      <c r="N2871" s="14">
        <f t="shared" si="220"/>
        <v>42570.343530092592</v>
      </c>
      <c r="O2871" t="b">
        <v>0</v>
      </c>
      <c r="P2871">
        <v>5</v>
      </c>
      <c r="Q2871" t="b">
        <v>0</v>
      </c>
      <c r="R2871" t="s">
        <v>8271</v>
      </c>
      <c r="S2871" s="7">
        <f t="shared" si="221"/>
        <v>0.88500000000000001</v>
      </c>
      <c r="T2871" s="7">
        <f t="shared" si="224"/>
        <v>35.4</v>
      </c>
      <c r="U2871" t="s">
        <v>8317</v>
      </c>
      <c r="V2871" t="s">
        <v>8318</v>
      </c>
    </row>
    <row r="2872" spans="1:22" ht="45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9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4">
        <f t="shared" si="222"/>
        <v>41745.939409722225</v>
      </c>
      <c r="M2872" s="19">
        <f t="shared" si="223"/>
        <v>2014</v>
      </c>
      <c r="N2872" s="14">
        <f t="shared" si="220"/>
        <v>41775.939409722225</v>
      </c>
      <c r="O2872" t="b">
        <v>0</v>
      </c>
      <c r="P2872">
        <v>9</v>
      </c>
      <c r="Q2872" t="b">
        <v>0</v>
      </c>
      <c r="R2872" t="s">
        <v>8271</v>
      </c>
      <c r="S2872" s="7">
        <f t="shared" si="221"/>
        <v>15</v>
      </c>
      <c r="T2872" s="7">
        <f t="shared" si="224"/>
        <v>83.333333333333329</v>
      </c>
      <c r="U2872" t="s">
        <v>8317</v>
      </c>
      <c r="V2872" t="s">
        <v>8318</v>
      </c>
    </row>
    <row r="2873" spans="1:22" ht="4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13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4">
        <f t="shared" si="222"/>
        <v>41974.488576388889</v>
      </c>
      <c r="M2873" s="19">
        <f t="shared" si="223"/>
        <v>2014</v>
      </c>
      <c r="N2873" s="14">
        <f t="shared" si="220"/>
        <v>41994.488576388889</v>
      </c>
      <c r="O2873" t="b">
        <v>0</v>
      </c>
      <c r="P2873">
        <v>13</v>
      </c>
      <c r="Q2873" t="b">
        <v>0</v>
      </c>
      <c r="R2873" t="s">
        <v>8271</v>
      </c>
      <c r="S2873" s="7">
        <f t="shared" si="221"/>
        <v>4.67</v>
      </c>
      <c r="T2873" s="7">
        <f t="shared" si="224"/>
        <v>35.92307692307692</v>
      </c>
      <c r="U2873" t="s">
        <v>8317</v>
      </c>
      <c r="V2873" t="s">
        <v>8318</v>
      </c>
    </row>
    <row r="2874" spans="1:22" ht="30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4">
        <f t="shared" si="222"/>
        <v>42114.86618055556</v>
      </c>
      <c r="M2874" s="19">
        <f t="shared" si="223"/>
        <v>2015</v>
      </c>
      <c r="N2874" s="14">
        <f t="shared" si="220"/>
        <v>42174.86618055556</v>
      </c>
      <c r="O2874" t="b">
        <v>0</v>
      </c>
      <c r="P2874">
        <v>0</v>
      </c>
      <c r="Q2874" t="b">
        <v>0</v>
      </c>
      <c r="R2874" t="s">
        <v>8271</v>
      </c>
      <c r="S2874" s="7">
        <f t="shared" si="221"/>
        <v>0</v>
      </c>
      <c r="T2874" s="7">
        <f t="shared" si="224"/>
        <v>0</v>
      </c>
      <c r="U2874" t="s">
        <v>8317</v>
      </c>
      <c r="V2874" t="s">
        <v>8318</v>
      </c>
    </row>
    <row r="2875" spans="1:22" ht="45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8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4">
        <f t="shared" si="222"/>
        <v>42002.567488425921</v>
      </c>
      <c r="M2875" s="19">
        <f t="shared" si="223"/>
        <v>2014</v>
      </c>
      <c r="N2875" s="14">
        <f t="shared" si="220"/>
        <v>42032.567488425921</v>
      </c>
      <c r="O2875" t="b">
        <v>0</v>
      </c>
      <c r="P2875">
        <v>8</v>
      </c>
      <c r="Q2875" t="b">
        <v>0</v>
      </c>
      <c r="R2875" t="s">
        <v>8271</v>
      </c>
      <c r="S2875" s="7">
        <f t="shared" si="221"/>
        <v>38.119999999999997</v>
      </c>
      <c r="T2875" s="7">
        <f t="shared" si="224"/>
        <v>119.125</v>
      </c>
      <c r="U2875" t="s">
        <v>8317</v>
      </c>
      <c r="V2875" t="s">
        <v>8318</v>
      </c>
    </row>
    <row r="2876" spans="1:22" ht="4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3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4">
        <f t="shared" si="222"/>
        <v>42722.59474537037</v>
      </c>
      <c r="M2876" s="19">
        <f t="shared" si="223"/>
        <v>2016</v>
      </c>
      <c r="N2876" s="14">
        <f t="shared" si="220"/>
        <v>42752.59474537037</v>
      </c>
      <c r="O2876" t="b">
        <v>0</v>
      </c>
      <c r="P2876">
        <v>3</v>
      </c>
      <c r="Q2876" t="b">
        <v>0</v>
      </c>
      <c r="R2876" t="s">
        <v>8271</v>
      </c>
      <c r="S2876" s="7">
        <f t="shared" si="221"/>
        <v>5.42</v>
      </c>
      <c r="T2876" s="7">
        <f t="shared" si="224"/>
        <v>90.333333333333329</v>
      </c>
      <c r="U2876" t="s">
        <v>8317</v>
      </c>
      <c r="V2876" t="s">
        <v>8318</v>
      </c>
    </row>
    <row r="2877" spans="1:22" ht="4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3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4">
        <f t="shared" si="222"/>
        <v>42464.878391203703</v>
      </c>
      <c r="M2877" s="19">
        <f t="shared" si="223"/>
        <v>2016</v>
      </c>
      <c r="N2877" s="14">
        <f t="shared" si="220"/>
        <v>42494.878391203703</v>
      </c>
      <c r="O2877" t="b">
        <v>0</v>
      </c>
      <c r="P2877">
        <v>3</v>
      </c>
      <c r="Q2877" t="b">
        <v>0</v>
      </c>
      <c r="R2877" t="s">
        <v>8271</v>
      </c>
      <c r="S2877" s="7">
        <f t="shared" si="221"/>
        <v>3.4999999999999996E-2</v>
      </c>
      <c r="T2877" s="7">
        <f t="shared" si="224"/>
        <v>2.3333333333333335</v>
      </c>
      <c r="U2877" t="s">
        <v>8317</v>
      </c>
      <c r="V2877" t="s">
        <v>8318</v>
      </c>
    </row>
    <row r="2878" spans="1:22" ht="4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4">
        <f t="shared" si="222"/>
        <v>42171.493969907402</v>
      </c>
      <c r="M2878" s="19">
        <f t="shared" si="223"/>
        <v>2015</v>
      </c>
      <c r="N2878" s="14">
        <f t="shared" si="220"/>
        <v>42201.493969907402</v>
      </c>
      <c r="O2878" t="b">
        <v>0</v>
      </c>
      <c r="P2878">
        <v>0</v>
      </c>
      <c r="Q2878" t="b">
        <v>0</v>
      </c>
      <c r="R2878" t="s">
        <v>8271</v>
      </c>
      <c r="S2878" s="7">
        <f t="shared" si="221"/>
        <v>0</v>
      </c>
      <c r="T2878" s="7">
        <f t="shared" si="224"/>
        <v>0</v>
      </c>
      <c r="U2878" t="s">
        <v>8317</v>
      </c>
      <c r="V2878" t="s">
        <v>8318</v>
      </c>
    </row>
    <row r="2879" spans="1:22" ht="4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4">
        <f t="shared" si="222"/>
        <v>42672.705138888894</v>
      </c>
      <c r="M2879" s="19">
        <f t="shared" si="223"/>
        <v>2016</v>
      </c>
      <c r="N2879" s="14">
        <f t="shared" si="220"/>
        <v>42704.458333333328</v>
      </c>
      <c r="O2879" t="b">
        <v>0</v>
      </c>
      <c r="P2879">
        <v>6</v>
      </c>
      <c r="Q2879" t="b">
        <v>0</v>
      </c>
      <c r="R2879" t="s">
        <v>8271</v>
      </c>
      <c r="S2879" s="7">
        <f t="shared" si="221"/>
        <v>10.833333333333334</v>
      </c>
      <c r="T2879" s="7">
        <f t="shared" si="224"/>
        <v>108.33333333333333</v>
      </c>
      <c r="U2879" t="s">
        <v>8317</v>
      </c>
      <c r="V2879" t="s">
        <v>8318</v>
      </c>
    </row>
    <row r="2880" spans="1:22" ht="4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4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4">
        <f t="shared" si="222"/>
        <v>42128.365682870368</v>
      </c>
      <c r="M2880" s="19">
        <f t="shared" si="223"/>
        <v>2015</v>
      </c>
      <c r="N2880" s="14">
        <f t="shared" si="220"/>
        <v>42188.365682870368</v>
      </c>
      <c r="O2880" t="b">
        <v>0</v>
      </c>
      <c r="P2880">
        <v>4</v>
      </c>
      <c r="Q2880" t="b">
        <v>0</v>
      </c>
      <c r="R2880" t="s">
        <v>8271</v>
      </c>
      <c r="S2880" s="7">
        <f t="shared" si="221"/>
        <v>2.1</v>
      </c>
      <c r="T2880" s="7">
        <f t="shared" si="224"/>
        <v>15.75</v>
      </c>
      <c r="U2880" t="s">
        <v>8317</v>
      </c>
      <c r="V2880" t="s">
        <v>8318</v>
      </c>
    </row>
    <row r="2881" spans="1:22" ht="30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1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4">
        <f t="shared" si="222"/>
        <v>42359.475243055553</v>
      </c>
      <c r="M2881" s="19">
        <f t="shared" si="223"/>
        <v>2015</v>
      </c>
      <c r="N2881" s="14">
        <f t="shared" si="220"/>
        <v>42389.475243055553</v>
      </c>
      <c r="O2881" t="b">
        <v>0</v>
      </c>
      <c r="P2881">
        <v>1</v>
      </c>
      <c r="Q2881" t="b">
        <v>0</v>
      </c>
      <c r="R2881" t="s">
        <v>8271</v>
      </c>
      <c r="S2881" s="7">
        <f t="shared" si="221"/>
        <v>0.2589285714285714</v>
      </c>
      <c r="T2881" s="7">
        <f t="shared" si="224"/>
        <v>29</v>
      </c>
      <c r="U2881" t="s">
        <v>8317</v>
      </c>
      <c r="V2881" t="s">
        <v>8318</v>
      </c>
    </row>
    <row r="2882" spans="1:22" ht="4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29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4">
        <f t="shared" si="222"/>
        <v>42192.655694444446</v>
      </c>
      <c r="M2882" s="19">
        <f t="shared" si="223"/>
        <v>2015</v>
      </c>
      <c r="N2882" s="14">
        <f t="shared" ref="N2882:N2945" si="225">(J2882/86400)+25569+(-6/24)</f>
        <v>42236.461805555555</v>
      </c>
      <c r="O2882" t="b">
        <v>0</v>
      </c>
      <c r="P2882">
        <v>29</v>
      </c>
      <c r="Q2882" t="b">
        <v>0</v>
      </c>
      <c r="R2882" t="s">
        <v>8271</v>
      </c>
      <c r="S2882" s="7">
        <f t="shared" ref="S2882:S2945" si="226">F2882/D2882*100</f>
        <v>23.333333333333332</v>
      </c>
      <c r="T2882" s="7">
        <f t="shared" si="224"/>
        <v>96.551724137931032</v>
      </c>
      <c r="U2882" t="s">
        <v>8317</v>
      </c>
      <c r="V2882" t="s">
        <v>8318</v>
      </c>
    </row>
    <row r="2883" spans="1:22" ht="4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4">
        <f t="shared" ref="L2883:L2946" si="227">(K2883/86400)+25569+(-6/24)</f>
        <v>41916.347638888888</v>
      </c>
      <c r="M2883" s="19">
        <f t="shared" ref="M2883:M2946" si="228">YEAR(L2883)</f>
        <v>2014</v>
      </c>
      <c r="N2883" s="14">
        <f t="shared" si="225"/>
        <v>41976.389305555553</v>
      </c>
      <c r="O2883" t="b">
        <v>0</v>
      </c>
      <c r="P2883">
        <v>0</v>
      </c>
      <c r="Q2883" t="b">
        <v>0</v>
      </c>
      <c r="R2883" t="s">
        <v>8271</v>
      </c>
      <c r="S2883" s="7">
        <f t="shared" si="226"/>
        <v>0</v>
      </c>
      <c r="T2883" s="7">
        <f t="shared" ref="T2883:T2946" si="229">IFERROR(F2883/P2883,0)</f>
        <v>0</v>
      </c>
      <c r="U2883" t="s">
        <v>8317</v>
      </c>
      <c r="V2883" t="s">
        <v>8318</v>
      </c>
    </row>
    <row r="2884" spans="1:22" ht="4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4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4">
        <f t="shared" si="227"/>
        <v>42461.346273148149</v>
      </c>
      <c r="M2884" s="19">
        <f t="shared" si="228"/>
        <v>2016</v>
      </c>
      <c r="N2884" s="14">
        <f t="shared" si="225"/>
        <v>42491.346273148149</v>
      </c>
      <c r="O2884" t="b">
        <v>0</v>
      </c>
      <c r="P2884">
        <v>4</v>
      </c>
      <c r="Q2884" t="b">
        <v>0</v>
      </c>
      <c r="R2884" t="s">
        <v>8271</v>
      </c>
      <c r="S2884" s="7">
        <f t="shared" si="226"/>
        <v>33.6</v>
      </c>
      <c r="T2884" s="7">
        <f t="shared" si="229"/>
        <v>63</v>
      </c>
      <c r="U2884" t="s">
        <v>8317</v>
      </c>
      <c r="V2884" t="s">
        <v>8318</v>
      </c>
    </row>
    <row r="2885" spans="1:22" ht="45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5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4">
        <f t="shared" si="227"/>
        <v>42370.65320601852</v>
      </c>
      <c r="M2885" s="19">
        <f t="shared" si="228"/>
        <v>2016</v>
      </c>
      <c r="N2885" s="14">
        <f t="shared" si="225"/>
        <v>42405.957638888889</v>
      </c>
      <c r="O2885" t="b">
        <v>0</v>
      </c>
      <c r="P2885">
        <v>5</v>
      </c>
      <c r="Q2885" t="b">
        <v>0</v>
      </c>
      <c r="R2885" t="s">
        <v>8271</v>
      </c>
      <c r="S2885" s="7">
        <f t="shared" si="226"/>
        <v>19.079999999999998</v>
      </c>
      <c r="T2885" s="7">
        <f t="shared" si="229"/>
        <v>381.6</v>
      </c>
      <c r="U2885" t="s">
        <v>8317</v>
      </c>
      <c r="V2885" t="s">
        <v>8318</v>
      </c>
    </row>
    <row r="2886" spans="1:22" ht="30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4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4">
        <f t="shared" si="227"/>
        <v>41948.477256944447</v>
      </c>
      <c r="M2886" s="19">
        <f t="shared" si="228"/>
        <v>2014</v>
      </c>
      <c r="N2886" s="14">
        <f t="shared" si="225"/>
        <v>41978.477256944447</v>
      </c>
      <c r="O2886" t="b">
        <v>0</v>
      </c>
      <c r="P2886">
        <v>4</v>
      </c>
      <c r="Q2886" t="b">
        <v>0</v>
      </c>
      <c r="R2886" t="s">
        <v>8271</v>
      </c>
      <c r="S2886" s="7">
        <f t="shared" si="226"/>
        <v>0.41111111111111115</v>
      </c>
      <c r="T2886" s="7">
        <f t="shared" si="229"/>
        <v>46.25</v>
      </c>
      <c r="U2886" t="s">
        <v>8317</v>
      </c>
      <c r="V2886" t="s">
        <v>8318</v>
      </c>
    </row>
    <row r="2887" spans="1:22" ht="30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5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4">
        <f t="shared" si="227"/>
        <v>42046.82640046296</v>
      </c>
      <c r="M2887" s="19">
        <f t="shared" si="228"/>
        <v>2015</v>
      </c>
      <c r="N2887" s="14">
        <f t="shared" si="225"/>
        <v>42076.784733796296</v>
      </c>
      <c r="O2887" t="b">
        <v>0</v>
      </c>
      <c r="P2887">
        <v>5</v>
      </c>
      <c r="Q2887" t="b">
        <v>0</v>
      </c>
      <c r="R2887" t="s">
        <v>8271</v>
      </c>
      <c r="S2887" s="7">
        <f t="shared" si="226"/>
        <v>32.5</v>
      </c>
      <c r="T2887" s="7">
        <f t="shared" si="229"/>
        <v>26</v>
      </c>
      <c r="U2887" t="s">
        <v>8317</v>
      </c>
      <c r="V2887" t="s">
        <v>8318</v>
      </c>
    </row>
    <row r="2888" spans="1:22" ht="4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4">
        <f t="shared" si="227"/>
        <v>42261.382916666669</v>
      </c>
      <c r="M2888" s="19">
        <f t="shared" si="228"/>
        <v>2015</v>
      </c>
      <c r="N2888" s="14">
        <f t="shared" si="225"/>
        <v>42265.915972222225</v>
      </c>
      <c r="O2888" t="b">
        <v>0</v>
      </c>
      <c r="P2888">
        <v>1</v>
      </c>
      <c r="Q2888" t="b">
        <v>0</v>
      </c>
      <c r="R2888" t="s">
        <v>8271</v>
      </c>
      <c r="S2888" s="7">
        <f t="shared" si="226"/>
        <v>5</v>
      </c>
      <c r="T2888" s="7">
        <f t="shared" si="229"/>
        <v>10</v>
      </c>
      <c r="U2888" t="s">
        <v>8317</v>
      </c>
      <c r="V2888" t="s">
        <v>8318</v>
      </c>
    </row>
    <row r="2889" spans="1:22" ht="4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1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4">
        <f t="shared" si="227"/>
        <v>41985.177361111113</v>
      </c>
      <c r="M2889" s="19">
        <f t="shared" si="228"/>
        <v>2014</v>
      </c>
      <c r="N2889" s="14">
        <f t="shared" si="225"/>
        <v>42015.177361111113</v>
      </c>
      <c r="O2889" t="b">
        <v>0</v>
      </c>
      <c r="P2889">
        <v>1</v>
      </c>
      <c r="Q2889" t="b">
        <v>0</v>
      </c>
      <c r="R2889" t="s">
        <v>8271</v>
      </c>
      <c r="S2889" s="7">
        <f t="shared" si="226"/>
        <v>0.16666666666666669</v>
      </c>
      <c r="T2889" s="7">
        <f t="shared" si="229"/>
        <v>5</v>
      </c>
      <c r="U2889" t="s">
        <v>8317</v>
      </c>
      <c r="V2889" t="s">
        <v>8318</v>
      </c>
    </row>
    <row r="2890" spans="1:22" ht="4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4">
        <f t="shared" si="227"/>
        <v>41922.285185185188</v>
      </c>
      <c r="M2890" s="19">
        <f t="shared" si="228"/>
        <v>2014</v>
      </c>
      <c r="N2890" s="14">
        <f t="shared" si="225"/>
        <v>41929.957638888889</v>
      </c>
      <c r="O2890" t="b">
        <v>0</v>
      </c>
      <c r="P2890">
        <v>0</v>
      </c>
      <c r="Q2890" t="b">
        <v>0</v>
      </c>
      <c r="R2890" t="s">
        <v>8271</v>
      </c>
      <c r="S2890" s="7">
        <f t="shared" si="226"/>
        <v>0</v>
      </c>
      <c r="T2890" s="7">
        <f t="shared" si="229"/>
        <v>0</v>
      </c>
      <c r="U2890" t="s">
        <v>8317</v>
      </c>
      <c r="V2890" t="s">
        <v>8318</v>
      </c>
    </row>
    <row r="2891" spans="1:22" ht="4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14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4">
        <f t="shared" si="227"/>
        <v>41850.613252314812</v>
      </c>
      <c r="M2891" s="19">
        <f t="shared" si="228"/>
        <v>2014</v>
      </c>
      <c r="N2891" s="14">
        <f t="shared" si="225"/>
        <v>41880.613252314812</v>
      </c>
      <c r="O2891" t="b">
        <v>0</v>
      </c>
      <c r="P2891">
        <v>14</v>
      </c>
      <c r="Q2891" t="b">
        <v>0</v>
      </c>
      <c r="R2891" t="s">
        <v>8271</v>
      </c>
      <c r="S2891" s="7">
        <f t="shared" si="226"/>
        <v>38.066666666666663</v>
      </c>
      <c r="T2891" s="7">
        <f t="shared" si="229"/>
        <v>81.571428571428569</v>
      </c>
      <c r="U2891" t="s">
        <v>8317</v>
      </c>
      <c r="V2891" t="s">
        <v>8318</v>
      </c>
    </row>
    <row r="2892" spans="1:22" ht="4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3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4">
        <f t="shared" si="227"/>
        <v>41831.492962962962</v>
      </c>
      <c r="M2892" s="19">
        <f t="shared" si="228"/>
        <v>2014</v>
      </c>
      <c r="N2892" s="14">
        <f t="shared" si="225"/>
        <v>41859.875</v>
      </c>
      <c r="O2892" t="b">
        <v>0</v>
      </c>
      <c r="P2892">
        <v>3</v>
      </c>
      <c r="Q2892" t="b">
        <v>0</v>
      </c>
      <c r="R2892" t="s">
        <v>8271</v>
      </c>
      <c r="S2892" s="7">
        <f t="shared" si="226"/>
        <v>1.05</v>
      </c>
      <c r="T2892" s="7">
        <f t="shared" si="229"/>
        <v>7</v>
      </c>
      <c r="U2892" t="s">
        <v>8317</v>
      </c>
      <c r="V2892" t="s">
        <v>8318</v>
      </c>
    </row>
    <row r="2893" spans="1:22" ht="4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10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4">
        <f t="shared" si="227"/>
        <v>42415.633425925931</v>
      </c>
      <c r="M2893" s="19">
        <f t="shared" si="228"/>
        <v>2016</v>
      </c>
      <c r="N2893" s="14">
        <f t="shared" si="225"/>
        <v>42475.59175925926</v>
      </c>
      <c r="O2893" t="b">
        <v>0</v>
      </c>
      <c r="P2893">
        <v>10</v>
      </c>
      <c r="Q2893" t="b">
        <v>0</v>
      </c>
      <c r="R2893" t="s">
        <v>8271</v>
      </c>
      <c r="S2893" s="7">
        <f t="shared" si="226"/>
        <v>2.73</v>
      </c>
      <c r="T2893" s="7">
        <f t="shared" si="229"/>
        <v>27.3</v>
      </c>
      <c r="U2893" t="s">
        <v>8317</v>
      </c>
      <c r="V2893" t="s">
        <v>8318</v>
      </c>
    </row>
    <row r="2894" spans="1:22" ht="4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17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4">
        <f t="shared" si="227"/>
        <v>41869.464166666665</v>
      </c>
      <c r="M2894" s="19">
        <f t="shared" si="228"/>
        <v>2014</v>
      </c>
      <c r="N2894" s="14">
        <f t="shared" si="225"/>
        <v>41876.625</v>
      </c>
      <c r="O2894" t="b">
        <v>0</v>
      </c>
      <c r="P2894">
        <v>17</v>
      </c>
      <c r="Q2894" t="b">
        <v>0</v>
      </c>
      <c r="R2894" t="s">
        <v>8271</v>
      </c>
      <c r="S2894" s="7">
        <f t="shared" si="226"/>
        <v>9.0909090909090917</v>
      </c>
      <c r="T2894" s="7">
        <f t="shared" si="229"/>
        <v>29.411764705882351</v>
      </c>
      <c r="U2894" t="s">
        <v>8317</v>
      </c>
      <c r="V2894" t="s">
        <v>8318</v>
      </c>
    </row>
    <row r="2895" spans="1:22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4">
        <f t="shared" si="227"/>
        <v>41953.523090277777</v>
      </c>
      <c r="M2895" s="19">
        <f t="shared" si="228"/>
        <v>2014</v>
      </c>
      <c r="N2895" s="14">
        <f t="shared" si="225"/>
        <v>42012.833333333328</v>
      </c>
      <c r="O2895" t="b">
        <v>0</v>
      </c>
      <c r="P2895">
        <v>2</v>
      </c>
      <c r="Q2895" t="b">
        <v>0</v>
      </c>
      <c r="R2895" t="s">
        <v>8271</v>
      </c>
      <c r="S2895" s="7">
        <f t="shared" si="226"/>
        <v>0.5</v>
      </c>
      <c r="T2895" s="7">
        <f t="shared" si="229"/>
        <v>12.5</v>
      </c>
      <c r="U2895" t="s">
        <v>8317</v>
      </c>
      <c r="V2895" t="s">
        <v>8318</v>
      </c>
    </row>
    <row r="2896" spans="1:22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4">
        <f t="shared" si="227"/>
        <v>42037.736284722225</v>
      </c>
      <c r="M2896" s="19">
        <f t="shared" si="228"/>
        <v>2015</v>
      </c>
      <c r="N2896" s="14">
        <f t="shared" si="225"/>
        <v>42097.694618055553</v>
      </c>
      <c r="O2896" t="b">
        <v>0</v>
      </c>
      <c r="P2896">
        <v>0</v>
      </c>
      <c r="Q2896" t="b">
        <v>0</v>
      </c>
      <c r="R2896" t="s">
        <v>8271</v>
      </c>
      <c r="S2896" s="7">
        <f t="shared" si="226"/>
        <v>0</v>
      </c>
      <c r="T2896" s="7">
        <f t="shared" si="229"/>
        <v>0</v>
      </c>
      <c r="U2896" t="s">
        <v>8317</v>
      </c>
      <c r="V2896" t="s">
        <v>8318</v>
      </c>
    </row>
    <row r="2897" spans="1:22" ht="4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4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4">
        <f t="shared" si="227"/>
        <v>41811.305462962962</v>
      </c>
      <c r="M2897" s="19">
        <f t="shared" si="228"/>
        <v>2014</v>
      </c>
      <c r="N2897" s="14">
        <f t="shared" si="225"/>
        <v>41812.625</v>
      </c>
      <c r="O2897" t="b">
        <v>0</v>
      </c>
      <c r="P2897">
        <v>4</v>
      </c>
      <c r="Q2897" t="b">
        <v>0</v>
      </c>
      <c r="R2897" t="s">
        <v>8271</v>
      </c>
      <c r="S2897" s="7">
        <f t="shared" si="226"/>
        <v>4.5999999999999996</v>
      </c>
      <c r="T2897" s="7">
        <f t="shared" si="229"/>
        <v>5.75</v>
      </c>
      <c r="U2897" t="s">
        <v>8317</v>
      </c>
      <c r="V2897" t="s">
        <v>8318</v>
      </c>
    </row>
    <row r="2898" spans="1:22" ht="4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12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4">
        <f t="shared" si="227"/>
        <v>42701.658807870372</v>
      </c>
      <c r="M2898" s="19">
        <f t="shared" si="228"/>
        <v>2016</v>
      </c>
      <c r="N2898" s="14">
        <f t="shared" si="225"/>
        <v>42716</v>
      </c>
      <c r="O2898" t="b">
        <v>0</v>
      </c>
      <c r="P2898">
        <v>12</v>
      </c>
      <c r="Q2898" t="b">
        <v>0</v>
      </c>
      <c r="R2898" t="s">
        <v>8271</v>
      </c>
      <c r="S2898" s="7">
        <f t="shared" si="226"/>
        <v>20.833333333333336</v>
      </c>
      <c r="T2898" s="7">
        <f t="shared" si="229"/>
        <v>52.083333333333336</v>
      </c>
      <c r="U2898" t="s">
        <v>8317</v>
      </c>
      <c r="V2898" t="s">
        <v>8318</v>
      </c>
    </row>
    <row r="2899" spans="1:22" ht="4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3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4">
        <f t="shared" si="227"/>
        <v>42258.396504629629</v>
      </c>
      <c r="M2899" s="19">
        <f t="shared" si="228"/>
        <v>2015</v>
      </c>
      <c r="N2899" s="14">
        <f t="shared" si="225"/>
        <v>42288.395196759258</v>
      </c>
      <c r="O2899" t="b">
        <v>0</v>
      </c>
      <c r="P2899">
        <v>3</v>
      </c>
      <c r="Q2899" t="b">
        <v>0</v>
      </c>
      <c r="R2899" t="s">
        <v>8271</v>
      </c>
      <c r="S2899" s="7">
        <f t="shared" si="226"/>
        <v>4.583333333333333</v>
      </c>
      <c r="T2899" s="7">
        <f t="shared" si="229"/>
        <v>183.33333333333334</v>
      </c>
      <c r="U2899" t="s">
        <v>8317</v>
      </c>
      <c r="V2899" t="s">
        <v>8318</v>
      </c>
    </row>
    <row r="2900" spans="1:22" ht="4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12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4">
        <f t="shared" si="227"/>
        <v>42278.414965277778</v>
      </c>
      <c r="M2900" s="19">
        <f t="shared" si="228"/>
        <v>2015</v>
      </c>
      <c r="N2900" s="14">
        <f t="shared" si="225"/>
        <v>42308.414965277778</v>
      </c>
      <c r="O2900" t="b">
        <v>0</v>
      </c>
      <c r="P2900">
        <v>12</v>
      </c>
      <c r="Q2900" t="b">
        <v>0</v>
      </c>
      <c r="R2900" t="s">
        <v>8271</v>
      </c>
      <c r="S2900" s="7">
        <f t="shared" si="226"/>
        <v>4.2133333333333338</v>
      </c>
      <c r="T2900" s="7">
        <f t="shared" si="229"/>
        <v>26.333333333333332</v>
      </c>
      <c r="U2900" t="s">
        <v>8317</v>
      </c>
      <c r="V2900" t="s">
        <v>8318</v>
      </c>
    </row>
    <row r="2901" spans="1:22" ht="4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4">
        <f t="shared" si="227"/>
        <v>42514.828217592592</v>
      </c>
      <c r="M2901" s="19">
        <f t="shared" si="228"/>
        <v>2016</v>
      </c>
      <c r="N2901" s="14">
        <f t="shared" si="225"/>
        <v>42574.828217592592</v>
      </c>
      <c r="O2901" t="b">
        <v>0</v>
      </c>
      <c r="P2901">
        <v>0</v>
      </c>
      <c r="Q2901" t="b">
        <v>0</v>
      </c>
      <c r="R2901" t="s">
        <v>8271</v>
      </c>
      <c r="S2901" s="7">
        <f t="shared" si="226"/>
        <v>0</v>
      </c>
      <c r="T2901" s="7">
        <f t="shared" si="229"/>
        <v>0</v>
      </c>
      <c r="U2901" t="s">
        <v>8317</v>
      </c>
      <c r="V2901" t="s">
        <v>8318</v>
      </c>
    </row>
    <row r="2902" spans="1:22" ht="45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7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4">
        <f t="shared" si="227"/>
        <v>41829.984166666669</v>
      </c>
      <c r="M2902" s="19">
        <f t="shared" si="228"/>
        <v>2014</v>
      </c>
      <c r="N2902" s="14">
        <f t="shared" si="225"/>
        <v>41859.984166666669</v>
      </c>
      <c r="O2902" t="b">
        <v>0</v>
      </c>
      <c r="P2902">
        <v>7</v>
      </c>
      <c r="Q2902" t="b">
        <v>0</v>
      </c>
      <c r="R2902" t="s">
        <v>8271</v>
      </c>
      <c r="S2902" s="7">
        <f t="shared" si="226"/>
        <v>61.909090909090914</v>
      </c>
      <c r="T2902" s="7">
        <f t="shared" si="229"/>
        <v>486.42857142857144</v>
      </c>
      <c r="U2902" t="s">
        <v>8317</v>
      </c>
      <c r="V2902" t="s">
        <v>8318</v>
      </c>
    </row>
    <row r="2903" spans="1:22" ht="4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2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4">
        <f t="shared" si="227"/>
        <v>41982.654386574075</v>
      </c>
      <c r="M2903" s="19">
        <f t="shared" si="228"/>
        <v>2014</v>
      </c>
      <c r="N2903" s="14">
        <f t="shared" si="225"/>
        <v>42042.654386574075</v>
      </c>
      <c r="O2903" t="b">
        <v>0</v>
      </c>
      <c r="P2903">
        <v>2</v>
      </c>
      <c r="Q2903" t="b">
        <v>0</v>
      </c>
      <c r="R2903" t="s">
        <v>8271</v>
      </c>
      <c r="S2903" s="7">
        <f t="shared" si="226"/>
        <v>0.8</v>
      </c>
      <c r="T2903" s="7">
        <f t="shared" si="229"/>
        <v>3</v>
      </c>
      <c r="U2903" t="s">
        <v>8317</v>
      </c>
      <c r="V2903" t="s">
        <v>8318</v>
      </c>
    </row>
    <row r="2904" spans="1:22" ht="30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1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4">
        <f t="shared" si="227"/>
        <v>42210.189768518518</v>
      </c>
      <c r="M2904" s="19">
        <f t="shared" si="228"/>
        <v>2015</v>
      </c>
      <c r="N2904" s="14">
        <f t="shared" si="225"/>
        <v>42240.189768518518</v>
      </c>
      <c r="O2904" t="b">
        <v>0</v>
      </c>
      <c r="P2904">
        <v>1</v>
      </c>
      <c r="Q2904" t="b">
        <v>0</v>
      </c>
      <c r="R2904" t="s">
        <v>8271</v>
      </c>
      <c r="S2904" s="7">
        <f t="shared" si="226"/>
        <v>1.6666666666666666E-2</v>
      </c>
      <c r="T2904" s="7">
        <f t="shared" si="229"/>
        <v>25</v>
      </c>
      <c r="U2904" t="s">
        <v>8317</v>
      </c>
      <c r="V2904" t="s">
        <v>8318</v>
      </c>
    </row>
    <row r="2905" spans="1:22" ht="4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4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4">
        <f t="shared" si="227"/>
        <v>42195.916874999995</v>
      </c>
      <c r="M2905" s="19">
        <f t="shared" si="228"/>
        <v>2015</v>
      </c>
      <c r="N2905" s="14">
        <f t="shared" si="225"/>
        <v>42255.916874999995</v>
      </c>
      <c r="O2905" t="b">
        <v>0</v>
      </c>
      <c r="P2905">
        <v>4</v>
      </c>
      <c r="Q2905" t="b">
        <v>0</v>
      </c>
      <c r="R2905" t="s">
        <v>8271</v>
      </c>
      <c r="S2905" s="7">
        <f t="shared" si="226"/>
        <v>0.77999999999999992</v>
      </c>
      <c r="T2905" s="7">
        <f t="shared" si="229"/>
        <v>9.75</v>
      </c>
      <c r="U2905" t="s">
        <v>8317</v>
      </c>
      <c r="V2905" t="s">
        <v>8318</v>
      </c>
    </row>
    <row r="2906" spans="1:22" ht="4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4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4">
        <f t="shared" si="227"/>
        <v>41940.717951388891</v>
      </c>
      <c r="M2906" s="19">
        <f t="shared" si="228"/>
        <v>2014</v>
      </c>
      <c r="N2906" s="14">
        <f t="shared" si="225"/>
        <v>41952.25</v>
      </c>
      <c r="O2906" t="b">
        <v>0</v>
      </c>
      <c r="P2906">
        <v>4</v>
      </c>
      <c r="Q2906" t="b">
        <v>0</v>
      </c>
      <c r="R2906" t="s">
        <v>8271</v>
      </c>
      <c r="S2906" s="7">
        <f t="shared" si="226"/>
        <v>5</v>
      </c>
      <c r="T2906" s="7">
        <f t="shared" si="229"/>
        <v>18.75</v>
      </c>
      <c r="U2906" t="s">
        <v>8317</v>
      </c>
      <c r="V2906" t="s">
        <v>8318</v>
      </c>
    </row>
    <row r="2907" spans="1:22" ht="4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17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4">
        <f t="shared" si="227"/>
        <v>42605.806863425925</v>
      </c>
      <c r="M2907" s="19">
        <f t="shared" si="228"/>
        <v>2016</v>
      </c>
      <c r="N2907" s="14">
        <f t="shared" si="225"/>
        <v>42619.806863425925</v>
      </c>
      <c r="O2907" t="b">
        <v>0</v>
      </c>
      <c r="P2907">
        <v>17</v>
      </c>
      <c r="Q2907" t="b">
        <v>0</v>
      </c>
      <c r="R2907" t="s">
        <v>8271</v>
      </c>
      <c r="S2907" s="7">
        <f t="shared" si="226"/>
        <v>17.771428571428572</v>
      </c>
      <c r="T2907" s="7">
        <f t="shared" si="229"/>
        <v>36.588235294117645</v>
      </c>
      <c r="U2907" t="s">
        <v>8317</v>
      </c>
      <c r="V2907" t="s">
        <v>8318</v>
      </c>
    </row>
    <row r="2908" spans="1:22" ht="45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7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4">
        <f t="shared" si="227"/>
        <v>42199.398912037039</v>
      </c>
      <c r="M2908" s="19">
        <f t="shared" si="228"/>
        <v>2015</v>
      </c>
      <c r="N2908" s="14">
        <f t="shared" si="225"/>
        <v>42216.791666666672</v>
      </c>
      <c r="O2908" t="b">
        <v>0</v>
      </c>
      <c r="P2908">
        <v>7</v>
      </c>
      <c r="Q2908" t="b">
        <v>0</v>
      </c>
      <c r="R2908" t="s">
        <v>8271</v>
      </c>
      <c r="S2908" s="7">
        <f t="shared" si="226"/>
        <v>9.4166666666666661</v>
      </c>
      <c r="T2908" s="7">
        <f t="shared" si="229"/>
        <v>80.714285714285708</v>
      </c>
      <c r="U2908" t="s">
        <v>8317</v>
      </c>
      <c r="V2908" t="s">
        <v>8318</v>
      </c>
    </row>
    <row r="2909" spans="1:22" ht="4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4">
        <f t="shared" si="227"/>
        <v>42444.627743055556</v>
      </c>
      <c r="M2909" s="19">
        <f t="shared" si="228"/>
        <v>2016</v>
      </c>
      <c r="N2909" s="14">
        <f t="shared" si="225"/>
        <v>42504.627743055556</v>
      </c>
      <c r="O2909" t="b">
        <v>0</v>
      </c>
      <c r="P2909">
        <v>2</v>
      </c>
      <c r="Q2909" t="b">
        <v>0</v>
      </c>
      <c r="R2909" t="s">
        <v>8271</v>
      </c>
      <c r="S2909" s="7">
        <f t="shared" si="226"/>
        <v>0.08</v>
      </c>
      <c r="T2909" s="7">
        <f t="shared" si="229"/>
        <v>1</v>
      </c>
      <c r="U2909" t="s">
        <v>8317</v>
      </c>
      <c r="V2909" t="s">
        <v>8318</v>
      </c>
    </row>
    <row r="2910" spans="1:22" ht="60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5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4">
        <f t="shared" si="227"/>
        <v>42499.48170138889</v>
      </c>
      <c r="M2910" s="19">
        <f t="shared" si="228"/>
        <v>2016</v>
      </c>
      <c r="N2910" s="14">
        <f t="shared" si="225"/>
        <v>42529.48170138889</v>
      </c>
      <c r="O2910" t="b">
        <v>0</v>
      </c>
      <c r="P2910">
        <v>5</v>
      </c>
      <c r="Q2910" t="b">
        <v>0</v>
      </c>
      <c r="R2910" t="s">
        <v>8271</v>
      </c>
      <c r="S2910" s="7">
        <f t="shared" si="226"/>
        <v>2.75</v>
      </c>
      <c r="T2910" s="7">
        <f t="shared" si="229"/>
        <v>52.8</v>
      </c>
      <c r="U2910" t="s">
        <v>8317</v>
      </c>
      <c r="V2910" t="s">
        <v>8318</v>
      </c>
    </row>
    <row r="2911" spans="1:22" ht="45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1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4">
        <f t="shared" si="227"/>
        <v>41929.016215277778</v>
      </c>
      <c r="M2911" s="19">
        <f t="shared" si="228"/>
        <v>2014</v>
      </c>
      <c r="N2911" s="14">
        <f t="shared" si="225"/>
        <v>41968.573611111111</v>
      </c>
      <c r="O2911" t="b">
        <v>0</v>
      </c>
      <c r="P2911">
        <v>1</v>
      </c>
      <c r="Q2911" t="b">
        <v>0</v>
      </c>
      <c r="R2911" t="s">
        <v>8271</v>
      </c>
      <c r="S2911" s="7">
        <f t="shared" si="226"/>
        <v>1.1111111111111112E-2</v>
      </c>
      <c r="T2911" s="7">
        <f t="shared" si="229"/>
        <v>20</v>
      </c>
      <c r="U2911" t="s">
        <v>8317</v>
      </c>
      <c r="V2911" t="s">
        <v>8318</v>
      </c>
    </row>
    <row r="2912" spans="1:22" ht="4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4">
        <f t="shared" si="227"/>
        <v>42107.591284722221</v>
      </c>
      <c r="M2912" s="19">
        <f t="shared" si="228"/>
        <v>2015</v>
      </c>
      <c r="N2912" s="14">
        <f t="shared" si="225"/>
        <v>42167.591284722221</v>
      </c>
      <c r="O2912" t="b">
        <v>0</v>
      </c>
      <c r="P2912">
        <v>1</v>
      </c>
      <c r="Q2912" t="b">
        <v>0</v>
      </c>
      <c r="R2912" t="s">
        <v>8271</v>
      </c>
      <c r="S2912" s="7">
        <f t="shared" si="226"/>
        <v>3.3333333333333335E-3</v>
      </c>
      <c r="T2912" s="7">
        <f t="shared" si="229"/>
        <v>1</v>
      </c>
      <c r="U2912" t="s">
        <v>8317</v>
      </c>
      <c r="V2912" t="s">
        <v>8318</v>
      </c>
    </row>
    <row r="2913" spans="1:22" ht="45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14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4">
        <f t="shared" si="227"/>
        <v>42142.518819444449</v>
      </c>
      <c r="M2913" s="19">
        <f t="shared" si="228"/>
        <v>2015</v>
      </c>
      <c r="N2913" s="14">
        <f t="shared" si="225"/>
        <v>42182.518819444449</v>
      </c>
      <c r="O2913" t="b">
        <v>0</v>
      </c>
      <c r="P2913">
        <v>14</v>
      </c>
      <c r="Q2913" t="b">
        <v>0</v>
      </c>
      <c r="R2913" t="s">
        <v>8271</v>
      </c>
      <c r="S2913" s="7">
        <f t="shared" si="226"/>
        <v>36.5</v>
      </c>
      <c r="T2913" s="7">
        <f t="shared" si="229"/>
        <v>46.928571428571431</v>
      </c>
      <c r="U2913" t="s">
        <v>8317</v>
      </c>
      <c r="V2913" t="s">
        <v>8318</v>
      </c>
    </row>
    <row r="2914" spans="1:22" ht="4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26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4">
        <f t="shared" si="227"/>
        <v>42353.881643518514</v>
      </c>
      <c r="M2914" s="19">
        <f t="shared" si="228"/>
        <v>2015</v>
      </c>
      <c r="N2914" s="14">
        <f t="shared" si="225"/>
        <v>42383.881643518514</v>
      </c>
      <c r="O2914" t="b">
        <v>0</v>
      </c>
      <c r="P2914">
        <v>26</v>
      </c>
      <c r="Q2914" t="b">
        <v>0</v>
      </c>
      <c r="R2914" t="s">
        <v>8271</v>
      </c>
      <c r="S2914" s="7">
        <f t="shared" si="226"/>
        <v>14.058171745152354</v>
      </c>
      <c r="T2914" s="7">
        <f t="shared" si="229"/>
        <v>78.07692307692308</v>
      </c>
      <c r="U2914" t="s">
        <v>8317</v>
      </c>
      <c r="V2914" t="s">
        <v>8318</v>
      </c>
    </row>
    <row r="2915" spans="1:22" ht="4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4">
        <f t="shared" si="227"/>
        <v>41828.672905092593</v>
      </c>
      <c r="M2915" s="19">
        <f t="shared" si="228"/>
        <v>2014</v>
      </c>
      <c r="N2915" s="14">
        <f t="shared" si="225"/>
        <v>41888.672905092593</v>
      </c>
      <c r="O2915" t="b">
        <v>0</v>
      </c>
      <c r="P2915">
        <v>2</v>
      </c>
      <c r="Q2915" t="b">
        <v>0</v>
      </c>
      <c r="R2915" t="s">
        <v>8271</v>
      </c>
      <c r="S2915" s="7">
        <f t="shared" si="226"/>
        <v>0.02</v>
      </c>
      <c r="T2915" s="7">
        <f t="shared" si="229"/>
        <v>1</v>
      </c>
      <c r="U2915" t="s">
        <v>8317</v>
      </c>
      <c r="V2915" t="s">
        <v>8318</v>
      </c>
    </row>
    <row r="2916" spans="1:22" ht="30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4">
        <f t="shared" si="227"/>
        <v>42017.657337962963</v>
      </c>
      <c r="M2916" s="19">
        <f t="shared" si="228"/>
        <v>2015</v>
      </c>
      <c r="N2916" s="14">
        <f t="shared" si="225"/>
        <v>42077.615671296298</v>
      </c>
      <c r="O2916" t="b">
        <v>0</v>
      </c>
      <c r="P2916">
        <v>1</v>
      </c>
      <c r="Q2916" t="b">
        <v>0</v>
      </c>
      <c r="R2916" t="s">
        <v>8271</v>
      </c>
      <c r="S2916" s="7">
        <f t="shared" si="226"/>
        <v>4.0000000000000001E-3</v>
      </c>
      <c r="T2916" s="7">
        <f t="shared" si="229"/>
        <v>1</v>
      </c>
      <c r="U2916" t="s">
        <v>8317</v>
      </c>
      <c r="V2916" t="s">
        <v>8318</v>
      </c>
    </row>
    <row r="2917" spans="1:22" ht="30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3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4">
        <f t="shared" si="227"/>
        <v>42415.148032407407</v>
      </c>
      <c r="M2917" s="19">
        <f t="shared" si="228"/>
        <v>2016</v>
      </c>
      <c r="N2917" s="14">
        <f t="shared" si="225"/>
        <v>42445.106365740736</v>
      </c>
      <c r="O2917" t="b">
        <v>0</v>
      </c>
      <c r="P2917">
        <v>3</v>
      </c>
      <c r="Q2917" t="b">
        <v>0</v>
      </c>
      <c r="R2917" t="s">
        <v>8271</v>
      </c>
      <c r="S2917" s="7">
        <f t="shared" si="226"/>
        <v>61.1</v>
      </c>
      <c r="T2917" s="7">
        <f t="shared" si="229"/>
        <v>203.66666666666666</v>
      </c>
      <c r="U2917" t="s">
        <v>8317</v>
      </c>
      <c r="V2917" t="s">
        <v>8318</v>
      </c>
    </row>
    <row r="2918" spans="1:22" ht="30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7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4">
        <f t="shared" si="227"/>
        <v>41755.226724537039</v>
      </c>
      <c r="M2918" s="19">
        <f t="shared" si="228"/>
        <v>2014</v>
      </c>
      <c r="N2918" s="14">
        <f t="shared" si="225"/>
        <v>41778.226724537039</v>
      </c>
      <c r="O2918" t="b">
        <v>0</v>
      </c>
      <c r="P2918">
        <v>7</v>
      </c>
      <c r="Q2918" t="b">
        <v>0</v>
      </c>
      <c r="R2918" t="s">
        <v>8271</v>
      </c>
      <c r="S2918" s="7">
        <f t="shared" si="226"/>
        <v>7.8378378378378386</v>
      </c>
      <c r="T2918" s="7">
        <f t="shared" si="229"/>
        <v>20.714285714285715</v>
      </c>
      <c r="U2918" t="s">
        <v>8317</v>
      </c>
      <c r="V2918" t="s">
        <v>8318</v>
      </c>
    </row>
    <row r="2919" spans="1:22" ht="4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9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4">
        <f t="shared" si="227"/>
        <v>42244.984340277777</v>
      </c>
      <c r="M2919" s="19">
        <f t="shared" si="228"/>
        <v>2015</v>
      </c>
      <c r="N2919" s="14">
        <f t="shared" si="225"/>
        <v>42262.984340277777</v>
      </c>
      <c r="O2919" t="b">
        <v>0</v>
      </c>
      <c r="P2919">
        <v>9</v>
      </c>
      <c r="Q2919" t="b">
        <v>0</v>
      </c>
      <c r="R2919" t="s">
        <v>8271</v>
      </c>
      <c r="S2919" s="7">
        <f t="shared" si="226"/>
        <v>21.85</v>
      </c>
      <c r="T2919" s="7">
        <f t="shared" si="229"/>
        <v>48.555555555555557</v>
      </c>
      <c r="U2919" t="s">
        <v>8317</v>
      </c>
      <c r="V2919" t="s">
        <v>8318</v>
      </c>
    </row>
    <row r="2920" spans="1:22" ht="4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20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4">
        <f t="shared" si="227"/>
        <v>42278.379710648151</v>
      </c>
      <c r="M2920" s="19">
        <f t="shared" si="228"/>
        <v>2015</v>
      </c>
      <c r="N2920" s="14">
        <f t="shared" si="225"/>
        <v>42306.379710648151</v>
      </c>
      <c r="O2920" t="b">
        <v>0</v>
      </c>
      <c r="P2920">
        <v>20</v>
      </c>
      <c r="Q2920" t="b">
        <v>0</v>
      </c>
      <c r="R2920" t="s">
        <v>8271</v>
      </c>
      <c r="S2920" s="7">
        <f t="shared" si="226"/>
        <v>27.24</v>
      </c>
      <c r="T2920" s="7">
        <f t="shared" si="229"/>
        <v>68.099999999999994</v>
      </c>
      <c r="U2920" t="s">
        <v>8317</v>
      </c>
      <c r="V2920" t="s">
        <v>8318</v>
      </c>
    </row>
    <row r="2921" spans="1:22" ht="4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6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4">
        <f t="shared" si="227"/>
        <v>41826.36954861111</v>
      </c>
      <c r="M2921" s="19">
        <f t="shared" si="228"/>
        <v>2014</v>
      </c>
      <c r="N2921" s="14">
        <f t="shared" si="225"/>
        <v>41856.36954861111</v>
      </c>
      <c r="O2921" t="b">
        <v>0</v>
      </c>
      <c r="P2921">
        <v>6</v>
      </c>
      <c r="Q2921" t="b">
        <v>0</v>
      </c>
      <c r="R2921" t="s">
        <v>8271</v>
      </c>
      <c r="S2921" s="7">
        <f t="shared" si="226"/>
        <v>8.5</v>
      </c>
      <c r="T2921" s="7">
        <f t="shared" si="229"/>
        <v>8.5</v>
      </c>
      <c r="U2921" t="s">
        <v>8317</v>
      </c>
      <c r="V2921" t="s">
        <v>8318</v>
      </c>
    </row>
    <row r="2922" spans="1:22" ht="4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13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4">
        <f t="shared" si="227"/>
        <v>42058.542476851857</v>
      </c>
      <c r="M2922" s="19">
        <f t="shared" si="228"/>
        <v>2015</v>
      </c>
      <c r="N2922" s="14">
        <f t="shared" si="225"/>
        <v>42088.500810185185</v>
      </c>
      <c r="O2922" t="b">
        <v>0</v>
      </c>
      <c r="P2922">
        <v>13</v>
      </c>
      <c r="Q2922" t="b">
        <v>0</v>
      </c>
      <c r="R2922" t="s">
        <v>8271</v>
      </c>
      <c r="S2922" s="7">
        <f t="shared" si="226"/>
        <v>26.840000000000003</v>
      </c>
      <c r="T2922" s="7">
        <f t="shared" si="229"/>
        <v>51.615384615384613</v>
      </c>
      <c r="U2922" t="s">
        <v>8317</v>
      </c>
      <c r="V2922" t="s">
        <v>8318</v>
      </c>
    </row>
    <row r="2923" spans="1:22" ht="30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3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4">
        <f t="shared" si="227"/>
        <v>41877.636620370373</v>
      </c>
      <c r="M2923" s="19">
        <f t="shared" si="228"/>
        <v>2014</v>
      </c>
      <c r="N2923" s="14">
        <f t="shared" si="225"/>
        <v>41907.636620370373</v>
      </c>
      <c r="O2923" t="b">
        <v>0</v>
      </c>
      <c r="P2923">
        <v>3</v>
      </c>
      <c r="Q2923" t="b">
        <v>1</v>
      </c>
      <c r="R2923" t="s">
        <v>8305</v>
      </c>
      <c r="S2923" s="7">
        <f t="shared" si="226"/>
        <v>129</v>
      </c>
      <c r="T2923" s="7">
        <f t="shared" si="229"/>
        <v>43</v>
      </c>
      <c r="U2923" t="s">
        <v>8317</v>
      </c>
      <c r="V2923" t="s">
        <v>8359</v>
      </c>
    </row>
    <row r="2924" spans="1:22" ht="4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6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4">
        <f t="shared" si="227"/>
        <v>42097.624155092592</v>
      </c>
      <c r="M2924" s="19">
        <f t="shared" si="228"/>
        <v>2015</v>
      </c>
      <c r="N2924" s="14">
        <f t="shared" si="225"/>
        <v>42142.624155092592</v>
      </c>
      <c r="O2924" t="b">
        <v>0</v>
      </c>
      <c r="P2924">
        <v>6</v>
      </c>
      <c r="Q2924" t="b">
        <v>1</v>
      </c>
      <c r="R2924" t="s">
        <v>8305</v>
      </c>
      <c r="S2924" s="7">
        <f t="shared" si="226"/>
        <v>100</v>
      </c>
      <c r="T2924" s="7">
        <f t="shared" si="229"/>
        <v>83.333333333333329</v>
      </c>
      <c r="U2924" t="s">
        <v>8317</v>
      </c>
      <c r="V2924" t="s">
        <v>8359</v>
      </c>
    </row>
    <row r="2925" spans="1:22" ht="4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10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4">
        <f t="shared" si="227"/>
        <v>42012.90253472222</v>
      </c>
      <c r="M2925" s="19">
        <f t="shared" si="228"/>
        <v>2015</v>
      </c>
      <c r="N2925" s="14">
        <f t="shared" si="225"/>
        <v>42027.875</v>
      </c>
      <c r="O2925" t="b">
        <v>0</v>
      </c>
      <c r="P2925">
        <v>10</v>
      </c>
      <c r="Q2925" t="b">
        <v>1</v>
      </c>
      <c r="R2925" t="s">
        <v>8305</v>
      </c>
      <c r="S2925" s="7">
        <f t="shared" si="226"/>
        <v>100</v>
      </c>
      <c r="T2925" s="7">
        <f t="shared" si="229"/>
        <v>30</v>
      </c>
      <c r="U2925" t="s">
        <v>8317</v>
      </c>
      <c r="V2925" t="s">
        <v>8359</v>
      </c>
    </row>
    <row r="2926" spans="1:22" ht="4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147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4">
        <f t="shared" si="227"/>
        <v>42103.306828703702</v>
      </c>
      <c r="M2926" s="19">
        <f t="shared" si="228"/>
        <v>2015</v>
      </c>
      <c r="N2926" s="14">
        <f t="shared" si="225"/>
        <v>42132.915972222225</v>
      </c>
      <c r="O2926" t="b">
        <v>0</v>
      </c>
      <c r="P2926">
        <v>147</v>
      </c>
      <c r="Q2926" t="b">
        <v>1</v>
      </c>
      <c r="R2926" t="s">
        <v>8305</v>
      </c>
      <c r="S2926" s="7">
        <f t="shared" si="226"/>
        <v>103.2</v>
      </c>
      <c r="T2926" s="7">
        <f t="shared" si="229"/>
        <v>175.51020408163265</v>
      </c>
      <c r="U2926" t="s">
        <v>8317</v>
      </c>
      <c r="V2926" t="s">
        <v>8359</v>
      </c>
    </row>
    <row r="2927" spans="1:22" ht="4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199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4">
        <f t="shared" si="227"/>
        <v>41863.334120370375</v>
      </c>
      <c r="M2927" s="19">
        <f t="shared" si="228"/>
        <v>2014</v>
      </c>
      <c r="N2927" s="14">
        <f t="shared" si="225"/>
        <v>41893.334120370375</v>
      </c>
      <c r="O2927" t="b">
        <v>0</v>
      </c>
      <c r="P2927">
        <v>199</v>
      </c>
      <c r="Q2927" t="b">
        <v>1</v>
      </c>
      <c r="R2927" t="s">
        <v>8305</v>
      </c>
      <c r="S2927" s="7">
        <f t="shared" si="226"/>
        <v>102.44597777777777</v>
      </c>
      <c r="T2927" s="7">
        <f t="shared" si="229"/>
        <v>231.66175879396985</v>
      </c>
      <c r="U2927" t="s">
        <v>8317</v>
      </c>
      <c r="V2927" t="s">
        <v>8359</v>
      </c>
    </row>
    <row r="2928" spans="1:22" ht="4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50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4">
        <f t="shared" si="227"/>
        <v>42044.515960648147</v>
      </c>
      <c r="M2928" s="19">
        <f t="shared" si="228"/>
        <v>2015</v>
      </c>
      <c r="N2928" s="14">
        <f t="shared" si="225"/>
        <v>42058.515960648147</v>
      </c>
      <c r="O2928" t="b">
        <v>0</v>
      </c>
      <c r="P2928">
        <v>50</v>
      </c>
      <c r="Q2928" t="b">
        <v>1</v>
      </c>
      <c r="R2928" t="s">
        <v>8305</v>
      </c>
      <c r="S2928" s="7">
        <f t="shared" si="226"/>
        <v>125</v>
      </c>
      <c r="T2928" s="7">
        <f t="shared" si="229"/>
        <v>75</v>
      </c>
      <c r="U2928" t="s">
        <v>8317</v>
      </c>
      <c r="V2928" t="s">
        <v>8359</v>
      </c>
    </row>
    <row r="2929" spans="1:22" ht="4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21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4">
        <f t="shared" si="227"/>
        <v>41806.419317129628</v>
      </c>
      <c r="M2929" s="19">
        <f t="shared" si="228"/>
        <v>2014</v>
      </c>
      <c r="N2929" s="14">
        <f t="shared" si="225"/>
        <v>41834.958333333336</v>
      </c>
      <c r="O2929" t="b">
        <v>0</v>
      </c>
      <c r="P2929">
        <v>21</v>
      </c>
      <c r="Q2929" t="b">
        <v>1</v>
      </c>
      <c r="R2929" t="s">
        <v>8305</v>
      </c>
      <c r="S2929" s="7">
        <f t="shared" si="226"/>
        <v>130.83333333333334</v>
      </c>
      <c r="T2929" s="7">
        <f t="shared" si="229"/>
        <v>112.14285714285714</v>
      </c>
      <c r="U2929" t="s">
        <v>8317</v>
      </c>
      <c r="V2929" t="s">
        <v>8359</v>
      </c>
    </row>
    <row r="2930" spans="1:22" ht="30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24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4">
        <f t="shared" si="227"/>
        <v>42403.748217592598</v>
      </c>
      <c r="M2930" s="19">
        <f t="shared" si="228"/>
        <v>2016</v>
      </c>
      <c r="N2930" s="14">
        <f t="shared" si="225"/>
        <v>42433.748217592598</v>
      </c>
      <c r="O2930" t="b">
        <v>0</v>
      </c>
      <c r="P2930">
        <v>24</v>
      </c>
      <c r="Q2930" t="b">
        <v>1</v>
      </c>
      <c r="R2930" t="s">
        <v>8305</v>
      </c>
      <c r="S2930" s="7">
        <f t="shared" si="226"/>
        <v>100</v>
      </c>
      <c r="T2930" s="7">
        <f t="shared" si="229"/>
        <v>41.666666666666664</v>
      </c>
      <c r="U2930" t="s">
        <v>8317</v>
      </c>
      <c r="V2930" t="s">
        <v>8359</v>
      </c>
    </row>
    <row r="2931" spans="1:22" ht="4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32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4">
        <f t="shared" si="227"/>
        <v>41754.314328703702</v>
      </c>
      <c r="M2931" s="19">
        <f t="shared" si="228"/>
        <v>2014</v>
      </c>
      <c r="N2931" s="14">
        <f t="shared" si="225"/>
        <v>41784.314328703702</v>
      </c>
      <c r="O2931" t="b">
        <v>0</v>
      </c>
      <c r="P2931">
        <v>32</v>
      </c>
      <c r="Q2931" t="b">
        <v>1</v>
      </c>
      <c r="R2931" t="s">
        <v>8305</v>
      </c>
      <c r="S2931" s="7">
        <f t="shared" si="226"/>
        <v>102.06937499999999</v>
      </c>
      <c r="T2931" s="7">
        <f t="shared" si="229"/>
        <v>255.17343750000001</v>
      </c>
      <c r="U2931" t="s">
        <v>8317</v>
      </c>
      <c r="V2931" t="s">
        <v>8359</v>
      </c>
    </row>
    <row r="2932" spans="1:22" ht="4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62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4">
        <f t="shared" si="227"/>
        <v>42101.334074074075</v>
      </c>
      <c r="M2932" s="19">
        <f t="shared" si="228"/>
        <v>2015</v>
      </c>
      <c r="N2932" s="14">
        <f t="shared" si="225"/>
        <v>42131.334074074075</v>
      </c>
      <c r="O2932" t="b">
        <v>0</v>
      </c>
      <c r="P2932">
        <v>62</v>
      </c>
      <c r="Q2932" t="b">
        <v>1</v>
      </c>
      <c r="R2932" t="s">
        <v>8305</v>
      </c>
      <c r="S2932" s="7">
        <f t="shared" si="226"/>
        <v>100.92000000000002</v>
      </c>
      <c r="T2932" s="7">
        <f t="shared" si="229"/>
        <v>162.7741935483871</v>
      </c>
      <c r="U2932" t="s">
        <v>8317</v>
      </c>
      <c r="V2932" t="s">
        <v>8359</v>
      </c>
    </row>
    <row r="2933" spans="1:22" ht="45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9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4">
        <f t="shared" si="227"/>
        <v>41872.041238425925</v>
      </c>
      <c r="M2933" s="19">
        <f t="shared" si="228"/>
        <v>2014</v>
      </c>
      <c r="N2933" s="14">
        <f t="shared" si="225"/>
        <v>41897.005555555559</v>
      </c>
      <c r="O2933" t="b">
        <v>0</v>
      </c>
      <c r="P2933">
        <v>9</v>
      </c>
      <c r="Q2933" t="b">
        <v>1</v>
      </c>
      <c r="R2933" t="s">
        <v>8305</v>
      </c>
      <c r="S2933" s="7">
        <f t="shared" si="226"/>
        <v>106</v>
      </c>
      <c r="T2933" s="7">
        <f t="shared" si="229"/>
        <v>88.333333333333329</v>
      </c>
      <c r="U2933" t="s">
        <v>8317</v>
      </c>
      <c r="V2933" t="s">
        <v>8359</v>
      </c>
    </row>
    <row r="2934" spans="1:22" ht="4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38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4">
        <f t="shared" si="227"/>
        <v>42024.914780092593</v>
      </c>
      <c r="M2934" s="19">
        <f t="shared" si="228"/>
        <v>2015</v>
      </c>
      <c r="N2934" s="14">
        <f t="shared" si="225"/>
        <v>42056.208333333328</v>
      </c>
      <c r="O2934" t="b">
        <v>0</v>
      </c>
      <c r="P2934">
        <v>38</v>
      </c>
      <c r="Q2934" t="b">
        <v>1</v>
      </c>
      <c r="R2934" t="s">
        <v>8305</v>
      </c>
      <c r="S2934" s="7">
        <f t="shared" si="226"/>
        <v>105.0967741935484</v>
      </c>
      <c r="T2934" s="7">
        <f t="shared" si="229"/>
        <v>85.736842105263165</v>
      </c>
      <c r="U2934" t="s">
        <v>8317</v>
      </c>
      <c r="V2934" t="s">
        <v>8359</v>
      </c>
    </row>
    <row r="2935" spans="1:22" ht="4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54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4">
        <f t="shared" si="227"/>
        <v>42495.706631944442</v>
      </c>
      <c r="M2935" s="19">
        <f t="shared" si="228"/>
        <v>2016</v>
      </c>
      <c r="N2935" s="14">
        <f t="shared" si="225"/>
        <v>42525.706631944442</v>
      </c>
      <c r="O2935" t="b">
        <v>0</v>
      </c>
      <c r="P2935">
        <v>54</v>
      </c>
      <c r="Q2935" t="b">
        <v>1</v>
      </c>
      <c r="R2935" t="s">
        <v>8305</v>
      </c>
      <c r="S2935" s="7">
        <f t="shared" si="226"/>
        <v>102.76</v>
      </c>
      <c r="T2935" s="7">
        <f t="shared" si="229"/>
        <v>47.574074074074076</v>
      </c>
      <c r="U2935" t="s">
        <v>8317</v>
      </c>
      <c r="V2935" t="s">
        <v>8359</v>
      </c>
    </row>
    <row r="2936" spans="1:22" ht="4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37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4">
        <f t="shared" si="227"/>
        <v>41775.386157407411</v>
      </c>
      <c r="M2936" s="19">
        <f t="shared" si="228"/>
        <v>2014</v>
      </c>
      <c r="N2936" s="14">
        <f t="shared" si="225"/>
        <v>41805.386157407411</v>
      </c>
      <c r="O2936" t="b">
        <v>0</v>
      </c>
      <c r="P2936">
        <v>37</v>
      </c>
      <c r="Q2936" t="b">
        <v>1</v>
      </c>
      <c r="R2936" t="s">
        <v>8305</v>
      </c>
      <c r="S2936" s="7">
        <f t="shared" si="226"/>
        <v>108</v>
      </c>
      <c r="T2936" s="7">
        <f t="shared" si="229"/>
        <v>72.972972972972968</v>
      </c>
      <c r="U2936" t="s">
        <v>8317</v>
      </c>
      <c r="V2936" t="s">
        <v>8359</v>
      </c>
    </row>
    <row r="2937" spans="1:22" ht="4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39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4">
        <f t="shared" si="227"/>
        <v>42553.333425925928</v>
      </c>
      <c r="M2937" s="19">
        <f t="shared" si="228"/>
        <v>2016</v>
      </c>
      <c r="N2937" s="14">
        <f t="shared" si="225"/>
        <v>42611.458333333328</v>
      </c>
      <c r="O2937" t="b">
        <v>0</v>
      </c>
      <c r="P2937">
        <v>39</v>
      </c>
      <c r="Q2937" t="b">
        <v>1</v>
      </c>
      <c r="R2937" t="s">
        <v>8305</v>
      </c>
      <c r="S2937" s="7">
        <f t="shared" si="226"/>
        <v>100.88571428571429</v>
      </c>
      <c r="T2937" s="7">
        <f t="shared" si="229"/>
        <v>90.538461538461533</v>
      </c>
      <c r="U2937" t="s">
        <v>8317</v>
      </c>
      <c r="V2937" t="s">
        <v>8359</v>
      </c>
    </row>
    <row r="2938" spans="1:22" ht="4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34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4">
        <f t="shared" si="227"/>
        <v>41912.400729166664</v>
      </c>
      <c r="M2938" s="19">
        <f t="shared" si="228"/>
        <v>2014</v>
      </c>
      <c r="N2938" s="14">
        <f t="shared" si="225"/>
        <v>41924.957638888889</v>
      </c>
      <c r="O2938" t="b">
        <v>0</v>
      </c>
      <c r="P2938">
        <v>34</v>
      </c>
      <c r="Q2938" t="b">
        <v>1</v>
      </c>
      <c r="R2938" t="s">
        <v>8305</v>
      </c>
      <c r="S2938" s="7">
        <f t="shared" si="226"/>
        <v>128</v>
      </c>
      <c r="T2938" s="7">
        <f t="shared" si="229"/>
        <v>37.647058823529413</v>
      </c>
      <c r="U2938" t="s">
        <v>8317</v>
      </c>
      <c r="V2938" t="s">
        <v>8359</v>
      </c>
    </row>
    <row r="2939" spans="1:22" ht="30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55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4">
        <f t="shared" si="227"/>
        <v>41803.207326388889</v>
      </c>
      <c r="M2939" s="19">
        <f t="shared" si="228"/>
        <v>2014</v>
      </c>
      <c r="N2939" s="14">
        <f t="shared" si="225"/>
        <v>41833.207326388889</v>
      </c>
      <c r="O2939" t="b">
        <v>0</v>
      </c>
      <c r="P2939">
        <v>55</v>
      </c>
      <c r="Q2939" t="b">
        <v>1</v>
      </c>
      <c r="R2939" t="s">
        <v>8305</v>
      </c>
      <c r="S2939" s="7">
        <f t="shared" si="226"/>
        <v>133.33333333333331</v>
      </c>
      <c r="T2939" s="7">
        <f t="shared" si="229"/>
        <v>36.363636363636367</v>
      </c>
      <c r="U2939" t="s">
        <v>8317</v>
      </c>
      <c r="V2939" t="s">
        <v>8359</v>
      </c>
    </row>
    <row r="2940" spans="1:22" ht="4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32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4">
        <f t="shared" si="227"/>
        <v>42004.453865740739</v>
      </c>
      <c r="M2940" s="19">
        <f t="shared" si="228"/>
        <v>2014</v>
      </c>
      <c r="N2940" s="14">
        <f t="shared" si="225"/>
        <v>42034.453865740739</v>
      </c>
      <c r="O2940" t="b">
        <v>0</v>
      </c>
      <c r="P2940">
        <v>32</v>
      </c>
      <c r="Q2940" t="b">
        <v>1</v>
      </c>
      <c r="R2940" t="s">
        <v>8305</v>
      </c>
      <c r="S2940" s="7">
        <f t="shared" si="226"/>
        <v>101.375</v>
      </c>
      <c r="T2940" s="7">
        <f t="shared" si="229"/>
        <v>126.71875</v>
      </c>
      <c r="U2940" t="s">
        <v>8317</v>
      </c>
      <c r="V2940" t="s">
        <v>8359</v>
      </c>
    </row>
    <row r="2941" spans="1:22" ht="4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25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4">
        <f t="shared" si="227"/>
        <v>41845.559166666666</v>
      </c>
      <c r="M2941" s="19">
        <f t="shared" si="228"/>
        <v>2014</v>
      </c>
      <c r="N2941" s="14">
        <f t="shared" si="225"/>
        <v>41878.791666666664</v>
      </c>
      <c r="O2941" t="b">
        <v>0</v>
      </c>
      <c r="P2941">
        <v>25</v>
      </c>
      <c r="Q2941" t="b">
        <v>1</v>
      </c>
      <c r="R2941" t="s">
        <v>8305</v>
      </c>
      <c r="S2941" s="7">
        <f t="shared" si="226"/>
        <v>102.875</v>
      </c>
      <c r="T2941" s="7">
        <f t="shared" si="229"/>
        <v>329.2</v>
      </c>
      <c r="U2941" t="s">
        <v>8317</v>
      </c>
      <c r="V2941" t="s">
        <v>8359</v>
      </c>
    </row>
    <row r="2942" spans="1:22" ht="4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33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4">
        <f t="shared" si="227"/>
        <v>41982.523356481484</v>
      </c>
      <c r="M2942" s="19">
        <f t="shared" si="228"/>
        <v>2014</v>
      </c>
      <c r="N2942" s="14">
        <f t="shared" si="225"/>
        <v>42022.523356481484</v>
      </c>
      <c r="O2942" t="b">
        <v>0</v>
      </c>
      <c r="P2942">
        <v>33</v>
      </c>
      <c r="Q2942" t="b">
        <v>1</v>
      </c>
      <c r="R2942" t="s">
        <v>8305</v>
      </c>
      <c r="S2942" s="7">
        <f t="shared" si="226"/>
        <v>107.24000000000001</v>
      </c>
      <c r="T2942" s="7">
        <f t="shared" si="229"/>
        <v>81.242424242424249</v>
      </c>
      <c r="U2942" t="s">
        <v>8317</v>
      </c>
      <c r="V2942" t="s">
        <v>8359</v>
      </c>
    </row>
    <row r="2943" spans="1:22" ht="4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4">
        <f t="shared" si="227"/>
        <v>42034.710127314815</v>
      </c>
      <c r="M2943" s="19">
        <f t="shared" si="228"/>
        <v>2015</v>
      </c>
      <c r="N2943" s="14">
        <f t="shared" si="225"/>
        <v>42064.710127314815</v>
      </c>
      <c r="O2943" t="b">
        <v>0</v>
      </c>
      <c r="P2943">
        <v>1</v>
      </c>
      <c r="Q2943" t="b">
        <v>0</v>
      </c>
      <c r="R2943" t="s">
        <v>8303</v>
      </c>
      <c r="S2943" s="7">
        <f t="shared" si="226"/>
        <v>4.0000000000000001E-3</v>
      </c>
      <c r="T2943" s="7">
        <f t="shared" si="229"/>
        <v>1</v>
      </c>
      <c r="U2943" t="s">
        <v>8317</v>
      </c>
      <c r="V2943" t="s">
        <v>8357</v>
      </c>
    </row>
    <row r="2944" spans="1:22" ht="4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202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4">
        <f t="shared" si="227"/>
        <v>42334.553923611107</v>
      </c>
      <c r="M2944" s="19">
        <f t="shared" si="228"/>
        <v>2015</v>
      </c>
      <c r="N2944" s="14">
        <f t="shared" si="225"/>
        <v>42354.595833333333</v>
      </c>
      <c r="O2944" t="b">
        <v>0</v>
      </c>
      <c r="P2944">
        <v>202</v>
      </c>
      <c r="Q2944" t="b">
        <v>0</v>
      </c>
      <c r="R2944" t="s">
        <v>8303</v>
      </c>
      <c r="S2944" s="7">
        <f t="shared" si="226"/>
        <v>20.424999999999997</v>
      </c>
      <c r="T2944" s="7">
        <f t="shared" si="229"/>
        <v>202.22772277227722</v>
      </c>
      <c r="U2944" t="s">
        <v>8317</v>
      </c>
      <c r="V2944" t="s">
        <v>8357</v>
      </c>
    </row>
    <row r="2945" spans="1:22" ht="4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4">
        <f t="shared" si="227"/>
        <v>42076.879398148143</v>
      </c>
      <c r="M2945" s="19">
        <f t="shared" si="228"/>
        <v>2015</v>
      </c>
      <c r="N2945" s="14">
        <f t="shared" si="225"/>
        <v>42106.879398148143</v>
      </c>
      <c r="O2945" t="b">
        <v>0</v>
      </c>
      <c r="P2945">
        <v>0</v>
      </c>
      <c r="Q2945" t="b">
        <v>0</v>
      </c>
      <c r="R2945" t="s">
        <v>8303</v>
      </c>
      <c r="S2945" s="7">
        <f t="shared" si="226"/>
        <v>0</v>
      </c>
      <c r="T2945" s="7">
        <f t="shared" si="229"/>
        <v>0</v>
      </c>
      <c r="U2945" t="s">
        <v>8317</v>
      </c>
      <c r="V2945" t="s">
        <v>8357</v>
      </c>
    </row>
    <row r="2946" spans="1:22" ht="30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4">
        <f t="shared" si="227"/>
        <v>42132.6643287037</v>
      </c>
      <c r="M2946" s="19">
        <f t="shared" si="228"/>
        <v>2015</v>
      </c>
      <c r="N2946" s="14">
        <f t="shared" ref="N2946:N3009" si="230">(J2946/86400)+25569+(-6/24)</f>
        <v>42162.6643287037</v>
      </c>
      <c r="O2946" t="b">
        <v>0</v>
      </c>
      <c r="P2946">
        <v>1</v>
      </c>
      <c r="Q2946" t="b">
        <v>0</v>
      </c>
      <c r="R2946" t="s">
        <v>8303</v>
      </c>
      <c r="S2946" s="7">
        <f t="shared" ref="S2946:S3009" si="231">F2946/D2946*100</f>
        <v>1</v>
      </c>
      <c r="T2946" s="7">
        <f t="shared" si="229"/>
        <v>100</v>
      </c>
      <c r="U2946" t="s">
        <v>8317</v>
      </c>
      <c r="V2946" t="s">
        <v>8357</v>
      </c>
    </row>
    <row r="2947" spans="1:22" ht="45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4">
        <f t="shared" ref="L2947:L3010" si="232">(K2947/86400)+25569+(-6/24)</f>
        <v>42117.889583333337</v>
      </c>
      <c r="M2947" s="19">
        <f t="shared" ref="M2947:M3010" si="233">YEAR(L2947)</f>
        <v>2015</v>
      </c>
      <c r="N2947" s="14">
        <f t="shared" si="230"/>
        <v>42147.889583333337</v>
      </c>
      <c r="O2947" t="b">
        <v>0</v>
      </c>
      <c r="P2947">
        <v>0</v>
      </c>
      <c r="Q2947" t="b">
        <v>0</v>
      </c>
      <c r="R2947" t="s">
        <v>8303</v>
      </c>
      <c r="S2947" s="7">
        <f t="shared" si="231"/>
        <v>0</v>
      </c>
      <c r="T2947" s="7">
        <f t="shared" ref="T2947:T3010" si="234">IFERROR(F2947/P2947,0)</f>
        <v>0</v>
      </c>
      <c r="U2947" t="s">
        <v>8317</v>
      </c>
      <c r="V2947" t="s">
        <v>8357</v>
      </c>
    </row>
    <row r="2948" spans="1:22" ht="4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4">
        <f t="shared" si="232"/>
        <v>42567.281157407408</v>
      </c>
      <c r="M2948" s="19">
        <f t="shared" si="233"/>
        <v>2016</v>
      </c>
      <c r="N2948" s="14">
        <f t="shared" si="230"/>
        <v>42597.281157407408</v>
      </c>
      <c r="O2948" t="b">
        <v>0</v>
      </c>
      <c r="P2948">
        <v>2</v>
      </c>
      <c r="Q2948" t="b">
        <v>0</v>
      </c>
      <c r="R2948" t="s">
        <v>8303</v>
      </c>
      <c r="S2948" s="7">
        <f t="shared" si="231"/>
        <v>0.1</v>
      </c>
      <c r="T2948" s="7">
        <f t="shared" si="234"/>
        <v>1</v>
      </c>
      <c r="U2948" t="s">
        <v>8317</v>
      </c>
      <c r="V2948" t="s">
        <v>8357</v>
      </c>
    </row>
    <row r="2949" spans="1:22" ht="45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13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4">
        <f t="shared" si="232"/>
        <v>42649.312118055561</v>
      </c>
      <c r="M2949" s="19">
        <f t="shared" si="233"/>
        <v>2016</v>
      </c>
      <c r="N2949" s="14">
        <f t="shared" si="230"/>
        <v>42698.46597222222</v>
      </c>
      <c r="O2949" t="b">
        <v>0</v>
      </c>
      <c r="P2949">
        <v>13</v>
      </c>
      <c r="Q2949" t="b">
        <v>0</v>
      </c>
      <c r="R2949" t="s">
        <v>8303</v>
      </c>
      <c r="S2949" s="7">
        <f t="shared" si="231"/>
        <v>4.2880000000000003</v>
      </c>
      <c r="T2949" s="7">
        <f t="shared" si="234"/>
        <v>82.461538461538467</v>
      </c>
      <c r="U2949" t="s">
        <v>8317</v>
      </c>
      <c r="V2949" t="s">
        <v>8357</v>
      </c>
    </row>
    <row r="2950" spans="1:22" ht="45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9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4">
        <f t="shared" si="232"/>
        <v>42097.399224537032</v>
      </c>
      <c r="M2950" s="19">
        <f t="shared" si="233"/>
        <v>2015</v>
      </c>
      <c r="N2950" s="14">
        <f t="shared" si="230"/>
        <v>42157.399224537032</v>
      </c>
      <c r="O2950" t="b">
        <v>0</v>
      </c>
      <c r="P2950">
        <v>9</v>
      </c>
      <c r="Q2950" t="b">
        <v>0</v>
      </c>
      <c r="R2950" t="s">
        <v>8303</v>
      </c>
      <c r="S2950" s="7">
        <f t="shared" si="231"/>
        <v>4.8000000000000004E-3</v>
      </c>
      <c r="T2950" s="7">
        <f t="shared" si="234"/>
        <v>2.6666666666666665</v>
      </c>
      <c r="U2950" t="s">
        <v>8317</v>
      </c>
      <c r="V2950" t="s">
        <v>8357</v>
      </c>
    </row>
    <row r="2951" spans="1:22" ht="4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4">
        <f t="shared" si="232"/>
        <v>42297.573113425926</v>
      </c>
      <c r="M2951" s="19">
        <f t="shared" si="233"/>
        <v>2015</v>
      </c>
      <c r="N2951" s="14">
        <f t="shared" si="230"/>
        <v>42327.614780092597</v>
      </c>
      <c r="O2951" t="b">
        <v>0</v>
      </c>
      <c r="P2951">
        <v>2</v>
      </c>
      <c r="Q2951" t="b">
        <v>0</v>
      </c>
      <c r="R2951" t="s">
        <v>8303</v>
      </c>
      <c r="S2951" s="7">
        <f t="shared" si="231"/>
        <v>2.5</v>
      </c>
      <c r="T2951" s="7">
        <f t="shared" si="234"/>
        <v>12.5</v>
      </c>
      <c r="U2951" t="s">
        <v>8317</v>
      </c>
      <c r="V2951" t="s">
        <v>8357</v>
      </c>
    </row>
    <row r="2952" spans="1:22" ht="4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4">
        <f t="shared" si="232"/>
        <v>42362.11518518519</v>
      </c>
      <c r="M2952" s="19">
        <f t="shared" si="233"/>
        <v>2015</v>
      </c>
      <c r="N2952" s="14">
        <f t="shared" si="230"/>
        <v>42392.11518518519</v>
      </c>
      <c r="O2952" t="b">
        <v>0</v>
      </c>
      <c r="P2952">
        <v>0</v>
      </c>
      <c r="Q2952" t="b">
        <v>0</v>
      </c>
      <c r="R2952" t="s">
        <v>8303</v>
      </c>
      <c r="S2952" s="7">
        <f t="shared" si="231"/>
        <v>0</v>
      </c>
      <c r="T2952" s="7">
        <f t="shared" si="234"/>
        <v>0</v>
      </c>
      <c r="U2952" t="s">
        <v>8317</v>
      </c>
      <c r="V2952" t="s">
        <v>8357</v>
      </c>
    </row>
    <row r="2953" spans="1:22" ht="45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58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4">
        <f t="shared" si="232"/>
        <v>41872.552928240737</v>
      </c>
      <c r="M2953" s="19">
        <f t="shared" si="233"/>
        <v>2014</v>
      </c>
      <c r="N2953" s="14">
        <f t="shared" si="230"/>
        <v>41917.552928240737</v>
      </c>
      <c r="O2953" t="b">
        <v>0</v>
      </c>
      <c r="P2953">
        <v>58</v>
      </c>
      <c r="Q2953" t="b">
        <v>0</v>
      </c>
      <c r="R2953" t="s">
        <v>8303</v>
      </c>
      <c r="S2953" s="7">
        <f t="shared" si="231"/>
        <v>2.1919999999999997</v>
      </c>
      <c r="T2953" s="7">
        <f t="shared" si="234"/>
        <v>18.896551724137932</v>
      </c>
      <c r="U2953" t="s">
        <v>8317</v>
      </c>
      <c r="V2953" t="s">
        <v>8357</v>
      </c>
    </row>
    <row r="2954" spans="1:22" ht="4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8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4">
        <f t="shared" si="232"/>
        <v>42628.440266203703</v>
      </c>
      <c r="M2954" s="19">
        <f t="shared" si="233"/>
        <v>2016</v>
      </c>
      <c r="N2954" s="14">
        <f t="shared" si="230"/>
        <v>42659.916666666672</v>
      </c>
      <c r="O2954" t="b">
        <v>0</v>
      </c>
      <c r="P2954">
        <v>8</v>
      </c>
      <c r="Q2954" t="b">
        <v>0</v>
      </c>
      <c r="R2954" t="s">
        <v>8303</v>
      </c>
      <c r="S2954" s="7">
        <f t="shared" si="231"/>
        <v>8.0250000000000004</v>
      </c>
      <c r="T2954" s="7">
        <f t="shared" si="234"/>
        <v>200.625</v>
      </c>
      <c r="U2954" t="s">
        <v>8317</v>
      </c>
      <c r="V2954" t="s">
        <v>8357</v>
      </c>
    </row>
    <row r="2955" spans="1:22" ht="4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3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4">
        <f t="shared" si="232"/>
        <v>42255.541909722218</v>
      </c>
      <c r="M2955" s="19">
        <f t="shared" si="233"/>
        <v>2015</v>
      </c>
      <c r="N2955" s="14">
        <f t="shared" si="230"/>
        <v>42285.541909722218</v>
      </c>
      <c r="O2955" t="b">
        <v>0</v>
      </c>
      <c r="P2955">
        <v>3</v>
      </c>
      <c r="Q2955" t="b">
        <v>0</v>
      </c>
      <c r="R2955" t="s">
        <v>8303</v>
      </c>
      <c r="S2955" s="7">
        <f t="shared" si="231"/>
        <v>0.15125</v>
      </c>
      <c r="T2955" s="7">
        <f t="shared" si="234"/>
        <v>201.66666666666666</v>
      </c>
      <c r="U2955" t="s">
        <v>8317</v>
      </c>
      <c r="V2955" t="s">
        <v>8357</v>
      </c>
    </row>
    <row r="2956" spans="1:22" ht="4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4">
        <f t="shared" si="232"/>
        <v>42790.333368055552</v>
      </c>
      <c r="M2956" s="19">
        <f t="shared" si="233"/>
        <v>2017</v>
      </c>
      <c r="N2956" s="14">
        <f t="shared" si="230"/>
        <v>42810.291701388887</v>
      </c>
      <c r="O2956" t="b">
        <v>0</v>
      </c>
      <c r="P2956">
        <v>0</v>
      </c>
      <c r="Q2956" t="b">
        <v>0</v>
      </c>
      <c r="R2956" t="s">
        <v>8303</v>
      </c>
      <c r="S2956" s="7">
        <f t="shared" si="231"/>
        <v>0</v>
      </c>
      <c r="T2956" s="7">
        <f t="shared" si="234"/>
        <v>0</v>
      </c>
      <c r="U2956" t="s">
        <v>8317</v>
      </c>
      <c r="V2956" t="s">
        <v>8357</v>
      </c>
    </row>
    <row r="2957" spans="1:22" ht="30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11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4">
        <f t="shared" si="232"/>
        <v>42141.491307870368</v>
      </c>
      <c r="M2957" s="19">
        <f t="shared" si="233"/>
        <v>2015</v>
      </c>
      <c r="N2957" s="14">
        <f t="shared" si="230"/>
        <v>42171.491307870368</v>
      </c>
      <c r="O2957" t="b">
        <v>0</v>
      </c>
      <c r="P2957">
        <v>11</v>
      </c>
      <c r="Q2957" t="b">
        <v>0</v>
      </c>
      <c r="R2957" t="s">
        <v>8303</v>
      </c>
      <c r="S2957" s="7">
        <f t="shared" si="231"/>
        <v>59.583333333333336</v>
      </c>
      <c r="T2957" s="7">
        <f t="shared" si="234"/>
        <v>65</v>
      </c>
      <c r="U2957" t="s">
        <v>8317</v>
      </c>
      <c r="V2957" t="s">
        <v>8357</v>
      </c>
    </row>
    <row r="2958" spans="1:22" ht="4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20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4">
        <f t="shared" si="232"/>
        <v>42464.708912037036</v>
      </c>
      <c r="M2958" s="19">
        <f t="shared" si="233"/>
        <v>2016</v>
      </c>
      <c r="N2958" s="14">
        <f t="shared" si="230"/>
        <v>42494.708912037036</v>
      </c>
      <c r="O2958" t="b">
        <v>0</v>
      </c>
      <c r="P2958">
        <v>20</v>
      </c>
      <c r="Q2958" t="b">
        <v>0</v>
      </c>
      <c r="R2958" t="s">
        <v>8303</v>
      </c>
      <c r="S2958" s="7">
        <f t="shared" si="231"/>
        <v>16.734177215189874</v>
      </c>
      <c r="T2958" s="7">
        <f t="shared" si="234"/>
        <v>66.099999999999994</v>
      </c>
      <c r="U2958" t="s">
        <v>8317</v>
      </c>
      <c r="V2958" t="s">
        <v>8357</v>
      </c>
    </row>
    <row r="2959" spans="1:22" ht="4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3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4">
        <f t="shared" si="232"/>
        <v>42030.761249999996</v>
      </c>
      <c r="M2959" s="19">
        <f t="shared" si="233"/>
        <v>2015</v>
      </c>
      <c r="N2959" s="14">
        <f t="shared" si="230"/>
        <v>42090.719583333332</v>
      </c>
      <c r="O2959" t="b">
        <v>0</v>
      </c>
      <c r="P2959">
        <v>3</v>
      </c>
      <c r="Q2959" t="b">
        <v>0</v>
      </c>
      <c r="R2959" t="s">
        <v>8303</v>
      </c>
      <c r="S2959" s="7">
        <f t="shared" si="231"/>
        <v>1.8666666666666669</v>
      </c>
      <c r="T2959" s="7">
        <f t="shared" si="234"/>
        <v>93.333333333333329</v>
      </c>
      <c r="U2959" t="s">
        <v>8317</v>
      </c>
      <c r="V2959" t="s">
        <v>8357</v>
      </c>
    </row>
    <row r="2960" spans="1:22" ht="4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4">
        <f t="shared" si="232"/>
        <v>42438.529131944444</v>
      </c>
      <c r="M2960" s="19">
        <f t="shared" si="233"/>
        <v>2016</v>
      </c>
      <c r="N2960" s="14">
        <f t="shared" si="230"/>
        <v>42498.48746527778</v>
      </c>
      <c r="O2960" t="b">
        <v>0</v>
      </c>
      <c r="P2960">
        <v>0</v>
      </c>
      <c r="Q2960" t="b">
        <v>0</v>
      </c>
      <c r="R2960" t="s">
        <v>8303</v>
      </c>
      <c r="S2960" s="7">
        <f t="shared" si="231"/>
        <v>0</v>
      </c>
      <c r="T2960" s="7">
        <f t="shared" si="234"/>
        <v>0</v>
      </c>
      <c r="U2960" t="s">
        <v>8317</v>
      </c>
      <c r="V2960" t="s">
        <v>8357</v>
      </c>
    </row>
    <row r="2961" spans="1:22" ht="4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4">
        <f t="shared" si="232"/>
        <v>42497.758391203708</v>
      </c>
      <c r="M2961" s="19">
        <f t="shared" si="233"/>
        <v>2016</v>
      </c>
      <c r="N2961" s="14">
        <f t="shared" si="230"/>
        <v>42527.758391203708</v>
      </c>
      <c r="O2961" t="b">
        <v>0</v>
      </c>
      <c r="P2961">
        <v>0</v>
      </c>
      <c r="Q2961" t="b">
        <v>0</v>
      </c>
      <c r="R2961" t="s">
        <v>8303</v>
      </c>
      <c r="S2961" s="7">
        <f t="shared" si="231"/>
        <v>0</v>
      </c>
      <c r="T2961" s="7">
        <f t="shared" si="234"/>
        <v>0</v>
      </c>
      <c r="U2961" t="s">
        <v>8317</v>
      </c>
      <c r="V2961" t="s">
        <v>8357</v>
      </c>
    </row>
    <row r="2962" spans="1:22" ht="4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4">
        <f t="shared" si="232"/>
        <v>41863.507210648146</v>
      </c>
      <c r="M2962" s="19">
        <f t="shared" si="233"/>
        <v>2014</v>
      </c>
      <c r="N2962" s="14">
        <f t="shared" si="230"/>
        <v>41893.507210648146</v>
      </c>
      <c r="O2962" t="b">
        <v>0</v>
      </c>
      <c r="P2962">
        <v>0</v>
      </c>
      <c r="Q2962" t="b">
        <v>0</v>
      </c>
      <c r="R2962" t="s">
        <v>8303</v>
      </c>
      <c r="S2962" s="7">
        <f t="shared" si="231"/>
        <v>0</v>
      </c>
      <c r="T2962" s="7">
        <f t="shared" si="234"/>
        <v>0</v>
      </c>
      <c r="U2962" t="s">
        <v>8317</v>
      </c>
      <c r="V2962" t="s">
        <v>8357</v>
      </c>
    </row>
    <row r="2963" spans="1:22" ht="4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108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4">
        <f t="shared" si="232"/>
        <v>42060.962488425925</v>
      </c>
      <c r="M2963" s="19">
        <f t="shared" si="233"/>
        <v>2015</v>
      </c>
      <c r="N2963" s="14">
        <f t="shared" si="230"/>
        <v>42088.916666666672</v>
      </c>
      <c r="O2963" t="b">
        <v>0</v>
      </c>
      <c r="P2963">
        <v>108</v>
      </c>
      <c r="Q2963" t="b">
        <v>1</v>
      </c>
      <c r="R2963" t="s">
        <v>8271</v>
      </c>
      <c r="S2963" s="7">
        <f t="shared" si="231"/>
        <v>109.62</v>
      </c>
      <c r="T2963" s="7">
        <f t="shared" si="234"/>
        <v>50.75</v>
      </c>
      <c r="U2963" t="s">
        <v>8317</v>
      </c>
      <c r="V2963" t="s">
        <v>8318</v>
      </c>
    </row>
    <row r="2964" spans="1:22" ht="4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20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4">
        <f t="shared" si="232"/>
        <v>42035.99428240741</v>
      </c>
      <c r="M2964" s="19">
        <f t="shared" si="233"/>
        <v>2015</v>
      </c>
      <c r="N2964" s="14">
        <f t="shared" si="230"/>
        <v>42064.040972222225</v>
      </c>
      <c r="O2964" t="b">
        <v>0</v>
      </c>
      <c r="P2964">
        <v>20</v>
      </c>
      <c r="Q2964" t="b">
        <v>1</v>
      </c>
      <c r="R2964" t="s">
        <v>8271</v>
      </c>
      <c r="S2964" s="7">
        <f t="shared" si="231"/>
        <v>121.8</v>
      </c>
      <c r="T2964" s="7">
        <f t="shared" si="234"/>
        <v>60.9</v>
      </c>
      <c r="U2964" t="s">
        <v>8317</v>
      </c>
      <c r="V2964" t="s">
        <v>8318</v>
      </c>
    </row>
    <row r="2965" spans="1:22" ht="45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98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4">
        <f t="shared" si="232"/>
        <v>42157.220185185186</v>
      </c>
      <c r="M2965" s="19">
        <f t="shared" si="233"/>
        <v>2015</v>
      </c>
      <c r="N2965" s="14">
        <f t="shared" si="230"/>
        <v>42187.220185185186</v>
      </c>
      <c r="O2965" t="b">
        <v>0</v>
      </c>
      <c r="P2965">
        <v>98</v>
      </c>
      <c r="Q2965" t="b">
        <v>1</v>
      </c>
      <c r="R2965" t="s">
        <v>8271</v>
      </c>
      <c r="S2965" s="7">
        <f t="shared" si="231"/>
        <v>106.85</v>
      </c>
      <c r="T2965" s="7">
        <f t="shared" si="234"/>
        <v>109.03061224489795</v>
      </c>
      <c r="U2965" t="s">
        <v>8317</v>
      </c>
      <c r="V2965" t="s">
        <v>8318</v>
      </c>
    </row>
    <row r="2966" spans="1:22" ht="4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196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4">
        <f t="shared" si="232"/>
        <v>41827.659942129627</v>
      </c>
      <c r="M2966" s="19">
        <f t="shared" si="233"/>
        <v>2014</v>
      </c>
      <c r="N2966" s="14">
        <f t="shared" si="230"/>
        <v>41857.647222222222</v>
      </c>
      <c r="O2966" t="b">
        <v>0</v>
      </c>
      <c r="P2966">
        <v>196</v>
      </c>
      <c r="Q2966" t="b">
        <v>1</v>
      </c>
      <c r="R2966" t="s">
        <v>8271</v>
      </c>
      <c r="S2966" s="7">
        <f t="shared" si="231"/>
        <v>100.71379999999999</v>
      </c>
      <c r="T2966" s="7">
        <f t="shared" si="234"/>
        <v>25.692295918367346</v>
      </c>
      <c r="U2966" t="s">
        <v>8317</v>
      </c>
      <c r="V2966" t="s">
        <v>8318</v>
      </c>
    </row>
    <row r="2967" spans="1:22" ht="45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39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4">
        <f t="shared" si="232"/>
        <v>42162.479548611111</v>
      </c>
      <c r="M2967" s="19">
        <f t="shared" si="233"/>
        <v>2015</v>
      </c>
      <c r="N2967" s="14">
        <f t="shared" si="230"/>
        <v>42192.479548611111</v>
      </c>
      <c r="O2967" t="b">
        <v>0</v>
      </c>
      <c r="P2967">
        <v>39</v>
      </c>
      <c r="Q2967" t="b">
        <v>1</v>
      </c>
      <c r="R2967" t="s">
        <v>8271</v>
      </c>
      <c r="S2967" s="7">
        <f t="shared" si="231"/>
        <v>109.00000000000001</v>
      </c>
      <c r="T2967" s="7">
        <f t="shared" si="234"/>
        <v>41.92307692307692</v>
      </c>
      <c r="U2967" t="s">
        <v>8317</v>
      </c>
      <c r="V2967" t="s">
        <v>8318</v>
      </c>
    </row>
    <row r="2968" spans="1:22" ht="4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128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4">
        <f t="shared" si="232"/>
        <v>42233.488564814819</v>
      </c>
      <c r="M2968" s="19">
        <f t="shared" si="233"/>
        <v>2015</v>
      </c>
      <c r="N2968" s="14">
        <f t="shared" si="230"/>
        <v>42263.488564814819</v>
      </c>
      <c r="O2968" t="b">
        <v>0</v>
      </c>
      <c r="P2968">
        <v>128</v>
      </c>
      <c r="Q2968" t="b">
        <v>1</v>
      </c>
      <c r="R2968" t="s">
        <v>8271</v>
      </c>
      <c r="S2968" s="7">
        <f t="shared" si="231"/>
        <v>113.63000000000001</v>
      </c>
      <c r="T2968" s="7">
        <f t="shared" si="234"/>
        <v>88.7734375</v>
      </c>
      <c r="U2968" t="s">
        <v>8317</v>
      </c>
      <c r="V2968" t="s">
        <v>8318</v>
      </c>
    </row>
    <row r="2969" spans="1:22" ht="30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71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4">
        <f t="shared" si="232"/>
        <v>42041.947824074072</v>
      </c>
      <c r="M2969" s="19">
        <f t="shared" si="233"/>
        <v>2015</v>
      </c>
      <c r="N2969" s="14">
        <f t="shared" si="230"/>
        <v>42071.906157407408</v>
      </c>
      <c r="O2969" t="b">
        <v>0</v>
      </c>
      <c r="P2969">
        <v>71</v>
      </c>
      <c r="Q2969" t="b">
        <v>1</v>
      </c>
      <c r="R2969" t="s">
        <v>8271</v>
      </c>
      <c r="S2969" s="7">
        <f t="shared" si="231"/>
        <v>113.92</v>
      </c>
      <c r="T2969" s="7">
        <f t="shared" si="234"/>
        <v>80.225352112676063</v>
      </c>
      <c r="U2969" t="s">
        <v>8317</v>
      </c>
      <c r="V2969" t="s">
        <v>8318</v>
      </c>
    </row>
    <row r="2970" spans="1:22" ht="30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47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4">
        <f t="shared" si="232"/>
        <v>42585.273842592593</v>
      </c>
      <c r="M2970" s="19">
        <f t="shared" si="233"/>
        <v>2016</v>
      </c>
      <c r="N2970" s="14">
        <f t="shared" si="230"/>
        <v>42598.915972222225</v>
      </c>
      <c r="O2970" t="b">
        <v>0</v>
      </c>
      <c r="P2970">
        <v>47</v>
      </c>
      <c r="Q2970" t="b">
        <v>1</v>
      </c>
      <c r="R2970" t="s">
        <v>8271</v>
      </c>
      <c r="S2970" s="7">
        <f t="shared" si="231"/>
        <v>106</v>
      </c>
      <c r="T2970" s="7">
        <f t="shared" si="234"/>
        <v>78.936170212765958</v>
      </c>
      <c r="U2970" t="s">
        <v>8317</v>
      </c>
      <c r="V2970" t="s">
        <v>8318</v>
      </c>
    </row>
    <row r="2971" spans="1:22" ht="4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17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4">
        <f t="shared" si="232"/>
        <v>42097.536493055552</v>
      </c>
      <c r="M2971" s="19">
        <f t="shared" si="233"/>
        <v>2015</v>
      </c>
      <c r="N2971" s="14">
        <f t="shared" si="230"/>
        <v>42127.702083333337</v>
      </c>
      <c r="O2971" t="b">
        <v>0</v>
      </c>
      <c r="P2971">
        <v>17</v>
      </c>
      <c r="Q2971" t="b">
        <v>1</v>
      </c>
      <c r="R2971" t="s">
        <v>8271</v>
      </c>
      <c r="S2971" s="7">
        <f t="shared" si="231"/>
        <v>162.5</v>
      </c>
      <c r="T2971" s="7">
        <f t="shared" si="234"/>
        <v>95.588235294117652</v>
      </c>
      <c r="U2971" t="s">
        <v>8317</v>
      </c>
      <c r="V2971" t="s">
        <v>8318</v>
      </c>
    </row>
    <row r="2972" spans="1:22" ht="4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91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4">
        <f t="shared" si="232"/>
        <v>41808.419571759259</v>
      </c>
      <c r="M2972" s="19">
        <f t="shared" si="233"/>
        <v>2014</v>
      </c>
      <c r="N2972" s="14">
        <f t="shared" si="230"/>
        <v>41838.419571759259</v>
      </c>
      <c r="O2972" t="b">
        <v>0</v>
      </c>
      <c r="P2972">
        <v>91</v>
      </c>
      <c r="Q2972" t="b">
        <v>1</v>
      </c>
      <c r="R2972" t="s">
        <v>8271</v>
      </c>
      <c r="S2972" s="7">
        <f t="shared" si="231"/>
        <v>106</v>
      </c>
      <c r="T2972" s="7">
        <f t="shared" si="234"/>
        <v>69.890109890109883</v>
      </c>
      <c r="U2972" t="s">
        <v>8317</v>
      </c>
      <c r="V2972" t="s">
        <v>8318</v>
      </c>
    </row>
    <row r="2973" spans="1:22" ht="4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43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4">
        <f t="shared" si="232"/>
        <v>41852.408310185187</v>
      </c>
      <c r="M2973" s="19">
        <f t="shared" si="233"/>
        <v>2014</v>
      </c>
      <c r="N2973" s="14">
        <f t="shared" si="230"/>
        <v>41882.408310185187</v>
      </c>
      <c r="O2973" t="b">
        <v>0</v>
      </c>
      <c r="P2973">
        <v>43</v>
      </c>
      <c r="Q2973" t="b">
        <v>1</v>
      </c>
      <c r="R2973" t="s">
        <v>8271</v>
      </c>
      <c r="S2973" s="7">
        <f t="shared" si="231"/>
        <v>100.15624999999999</v>
      </c>
      <c r="T2973" s="7">
        <f t="shared" si="234"/>
        <v>74.534883720930239</v>
      </c>
      <c r="U2973" t="s">
        <v>8317</v>
      </c>
      <c r="V2973" t="s">
        <v>8318</v>
      </c>
    </row>
    <row r="2974" spans="1:22" ht="30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17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4">
        <f t="shared" si="232"/>
        <v>42693.860185185185</v>
      </c>
      <c r="M2974" s="19">
        <f t="shared" si="233"/>
        <v>2016</v>
      </c>
      <c r="N2974" s="14">
        <f t="shared" si="230"/>
        <v>42708.791666666672</v>
      </c>
      <c r="O2974" t="b">
        <v>0</v>
      </c>
      <c r="P2974">
        <v>17</v>
      </c>
      <c r="Q2974" t="b">
        <v>1</v>
      </c>
      <c r="R2974" t="s">
        <v>8271</v>
      </c>
      <c r="S2974" s="7">
        <f t="shared" si="231"/>
        <v>105.35000000000001</v>
      </c>
      <c r="T2974" s="7">
        <f t="shared" si="234"/>
        <v>123.94117647058823</v>
      </c>
      <c r="U2974" t="s">
        <v>8317</v>
      </c>
      <c r="V2974" t="s">
        <v>8318</v>
      </c>
    </row>
    <row r="2975" spans="1:22" ht="4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33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4">
        <f t="shared" si="232"/>
        <v>42341.568379629629</v>
      </c>
      <c r="M2975" s="19">
        <f t="shared" si="233"/>
        <v>2015</v>
      </c>
      <c r="N2975" s="14">
        <f t="shared" si="230"/>
        <v>42369.916666666672</v>
      </c>
      <c r="O2975" t="b">
        <v>0</v>
      </c>
      <c r="P2975">
        <v>33</v>
      </c>
      <c r="Q2975" t="b">
        <v>1</v>
      </c>
      <c r="R2975" t="s">
        <v>8271</v>
      </c>
      <c r="S2975" s="7">
        <f t="shared" si="231"/>
        <v>174.8</v>
      </c>
      <c r="T2975" s="7">
        <f t="shared" si="234"/>
        <v>264.84848484848487</v>
      </c>
      <c r="U2975" t="s">
        <v>8317</v>
      </c>
      <c r="V2975" t="s">
        <v>8318</v>
      </c>
    </row>
    <row r="2976" spans="1:22" ht="45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87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4">
        <f t="shared" si="232"/>
        <v>41879.811006944445</v>
      </c>
      <c r="M2976" s="19">
        <f t="shared" si="233"/>
        <v>2014</v>
      </c>
      <c r="N2976" s="14">
        <f t="shared" si="230"/>
        <v>41907.815972222219</v>
      </c>
      <c r="O2976" t="b">
        <v>0</v>
      </c>
      <c r="P2976">
        <v>87</v>
      </c>
      <c r="Q2976" t="b">
        <v>1</v>
      </c>
      <c r="R2976" t="s">
        <v>8271</v>
      </c>
      <c r="S2976" s="7">
        <f t="shared" si="231"/>
        <v>102</v>
      </c>
      <c r="T2976" s="7">
        <f t="shared" si="234"/>
        <v>58.620689655172413</v>
      </c>
      <c r="U2976" t="s">
        <v>8317</v>
      </c>
      <c r="V2976" t="s">
        <v>8318</v>
      </c>
    </row>
    <row r="2977" spans="1:22" ht="4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113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4">
        <f t="shared" si="232"/>
        <v>41941.433865740742</v>
      </c>
      <c r="M2977" s="19">
        <f t="shared" si="233"/>
        <v>2014</v>
      </c>
      <c r="N2977" s="14">
        <f t="shared" si="230"/>
        <v>41969.875</v>
      </c>
      <c r="O2977" t="b">
        <v>0</v>
      </c>
      <c r="P2977">
        <v>113</v>
      </c>
      <c r="Q2977" t="b">
        <v>1</v>
      </c>
      <c r="R2977" t="s">
        <v>8271</v>
      </c>
      <c r="S2977" s="7">
        <f t="shared" si="231"/>
        <v>100.125</v>
      </c>
      <c r="T2977" s="7">
        <f t="shared" si="234"/>
        <v>70.884955752212392</v>
      </c>
      <c r="U2977" t="s">
        <v>8317</v>
      </c>
      <c r="V2977" t="s">
        <v>8318</v>
      </c>
    </row>
    <row r="2978" spans="1:22" ht="4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14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4">
        <f t="shared" si="232"/>
        <v>42425.480671296296</v>
      </c>
      <c r="M2978" s="19">
        <f t="shared" si="233"/>
        <v>2016</v>
      </c>
      <c r="N2978" s="14">
        <f t="shared" si="230"/>
        <v>42442.25</v>
      </c>
      <c r="O2978" t="b">
        <v>0</v>
      </c>
      <c r="P2978">
        <v>14</v>
      </c>
      <c r="Q2978" t="b">
        <v>1</v>
      </c>
      <c r="R2978" t="s">
        <v>8271</v>
      </c>
      <c r="S2978" s="7">
        <f t="shared" si="231"/>
        <v>171.42857142857142</v>
      </c>
      <c r="T2978" s="7">
        <f t="shared" si="234"/>
        <v>8.5714285714285712</v>
      </c>
      <c r="U2978" t="s">
        <v>8317</v>
      </c>
      <c r="V2978" t="s">
        <v>8318</v>
      </c>
    </row>
    <row r="2979" spans="1:22" ht="45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4">
        <f t="shared" si="232"/>
        <v>42026.63118055556</v>
      </c>
      <c r="M2979" s="19">
        <f t="shared" si="233"/>
        <v>2015</v>
      </c>
      <c r="N2979" s="14">
        <f t="shared" si="230"/>
        <v>42085.843055555553</v>
      </c>
      <c r="O2979" t="b">
        <v>0</v>
      </c>
      <c r="P2979">
        <v>30</v>
      </c>
      <c r="Q2979" t="b">
        <v>1</v>
      </c>
      <c r="R2979" t="s">
        <v>8271</v>
      </c>
      <c r="S2979" s="7">
        <f t="shared" si="231"/>
        <v>113.56666666666666</v>
      </c>
      <c r="T2979" s="7">
        <f t="shared" si="234"/>
        <v>113.56666666666666</v>
      </c>
      <c r="U2979" t="s">
        <v>8317</v>
      </c>
      <c r="V2979" t="s">
        <v>8318</v>
      </c>
    </row>
    <row r="2980" spans="1:22" ht="45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16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4">
        <f t="shared" si="232"/>
        <v>41922.390590277777</v>
      </c>
      <c r="M2980" s="19">
        <f t="shared" si="233"/>
        <v>2014</v>
      </c>
      <c r="N2980" s="14">
        <f t="shared" si="230"/>
        <v>41931.999305555553</v>
      </c>
      <c r="O2980" t="b">
        <v>0</v>
      </c>
      <c r="P2980">
        <v>16</v>
      </c>
      <c r="Q2980" t="b">
        <v>1</v>
      </c>
      <c r="R2980" t="s">
        <v>8271</v>
      </c>
      <c r="S2980" s="7">
        <f t="shared" si="231"/>
        <v>129.46666666666667</v>
      </c>
      <c r="T2980" s="7">
        <f t="shared" si="234"/>
        <v>60.6875</v>
      </c>
      <c r="U2980" t="s">
        <v>8317</v>
      </c>
      <c r="V2980" t="s">
        <v>8318</v>
      </c>
    </row>
    <row r="2981" spans="1:22" ht="4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46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4">
        <f t="shared" si="232"/>
        <v>41993.574340277773</v>
      </c>
      <c r="M2981" s="19">
        <f t="shared" si="233"/>
        <v>2014</v>
      </c>
      <c r="N2981" s="14">
        <f t="shared" si="230"/>
        <v>42010</v>
      </c>
      <c r="O2981" t="b">
        <v>0</v>
      </c>
      <c r="P2981">
        <v>46</v>
      </c>
      <c r="Q2981" t="b">
        <v>1</v>
      </c>
      <c r="R2981" t="s">
        <v>8271</v>
      </c>
      <c r="S2981" s="7">
        <f t="shared" si="231"/>
        <v>101.4</v>
      </c>
      <c r="T2981" s="7">
        <f t="shared" si="234"/>
        <v>110.21739130434783</v>
      </c>
      <c r="U2981" t="s">
        <v>8317</v>
      </c>
      <c r="V2981" t="s">
        <v>8318</v>
      </c>
    </row>
    <row r="2982" spans="1:22" ht="30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24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4">
        <f t="shared" si="232"/>
        <v>42219.665856481486</v>
      </c>
      <c r="M2982" s="19">
        <f t="shared" si="233"/>
        <v>2015</v>
      </c>
      <c r="N2982" s="14">
        <f t="shared" si="230"/>
        <v>42239.833333333328</v>
      </c>
      <c r="O2982" t="b">
        <v>0</v>
      </c>
      <c r="P2982">
        <v>24</v>
      </c>
      <c r="Q2982" t="b">
        <v>1</v>
      </c>
      <c r="R2982" t="s">
        <v>8271</v>
      </c>
      <c r="S2982" s="7">
        <f t="shared" si="231"/>
        <v>109.16666666666666</v>
      </c>
      <c r="T2982" s="7">
        <f t="shared" si="234"/>
        <v>136.45833333333334</v>
      </c>
      <c r="U2982" t="s">
        <v>8317</v>
      </c>
      <c r="V2982" t="s">
        <v>8318</v>
      </c>
    </row>
    <row r="2983" spans="1:22" ht="45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97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4">
        <f t="shared" si="232"/>
        <v>42225.309675925921</v>
      </c>
      <c r="M2983" s="19">
        <f t="shared" si="233"/>
        <v>2015</v>
      </c>
      <c r="N2983" s="14">
        <f t="shared" si="230"/>
        <v>42270.309675925921</v>
      </c>
      <c r="O2983" t="b">
        <v>1</v>
      </c>
      <c r="P2983">
        <v>97</v>
      </c>
      <c r="Q2983" t="b">
        <v>1</v>
      </c>
      <c r="R2983" t="s">
        <v>8303</v>
      </c>
      <c r="S2983" s="7">
        <f t="shared" si="231"/>
        <v>128.92500000000001</v>
      </c>
      <c r="T2983" s="7">
        <f t="shared" si="234"/>
        <v>53.164948453608247</v>
      </c>
      <c r="U2983" t="s">
        <v>8317</v>
      </c>
      <c r="V2983" t="s">
        <v>8357</v>
      </c>
    </row>
    <row r="2984" spans="1:22" ht="30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59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4">
        <f t="shared" si="232"/>
        <v>42381.436840277776</v>
      </c>
      <c r="M2984" s="19">
        <f t="shared" si="233"/>
        <v>2016</v>
      </c>
      <c r="N2984" s="14">
        <f t="shared" si="230"/>
        <v>42411.436840277776</v>
      </c>
      <c r="O2984" t="b">
        <v>1</v>
      </c>
      <c r="P2984">
        <v>59</v>
      </c>
      <c r="Q2984" t="b">
        <v>1</v>
      </c>
      <c r="R2984" t="s">
        <v>8303</v>
      </c>
      <c r="S2984" s="7">
        <f t="shared" si="231"/>
        <v>102.06</v>
      </c>
      <c r="T2984" s="7">
        <f t="shared" si="234"/>
        <v>86.491525423728817</v>
      </c>
      <c r="U2984" t="s">
        <v>8317</v>
      </c>
      <c r="V2984" t="s">
        <v>8357</v>
      </c>
    </row>
    <row r="2985" spans="1:22" ht="4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1095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4">
        <f t="shared" si="232"/>
        <v>41894.382361111115</v>
      </c>
      <c r="M2985" s="19">
        <f t="shared" si="233"/>
        <v>2014</v>
      </c>
      <c r="N2985" s="14">
        <f t="shared" si="230"/>
        <v>41954.424027777779</v>
      </c>
      <c r="O2985" t="b">
        <v>1</v>
      </c>
      <c r="P2985">
        <v>1095</v>
      </c>
      <c r="Q2985" t="b">
        <v>1</v>
      </c>
      <c r="R2985" t="s">
        <v>8303</v>
      </c>
      <c r="S2985" s="7">
        <f t="shared" si="231"/>
        <v>146.53957758620692</v>
      </c>
      <c r="T2985" s="7">
        <f t="shared" si="234"/>
        <v>155.23827397260274</v>
      </c>
      <c r="U2985" t="s">
        <v>8317</v>
      </c>
      <c r="V2985" t="s">
        <v>8357</v>
      </c>
    </row>
    <row r="2986" spans="1:22" ht="45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218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4">
        <f t="shared" si="232"/>
        <v>42576.028715277775</v>
      </c>
      <c r="M2986" s="19">
        <f t="shared" si="233"/>
        <v>2016</v>
      </c>
      <c r="N2986" s="14">
        <f t="shared" si="230"/>
        <v>42606.028715277775</v>
      </c>
      <c r="O2986" t="b">
        <v>1</v>
      </c>
      <c r="P2986">
        <v>218</v>
      </c>
      <c r="Q2986" t="b">
        <v>1</v>
      </c>
      <c r="R2986" t="s">
        <v>8303</v>
      </c>
      <c r="S2986" s="7">
        <f t="shared" si="231"/>
        <v>100.352</v>
      </c>
      <c r="T2986" s="7">
        <f t="shared" si="234"/>
        <v>115.08256880733946</v>
      </c>
      <c r="U2986" t="s">
        <v>8317</v>
      </c>
      <c r="V2986" t="s">
        <v>8357</v>
      </c>
    </row>
    <row r="2987" spans="1:22" ht="45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111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4">
        <f t="shared" si="232"/>
        <v>42654.723703703705</v>
      </c>
      <c r="M2987" s="19">
        <f t="shared" si="233"/>
        <v>2016</v>
      </c>
      <c r="N2987" s="14">
        <f t="shared" si="230"/>
        <v>42673.916666666672</v>
      </c>
      <c r="O2987" t="b">
        <v>0</v>
      </c>
      <c r="P2987">
        <v>111</v>
      </c>
      <c r="Q2987" t="b">
        <v>1</v>
      </c>
      <c r="R2987" t="s">
        <v>8303</v>
      </c>
      <c r="S2987" s="7">
        <f t="shared" si="231"/>
        <v>121.64999999999999</v>
      </c>
      <c r="T2987" s="7">
        <f t="shared" si="234"/>
        <v>109.5945945945946</v>
      </c>
      <c r="U2987" t="s">
        <v>8317</v>
      </c>
      <c r="V2987" t="s">
        <v>8357</v>
      </c>
    </row>
    <row r="2988" spans="1:22" ht="4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56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4">
        <f t="shared" si="232"/>
        <v>42431.250069444446</v>
      </c>
      <c r="M2988" s="19">
        <f t="shared" si="233"/>
        <v>2016</v>
      </c>
      <c r="N2988" s="14">
        <f t="shared" si="230"/>
        <v>42491.208402777775</v>
      </c>
      <c r="O2988" t="b">
        <v>0</v>
      </c>
      <c r="P2988">
        <v>56</v>
      </c>
      <c r="Q2988" t="b">
        <v>1</v>
      </c>
      <c r="R2988" t="s">
        <v>8303</v>
      </c>
      <c r="S2988" s="7">
        <f t="shared" si="231"/>
        <v>105.5</v>
      </c>
      <c r="T2988" s="7">
        <f t="shared" si="234"/>
        <v>45.214285714285715</v>
      </c>
      <c r="U2988" t="s">
        <v>8317</v>
      </c>
      <c r="V2988" t="s">
        <v>8357</v>
      </c>
    </row>
    <row r="2989" spans="1:22" ht="45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265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4">
        <f t="shared" si="232"/>
        <v>42627.057303240741</v>
      </c>
      <c r="M2989" s="19">
        <f t="shared" si="233"/>
        <v>2016</v>
      </c>
      <c r="N2989" s="14">
        <f t="shared" si="230"/>
        <v>42655.75</v>
      </c>
      <c r="O2989" t="b">
        <v>0</v>
      </c>
      <c r="P2989">
        <v>265</v>
      </c>
      <c r="Q2989" t="b">
        <v>1</v>
      </c>
      <c r="R2989" t="s">
        <v>8303</v>
      </c>
      <c r="S2989" s="7">
        <f t="shared" si="231"/>
        <v>110.4008</v>
      </c>
      <c r="T2989" s="7">
        <f t="shared" si="234"/>
        <v>104.15169811320754</v>
      </c>
      <c r="U2989" t="s">
        <v>8317</v>
      </c>
      <c r="V2989" t="s">
        <v>8357</v>
      </c>
    </row>
    <row r="2990" spans="1:22" ht="4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28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4">
        <f t="shared" si="232"/>
        <v>42511.11204861111</v>
      </c>
      <c r="M2990" s="19">
        <f t="shared" si="233"/>
        <v>2016</v>
      </c>
      <c r="N2990" s="14">
        <f t="shared" si="230"/>
        <v>42541.11204861111</v>
      </c>
      <c r="O2990" t="b">
        <v>0</v>
      </c>
      <c r="P2990">
        <v>28</v>
      </c>
      <c r="Q2990" t="b">
        <v>1</v>
      </c>
      <c r="R2990" t="s">
        <v>8303</v>
      </c>
      <c r="S2990" s="7">
        <f t="shared" si="231"/>
        <v>100</v>
      </c>
      <c r="T2990" s="7">
        <f t="shared" si="234"/>
        <v>35.714285714285715</v>
      </c>
      <c r="U2990" t="s">
        <v>8317</v>
      </c>
      <c r="V2990" t="s">
        <v>8357</v>
      </c>
    </row>
    <row r="2991" spans="1:22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364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4">
        <f t="shared" si="232"/>
        <v>42336.77039351852</v>
      </c>
      <c r="M2991" s="19">
        <f t="shared" si="233"/>
        <v>2015</v>
      </c>
      <c r="N2991" s="14">
        <f t="shared" si="230"/>
        <v>42358.957638888889</v>
      </c>
      <c r="O2991" t="b">
        <v>0</v>
      </c>
      <c r="P2991">
        <v>364</v>
      </c>
      <c r="Q2991" t="b">
        <v>1</v>
      </c>
      <c r="R2991" t="s">
        <v>8303</v>
      </c>
      <c r="S2991" s="7">
        <f t="shared" si="231"/>
        <v>176.535</v>
      </c>
      <c r="T2991" s="7">
        <f t="shared" si="234"/>
        <v>96.997252747252745</v>
      </c>
      <c r="U2991" t="s">
        <v>8317</v>
      </c>
      <c r="V2991" t="s">
        <v>8357</v>
      </c>
    </row>
    <row r="2992" spans="1:22" ht="4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27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4">
        <f t="shared" si="232"/>
        <v>42341.32430555555</v>
      </c>
      <c r="M2992" s="19">
        <f t="shared" si="233"/>
        <v>2015</v>
      </c>
      <c r="N2992" s="14">
        <f t="shared" si="230"/>
        <v>42376.32430555555</v>
      </c>
      <c r="O2992" t="b">
        <v>0</v>
      </c>
      <c r="P2992">
        <v>27</v>
      </c>
      <c r="Q2992" t="b">
        <v>1</v>
      </c>
      <c r="R2992" t="s">
        <v>8303</v>
      </c>
      <c r="S2992" s="7">
        <f t="shared" si="231"/>
        <v>100</v>
      </c>
      <c r="T2992" s="7">
        <f t="shared" si="234"/>
        <v>370.37037037037038</v>
      </c>
      <c r="U2992" t="s">
        <v>8317</v>
      </c>
      <c r="V2992" t="s">
        <v>8357</v>
      </c>
    </row>
    <row r="2993" spans="1:22" ht="4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93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4">
        <f t="shared" si="232"/>
        <v>42740.587152777778</v>
      </c>
      <c r="M2993" s="19">
        <f t="shared" si="233"/>
        <v>2017</v>
      </c>
      <c r="N2993" s="14">
        <f t="shared" si="230"/>
        <v>42762.587152777778</v>
      </c>
      <c r="O2993" t="b">
        <v>0</v>
      </c>
      <c r="P2993">
        <v>93</v>
      </c>
      <c r="Q2993" t="b">
        <v>1</v>
      </c>
      <c r="R2993" t="s">
        <v>8303</v>
      </c>
      <c r="S2993" s="7">
        <f t="shared" si="231"/>
        <v>103.29411764705883</v>
      </c>
      <c r="T2993" s="7">
        <f t="shared" si="234"/>
        <v>94.408602150537632</v>
      </c>
      <c r="U2993" t="s">
        <v>8317</v>
      </c>
      <c r="V2993" t="s">
        <v>8357</v>
      </c>
    </row>
    <row r="2994" spans="1:22" ht="4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64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4">
        <f t="shared" si="232"/>
        <v>42622.517476851848</v>
      </c>
      <c r="M2994" s="19">
        <f t="shared" si="233"/>
        <v>2016</v>
      </c>
      <c r="N2994" s="14">
        <f t="shared" si="230"/>
        <v>42652.517476851848</v>
      </c>
      <c r="O2994" t="b">
        <v>0</v>
      </c>
      <c r="P2994">
        <v>64</v>
      </c>
      <c r="Q2994" t="b">
        <v>1</v>
      </c>
      <c r="R2994" t="s">
        <v>8303</v>
      </c>
      <c r="S2994" s="7">
        <f t="shared" si="231"/>
        <v>104.5</v>
      </c>
      <c r="T2994" s="7">
        <f t="shared" si="234"/>
        <v>48.984375</v>
      </c>
      <c r="U2994" t="s">
        <v>8317</v>
      </c>
      <c r="V2994" t="s">
        <v>8357</v>
      </c>
    </row>
    <row r="2995" spans="1:22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22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4">
        <f t="shared" si="232"/>
        <v>42390.588738425926</v>
      </c>
      <c r="M2995" s="19">
        <f t="shared" si="233"/>
        <v>2016</v>
      </c>
      <c r="N2995" s="14">
        <f t="shared" si="230"/>
        <v>42420.588738425926</v>
      </c>
      <c r="O2995" t="b">
        <v>0</v>
      </c>
      <c r="P2995">
        <v>22</v>
      </c>
      <c r="Q2995" t="b">
        <v>1</v>
      </c>
      <c r="R2995" t="s">
        <v>8303</v>
      </c>
      <c r="S2995" s="7">
        <f t="shared" si="231"/>
        <v>100.29999999999998</v>
      </c>
      <c r="T2995" s="7">
        <f t="shared" si="234"/>
        <v>45.590909090909093</v>
      </c>
      <c r="U2995" t="s">
        <v>8317</v>
      </c>
      <c r="V2995" t="s">
        <v>8357</v>
      </c>
    </row>
    <row r="2996" spans="1:22" ht="4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59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4">
        <f t="shared" si="232"/>
        <v>41885.228842592594</v>
      </c>
      <c r="M2996" s="19">
        <f t="shared" si="233"/>
        <v>2014</v>
      </c>
      <c r="N2996" s="14">
        <f t="shared" si="230"/>
        <v>41915.228842592594</v>
      </c>
      <c r="O2996" t="b">
        <v>0</v>
      </c>
      <c r="P2996">
        <v>59</v>
      </c>
      <c r="Q2996" t="b">
        <v>1</v>
      </c>
      <c r="R2996" t="s">
        <v>8303</v>
      </c>
      <c r="S2996" s="7">
        <f t="shared" si="231"/>
        <v>457.74666666666673</v>
      </c>
      <c r="T2996" s="7">
        <f t="shared" si="234"/>
        <v>23.275254237288134</v>
      </c>
      <c r="U2996" t="s">
        <v>8317</v>
      </c>
      <c r="V2996" t="s">
        <v>8357</v>
      </c>
    </row>
    <row r="2997" spans="1:22" ht="4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249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4">
        <f t="shared" si="232"/>
        <v>42724.415173611109</v>
      </c>
      <c r="M2997" s="19">
        <f t="shared" si="233"/>
        <v>2016</v>
      </c>
      <c r="N2997" s="14">
        <f t="shared" si="230"/>
        <v>42754.415173611109</v>
      </c>
      <c r="O2997" t="b">
        <v>0</v>
      </c>
      <c r="P2997">
        <v>249</v>
      </c>
      <c r="Q2997" t="b">
        <v>1</v>
      </c>
      <c r="R2997" t="s">
        <v>8303</v>
      </c>
      <c r="S2997" s="7">
        <f t="shared" si="231"/>
        <v>104.96000000000001</v>
      </c>
      <c r="T2997" s="7">
        <f t="shared" si="234"/>
        <v>63.2289156626506</v>
      </c>
      <c r="U2997" t="s">
        <v>8317</v>
      </c>
      <c r="V2997" t="s">
        <v>8357</v>
      </c>
    </row>
    <row r="2998" spans="1:22" ht="30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392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4">
        <f t="shared" si="232"/>
        <v>42090.662499999999</v>
      </c>
      <c r="M2998" s="19">
        <f t="shared" si="233"/>
        <v>2015</v>
      </c>
      <c r="N2998" s="14">
        <f t="shared" si="230"/>
        <v>42150.662499999999</v>
      </c>
      <c r="O2998" t="b">
        <v>0</v>
      </c>
      <c r="P2998">
        <v>392</v>
      </c>
      <c r="Q2998" t="b">
        <v>1</v>
      </c>
      <c r="R2998" t="s">
        <v>8303</v>
      </c>
      <c r="S2998" s="7">
        <f t="shared" si="231"/>
        <v>171.94285714285715</v>
      </c>
      <c r="T2998" s="7">
        <f t="shared" si="234"/>
        <v>153.5204081632653</v>
      </c>
      <c r="U2998" t="s">
        <v>8317</v>
      </c>
      <c r="V2998" t="s">
        <v>8357</v>
      </c>
    </row>
    <row r="2999" spans="1:22" ht="4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115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4">
        <f t="shared" si="232"/>
        <v>42775.483715277776</v>
      </c>
      <c r="M2999" s="19">
        <f t="shared" si="233"/>
        <v>2017</v>
      </c>
      <c r="N2999" s="14">
        <f t="shared" si="230"/>
        <v>42792.957638888889</v>
      </c>
      <c r="O2999" t="b">
        <v>0</v>
      </c>
      <c r="P2999">
        <v>115</v>
      </c>
      <c r="Q2999" t="b">
        <v>1</v>
      </c>
      <c r="R2999" t="s">
        <v>8303</v>
      </c>
      <c r="S2999" s="7">
        <f t="shared" si="231"/>
        <v>103.73000000000002</v>
      </c>
      <c r="T2999" s="7">
        <f t="shared" si="234"/>
        <v>90.2</v>
      </c>
      <c r="U2999" t="s">
        <v>8317</v>
      </c>
      <c r="V2999" t="s">
        <v>8357</v>
      </c>
    </row>
    <row r="3000" spans="1:22" ht="4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433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4">
        <f t="shared" si="232"/>
        <v>41777.943622685183</v>
      </c>
      <c r="M3000" s="19">
        <f t="shared" si="233"/>
        <v>2014</v>
      </c>
      <c r="N3000" s="14">
        <f t="shared" si="230"/>
        <v>41805.934027777781</v>
      </c>
      <c r="O3000" t="b">
        <v>0</v>
      </c>
      <c r="P3000">
        <v>433</v>
      </c>
      <c r="Q3000" t="b">
        <v>1</v>
      </c>
      <c r="R3000" t="s">
        <v>8303</v>
      </c>
      <c r="S3000" s="7">
        <f t="shared" si="231"/>
        <v>103.029</v>
      </c>
      <c r="T3000" s="7">
        <f t="shared" si="234"/>
        <v>118.97113163972287</v>
      </c>
      <c r="U3000" t="s">
        <v>8317</v>
      </c>
      <c r="V3000" t="s">
        <v>8357</v>
      </c>
    </row>
    <row r="3001" spans="1:22" ht="4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20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4">
        <f t="shared" si="232"/>
        <v>42780.490277777775</v>
      </c>
      <c r="M3001" s="19">
        <f t="shared" si="233"/>
        <v>2017</v>
      </c>
      <c r="N3001" s="14">
        <f t="shared" si="230"/>
        <v>42794.833333333328</v>
      </c>
      <c r="O3001" t="b">
        <v>0</v>
      </c>
      <c r="P3001">
        <v>20</v>
      </c>
      <c r="Q3001" t="b">
        <v>1</v>
      </c>
      <c r="R3001" t="s">
        <v>8303</v>
      </c>
      <c r="S3001" s="7">
        <f t="shared" si="231"/>
        <v>118.88888888888889</v>
      </c>
      <c r="T3001" s="7">
        <f t="shared" si="234"/>
        <v>80.25</v>
      </c>
      <c r="U3001" t="s">
        <v>8317</v>
      </c>
      <c r="V3001" t="s">
        <v>8357</v>
      </c>
    </row>
    <row r="3002" spans="1:22" ht="4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8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4">
        <f t="shared" si="232"/>
        <v>42752.577199074076</v>
      </c>
      <c r="M3002" s="19">
        <f t="shared" si="233"/>
        <v>2017</v>
      </c>
      <c r="N3002" s="14">
        <f t="shared" si="230"/>
        <v>42766.5</v>
      </c>
      <c r="O3002" t="b">
        <v>0</v>
      </c>
      <c r="P3002">
        <v>8</v>
      </c>
      <c r="Q3002" t="b">
        <v>1</v>
      </c>
      <c r="R3002" t="s">
        <v>8303</v>
      </c>
      <c r="S3002" s="7">
        <f t="shared" si="231"/>
        <v>100</v>
      </c>
      <c r="T3002" s="7">
        <f t="shared" si="234"/>
        <v>62.5</v>
      </c>
      <c r="U3002" t="s">
        <v>8317</v>
      </c>
      <c r="V3002" t="s">
        <v>8357</v>
      </c>
    </row>
    <row r="3003" spans="1:22" ht="4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175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4">
        <f t="shared" si="232"/>
        <v>42534.645625000005</v>
      </c>
      <c r="M3003" s="19">
        <f t="shared" si="233"/>
        <v>2016</v>
      </c>
      <c r="N3003" s="14">
        <f t="shared" si="230"/>
        <v>42564.645625000005</v>
      </c>
      <c r="O3003" t="b">
        <v>0</v>
      </c>
      <c r="P3003">
        <v>175</v>
      </c>
      <c r="Q3003" t="b">
        <v>1</v>
      </c>
      <c r="R3003" t="s">
        <v>8303</v>
      </c>
      <c r="S3003" s="7">
        <f t="shared" si="231"/>
        <v>318.69988910451895</v>
      </c>
      <c r="T3003" s="7">
        <f t="shared" si="234"/>
        <v>131.37719999999999</v>
      </c>
      <c r="U3003" t="s">
        <v>8317</v>
      </c>
      <c r="V3003" t="s">
        <v>8357</v>
      </c>
    </row>
    <row r="3004" spans="1:22" ht="30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104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4">
        <f t="shared" si="232"/>
        <v>41239.58625</v>
      </c>
      <c r="M3004" s="19">
        <f t="shared" si="233"/>
        <v>2012</v>
      </c>
      <c r="N3004" s="14">
        <f t="shared" si="230"/>
        <v>41269.58625</v>
      </c>
      <c r="O3004" t="b">
        <v>0</v>
      </c>
      <c r="P3004">
        <v>104</v>
      </c>
      <c r="Q3004" t="b">
        <v>1</v>
      </c>
      <c r="R3004" t="s">
        <v>8303</v>
      </c>
      <c r="S3004" s="7">
        <f t="shared" si="231"/>
        <v>108.50614285714286</v>
      </c>
      <c r="T3004" s="7">
        <f t="shared" si="234"/>
        <v>73.032980769230775</v>
      </c>
      <c r="U3004" t="s">
        <v>8317</v>
      </c>
      <c r="V3004" t="s">
        <v>8357</v>
      </c>
    </row>
    <row r="3005" spans="1:22" ht="4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17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4">
        <f t="shared" si="232"/>
        <v>42398.599259259259</v>
      </c>
      <c r="M3005" s="19">
        <f t="shared" si="233"/>
        <v>2016</v>
      </c>
      <c r="N3005" s="14">
        <f t="shared" si="230"/>
        <v>42429.999305555553</v>
      </c>
      <c r="O3005" t="b">
        <v>0</v>
      </c>
      <c r="P3005">
        <v>17</v>
      </c>
      <c r="Q3005" t="b">
        <v>1</v>
      </c>
      <c r="R3005" t="s">
        <v>8303</v>
      </c>
      <c r="S3005" s="7">
        <f t="shared" si="231"/>
        <v>101.16666666666667</v>
      </c>
      <c r="T3005" s="7">
        <f t="shared" si="234"/>
        <v>178.52941176470588</v>
      </c>
      <c r="U3005" t="s">
        <v>8317</v>
      </c>
      <c r="V3005" t="s">
        <v>8357</v>
      </c>
    </row>
    <row r="3006" spans="1:22" ht="45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277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4">
        <f t="shared" si="232"/>
        <v>41928.631064814814</v>
      </c>
      <c r="M3006" s="19">
        <f t="shared" si="233"/>
        <v>2014</v>
      </c>
      <c r="N3006" s="14">
        <f t="shared" si="230"/>
        <v>41958.672731481478</v>
      </c>
      <c r="O3006" t="b">
        <v>0</v>
      </c>
      <c r="P3006">
        <v>277</v>
      </c>
      <c r="Q3006" t="b">
        <v>1</v>
      </c>
      <c r="R3006" t="s">
        <v>8303</v>
      </c>
      <c r="S3006" s="7">
        <f t="shared" si="231"/>
        <v>112.815</v>
      </c>
      <c r="T3006" s="7">
        <f t="shared" si="234"/>
        <v>162.90974729241879</v>
      </c>
      <c r="U3006" t="s">
        <v>8317</v>
      </c>
      <c r="V3006" t="s">
        <v>8357</v>
      </c>
    </row>
    <row r="3007" spans="1:22" ht="45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118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4">
        <f t="shared" si="232"/>
        <v>41888.424826388888</v>
      </c>
      <c r="M3007" s="19">
        <f t="shared" si="233"/>
        <v>2014</v>
      </c>
      <c r="N3007" s="14">
        <f t="shared" si="230"/>
        <v>41918.424826388888</v>
      </c>
      <c r="O3007" t="b">
        <v>0</v>
      </c>
      <c r="P3007">
        <v>118</v>
      </c>
      <c r="Q3007" t="b">
        <v>1</v>
      </c>
      <c r="R3007" t="s">
        <v>8303</v>
      </c>
      <c r="S3007" s="7">
        <f t="shared" si="231"/>
        <v>120.49622641509434</v>
      </c>
      <c r="T3007" s="7">
        <f t="shared" si="234"/>
        <v>108.24237288135593</v>
      </c>
      <c r="U3007" t="s">
        <v>8317</v>
      </c>
      <c r="V3007" t="s">
        <v>8357</v>
      </c>
    </row>
    <row r="3008" spans="1:22" ht="30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97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4">
        <f t="shared" si="232"/>
        <v>41957.506840277776</v>
      </c>
      <c r="M3008" s="19">
        <f t="shared" si="233"/>
        <v>2014</v>
      </c>
      <c r="N3008" s="14">
        <f t="shared" si="230"/>
        <v>41987.506840277776</v>
      </c>
      <c r="O3008" t="b">
        <v>0</v>
      </c>
      <c r="P3008">
        <v>97</v>
      </c>
      <c r="Q3008" t="b">
        <v>1</v>
      </c>
      <c r="R3008" t="s">
        <v>8303</v>
      </c>
      <c r="S3008" s="7">
        <f t="shared" si="231"/>
        <v>107.74999999999999</v>
      </c>
      <c r="T3008" s="7">
        <f t="shared" si="234"/>
        <v>88.865979381443296</v>
      </c>
      <c r="U3008" t="s">
        <v>8317</v>
      </c>
      <c r="V3008" t="s">
        <v>8357</v>
      </c>
    </row>
    <row r="3009" spans="1:22" ht="30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20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4">
        <f t="shared" si="232"/>
        <v>42097.966238425928</v>
      </c>
      <c r="M3009" s="19">
        <f t="shared" si="233"/>
        <v>2015</v>
      </c>
      <c r="N3009" s="14">
        <f t="shared" si="230"/>
        <v>42118.966238425928</v>
      </c>
      <c r="O3009" t="b">
        <v>0</v>
      </c>
      <c r="P3009">
        <v>20</v>
      </c>
      <c r="Q3009" t="b">
        <v>1</v>
      </c>
      <c r="R3009" t="s">
        <v>8303</v>
      </c>
      <c r="S3009" s="7">
        <f t="shared" si="231"/>
        <v>180</v>
      </c>
      <c r="T3009" s="7">
        <f t="shared" si="234"/>
        <v>54</v>
      </c>
      <c r="U3009" t="s">
        <v>8317</v>
      </c>
      <c r="V3009" t="s">
        <v>8357</v>
      </c>
    </row>
    <row r="3010" spans="1:22" ht="4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26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4">
        <f t="shared" si="232"/>
        <v>42359.962025462963</v>
      </c>
      <c r="M3010" s="19">
        <f t="shared" si="233"/>
        <v>2015</v>
      </c>
      <c r="N3010" s="14">
        <f t="shared" ref="N3010:N3073" si="235">(J3010/86400)+25569+(-6/24)</f>
        <v>42389.962025462963</v>
      </c>
      <c r="O3010" t="b">
        <v>0</v>
      </c>
      <c r="P3010">
        <v>26</v>
      </c>
      <c r="Q3010" t="b">
        <v>1</v>
      </c>
      <c r="R3010" t="s">
        <v>8303</v>
      </c>
      <c r="S3010" s="7">
        <f t="shared" ref="S3010:S3073" si="236">F3010/D3010*100</f>
        <v>101.16666666666667</v>
      </c>
      <c r="T3010" s="7">
        <f t="shared" si="234"/>
        <v>116.73076923076923</v>
      </c>
      <c r="U3010" t="s">
        <v>8317</v>
      </c>
      <c r="V3010" t="s">
        <v>8357</v>
      </c>
    </row>
    <row r="3011" spans="1:22" ht="4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128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4">
        <f t="shared" ref="L3011:L3074" si="237">(K3011/86400)+25569+(-6/24)</f>
        <v>41939.319907407407</v>
      </c>
      <c r="M3011" s="19">
        <f t="shared" ref="M3011:M3074" si="238">YEAR(L3011)</f>
        <v>2014</v>
      </c>
      <c r="N3011" s="14">
        <f t="shared" si="235"/>
        <v>41969.361574074079</v>
      </c>
      <c r="O3011" t="b">
        <v>0</v>
      </c>
      <c r="P3011">
        <v>128</v>
      </c>
      <c r="Q3011" t="b">
        <v>1</v>
      </c>
      <c r="R3011" t="s">
        <v>8303</v>
      </c>
      <c r="S3011" s="7">
        <f t="shared" si="236"/>
        <v>119.756</v>
      </c>
      <c r="T3011" s="7">
        <f t="shared" ref="T3011:T3074" si="239">IFERROR(F3011/P3011,0)</f>
        <v>233.8984375</v>
      </c>
      <c r="U3011" t="s">
        <v>8317</v>
      </c>
      <c r="V3011" t="s">
        <v>8357</v>
      </c>
    </row>
    <row r="3012" spans="1:22" ht="4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15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4">
        <f t="shared" si="237"/>
        <v>41996.582395833335</v>
      </c>
      <c r="M3012" s="19">
        <f t="shared" si="238"/>
        <v>2014</v>
      </c>
      <c r="N3012" s="14">
        <f t="shared" si="235"/>
        <v>42056.582395833335</v>
      </c>
      <c r="O3012" t="b">
        <v>0</v>
      </c>
      <c r="P3012">
        <v>15</v>
      </c>
      <c r="Q3012" t="b">
        <v>1</v>
      </c>
      <c r="R3012" t="s">
        <v>8303</v>
      </c>
      <c r="S3012" s="7">
        <f t="shared" si="236"/>
        <v>158</v>
      </c>
      <c r="T3012" s="7">
        <f t="shared" si="239"/>
        <v>158</v>
      </c>
      <c r="U3012" t="s">
        <v>8317</v>
      </c>
      <c r="V3012" t="s">
        <v>8357</v>
      </c>
    </row>
    <row r="3013" spans="1:22" ht="4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25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4">
        <f t="shared" si="237"/>
        <v>42334.218935185185</v>
      </c>
      <c r="M3013" s="19">
        <f t="shared" si="238"/>
        <v>2015</v>
      </c>
      <c r="N3013" s="14">
        <f t="shared" si="235"/>
        <v>42361.707638888889</v>
      </c>
      <c r="O3013" t="b">
        <v>0</v>
      </c>
      <c r="P3013">
        <v>25</v>
      </c>
      <c r="Q3013" t="b">
        <v>1</v>
      </c>
      <c r="R3013" t="s">
        <v>8303</v>
      </c>
      <c r="S3013" s="7">
        <f t="shared" si="236"/>
        <v>123.66666666666666</v>
      </c>
      <c r="T3013" s="7">
        <f t="shared" si="239"/>
        <v>14.84</v>
      </c>
      <c r="U3013" t="s">
        <v>8317</v>
      </c>
      <c r="V3013" t="s">
        <v>8357</v>
      </c>
    </row>
    <row r="3014" spans="1:22" ht="4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55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4">
        <f t="shared" si="237"/>
        <v>42024.452893518523</v>
      </c>
      <c r="M3014" s="19">
        <f t="shared" si="238"/>
        <v>2015</v>
      </c>
      <c r="N3014" s="14">
        <f t="shared" si="235"/>
        <v>42045.452893518523</v>
      </c>
      <c r="O3014" t="b">
        <v>0</v>
      </c>
      <c r="P3014">
        <v>55</v>
      </c>
      <c r="Q3014" t="b">
        <v>1</v>
      </c>
      <c r="R3014" t="s">
        <v>8303</v>
      </c>
      <c r="S3014" s="7">
        <f t="shared" si="236"/>
        <v>117.12499999999999</v>
      </c>
      <c r="T3014" s="7">
        <f t="shared" si="239"/>
        <v>85.181818181818187</v>
      </c>
      <c r="U3014" t="s">
        <v>8317</v>
      </c>
      <c r="V3014" t="s">
        <v>8357</v>
      </c>
    </row>
    <row r="3015" spans="1:22" ht="4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107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4">
        <f t="shared" si="237"/>
        <v>42146.586215277777</v>
      </c>
      <c r="M3015" s="19">
        <f t="shared" si="238"/>
        <v>2015</v>
      </c>
      <c r="N3015" s="14">
        <f t="shared" si="235"/>
        <v>42176.586215277777</v>
      </c>
      <c r="O3015" t="b">
        <v>0</v>
      </c>
      <c r="P3015">
        <v>107</v>
      </c>
      <c r="Q3015" t="b">
        <v>1</v>
      </c>
      <c r="R3015" t="s">
        <v>8303</v>
      </c>
      <c r="S3015" s="7">
        <f t="shared" si="236"/>
        <v>156.96</v>
      </c>
      <c r="T3015" s="7">
        <f t="shared" si="239"/>
        <v>146.69158878504672</v>
      </c>
      <c r="U3015" t="s">
        <v>8317</v>
      </c>
      <c r="V3015" t="s">
        <v>8357</v>
      </c>
    </row>
    <row r="3016" spans="1:22" ht="4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557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4">
        <f t="shared" si="237"/>
        <v>41919.873611111107</v>
      </c>
      <c r="M3016" s="19">
        <f t="shared" si="238"/>
        <v>2014</v>
      </c>
      <c r="N3016" s="14">
        <f t="shared" si="235"/>
        <v>41947.958333333336</v>
      </c>
      <c r="O3016" t="b">
        <v>0</v>
      </c>
      <c r="P3016">
        <v>557</v>
      </c>
      <c r="Q3016" t="b">
        <v>1</v>
      </c>
      <c r="R3016" t="s">
        <v>8303</v>
      </c>
      <c r="S3016" s="7">
        <f t="shared" si="236"/>
        <v>113.104</v>
      </c>
      <c r="T3016" s="7">
        <f t="shared" si="239"/>
        <v>50.764811490125673</v>
      </c>
      <c r="U3016" t="s">
        <v>8317</v>
      </c>
      <c r="V3016" t="s">
        <v>8357</v>
      </c>
    </row>
    <row r="3017" spans="1:22" ht="30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40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4">
        <f t="shared" si="237"/>
        <v>41785.47729166667</v>
      </c>
      <c r="M3017" s="19">
        <f t="shared" si="238"/>
        <v>2014</v>
      </c>
      <c r="N3017" s="14">
        <f t="shared" si="235"/>
        <v>41800.916666666664</v>
      </c>
      <c r="O3017" t="b">
        <v>0</v>
      </c>
      <c r="P3017">
        <v>40</v>
      </c>
      <c r="Q3017" t="b">
        <v>1</v>
      </c>
      <c r="R3017" t="s">
        <v>8303</v>
      </c>
      <c r="S3017" s="7">
        <f t="shared" si="236"/>
        <v>103.17647058823529</v>
      </c>
      <c r="T3017" s="7">
        <f t="shared" si="239"/>
        <v>87.7</v>
      </c>
      <c r="U3017" t="s">
        <v>8317</v>
      </c>
      <c r="V3017" t="s">
        <v>8357</v>
      </c>
    </row>
    <row r="3018" spans="1:22" ht="45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36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4">
        <f t="shared" si="237"/>
        <v>41778.298055555555</v>
      </c>
      <c r="M3018" s="19">
        <f t="shared" si="238"/>
        <v>2014</v>
      </c>
      <c r="N3018" s="14">
        <f t="shared" si="235"/>
        <v>41838.298055555555</v>
      </c>
      <c r="O3018" t="b">
        <v>0</v>
      </c>
      <c r="P3018">
        <v>36</v>
      </c>
      <c r="Q3018" t="b">
        <v>1</v>
      </c>
      <c r="R3018" t="s">
        <v>8303</v>
      </c>
      <c r="S3018" s="7">
        <f t="shared" si="236"/>
        <v>102.61176470588236</v>
      </c>
      <c r="T3018" s="7">
        <f t="shared" si="239"/>
        <v>242.27777777777777</v>
      </c>
      <c r="U3018" t="s">
        <v>8317</v>
      </c>
      <c r="V3018" t="s">
        <v>8357</v>
      </c>
    </row>
    <row r="3019" spans="1:22" ht="4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159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4">
        <f t="shared" si="237"/>
        <v>41841.600034722222</v>
      </c>
      <c r="M3019" s="19">
        <f t="shared" si="238"/>
        <v>2014</v>
      </c>
      <c r="N3019" s="14">
        <f t="shared" si="235"/>
        <v>41871.600034722222</v>
      </c>
      <c r="O3019" t="b">
        <v>0</v>
      </c>
      <c r="P3019">
        <v>159</v>
      </c>
      <c r="Q3019" t="b">
        <v>1</v>
      </c>
      <c r="R3019" t="s">
        <v>8303</v>
      </c>
      <c r="S3019" s="7">
        <f t="shared" si="236"/>
        <v>105.84090909090908</v>
      </c>
      <c r="T3019" s="7">
        <f t="shared" si="239"/>
        <v>146.44654088050314</v>
      </c>
      <c r="U3019" t="s">
        <v>8317</v>
      </c>
      <c r="V3019" t="s">
        <v>8357</v>
      </c>
    </row>
    <row r="3020" spans="1:22" ht="4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41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4">
        <f t="shared" si="237"/>
        <v>42163.048333333332</v>
      </c>
      <c r="M3020" s="19">
        <f t="shared" si="238"/>
        <v>2015</v>
      </c>
      <c r="N3020" s="14">
        <f t="shared" si="235"/>
        <v>42205.666666666672</v>
      </c>
      <c r="O3020" t="b">
        <v>0</v>
      </c>
      <c r="P3020">
        <v>41</v>
      </c>
      <c r="Q3020" t="b">
        <v>1</v>
      </c>
      <c r="R3020" t="s">
        <v>8303</v>
      </c>
      <c r="S3020" s="7">
        <f t="shared" si="236"/>
        <v>100.71428571428571</v>
      </c>
      <c r="T3020" s="7">
        <f t="shared" si="239"/>
        <v>103.17073170731707</v>
      </c>
      <c r="U3020" t="s">
        <v>8317</v>
      </c>
      <c r="V3020" t="s">
        <v>8357</v>
      </c>
    </row>
    <row r="3021" spans="1:22" ht="4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226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4">
        <f t="shared" si="237"/>
        <v>41758.583564814813</v>
      </c>
      <c r="M3021" s="19">
        <f t="shared" si="238"/>
        <v>2014</v>
      </c>
      <c r="N3021" s="14">
        <f t="shared" si="235"/>
        <v>41785.875</v>
      </c>
      <c r="O3021" t="b">
        <v>0</v>
      </c>
      <c r="P3021">
        <v>226</v>
      </c>
      <c r="Q3021" t="b">
        <v>1</v>
      </c>
      <c r="R3021" t="s">
        <v>8303</v>
      </c>
      <c r="S3021" s="7">
        <f t="shared" si="236"/>
        <v>121.23333333333332</v>
      </c>
      <c r="T3021" s="7">
        <f t="shared" si="239"/>
        <v>80.464601769911511</v>
      </c>
      <c r="U3021" t="s">
        <v>8317</v>
      </c>
      <c r="V3021" t="s">
        <v>8357</v>
      </c>
    </row>
    <row r="3022" spans="1:22" ht="4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30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4">
        <f t="shared" si="237"/>
        <v>42170.596446759257</v>
      </c>
      <c r="M3022" s="19">
        <f t="shared" si="238"/>
        <v>2015</v>
      </c>
      <c r="N3022" s="14">
        <f t="shared" si="235"/>
        <v>42230.596446759257</v>
      </c>
      <c r="O3022" t="b">
        <v>0</v>
      </c>
      <c r="P3022">
        <v>30</v>
      </c>
      <c r="Q3022" t="b">
        <v>1</v>
      </c>
      <c r="R3022" t="s">
        <v>8303</v>
      </c>
      <c r="S3022" s="7">
        <f t="shared" si="236"/>
        <v>100.57142857142858</v>
      </c>
      <c r="T3022" s="7">
        <f t="shared" si="239"/>
        <v>234.66666666666666</v>
      </c>
      <c r="U3022" t="s">
        <v>8317</v>
      </c>
      <c r="V3022" t="s">
        <v>8357</v>
      </c>
    </row>
    <row r="3023" spans="1:22" ht="4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103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4">
        <f t="shared" si="237"/>
        <v>42660.368854166663</v>
      </c>
      <c r="M3023" s="19">
        <f t="shared" si="238"/>
        <v>2016</v>
      </c>
      <c r="N3023" s="14">
        <f t="shared" si="235"/>
        <v>42695.999305555553</v>
      </c>
      <c r="O3023" t="b">
        <v>0</v>
      </c>
      <c r="P3023">
        <v>103</v>
      </c>
      <c r="Q3023" t="b">
        <v>1</v>
      </c>
      <c r="R3023" t="s">
        <v>8303</v>
      </c>
      <c r="S3023" s="7">
        <f t="shared" si="236"/>
        <v>116.02222222222223</v>
      </c>
      <c r="T3023" s="7">
        <f t="shared" si="239"/>
        <v>50.689320388349515</v>
      </c>
      <c r="U3023" t="s">
        <v>8317</v>
      </c>
      <c r="V3023" t="s">
        <v>8357</v>
      </c>
    </row>
    <row r="3024" spans="1:22" ht="4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62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4">
        <f t="shared" si="237"/>
        <v>42564.70380787037</v>
      </c>
      <c r="M3024" s="19">
        <f t="shared" si="238"/>
        <v>2016</v>
      </c>
      <c r="N3024" s="14">
        <f t="shared" si="235"/>
        <v>42609.70380787037</v>
      </c>
      <c r="O3024" t="b">
        <v>0</v>
      </c>
      <c r="P3024">
        <v>62</v>
      </c>
      <c r="Q3024" t="b">
        <v>1</v>
      </c>
      <c r="R3024" t="s">
        <v>8303</v>
      </c>
      <c r="S3024" s="7">
        <f t="shared" si="236"/>
        <v>100.88</v>
      </c>
      <c r="T3024" s="7">
        <f t="shared" si="239"/>
        <v>162.70967741935485</v>
      </c>
      <c r="U3024" t="s">
        <v>8317</v>
      </c>
      <c r="V3024" t="s">
        <v>8357</v>
      </c>
    </row>
    <row r="3025" spans="1:22" ht="45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6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4">
        <f t="shared" si="237"/>
        <v>42121.425763888888</v>
      </c>
      <c r="M3025" s="19">
        <f t="shared" si="238"/>
        <v>2015</v>
      </c>
      <c r="N3025" s="14">
        <f t="shared" si="235"/>
        <v>42166.425763888888</v>
      </c>
      <c r="O3025" t="b">
        <v>0</v>
      </c>
      <c r="P3025">
        <v>6</v>
      </c>
      <c r="Q3025" t="b">
        <v>1</v>
      </c>
      <c r="R3025" t="s">
        <v>8303</v>
      </c>
      <c r="S3025" s="7">
        <f t="shared" si="236"/>
        <v>103</v>
      </c>
      <c r="T3025" s="7">
        <f t="shared" si="239"/>
        <v>120.16666666666667</v>
      </c>
      <c r="U3025" t="s">
        <v>8317</v>
      </c>
      <c r="V3025" t="s">
        <v>8357</v>
      </c>
    </row>
    <row r="3026" spans="1:22" ht="4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182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4">
        <f t="shared" si="237"/>
        <v>41158.743923611109</v>
      </c>
      <c r="M3026" s="19">
        <f t="shared" si="238"/>
        <v>2012</v>
      </c>
      <c r="N3026" s="14">
        <f t="shared" si="235"/>
        <v>41188.743923611109</v>
      </c>
      <c r="O3026" t="b">
        <v>0</v>
      </c>
      <c r="P3026">
        <v>182</v>
      </c>
      <c r="Q3026" t="b">
        <v>1</v>
      </c>
      <c r="R3026" t="s">
        <v>8303</v>
      </c>
      <c r="S3026" s="7">
        <f t="shared" si="236"/>
        <v>246.42</v>
      </c>
      <c r="T3026" s="7">
        <f t="shared" si="239"/>
        <v>67.697802197802204</v>
      </c>
      <c r="U3026" t="s">
        <v>8317</v>
      </c>
      <c r="V3026" t="s">
        <v>8357</v>
      </c>
    </row>
    <row r="3027" spans="1:22" ht="30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145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4">
        <f t="shared" si="237"/>
        <v>41761.259409722225</v>
      </c>
      <c r="M3027" s="19">
        <f t="shared" si="238"/>
        <v>2014</v>
      </c>
      <c r="N3027" s="14">
        <f t="shared" si="235"/>
        <v>41789.416666666664</v>
      </c>
      <c r="O3027" t="b">
        <v>0</v>
      </c>
      <c r="P3027">
        <v>145</v>
      </c>
      <c r="Q3027" t="b">
        <v>1</v>
      </c>
      <c r="R3027" t="s">
        <v>8303</v>
      </c>
      <c r="S3027" s="7">
        <f t="shared" si="236"/>
        <v>302.2</v>
      </c>
      <c r="T3027" s="7">
        <f t="shared" si="239"/>
        <v>52.103448275862071</v>
      </c>
      <c r="U3027" t="s">
        <v>8317</v>
      </c>
      <c r="V3027" t="s">
        <v>8357</v>
      </c>
    </row>
    <row r="3028" spans="1:22" ht="45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25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4">
        <f t="shared" si="237"/>
        <v>42783.209398148145</v>
      </c>
      <c r="M3028" s="19">
        <f t="shared" si="238"/>
        <v>2017</v>
      </c>
      <c r="N3028" s="14">
        <f t="shared" si="235"/>
        <v>42797.209398148145</v>
      </c>
      <c r="O3028" t="b">
        <v>0</v>
      </c>
      <c r="P3028">
        <v>25</v>
      </c>
      <c r="Q3028" t="b">
        <v>1</v>
      </c>
      <c r="R3028" t="s">
        <v>8303</v>
      </c>
      <c r="S3028" s="7">
        <f t="shared" si="236"/>
        <v>143.33333333333334</v>
      </c>
      <c r="T3028" s="7">
        <f t="shared" si="239"/>
        <v>51.6</v>
      </c>
      <c r="U3028" t="s">
        <v>8317</v>
      </c>
      <c r="V3028" t="s">
        <v>8357</v>
      </c>
    </row>
    <row r="3029" spans="1:22" ht="30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320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4">
        <f t="shared" si="237"/>
        <v>42053.454293981486</v>
      </c>
      <c r="M3029" s="19">
        <f t="shared" si="238"/>
        <v>2015</v>
      </c>
      <c r="N3029" s="14">
        <f t="shared" si="235"/>
        <v>42083.412627314814</v>
      </c>
      <c r="O3029" t="b">
        <v>0</v>
      </c>
      <c r="P3029">
        <v>320</v>
      </c>
      <c r="Q3029" t="b">
        <v>1</v>
      </c>
      <c r="R3029" t="s">
        <v>8303</v>
      </c>
      <c r="S3029" s="7">
        <f t="shared" si="236"/>
        <v>131.44</v>
      </c>
      <c r="T3029" s="7">
        <f t="shared" si="239"/>
        <v>164.3</v>
      </c>
      <c r="U3029" t="s">
        <v>8317</v>
      </c>
      <c r="V3029" t="s">
        <v>8357</v>
      </c>
    </row>
    <row r="3030" spans="1:22" ht="30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99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4">
        <f t="shared" si="237"/>
        <v>42567.014178240745</v>
      </c>
      <c r="M3030" s="19">
        <f t="shared" si="238"/>
        <v>2016</v>
      </c>
      <c r="N3030" s="14">
        <f t="shared" si="235"/>
        <v>42597.014178240745</v>
      </c>
      <c r="O3030" t="b">
        <v>0</v>
      </c>
      <c r="P3030">
        <v>99</v>
      </c>
      <c r="Q3030" t="b">
        <v>1</v>
      </c>
      <c r="R3030" t="s">
        <v>8303</v>
      </c>
      <c r="S3030" s="7">
        <f t="shared" si="236"/>
        <v>168.01999999999998</v>
      </c>
      <c r="T3030" s="7">
        <f t="shared" si="239"/>
        <v>84.858585858585855</v>
      </c>
      <c r="U3030" t="s">
        <v>8317</v>
      </c>
      <c r="V3030" t="s">
        <v>8357</v>
      </c>
    </row>
    <row r="3031" spans="1:22" ht="4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348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4">
        <f t="shared" si="237"/>
        <v>41932.458877314813</v>
      </c>
      <c r="M3031" s="19">
        <f t="shared" si="238"/>
        <v>2014</v>
      </c>
      <c r="N3031" s="14">
        <f t="shared" si="235"/>
        <v>41960.940972222219</v>
      </c>
      <c r="O3031" t="b">
        <v>0</v>
      </c>
      <c r="P3031">
        <v>348</v>
      </c>
      <c r="Q3031" t="b">
        <v>1</v>
      </c>
      <c r="R3031" t="s">
        <v>8303</v>
      </c>
      <c r="S3031" s="7">
        <f t="shared" si="236"/>
        <v>109.67666666666666</v>
      </c>
      <c r="T3031" s="7">
        <f t="shared" si="239"/>
        <v>94.548850574712645</v>
      </c>
      <c r="U3031" t="s">
        <v>8317</v>
      </c>
      <c r="V3031" t="s">
        <v>8357</v>
      </c>
    </row>
    <row r="3032" spans="1:22" ht="4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41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4">
        <f t="shared" si="237"/>
        <v>42233.497349537036</v>
      </c>
      <c r="M3032" s="19">
        <f t="shared" si="238"/>
        <v>2015</v>
      </c>
      <c r="N3032" s="14">
        <f t="shared" si="235"/>
        <v>42263.497349537036</v>
      </c>
      <c r="O3032" t="b">
        <v>0</v>
      </c>
      <c r="P3032">
        <v>41</v>
      </c>
      <c r="Q3032" t="b">
        <v>1</v>
      </c>
      <c r="R3032" t="s">
        <v>8303</v>
      </c>
      <c r="S3032" s="7">
        <f t="shared" si="236"/>
        <v>106.6857142857143</v>
      </c>
      <c r="T3032" s="7">
        <f t="shared" si="239"/>
        <v>45.536585365853661</v>
      </c>
      <c r="U3032" t="s">
        <v>8317</v>
      </c>
      <c r="V3032" t="s">
        <v>8357</v>
      </c>
    </row>
    <row r="3033" spans="1:22" ht="60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29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4">
        <f t="shared" si="237"/>
        <v>42597.632488425923</v>
      </c>
      <c r="M3033" s="19">
        <f t="shared" si="238"/>
        <v>2016</v>
      </c>
      <c r="N3033" s="14">
        <f t="shared" si="235"/>
        <v>42657.632488425923</v>
      </c>
      <c r="O3033" t="b">
        <v>0</v>
      </c>
      <c r="P3033">
        <v>29</v>
      </c>
      <c r="Q3033" t="b">
        <v>1</v>
      </c>
      <c r="R3033" t="s">
        <v>8303</v>
      </c>
      <c r="S3033" s="7">
        <f t="shared" si="236"/>
        <v>100</v>
      </c>
      <c r="T3033" s="7">
        <f t="shared" si="239"/>
        <v>51.724137931034484</v>
      </c>
      <c r="U3033" t="s">
        <v>8317</v>
      </c>
      <c r="V3033" t="s">
        <v>8357</v>
      </c>
    </row>
    <row r="3034" spans="1:22" ht="4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25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4">
        <f t="shared" si="237"/>
        <v>42227.794664351852</v>
      </c>
      <c r="M3034" s="19">
        <f t="shared" si="238"/>
        <v>2015</v>
      </c>
      <c r="N3034" s="14">
        <f t="shared" si="235"/>
        <v>42257.794664351852</v>
      </c>
      <c r="O3034" t="b">
        <v>0</v>
      </c>
      <c r="P3034">
        <v>25</v>
      </c>
      <c r="Q3034" t="b">
        <v>1</v>
      </c>
      <c r="R3034" t="s">
        <v>8303</v>
      </c>
      <c r="S3034" s="7">
        <f t="shared" si="236"/>
        <v>127.2</v>
      </c>
      <c r="T3034" s="7">
        <f t="shared" si="239"/>
        <v>50.88</v>
      </c>
      <c r="U3034" t="s">
        <v>8317</v>
      </c>
      <c r="V3034" t="s">
        <v>8357</v>
      </c>
    </row>
    <row r="3035" spans="1:22" ht="4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23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4">
        <f t="shared" si="237"/>
        <v>42569.860243055555</v>
      </c>
      <c r="M3035" s="19">
        <f t="shared" si="238"/>
        <v>2016</v>
      </c>
      <c r="N3035" s="14">
        <f t="shared" si="235"/>
        <v>42599.860243055555</v>
      </c>
      <c r="O3035" t="b">
        <v>0</v>
      </c>
      <c r="P3035">
        <v>23</v>
      </c>
      <c r="Q3035" t="b">
        <v>1</v>
      </c>
      <c r="R3035" t="s">
        <v>8303</v>
      </c>
      <c r="S3035" s="7">
        <f t="shared" si="236"/>
        <v>146.53333333333333</v>
      </c>
      <c r="T3035" s="7">
        <f t="shared" si="239"/>
        <v>191.13043478260869</v>
      </c>
      <c r="U3035" t="s">
        <v>8317</v>
      </c>
      <c r="V3035" t="s">
        <v>8357</v>
      </c>
    </row>
    <row r="3036" spans="1:22" ht="60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1260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4">
        <f t="shared" si="237"/>
        <v>42644.285358796296</v>
      </c>
      <c r="M3036" s="19">
        <f t="shared" si="238"/>
        <v>2016</v>
      </c>
      <c r="N3036" s="14">
        <f t="shared" si="235"/>
        <v>42674.915972222225</v>
      </c>
      <c r="O3036" t="b">
        <v>0</v>
      </c>
      <c r="P3036">
        <v>1260</v>
      </c>
      <c r="Q3036" t="b">
        <v>1</v>
      </c>
      <c r="R3036" t="s">
        <v>8303</v>
      </c>
      <c r="S3036" s="7">
        <f t="shared" si="236"/>
        <v>112.53599999999999</v>
      </c>
      <c r="T3036" s="7">
        <f t="shared" si="239"/>
        <v>89.314285714285717</v>
      </c>
      <c r="U3036" t="s">
        <v>8317</v>
      </c>
      <c r="V3036" t="s">
        <v>8357</v>
      </c>
    </row>
    <row r="3037" spans="1:22" ht="30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307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4">
        <f t="shared" si="237"/>
        <v>41368.310289351852</v>
      </c>
      <c r="M3037" s="19">
        <f t="shared" si="238"/>
        <v>2013</v>
      </c>
      <c r="N3037" s="14">
        <f t="shared" si="235"/>
        <v>41398.310289351852</v>
      </c>
      <c r="O3037" t="b">
        <v>0</v>
      </c>
      <c r="P3037">
        <v>307</v>
      </c>
      <c r="Q3037" t="b">
        <v>1</v>
      </c>
      <c r="R3037" t="s">
        <v>8303</v>
      </c>
      <c r="S3037" s="7">
        <f t="shared" si="236"/>
        <v>108.78684000000001</v>
      </c>
      <c r="T3037" s="7">
        <f t="shared" si="239"/>
        <v>88.588631921824103</v>
      </c>
      <c r="U3037" t="s">
        <v>8317</v>
      </c>
      <c r="V3037" t="s">
        <v>8357</v>
      </c>
    </row>
    <row r="3038" spans="1:22" ht="4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329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4">
        <f t="shared" si="237"/>
        <v>41466.535231481481</v>
      </c>
      <c r="M3038" s="19">
        <f t="shared" si="238"/>
        <v>2013</v>
      </c>
      <c r="N3038" s="14">
        <f t="shared" si="235"/>
        <v>41502.249305555553</v>
      </c>
      <c r="O3038" t="b">
        <v>0</v>
      </c>
      <c r="P3038">
        <v>329</v>
      </c>
      <c r="Q3038" t="b">
        <v>1</v>
      </c>
      <c r="R3038" t="s">
        <v>8303</v>
      </c>
      <c r="S3038" s="7">
        <f t="shared" si="236"/>
        <v>126.732</v>
      </c>
      <c r="T3038" s="7">
        <f t="shared" si="239"/>
        <v>96.300911854103347</v>
      </c>
      <c r="U3038" t="s">
        <v>8317</v>
      </c>
      <c r="V3038" t="s">
        <v>8357</v>
      </c>
    </row>
    <row r="3039" spans="1:22" ht="60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32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4">
        <f t="shared" si="237"/>
        <v>40378.643206018518</v>
      </c>
      <c r="M3039" s="19">
        <f t="shared" si="238"/>
        <v>2010</v>
      </c>
      <c r="N3039" s="14">
        <f t="shared" si="235"/>
        <v>40452.957638888889</v>
      </c>
      <c r="O3039" t="b">
        <v>0</v>
      </c>
      <c r="P3039">
        <v>32</v>
      </c>
      <c r="Q3039" t="b">
        <v>1</v>
      </c>
      <c r="R3039" t="s">
        <v>8303</v>
      </c>
      <c r="S3039" s="7">
        <f t="shared" si="236"/>
        <v>213.20000000000002</v>
      </c>
      <c r="T3039" s="7">
        <f t="shared" si="239"/>
        <v>33.3125</v>
      </c>
      <c r="U3039" t="s">
        <v>8317</v>
      </c>
      <c r="V3039" t="s">
        <v>8357</v>
      </c>
    </row>
    <row r="3040" spans="1:22" ht="4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27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4">
        <f t="shared" si="237"/>
        <v>42373.002280092594</v>
      </c>
      <c r="M3040" s="19">
        <f t="shared" si="238"/>
        <v>2016</v>
      </c>
      <c r="N3040" s="14">
        <f t="shared" si="235"/>
        <v>42433.002280092594</v>
      </c>
      <c r="O3040" t="b">
        <v>0</v>
      </c>
      <c r="P3040">
        <v>27</v>
      </c>
      <c r="Q3040" t="b">
        <v>1</v>
      </c>
      <c r="R3040" t="s">
        <v>8303</v>
      </c>
      <c r="S3040" s="7">
        <f t="shared" si="236"/>
        <v>100.49999999999999</v>
      </c>
      <c r="T3040" s="7">
        <f t="shared" si="239"/>
        <v>37.222222222222221</v>
      </c>
      <c r="U3040" t="s">
        <v>8317</v>
      </c>
      <c r="V3040" t="s">
        <v>8357</v>
      </c>
    </row>
    <row r="3041" spans="1:22" ht="4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236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4">
        <f t="shared" si="237"/>
        <v>41610.544421296298</v>
      </c>
      <c r="M3041" s="19">
        <f t="shared" si="238"/>
        <v>2013</v>
      </c>
      <c r="N3041" s="14">
        <f t="shared" si="235"/>
        <v>41637.082638888889</v>
      </c>
      <c r="O3041" t="b">
        <v>0</v>
      </c>
      <c r="P3041">
        <v>236</v>
      </c>
      <c r="Q3041" t="b">
        <v>1</v>
      </c>
      <c r="R3041" t="s">
        <v>8303</v>
      </c>
      <c r="S3041" s="7">
        <f t="shared" si="236"/>
        <v>108.71389999999998</v>
      </c>
      <c r="T3041" s="7">
        <f t="shared" si="239"/>
        <v>92.130423728813554</v>
      </c>
      <c r="U3041" t="s">
        <v>8317</v>
      </c>
      <c r="V3041" t="s">
        <v>8357</v>
      </c>
    </row>
    <row r="3042" spans="1:22" ht="4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42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4">
        <f t="shared" si="237"/>
        <v>42177.541909722218</v>
      </c>
      <c r="M3042" s="19">
        <f t="shared" si="238"/>
        <v>2015</v>
      </c>
      <c r="N3042" s="14">
        <f t="shared" si="235"/>
        <v>42181.708333333328</v>
      </c>
      <c r="O3042" t="b">
        <v>0</v>
      </c>
      <c r="P3042">
        <v>42</v>
      </c>
      <c r="Q3042" t="b">
        <v>1</v>
      </c>
      <c r="R3042" t="s">
        <v>8303</v>
      </c>
      <c r="S3042" s="7">
        <f t="shared" si="236"/>
        <v>107.5</v>
      </c>
      <c r="T3042" s="7">
        <f t="shared" si="239"/>
        <v>76.785714285714292</v>
      </c>
      <c r="U3042" t="s">
        <v>8317</v>
      </c>
      <c r="V3042" t="s">
        <v>8357</v>
      </c>
    </row>
    <row r="3043" spans="1:22" ht="30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95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4">
        <f t="shared" si="237"/>
        <v>42359.618611111116</v>
      </c>
      <c r="M3043" s="19">
        <f t="shared" si="238"/>
        <v>2015</v>
      </c>
      <c r="N3043" s="14">
        <f t="shared" si="235"/>
        <v>42389.618611111116</v>
      </c>
      <c r="O3043" t="b">
        <v>0</v>
      </c>
      <c r="P3043">
        <v>95</v>
      </c>
      <c r="Q3043" t="b">
        <v>1</v>
      </c>
      <c r="R3043" t="s">
        <v>8303</v>
      </c>
      <c r="S3043" s="7">
        <f t="shared" si="236"/>
        <v>110.48192771084338</v>
      </c>
      <c r="T3043" s="7">
        <f t="shared" si="239"/>
        <v>96.526315789473685</v>
      </c>
      <c r="U3043" t="s">
        <v>8317</v>
      </c>
      <c r="V3043" t="s">
        <v>8357</v>
      </c>
    </row>
    <row r="3044" spans="1:22" ht="45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37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4">
        <f t="shared" si="237"/>
        <v>42253.438043981485</v>
      </c>
      <c r="M3044" s="19">
        <f t="shared" si="238"/>
        <v>2015</v>
      </c>
      <c r="N3044" s="14">
        <f t="shared" si="235"/>
        <v>42283.438043981485</v>
      </c>
      <c r="O3044" t="b">
        <v>0</v>
      </c>
      <c r="P3044">
        <v>37</v>
      </c>
      <c r="Q3044" t="b">
        <v>1</v>
      </c>
      <c r="R3044" t="s">
        <v>8303</v>
      </c>
      <c r="S3044" s="7">
        <f t="shared" si="236"/>
        <v>128</v>
      </c>
      <c r="T3044" s="7">
        <f t="shared" si="239"/>
        <v>51.891891891891895</v>
      </c>
      <c r="U3044" t="s">
        <v>8317</v>
      </c>
      <c r="V3044" t="s">
        <v>8357</v>
      </c>
    </row>
    <row r="3045" spans="1:22" ht="4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128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4">
        <f t="shared" si="237"/>
        <v>42082.820590277777</v>
      </c>
      <c r="M3045" s="19">
        <f t="shared" si="238"/>
        <v>2015</v>
      </c>
      <c r="N3045" s="14">
        <f t="shared" si="235"/>
        <v>42109.868055555555</v>
      </c>
      <c r="O3045" t="b">
        <v>0</v>
      </c>
      <c r="P3045">
        <v>128</v>
      </c>
      <c r="Q3045" t="b">
        <v>1</v>
      </c>
      <c r="R3045" t="s">
        <v>8303</v>
      </c>
      <c r="S3045" s="7">
        <f t="shared" si="236"/>
        <v>110.00666666666667</v>
      </c>
      <c r="T3045" s="7">
        <f t="shared" si="239"/>
        <v>128.9140625</v>
      </c>
      <c r="U3045" t="s">
        <v>8317</v>
      </c>
      <c r="V3045" t="s">
        <v>8357</v>
      </c>
    </row>
    <row r="3046" spans="1:22" ht="4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156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4">
        <f t="shared" si="237"/>
        <v>42387.4768287037</v>
      </c>
      <c r="M3046" s="19">
        <f t="shared" si="238"/>
        <v>2016</v>
      </c>
      <c r="N3046" s="14">
        <f t="shared" si="235"/>
        <v>42402.4768287037</v>
      </c>
      <c r="O3046" t="b">
        <v>0</v>
      </c>
      <c r="P3046">
        <v>156</v>
      </c>
      <c r="Q3046" t="b">
        <v>1</v>
      </c>
      <c r="R3046" t="s">
        <v>8303</v>
      </c>
      <c r="S3046" s="7">
        <f t="shared" si="236"/>
        <v>109.34166666666667</v>
      </c>
      <c r="T3046" s="7">
        <f t="shared" si="239"/>
        <v>84.108974358974365</v>
      </c>
      <c r="U3046" t="s">
        <v>8317</v>
      </c>
      <c r="V3046" t="s">
        <v>8357</v>
      </c>
    </row>
    <row r="3047" spans="1:22" ht="45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64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4">
        <f t="shared" si="237"/>
        <v>41842.905729166669</v>
      </c>
      <c r="M3047" s="19">
        <f t="shared" si="238"/>
        <v>2014</v>
      </c>
      <c r="N3047" s="14">
        <f t="shared" si="235"/>
        <v>41872.905729166669</v>
      </c>
      <c r="O3047" t="b">
        <v>0</v>
      </c>
      <c r="P3047">
        <v>64</v>
      </c>
      <c r="Q3047" t="b">
        <v>1</v>
      </c>
      <c r="R3047" t="s">
        <v>8303</v>
      </c>
      <c r="S3047" s="7">
        <f t="shared" si="236"/>
        <v>132.70650000000001</v>
      </c>
      <c r="T3047" s="7">
        <f t="shared" si="239"/>
        <v>82.941562500000003</v>
      </c>
      <c r="U3047" t="s">
        <v>8317</v>
      </c>
      <c r="V3047" t="s">
        <v>8357</v>
      </c>
    </row>
    <row r="3048" spans="1:22" ht="45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58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4">
        <f t="shared" si="237"/>
        <v>41862.553078703706</v>
      </c>
      <c r="M3048" s="19">
        <f t="shared" si="238"/>
        <v>2014</v>
      </c>
      <c r="N3048" s="14">
        <f t="shared" si="235"/>
        <v>41891.952777777777</v>
      </c>
      <c r="O3048" t="b">
        <v>0</v>
      </c>
      <c r="P3048">
        <v>58</v>
      </c>
      <c r="Q3048" t="b">
        <v>1</v>
      </c>
      <c r="R3048" t="s">
        <v>8303</v>
      </c>
      <c r="S3048" s="7">
        <f t="shared" si="236"/>
        <v>190.84810126582278</v>
      </c>
      <c r="T3048" s="7">
        <f t="shared" si="239"/>
        <v>259.94827586206895</v>
      </c>
      <c r="U3048" t="s">
        <v>8317</v>
      </c>
      <c r="V3048" t="s">
        <v>8357</v>
      </c>
    </row>
    <row r="3049" spans="1:22" ht="30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20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4">
        <f t="shared" si="237"/>
        <v>42443.739050925928</v>
      </c>
      <c r="M3049" s="19">
        <f t="shared" si="238"/>
        <v>2016</v>
      </c>
      <c r="N3049" s="14">
        <f t="shared" si="235"/>
        <v>42487.302777777775</v>
      </c>
      <c r="O3049" t="b">
        <v>0</v>
      </c>
      <c r="P3049">
        <v>20</v>
      </c>
      <c r="Q3049" t="b">
        <v>1</v>
      </c>
      <c r="R3049" t="s">
        <v>8303</v>
      </c>
      <c r="S3049" s="7">
        <f t="shared" si="236"/>
        <v>149</v>
      </c>
      <c r="T3049" s="7">
        <f t="shared" si="239"/>
        <v>37.25</v>
      </c>
      <c r="U3049" t="s">
        <v>8317</v>
      </c>
      <c r="V3049" t="s">
        <v>8357</v>
      </c>
    </row>
    <row r="3050" spans="1:22" ht="4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47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4">
        <f t="shared" si="237"/>
        <v>41975.651180555556</v>
      </c>
      <c r="M3050" s="19">
        <f t="shared" si="238"/>
        <v>2014</v>
      </c>
      <c r="N3050" s="14">
        <f t="shared" si="235"/>
        <v>42004.640277777777</v>
      </c>
      <c r="O3050" t="b">
        <v>0</v>
      </c>
      <c r="P3050">
        <v>47</v>
      </c>
      <c r="Q3050" t="b">
        <v>1</v>
      </c>
      <c r="R3050" t="s">
        <v>8303</v>
      </c>
      <c r="S3050" s="7">
        <f t="shared" si="236"/>
        <v>166.4</v>
      </c>
      <c r="T3050" s="7">
        <f t="shared" si="239"/>
        <v>177.02127659574469</v>
      </c>
      <c r="U3050" t="s">
        <v>8317</v>
      </c>
      <c r="V3050" t="s">
        <v>8357</v>
      </c>
    </row>
    <row r="3051" spans="1:22" ht="45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54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4">
        <f t="shared" si="237"/>
        <v>42138.764525462961</v>
      </c>
      <c r="M3051" s="19">
        <f t="shared" si="238"/>
        <v>2015</v>
      </c>
      <c r="N3051" s="14">
        <f t="shared" si="235"/>
        <v>42168.764525462961</v>
      </c>
      <c r="O3051" t="b">
        <v>0</v>
      </c>
      <c r="P3051">
        <v>54</v>
      </c>
      <c r="Q3051" t="b">
        <v>1</v>
      </c>
      <c r="R3051" t="s">
        <v>8303</v>
      </c>
      <c r="S3051" s="7">
        <f t="shared" si="236"/>
        <v>106.66666666666667</v>
      </c>
      <c r="T3051" s="7">
        <f t="shared" si="239"/>
        <v>74.074074074074076</v>
      </c>
      <c r="U3051" t="s">
        <v>8317</v>
      </c>
      <c r="V3051" t="s">
        <v>8357</v>
      </c>
    </row>
    <row r="3052" spans="1:22" ht="30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9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4">
        <f t="shared" si="237"/>
        <v>42464.91851851852</v>
      </c>
      <c r="M3052" s="19">
        <f t="shared" si="238"/>
        <v>2016</v>
      </c>
      <c r="N3052" s="14">
        <f t="shared" si="235"/>
        <v>42494.91851851852</v>
      </c>
      <c r="O3052" t="b">
        <v>0</v>
      </c>
      <c r="P3052">
        <v>9</v>
      </c>
      <c r="Q3052" t="b">
        <v>1</v>
      </c>
      <c r="R3052" t="s">
        <v>8303</v>
      </c>
      <c r="S3052" s="7">
        <f t="shared" si="236"/>
        <v>106</v>
      </c>
      <c r="T3052" s="7">
        <f t="shared" si="239"/>
        <v>70.666666666666671</v>
      </c>
      <c r="U3052" t="s">
        <v>8317</v>
      </c>
      <c r="V3052" t="s">
        <v>8357</v>
      </c>
    </row>
    <row r="3053" spans="1:22" ht="45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35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4">
        <f t="shared" si="237"/>
        <v>42744.166030092594</v>
      </c>
      <c r="M3053" s="19">
        <f t="shared" si="238"/>
        <v>2017</v>
      </c>
      <c r="N3053" s="14">
        <f t="shared" si="235"/>
        <v>42774.166030092594</v>
      </c>
      <c r="O3053" t="b">
        <v>1</v>
      </c>
      <c r="P3053">
        <v>35</v>
      </c>
      <c r="Q3053" t="b">
        <v>0</v>
      </c>
      <c r="R3053" t="s">
        <v>8303</v>
      </c>
      <c r="S3053" s="7">
        <f t="shared" si="236"/>
        <v>23.62857142857143</v>
      </c>
      <c r="T3053" s="7">
        <f t="shared" si="239"/>
        <v>23.62857142857143</v>
      </c>
      <c r="U3053" t="s">
        <v>8317</v>
      </c>
      <c r="V3053" t="s">
        <v>8357</v>
      </c>
    </row>
    <row r="3054" spans="1:22" ht="30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2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4">
        <f t="shared" si="237"/>
        <v>42122.420069444444</v>
      </c>
      <c r="M3054" s="19">
        <f t="shared" si="238"/>
        <v>2015</v>
      </c>
      <c r="N3054" s="14">
        <f t="shared" si="235"/>
        <v>42152.415972222225</v>
      </c>
      <c r="O3054" t="b">
        <v>0</v>
      </c>
      <c r="P3054">
        <v>2</v>
      </c>
      <c r="Q3054" t="b">
        <v>0</v>
      </c>
      <c r="R3054" t="s">
        <v>8303</v>
      </c>
      <c r="S3054" s="7">
        <f t="shared" si="236"/>
        <v>0.15</v>
      </c>
      <c r="T3054" s="7">
        <f t="shared" si="239"/>
        <v>37.5</v>
      </c>
      <c r="U3054" t="s">
        <v>8317</v>
      </c>
      <c r="V3054" t="s">
        <v>8357</v>
      </c>
    </row>
    <row r="3055" spans="1:22" ht="45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3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4">
        <f t="shared" si="237"/>
        <v>41862.511724537035</v>
      </c>
      <c r="M3055" s="19">
        <f t="shared" si="238"/>
        <v>2014</v>
      </c>
      <c r="N3055" s="14">
        <f t="shared" si="235"/>
        <v>41913.915972222225</v>
      </c>
      <c r="O3055" t="b">
        <v>0</v>
      </c>
      <c r="P3055">
        <v>3</v>
      </c>
      <c r="Q3055" t="b">
        <v>0</v>
      </c>
      <c r="R3055" t="s">
        <v>8303</v>
      </c>
      <c r="S3055" s="7">
        <f t="shared" si="236"/>
        <v>0.4</v>
      </c>
      <c r="T3055" s="7">
        <f t="shared" si="239"/>
        <v>13.333333333333334</v>
      </c>
      <c r="U3055" t="s">
        <v>8317</v>
      </c>
      <c r="V3055" t="s">
        <v>8357</v>
      </c>
    </row>
    <row r="3056" spans="1:22" ht="45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4">
        <f t="shared" si="237"/>
        <v>42027.582800925928</v>
      </c>
      <c r="M3056" s="19">
        <f t="shared" si="238"/>
        <v>2015</v>
      </c>
      <c r="N3056" s="14">
        <f t="shared" si="235"/>
        <v>42064.794444444444</v>
      </c>
      <c r="O3056" t="b">
        <v>0</v>
      </c>
      <c r="P3056">
        <v>0</v>
      </c>
      <c r="Q3056" t="b">
        <v>0</v>
      </c>
      <c r="R3056" t="s">
        <v>8303</v>
      </c>
      <c r="S3056" s="7">
        <f t="shared" si="236"/>
        <v>0</v>
      </c>
      <c r="T3056" s="7">
        <f t="shared" si="239"/>
        <v>0</v>
      </c>
      <c r="U3056" t="s">
        <v>8317</v>
      </c>
      <c r="V3056" t="s">
        <v>8357</v>
      </c>
    </row>
    <row r="3057" spans="1:22" ht="4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4">
        <f t="shared" si="237"/>
        <v>41953.70821759259</v>
      </c>
      <c r="M3057" s="19">
        <f t="shared" si="238"/>
        <v>2014</v>
      </c>
      <c r="N3057" s="14">
        <f t="shared" si="235"/>
        <v>42013.70821759259</v>
      </c>
      <c r="O3057" t="b">
        <v>0</v>
      </c>
      <c r="P3057">
        <v>1</v>
      </c>
      <c r="Q3057" t="b">
        <v>0</v>
      </c>
      <c r="R3057" t="s">
        <v>8303</v>
      </c>
      <c r="S3057" s="7">
        <f t="shared" si="236"/>
        <v>5.0000000000000001E-3</v>
      </c>
      <c r="T3057" s="7">
        <f t="shared" si="239"/>
        <v>1</v>
      </c>
      <c r="U3057" t="s">
        <v>8317</v>
      </c>
      <c r="V3057" t="s">
        <v>8357</v>
      </c>
    </row>
    <row r="3058" spans="1:22" ht="4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4">
        <f t="shared" si="237"/>
        <v>41851.386388888888</v>
      </c>
      <c r="M3058" s="19">
        <f t="shared" si="238"/>
        <v>2014</v>
      </c>
      <c r="N3058" s="14">
        <f t="shared" si="235"/>
        <v>41911.386388888888</v>
      </c>
      <c r="O3058" t="b">
        <v>0</v>
      </c>
      <c r="P3058">
        <v>0</v>
      </c>
      <c r="Q3058" t="b">
        <v>0</v>
      </c>
      <c r="R3058" t="s">
        <v>8303</v>
      </c>
      <c r="S3058" s="7">
        <f t="shared" si="236"/>
        <v>0</v>
      </c>
      <c r="T3058" s="7">
        <f t="shared" si="239"/>
        <v>0</v>
      </c>
      <c r="U3058" t="s">
        <v>8317</v>
      </c>
      <c r="V3058" t="s">
        <v>8357</v>
      </c>
    </row>
    <row r="3059" spans="1:22" ht="4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4">
        <f t="shared" si="237"/>
        <v>42433.400590277779</v>
      </c>
      <c r="M3059" s="19">
        <f t="shared" si="238"/>
        <v>2016</v>
      </c>
      <c r="N3059" s="14">
        <f t="shared" si="235"/>
        <v>42463.358923611115</v>
      </c>
      <c r="O3059" t="b">
        <v>0</v>
      </c>
      <c r="P3059">
        <v>0</v>
      </c>
      <c r="Q3059" t="b">
        <v>0</v>
      </c>
      <c r="R3059" t="s">
        <v>8303</v>
      </c>
      <c r="S3059" s="7">
        <f t="shared" si="236"/>
        <v>0</v>
      </c>
      <c r="T3059" s="7">
        <f t="shared" si="239"/>
        <v>0</v>
      </c>
      <c r="U3059" t="s">
        <v>8317</v>
      </c>
      <c r="V3059" t="s">
        <v>8357</v>
      </c>
    </row>
    <row r="3060" spans="1:22" ht="45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4">
        <f t="shared" si="237"/>
        <v>42460.124305555553</v>
      </c>
      <c r="M3060" s="19">
        <f t="shared" si="238"/>
        <v>2016</v>
      </c>
      <c r="N3060" s="14">
        <f t="shared" si="235"/>
        <v>42510.124305555553</v>
      </c>
      <c r="O3060" t="b">
        <v>0</v>
      </c>
      <c r="P3060">
        <v>3</v>
      </c>
      <c r="Q3060" t="b">
        <v>0</v>
      </c>
      <c r="R3060" t="s">
        <v>8303</v>
      </c>
      <c r="S3060" s="7">
        <f t="shared" si="236"/>
        <v>1.6666666666666666E-2</v>
      </c>
      <c r="T3060" s="7">
        <f t="shared" si="239"/>
        <v>1</v>
      </c>
      <c r="U3060" t="s">
        <v>8317</v>
      </c>
      <c r="V3060" t="s">
        <v>8357</v>
      </c>
    </row>
    <row r="3061" spans="1:22" ht="4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11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4">
        <f t="shared" si="237"/>
        <v>41829.685717592591</v>
      </c>
      <c r="M3061" s="19">
        <f t="shared" si="238"/>
        <v>2014</v>
      </c>
      <c r="N3061" s="14">
        <f t="shared" si="235"/>
        <v>41859.685717592591</v>
      </c>
      <c r="O3061" t="b">
        <v>0</v>
      </c>
      <c r="P3061">
        <v>11</v>
      </c>
      <c r="Q3061" t="b">
        <v>0</v>
      </c>
      <c r="R3061" t="s">
        <v>8303</v>
      </c>
      <c r="S3061" s="7">
        <f t="shared" si="236"/>
        <v>3.0066666666666664</v>
      </c>
      <c r="T3061" s="7">
        <f t="shared" si="239"/>
        <v>41</v>
      </c>
      <c r="U3061" t="s">
        <v>8317</v>
      </c>
      <c r="V3061" t="s">
        <v>8357</v>
      </c>
    </row>
    <row r="3062" spans="1:22" ht="30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6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4">
        <f t="shared" si="237"/>
        <v>42245.024699074071</v>
      </c>
      <c r="M3062" s="19">
        <f t="shared" si="238"/>
        <v>2015</v>
      </c>
      <c r="N3062" s="14">
        <f t="shared" si="235"/>
        <v>42275.024699074071</v>
      </c>
      <c r="O3062" t="b">
        <v>0</v>
      </c>
      <c r="P3062">
        <v>6</v>
      </c>
      <c r="Q3062" t="b">
        <v>0</v>
      </c>
      <c r="R3062" t="s">
        <v>8303</v>
      </c>
      <c r="S3062" s="7">
        <f t="shared" si="236"/>
        <v>0.15227272727272728</v>
      </c>
      <c r="T3062" s="7">
        <f t="shared" si="239"/>
        <v>55.833333333333336</v>
      </c>
      <c r="U3062" t="s">
        <v>8317</v>
      </c>
      <c r="V3062" t="s">
        <v>8357</v>
      </c>
    </row>
    <row r="3063" spans="1:22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4">
        <f t="shared" si="237"/>
        <v>41834.534120370372</v>
      </c>
      <c r="M3063" s="19">
        <f t="shared" si="238"/>
        <v>2014</v>
      </c>
      <c r="N3063" s="14">
        <f t="shared" si="235"/>
        <v>41864.534120370372</v>
      </c>
      <c r="O3063" t="b">
        <v>0</v>
      </c>
      <c r="P3063">
        <v>0</v>
      </c>
      <c r="Q3063" t="b">
        <v>0</v>
      </c>
      <c r="R3063" t="s">
        <v>8303</v>
      </c>
      <c r="S3063" s="7">
        <f t="shared" si="236"/>
        <v>0</v>
      </c>
      <c r="T3063" s="7">
        <f t="shared" si="239"/>
        <v>0</v>
      </c>
      <c r="U3063" t="s">
        <v>8317</v>
      </c>
      <c r="V3063" t="s">
        <v>8357</v>
      </c>
    </row>
    <row r="3064" spans="1:22" ht="4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67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4">
        <f t="shared" si="237"/>
        <v>42248.285787037035</v>
      </c>
      <c r="M3064" s="19">
        <f t="shared" si="238"/>
        <v>2015</v>
      </c>
      <c r="N3064" s="14">
        <f t="shared" si="235"/>
        <v>42277.5</v>
      </c>
      <c r="O3064" t="b">
        <v>0</v>
      </c>
      <c r="P3064">
        <v>67</v>
      </c>
      <c r="Q3064" t="b">
        <v>0</v>
      </c>
      <c r="R3064" t="s">
        <v>8303</v>
      </c>
      <c r="S3064" s="7">
        <f t="shared" si="236"/>
        <v>66.84</v>
      </c>
      <c r="T3064" s="7">
        <f t="shared" si="239"/>
        <v>99.761194029850742</v>
      </c>
      <c r="U3064" t="s">
        <v>8317</v>
      </c>
      <c r="V3064" t="s">
        <v>8357</v>
      </c>
    </row>
    <row r="3065" spans="1:22" ht="30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23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4">
        <f t="shared" si="237"/>
        <v>42630.672893518524</v>
      </c>
      <c r="M3065" s="19">
        <f t="shared" si="238"/>
        <v>2016</v>
      </c>
      <c r="N3065" s="14">
        <f t="shared" si="235"/>
        <v>42665.672893518524</v>
      </c>
      <c r="O3065" t="b">
        <v>0</v>
      </c>
      <c r="P3065">
        <v>23</v>
      </c>
      <c r="Q3065" t="b">
        <v>0</v>
      </c>
      <c r="R3065" t="s">
        <v>8303</v>
      </c>
      <c r="S3065" s="7">
        <f t="shared" si="236"/>
        <v>19.566666666666666</v>
      </c>
      <c r="T3065" s="7">
        <f t="shared" si="239"/>
        <v>25.521739130434781</v>
      </c>
      <c r="U3065" t="s">
        <v>8317</v>
      </c>
      <c r="V3065" t="s">
        <v>8357</v>
      </c>
    </row>
    <row r="3066" spans="1:22" ht="30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72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4">
        <f t="shared" si="237"/>
        <v>42298.880162037036</v>
      </c>
      <c r="M3066" s="19">
        <f t="shared" si="238"/>
        <v>2015</v>
      </c>
      <c r="N3066" s="14">
        <f t="shared" si="235"/>
        <v>42330.040972222225</v>
      </c>
      <c r="O3066" t="b">
        <v>0</v>
      </c>
      <c r="P3066">
        <v>72</v>
      </c>
      <c r="Q3066" t="b">
        <v>0</v>
      </c>
      <c r="R3066" t="s">
        <v>8303</v>
      </c>
      <c r="S3066" s="7">
        <f t="shared" si="236"/>
        <v>11.294666666666666</v>
      </c>
      <c r="T3066" s="7">
        <f t="shared" si="239"/>
        <v>117.65277777777777</v>
      </c>
      <c r="U3066" t="s">
        <v>8317</v>
      </c>
      <c r="V3066" t="s">
        <v>8357</v>
      </c>
    </row>
    <row r="3067" spans="1:22" ht="4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2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4">
        <f t="shared" si="237"/>
        <v>41824.805231481485</v>
      </c>
      <c r="M3067" s="19">
        <f t="shared" si="238"/>
        <v>2014</v>
      </c>
      <c r="N3067" s="14">
        <f t="shared" si="235"/>
        <v>41849.805231481485</v>
      </c>
      <c r="O3067" t="b">
        <v>0</v>
      </c>
      <c r="P3067">
        <v>2</v>
      </c>
      <c r="Q3067" t="b">
        <v>0</v>
      </c>
      <c r="R3067" t="s">
        <v>8303</v>
      </c>
      <c r="S3067" s="7">
        <f t="shared" si="236"/>
        <v>0.04</v>
      </c>
      <c r="T3067" s="7">
        <f t="shared" si="239"/>
        <v>5</v>
      </c>
      <c r="U3067" t="s">
        <v>8317</v>
      </c>
      <c r="V3067" t="s">
        <v>8357</v>
      </c>
    </row>
    <row r="3068" spans="1:22" ht="4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15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4">
        <f t="shared" si="237"/>
        <v>42530.978437500002</v>
      </c>
      <c r="M3068" s="19">
        <f t="shared" si="238"/>
        <v>2016</v>
      </c>
      <c r="N3068" s="14">
        <f t="shared" si="235"/>
        <v>42560.978437500002</v>
      </c>
      <c r="O3068" t="b">
        <v>0</v>
      </c>
      <c r="P3068">
        <v>15</v>
      </c>
      <c r="Q3068" t="b">
        <v>0</v>
      </c>
      <c r="R3068" t="s">
        <v>8303</v>
      </c>
      <c r="S3068" s="7">
        <f t="shared" si="236"/>
        <v>11.985714285714286</v>
      </c>
      <c r="T3068" s="7">
        <f t="shared" si="239"/>
        <v>2796.6666666666665</v>
      </c>
      <c r="U3068" t="s">
        <v>8317</v>
      </c>
      <c r="V3068" t="s">
        <v>8357</v>
      </c>
    </row>
    <row r="3069" spans="1:22" ht="4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1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4">
        <f t="shared" si="237"/>
        <v>42226.688414351855</v>
      </c>
      <c r="M3069" s="19">
        <f t="shared" si="238"/>
        <v>2015</v>
      </c>
      <c r="N3069" s="14">
        <f t="shared" si="235"/>
        <v>42256.688414351855</v>
      </c>
      <c r="O3069" t="b">
        <v>0</v>
      </c>
      <c r="P3069">
        <v>1</v>
      </c>
      <c r="Q3069" t="b">
        <v>0</v>
      </c>
      <c r="R3069" t="s">
        <v>8303</v>
      </c>
      <c r="S3069" s="7">
        <f t="shared" si="236"/>
        <v>2.5</v>
      </c>
      <c r="T3069" s="7">
        <f t="shared" si="239"/>
        <v>200</v>
      </c>
      <c r="U3069" t="s">
        <v>8317</v>
      </c>
      <c r="V3069" t="s">
        <v>8357</v>
      </c>
    </row>
    <row r="3070" spans="1:22" ht="4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2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4">
        <f t="shared" si="237"/>
        <v>42263.441574074073</v>
      </c>
      <c r="M3070" s="19">
        <f t="shared" si="238"/>
        <v>2015</v>
      </c>
      <c r="N3070" s="14">
        <f t="shared" si="235"/>
        <v>42293.441574074073</v>
      </c>
      <c r="O3070" t="b">
        <v>0</v>
      </c>
      <c r="P3070">
        <v>2</v>
      </c>
      <c r="Q3070" t="b">
        <v>0</v>
      </c>
      <c r="R3070" t="s">
        <v>8303</v>
      </c>
      <c r="S3070" s="7">
        <f t="shared" si="236"/>
        <v>6.9999999999999993E-2</v>
      </c>
      <c r="T3070" s="7">
        <f t="shared" si="239"/>
        <v>87.5</v>
      </c>
      <c r="U3070" t="s">
        <v>8317</v>
      </c>
      <c r="V3070" t="s">
        <v>8357</v>
      </c>
    </row>
    <row r="3071" spans="1:22" ht="4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7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4">
        <f t="shared" si="237"/>
        <v>41957.583726851852</v>
      </c>
      <c r="M3071" s="19">
        <f t="shared" si="238"/>
        <v>2014</v>
      </c>
      <c r="N3071" s="14">
        <f t="shared" si="235"/>
        <v>41987.583726851852</v>
      </c>
      <c r="O3071" t="b">
        <v>0</v>
      </c>
      <c r="P3071">
        <v>7</v>
      </c>
      <c r="Q3071" t="b">
        <v>0</v>
      </c>
      <c r="R3071" t="s">
        <v>8303</v>
      </c>
      <c r="S3071" s="7">
        <f t="shared" si="236"/>
        <v>14.099999999999998</v>
      </c>
      <c r="T3071" s="7">
        <f t="shared" si="239"/>
        <v>20.142857142857142</v>
      </c>
      <c r="U3071" t="s">
        <v>8317</v>
      </c>
      <c r="V3071" t="s">
        <v>8357</v>
      </c>
    </row>
    <row r="3072" spans="1:22" ht="30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16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4">
        <f t="shared" si="237"/>
        <v>42690.483437499999</v>
      </c>
      <c r="M3072" s="19">
        <f t="shared" si="238"/>
        <v>2016</v>
      </c>
      <c r="N3072" s="14">
        <f t="shared" si="235"/>
        <v>42711.483437499999</v>
      </c>
      <c r="O3072" t="b">
        <v>0</v>
      </c>
      <c r="P3072">
        <v>16</v>
      </c>
      <c r="Q3072" t="b">
        <v>0</v>
      </c>
      <c r="R3072" t="s">
        <v>8303</v>
      </c>
      <c r="S3072" s="7">
        <f t="shared" si="236"/>
        <v>3.34</v>
      </c>
      <c r="T3072" s="7">
        <f t="shared" si="239"/>
        <v>20.875</v>
      </c>
      <c r="U3072" t="s">
        <v>8317</v>
      </c>
      <c r="V3072" t="s">
        <v>8357</v>
      </c>
    </row>
    <row r="3073" spans="1:22" ht="4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117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4">
        <f t="shared" si="237"/>
        <v>42097.482418981483</v>
      </c>
      <c r="M3073" s="19">
        <f t="shared" si="238"/>
        <v>2015</v>
      </c>
      <c r="N3073" s="14">
        <f t="shared" si="235"/>
        <v>42114.999305555553</v>
      </c>
      <c r="O3073" t="b">
        <v>0</v>
      </c>
      <c r="P3073">
        <v>117</v>
      </c>
      <c r="Q3073" t="b">
        <v>0</v>
      </c>
      <c r="R3073" t="s">
        <v>8303</v>
      </c>
      <c r="S3073" s="7">
        <f t="shared" si="236"/>
        <v>59.774999999999999</v>
      </c>
      <c r="T3073" s="7">
        <f t="shared" si="239"/>
        <v>61.307692307692307</v>
      </c>
      <c r="U3073" t="s">
        <v>8317</v>
      </c>
      <c r="V3073" t="s">
        <v>8357</v>
      </c>
    </row>
    <row r="3074" spans="1:22" ht="45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4">
        <f t="shared" si="237"/>
        <v>42658.440532407403</v>
      </c>
      <c r="M3074" s="19">
        <f t="shared" si="238"/>
        <v>2016</v>
      </c>
      <c r="N3074" s="14">
        <f t="shared" ref="N3074:N3137" si="240">(J3074/86400)+25569+(-6/24)</f>
        <v>42672.823611111111</v>
      </c>
      <c r="O3074" t="b">
        <v>0</v>
      </c>
      <c r="P3074">
        <v>2</v>
      </c>
      <c r="Q3074" t="b">
        <v>0</v>
      </c>
      <c r="R3074" t="s">
        <v>8303</v>
      </c>
      <c r="S3074" s="7">
        <f t="shared" ref="S3074:S3137" si="241">F3074/D3074*100</f>
        <v>1.6666666666666666E-2</v>
      </c>
      <c r="T3074" s="7">
        <f t="shared" si="239"/>
        <v>1</v>
      </c>
      <c r="U3074" t="s">
        <v>8317</v>
      </c>
      <c r="V3074" t="s">
        <v>8357</v>
      </c>
    </row>
    <row r="3075" spans="1:22" ht="4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7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4">
        <f t="shared" ref="L3075:L3138" si="242">(K3075/86400)+25569+(-6/24)</f>
        <v>42111.434027777781</v>
      </c>
      <c r="M3075" s="19">
        <f t="shared" ref="M3075:M3138" si="243">YEAR(L3075)</f>
        <v>2015</v>
      </c>
      <c r="N3075" s="14">
        <f t="shared" si="240"/>
        <v>42169.554861111115</v>
      </c>
      <c r="O3075" t="b">
        <v>0</v>
      </c>
      <c r="P3075">
        <v>7</v>
      </c>
      <c r="Q3075" t="b">
        <v>0</v>
      </c>
      <c r="R3075" t="s">
        <v>8303</v>
      </c>
      <c r="S3075" s="7">
        <f t="shared" si="241"/>
        <v>2.3035714285714284E-2</v>
      </c>
      <c r="T3075" s="7">
        <f t="shared" ref="T3075:T3138" si="244">IFERROR(F3075/P3075,0)</f>
        <v>92.142857142857139</v>
      </c>
      <c r="U3075" t="s">
        <v>8317</v>
      </c>
      <c r="V3075" t="s">
        <v>8357</v>
      </c>
    </row>
    <row r="3076" spans="1:22" ht="60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3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4">
        <f t="shared" si="242"/>
        <v>42409.321284722224</v>
      </c>
      <c r="M3076" s="19">
        <f t="shared" si="243"/>
        <v>2016</v>
      </c>
      <c r="N3076" s="14">
        <f t="shared" si="240"/>
        <v>42439.321284722224</v>
      </c>
      <c r="O3076" t="b">
        <v>0</v>
      </c>
      <c r="P3076">
        <v>3</v>
      </c>
      <c r="Q3076" t="b">
        <v>0</v>
      </c>
      <c r="R3076" t="s">
        <v>8303</v>
      </c>
      <c r="S3076" s="7">
        <f t="shared" si="241"/>
        <v>8.8000000000000009E-2</v>
      </c>
      <c r="T3076" s="7">
        <f t="shared" si="244"/>
        <v>7.333333333333333</v>
      </c>
      <c r="U3076" t="s">
        <v>8317</v>
      </c>
      <c r="V3076" t="s">
        <v>8357</v>
      </c>
    </row>
    <row r="3077" spans="1:22" ht="4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20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4">
        <f t="shared" si="242"/>
        <v>42550.852314814816</v>
      </c>
      <c r="M3077" s="19">
        <f t="shared" si="243"/>
        <v>2016</v>
      </c>
      <c r="N3077" s="14">
        <f t="shared" si="240"/>
        <v>42600.852314814816</v>
      </c>
      <c r="O3077" t="b">
        <v>0</v>
      </c>
      <c r="P3077">
        <v>20</v>
      </c>
      <c r="Q3077" t="b">
        <v>0</v>
      </c>
      <c r="R3077" t="s">
        <v>8303</v>
      </c>
      <c r="S3077" s="7">
        <f t="shared" si="241"/>
        <v>8.64</v>
      </c>
      <c r="T3077" s="7">
        <f t="shared" si="244"/>
        <v>64.8</v>
      </c>
      <c r="U3077" t="s">
        <v>8317</v>
      </c>
      <c r="V3077" t="s">
        <v>8357</v>
      </c>
    </row>
    <row r="3078" spans="1:22" ht="30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50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4">
        <f t="shared" si="242"/>
        <v>42226.401886574073</v>
      </c>
      <c r="M3078" s="19">
        <f t="shared" si="243"/>
        <v>2015</v>
      </c>
      <c r="N3078" s="14">
        <f t="shared" si="240"/>
        <v>42286.401886574073</v>
      </c>
      <c r="O3078" t="b">
        <v>0</v>
      </c>
      <c r="P3078">
        <v>50</v>
      </c>
      <c r="Q3078" t="b">
        <v>0</v>
      </c>
      <c r="R3078" t="s">
        <v>8303</v>
      </c>
      <c r="S3078" s="7">
        <f t="shared" si="241"/>
        <v>15.06</v>
      </c>
      <c r="T3078" s="7">
        <f t="shared" si="244"/>
        <v>30.12</v>
      </c>
      <c r="U3078" t="s">
        <v>8317</v>
      </c>
      <c r="V3078" t="s">
        <v>8357</v>
      </c>
    </row>
    <row r="3079" spans="1:22" ht="4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2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4">
        <f t="shared" si="242"/>
        <v>42766.706921296296</v>
      </c>
      <c r="M3079" s="19">
        <f t="shared" si="243"/>
        <v>2017</v>
      </c>
      <c r="N3079" s="14">
        <f t="shared" si="240"/>
        <v>42796.706921296296</v>
      </c>
      <c r="O3079" t="b">
        <v>0</v>
      </c>
      <c r="P3079">
        <v>2</v>
      </c>
      <c r="Q3079" t="b">
        <v>0</v>
      </c>
      <c r="R3079" t="s">
        <v>8303</v>
      </c>
      <c r="S3079" s="7">
        <f t="shared" si="241"/>
        <v>0.47727272727272729</v>
      </c>
      <c r="T3079" s="7">
        <f t="shared" si="244"/>
        <v>52.5</v>
      </c>
      <c r="U3079" t="s">
        <v>8317</v>
      </c>
      <c r="V3079" t="s">
        <v>8357</v>
      </c>
    </row>
    <row r="3080" spans="1:22" ht="4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3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4">
        <f t="shared" si="242"/>
        <v>42030.888831018514</v>
      </c>
      <c r="M3080" s="19">
        <f t="shared" si="243"/>
        <v>2015</v>
      </c>
      <c r="N3080" s="14">
        <f t="shared" si="240"/>
        <v>42060.888831018514</v>
      </c>
      <c r="O3080" t="b">
        <v>0</v>
      </c>
      <c r="P3080">
        <v>3</v>
      </c>
      <c r="Q3080" t="b">
        <v>0</v>
      </c>
      <c r="R3080" t="s">
        <v>8303</v>
      </c>
      <c r="S3080" s="7">
        <f t="shared" si="241"/>
        <v>0.11833333333333333</v>
      </c>
      <c r="T3080" s="7">
        <f t="shared" si="244"/>
        <v>23.666666666666668</v>
      </c>
      <c r="U3080" t="s">
        <v>8317</v>
      </c>
      <c r="V3080" t="s">
        <v>8357</v>
      </c>
    </row>
    <row r="3081" spans="1:22" ht="4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27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4">
        <f t="shared" si="242"/>
        <v>42055.463368055556</v>
      </c>
      <c r="M3081" s="19">
        <f t="shared" si="243"/>
        <v>2015</v>
      </c>
      <c r="N3081" s="14">
        <f t="shared" si="240"/>
        <v>42085.421701388885</v>
      </c>
      <c r="O3081" t="b">
        <v>0</v>
      </c>
      <c r="P3081">
        <v>27</v>
      </c>
      <c r="Q3081" t="b">
        <v>0</v>
      </c>
      <c r="R3081" t="s">
        <v>8303</v>
      </c>
      <c r="S3081" s="7">
        <f t="shared" si="241"/>
        <v>0.8417399858735245</v>
      </c>
      <c r="T3081" s="7">
        <f t="shared" si="244"/>
        <v>415.77777777777777</v>
      </c>
      <c r="U3081" t="s">
        <v>8317</v>
      </c>
      <c r="V3081" t="s">
        <v>8357</v>
      </c>
    </row>
    <row r="3082" spans="1:22" ht="4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7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4">
        <f t="shared" si="242"/>
        <v>41939.778287037036</v>
      </c>
      <c r="M3082" s="19">
        <f t="shared" si="243"/>
        <v>2014</v>
      </c>
      <c r="N3082" s="14">
        <f t="shared" si="240"/>
        <v>41999.8199537037</v>
      </c>
      <c r="O3082" t="b">
        <v>0</v>
      </c>
      <c r="P3082">
        <v>7</v>
      </c>
      <c r="Q3082" t="b">
        <v>0</v>
      </c>
      <c r="R3082" t="s">
        <v>8303</v>
      </c>
      <c r="S3082" s="7">
        <f t="shared" si="241"/>
        <v>1.8799999999999997E-2</v>
      </c>
      <c r="T3082" s="7">
        <f t="shared" si="244"/>
        <v>53.714285714285715</v>
      </c>
      <c r="U3082" t="s">
        <v>8317</v>
      </c>
      <c r="V3082" t="s">
        <v>8357</v>
      </c>
    </row>
    <row r="3083" spans="1:22" ht="4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5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4">
        <f t="shared" si="242"/>
        <v>42236.931608796294</v>
      </c>
      <c r="M3083" s="19">
        <f t="shared" si="243"/>
        <v>2015</v>
      </c>
      <c r="N3083" s="14">
        <f t="shared" si="240"/>
        <v>42266.931608796294</v>
      </c>
      <c r="O3083" t="b">
        <v>0</v>
      </c>
      <c r="P3083">
        <v>5</v>
      </c>
      <c r="Q3083" t="b">
        <v>0</v>
      </c>
      <c r="R3083" t="s">
        <v>8303</v>
      </c>
      <c r="S3083" s="7">
        <f t="shared" si="241"/>
        <v>0.21029999999999999</v>
      </c>
      <c r="T3083" s="7">
        <f t="shared" si="244"/>
        <v>420.6</v>
      </c>
      <c r="U3083" t="s">
        <v>8317</v>
      </c>
      <c r="V3083" t="s">
        <v>8357</v>
      </c>
    </row>
    <row r="3084" spans="1:22" ht="4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4">
        <f t="shared" si="242"/>
        <v>42293.672986111109</v>
      </c>
      <c r="M3084" s="19">
        <f t="shared" si="243"/>
        <v>2015</v>
      </c>
      <c r="N3084" s="14">
        <f t="shared" si="240"/>
        <v>42323.71465277778</v>
      </c>
      <c r="O3084" t="b">
        <v>0</v>
      </c>
      <c r="P3084">
        <v>0</v>
      </c>
      <c r="Q3084" t="b">
        <v>0</v>
      </c>
      <c r="R3084" t="s">
        <v>8303</v>
      </c>
      <c r="S3084" s="7">
        <f t="shared" si="241"/>
        <v>0</v>
      </c>
      <c r="T3084" s="7">
        <f t="shared" si="244"/>
        <v>0</v>
      </c>
      <c r="U3084" t="s">
        <v>8317</v>
      </c>
      <c r="V3084" t="s">
        <v>8357</v>
      </c>
    </row>
    <row r="3085" spans="1:22" ht="60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3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4">
        <f t="shared" si="242"/>
        <v>41853.313402777778</v>
      </c>
      <c r="M3085" s="19">
        <f t="shared" si="243"/>
        <v>2014</v>
      </c>
      <c r="N3085" s="14">
        <f t="shared" si="240"/>
        <v>41882.958333333336</v>
      </c>
      <c r="O3085" t="b">
        <v>0</v>
      </c>
      <c r="P3085">
        <v>3</v>
      </c>
      <c r="Q3085" t="b">
        <v>0</v>
      </c>
      <c r="R3085" t="s">
        <v>8303</v>
      </c>
      <c r="S3085" s="7">
        <f t="shared" si="241"/>
        <v>0.27999999999999997</v>
      </c>
      <c r="T3085" s="7">
        <f t="shared" si="244"/>
        <v>18.666666666666668</v>
      </c>
      <c r="U3085" t="s">
        <v>8317</v>
      </c>
      <c r="V3085" t="s">
        <v>8357</v>
      </c>
    </row>
    <row r="3086" spans="1:22" ht="45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6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4">
        <f t="shared" si="242"/>
        <v>42100.473738425921</v>
      </c>
      <c r="M3086" s="19">
        <f t="shared" si="243"/>
        <v>2015</v>
      </c>
      <c r="N3086" s="14">
        <f t="shared" si="240"/>
        <v>42129.533333333333</v>
      </c>
      <c r="O3086" t="b">
        <v>0</v>
      </c>
      <c r="P3086">
        <v>6</v>
      </c>
      <c r="Q3086" t="b">
        <v>0</v>
      </c>
      <c r="R3086" t="s">
        <v>8303</v>
      </c>
      <c r="S3086" s="7">
        <f t="shared" si="241"/>
        <v>11.57920670115792</v>
      </c>
      <c r="T3086" s="7">
        <f t="shared" si="244"/>
        <v>78.333333333333329</v>
      </c>
      <c r="U3086" t="s">
        <v>8317</v>
      </c>
      <c r="V3086" t="s">
        <v>8357</v>
      </c>
    </row>
    <row r="3087" spans="1:22" ht="4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9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4">
        <f t="shared" si="242"/>
        <v>42246.633784722224</v>
      </c>
      <c r="M3087" s="19">
        <f t="shared" si="243"/>
        <v>2015</v>
      </c>
      <c r="N3087" s="14">
        <f t="shared" si="240"/>
        <v>42276.633784722224</v>
      </c>
      <c r="O3087" t="b">
        <v>0</v>
      </c>
      <c r="P3087">
        <v>9</v>
      </c>
      <c r="Q3087" t="b">
        <v>0</v>
      </c>
      <c r="R3087" t="s">
        <v>8303</v>
      </c>
      <c r="S3087" s="7">
        <f t="shared" si="241"/>
        <v>2.44</v>
      </c>
      <c r="T3087" s="7">
        <f t="shared" si="244"/>
        <v>67.777777777777771</v>
      </c>
      <c r="U3087" t="s">
        <v>8317</v>
      </c>
      <c r="V3087" t="s">
        <v>8357</v>
      </c>
    </row>
    <row r="3088" spans="1:22" ht="45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3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4">
        <f t="shared" si="242"/>
        <v>42173.42082175926</v>
      </c>
      <c r="M3088" s="19">
        <f t="shared" si="243"/>
        <v>2015</v>
      </c>
      <c r="N3088" s="14">
        <f t="shared" si="240"/>
        <v>42233.42082175926</v>
      </c>
      <c r="O3088" t="b">
        <v>0</v>
      </c>
      <c r="P3088">
        <v>3</v>
      </c>
      <c r="Q3088" t="b">
        <v>0</v>
      </c>
      <c r="R3088" t="s">
        <v>8303</v>
      </c>
      <c r="S3088" s="7">
        <f t="shared" si="241"/>
        <v>0.25</v>
      </c>
      <c r="T3088" s="7">
        <f t="shared" si="244"/>
        <v>16.666666666666668</v>
      </c>
      <c r="U3088" t="s">
        <v>8317</v>
      </c>
      <c r="V3088" t="s">
        <v>8357</v>
      </c>
    </row>
    <row r="3089" spans="1:22" ht="4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2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4">
        <f t="shared" si="242"/>
        <v>42664.900347222225</v>
      </c>
      <c r="M3089" s="19">
        <f t="shared" si="243"/>
        <v>2016</v>
      </c>
      <c r="N3089" s="14">
        <f t="shared" si="240"/>
        <v>42724.942013888889</v>
      </c>
      <c r="O3089" t="b">
        <v>0</v>
      </c>
      <c r="P3089">
        <v>2</v>
      </c>
      <c r="Q3089" t="b">
        <v>0</v>
      </c>
      <c r="R3089" t="s">
        <v>8303</v>
      </c>
      <c r="S3089" s="7">
        <f t="shared" si="241"/>
        <v>0.625</v>
      </c>
      <c r="T3089" s="7">
        <f t="shared" si="244"/>
        <v>62.5</v>
      </c>
      <c r="U3089" t="s">
        <v>8317</v>
      </c>
      <c r="V3089" t="s">
        <v>8357</v>
      </c>
    </row>
    <row r="3090" spans="1:22" ht="30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3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4">
        <f t="shared" si="242"/>
        <v>41981.32230324074</v>
      </c>
      <c r="M3090" s="19">
        <f t="shared" si="243"/>
        <v>2014</v>
      </c>
      <c r="N3090" s="14">
        <f t="shared" si="240"/>
        <v>42012.320138888885</v>
      </c>
      <c r="O3090" t="b">
        <v>0</v>
      </c>
      <c r="P3090">
        <v>3</v>
      </c>
      <c r="Q3090" t="b">
        <v>0</v>
      </c>
      <c r="R3090" t="s">
        <v>8303</v>
      </c>
      <c r="S3090" s="7">
        <f t="shared" si="241"/>
        <v>0.19384615384615383</v>
      </c>
      <c r="T3090" s="7">
        <f t="shared" si="244"/>
        <v>42</v>
      </c>
      <c r="U3090" t="s">
        <v>8317</v>
      </c>
      <c r="V3090" t="s">
        <v>8357</v>
      </c>
    </row>
    <row r="3091" spans="1:22" ht="30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45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4">
        <f t="shared" si="242"/>
        <v>42528.292627314819</v>
      </c>
      <c r="M3091" s="19">
        <f t="shared" si="243"/>
        <v>2016</v>
      </c>
      <c r="N3091" s="14">
        <f t="shared" si="240"/>
        <v>42559.832638888889</v>
      </c>
      <c r="O3091" t="b">
        <v>0</v>
      </c>
      <c r="P3091">
        <v>45</v>
      </c>
      <c r="Q3091" t="b">
        <v>0</v>
      </c>
      <c r="R3091" t="s">
        <v>8303</v>
      </c>
      <c r="S3091" s="7">
        <f t="shared" si="241"/>
        <v>23.416</v>
      </c>
      <c r="T3091" s="7">
        <f t="shared" si="244"/>
        <v>130.0888888888889</v>
      </c>
      <c r="U3091" t="s">
        <v>8317</v>
      </c>
      <c r="V3091" t="s">
        <v>8357</v>
      </c>
    </row>
    <row r="3092" spans="1:22" ht="4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9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4">
        <f t="shared" si="242"/>
        <v>42065.568807870368</v>
      </c>
      <c r="M3092" s="19">
        <f t="shared" si="243"/>
        <v>2015</v>
      </c>
      <c r="N3092" s="14">
        <f t="shared" si="240"/>
        <v>42125.527141203704</v>
      </c>
      <c r="O3092" t="b">
        <v>0</v>
      </c>
      <c r="P3092">
        <v>9</v>
      </c>
      <c r="Q3092" t="b">
        <v>0</v>
      </c>
      <c r="R3092" t="s">
        <v>8303</v>
      </c>
      <c r="S3092" s="7">
        <f t="shared" si="241"/>
        <v>5.0808888888888886</v>
      </c>
      <c r="T3092" s="7">
        <f t="shared" si="244"/>
        <v>1270.2222222222222</v>
      </c>
      <c r="U3092" t="s">
        <v>8317</v>
      </c>
      <c r="V3092" t="s">
        <v>8357</v>
      </c>
    </row>
    <row r="3093" spans="1:22" ht="45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9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4">
        <f t="shared" si="242"/>
        <v>42566.698414351849</v>
      </c>
      <c r="M3093" s="19">
        <f t="shared" si="243"/>
        <v>2016</v>
      </c>
      <c r="N3093" s="14">
        <f t="shared" si="240"/>
        <v>42596.698414351849</v>
      </c>
      <c r="O3093" t="b">
        <v>0</v>
      </c>
      <c r="P3093">
        <v>9</v>
      </c>
      <c r="Q3093" t="b">
        <v>0</v>
      </c>
      <c r="R3093" t="s">
        <v>8303</v>
      </c>
      <c r="S3093" s="7">
        <f t="shared" si="241"/>
        <v>15.920000000000002</v>
      </c>
      <c r="T3093" s="7">
        <f t="shared" si="244"/>
        <v>88.444444444444443</v>
      </c>
      <c r="U3093" t="s">
        <v>8317</v>
      </c>
      <c r="V3093" t="s">
        <v>8357</v>
      </c>
    </row>
    <row r="3094" spans="1:22" ht="4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21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4">
        <f t="shared" si="242"/>
        <v>42255.369351851856</v>
      </c>
      <c r="M3094" s="19">
        <f t="shared" si="243"/>
        <v>2015</v>
      </c>
      <c r="N3094" s="14">
        <f t="shared" si="240"/>
        <v>42292.666666666672</v>
      </c>
      <c r="O3094" t="b">
        <v>0</v>
      </c>
      <c r="P3094">
        <v>21</v>
      </c>
      <c r="Q3094" t="b">
        <v>0</v>
      </c>
      <c r="R3094" t="s">
        <v>8303</v>
      </c>
      <c r="S3094" s="7">
        <f t="shared" si="241"/>
        <v>1.1831900000000002</v>
      </c>
      <c r="T3094" s="7">
        <f t="shared" si="244"/>
        <v>56.342380952380957</v>
      </c>
      <c r="U3094" t="s">
        <v>8317</v>
      </c>
      <c r="V3094" t="s">
        <v>8357</v>
      </c>
    </row>
    <row r="3095" spans="1:22" ht="45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17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4">
        <f t="shared" si="242"/>
        <v>41760.659039351856</v>
      </c>
      <c r="M3095" s="19">
        <f t="shared" si="243"/>
        <v>2014</v>
      </c>
      <c r="N3095" s="14">
        <f t="shared" si="240"/>
        <v>41790.915972222225</v>
      </c>
      <c r="O3095" t="b">
        <v>0</v>
      </c>
      <c r="P3095">
        <v>17</v>
      </c>
      <c r="Q3095" t="b">
        <v>0</v>
      </c>
      <c r="R3095" t="s">
        <v>8303</v>
      </c>
      <c r="S3095" s="7">
        <f t="shared" si="241"/>
        <v>22.75</v>
      </c>
      <c r="T3095" s="7">
        <f t="shared" si="244"/>
        <v>53.529411764705884</v>
      </c>
      <c r="U3095" t="s">
        <v>8317</v>
      </c>
      <c r="V3095" t="s">
        <v>8357</v>
      </c>
    </row>
    <row r="3096" spans="1:22" ht="30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1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4">
        <f t="shared" si="242"/>
        <v>42207.545787037037</v>
      </c>
      <c r="M3096" s="19">
        <f t="shared" si="243"/>
        <v>2015</v>
      </c>
      <c r="N3096" s="14">
        <f t="shared" si="240"/>
        <v>42267.545787037037</v>
      </c>
      <c r="O3096" t="b">
        <v>0</v>
      </c>
      <c r="P3096">
        <v>1</v>
      </c>
      <c r="Q3096" t="b">
        <v>0</v>
      </c>
      <c r="R3096" t="s">
        <v>8303</v>
      </c>
      <c r="S3096" s="7">
        <f t="shared" si="241"/>
        <v>2.5000000000000001E-2</v>
      </c>
      <c r="T3096" s="7">
        <f t="shared" si="244"/>
        <v>25</v>
      </c>
      <c r="U3096" t="s">
        <v>8317</v>
      </c>
      <c r="V3096" t="s">
        <v>8357</v>
      </c>
    </row>
    <row r="3097" spans="1:22" ht="4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1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4">
        <f t="shared" si="242"/>
        <v>42522.775231481486</v>
      </c>
      <c r="M3097" s="19">
        <f t="shared" si="243"/>
        <v>2016</v>
      </c>
      <c r="N3097" s="14">
        <f t="shared" si="240"/>
        <v>42582.775231481486</v>
      </c>
      <c r="O3097" t="b">
        <v>0</v>
      </c>
      <c r="P3097">
        <v>1</v>
      </c>
      <c r="Q3097" t="b">
        <v>0</v>
      </c>
      <c r="R3097" t="s">
        <v>8303</v>
      </c>
      <c r="S3097" s="7">
        <f t="shared" si="241"/>
        <v>0.33512064343163539</v>
      </c>
      <c r="T3097" s="7">
        <f t="shared" si="244"/>
        <v>50</v>
      </c>
      <c r="U3097" t="s">
        <v>8317</v>
      </c>
      <c r="V3097" t="s">
        <v>8357</v>
      </c>
    </row>
    <row r="3098" spans="1:22" ht="4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14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4">
        <f t="shared" si="242"/>
        <v>42114.575532407413</v>
      </c>
      <c r="M3098" s="19">
        <f t="shared" si="243"/>
        <v>2015</v>
      </c>
      <c r="N3098" s="14">
        <f t="shared" si="240"/>
        <v>42144.575532407413</v>
      </c>
      <c r="O3098" t="b">
        <v>0</v>
      </c>
      <c r="P3098">
        <v>14</v>
      </c>
      <c r="Q3098" t="b">
        <v>0</v>
      </c>
      <c r="R3098" t="s">
        <v>8303</v>
      </c>
      <c r="S3098" s="7">
        <f t="shared" si="241"/>
        <v>3.9750000000000001</v>
      </c>
      <c r="T3098" s="7">
        <f t="shared" si="244"/>
        <v>56.785714285714285</v>
      </c>
      <c r="U3098" t="s">
        <v>8317</v>
      </c>
      <c r="V3098" t="s">
        <v>8357</v>
      </c>
    </row>
    <row r="3099" spans="1:22" ht="4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42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4">
        <f t="shared" si="242"/>
        <v>42629.253483796296</v>
      </c>
      <c r="M3099" s="19">
        <f t="shared" si="243"/>
        <v>2016</v>
      </c>
      <c r="N3099" s="14">
        <f t="shared" si="240"/>
        <v>42650.333333333328</v>
      </c>
      <c r="O3099" t="b">
        <v>0</v>
      </c>
      <c r="P3099">
        <v>42</v>
      </c>
      <c r="Q3099" t="b">
        <v>0</v>
      </c>
      <c r="R3099" t="s">
        <v>8303</v>
      </c>
      <c r="S3099" s="7">
        <f t="shared" si="241"/>
        <v>17.150000000000002</v>
      </c>
      <c r="T3099" s="7">
        <f t="shared" si="244"/>
        <v>40.833333333333336</v>
      </c>
      <c r="U3099" t="s">
        <v>8317</v>
      </c>
      <c r="V3099" t="s">
        <v>8357</v>
      </c>
    </row>
    <row r="3100" spans="1:22" ht="45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27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4">
        <f t="shared" si="242"/>
        <v>42359.542233796295</v>
      </c>
      <c r="M3100" s="19">
        <f t="shared" si="243"/>
        <v>2015</v>
      </c>
      <c r="N3100" s="14">
        <f t="shared" si="240"/>
        <v>42407.76180555555</v>
      </c>
      <c r="O3100" t="b">
        <v>0</v>
      </c>
      <c r="P3100">
        <v>27</v>
      </c>
      <c r="Q3100" t="b">
        <v>0</v>
      </c>
      <c r="R3100" t="s">
        <v>8303</v>
      </c>
      <c r="S3100" s="7">
        <f t="shared" si="241"/>
        <v>3.6080041046690612</v>
      </c>
      <c r="T3100" s="7">
        <f t="shared" si="244"/>
        <v>65.111111111111114</v>
      </c>
      <c r="U3100" t="s">
        <v>8317</v>
      </c>
      <c r="V3100" t="s">
        <v>8357</v>
      </c>
    </row>
    <row r="3101" spans="1:22" ht="4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5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4">
        <f t="shared" si="242"/>
        <v>42381.939710648148</v>
      </c>
      <c r="M3101" s="19">
        <f t="shared" si="243"/>
        <v>2016</v>
      </c>
      <c r="N3101" s="14">
        <f t="shared" si="240"/>
        <v>42411.939710648148</v>
      </c>
      <c r="O3101" t="b">
        <v>0</v>
      </c>
      <c r="P3101">
        <v>5</v>
      </c>
      <c r="Q3101" t="b">
        <v>0</v>
      </c>
      <c r="R3101" t="s">
        <v>8303</v>
      </c>
      <c r="S3101" s="7">
        <f t="shared" si="241"/>
        <v>13.900000000000002</v>
      </c>
      <c r="T3101" s="7">
        <f t="shared" si="244"/>
        <v>55.6</v>
      </c>
      <c r="U3101" t="s">
        <v>8317</v>
      </c>
      <c r="V3101" t="s">
        <v>8357</v>
      </c>
    </row>
    <row r="3102" spans="1:22" ht="4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13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4">
        <f t="shared" si="242"/>
        <v>41902.372395833336</v>
      </c>
      <c r="M3102" s="19">
        <f t="shared" si="243"/>
        <v>2014</v>
      </c>
      <c r="N3102" s="14">
        <f t="shared" si="240"/>
        <v>41932.372395833336</v>
      </c>
      <c r="O3102" t="b">
        <v>0</v>
      </c>
      <c r="P3102">
        <v>13</v>
      </c>
      <c r="Q3102" t="b">
        <v>0</v>
      </c>
      <c r="R3102" t="s">
        <v>8303</v>
      </c>
      <c r="S3102" s="7">
        <f t="shared" si="241"/>
        <v>15.225</v>
      </c>
      <c r="T3102" s="7">
        <f t="shared" si="244"/>
        <v>140.53846153846155</v>
      </c>
      <c r="U3102" t="s">
        <v>8317</v>
      </c>
      <c r="V3102" t="s">
        <v>8357</v>
      </c>
    </row>
    <row r="3103" spans="1:22" ht="45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12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4">
        <f t="shared" si="242"/>
        <v>42171.133530092593</v>
      </c>
      <c r="M3103" s="19">
        <f t="shared" si="243"/>
        <v>2015</v>
      </c>
      <c r="N3103" s="14">
        <f t="shared" si="240"/>
        <v>42201.080555555556</v>
      </c>
      <c r="O3103" t="b">
        <v>0</v>
      </c>
      <c r="P3103">
        <v>12</v>
      </c>
      <c r="Q3103" t="b">
        <v>0</v>
      </c>
      <c r="R3103" t="s">
        <v>8303</v>
      </c>
      <c r="S3103" s="7">
        <f t="shared" si="241"/>
        <v>12</v>
      </c>
      <c r="T3103" s="7">
        <f t="shared" si="244"/>
        <v>25</v>
      </c>
      <c r="U3103" t="s">
        <v>8317</v>
      </c>
      <c r="V3103" t="s">
        <v>8357</v>
      </c>
    </row>
    <row r="3104" spans="1:22" ht="45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90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4">
        <f t="shared" si="242"/>
        <v>42555.090486111112</v>
      </c>
      <c r="M3104" s="19">
        <f t="shared" si="243"/>
        <v>2016</v>
      </c>
      <c r="N3104" s="14">
        <f t="shared" si="240"/>
        <v>42605.090486111112</v>
      </c>
      <c r="O3104" t="b">
        <v>0</v>
      </c>
      <c r="P3104">
        <v>90</v>
      </c>
      <c r="Q3104" t="b">
        <v>0</v>
      </c>
      <c r="R3104" t="s">
        <v>8303</v>
      </c>
      <c r="S3104" s="7">
        <f t="shared" si="241"/>
        <v>39.112499999999997</v>
      </c>
      <c r="T3104" s="7">
        <f t="shared" si="244"/>
        <v>69.533333333333331</v>
      </c>
      <c r="U3104" t="s">
        <v>8317</v>
      </c>
      <c r="V3104" t="s">
        <v>8357</v>
      </c>
    </row>
    <row r="3105" spans="1:22" ht="30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2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4">
        <f t="shared" si="242"/>
        <v>42106.906319444446</v>
      </c>
      <c r="M3105" s="19">
        <f t="shared" si="243"/>
        <v>2015</v>
      </c>
      <c r="N3105" s="14">
        <f t="shared" si="240"/>
        <v>42166.906319444446</v>
      </c>
      <c r="O3105" t="b">
        <v>0</v>
      </c>
      <c r="P3105">
        <v>2</v>
      </c>
      <c r="Q3105" t="b">
        <v>0</v>
      </c>
      <c r="R3105" t="s">
        <v>8303</v>
      </c>
      <c r="S3105" s="7">
        <f t="shared" si="241"/>
        <v>0.26829268292682928</v>
      </c>
      <c r="T3105" s="7">
        <f t="shared" si="244"/>
        <v>5.5</v>
      </c>
      <c r="U3105" t="s">
        <v>8317</v>
      </c>
      <c r="V3105" t="s">
        <v>8357</v>
      </c>
    </row>
    <row r="3106" spans="1:22" ht="4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5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4">
        <f t="shared" si="242"/>
        <v>42006.658692129626</v>
      </c>
      <c r="M3106" s="19">
        <f t="shared" si="243"/>
        <v>2015</v>
      </c>
      <c r="N3106" s="14">
        <f t="shared" si="240"/>
        <v>42037.833333333328</v>
      </c>
      <c r="O3106" t="b">
        <v>0</v>
      </c>
      <c r="P3106">
        <v>5</v>
      </c>
      <c r="Q3106" t="b">
        <v>0</v>
      </c>
      <c r="R3106" t="s">
        <v>8303</v>
      </c>
      <c r="S3106" s="7">
        <f t="shared" si="241"/>
        <v>29.625</v>
      </c>
      <c r="T3106" s="7">
        <f t="shared" si="244"/>
        <v>237</v>
      </c>
      <c r="U3106" t="s">
        <v>8317</v>
      </c>
      <c r="V3106" t="s">
        <v>8357</v>
      </c>
    </row>
    <row r="3107" spans="1:22" ht="4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31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4">
        <f t="shared" si="242"/>
        <v>41876.468935185185</v>
      </c>
      <c r="M3107" s="19">
        <f t="shared" si="243"/>
        <v>2014</v>
      </c>
      <c r="N3107" s="14">
        <f t="shared" si="240"/>
        <v>41930.958333333336</v>
      </c>
      <c r="O3107" t="b">
        <v>0</v>
      </c>
      <c r="P3107">
        <v>31</v>
      </c>
      <c r="Q3107" t="b">
        <v>0</v>
      </c>
      <c r="R3107" t="s">
        <v>8303</v>
      </c>
      <c r="S3107" s="7">
        <f t="shared" si="241"/>
        <v>42.360992301112063</v>
      </c>
      <c r="T3107" s="7">
        <f t="shared" si="244"/>
        <v>79.870967741935488</v>
      </c>
      <c r="U3107" t="s">
        <v>8317</v>
      </c>
      <c r="V3107" t="s">
        <v>8357</v>
      </c>
    </row>
    <row r="3108" spans="1:22" ht="45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4">
        <f t="shared" si="242"/>
        <v>42241.179120370369</v>
      </c>
      <c r="M3108" s="19">
        <f t="shared" si="243"/>
        <v>2015</v>
      </c>
      <c r="N3108" s="14">
        <f t="shared" si="240"/>
        <v>42263.666666666672</v>
      </c>
      <c r="O3108" t="b">
        <v>0</v>
      </c>
      <c r="P3108">
        <v>4</v>
      </c>
      <c r="Q3108" t="b">
        <v>0</v>
      </c>
      <c r="R3108" t="s">
        <v>8303</v>
      </c>
      <c r="S3108" s="7">
        <f t="shared" si="241"/>
        <v>4.1000000000000005</v>
      </c>
      <c r="T3108" s="7">
        <f t="shared" si="244"/>
        <v>10.25</v>
      </c>
      <c r="U3108" t="s">
        <v>8317</v>
      </c>
      <c r="V3108" t="s">
        <v>8357</v>
      </c>
    </row>
    <row r="3109" spans="1:22" ht="4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29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4">
        <f t="shared" si="242"/>
        <v>42128.564247685186</v>
      </c>
      <c r="M3109" s="19">
        <f t="shared" si="243"/>
        <v>2015</v>
      </c>
      <c r="N3109" s="14">
        <f t="shared" si="240"/>
        <v>42135.564247685186</v>
      </c>
      <c r="O3109" t="b">
        <v>0</v>
      </c>
      <c r="P3109">
        <v>29</v>
      </c>
      <c r="Q3109" t="b">
        <v>0</v>
      </c>
      <c r="R3109" t="s">
        <v>8303</v>
      </c>
      <c r="S3109" s="7">
        <f t="shared" si="241"/>
        <v>19.762499999999999</v>
      </c>
      <c r="T3109" s="7">
        <f t="shared" si="244"/>
        <v>272.58620689655174</v>
      </c>
      <c r="U3109" t="s">
        <v>8317</v>
      </c>
      <c r="V3109" t="s">
        <v>8357</v>
      </c>
    </row>
    <row r="3110" spans="1:22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4">
        <f t="shared" si="242"/>
        <v>42062.430486111116</v>
      </c>
      <c r="M3110" s="19">
        <f t="shared" si="243"/>
        <v>2015</v>
      </c>
      <c r="N3110" s="14">
        <f t="shared" si="240"/>
        <v>42122.388819444444</v>
      </c>
      <c r="O3110" t="b">
        <v>0</v>
      </c>
      <c r="P3110">
        <v>2</v>
      </c>
      <c r="Q3110" t="b">
        <v>0</v>
      </c>
      <c r="R3110" t="s">
        <v>8303</v>
      </c>
      <c r="S3110" s="7">
        <f t="shared" si="241"/>
        <v>5.1999999999999998E-2</v>
      </c>
      <c r="T3110" s="7">
        <f t="shared" si="244"/>
        <v>13</v>
      </c>
      <c r="U3110" t="s">
        <v>8317</v>
      </c>
      <c r="V3110" t="s">
        <v>8357</v>
      </c>
    </row>
    <row r="3111" spans="1:22" ht="4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114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4">
        <f t="shared" si="242"/>
        <v>41843.875115740739</v>
      </c>
      <c r="M3111" s="19">
        <f t="shared" si="243"/>
        <v>2014</v>
      </c>
      <c r="N3111" s="14">
        <f t="shared" si="240"/>
        <v>41878.875115740739</v>
      </c>
      <c r="O3111" t="b">
        <v>0</v>
      </c>
      <c r="P3111">
        <v>114</v>
      </c>
      <c r="Q3111" t="b">
        <v>0</v>
      </c>
      <c r="R3111" t="s">
        <v>8303</v>
      </c>
      <c r="S3111" s="7">
        <f t="shared" si="241"/>
        <v>25.030188679245285</v>
      </c>
      <c r="T3111" s="7">
        <f t="shared" si="244"/>
        <v>58.184210526315788</v>
      </c>
      <c r="U3111" t="s">
        <v>8317</v>
      </c>
      <c r="V3111" t="s">
        <v>8357</v>
      </c>
    </row>
    <row r="3112" spans="1:22" ht="30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4">
        <f t="shared" si="242"/>
        <v>42744.781469907408</v>
      </c>
      <c r="M3112" s="19">
        <f t="shared" si="243"/>
        <v>2017</v>
      </c>
      <c r="N3112" s="14">
        <f t="shared" si="240"/>
        <v>42784.781469907408</v>
      </c>
      <c r="O3112" t="b">
        <v>0</v>
      </c>
      <c r="P3112">
        <v>1</v>
      </c>
      <c r="Q3112" t="b">
        <v>0</v>
      </c>
      <c r="R3112" t="s">
        <v>8303</v>
      </c>
      <c r="S3112" s="7">
        <f t="shared" si="241"/>
        <v>0.04</v>
      </c>
      <c r="T3112" s="7">
        <f t="shared" si="244"/>
        <v>10</v>
      </c>
      <c r="U3112" t="s">
        <v>8317</v>
      </c>
      <c r="V3112" t="s">
        <v>8357</v>
      </c>
    </row>
    <row r="3113" spans="1:22" ht="30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76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4">
        <f t="shared" si="242"/>
        <v>41885.345138888893</v>
      </c>
      <c r="M3113" s="19">
        <f t="shared" si="243"/>
        <v>2014</v>
      </c>
      <c r="N3113" s="14">
        <f t="shared" si="240"/>
        <v>41916.345138888893</v>
      </c>
      <c r="O3113" t="b">
        <v>0</v>
      </c>
      <c r="P3113">
        <v>76</v>
      </c>
      <c r="Q3113" t="b">
        <v>0</v>
      </c>
      <c r="R3113" t="s">
        <v>8303</v>
      </c>
      <c r="S3113" s="7">
        <f t="shared" si="241"/>
        <v>26.640000000000004</v>
      </c>
      <c r="T3113" s="7">
        <f t="shared" si="244"/>
        <v>70.10526315789474</v>
      </c>
      <c r="U3113" t="s">
        <v>8317</v>
      </c>
      <c r="V3113" t="s">
        <v>8357</v>
      </c>
    </row>
    <row r="3114" spans="1:22" ht="4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9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4">
        <f t="shared" si="242"/>
        <v>42614.871921296297</v>
      </c>
      <c r="M3114" s="19">
        <f t="shared" si="243"/>
        <v>2016</v>
      </c>
      <c r="N3114" s="14">
        <f t="shared" si="240"/>
        <v>42674.871921296297</v>
      </c>
      <c r="O3114" t="b">
        <v>0</v>
      </c>
      <c r="P3114">
        <v>9</v>
      </c>
      <c r="Q3114" t="b">
        <v>0</v>
      </c>
      <c r="R3114" t="s">
        <v>8303</v>
      </c>
      <c r="S3114" s="7">
        <f t="shared" si="241"/>
        <v>4.7363636363636363</v>
      </c>
      <c r="T3114" s="7">
        <f t="shared" si="244"/>
        <v>57.888888888888886</v>
      </c>
      <c r="U3114" t="s">
        <v>8317</v>
      </c>
      <c r="V3114" t="s">
        <v>8357</v>
      </c>
    </row>
    <row r="3115" spans="1:22" ht="4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37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4">
        <f t="shared" si="242"/>
        <v>42081.481273148151</v>
      </c>
      <c r="M3115" s="19">
        <f t="shared" si="243"/>
        <v>2015</v>
      </c>
      <c r="N3115" s="14">
        <f t="shared" si="240"/>
        <v>42111.481273148151</v>
      </c>
      <c r="O3115" t="b">
        <v>0</v>
      </c>
      <c r="P3115">
        <v>37</v>
      </c>
      <c r="Q3115" t="b">
        <v>0</v>
      </c>
      <c r="R3115" t="s">
        <v>8303</v>
      </c>
      <c r="S3115" s="7">
        <f t="shared" si="241"/>
        <v>4.2435339894712749</v>
      </c>
      <c r="T3115" s="7">
        <f t="shared" si="244"/>
        <v>125.27027027027027</v>
      </c>
      <c r="U3115" t="s">
        <v>8317</v>
      </c>
      <c r="V3115" t="s">
        <v>8357</v>
      </c>
    </row>
    <row r="3116" spans="1:22" ht="4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4">
        <f t="shared" si="242"/>
        <v>41843.382523148146</v>
      </c>
      <c r="M3116" s="19">
        <f t="shared" si="243"/>
        <v>2014</v>
      </c>
      <c r="N3116" s="14">
        <f t="shared" si="240"/>
        <v>41903.382523148146</v>
      </c>
      <c r="O3116" t="b">
        <v>0</v>
      </c>
      <c r="P3116">
        <v>0</v>
      </c>
      <c r="Q3116" t="b">
        <v>0</v>
      </c>
      <c r="R3116" t="s">
        <v>8303</v>
      </c>
      <c r="S3116" s="7">
        <f t="shared" si="241"/>
        <v>0</v>
      </c>
      <c r="T3116" s="7">
        <f t="shared" si="244"/>
        <v>0</v>
      </c>
      <c r="U3116" t="s">
        <v>8317</v>
      </c>
      <c r="V3116" t="s">
        <v>8357</v>
      </c>
    </row>
    <row r="3117" spans="1:22" ht="4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1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4">
        <f t="shared" si="242"/>
        <v>42496.197071759263</v>
      </c>
      <c r="M3117" s="19">
        <f t="shared" si="243"/>
        <v>2016</v>
      </c>
      <c r="N3117" s="14">
        <f t="shared" si="240"/>
        <v>42526.197071759263</v>
      </c>
      <c r="O3117" t="b">
        <v>0</v>
      </c>
      <c r="P3117">
        <v>1</v>
      </c>
      <c r="Q3117" t="b">
        <v>0</v>
      </c>
      <c r="R3117" t="s">
        <v>8303</v>
      </c>
      <c r="S3117" s="7">
        <f t="shared" si="241"/>
        <v>3</v>
      </c>
      <c r="T3117" s="7">
        <f t="shared" si="244"/>
        <v>300</v>
      </c>
      <c r="U3117" t="s">
        <v>8317</v>
      </c>
      <c r="V3117" t="s">
        <v>8357</v>
      </c>
    </row>
    <row r="3118" spans="1:22" ht="4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10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4">
        <f t="shared" si="242"/>
        <v>42081.265335648146</v>
      </c>
      <c r="M3118" s="19">
        <f t="shared" si="243"/>
        <v>2015</v>
      </c>
      <c r="N3118" s="14">
        <f t="shared" si="240"/>
        <v>42095.265335648146</v>
      </c>
      <c r="O3118" t="b">
        <v>0</v>
      </c>
      <c r="P3118">
        <v>10</v>
      </c>
      <c r="Q3118" t="b">
        <v>0</v>
      </c>
      <c r="R3118" t="s">
        <v>8303</v>
      </c>
      <c r="S3118" s="7">
        <f t="shared" si="241"/>
        <v>57.333333333333336</v>
      </c>
      <c r="T3118" s="7">
        <f t="shared" si="244"/>
        <v>43</v>
      </c>
      <c r="U3118" t="s">
        <v>8317</v>
      </c>
      <c r="V3118" t="s">
        <v>8357</v>
      </c>
    </row>
    <row r="3119" spans="1:22" ht="4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4">
        <f t="shared" si="242"/>
        <v>42509.124537037038</v>
      </c>
      <c r="M3119" s="19">
        <f t="shared" si="243"/>
        <v>2016</v>
      </c>
      <c r="N3119" s="14">
        <f t="shared" si="240"/>
        <v>42517.3</v>
      </c>
      <c r="O3119" t="b">
        <v>0</v>
      </c>
      <c r="P3119">
        <v>1</v>
      </c>
      <c r="Q3119" t="b">
        <v>0</v>
      </c>
      <c r="R3119" t="s">
        <v>8303</v>
      </c>
      <c r="S3119" s="7">
        <f t="shared" si="241"/>
        <v>0.1</v>
      </c>
      <c r="T3119" s="7">
        <f t="shared" si="244"/>
        <v>1</v>
      </c>
      <c r="U3119" t="s">
        <v>8317</v>
      </c>
      <c r="V3119" t="s">
        <v>8357</v>
      </c>
    </row>
    <row r="3120" spans="1:22" ht="30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2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4">
        <f t="shared" si="242"/>
        <v>42534.399571759262</v>
      </c>
      <c r="M3120" s="19">
        <f t="shared" si="243"/>
        <v>2016</v>
      </c>
      <c r="N3120" s="14">
        <f t="shared" si="240"/>
        <v>42553.399571759262</v>
      </c>
      <c r="O3120" t="b">
        <v>0</v>
      </c>
      <c r="P3120">
        <v>2</v>
      </c>
      <c r="Q3120" t="b">
        <v>0</v>
      </c>
      <c r="R3120" t="s">
        <v>8303</v>
      </c>
      <c r="S3120" s="7">
        <f t="shared" si="241"/>
        <v>0.31</v>
      </c>
      <c r="T3120" s="7">
        <f t="shared" si="244"/>
        <v>775</v>
      </c>
      <c r="U3120" t="s">
        <v>8317</v>
      </c>
      <c r="V3120" t="s">
        <v>8357</v>
      </c>
    </row>
    <row r="3121" spans="1:22" ht="45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1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4">
        <f t="shared" si="242"/>
        <v>42059.79550925926</v>
      </c>
      <c r="M3121" s="19">
        <f t="shared" si="243"/>
        <v>2015</v>
      </c>
      <c r="N3121" s="14">
        <f t="shared" si="240"/>
        <v>42089.753842592589</v>
      </c>
      <c r="O3121" t="b">
        <v>0</v>
      </c>
      <c r="P3121">
        <v>1</v>
      </c>
      <c r="Q3121" t="b">
        <v>0</v>
      </c>
      <c r="R3121" t="s">
        <v>8303</v>
      </c>
      <c r="S3121" s="7">
        <f t="shared" si="241"/>
        <v>0.05</v>
      </c>
      <c r="T3121" s="7">
        <f t="shared" si="244"/>
        <v>5</v>
      </c>
      <c r="U3121" t="s">
        <v>8317</v>
      </c>
      <c r="V3121" t="s">
        <v>8357</v>
      </c>
    </row>
    <row r="3122" spans="1:22" ht="30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4">
        <f t="shared" si="242"/>
        <v>42435.692083333328</v>
      </c>
      <c r="M3122" s="19">
        <f t="shared" si="243"/>
        <v>2016</v>
      </c>
      <c r="N3122" s="14">
        <f t="shared" si="240"/>
        <v>42495.650416666671</v>
      </c>
      <c r="O3122" t="b">
        <v>0</v>
      </c>
      <c r="P3122">
        <v>10</v>
      </c>
      <c r="Q3122" t="b">
        <v>0</v>
      </c>
      <c r="R3122" t="s">
        <v>8303</v>
      </c>
      <c r="S3122" s="7">
        <f t="shared" si="241"/>
        <v>9.8461538461538465E-3</v>
      </c>
      <c r="T3122" s="7">
        <f t="shared" si="244"/>
        <v>12.8</v>
      </c>
      <c r="U3122" t="s">
        <v>8317</v>
      </c>
      <c r="V3122" t="s">
        <v>8357</v>
      </c>
    </row>
    <row r="3123" spans="1:22" ht="30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4">
        <f t="shared" si="242"/>
        <v>41848.429803240739</v>
      </c>
      <c r="M3123" s="19">
        <f t="shared" si="243"/>
        <v>2014</v>
      </c>
      <c r="N3123" s="14">
        <f t="shared" si="240"/>
        <v>41908.429803240739</v>
      </c>
      <c r="O3123" t="b">
        <v>0</v>
      </c>
      <c r="P3123">
        <v>1</v>
      </c>
      <c r="Q3123" t="b">
        <v>0</v>
      </c>
      <c r="R3123" t="s">
        <v>8303</v>
      </c>
      <c r="S3123" s="7">
        <f t="shared" si="241"/>
        <v>0.66666666666666674</v>
      </c>
      <c r="T3123" s="7">
        <f t="shared" si="244"/>
        <v>10</v>
      </c>
      <c r="U3123" t="s">
        <v>8317</v>
      </c>
      <c r="V3123" t="s">
        <v>8357</v>
      </c>
    </row>
    <row r="3124" spans="1:22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2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4">
        <f t="shared" si="242"/>
        <v>42678.682083333333</v>
      </c>
      <c r="M3124" s="19">
        <f t="shared" si="243"/>
        <v>2016</v>
      </c>
      <c r="N3124" s="14">
        <f t="shared" si="240"/>
        <v>42683.723750000005</v>
      </c>
      <c r="O3124" t="b">
        <v>0</v>
      </c>
      <c r="P3124">
        <v>2</v>
      </c>
      <c r="Q3124" t="b">
        <v>0</v>
      </c>
      <c r="R3124" t="s">
        <v>8303</v>
      </c>
      <c r="S3124" s="7">
        <f t="shared" si="241"/>
        <v>58.291457286432156</v>
      </c>
      <c r="T3124" s="7">
        <f t="shared" si="244"/>
        <v>58</v>
      </c>
      <c r="U3124" t="s">
        <v>8317</v>
      </c>
      <c r="V3124" t="s">
        <v>8357</v>
      </c>
    </row>
    <row r="3125" spans="1:22" ht="4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348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4">
        <f t="shared" si="242"/>
        <v>42530.743032407408</v>
      </c>
      <c r="M3125" s="19">
        <f t="shared" si="243"/>
        <v>2016</v>
      </c>
      <c r="N3125" s="14">
        <f t="shared" si="240"/>
        <v>42560.743032407408</v>
      </c>
      <c r="O3125" t="b">
        <v>0</v>
      </c>
      <c r="P3125">
        <v>348</v>
      </c>
      <c r="Q3125" t="b">
        <v>0</v>
      </c>
      <c r="R3125" t="s">
        <v>8303</v>
      </c>
      <c r="S3125" s="7">
        <f t="shared" si="241"/>
        <v>68.153599999999997</v>
      </c>
      <c r="T3125" s="7">
        <f t="shared" si="244"/>
        <v>244.80459770114942</v>
      </c>
      <c r="U3125" t="s">
        <v>8317</v>
      </c>
      <c r="V3125" t="s">
        <v>8357</v>
      </c>
    </row>
    <row r="3126" spans="1:22" ht="30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4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4">
        <f t="shared" si="242"/>
        <v>41977.530104166668</v>
      </c>
      <c r="M3126" s="19">
        <f t="shared" si="243"/>
        <v>2014</v>
      </c>
      <c r="N3126" s="14">
        <f t="shared" si="240"/>
        <v>42037.530104166668</v>
      </c>
      <c r="O3126" t="b">
        <v>0</v>
      </c>
      <c r="P3126">
        <v>4</v>
      </c>
      <c r="Q3126" t="b">
        <v>0</v>
      </c>
      <c r="R3126" t="s">
        <v>8303</v>
      </c>
      <c r="S3126" s="7">
        <f t="shared" si="241"/>
        <v>3.2499999999999999E-3</v>
      </c>
      <c r="T3126" s="7">
        <f t="shared" si="244"/>
        <v>6.5</v>
      </c>
      <c r="U3126" t="s">
        <v>8317</v>
      </c>
      <c r="V3126" t="s">
        <v>8357</v>
      </c>
    </row>
    <row r="3127" spans="1:22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4">
        <f t="shared" si="242"/>
        <v>42345.95685185185</v>
      </c>
      <c r="M3127" s="19">
        <f t="shared" si="243"/>
        <v>2015</v>
      </c>
      <c r="N3127" s="14">
        <f t="shared" si="240"/>
        <v>42375.95685185185</v>
      </c>
      <c r="O3127" t="b">
        <v>0</v>
      </c>
      <c r="P3127">
        <v>0</v>
      </c>
      <c r="Q3127" t="b">
        <v>0</v>
      </c>
      <c r="R3127" t="s">
        <v>8303</v>
      </c>
      <c r="S3127" s="7">
        <f t="shared" si="241"/>
        <v>0</v>
      </c>
      <c r="T3127" s="7">
        <f t="shared" si="244"/>
        <v>0</v>
      </c>
      <c r="U3127" t="s">
        <v>8317</v>
      </c>
      <c r="V3127" t="s">
        <v>8357</v>
      </c>
    </row>
    <row r="3128" spans="1:22" ht="60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17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4">
        <f t="shared" si="242"/>
        <v>42426.768078703702</v>
      </c>
      <c r="M3128" s="19">
        <f t="shared" si="243"/>
        <v>2016</v>
      </c>
      <c r="N3128" s="14">
        <f t="shared" si="240"/>
        <v>42456.726412037038</v>
      </c>
      <c r="O3128" t="b">
        <v>0</v>
      </c>
      <c r="P3128">
        <v>17</v>
      </c>
      <c r="Q3128" t="b">
        <v>0</v>
      </c>
      <c r="R3128" t="s">
        <v>8303</v>
      </c>
      <c r="S3128" s="7">
        <f t="shared" si="241"/>
        <v>4.16</v>
      </c>
      <c r="T3128" s="7">
        <f t="shared" si="244"/>
        <v>61.176470588235297</v>
      </c>
      <c r="U3128" t="s">
        <v>8317</v>
      </c>
      <c r="V3128" t="s">
        <v>8357</v>
      </c>
    </row>
    <row r="3129" spans="1:22" ht="4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4">
        <f t="shared" si="242"/>
        <v>42034.606817129628</v>
      </c>
      <c r="M3129" s="19">
        <f t="shared" si="243"/>
        <v>2015</v>
      </c>
      <c r="N3129" s="14">
        <f t="shared" si="240"/>
        <v>42064.606817129628</v>
      </c>
      <c r="O3129" t="b">
        <v>0</v>
      </c>
      <c r="P3129">
        <v>0</v>
      </c>
      <c r="Q3129" t="b">
        <v>0</v>
      </c>
      <c r="R3129" t="s">
        <v>8303</v>
      </c>
      <c r="S3129" s="7">
        <f t="shared" si="241"/>
        <v>0</v>
      </c>
      <c r="T3129" s="7">
        <f t="shared" si="244"/>
        <v>0</v>
      </c>
      <c r="U3129" t="s">
        <v>8317</v>
      </c>
      <c r="V3129" t="s">
        <v>8357</v>
      </c>
    </row>
    <row r="3130" spans="1:22" ht="4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117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4">
        <f t="shared" si="242"/>
        <v>42780.575706018513</v>
      </c>
      <c r="M3130" s="19">
        <f t="shared" si="243"/>
        <v>2017</v>
      </c>
      <c r="N3130" s="14">
        <f t="shared" si="240"/>
        <v>42810.534039351856</v>
      </c>
      <c r="O3130" t="b">
        <v>0</v>
      </c>
      <c r="P3130">
        <v>117</v>
      </c>
      <c r="Q3130" t="b">
        <v>0</v>
      </c>
      <c r="R3130" t="s">
        <v>8271</v>
      </c>
      <c r="S3130" s="7">
        <f t="shared" si="241"/>
        <v>108.60666666666667</v>
      </c>
      <c r="T3130" s="7">
        <f t="shared" si="244"/>
        <v>139.23931623931625</v>
      </c>
      <c r="U3130" t="s">
        <v>8317</v>
      </c>
      <c r="V3130" t="s">
        <v>8318</v>
      </c>
    </row>
    <row r="3131" spans="1:22" ht="4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4">
        <f t="shared" si="242"/>
        <v>42803.592812499999</v>
      </c>
      <c r="M3131" s="19">
        <f t="shared" si="243"/>
        <v>2017</v>
      </c>
      <c r="N3131" s="14">
        <f t="shared" si="240"/>
        <v>42843.551145833335</v>
      </c>
      <c r="O3131" t="b">
        <v>0</v>
      </c>
      <c r="P3131">
        <v>1</v>
      </c>
      <c r="Q3131" t="b">
        <v>0</v>
      </c>
      <c r="R3131" t="s">
        <v>8271</v>
      </c>
      <c r="S3131" s="7">
        <f t="shared" si="241"/>
        <v>0.8</v>
      </c>
      <c r="T3131" s="7">
        <f t="shared" si="244"/>
        <v>10</v>
      </c>
      <c r="U3131" t="s">
        <v>8317</v>
      </c>
      <c r="V3131" t="s">
        <v>8318</v>
      </c>
    </row>
    <row r="3132" spans="1:22" ht="30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4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4">
        <f t="shared" si="242"/>
        <v>42808.390231481477</v>
      </c>
      <c r="M3132" s="19">
        <f t="shared" si="243"/>
        <v>2017</v>
      </c>
      <c r="N3132" s="14">
        <f t="shared" si="240"/>
        <v>42838.957638888889</v>
      </c>
      <c r="O3132" t="b">
        <v>0</v>
      </c>
      <c r="P3132">
        <v>4</v>
      </c>
      <c r="Q3132" t="b">
        <v>0</v>
      </c>
      <c r="R3132" t="s">
        <v>8271</v>
      </c>
      <c r="S3132" s="7">
        <f t="shared" si="241"/>
        <v>3.75</v>
      </c>
      <c r="T3132" s="7">
        <f t="shared" si="244"/>
        <v>93.75</v>
      </c>
      <c r="U3132" t="s">
        <v>8317</v>
      </c>
      <c r="V3132" t="s">
        <v>8318</v>
      </c>
    </row>
    <row r="3133" spans="1:22" ht="30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12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4">
        <f t="shared" si="242"/>
        <v>42803.329224537039</v>
      </c>
      <c r="M3133" s="19">
        <f t="shared" si="243"/>
        <v>2017</v>
      </c>
      <c r="N3133" s="14">
        <f t="shared" si="240"/>
        <v>42833.287557870368</v>
      </c>
      <c r="O3133" t="b">
        <v>0</v>
      </c>
      <c r="P3133">
        <v>12</v>
      </c>
      <c r="Q3133" t="b">
        <v>0</v>
      </c>
      <c r="R3133" t="s">
        <v>8271</v>
      </c>
      <c r="S3133" s="7">
        <f t="shared" si="241"/>
        <v>15.731707317073171</v>
      </c>
      <c r="T3133" s="7">
        <f t="shared" si="244"/>
        <v>53.75</v>
      </c>
      <c r="U3133" t="s">
        <v>8317</v>
      </c>
      <c r="V3133" t="s">
        <v>8318</v>
      </c>
    </row>
    <row r="3134" spans="1:22" ht="30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4">
        <f t="shared" si="242"/>
        <v>42786.100231481483</v>
      </c>
      <c r="M3134" s="19">
        <f t="shared" si="243"/>
        <v>2017</v>
      </c>
      <c r="N3134" s="14">
        <f t="shared" si="240"/>
        <v>42846.058564814812</v>
      </c>
      <c r="O3134" t="b">
        <v>0</v>
      </c>
      <c r="P3134">
        <v>1</v>
      </c>
      <c r="Q3134" t="b">
        <v>0</v>
      </c>
      <c r="R3134" t="s">
        <v>8271</v>
      </c>
      <c r="S3134" s="7">
        <f t="shared" si="241"/>
        <v>3.3333333333333333E-2</v>
      </c>
      <c r="T3134" s="7">
        <f t="shared" si="244"/>
        <v>10</v>
      </c>
      <c r="U3134" t="s">
        <v>8317</v>
      </c>
      <c r="V3134" t="s">
        <v>8318</v>
      </c>
    </row>
    <row r="3135" spans="1:22" ht="4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16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4">
        <f t="shared" si="242"/>
        <v>42788.315208333333</v>
      </c>
      <c r="M3135" s="19">
        <f t="shared" si="243"/>
        <v>2017</v>
      </c>
      <c r="N3135" s="14">
        <f t="shared" si="240"/>
        <v>42818.273541666669</v>
      </c>
      <c r="O3135" t="b">
        <v>0</v>
      </c>
      <c r="P3135">
        <v>16</v>
      </c>
      <c r="Q3135" t="b">
        <v>0</v>
      </c>
      <c r="R3135" t="s">
        <v>8271</v>
      </c>
      <c r="S3135" s="7">
        <f t="shared" si="241"/>
        <v>108</v>
      </c>
      <c r="T3135" s="7">
        <f t="shared" si="244"/>
        <v>33.75</v>
      </c>
      <c r="U3135" t="s">
        <v>8317</v>
      </c>
      <c r="V3135" t="s">
        <v>8318</v>
      </c>
    </row>
    <row r="3136" spans="1:22" ht="4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12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4">
        <f t="shared" si="242"/>
        <v>42800.470127314809</v>
      </c>
      <c r="M3136" s="19">
        <f t="shared" si="243"/>
        <v>2017</v>
      </c>
      <c r="N3136" s="14">
        <f t="shared" si="240"/>
        <v>42821.428460648152</v>
      </c>
      <c r="O3136" t="b">
        <v>0</v>
      </c>
      <c r="P3136">
        <v>12</v>
      </c>
      <c r="Q3136" t="b">
        <v>0</v>
      </c>
      <c r="R3136" t="s">
        <v>8271</v>
      </c>
      <c r="S3136" s="7">
        <f t="shared" si="241"/>
        <v>22.5</v>
      </c>
      <c r="T3136" s="7">
        <f t="shared" si="244"/>
        <v>18.75</v>
      </c>
      <c r="U3136" t="s">
        <v>8317</v>
      </c>
      <c r="V3136" t="s">
        <v>8318</v>
      </c>
    </row>
    <row r="3137" spans="1:22" ht="4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4">
        <f t="shared" si="242"/>
        <v>42806.901863425926</v>
      </c>
      <c r="M3137" s="19">
        <f t="shared" si="243"/>
        <v>2017</v>
      </c>
      <c r="N3137" s="14">
        <f t="shared" si="240"/>
        <v>42828.901863425926</v>
      </c>
      <c r="O3137" t="b">
        <v>0</v>
      </c>
      <c r="P3137">
        <v>7</v>
      </c>
      <c r="Q3137" t="b">
        <v>0</v>
      </c>
      <c r="R3137" t="s">
        <v>8271</v>
      </c>
      <c r="S3137" s="7">
        <f t="shared" si="241"/>
        <v>20.849420849420849</v>
      </c>
      <c r="T3137" s="7">
        <f t="shared" si="244"/>
        <v>23.142857142857142</v>
      </c>
      <c r="U3137" t="s">
        <v>8317</v>
      </c>
      <c r="V3137" t="s">
        <v>8318</v>
      </c>
    </row>
    <row r="3138" spans="1:22" ht="4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22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4">
        <f t="shared" si="242"/>
        <v>42789.212430555555</v>
      </c>
      <c r="M3138" s="19">
        <f t="shared" si="243"/>
        <v>2017</v>
      </c>
      <c r="N3138" s="14">
        <f t="shared" ref="N3138:N3201" si="245">(J3138/86400)+25569+(-6/24)</f>
        <v>42825.707638888889</v>
      </c>
      <c r="O3138" t="b">
        <v>0</v>
      </c>
      <c r="P3138">
        <v>22</v>
      </c>
      <c r="Q3138" t="b">
        <v>0</v>
      </c>
      <c r="R3138" t="s">
        <v>8271</v>
      </c>
      <c r="S3138" s="7">
        <f t="shared" ref="S3138:S3201" si="246">F3138/D3138*100</f>
        <v>127.8</v>
      </c>
      <c r="T3138" s="7">
        <f t="shared" si="244"/>
        <v>29.045454545454547</v>
      </c>
      <c r="U3138" t="s">
        <v>8317</v>
      </c>
      <c r="V3138" t="s">
        <v>8318</v>
      </c>
    </row>
    <row r="3139" spans="1:22" ht="30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1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4">
        <f t="shared" ref="L3139:L3202" si="247">(K3139/86400)+25569+(-6/24)</f>
        <v>42807.635057870371</v>
      </c>
      <c r="M3139" s="19">
        <f t="shared" ref="M3139:M3202" si="248">YEAR(L3139)</f>
        <v>2017</v>
      </c>
      <c r="N3139" s="14">
        <f t="shared" si="245"/>
        <v>42858.55</v>
      </c>
      <c r="O3139" t="b">
        <v>0</v>
      </c>
      <c r="P3139">
        <v>1</v>
      </c>
      <c r="Q3139" t="b">
        <v>0</v>
      </c>
      <c r="R3139" t="s">
        <v>8271</v>
      </c>
      <c r="S3139" s="7">
        <f t="shared" si="246"/>
        <v>3.3333333333333335</v>
      </c>
      <c r="T3139" s="7">
        <f t="shared" ref="T3139:T3202" si="249">IFERROR(F3139/P3139,0)</f>
        <v>50</v>
      </c>
      <c r="U3139" t="s">
        <v>8317</v>
      </c>
      <c r="V3139" t="s">
        <v>8318</v>
      </c>
    </row>
    <row r="3140" spans="1:22" ht="45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4">
        <f t="shared" si="247"/>
        <v>42809.395914351851</v>
      </c>
      <c r="M3140" s="19">
        <f t="shared" si="248"/>
        <v>2017</v>
      </c>
      <c r="N3140" s="14">
        <f t="shared" si="245"/>
        <v>42828.395914351851</v>
      </c>
      <c r="O3140" t="b">
        <v>0</v>
      </c>
      <c r="P3140">
        <v>0</v>
      </c>
      <c r="Q3140" t="b">
        <v>0</v>
      </c>
      <c r="R3140" t="s">
        <v>8271</v>
      </c>
      <c r="S3140" s="7">
        <f t="shared" si="246"/>
        <v>0</v>
      </c>
      <c r="T3140" s="7">
        <f t="shared" si="249"/>
        <v>0</v>
      </c>
      <c r="U3140" t="s">
        <v>8317</v>
      </c>
      <c r="V3140" t="s">
        <v>8318</v>
      </c>
    </row>
    <row r="3141" spans="1:22" ht="4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6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4">
        <f t="shared" si="247"/>
        <v>42785.020370370374</v>
      </c>
      <c r="M3141" s="19">
        <f t="shared" si="248"/>
        <v>2017</v>
      </c>
      <c r="N3141" s="14">
        <f t="shared" si="245"/>
        <v>42818.939583333333</v>
      </c>
      <c r="O3141" t="b">
        <v>0</v>
      </c>
      <c r="P3141">
        <v>6</v>
      </c>
      <c r="Q3141" t="b">
        <v>0</v>
      </c>
      <c r="R3141" t="s">
        <v>8271</v>
      </c>
      <c r="S3141" s="7">
        <f t="shared" si="246"/>
        <v>5.4</v>
      </c>
      <c r="T3141" s="7">
        <f t="shared" si="249"/>
        <v>450</v>
      </c>
      <c r="U3141" t="s">
        <v>8317</v>
      </c>
      <c r="V3141" t="s">
        <v>8318</v>
      </c>
    </row>
    <row r="3142" spans="1:22" ht="45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4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4">
        <f t="shared" si="247"/>
        <v>42802.468784722223</v>
      </c>
      <c r="M3142" s="19">
        <f t="shared" si="248"/>
        <v>2017</v>
      </c>
      <c r="N3142" s="14">
        <f t="shared" si="245"/>
        <v>42832.427118055552</v>
      </c>
      <c r="O3142" t="b">
        <v>0</v>
      </c>
      <c r="P3142">
        <v>4</v>
      </c>
      <c r="Q3142" t="b">
        <v>0</v>
      </c>
      <c r="R3142" t="s">
        <v>8271</v>
      </c>
      <c r="S3142" s="7">
        <f t="shared" si="246"/>
        <v>0.96</v>
      </c>
      <c r="T3142" s="7">
        <f t="shared" si="249"/>
        <v>24</v>
      </c>
      <c r="U3142" t="s">
        <v>8317</v>
      </c>
      <c r="V3142" t="s">
        <v>8318</v>
      </c>
    </row>
    <row r="3143" spans="1:22" ht="60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8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4">
        <f t="shared" si="247"/>
        <v>42800.503333333334</v>
      </c>
      <c r="M3143" s="19">
        <f t="shared" si="248"/>
        <v>2017</v>
      </c>
      <c r="N3143" s="14">
        <f t="shared" si="245"/>
        <v>42841.583333333328</v>
      </c>
      <c r="O3143" t="b">
        <v>0</v>
      </c>
      <c r="P3143">
        <v>8</v>
      </c>
      <c r="Q3143" t="b">
        <v>0</v>
      </c>
      <c r="R3143" t="s">
        <v>8271</v>
      </c>
      <c r="S3143" s="7">
        <f t="shared" si="246"/>
        <v>51.6</v>
      </c>
      <c r="T3143" s="7">
        <f t="shared" si="249"/>
        <v>32.25</v>
      </c>
      <c r="U3143" t="s">
        <v>8317</v>
      </c>
      <c r="V3143" t="s">
        <v>8318</v>
      </c>
    </row>
    <row r="3144" spans="1:22" ht="4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3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4">
        <f t="shared" si="247"/>
        <v>42783.263182870374</v>
      </c>
      <c r="M3144" s="19">
        <f t="shared" si="248"/>
        <v>2017</v>
      </c>
      <c r="N3144" s="14">
        <f t="shared" si="245"/>
        <v>42813.221516203703</v>
      </c>
      <c r="O3144" t="b">
        <v>0</v>
      </c>
      <c r="P3144">
        <v>3</v>
      </c>
      <c r="Q3144" t="b">
        <v>0</v>
      </c>
      <c r="R3144" t="s">
        <v>8271</v>
      </c>
      <c r="S3144" s="7">
        <f t="shared" si="246"/>
        <v>1.6363636363636365</v>
      </c>
      <c r="T3144" s="7">
        <f t="shared" si="249"/>
        <v>15</v>
      </c>
      <c r="U3144" t="s">
        <v>8317</v>
      </c>
      <c r="V3144" t="s">
        <v>8318</v>
      </c>
    </row>
    <row r="3145" spans="1:22" ht="60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4">
        <f t="shared" si="247"/>
        <v>42808.108287037037</v>
      </c>
      <c r="M3145" s="19">
        <f t="shared" si="248"/>
        <v>2017</v>
      </c>
      <c r="N3145" s="14">
        <f t="shared" si="245"/>
        <v>42834.108287037037</v>
      </c>
      <c r="O3145" t="b">
        <v>0</v>
      </c>
      <c r="P3145">
        <v>0</v>
      </c>
      <c r="Q3145" t="b">
        <v>0</v>
      </c>
      <c r="R3145" t="s">
        <v>8271</v>
      </c>
      <c r="S3145" s="7">
        <f t="shared" si="246"/>
        <v>0</v>
      </c>
      <c r="T3145" s="7">
        <f t="shared" si="249"/>
        <v>0</v>
      </c>
      <c r="U3145" t="s">
        <v>8317</v>
      </c>
      <c r="V3145" t="s">
        <v>8318</v>
      </c>
    </row>
    <row r="3146" spans="1:22" ht="45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30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4">
        <f t="shared" si="247"/>
        <v>42796.288275462968</v>
      </c>
      <c r="M3146" s="19">
        <f t="shared" si="248"/>
        <v>2017</v>
      </c>
      <c r="N3146" s="14">
        <f t="shared" si="245"/>
        <v>42813</v>
      </c>
      <c r="O3146" t="b">
        <v>0</v>
      </c>
      <c r="P3146">
        <v>30</v>
      </c>
      <c r="Q3146" t="b">
        <v>0</v>
      </c>
      <c r="R3146" t="s">
        <v>8271</v>
      </c>
      <c r="S3146" s="7">
        <f t="shared" si="246"/>
        <v>75.400000000000006</v>
      </c>
      <c r="T3146" s="7">
        <f t="shared" si="249"/>
        <v>251.33333333333334</v>
      </c>
      <c r="U3146" t="s">
        <v>8317</v>
      </c>
      <c r="V3146" t="s">
        <v>8318</v>
      </c>
    </row>
    <row r="3147" spans="1:22" ht="30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4">
        <f t="shared" si="247"/>
        <v>42761.790902777779</v>
      </c>
      <c r="M3147" s="19">
        <f t="shared" si="248"/>
        <v>2017</v>
      </c>
      <c r="N3147" s="14">
        <f t="shared" si="245"/>
        <v>42821.749236111107</v>
      </c>
      <c r="O3147" t="b">
        <v>0</v>
      </c>
      <c r="P3147">
        <v>0</v>
      </c>
      <c r="Q3147" t="b">
        <v>0</v>
      </c>
      <c r="R3147" t="s">
        <v>8271</v>
      </c>
      <c r="S3147" s="7">
        <f t="shared" si="246"/>
        <v>0</v>
      </c>
      <c r="T3147" s="7">
        <f t="shared" si="249"/>
        <v>0</v>
      </c>
      <c r="U3147" t="s">
        <v>8317</v>
      </c>
      <c r="V3147" t="s">
        <v>8318</v>
      </c>
    </row>
    <row r="3148" spans="1:22" ht="30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12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4">
        <f t="shared" si="247"/>
        <v>42796.432476851856</v>
      </c>
      <c r="M3148" s="19">
        <f t="shared" si="248"/>
        <v>2017</v>
      </c>
      <c r="N3148" s="14">
        <f t="shared" si="245"/>
        <v>42841.390810185185</v>
      </c>
      <c r="O3148" t="b">
        <v>0</v>
      </c>
      <c r="P3148">
        <v>12</v>
      </c>
      <c r="Q3148" t="b">
        <v>0</v>
      </c>
      <c r="R3148" t="s">
        <v>8271</v>
      </c>
      <c r="S3148" s="7">
        <f t="shared" si="246"/>
        <v>10.5</v>
      </c>
      <c r="T3148" s="7">
        <f t="shared" si="249"/>
        <v>437.5</v>
      </c>
      <c r="U3148" t="s">
        <v>8317</v>
      </c>
      <c r="V3148" t="s">
        <v>8318</v>
      </c>
    </row>
    <row r="3149" spans="1:22" ht="4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213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4">
        <f t="shared" si="247"/>
        <v>41909.71938657407</v>
      </c>
      <c r="M3149" s="19">
        <f t="shared" si="248"/>
        <v>2014</v>
      </c>
      <c r="N3149" s="14">
        <f t="shared" si="245"/>
        <v>41949.761053240742</v>
      </c>
      <c r="O3149" t="b">
        <v>1</v>
      </c>
      <c r="P3149">
        <v>213</v>
      </c>
      <c r="Q3149" t="b">
        <v>1</v>
      </c>
      <c r="R3149" t="s">
        <v>8271</v>
      </c>
      <c r="S3149" s="7">
        <f t="shared" si="246"/>
        <v>117.52499999999999</v>
      </c>
      <c r="T3149" s="7">
        <f t="shared" si="249"/>
        <v>110.35211267605634</v>
      </c>
      <c r="U3149" t="s">
        <v>8317</v>
      </c>
      <c r="V3149" t="s">
        <v>8318</v>
      </c>
    </row>
    <row r="3150" spans="1:22" ht="30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57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4">
        <f t="shared" si="247"/>
        <v>41891.415324074071</v>
      </c>
      <c r="M3150" s="19">
        <f t="shared" si="248"/>
        <v>2014</v>
      </c>
      <c r="N3150" s="14">
        <f t="shared" si="245"/>
        <v>41912.916666666664</v>
      </c>
      <c r="O3150" t="b">
        <v>1</v>
      </c>
      <c r="P3150">
        <v>57</v>
      </c>
      <c r="Q3150" t="b">
        <v>1</v>
      </c>
      <c r="R3150" t="s">
        <v>8271</v>
      </c>
      <c r="S3150" s="7">
        <f t="shared" si="246"/>
        <v>131.16666666666669</v>
      </c>
      <c r="T3150" s="7">
        <f t="shared" si="249"/>
        <v>41.421052631578945</v>
      </c>
      <c r="U3150" t="s">
        <v>8317</v>
      </c>
      <c r="V3150" t="s">
        <v>8318</v>
      </c>
    </row>
    <row r="3151" spans="1:22" ht="4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25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4">
        <f t="shared" si="247"/>
        <v>41225.767361111109</v>
      </c>
      <c r="M3151" s="19">
        <f t="shared" si="248"/>
        <v>2012</v>
      </c>
      <c r="N3151" s="14">
        <f t="shared" si="245"/>
        <v>41249.833333333336</v>
      </c>
      <c r="O3151" t="b">
        <v>1</v>
      </c>
      <c r="P3151">
        <v>25</v>
      </c>
      <c r="Q3151" t="b">
        <v>1</v>
      </c>
      <c r="R3151" t="s">
        <v>8271</v>
      </c>
      <c r="S3151" s="7">
        <f t="shared" si="246"/>
        <v>104</v>
      </c>
      <c r="T3151" s="7">
        <f t="shared" si="249"/>
        <v>52</v>
      </c>
      <c r="U3151" t="s">
        <v>8317</v>
      </c>
      <c r="V3151" t="s">
        <v>8318</v>
      </c>
    </row>
    <row r="3152" spans="1:22" ht="60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104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4">
        <f t="shared" si="247"/>
        <v>40478.013923611114</v>
      </c>
      <c r="M3152" s="19">
        <f t="shared" si="248"/>
        <v>2010</v>
      </c>
      <c r="N3152" s="14">
        <f t="shared" si="245"/>
        <v>40567.916666666664</v>
      </c>
      <c r="O3152" t="b">
        <v>1</v>
      </c>
      <c r="P3152">
        <v>104</v>
      </c>
      <c r="Q3152" t="b">
        <v>1</v>
      </c>
      <c r="R3152" t="s">
        <v>8271</v>
      </c>
      <c r="S3152" s="7">
        <f t="shared" si="246"/>
        <v>101</v>
      </c>
      <c r="T3152" s="7">
        <f t="shared" si="249"/>
        <v>33.990384615384613</v>
      </c>
      <c r="U3152" t="s">
        <v>8317</v>
      </c>
      <c r="V3152" t="s">
        <v>8318</v>
      </c>
    </row>
    <row r="3153" spans="1:22" ht="30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34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4">
        <f t="shared" si="247"/>
        <v>41862.58997685185</v>
      </c>
      <c r="M3153" s="19">
        <f t="shared" si="248"/>
        <v>2014</v>
      </c>
      <c r="N3153" s="14">
        <f t="shared" si="245"/>
        <v>41892.58997685185</v>
      </c>
      <c r="O3153" t="b">
        <v>1</v>
      </c>
      <c r="P3153">
        <v>34</v>
      </c>
      <c r="Q3153" t="b">
        <v>1</v>
      </c>
      <c r="R3153" t="s">
        <v>8271</v>
      </c>
      <c r="S3153" s="7">
        <f t="shared" si="246"/>
        <v>100.4</v>
      </c>
      <c r="T3153" s="7">
        <f t="shared" si="249"/>
        <v>103.35294117647059</v>
      </c>
      <c r="U3153" t="s">
        <v>8317</v>
      </c>
      <c r="V3153" t="s">
        <v>8318</v>
      </c>
    </row>
    <row r="3154" spans="1:22" ht="4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67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4">
        <f t="shared" si="247"/>
        <v>41550.617673611108</v>
      </c>
      <c r="M3154" s="19">
        <f t="shared" si="248"/>
        <v>2013</v>
      </c>
      <c r="N3154" s="14">
        <f t="shared" si="245"/>
        <v>41580.617673611108</v>
      </c>
      <c r="O3154" t="b">
        <v>1</v>
      </c>
      <c r="P3154">
        <v>67</v>
      </c>
      <c r="Q3154" t="b">
        <v>1</v>
      </c>
      <c r="R3154" t="s">
        <v>8271</v>
      </c>
      <c r="S3154" s="7">
        <f t="shared" si="246"/>
        <v>105.95454545454545</v>
      </c>
      <c r="T3154" s="7">
        <f t="shared" si="249"/>
        <v>34.791044776119406</v>
      </c>
      <c r="U3154" t="s">
        <v>8317</v>
      </c>
      <c r="V3154" t="s">
        <v>8318</v>
      </c>
    </row>
    <row r="3155" spans="1:22" ht="4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241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4">
        <f t="shared" si="247"/>
        <v>40632.904363425929</v>
      </c>
      <c r="M3155" s="19">
        <f t="shared" si="248"/>
        <v>2011</v>
      </c>
      <c r="N3155" s="14">
        <f t="shared" si="245"/>
        <v>40663.957638888889</v>
      </c>
      <c r="O3155" t="b">
        <v>1</v>
      </c>
      <c r="P3155">
        <v>241</v>
      </c>
      <c r="Q3155" t="b">
        <v>1</v>
      </c>
      <c r="R3155" t="s">
        <v>8271</v>
      </c>
      <c r="S3155" s="7">
        <f t="shared" si="246"/>
        <v>335.58333333333337</v>
      </c>
      <c r="T3155" s="7">
        <f t="shared" si="249"/>
        <v>41.773858921161825</v>
      </c>
      <c r="U3155" t="s">
        <v>8317</v>
      </c>
      <c r="V3155" t="s">
        <v>8318</v>
      </c>
    </row>
    <row r="3156" spans="1:22" ht="4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123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4">
        <f t="shared" si="247"/>
        <v>40970.625671296293</v>
      </c>
      <c r="M3156" s="19">
        <f t="shared" si="248"/>
        <v>2012</v>
      </c>
      <c r="N3156" s="14">
        <f t="shared" si="245"/>
        <v>41000.584004629629</v>
      </c>
      <c r="O3156" t="b">
        <v>1</v>
      </c>
      <c r="P3156">
        <v>123</v>
      </c>
      <c r="Q3156" t="b">
        <v>1</v>
      </c>
      <c r="R3156" t="s">
        <v>8271</v>
      </c>
      <c r="S3156" s="7">
        <f t="shared" si="246"/>
        <v>112.92857142857142</v>
      </c>
      <c r="T3156" s="7">
        <f t="shared" si="249"/>
        <v>64.268292682926827</v>
      </c>
      <c r="U3156" t="s">
        <v>8317</v>
      </c>
      <c r="V3156" t="s">
        <v>8318</v>
      </c>
    </row>
    <row r="3157" spans="1:22" ht="4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302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4">
        <f t="shared" si="247"/>
        <v>41233.249131944445</v>
      </c>
      <c r="M3157" s="19">
        <f t="shared" si="248"/>
        <v>2012</v>
      </c>
      <c r="N3157" s="14">
        <f t="shared" si="245"/>
        <v>41263.249131944445</v>
      </c>
      <c r="O3157" t="b">
        <v>1</v>
      </c>
      <c r="P3157">
        <v>302</v>
      </c>
      <c r="Q3157" t="b">
        <v>1</v>
      </c>
      <c r="R3157" t="s">
        <v>8271</v>
      </c>
      <c r="S3157" s="7">
        <f t="shared" si="246"/>
        <v>188.50460000000001</v>
      </c>
      <c r="T3157" s="7">
        <f t="shared" si="249"/>
        <v>31.209370860927152</v>
      </c>
      <c r="U3157" t="s">
        <v>8317</v>
      </c>
      <c r="V3157" t="s">
        <v>8318</v>
      </c>
    </row>
    <row r="3158" spans="1:22" ht="4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89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4">
        <f t="shared" si="247"/>
        <v>41026.703055555554</v>
      </c>
      <c r="M3158" s="19">
        <f t="shared" si="248"/>
        <v>2012</v>
      </c>
      <c r="N3158" s="14">
        <f t="shared" si="245"/>
        <v>41061.703055555554</v>
      </c>
      <c r="O3158" t="b">
        <v>1</v>
      </c>
      <c r="P3158">
        <v>89</v>
      </c>
      <c r="Q3158" t="b">
        <v>1</v>
      </c>
      <c r="R3158" t="s">
        <v>8271</v>
      </c>
      <c r="S3158" s="7">
        <f t="shared" si="246"/>
        <v>101.81818181818181</v>
      </c>
      <c r="T3158" s="7">
        <f t="shared" si="249"/>
        <v>62.921348314606739</v>
      </c>
      <c r="U3158" t="s">
        <v>8317</v>
      </c>
      <c r="V3158" t="s">
        <v>8318</v>
      </c>
    </row>
    <row r="3159" spans="1:22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41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4">
        <f t="shared" si="247"/>
        <v>41829.538252314815</v>
      </c>
      <c r="M3159" s="19">
        <f t="shared" si="248"/>
        <v>2014</v>
      </c>
      <c r="N3159" s="14">
        <f t="shared" si="245"/>
        <v>41838.958333333336</v>
      </c>
      <c r="O3159" t="b">
        <v>1</v>
      </c>
      <c r="P3159">
        <v>41</v>
      </c>
      <c r="Q3159" t="b">
        <v>1</v>
      </c>
      <c r="R3159" t="s">
        <v>8271</v>
      </c>
      <c r="S3159" s="7">
        <f t="shared" si="246"/>
        <v>101</v>
      </c>
      <c r="T3159" s="7">
        <f t="shared" si="249"/>
        <v>98.536585365853654</v>
      </c>
      <c r="U3159" t="s">
        <v>8317</v>
      </c>
      <c r="V3159" t="s">
        <v>8318</v>
      </c>
    </row>
    <row r="3160" spans="1:22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69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4">
        <f t="shared" si="247"/>
        <v>41447.589722222227</v>
      </c>
      <c r="M3160" s="19">
        <f t="shared" si="248"/>
        <v>2013</v>
      </c>
      <c r="N3160" s="14">
        <f t="shared" si="245"/>
        <v>41477.589722222227</v>
      </c>
      <c r="O3160" t="b">
        <v>1</v>
      </c>
      <c r="P3160">
        <v>69</v>
      </c>
      <c r="Q3160" t="b">
        <v>1</v>
      </c>
      <c r="R3160" t="s">
        <v>8271</v>
      </c>
      <c r="S3160" s="7">
        <f t="shared" si="246"/>
        <v>113.99999999999999</v>
      </c>
      <c r="T3160" s="7">
        <f t="shared" si="249"/>
        <v>82.608695652173907</v>
      </c>
      <c r="U3160" t="s">
        <v>8317</v>
      </c>
      <c r="V3160" t="s">
        <v>8318</v>
      </c>
    </row>
    <row r="3161" spans="1:22" ht="30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52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4">
        <f t="shared" si="247"/>
        <v>40883.816678240742</v>
      </c>
      <c r="M3161" s="19">
        <f t="shared" si="248"/>
        <v>2011</v>
      </c>
      <c r="N3161" s="14">
        <f t="shared" si="245"/>
        <v>40926.708333333336</v>
      </c>
      <c r="O3161" t="b">
        <v>1</v>
      </c>
      <c r="P3161">
        <v>52</v>
      </c>
      <c r="Q3161" t="b">
        <v>1</v>
      </c>
      <c r="R3161" t="s">
        <v>8271</v>
      </c>
      <c r="S3161" s="7">
        <f t="shared" si="246"/>
        <v>133.48133333333334</v>
      </c>
      <c r="T3161" s="7">
        <f t="shared" si="249"/>
        <v>38.504230769230773</v>
      </c>
      <c r="U3161" t="s">
        <v>8317</v>
      </c>
      <c r="V3161" t="s">
        <v>8318</v>
      </c>
    </row>
    <row r="3162" spans="1:22" ht="4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57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4">
        <f t="shared" si="247"/>
        <v>41841.01489583333</v>
      </c>
      <c r="M3162" s="19">
        <f t="shared" si="248"/>
        <v>2014</v>
      </c>
      <c r="N3162" s="14">
        <f t="shared" si="245"/>
        <v>41863.957638888889</v>
      </c>
      <c r="O3162" t="b">
        <v>1</v>
      </c>
      <c r="P3162">
        <v>57</v>
      </c>
      <c r="Q3162" t="b">
        <v>1</v>
      </c>
      <c r="R3162" t="s">
        <v>8271</v>
      </c>
      <c r="S3162" s="7">
        <f t="shared" si="246"/>
        <v>101.53333333333335</v>
      </c>
      <c r="T3162" s="7">
        <f t="shared" si="249"/>
        <v>80.15789473684211</v>
      </c>
      <c r="U3162" t="s">
        <v>8317</v>
      </c>
      <c r="V3162" t="s">
        <v>8318</v>
      </c>
    </row>
    <row r="3163" spans="1:22" ht="45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74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4">
        <f t="shared" si="247"/>
        <v>41897.286134259259</v>
      </c>
      <c r="M3163" s="19">
        <f t="shared" si="248"/>
        <v>2014</v>
      </c>
      <c r="N3163" s="14">
        <f t="shared" si="245"/>
        <v>41927.286134259259</v>
      </c>
      <c r="O3163" t="b">
        <v>1</v>
      </c>
      <c r="P3163">
        <v>74</v>
      </c>
      <c r="Q3163" t="b">
        <v>1</v>
      </c>
      <c r="R3163" t="s">
        <v>8271</v>
      </c>
      <c r="S3163" s="7">
        <f t="shared" si="246"/>
        <v>105.1</v>
      </c>
      <c r="T3163" s="7">
        <f t="shared" si="249"/>
        <v>28.405405405405407</v>
      </c>
      <c r="U3163" t="s">
        <v>8317</v>
      </c>
      <c r="V3163" t="s">
        <v>8318</v>
      </c>
    </row>
    <row r="3164" spans="1:22" ht="4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63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4">
        <f t="shared" si="247"/>
        <v>41799.435902777775</v>
      </c>
      <c r="M3164" s="19">
        <f t="shared" si="248"/>
        <v>2014</v>
      </c>
      <c r="N3164" s="14">
        <f t="shared" si="245"/>
        <v>41826.833333333336</v>
      </c>
      <c r="O3164" t="b">
        <v>1</v>
      </c>
      <c r="P3164">
        <v>63</v>
      </c>
      <c r="Q3164" t="b">
        <v>1</v>
      </c>
      <c r="R3164" t="s">
        <v>8271</v>
      </c>
      <c r="S3164" s="7">
        <f t="shared" si="246"/>
        <v>127.15</v>
      </c>
      <c r="T3164" s="7">
        <f t="shared" si="249"/>
        <v>80.730158730158735</v>
      </c>
      <c r="U3164" t="s">
        <v>8317</v>
      </c>
      <c r="V3164" t="s">
        <v>8318</v>
      </c>
    </row>
    <row r="3165" spans="1:22" ht="4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72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4">
        <f t="shared" si="247"/>
        <v>41775.503761574073</v>
      </c>
      <c r="M3165" s="19">
        <f t="shared" si="248"/>
        <v>2014</v>
      </c>
      <c r="N3165" s="14">
        <f t="shared" si="245"/>
        <v>41805.503761574073</v>
      </c>
      <c r="O3165" t="b">
        <v>1</v>
      </c>
      <c r="P3165">
        <v>72</v>
      </c>
      <c r="Q3165" t="b">
        <v>1</v>
      </c>
      <c r="R3165" t="s">
        <v>8271</v>
      </c>
      <c r="S3165" s="7">
        <f t="shared" si="246"/>
        <v>111.15384615384616</v>
      </c>
      <c r="T3165" s="7">
        <f t="shared" si="249"/>
        <v>200.69444444444446</v>
      </c>
      <c r="U3165" t="s">
        <v>8317</v>
      </c>
      <c r="V3165" t="s">
        <v>8318</v>
      </c>
    </row>
    <row r="3166" spans="1:22" ht="45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71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4">
        <f t="shared" si="247"/>
        <v>41766.555729166663</v>
      </c>
      <c r="M3166" s="19">
        <f t="shared" si="248"/>
        <v>2014</v>
      </c>
      <c r="N3166" s="14">
        <f t="shared" si="245"/>
        <v>41799.555729166663</v>
      </c>
      <c r="O3166" t="b">
        <v>1</v>
      </c>
      <c r="P3166">
        <v>71</v>
      </c>
      <c r="Q3166" t="b">
        <v>1</v>
      </c>
      <c r="R3166" t="s">
        <v>8271</v>
      </c>
      <c r="S3166" s="7">
        <f t="shared" si="246"/>
        <v>106.76</v>
      </c>
      <c r="T3166" s="7">
        <f t="shared" si="249"/>
        <v>37.591549295774648</v>
      </c>
      <c r="U3166" t="s">
        <v>8317</v>
      </c>
      <c r="V3166" t="s">
        <v>8318</v>
      </c>
    </row>
    <row r="3167" spans="1:22" ht="45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21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4">
        <f t="shared" si="247"/>
        <v>40643.909259259257</v>
      </c>
      <c r="M3167" s="19">
        <f t="shared" si="248"/>
        <v>2011</v>
      </c>
      <c r="N3167" s="14">
        <f t="shared" si="245"/>
        <v>40665.915972222225</v>
      </c>
      <c r="O3167" t="b">
        <v>1</v>
      </c>
      <c r="P3167">
        <v>21</v>
      </c>
      <c r="Q3167" t="b">
        <v>1</v>
      </c>
      <c r="R3167" t="s">
        <v>8271</v>
      </c>
      <c r="S3167" s="7">
        <f t="shared" si="246"/>
        <v>162.66666666666666</v>
      </c>
      <c r="T3167" s="7">
        <f t="shared" si="249"/>
        <v>58.095238095238095</v>
      </c>
      <c r="U3167" t="s">
        <v>8317</v>
      </c>
      <c r="V3167" t="s">
        <v>8318</v>
      </c>
    </row>
    <row r="3168" spans="1:22" ht="4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930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4">
        <f t="shared" si="247"/>
        <v>41940.44158564815</v>
      </c>
      <c r="M3168" s="19">
        <f t="shared" si="248"/>
        <v>2014</v>
      </c>
      <c r="N3168" s="14">
        <f t="shared" si="245"/>
        <v>41969.082638888889</v>
      </c>
      <c r="O3168" t="b">
        <v>1</v>
      </c>
      <c r="P3168">
        <v>930</v>
      </c>
      <c r="Q3168" t="b">
        <v>1</v>
      </c>
      <c r="R3168" t="s">
        <v>8271</v>
      </c>
      <c r="S3168" s="7">
        <f t="shared" si="246"/>
        <v>160.22808571428573</v>
      </c>
      <c r="T3168" s="7">
        <f t="shared" si="249"/>
        <v>60.300892473118282</v>
      </c>
      <c r="U3168" t="s">
        <v>8317</v>
      </c>
      <c r="V3168" t="s">
        <v>8318</v>
      </c>
    </row>
    <row r="3169" spans="1:22" ht="30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55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4">
        <f t="shared" si="247"/>
        <v>41838.925706018519</v>
      </c>
      <c r="M3169" s="19">
        <f t="shared" si="248"/>
        <v>2014</v>
      </c>
      <c r="N3169" s="14">
        <f t="shared" si="245"/>
        <v>41852.925706018519</v>
      </c>
      <c r="O3169" t="b">
        <v>1</v>
      </c>
      <c r="P3169">
        <v>55</v>
      </c>
      <c r="Q3169" t="b">
        <v>1</v>
      </c>
      <c r="R3169" t="s">
        <v>8271</v>
      </c>
      <c r="S3169" s="7">
        <f t="shared" si="246"/>
        <v>116.16666666666666</v>
      </c>
      <c r="T3169" s="7">
        <f t="shared" si="249"/>
        <v>63.363636363636367</v>
      </c>
      <c r="U3169" t="s">
        <v>8317</v>
      </c>
      <c r="V3169" t="s">
        <v>8318</v>
      </c>
    </row>
    <row r="3170" spans="1:22" ht="4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61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4">
        <f t="shared" si="247"/>
        <v>41771.855937500004</v>
      </c>
      <c r="M3170" s="19">
        <f t="shared" si="248"/>
        <v>2014</v>
      </c>
      <c r="N3170" s="14">
        <f t="shared" si="245"/>
        <v>41803.666666666664</v>
      </c>
      <c r="O3170" t="b">
        <v>1</v>
      </c>
      <c r="P3170">
        <v>61</v>
      </c>
      <c r="Q3170" t="b">
        <v>1</v>
      </c>
      <c r="R3170" t="s">
        <v>8271</v>
      </c>
      <c r="S3170" s="7">
        <f t="shared" si="246"/>
        <v>124.2</v>
      </c>
      <c r="T3170" s="7">
        <f t="shared" si="249"/>
        <v>50.901639344262293</v>
      </c>
      <c r="U3170" t="s">
        <v>8317</v>
      </c>
      <c r="V3170" t="s">
        <v>8318</v>
      </c>
    </row>
    <row r="3171" spans="1:22" ht="30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4">
        <f t="shared" si="247"/>
        <v>41591.487974537034</v>
      </c>
      <c r="M3171" s="19">
        <f t="shared" si="248"/>
        <v>2013</v>
      </c>
      <c r="N3171" s="14">
        <f t="shared" si="245"/>
        <v>41620.957638888889</v>
      </c>
      <c r="O3171" t="b">
        <v>1</v>
      </c>
      <c r="P3171">
        <v>82</v>
      </c>
      <c r="Q3171" t="b">
        <v>1</v>
      </c>
      <c r="R3171" t="s">
        <v>8271</v>
      </c>
      <c r="S3171" s="7">
        <f t="shared" si="246"/>
        <v>103.01249999999999</v>
      </c>
      <c r="T3171" s="7">
        <f t="shared" si="249"/>
        <v>100.5</v>
      </c>
      <c r="U3171" t="s">
        <v>8317</v>
      </c>
      <c r="V3171" t="s">
        <v>8318</v>
      </c>
    </row>
    <row r="3172" spans="1:22" ht="30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71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4">
        <f t="shared" si="247"/>
        <v>41788.830370370371</v>
      </c>
      <c r="M3172" s="19">
        <f t="shared" si="248"/>
        <v>2014</v>
      </c>
      <c r="N3172" s="14">
        <f t="shared" si="245"/>
        <v>41821.916666666664</v>
      </c>
      <c r="O3172" t="b">
        <v>1</v>
      </c>
      <c r="P3172">
        <v>71</v>
      </c>
      <c r="Q3172" t="b">
        <v>1</v>
      </c>
      <c r="R3172" t="s">
        <v>8271</v>
      </c>
      <c r="S3172" s="7">
        <f t="shared" si="246"/>
        <v>112.25</v>
      </c>
      <c r="T3172" s="7">
        <f t="shared" si="249"/>
        <v>31.619718309859156</v>
      </c>
      <c r="U3172" t="s">
        <v>8317</v>
      </c>
      <c r="V3172" t="s">
        <v>8318</v>
      </c>
    </row>
    <row r="3173" spans="1:22" ht="45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117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4">
        <f t="shared" si="247"/>
        <v>42466.358310185184</v>
      </c>
      <c r="M3173" s="19">
        <f t="shared" si="248"/>
        <v>2016</v>
      </c>
      <c r="N3173" s="14">
        <f t="shared" si="245"/>
        <v>42496.358310185184</v>
      </c>
      <c r="O3173" t="b">
        <v>1</v>
      </c>
      <c r="P3173">
        <v>117</v>
      </c>
      <c r="Q3173" t="b">
        <v>1</v>
      </c>
      <c r="R3173" t="s">
        <v>8271</v>
      </c>
      <c r="S3173" s="7">
        <f t="shared" si="246"/>
        <v>108.8142857142857</v>
      </c>
      <c r="T3173" s="7">
        <f t="shared" si="249"/>
        <v>65.102564102564102</v>
      </c>
      <c r="U3173" t="s">
        <v>8317</v>
      </c>
      <c r="V3173" t="s">
        <v>8318</v>
      </c>
    </row>
    <row r="3174" spans="1:22" ht="4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29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4">
        <f t="shared" si="247"/>
        <v>40923.479953703703</v>
      </c>
      <c r="M3174" s="19">
        <f t="shared" si="248"/>
        <v>2012</v>
      </c>
      <c r="N3174" s="14">
        <f t="shared" si="245"/>
        <v>40953.479953703703</v>
      </c>
      <c r="O3174" t="b">
        <v>1</v>
      </c>
      <c r="P3174">
        <v>29</v>
      </c>
      <c r="Q3174" t="b">
        <v>1</v>
      </c>
      <c r="R3174" t="s">
        <v>8271</v>
      </c>
      <c r="S3174" s="7">
        <f t="shared" si="246"/>
        <v>114.99999999999999</v>
      </c>
      <c r="T3174" s="7">
        <f t="shared" si="249"/>
        <v>79.310344827586206</v>
      </c>
      <c r="U3174" t="s">
        <v>8317</v>
      </c>
      <c r="V3174" t="s">
        <v>8318</v>
      </c>
    </row>
    <row r="3175" spans="1:22" ht="4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74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4">
        <f t="shared" si="247"/>
        <v>41878.628379629634</v>
      </c>
      <c r="M3175" s="19">
        <f t="shared" si="248"/>
        <v>2014</v>
      </c>
      <c r="N3175" s="14">
        <f t="shared" si="245"/>
        <v>41908.628379629634</v>
      </c>
      <c r="O3175" t="b">
        <v>1</v>
      </c>
      <c r="P3175">
        <v>74</v>
      </c>
      <c r="Q3175" t="b">
        <v>1</v>
      </c>
      <c r="R3175" t="s">
        <v>8271</v>
      </c>
      <c r="S3175" s="7">
        <f t="shared" si="246"/>
        <v>103</v>
      </c>
      <c r="T3175" s="7">
        <f t="shared" si="249"/>
        <v>139.18918918918919</v>
      </c>
      <c r="U3175" t="s">
        <v>8317</v>
      </c>
      <c r="V3175" t="s">
        <v>8318</v>
      </c>
    </row>
    <row r="3176" spans="1:22" ht="45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23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4">
        <f t="shared" si="247"/>
        <v>41862.614675925928</v>
      </c>
      <c r="M3176" s="19">
        <f t="shared" si="248"/>
        <v>2014</v>
      </c>
      <c r="N3176" s="14">
        <f t="shared" si="245"/>
        <v>41876.614675925928</v>
      </c>
      <c r="O3176" t="b">
        <v>1</v>
      </c>
      <c r="P3176">
        <v>23</v>
      </c>
      <c r="Q3176" t="b">
        <v>1</v>
      </c>
      <c r="R3176" t="s">
        <v>8271</v>
      </c>
      <c r="S3176" s="7">
        <f t="shared" si="246"/>
        <v>101.13333333333334</v>
      </c>
      <c r="T3176" s="7">
        <f t="shared" si="249"/>
        <v>131.91304347826087</v>
      </c>
      <c r="U3176" t="s">
        <v>8317</v>
      </c>
      <c r="V3176" t="s">
        <v>8318</v>
      </c>
    </row>
    <row r="3177" spans="1:22" ht="45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60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4">
        <f t="shared" si="247"/>
        <v>40531.636886574073</v>
      </c>
      <c r="M3177" s="19">
        <f t="shared" si="248"/>
        <v>2010</v>
      </c>
      <c r="N3177" s="14">
        <f t="shared" si="245"/>
        <v>40591.636886574073</v>
      </c>
      <c r="O3177" t="b">
        <v>1</v>
      </c>
      <c r="P3177">
        <v>60</v>
      </c>
      <c r="Q3177" t="b">
        <v>1</v>
      </c>
      <c r="R3177" t="s">
        <v>8271</v>
      </c>
      <c r="S3177" s="7">
        <f t="shared" si="246"/>
        <v>109.55999999999999</v>
      </c>
      <c r="T3177" s="7">
        <f t="shared" si="249"/>
        <v>91.3</v>
      </c>
      <c r="U3177" t="s">
        <v>8317</v>
      </c>
      <c r="V3177" t="s">
        <v>8318</v>
      </c>
    </row>
    <row r="3178" spans="1:22" ht="45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55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4">
        <f t="shared" si="247"/>
        <v>41477.680914351848</v>
      </c>
      <c r="M3178" s="19">
        <f t="shared" si="248"/>
        <v>2013</v>
      </c>
      <c r="N3178" s="14">
        <f t="shared" si="245"/>
        <v>41504.375</v>
      </c>
      <c r="O3178" t="b">
        <v>1</v>
      </c>
      <c r="P3178">
        <v>55</v>
      </c>
      <c r="Q3178" t="b">
        <v>1</v>
      </c>
      <c r="R3178" t="s">
        <v>8271</v>
      </c>
      <c r="S3178" s="7">
        <f t="shared" si="246"/>
        <v>114.8421052631579</v>
      </c>
      <c r="T3178" s="7">
        <f t="shared" si="249"/>
        <v>39.672727272727272</v>
      </c>
      <c r="U3178" t="s">
        <v>8317</v>
      </c>
      <c r="V3178" t="s">
        <v>8318</v>
      </c>
    </row>
    <row r="3179" spans="1:22" ht="4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51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4">
        <f t="shared" si="247"/>
        <v>41781.416770833333</v>
      </c>
      <c r="M3179" s="19">
        <f t="shared" si="248"/>
        <v>2014</v>
      </c>
      <c r="N3179" s="14">
        <f t="shared" si="245"/>
        <v>41811.416770833333</v>
      </c>
      <c r="O3179" t="b">
        <v>1</v>
      </c>
      <c r="P3179">
        <v>51</v>
      </c>
      <c r="Q3179" t="b">
        <v>1</v>
      </c>
      <c r="R3179" t="s">
        <v>8271</v>
      </c>
      <c r="S3179" s="7">
        <f t="shared" si="246"/>
        <v>117.39999999999999</v>
      </c>
      <c r="T3179" s="7">
        <f t="shared" si="249"/>
        <v>57.549019607843135</v>
      </c>
      <c r="U3179" t="s">
        <v>8317</v>
      </c>
      <c r="V3179" t="s">
        <v>8318</v>
      </c>
    </row>
    <row r="3180" spans="1:22" ht="45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78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4">
        <f t="shared" si="247"/>
        <v>41806.355034722219</v>
      </c>
      <c r="M3180" s="19">
        <f t="shared" si="248"/>
        <v>2014</v>
      </c>
      <c r="N3180" s="14">
        <f t="shared" si="245"/>
        <v>41836.355034722219</v>
      </c>
      <c r="O3180" t="b">
        <v>1</v>
      </c>
      <c r="P3180">
        <v>78</v>
      </c>
      <c r="Q3180" t="b">
        <v>1</v>
      </c>
      <c r="R3180" t="s">
        <v>8271</v>
      </c>
      <c r="S3180" s="7">
        <f t="shared" si="246"/>
        <v>171.73333333333335</v>
      </c>
      <c r="T3180" s="7">
        <f t="shared" si="249"/>
        <v>33.025641025641029</v>
      </c>
      <c r="U3180" t="s">
        <v>8317</v>
      </c>
      <c r="V3180" t="s">
        <v>8318</v>
      </c>
    </row>
    <row r="3181" spans="1:22" ht="30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62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4">
        <f t="shared" si="247"/>
        <v>41375.452210648145</v>
      </c>
      <c r="M3181" s="19">
        <f t="shared" si="248"/>
        <v>2013</v>
      </c>
      <c r="N3181" s="14">
        <f t="shared" si="245"/>
        <v>41400.452210648145</v>
      </c>
      <c r="O3181" t="b">
        <v>1</v>
      </c>
      <c r="P3181">
        <v>62</v>
      </c>
      <c r="Q3181" t="b">
        <v>1</v>
      </c>
      <c r="R3181" t="s">
        <v>8271</v>
      </c>
      <c r="S3181" s="7">
        <f t="shared" si="246"/>
        <v>114.16238095238094</v>
      </c>
      <c r="T3181" s="7">
        <f t="shared" si="249"/>
        <v>77.335806451612896</v>
      </c>
      <c r="U3181" t="s">
        <v>8317</v>
      </c>
      <c r="V3181" t="s">
        <v>8318</v>
      </c>
    </row>
    <row r="3182" spans="1:22" ht="4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45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4">
        <f t="shared" si="247"/>
        <v>41780.162604166668</v>
      </c>
      <c r="M3182" s="19">
        <f t="shared" si="248"/>
        <v>2014</v>
      </c>
      <c r="N3182" s="14">
        <f t="shared" si="245"/>
        <v>41810.162604166668</v>
      </c>
      <c r="O3182" t="b">
        <v>1</v>
      </c>
      <c r="P3182">
        <v>45</v>
      </c>
      <c r="Q3182" t="b">
        <v>1</v>
      </c>
      <c r="R3182" t="s">
        <v>8271</v>
      </c>
      <c r="S3182" s="7">
        <f t="shared" si="246"/>
        <v>119.75</v>
      </c>
      <c r="T3182" s="7">
        <f t="shared" si="249"/>
        <v>31.933333333333334</v>
      </c>
      <c r="U3182" t="s">
        <v>8317</v>
      </c>
      <c r="V3182" t="s">
        <v>8318</v>
      </c>
    </row>
    <row r="3183" spans="1:22" ht="4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15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4">
        <f t="shared" si="247"/>
        <v>41779.060034722221</v>
      </c>
      <c r="M3183" s="19">
        <f t="shared" si="248"/>
        <v>2014</v>
      </c>
      <c r="N3183" s="14">
        <f t="shared" si="245"/>
        <v>41805.416666666664</v>
      </c>
      <c r="O3183" t="b">
        <v>1</v>
      </c>
      <c r="P3183">
        <v>15</v>
      </c>
      <c r="Q3183" t="b">
        <v>1</v>
      </c>
      <c r="R3183" t="s">
        <v>8271</v>
      </c>
      <c r="S3183" s="7">
        <f t="shared" si="246"/>
        <v>109.00000000000001</v>
      </c>
      <c r="T3183" s="7">
        <f t="shared" si="249"/>
        <v>36.333333333333336</v>
      </c>
      <c r="U3183" t="s">
        <v>8317</v>
      </c>
      <c r="V3183" t="s">
        <v>8318</v>
      </c>
    </row>
    <row r="3184" spans="1:22" ht="60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151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4">
        <f t="shared" si="247"/>
        <v>40883.699317129627</v>
      </c>
      <c r="M3184" s="19">
        <f t="shared" si="248"/>
        <v>2011</v>
      </c>
      <c r="N3184" s="14">
        <f t="shared" si="245"/>
        <v>40939.458333333336</v>
      </c>
      <c r="O3184" t="b">
        <v>1</v>
      </c>
      <c r="P3184">
        <v>151</v>
      </c>
      <c r="Q3184" t="b">
        <v>1</v>
      </c>
      <c r="R3184" t="s">
        <v>8271</v>
      </c>
      <c r="S3184" s="7">
        <f t="shared" si="246"/>
        <v>100.88571428571429</v>
      </c>
      <c r="T3184" s="7">
        <f t="shared" si="249"/>
        <v>46.768211920529801</v>
      </c>
      <c r="U3184" t="s">
        <v>8317</v>
      </c>
      <c r="V3184" t="s">
        <v>8318</v>
      </c>
    </row>
    <row r="3185" spans="1:22" ht="30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68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4">
        <f t="shared" si="247"/>
        <v>41491.54478009259</v>
      </c>
      <c r="M3185" s="19">
        <f t="shared" si="248"/>
        <v>2013</v>
      </c>
      <c r="N3185" s="14">
        <f t="shared" si="245"/>
        <v>41509.54478009259</v>
      </c>
      <c r="O3185" t="b">
        <v>1</v>
      </c>
      <c r="P3185">
        <v>68</v>
      </c>
      <c r="Q3185" t="b">
        <v>1</v>
      </c>
      <c r="R3185" t="s">
        <v>8271</v>
      </c>
      <c r="S3185" s="7">
        <f t="shared" si="246"/>
        <v>109.00000000000001</v>
      </c>
      <c r="T3185" s="7">
        <f t="shared" si="249"/>
        <v>40.073529411764703</v>
      </c>
      <c r="U3185" t="s">
        <v>8317</v>
      </c>
      <c r="V3185" t="s">
        <v>8318</v>
      </c>
    </row>
    <row r="3186" spans="1:22" ht="4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4">
        <f t="shared" si="247"/>
        <v>41791.743414351848</v>
      </c>
      <c r="M3186" s="19">
        <f t="shared" si="248"/>
        <v>2014</v>
      </c>
      <c r="N3186" s="14">
        <f t="shared" si="245"/>
        <v>41821.743414351848</v>
      </c>
      <c r="O3186" t="b">
        <v>1</v>
      </c>
      <c r="P3186">
        <v>46</v>
      </c>
      <c r="Q3186" t="b">
        <v>1</v>
      </c>
      <c r="R3186" t="s">
        <v>8271</v>
      </c>
      <c r="S3186" s="7">
        <f t="shared" si="246"/>
        <v>107.20930232558139</v>
      </c>
      <c r="T3186" s="7">
        <f t="shared" si="249"/>
        <v>100.21739130434783</v>
      </c>
      <c r="U3186" t="s">
        <v>8317</v>
      </c>
      <c r="V3186" t="s">
        <v>8318</v>
      </c>
    </row>
    <row r="3187" spans="1:22" ht="4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24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4">
        <f t="shared" si="247"/>
        <v>41829.727326388893</v>
      </c>
      <c r="M3187" s="19">
        <f t="shared" si="248"/>
        <v>2014</v>
      </c>
      <c r="N3187" s="14">
        <f t="shared" si="245"/>
        <v>41836.727326388893</v>
      </c>
      <c r="O3187" t="b">
        <v>1</v>
      </c>
      <c r="P3187">
        <v>24</v>
      </c>
      <c r="Q3187" t="b">
        <v>1</v>
      </c>
      <c r="R3187" t="s">
        <v>8271</v>
      </c>
      <c r="S3187" s="7">
        <f t="shared" si="246"/>
        <v>100</v>
      </c>
      <c r="T3187" s="7">
        <f t="shared" si="249"/>
        <v>41.666666666666664</v>
      </c>
      <c r="U3187" t="s">
        <v>8317</v>
      </c>
      <c r="V3187" t="s">
        <v>8318</v>
      </c>
    </row>
    <row r="3188" spans="1:22" ht="4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70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4">
        <f t="shared" si="247"/>
        <v>41868.674050925925</v>
      </c>
      <c r="M3188" s="19">
        <f t="shared" si="248"/>
        <v>2014</v>
      </c>
      <c r="N3188" s="14">
        <f t="shared" si="245"/>
        <v>41898.625</v>
      </c>
      <c r="O3188" t="b">
        <v>1</v>
      </c>
      <c r="P3188">
        <v>70</v>
      </c>
      <c r="Q3188" t="b">
        <v>1</v>
      </c>
      <c r="R3188" t="s">
        <v>8271</v>
      </c>
      <c r="S3188" s="7">
        <f t="shared" si="246"/>
        <v>102.18750000000001</v>
      </c>
      <c r="T3188" s="7">
        <f t="shared" si="249"/>
        <v>46.714285714285715</v>
      </c>
      <c r="U3188" t="s">
        <v>8317</v>
      </c>
      <c r="V3188" t="s">
        <v>8318</v>
      </c>
    </row>
    <row r="3189" spans="1:22" ht="45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244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4">
        <f t="shared" si="247"/>
        <v>41835.416354166664</v>
      </c>
      <c r="M3189" s="19">
        <f t="shared" si="248"/>
        <v>2014</v>
      </c>
      <c r="N3189" s="14">
        <f t="shared" si="245"/>
        <v>41855.416354166664</v>
      </c>
      <c r="O3189" t="b">
        <v>1</v>
      </c>
      <c r="P3189">
        <v>244</v>
      </c>
      <c r="Q3189" t="b">
        <v>1</v>
      </c>
      <c r="R3189" t="s">
        <v>8271</v>
      </c>
      <c r="S3189" s="7">
        <f t="shared" si="246"/>
        <v>116.29333333333334</v>
      </c>
      <c r="T3189" s="7">
        <f t="shared" si="249"/>
        <v>71.491803278688522</v>
      </c>
      <c r="U3189" t="s">
        <v>8317</v>
      </c>
      <c r="V3189" t="s">
        <v>8318</v>
      </c>
    </row>
    <row r="3190" spans="1:22" ht="4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9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4">
        <f t="shared" si="247"/>
        <v>42144.165532407409</v>
      </c>
      <c r="M3190" s="19">
        <f t="shared" si="248"/>
        <v>2015</v>
      </c>
      <c r="N3190" s="14">
        <f t="shared" si="245"/>
        <v>42165.165532407409</v>
      </c>
      <c r="O3190" t="b">
        <v>0</v>
      </c>
      <c r="P3190">
        <v>9</v>
      </c>
      <c r="Q3190" t="b">
        <v>0</v>
      </c>
      <c r="R3190" t="s">
        <v>8305</v>
      </c>
      <c r="S3190" s="7">
        <f t="shared" si="246"/>
        <v>65</v>
      </c>
      <c r="T3190" s="7">
        <f t="shared" si="249"/>
        <v>14.444444444444445</v>
      </c>
      <c r="U3190" t="s">
        <v>8317</v>
      </c>
      <c r="V3190" t="s">
        <v>8359</v>
      </c>
    </row>
    <row r="3191" spans="1:22" ht="45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19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4">
        <f t="shared" si="247"/>
        <v>42118.096435185187</v>
      </c>
      <c r="M3191" s="19">
        <f t="shared" si="248"/>
        <v>2015</v>
      </c>
      <c r="N3191" s="14">
        <f t="shared" si="245"/>
        <v>42148.096435185187</v>
      </c>
      <c r="O3191" t="b">
        <v>0</v>
      </c>
      <c r="P3191">
        <v>19</v>
      </c>
      <c r="Q3191" t="b">
        <v>0</v>
      </c>
      <c r="R3191" t="s">
        <v>8305</v>
      </c>
      <c r="S3191" s="7">
        <f t="shared" si="246"/>
        <v>12.327272727272726</v>
      </c>
      <c r="T3191" s="7">
        <f t="shared" si="249"/>
        <v>356.84210526315792</v>
      </c>
      <c r="U3191" t="s">
        <v>8317</v>
      </c>
      <c r="V3191" t="s">
        <v>8359</v>
      </c>
    </row>
    <row r="3192" spans="1:22" ht="30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4">
        <f t="shared" si="247"/>
        <v>42682.901331018518</v>
      </c>
      <c r="M3192" s="19">
        <f t="shared" si="248"/>
        <v>2016</v>
      </c>
      <c r="N3192" s="14">
        <f t="shared" si="245"/>
        <v>42712.942997685182</v>
      </c>
      <c r="O3192" t="b">
        <v>0</v>
      </c>
      <c r="P3192">
        <v>0</v>
      </c>
      <c r="Q3192" t="b">
        <v>0</v>
      </c>
      <c r="R3192" t="s">
        <v>8305</v>
      </c>
      <c r="S3192" s="7">
        <f t="shared" si="246"/>
        <v>0</v>
      </c>
      <c r="T3192" s="7">
        <f t="shared" si="249"/>
        <v>0</v>
      </c>
      <c r="U3192" t="s">
        <v>8317</v>
      </c>
      <c r="V3192" t="s">
        <v>8359</v>
      </c>
    </row>
    <row r="3193" spans="1:22" ht="4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4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4">
        <f t="shared" si="247"/>
        <v>42538.505428240736</v>
      </c>
      <c r="M3193" s="19">
        <f t="shared" si="248"/>
        <v>2016</v>
      </c>
      <c r="N3193" s="14">
        <f t="shared" si="245"/>
        <v>42598.505428240736</v>
      </c>
      <c r="O3193" t="b">
        <v>0</v>
      </c>
      <c r="P3193">
        <v>4</v>
      </c>
      <c r="Q3193" t="b">
        <v>0</v>
      </c>
      <c r="R3193" t="s">
        <v>8305</v>
      </c>
      <c r="S3193" s="7">
        <f t="shared" si="246"/>
        <v>4.0266666666666664</v>
      </c>
      <c r="T3193" s="7">
        <f t="shared" si="249"/>
        <v>37.75</v>
      </c>
      <c r="U3193" t="s">
        <v>8317</v>
      </c>
      <c r="V3193" t="s">
        <v>8359</v>
      </c>
    </row>
    <row r="3194" spans="1:22" ht="4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8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4">
        <f t="shared" si="247"/>
        <v>42018.69049768518</v>
      </c>
      <c r="M3194" s="19">
        <f t="shared" si="248"/>
        <v>2015</v>
      </c>
      <c r="N3194" s="14">
        <f t="shared" si="245"/>
        <v>42063.666666666672</v>
      </c>
      <c r="O3194" t="b">
        <v>0</v>
      </c>
      <c r="P3194">
        <v>8</v>
      </c>
      <c r="Q3194" t="b">
        <v>0</v>
      </c>
      <c r="R3194" t="s">
        <v>8305</v>
      </c>
      <c r="S3194" s="7">
        <f t="shared" si="246"/>
        <v>1.02</v>
      </c>
      <c r="T3194" s="7">
        <f t="shared" si="249"/>
        <v>12.75</v>
      </c>
      <c r="U3194" t="s">
        <v>8317</v>
      </c>
      <c r="V3194" t="s">
        <v>8359</v>
      </c>
    </row>
    <row r="3195" spans="1:22" ht="4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24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4">
        <f t="shared" si="247"/>
        <v>42010.718240740738</v>
      </c>
      <c r="M3195" s="19">
        <f t="shared" si="248"/>
        <v>2015</v>
      </c>
      <c r="N3195" s="14">
        <f t="shared" si="245"/>
        <v>42055.718240740738</v>
      </c>
      <c r="O3195" t="b">
        <v>0</v>
      </c>
      <c r="P3195">
        <v>24</v>
      </c>
      <c r="Q3195" t="b">
        <v>0</v>
      </c>
      <c r="R3195" t="s">
        <v>8305</v>
      </c>
      <c r="S3195" s="7">
        <f t="shared" si="246"/>
        <v>11.74</v>
      </c>
      <c r="T3195" s="7">
        <f t="shared" si="249"/>
        <v>24.458333333333332</v>
      </c>
      <c r="U3195" t="s">
        <v>8317</v>
      </c>
      <c r="V3195" t="s">
        <v>8359</v>
      </c>
    </row>
    <row r="3196" spans="1:22" ht="45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4">
        <f t="shared" si="247"/>
        <v>42181.812476851846</v>
      </c>
      <c r="M3196" s="19">
        <f t="shared" si="248"/>
        <v>2015</v>
      </c>
      <c r="N3196" s="14">
        <f t="shared" si="245"/>
        <v>42211.812476851846</v>
      </c>
      <c r="O3196" t="b">
        <v>0</v>
      </c>
      <c r="P3196">
        <v>0</v>
      </c>
      <c r="Q3196" t="b">
        <v>0</v>
      </c>
      <c r="R3196" t="s">
        <v>8305</v>
      </c>
      <c r="S3196" s="7">
        <f t="shared" si="246"/>
        <v>0</v>
      </c>
      <c r="T3196" s="7">
        <f t="shared" si="249"/>
        <v>0</v>
      </c>
      <c r="U3196" t="s">
        <v>8317</v>
      </c>
      <c r="V3196" t="s">
        <v>8359</v>
      </c>
    </row>
    <row r="3197" spans="1:22" ht="45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39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4">
        <f t="shared" si="247"/>
        <v>42017.344236111108</v>
      </c>
      <c r="M3197" s="19">
        <f t="shared" si="248"/>
        <v>2015</v>
      </c>
      <c r="N3197" s="14">
        <f t="shared" si="245"/>
        <v>42047.344236111108</v>
      </c>
      <c r="O3197" t="b">
        <v>0</v>
      </c>
      <c r="P3197">
        <v>39</v>
      </c>
      <c r="Q3197" t="b">
        <v>0</v>
      </c>
      <c r="R3197" t="s">
        <v>8305</v>
      </c>
      <c r="S3197" s="7">
        <f t="shared" si="246"/>
        <v>59.142857142857139</v>
      </c>
      <c r="T3197" s="7">
        <f t="shared" si="249"/>
        <v>53.07692307692308</v>
      </c>
      <c r="U3197" t="s">
        <v>8317</v>
      </c>
      <c r="V3197" t="s">
        <v>8359</v>
      </c>
    </row>
    <row r="3198" spans="1:22" ht="4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6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4">
        <f t="shared" si="247"/>
        <v>42157.348090277781</v>
      </c>
      <c r="M3198" s="19">
        <f t="shared" si="248"/>
        <v>2015</v>
      </c>
      <c r="N3198" s="14">
        <f t="shared" si="245"/>
        <v>42217.333333333328</v>
      </c>
      <c r="O3198" t="b">
        <v>0</v>
      </c>
      <c r="P3198">
        <v>6</v>
      </c>
      <c r="Q3198" t="b">
        <v>0</v>
      </c>
      <c r="R3198" t="s">
        <v>8305</v>
      </c>
      <c r="S3198" s="7">
        <f t="shared" si="246"/>
        <v>0.06</v>
      </c>
      <c r="T3198" s="7">
        <f t="shared" si="249"/>
        <v>300</v>
      </c>
      <c r="U3198" t="s">
        <v>8317</v>
      </c>
      <c r="V3198" t="s">
        <v>8359</v>
      </c>
    </row>
    <row r="3199" spans="1:22" ht="30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4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4">
        <f t="shared" si="247"/>
        <v>42009.243263888886</v>
      </c>
      <c r="M3199" s="19">
        <f t="shared" si="248"/>
        <v>2015</v>
      </c>
      <c r="N3199" s="14">
        <f t="shared" si="245"/>
        <v>42039.243263888886</v>
      </c>
      <c r="O3199" t="b">
        <v>0</v>
      </c>
      <c r="P3199">
        <v>4</v>
      </c>
      <c r="Q3199" t="b">
        <v>0</v>
      </c>
      <c r="R3199" t="s">
        <v>8305</v>
      </c>
      <c r="S3199" s="7">
        <f t="shared" si="246"/>
        <v>11.450000000000001</v>
      </c>
      <c r="T3199" s="7">
        <f t="shared" si="249"/>
        <v>286.25</v>
      </c>
      <c r="U3199" t="s">
        <v>8317</v>
      </c>
      <c r="V3199" t="s">
        <v>8359</v>
      </c>
    </row>
    <row r="3200" spans="1:22" ht="45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3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4">
        <f t="shared" si="247"/>
        <v>42013.174502314811</v>
      </c>
      <c r="M3200" s="19">
        <f t="shared" si="248"/>
        <v>2015</v>
      </c>
      <c r="N3200" s="14">
        <f t="shared" si="245"/>
        <v>42051.174502314811</v>
      </c>
      <c r="O3200" t="b">
        <v>0</v>
      </c>
      <c r="P3200">
        <v>3</v>
      </c>
      <c r="Q3200" t="b">
        <v>0</v>
      </c>
      <c r="R3200" t="s">
        <v>8305</v>
      </c>
      <c r="S3200" s="7">
        <f t="shared" si="246"/>
        <v>0.36666666666666664</v>
      </c>
      <c r="T3200" s="7">
        <f t="shared" si="249"/>
        <v>36.666666666666664</v>
      </c>
      <c r="U3200" t="s">
        <v>8317</v>
      </c>
      <c r="V3200" t="s">
        <v>8359</v>
      </c>
    </row>
    <row r="3201" spans="1:22" ht="30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53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4">
        <f t="shared" si="247"/>
        <v>41858.511782407411</v>
      </c>
      <c r="M3201" s="19">
        <f t="shared" si="248"/>
        <v>2014</v>
      </c>
      <c r="N3201" s="14">
        <f t="shared" si="245"/>
        <v>41888.625</v>
      </c>
      <c r="O3201" t="b">
        <v>0</v>
      </c>
      <c r="P3201">
        <v>53</v>
      </c>
      <c r="Q3201" t="b">
        <v>0</v>
      </c>
      <c r="R3201" t="s">
        <v>8305</v>
      </c>
      <c r="S3201" s="7">
        <f t="shared" si="246"/>
        <v>52.16</v>
      </c>
      <c r="T3201" s="7">
        <f t="shared" si="249"/>
        <v>49.20754716981132</v>
      </c>
      <c r="U3201" t="s">
        <v>8317</v>
      </c>
      <c r="V3201" t="s">
        <v>8359</v>
      </c>
    </row>
    <row r="3202" spans="1:22" ht="45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4">
        <f t="shared" si="247"/>
        <v>42460.070613425924</v>
      </c>
      <c r="M3202" s="19">
        <f t="shared" si="248"/>
        <v>2016</v>
      </c>
      <c r="N3202" s="14">
        <f t="shared" ref="N3202:N3265" si="250">(J3202/86400)+25569+(-6/24)</f>
        <v>42489.981944444444</v>
      </c>
      <c r="O3202" t="b">
        <v>0</v>
      </c>
      <c r="P3202">
        <v>1</v>
      </c>
      <c r="Q3202" t="b">
        <v>0</v>
      </c>
      <c r="R3202" t="s">
        <v>8305</v>
      </c>
      <c r="S3202" s="7">
        <f t="shared" ref="S3202:S3265" si="251">F3202/D3202*100</f>
        <v>2E-3</v>
      </c>
      <c r="T3202" s="7">
        <f t="shared" si="249"/>
        <v>1</v>
      </c>
      <c r="U3202" t="s">
        <v>8317</v>
      </c>
      <c r="V3202" t="s">
        <v>8359</v>
      </c>
    </row>
    <row r="3203" spans="1:22" ht="4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4">
        <f t="shared" ref="L3203:L3266" si="252">(K3203/86400)+25569+(-6/24)</f>
        <v>41861.517094907409</v>
      </c>
      <c r="M3203" s="19">
        <f t="shared" ref="M3203:M3266" si="253">YEAR(L3203)</f>
        <v>2014</v>
      </c>
      <c r="N3203" s="14">
        <f t="shared" si="250"/>
        <v>41882.517094907409</v>
      </c>
      <c r="O3203" t="b">
        <v>0</v>
      </c>
      <c r="P3203">
        <v>2</v>
      </c>
      <c r="Q3203" t="b">
        <v>0</v>
      </c>
      <c r="R3203" t="s">
        <v>8305</v>
      </c>
      <c r="S3203" s="7">
        <f t="shared" si="251"/>
        <v>1.25</v>
      </c>
      <c r="T3203" s="7">
        <f t="shared" ref="T3203:T3266" si="254">IFERROR(F3203/P3203,0)</f>
        <v>12.5</v>
      </c>
      <c r="U3203" t="s">
        <v>8317</v>
      </c>
      <c r="V3203" t="s">
        <v>8359</v>
      </c>
    </row>
    <row r="3204" spans="1:22" ht="4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25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4">
        <f t="shared" si="252"/>
        <v>42293.603541666671</v>
      </c>
      <c r="M3204" s="19">
        <f t="shared" si="253"/>
        <v>2015</v>
      </c>
      <c r="N3204" s="14">
        <f t="shared" si="250"/>
        <v>42351.999305555553</v>
      </c>
      <c r="O3204" t="b">
        <v>0</v>
      </c>
      <c r="P3204">
        <v>25</v>
      </c>
      <c r="Q3204" t="b">
        <v>0</v>
      </c>
      <c r="R3204" t="s">
        <v>8305</v>
      </c>
      <c r="S3204" s="7">
        <f t="shared" si="251"/>
        <v>54.52</v>
      </c>
      <c r="T3204" s="7">
        <f t="shared" si="254"/>
        <v>109.04</v>
      </c>
      <c r="U3204" t="s">
        <v>8317</v>
      </c>
      <c r="V3204" t="s">
        <v>8359</v>
      </c>
    </row>
    <row r="3205" spans="1:22" ht="30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6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4">
        <f t="shared" si="252"/>
        <v>42242.738680555558</v>
      </c>
      <c r="M3205" s="19">
        <f t="shared" si="253"/>
        <v>2015</v>
      </c>
      <c r="N3205" s="14">
        <f t="shared" si="250"/>
        <v>42272.738680555558</v>
      </c>
      <c r="O3205" t="b">
        <v>0</v>
      </c>
      <c r="P3205">
        <v>6</v>
      </c>
      <c r="Q3205" t="b">
        <v>0</v>
      </c>
      <c r="R3205" t="s">
        <v>8305</v>
      </c>
      <c r="S3205" s="7">
        <f t="shared" si="251"/>
        <v>25</v>
      </c>
      <c r="T3205" s="7">
        <f t="shared" si="254"/>
        <v>41.666666666666664</v>
      </c>
      <c r="U3205" t="s">
        <v>8317</v>
      </c>
      <c r="V3205" t="s">
        <v>8359</v>
      </c>
    </row>
    <row r="3206" spans="1:22" ht="4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4">
        <f t="shared" si="252"/>
        <v>42172.436099537037</v>
      </c>
      <c r="M3206" s="19">
        <f t="shared" si="253"/>
        <v>2015</v>
      </c>
      <c r="N3206" s="14">
        <f t="shared" si="250"/>
        <v>42202.426388888889</v>
      </c>
      <c r="O3206" t="b">
        <v>0</v>
      </c>
      <c r="P3206">
        <v>0</v>
      </c>
      <c r="Q3206" t="b">
        <v>0</v>
      </c>
      <c r="R3206" t="s">
        <v>8305</v>
      </c>
      <c r="S3206" s="7">
        <f t="shared" si="251"/>
        <v>0</v>
      </c>
      <c r="T3206" s="7">
        <f t="shared" si="254"/>
        <v>0</v>
      </c>
      <c r="U3206" t="s">
        <v>8317</v>
      </c>
      <c r="V3206" t="s">
        <v>8359</v>
      </c>
    </row>
    <row r="3207" spans="1:22" ht="4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12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4">
        <f t="shared" si="252"/>
        <v>42095.124675925923</v>
      </c>
      <c r="M3207" s="19">
        <f t="shared" si="253"/>
        <v>2015</v>
      </c>
      <c r="N3207" s="14">
        <f t="shared" si="250"/>
        <v>42125.124675925923</v>
      </c>
      <c r="O3207" t="b">
        <v>0</v>
      </c>
      <c r="P3207">
        <v>12</v>
      </c>
      <c r="Q3207" t="b">
        <v>0</v>
      </c>
      <c r="R3207" t="s">
        <v>8305</v>
      </c>
      <c r="S3207" s="7">
        <f t="shared" si="251"/>
        <v>3.4125000000000001</v>
      </c>
      <c r="T3207" s="7">
        <f t="shared" si="254"/>
        <v>22.75</v>
      </c>
      <c r="U3207" t="s">
        <v>8317</v>
      </c>
      <c r="V3207" t="s">
        <v>8359</v>
      </c>
    </row>
    <row r="3208" spans="1:22" ht="4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4">
        <f t="shared" si="252"/>
        <v>42236.026053240741</v>
      </c>
      <c r="M3208" s="19">
        <f t="shared" si="253"/>
        <v>2015</v>
      </c>
      <c r="N3208" s="14">
        <f t="shared" si="250"/>
        <v>42266.026053240741</v>
      </c>
      <c r="O3208" t="b">
        <v>0</v>
      </c>
      <c r="P3208">
        <v>0</v>
      </c>
      <c r="Q3208" t="b">
        <v>0</v>
      </c>
      <c r="R3208" t="s">
        <v>8305</v>
      </c>
      <c r="S3208" s="7">
        <f t="shared" si="251"/>
        <v>0</v>
      </c>
      <c r="T3208" s="7">
        <f t="shared" si="254"/>
        <v>0</v>
      </c>
      <c r="U3208" t="s">
        <v>8317</v>
      </c>
      <c r="V3208" t="s">
        <v>8359</v>
      </c>
    </row>
    <row r="3209" spans="1:22" ht="4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36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4">
        <f t="shared" si="252"/>
        <v>42057.027858796297</v>
      </c>
      <c r="M3209" s="19">
        <f t="shared" si="253"/>
        <v>2015</v>
      </c>
      <c r="N3209" s="14">
        <f t="shared" si="250"/>
        <v>42116.986192129625</v>
      </c>
      <c r="O3209" t="b">
        <v>0</v>
      </c>
      <c r="P3209">
        <v>36</v>
      </c>
      <c r="Q3209" t="b">
        <v>0</v>
      </c>
      <c r="R3209" t="s">
        <v>8305</v>
      </c>
      <c r="S3209" s="7">
        <f t="shared" si="251"/>
        <v>46.36363636363636</v>
      </c>
      <c r="T3209" s="7">
        <f t="shared" si="254"/>
        <v>70.833333333333329</v>
      </c>
      <c r="U3209" t="s">
        <v>8317</v>
      </c>
      <c r="V3209" t="s">
        <v>8359</v>
      </c>
    </row>
    <row r="3210" spans="1:22" ht="4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82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4">
        <f t="shared" si="252"/>
        <v>41827.355057870373</v>
      </c>
      <c r="M3210" s="19">
        <f t="shared" si="253"/>
        <v>2014</v>
      </c>
      <c r="N3210" s="14">
        <f t="shared" si="250"/>
        <v>41848.355057870373</v>
      </c>
      <c r="O3210" t="b">
        <v>1</v>
      </c>
      <c r="P3210">
        <v>82</v>
      </c>
      <c r="Q3210" t="b">
        <v>1</v>
      </c>
      <c r="R3210" t="s">
        <v>8271</v>
      </c>
      <c r="S3210" s="7">
        <f t="shared" si="251"/>
        <v>103.49999999999999</v>
      </c>
      <c r="T3210" s="7">
        <f t="shared" si="254"/>
        <v>63.109756097560975</v>
      </c>
      <c r="U3210" t="s">
        <v>8317</v>
      </c>
      <c r="V3210" t="s">
        <v>8318</v>
      </c>
    </row>
    <row r="3211" spans="1:22" ht="4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226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4">
        <f t="shared" si="252"/>
        <v>41778.387245370366</v>
      </c>
      <c r="M3211" s="19">
        <f t="shared" si="253"/>
        <v>2014</v>
      </c>
      <c r="N3211" s="14">
        <f t="shared" si="250"/>
        <v>41810.708333333336</v>
      </c>
      <c r="O3211" t="b">
        <v>1</v>
      </c>
      <c r="P3211">
        <v>226</v>
      </c>
      <c r="Q3211" t="b">
        <v>1</v>
      </c>
      <c r="R3211" t="s">
        <v>8271</v>
      </c>
      <c r="S3211" s="7">
        <f t="shared" si="251"/>
        <v>119.32315789473684</v>
      </c>
      <c r="T3211" s="7">
        <f t="shared" si="254"/>
        <v>50.157964601769912</v>
      </c>
      <c r="U3211" t="s">
        <v>8317</v>
      </c>
      <c r="V3211" t="s">
        <v>8318</v>
      </c>
    </row>
    <row r="3212" spans="1:22" ht="4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60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4">
        <f t="shared" si="252"/>
        <v>41013.686562499999</v>
      </c>
      <c r="M3212" s="19">
        <f t="shared" si="253"/>
        <v>2012</v>
      </c>
      <c r="N3212" s="14">
        <f t="shared" si="250"/>
        <v>41060.915972222225</v>
      </c>
      <c r="O3212" t="b">
        <v>1</v>
      </c>
      <c r="P3212">
        <v>60</v>
      </c>
      <c r="Q3212" t="b">
        <v>1</v>
      </c>
      <c r="R3212" t="s">
        <v>8271</v>
      </c>
      <c r="S3212" s="7">
        <f t="shared" si="251"/>
        <v>125.76666666666667</v>
      </c>
      <c r="T3212" s="7">
        <f t="shared" si="254"/>
        <v>62.883333333333333</v>
      </c>
      <c r="U3212" t="s">
        <v>8317</v>
      </c>
      <c r="V3212" t="s">
        <v>8318</v>
      </c>
    </row>
    <row r="3213" spans="1:22" ht="45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322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4">
        <f t="shared" si="252"/>
        <v>41834.33657407407</v>
      </c>
      <c r="M3213" s="19">
        <f t="shared" si="253"/>
        <v>2014</v>
      </c>
      <c r="N3213" s="14">
        <f t="shared" si="250"/>
        <v>41865.833333333336</v>
      </c>
      <c r="O3213" t="b">
        <v>1</v>
      </c>
      <c r="P3213">
        <v>322</v>
      </c>
      <c r="Q3213" t="b">
        <v>1</v>
      </c>
      <c r="R3213" t="s">
        <v>8271</v>
      </c>
      <c r="S3213" s="7">
        <f t="shared" si="251"/>
        <v>119.74347826086958</v>
      </c>
      <c r="T3213" s="7">
        <f t="shared" si="254"/>
        <v>85.531055900621112</v>
      </c>
      <c r="U3213" t="s">
        <v>8317</v>
      </c>
      <c r="V3213" t="s">
        <v>8318</v>
      </c>
    </row>
    <row r="3214" spans="1:22" ht="30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94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4">
        <f t="shared" si="252"/>
        <v>41829.545729166668</v>
      </c>
      <c r="M3214" s="19">
        <f t="shared" si="253"/>
        <v>2014</v>
      </c>
      <c r="N3214" s="14">
        <f t="shared" si="250"/>
        <v>41859.545729166668</v>
      </c>
      <c r="O3214" t="b">
        <v>1</v>
      </c>
      <c r="P3214">
        <v>94</v>
      </c>
      <c r="Q3214" t="b">
        <v>1</v>
      </c>
      <c r="R3214" t="s">
        <v>8271</v>
      </c>
      <c r="S3214" s="7">
        <f t="shared" si="251"/>
        <v>126.25</v>
      </c>
      <c r="T3214" s="7">
        <f t="shared" si="254"/>
        <v>53.723404255319146</v>
      </c>
      <c r="U3214" t="s">
        <v>8317</v>
      </c>
      <c r="V3214" t="s">
        <v>8318</v>
      </c>
    </row>
    <row r="3215" spans="1:22" ht="4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47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4">
        <f t="shared" si="252"/>
        <v>42171.513414351852</v>
      </c>
      <c r="M3215" s="19">
        <f t="shared" si="253"/>
        <v>2015</v>
      </c>
      <c r="N3215" s="14">
        <f t="shared" si="250"/>
        <v>42211.513414351852</v>
      </c>
      <c r="O3215" t="b">
        <v>1</v>
      </c>
      <c r="P3215">
        <v>47</v>
      </c>
      <c r="Q3215" t="b">
        <v>1</v>
      </c>
      <c r="R3215" t="s">
        <v>8271</v>
      </c>
      <c r="S3215" s="7">
        <f t="shared" si="251"/>
        <v>100.11666666666667</v>
      </c>
      <c r="T3215" s="7">
        <f t="shared" si="254"/>
        <v>127.80851063829788</v>
      </c>
      <c r="U3215" t="s">
        <v>8317</v>
      </c>
      <c r="V3215" t="s">
        <v>8318</v>
      </c>
    </row>
    <row r="3216" spans="1:22" ht="4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115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4">
        <f t="shared" si="252"/>
        <v>42337.542511574073</v>
      </c>
      <c r="M3216" s="19">
        <f t="shared" si="253"/>
        <v>2015</v>
      </c>
      <c r="N3216" s="14">
        <f t="shared" si="250"/>
        <v>42374.746527777781</v>
      </c>
      <c r="O3216" t="b">
        <v>1</v>
      </c>
      <c r="P3216">
        <v>115</v>
      </c>
      <c r="Q3216" t="b">
        <v>1</v>
      </c>
      <c r="R3216" t="s">
        <v>8271</v>
      </c>
      <c r="S3216" s="7">
        <f t="shared" si="251"/>
        <v>102.13333333333334</v>
      </c>
      <c r="T3216" s="7">
        <f t="shared" si="254"/>
        <v>106.57391304347826</v>
      </c>
      <c r="U3216" t="s">
        <v>8317</v>
      </c>
      <c r="V3216" t="s">
        <v>8318</v>
      </c>
    </row>
    <row r="3217" spans="1:22" ht="60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134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4">
        <f t="shared" si="252"/>
        <v>42219.415173611109</v>
      </c>
      <c r="M3217" s="19">
        <f t="shared" si="253"/>
        <v>2015</v>
      </c>
      <c r="N3217" s="14">
        <f t="shared" si="250"/>
        <v>42256.915972222225</v>
      </c>
      <c r="O3217" t="b">
        <v>1</v>
      </c>
      <c r="P3217">
        <v>134</v>
      </c>
      <c r="Q3217" t="b">
        <v>1</v>
      </c>
      <c r="R3217" t="s">
        <v>8271</v>
      </c>
      <c r="S3217" s="7">
        <f t="shared" si="251"/>
        <v>100.35142857142858</v>
      </c>
      <c r="T3217" s="7">
        <f t="shared" si="254"/>
        <v>262.11194029850748</v>
      </c>
      <c r="U3217" t="s">
        <v>8317</v>
      </c>
      <c r="V3217" t="s">
        <v>8318</v>
      </c>
    </row>
    <row r="3218" spans="1:22" ht="4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35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4">
        <f t="shared" si="252"/>
        <v>42165.212627314817</v>
      </c>
      <c r="M3218" s="19">
        <f t="shared" si="253"/>
        <v>2015</v>
      </c>
      <c r="N3218" s="14">
        <f t="shared" si="250"/>
        <v>42196.354166666672</v>
      </c>
      <c r="O3218" t="b">
        <v>1</v>
      </c>
      <c r="P3218">
        <v>35</v>
      </c>
      <c r="Q3218" t="b">
        <v>1</v>
      </c>
      <c r="R3218" t="s">
        <v>8271</v>
      </c>
      <c r="S3218" s="7">
        <f t="shared" si="251"/>
        <v>100.05</v>
      </c>
      <c r="T3218" s="7">
        <f t="shared" si="254"/>
        <v>57.171428571428571</v>
      </c>
      <c r="U3218" t="s">
        <v>8317</v>
      </c>
      <c r="V3218" t="s">
        <v>8318</v>
      </c>
    </row>
    <row r="3219" spans="1:22" ht="30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104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4">
        <f t="shared" si="252"/>
        <v>42648.296111111107</v>
      </c>
      <c r="M3219" s="19">
        <f t="shared" si="253"/>
        <v>2016</v>
      </c>
      <c r="N3219" s="14">
        <f t="shared" si="250"/>
        <v>42678.296111111107</v>
      </c>
      <c r="O3219" t="b">
        <v>1</v>
      </c>
      <c r="P3219">
        <v>104</v>
      </c>
      <c r="Q3219" t="b">
        <v>1</v>
      </c>
      <c r="R3219" t="s">
        <v>8271</v>
      </c>
      <c r="S3219" s="7">
        <f t="shared" si="251"/>
        <v>116.02222222222223</v>
      </c>
      <c r="T3219" s="7">
        <f t="shared" si="254"/>
        <v>50.20192307692308</v>
      </c>
      <c r="U3219" t="s">
        <v>8317</v>
      </c>
      <c r="V3219" t="s">
        <v>8318</v>
      </c>
    </row>
    <row r="3220" spans="1:22" ht="4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184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4">
        <f t="shared" si="252"/>
        <v>41970.752152777779</v>
      </c>
      <c r="M3220" s="19">
        <f t="shared" si="253"/>
        <v>2014</v>
      </c>
      <c r="N3220" s="14">
        <f t="shared" si="250"/>
        <v>42003.75</v>
      </c>
      <c r="O3220" t="b">
        <v>1</v>
      </c>
      <c r="P3220">
        <v>184</v>
      </c>
      <c r="Q3220" t="b">
        <v>1</v>
      </c>
      <c r="R3220" t="s">
        <v>8271</v>
      </c>
      <c r="S3220" s="7">
        <f t="shared" si="251"/>
        <v>102.1</v>
      </c>
      <c r="T3220" s="7">
        <f t="shared" si="254"/>
        <v>66.586956521739125</v>
      </c>
      <c r="U3220" t="s">
        <v>8317</v>
      </c>
      <c r="V3220" t="s">
        <v>8318</v>
      </c>
    </row>
    <row r="3221" spans="1:22" ht="30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119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4">
        <f t="shared" si="252"/>
        <v>42050.733182870375</v>
      </c>
      <c r="M3221" s="19">
        <f t="shared" si="253"/>
        <v>2015</v>
      </c>
      <c r="N3221" s="14">
        <f t="shared" si="250"/>
        <v>42085.691516203704</v>
      </c>
      <c r="O3221" t="b">
        <v>1</v>
      </c>
      <c r="P3221">
        <v>119</v>
      </c>
      <c r="Q3221" t="b">
        <v>1</v>
      </c>
      <c r="R3221" t="s">
        <v>8271</v>
      </c>
      <c r="S3221" s="7">
        <f t="shared" si="251"/>
        <v>100.11000000000001</v>
      </c>
      <c r="T3221" s="7">
        <f t="shared" si="254"/>
        <v>168.25210084033614</v>
      </c>
      <c r="U3221" t="s">
        <v>8317</v>
      </c>
      <c r="V3221" t="s">
        <v>8318</v>
      </c>
    </row>
    <row r="3222" spans="1:22" ht="30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59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4">
        <f t="shared" si="252"/>
        <v>42772.583379629628</v>
      </c>
      <c r="M3222" s="19">
        <f t="shared" si="253"/>
        <v>2017</v>
      </c>
      <c r="N3222" s="14">
        <f t="shared" si="250"/>
        <v>42806.625</v>
      </c>
      <c r="O3222" t="b">
        <v>1</v>
      </c>
      <c r="P3222">
        <v>59</v>
      </c>
      <c r="Q3222" t="b">
        <v>1</v>
      </c>
      <c r="R3222" t="s">
        <v>8271</v>
      </c>
      <c r="S3222" s="7">
        <f t="shared" si="251"/>
        <v>100.84</v>
      </c>
      <c r="T3222" s="7">
        <f t="shared" si="254"/>
        <v>256.37288135593218</v>
      </c>
      <c r="U3222" t="s">
        <v>8317</v>
      </c>
      <c r="V3222" t="s">
        <v>8318</v>
      </c>
    </row>
    <row r="3223" spans="1:22" ht="45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113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4">
        <f t="shared" si="252"/>
        <v>42155.446793981479</v>
      </c>
      <c r="M3223" s="19">
        <f t="shared" si="253"/>
        <v>2015</v>
      </c>
      <c r="N3223" s="14">
        <f t="shared" si="250"/>
        <v>42190.446793981479</v>
      </c>
      <c r="O3223" t="b">
        <v>1</v>
      </c>
      <c r="P3223">
        <v>113</v>
      </c>
      <c r="Q3223" t="b">
        <v>1</v>
      </c>
      <c r="R3223" t="s">
        <v>8271</v>
      </c>
      <c r="S3223" s="7">
        <f t="shared" si="251"/>
        <v>103.42499999999998</v>
      </c>
      <c r="T3223" s="7">
        <f t="shared" si="254"/>
        <v>36.610619469026545</v>
      </c>
      <c r="U3223" t="s">
        <v>8317</v>
      </c>
      <c r="V3223" t="s">
        <v>8318</v>
      </c>
    </row>
    <row r="3224" spans="1:22" ht="30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84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4">
        <f t="shared" si="252"/>
        <v>42270.332141203704</v>
      </c>
      <c r="M3224" s="19">
        <f t="shared" si="253"/>
        <v>2015</v>
      </c>
      <c r="N3224" s="14">
        <f t="shared" si="250"/>
        <v>42301.645138888889</v>
      </c>
      <c r="O3224" t="b">
        <v>1</v>
      </c>
      <c r="P3224">
        <v>84</v>
      </c>
      <c r="Q3224" t="b">
        <v>1</v>
      </c>
      <c r="R3224" t="s">
        <v>8271</v>
      </c>
      <c r="S3224" s="7">
        <f t="shared" si="251"/>
        <v>124.8</v>
      </c>
      <c r="T3224" s="7">
        <f t="shared" si="254"/>
        <v>37.142857142857146</v>
      </c>
      <c r="U3224" t="s">
        <v>8317</v>
      </c>
      <c r="V3224" t="s">
        <v>8318</v>
      </c>
    </row>
    <row r="3225" spans="1:22" ht="30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74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4">
        <f t="shared" si="252"/>
        <v>42206.585370370369</v>
      </c>
      <c r="M3225" s="19">
        <f t="shared" si="253"/>
        <v>2015</v>
      </c>
      <c r="N3225" s="14">
        <f t="shared" si="250"/>
        <v>42236.585370370369</v>
      </c>
      <c r="O3225" t="b">
        <v>1</v>
      </c>
      <c r="P3225">
        <v>74</v>
      </c>
      <c r="Q3225" t="b">
        <v>1</v>
      </c>
      <c r="R3225" t="s">
        <v>8271</v>
      </c>
      <c r="S3225" s="7">
        <f t="shared" si="251"/>
        <v>109.51612903225806</v>
      </c>
      <c r="T3225" s="7">
        <f t="shared" si="254"/>
        <v>45.878378378378379</v>
      </c>
      <c r="U3225" t="s">
        <v>8317</v>
      </c>
      <c r="V3225" t="s">
        <v>8318</v>
      </c>
    </row>
    <row r="3226" spans="1:22" ht="45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216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4">
        <f t="shared" si="252"/>
        <v>42697.600844907407</v>
      </c>
      <c r="M3226" s="19">
        <f t="shared" si="253"/>
        <v>2016</v>
      </c>
      <c r="N3226" s="14">
        <f t="shared" si="250"/>
        <v>42744.958333333328</v>
      </c>
      <c r="O3226" t="b">
        <v>1</v>
      </c>
      <c r="P3226">
        <v>216</v>
      </c>
      <c r="Q3226" t="b">
        <v>1</v>
      </c>
      <c r="R3226" t="s">
        <v>8271</v>
      </c>
      <c r="S3226" s="7">
        <f t="shared" si="251"/>
        <v>102.03333333333333</v>
      </c>
      <c r="T3226" s="7">
        <f t="shared" si="254"/>
        <v>141.71296296296296</v>
      </c>
      <c r="U3226" t="s">
        <v>8317</v>
      </c>
      <c r="V3226" t="s">
        <v>8318</v>
      </c>
    </row>
    <row r="3227" spans="1:22" ht="4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39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4">
        <f t="shared" si="252"/>
        <v>42503.309467592597</v>
      </c>
      <c r="M3227" s="19">
        <f t="shared" si="253"/>
        <v>2016</v>
      </c>
      <c r="N3227" s="14">
        <f t="shared" si="250"/>
        <v>42524.625</v>
      </c>
      <c r="O3227" t="b">
        <v>1</v>
      </c>
      <c r="P3227">
        <v>39</v>
      </c>
      <c r="Q3227" t="b">
        <v>1</v>
      </c>
      <c r="R3227" t="s">
        <v>8271</v>
      </c>
      <c r="S3227" s="7">
        <f t="shared" si="251"/>
        <v>102.35000000000001</v>
      </c>
      <c r="T3227" s="7">
        <f t="shared" si="254"/>
        <v>52.487179487179489</v>
      </c>
      <c r="U3227" t="s">
        <v>8317</v>
      </c>
      <c r="V3227" t="s">
        <v>8318</v>
      </c>
    </row>
    <row r="3228" spans="1:22" ht="4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21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4">
        <f t="shared" si="252"/>
        <v>42277.333472222221</v>
      </c>
      <c r="M3228" s="19">
        <f t="shared" si="253"/>
        <v>2015</v>
      </c>
      <c r="N3228" s="14">
        <f t="shared" si="250"/>
        <v>42307.333472222221</v>
      </c>
      <c r="O3228" t="b">
        <v>1</v>
      </c>
      <c r="P3228">
        <v>21</v>
      </c>
      <c r="Q3228" t="b">
        <v>1</v>
      </c>
      <c r="R3228" t="s">
        <v>8271</v>
      </c>
      <c r="S3228" s="7">
        <f t="shared" si="251"/>
        <v>104.16666666666667</v>
      </c>
      <c r="T3228" s="7">
        <f t="shared" si="254"/>
        <v>59.523809523809526</v>
      </c>
      <c r="U3228" t="s">
        <v>8317</v>
      </c>
      <c r="V3228" t="s">
        <v>8318</v>
      </c>
    </row>
    <row r="3229" spans="1:22" ht="4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30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4">
        <f t="shared" si="252"/>
        <v>42722.632361111115</v>
      </c>
      <c r="M3229" s="19">
        <f t="shared" si="253"/>
        <v>2016</v>
      </c>
      <c r="N3229" s="14">
        <f t="shared" si="250"/>
        <v>42752.632361111115</v>
      </c>
      <c r="O3229" t="b">
        <v>0</v>
      </c>
      <c r="P3229">
        <v>30</v>
      </c>
      <c r="Q3229" t="b">
        <v>1</v>
      </c>
      <c r="R3229" t="s">
        <v>8271</v>
      </c>
      <c r="S3229" s="7">
        <f t="shared" si="251"/>
        <v>125</v>
      </c>
      <c r="T3229" s="7">
        <f t="shared" si="254"/>
        <v>50</v>
      </c>
      <c r="U3229" t="s">
        <v>8317</v>
      </c>
      <c r="V3229" t="s">
        <v>8318</v>
      </c>
    </row>
    <row r="3230" spans="1:22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37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4">
        <f t="shared" si="252"/>
        <v>42323.45930555556</v>
      </c>
      <c r="M3230" s="19">
        <f t="shared" si="253"/>
        <v>2015</v>
      </c>
      <c r="N3230" s="14">
        <f t="shared" si="250"/>
        <v>42354.957638888889</v>
      </c>
      <c r="O3230" t="b">
        <v>1</v>
      </c>
      <c r="P3230">
        <v>37</v>
      </c>
      <c r="Q3230" t="b">
        <v>1</v>
      </c>
      <c r="R3230" t="s">
        <v>8271</v>
      </c>
      <c r="S3230" s="7">
        <f t="shared" si="251"/>
        <v>102.34285714285714</v>
      </c>
      <c r="T3230" s="7">
        <f t="shared" si="254"/>
        <v>193.62162162162161</v>
      </c>
      <c r="U3230" t="s">
        <v>8317</v>
      </c>
      <c r="V3230" t="s">
        <v>8318</v>
      </c>
    </row>
    <row r="3231" spans="1:22" ht="30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202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4">
        <f t="shared" si="252"/>
        <v>41933.041643518518</v>
      </c>
      <c r="M3231" s="19">
        <f t="shared" si="253"/>
        <v>2014</v>
      </c>
      <c r="N3231" s="14">
        <f t="shared" si="250"/>
        <v>41963.083310185189</v>
      </c>
      <c r="O3231" t="b">
        <v>1</v>
      </c>
      <c r="P3231">
        <v>202</v>
      </c>
      <c r="Q3231" t="b">
        <v>1</v>
      </c>
      <c r="R3231" t="s">
        <v>8271</v>
      </c>
      <c r="S3231" s="7">
        <f t="shared" si="251"/>
        <v>107.86500000000001</v>
      </c>
      <c r="T3231" s="7">
        <f t="shared" si="254"/>
        <v>106.79702970297029</v>
      </c>
      <c r="U3231" t="s">
        <v>8317</v>
      </c>
      <c r="V3231" t="s">
        <v>8318</v>
      </c>
    </row>
    <row r="3232" spans="1:22" ht="4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37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4">
        <f t="shared" si="252"/>
        <v>41897.918124999997</v>
      </c>
      <c r="M3232" s="19">
        <f t="shared" si="253"/>
        <v>2014</v>
      </c>
      <c r="N3232" s="14">
        <f t="shared" si="250"/>
        <v>41912.915972222225</v>
      </c>
      <c r="O3232" t="b">
        <v>1</v>
      </c>
      <c r="P3232">
        <v>37</v>
      </c>
      <c r="Q3232" t="b">
        <v>1</v>
      </c>
      <c r="R3232" t="s">
        <v>8271</v>
      </c>
      <c r="S3232" s="7">
        <f t="shared" si="251"/>
        <v>109.88461538461539</v>
      </c>
      <c r="T3232" s="7">
        <f t="shared" si="254"/>
        <v>77.21621621621621</v>
      </c>
      <c r="U3232" t="s">
        <v>8317</v>
      </c>
      <c r="V3232" t="s">
        <v>8318</v>
      </c>
    </row>
    <row r="3233" spans="1:22" ht="4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28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4">
        <f t="shared" si="252"/>
        <v>42446.693831018521</v>
      </c>
      <c r="M3233" s="19">
        <f t="shared" si="253"/>
        <v>2016</v>
      </c>
      <c r="N3233" s="14">
        <f t="shared" si="250"/>
        <v>42476.693831018521</v>
      </c>
      <c r="O3233" t="b">
        <v>0</v>
      </c>
      <c r="P3233">
        <v>28</v>
      </c>
      <c r="Q3233" t="b">
        <v>1</v>
      </c>
      <c r="R3233" t="s">
        <v>8271</v>
      </c>
      <c r="S3233" s="7">
        <f t="shared" si="251"/>
        <v>161</v>
      </c>
      <c r="T3233" s="7">
        <f t="shared" si="254"/>
        <v>57.5</v>
      </c>
      <c r="U3233" t="s">
        <v>8317</v>
      </c>
      <c r="V3233" t="s">
        <v>8318</v>
      </c>
    </row>
    <row r="3234" spans="1:22" ht="4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26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4">
        <f t="shared" si="252"/>
        <v>42463.56385416667</v>
      </c>
      <c r="M3234" s="19">
        <f t="shared" si="253"/>
        <v>2016</v>
      </c>
      <c r="N3234" s="14">
        <f t="shared" si="250"/>
        <v>42493.915972222225</v>
      </c>
      <c r="O3234" t="b">
        <v>1</v>
      </c>
      <c r="P3234">
        <v>26</v>
      </c>
      <c r="Q3234" t="b">
        <v>1</v>
      </c>
      <c r="R3234" t="s">
        <v>8271</v>
      </c>
      <c r="S3234" s="7">
        <f t="shared" si="251"/>
        <v>131.20000000000002</v>
      </c>
      <c r="T3234" s="7">
        <f t="shared" si="254"/>
        <v>50.46153846153846</v>
      </c>
      <c r="U3234" t="s">
        <v>8317</v>
      </c>
      <c r="V3234" t="s">
        <v>8318</v>
      </c>
    </row>
    <row r="3235" spans="1:22" ht="4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61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4">
        <f t="shared" si="252"/>
        <v>42766.555034722223</v>
      </c>
      <c r="M3235" s="19">
        <f t="shared" si="253"/>
        <v>2017</v>
      </c>
      <c r="N3235" s="14">
        <f t="shared" si="250"/>
        <v>42796.555034722223</v>
      </c>
      <c r="O3235" t="b">
        <v>0</v>
      </c>
      <c r="P3235">
        <v>61</v>
      </c>
      <c r="Q3235" t="b">
        <v>1</v>
      </c>
      <c r="R3235" t="s">
        <v>8271</v>
      </c>
      <c r="S3235" s="7">
        <f t="shared" si="251"/>
        <v>118.8</v>
      </c>
      <c r="T3235" s="7">
        <f t="shared" si="254"/>
        <v>97.377049180327873</v>
      </c>
      <c r="U3235" t="s">
        <v>8317</v>
      </c>
      <c r="V3235" t="s">
        <v>8318</v>
      </c>
    </row>
    <row r="3236" spans="1:22" ht="4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115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4">
        <f t="shared" si="252"/>
        <v>42734.539444444439</v>
      </c>
      <c r="M3236" s="19">
        <f t="shared" si="253"/>
        <v>2016</v>
      </c>
      <c r="N3236" s="14">
        <f t="shared" si="250"/>
        <v>42767.729861111111</v>
      </c>
      <c r="O3236" t="b">
        <v>0</v>
      </c>
      <c r="P3236">
        <v>115</v>
      </c>
      <c r="Q3236" t="b">
        <v>1</v>
      </c>
      <c r="R3236" t="s">
        <v>8271</v>
      </c>
      <c r="S3236" s="7">
        <f t="shared" si="251"/>
        <v>100.39275000000001</v>
      </c>
      <c r="T3236" s="7">
        <f t="shared" si="254"/>
        <v>34.91921739130435</v>
      </c>
      <c r="U3236" t="s">
        <v>8317</v>
      </c>
      <c r="V3236" t="s">
        <v>8318</v>
      </c>
    </row>
    <row r="3237" spans="1:22" ht="4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181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4">
        <f t="shared" si="252"/>
        <v>42522.097812499997</v>
      </c>
      <c r="M3237" s="19">
        <f t="shared" si="253"/>
        <v>2016</v>
      </c>
      <c r="N3237" s="14">
        <f t="shared" si="250"/>
        <v>42552.097812499997</v>
      </c>
      <c r="O3237" t="b">
        <v>1</v>
      </c>
      <c r="P3237">
        <v>181</v>
      </c>
      <c r="Q3237" t="b">
        <v>1</v>
      </c>
      <c r="R3237" t="s">
        <v>8271</v>
      </c>
      <c r="S3237" s="7">
        <f t="shared" si="251"/>
        <v>103.20666666666666</v>
      </c>
      <c r="T3237" s="7">
        <f t="shared" si="254"/>
        <v>85.530386740331494</v>
      </c>
      <c r="U3237" t="s">
        <v>8317</v>
      </c>
      <c r="V3237" t="s">
        <v>8318</v>
      </c>
    </row>
    <row r="3238" spans="1:22" ht="4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110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4">
        <f t="shared" si="252"/>
        <v>42702.667048611111</v>
      </c>
      <c r="M3238" s="19">
        <f t="shared" si="253"/>
        <v>2016</v>
      </c>
      <c r="N3238" s="14">
        <f t="shared" si="250"/>
        <v>42732.667048611111</v>
      </c>
      <c r="O3238" t="b">
        <v>0</v>
      </c>
      <c r="P3238">
        <v>110</v>
      </c>
      <c r="Q3238" t="b">
        <v>1</v>
      </c>
      <c r="R3238" t="s">
        <v>8271</v>
      </c>
      <c r="S3238" s="7">
        <f t="shared" si="251"/>
        <v>100.6</v>
      </c>
      <c r="T3238" s="7">
        <f t="shared" si="254"/>
        <v>182.90909090909091</v>
      </c>
      <c r="U3238" t="s">
        <v>8317</v>
      </c>
      <c r="V3238" t="s">
        <v>8318</v>
      </c>
    </row>
    <row r="3239" spans="1:22" ht="30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269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4">
        <f t="shared" si="252"/>
        <v>42252.224351851852</v>
      </c>
      <c r="M3239" s="19">
        <f t="shared" si="253"/>
        <v>2015</v>
      </c>
      <c r="N3239" s="14">
        <f t="shared" si="250"/>
        <v>42275.915972222225</v>
      </c>
      <c r="O3239" t="b">
        <v>1</v>
      </c>
      <c r="P3239">
        <v>269</v>
      </c>
      <c r="Q3239" t="b">
        <v>1</v>
      </c>
      <c r="R3239" t="s">
        <v>8271</v>
      </c>
      <c r="S3239" s="7">
        <f t="shared" si="251"/>
        <v>100.78754285714287</v>
      </c>
      <c r="T3239" s="7">
        <f t="shared" si="254"/>
        <v>131.13620817843866</v>
      </c>
      <c r="U3239" t="s">
        <v>8317</v>
      </c>
      <c r="V3239" t="s">
        <v>8318</v>
      </c>
    </row>
    <row r="3240" spans="1:22" ht="4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79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4">
        <f t="shared" si="252"/>
        <v>42156.260393518518</v>
      </c>
      <c r="M3240" s="19">
        <f t="shared" si="253"/>
        <v>2015</v>
      </c>
      <c r="N3240" s="14">
        <f t="shared" si="250"/>
        <v>42186.260393518518</v>
      </c>
      <c r="O3240" t="b">
        <v>1</v>
      </c>
      <c r="P3240">
        <v>79</v>
      </c>
      <c r="Q3240" t="b">
        <v>1</v>
      </c>
      <c r="R3240" t="s">
        <v>8271</v>
      </c>
      <c r="S3240" s="7">
        <f t="shared" si="251"/>
        <v>112.32142857142857</v>
      </c>
      <c r="T3240" s="7">
        <f t="shared" si="254"/>
        <v>39.810126582278478</v>
      </c>
      <c r="U3240" t="s">
        <v>8317</v>
      </c>
      <c r="V3240" t="s">
        <v>8318</v>
      </c>
    </row>
    <row r="3241" spans="1:22" ht="45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104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4">
        <f t="shared" si="252"/>
        <v>42277.839039351849</v>
      </c>
      <c r="M3241" s="19">
        <f t="shared" si="253"/>
        <v>2015</v>
      </c>
      <c r="N3241" s="14">
        <f t="shared" si="250"/>
        <v>42302.749305555553</v>
      </c>
      <c r="O3241" t="b">
        <v>1</v>
      </c>
      <c r="P3241">
        <v>104</v>
      </c>
      <c r="Q3241" t="b">
        <v>1</v>
      </c>
      <c r="R3241" t="s">
        <v>8271</v>
      </c>
      <c r="S3241" s="7">
        <f t="shared" si="251"/>
        <v>105.91914022517912</v>
      </c>
      <c r="T3241" s="7">
        <f t="shared" si="254"/>
        <v>59.701730769230764</v>
      </c>
      <c r="U3241" t="s">
        <v>8317</v>
      </c>
      <c r="V3241" t="s">
        <v>8318</v>
      </c>
    </row>
    <row r="3242" spans="1:22" ht="4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34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4">
        <f t="shared" si="252"/>
        <v>42754.443842592591</v>
      </c>
      <c r="M3242" s="19">
        <f t="shared" si="253"/>
        <v>2017</v>
      </c>
      <c r="N3242" s="14">
        <f t="shared" si="250"/>
        <v>42782.708333333328</v>
      </c>
      <c r="O3242" t="b">
        <v>0</v>
      </c>
      <c r="P3242">
        <v>34</v>
      </c>
      <c r="Q3242" t="b">
        <v>1</v>
      </c>
      <c r="R3242" t="s">
        <v>8271</v>
      </c>
      <c r="S3242" s="7">
        <f t="shared" si="251"/>
        <v>100.56666666666668</v>
      </c>
      <c r="T3242" s="7">
        <f t="shared" si="254"/>
        <v>88.735294117647058</v>
      </c>
      <c r="U3242" t="s">
        <v>8317</v>
      </c>
      <c r="V3242" t="s">
        <v>8318</v>
      </c>
    </row>
    <row r="3243" spans="1:22" ht="45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167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4">
        <f t="shared" si="252"/>
        <v>41893.074884259258</v>
      </c>
      <c r="M3243" s="19">
        <f t="shared" si="253"/>
        <v>2014</v>
      </c>
      <c r="N3243" s="14">
        <f t="shared" si="250"/>
        <v>41926.040972222225</v>
      </c>
      <c r="O3243" t="b">
        <v>1</v>
      </c>
      <c r="P3243">
        <v>167</v>
      </c>
      <c r="Q3243" t="b">
        <v>1</v>
      </c>
      <c r="R3243" t="s">
        <v>8271</v>
      </c>
      <c r="S3243" s="7">
        <f t="shared" si="251"/>
        <v>115.30588235294117</v>
      </c>
      <c r="T3243" s="7">
        <f t="shared" si="254"/>
        <v>58.688622754491021</v>
      </c>
      <c r="U3243" t="s">
        <v>8317</v>
      </c>
      <c r="V3243" t="s">
        <v>8318</v>
      </c>
    </row>
    <row r="3244" spans="1:22" ht="30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183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4">
        <f t="shared" si="252"/>
        <v>41871.505694444444</v>
      </c>
      <c r="M3244" s="19">
        <f t="shared" si="253"/>
        <v>2014</v>
      </c>
      <c r="N3244" s="14">
        <f t="shared" si="250"/>
        <v>41901.505694444444</v>
      </c>
      <c r="O3244" t="b">
        <v>1</v>
      </c>
      <c r="P3244">
        <v>183</v>
      </c>
      <c r="Q3244" t="b">
        <v>1</v>
      </c>
      <c r="R3244" t="s">
        <v>8271</v>
      </c>
      <c r="S3244" s="7">
        <f t="shared" si="251"/>
        <v>127.30419999999999</v>
      </c>
      <c r="T3244" s="7">
        <f t="shared" si="254"/>
        <v>69.56513661202186</v>
      </c>
      <c r="U3244" t="s">
        <v>8317</v>
      </c>
      <c r="V3244" t="s">
        <v>8318</v>
      </c>
    </row>
    <row r="3245" spans="1:22" ht="4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71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4">
        <f t="shared" si="252"/>
        <v>42261.846782407403</v>
      </c>
      <c r="M3245" s="19">
        <f t="shared" si="253"/>
        <v>2015</v>
      </c>
      <c r="N3245" s="14">
        <f t="shared" si="250"/>
        <v>42285.75</v>
      </c>
      <c r="O3245" t="b">
        <v>1</v>
      </c>
      <c r="P3245">
        <v>71</v>
      </c>
      <c r="Q3245" t="b">
        <v>1</v>
      </c>
      <c r="R3245" t="s">
        <v>8271</v>
      </c>
      <c r="S3245" s="7">
        <f t="shared" si="251"/>
        <v>102.83750000000001</v>
      </c>
      <c r="T3245" s="7">
        <f t="shared" si="254"/>
        <v>115.87323943661971</v>
      </c>
      <c r="U3245" t="s">
        <v>8317</v>
      </c>
      <c r="V3245" t="s">
        <v>8318</v>
      </c>
    </row>
    <row r="3246" spans="1:22" ht="4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69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4">
        <f t="shared" si="252"/>
        <v>42675.444236111114</v>
      </c>
      <c r="M3246" s="19">
        <f t="shared" si="253"/>
        <v>2016</v>
      </c>
      <c r="N3246" s="14">
        <f t="shared" si="250"/>
        <v>42705.485902777778</v>
      </c>
      <c r="O3246" t="b">
        <v>0</v>
      </c>
      <c r="P3246">
        <v>69</v>
      </c>
      <c r="Q3246" t="b">
        <v>1</v>
      </c>
      <c r="R3246" t="s">
        <v>8271</v>
      </c>
      <c r="S3246" s="7">
        <f t="shared" si="251"/>
        <v>102.9375</v>
      </c>
      <c r="T3246" s="7">
        <f t="shared" si="254"/>
        <v>23.869565217391305</v>
      </c>
      <c r="U3246" t="s">
        <v>8317</v>
      </c>
      <c r="V3246" t="s">
        <v>8318</v>
      </c>
    </row>
    <row r="3247" spans="1:22" ht="4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270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4">
        <f t="shared" si="252"/>
        <v>42135.35020833333</v>
      </c>
      <c r="M3247" s="19">
        <f t="shared" si="253"/>
        <v>2015</v>
      </c>
      <c r="N3247" s="14">
        <f t="shared" si="250"/>
        <v>42166.833333333328</v>
      </c>
      <c r="O3247" t="b">
        <v>0</v>
      </c>
      <c r="P3247">
        <v>270</v>
      </c>
      <c r="Q3247" t="b">
        <v>1</v>
      </c>
      <c r="R3247" t="s">
        <v>8271</v>
      </c>
      <c r="S3247" s="7">
        <f t="shared" si="251"/>
        <v>104.3047619047619</v>
      </c>
      <c r="T3247" s="7">
        <f t="shared" si="254"/>
        <v>81.125925925925927</v>
      </c>
      <c r="U3247" t="s">
        <v>8317</v>
      </c>
      <c r="V3247" t="s">
        <v>8318</v>
      </c>
    </row>
    <row r="3248" spans="1:22" ht="4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193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4">
        <f t="shared" si="252"/>
        <v>42230.222222222219</v>
      </c>
      <c r="M3248" s="19">
        <f t="shared" si="253"/>
        <v>2015</v>
      </c>
      <c r="N3248" s="14">
        <f t="shared" si="250"/>
        <v>42258.915972222225</v>
      </c>
      <c r="O3248" t="b">
        <v>1</v>
      </c>
      <c r="P3248">
        <v>193</v>
      </c>
      <c r="Q3248" t="b">
        <v>1</v>
      </c>
      <c r="R3248" t="s">
        <v>8271</v>
      </c>
      <c r="S3248" s="7">
        <f t="shared" si="251"/>
        <v>111.22000000000001</v>
      </c>
      <c r="T3248" s="7">
        <f t="shared" si="254"/>
        <v>57.626943005181346</v>
      </c>
      <c r="U3248" t="s">
        <v>8317</v>
      </c>
      <c r="V3248" t="s">
        <v>8318</v>
      </c>
    </row>
    <row r="3249" spans="1:22" ht="4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57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4">
        <f t="shared" si="252"/>
        <v>42167.184166666666</v>
      </c>
      <c r="M3249" s="19">
        <f t="shared" si="253"/>
        <v>2015</v>
      </c>
      <c r="N3249" s="14">
        <f t="shared" si="250"/>
        <v>42197.184166666666</v>
      </c>
      <c r="O3249" t="b">
        <v>1</v>
      </c>
      <c r="P3249">
        <v>57</v>
      </c>
      <c r="Q3249" t="b">
        <v>1</v>
      </c>
      <c r="R3249" t="s">
        <v>8271</v>
      </c>
      <c r="S3249" s="7">
        <f t="shared" si="251"/>
        <v>105.86</v>
      </c>
      <c r="T3249" s="7">
        <f t="shared" si="254"/>
        <v>46.429824561403507</v>
      </c>
      <c r="U3249" t="s">
        <v>8317</v>
      </c>
      <c r="V3249" t="s">
        <v>8318</v>
      </c>
    </row>
    <row r="3250" spans="1:22" ht="30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200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4">
        <f t="shared" si="252"/>
        <v>42068.638391203705</v>
      </c>
      <c r="M3250" s="19">
        <f t="shared" si="253"/>
        <v>2015</v>
      </c>
      <c r="N3250" s="14">
        <f t="shared" si="250"/>
        <v>42098.596724537041</v>
      </c>
      <c r="O3250" t="b">
        <v>1</v>
      </c>
      <c r="P3250">
        <v>200</v>
      </c>
      <c r="Q3250" t="b">
        <v>1</v>
      </c>
      <c r="R3250" t="s">
        <v>8271</v>
      </c>
      <c r="S3250" s="7">
        <f t="shared" si="251"/>
        <v>100.79166666666666</v>
      </c>
      <c r="T3250" s="7">
        <f t="shared" si="254"/>
        <v>60.475000000000001</v>
      </c>
      <c r="U3250" t="s">
        <v>8317</v>
      </c>
      <c r="V3250" t="s">
        <v>8318</v>
      </c>
    </row>
    <row r="3251" spans="1:22" ht="4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88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4">
        <f t="shared" si="252"/>
        <v>42145.496689814812</v>
      </c>
      <c r="M3251" s="19">
        <f t="shared" si="253"/>
        <v>2015</v>
      </c>
      <c r="N3251" s="14">
        <f t="shared" si="250"/>
        <v>42175.496689814812</v>
      </c>
      <c r="O3251" t="b">
        <v>1</v>
      </c>
      <c r="P3251">
        <v>88</v>
      </c>
      <c r="Q3251" t="b">
        <v>1</v>
      </c>
      <c r="R3251" t="s">
        <v>8271</v>
      </c>
      <c r="S3251" s="7">
        <f t="shared" si="251"/>
        <v>104.92727272727274</v>
      </c>
      <c r="T3251" s="7">
        <f t="shared" si="254"/>
        <v>65.579545454545453</v>
      </c>
      <c r="U3251" t="s">
        <v>8317</v>
      </c>
      <c r="V3251" t="s">
        <v>8318</v>
      </c>
    </row>
    <row r="3252" spans="1:22" ht="45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213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4">
        <f t="shared" si="252"/>
        <v>41918.492175925923</v>
      </c>
      <c r="M3252" s="19">
        <f t="shared" si="253"/>
        <v>2014</v>
      </c>
      <c r="N3252" s="14">
        <f t="shared" si="250"/>
        <v>41948.533842592595</v>
      </c>
      <c r="O3252" t="b">
        <v>1</v>
      </c>
      <c r="P3252">
        <v>213</v>
      </c>
      <c r="Q3252" t="b">
        <v>1</v>
      </c>
      <c r="R3252" t="s">
        <v>8271</v>
      </c>
      <c r="S3252" s="7">
        <f t="shared" si="251"/>
        <v>101.55199999999999</v>
      </c>
      <c r="T3252" s="7">
        <f t="shared" si="254"/>
        <v>119.1924882629108</v>
      </c>
      <c r="U3252" t="s">
        <v>8317</v>
      </c>
      <c r="V3252" t="s">
        <v>8318</v>
      </c>
    </row>
    <row r="3253" spans="1:22" ht="4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20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4">
        <f t="shared" si="252"/>
        <v>42146.481087962966</v>
      </c>
      <c r="M3253" s="19">
        <f t="shared" si="253"/>
        <v>2015</v>
      </c>
      <c r="N3253" s="14">
        <f t="shared" si="250"/>
        <v>42176.481087962966</v>
      </c>
      <c r="O3253" t="b">
        <v>1</v>
      </c>
      <c r="P3253">
        <v>20</v>
      </c>
      <c r="Q3253" t="b">
        <v>1</v>
      </c>
      <c r="R3253" t="s">
        <v>8271</v>
      </c>
      <c r="S3253" s="7">
        <f t="shared" si="251"/>
        <v>110.73333333333333</v>
      </c>
      <c r="T3253" s="7">
        <f t="shared" si="254"/>
        <v>83.05</v>
      </c>
      <c r="U3253" t="s">
        <v>8317</v>
      </c>
      <c r="V3253" t="s">
        <v>8318</v>
      </c>
    </row>
    <row r="3254" spans="1:22" ht="30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4">
        <f t="shared" si="252"/>
        <v>42590.222685185188</v>
      </c>
      <c r="M3254" s="19">
        <f t="shared" si="253"/>
        <v>2016</v>
      </c>
      <c r="N3254" s="14">
        <f t="shared" si="250"/>
        <v>42620.222685185188</v>
      </c>
      <c r="O3254" t="b">
        <v>1</v>
      </c>
      <c r="P3254">
        <v>50</v>
      </c>
      <c r="Q3254" t="b">
        <v>1</v>
      </c>
      <c r="R3254" t="s">
        <v>8271</v>
      </c>
      <c r="S3254" s="7">
        <f t="shared" si="251"/>
        <v>127.82222222222221</v>
      </c>
      <c r="T3254" s="7">
        <f t="shared" si="254"/>
        <v>57.52</v>
      </c>
      <c r="U3254" t="s">
        <v>8317</v>
      </c>
      <c r="V3254" t="s">
        <v>8318</v>
      </c>
    </row>
    <row r="3255" spans="1:22" ht="30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115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4">
        <f t="shared" si="252"/>
        <v>42602.326712962968</v>
      </c>
      <c r="M3255" s="19">
        <f t="shared" si="253"/>
        <v>2016</v>
      </c>
      <c r="N3255" s="14">
        <f t="shared" si="250"/>
        <v>42620.90625</v>
      </c>
      <c r="O3255" t="b">
        <v>1</v>
      </c>
      <c r="P3255">
        <v>115</v>
      </c>
      <c r="Q3255" t="b">
        <v>1</v>
      </c>
      <c r="R3255" t="s">
        <v>8271</v>
      </c>
      <c r="S3255" s="7">
        <f t="shared" si="251"/>
        <v>101.82500000000002</v>
      </c>
      <c r="T3255" s="7">
        <f t="shared" si="254"/>
        <v>177.08695652173913</v>
      </c>
      <c r="U3255" t="s">
        <v>8317</v>
      </c>
      <c r="V3255" t="s">
        <v>8318</v>
      </c>
    </row>
    <row r="3256" spans="1:22" ht="4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186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4">
        <f t="shared" si="252"/>
        <v>42058.835752314815</v>
      </c>
      <c r="M3256" s="19">
        <f t="shared" si="253"/>
        <v>2015</v>
      </c>
      <c r="N3256" s="14">
        <f t="shared" si="250"/>
        <v>42088.794085648144</v>
      </c>
      <c r="O3256" t="b">
        <v>1</v>
      </c>
      <c r="P3256">
        <v>186</v>
      </c>
      <c r="Q3256" t="b">
        <v>1</v>
      </c>
      <c r="R3256" t="s">
        <v>8271</v>
      </c>
      <c r="S3256" s="7">
        <f t="shared" si="251"/>
        <v>101.25769230769231</v>
      </c>
      <c r="T3256" s="7">
        <f t="shared" si="254"/>
        <v>70.771505376344081</v>
      </c>
      <c r="U3256" t="s">
        <v>8317</v>
      </c>
      <c r="V3256" t="s">
        <v>8318</v>
      </c>
    </row>
    <row r="3257" spans="1:22" ht="45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18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4">
        <f t="shared" si="252"/>
        <v>41889.518229166664</v>
      </c>
      <c r="M3257" s="19">
        <f t="shared" si="253"/>
        <v>2014</v>
      </c>
      <c r="N3257" s="14">
        <f t="shared" si="250"/>
        <v>41919.518229166664</v>
      </c>
      <c r="O3257" t="b">
        <v>1</v>
      </c>
      <c r="P3257">
        <v>18</v>
      </c>
      <c r="Q3257" t="b">
        <v>1</v>
      </c>
      <c r="R3257" t="s">
        <v>8271</v>
      </c>
      <c r="S3257" s="7">
        <f t="shared" si="251"/>
        <v>175</v>
      </c>
      <c r="T3257" s="7">
        <f t="shared" si="254"/>
        <v>29.166666666666668</v>
      </c>
      <c r="U3257" t="s">
        <v>8317</v>
      </c>
      <c r="V3257" t="s">
        <v>8318</v>
      </c>
    </row>
    <row r="3258" spans="1:22" ht="30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176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4">
        <f t="shared" si="252"/>
        <v>42144.323807870373</v>
      </c>
      <c r="M3258" s="19">
        <f t="shared" si="253"/>
        <v>2015</v>
      </c>
      <c r="N3258" s="14">
        <f t="shared" si="250"/>
        <v>42165.915972222225</v>
      </c>
      <c r="O3258" t="b">
        <v>1</v>
      </c>
      <c r="P3258">
        <v>176</v>
      </c>
      <c r="Q3258" t="b">
        <v>1</v>
      </c>
      <c r="R3258" t="s">
        <v>8271</v>
      </c>
      <c r="S3258" s="7">
        <f t="shared" si="251"/>
        <v>128.06</v>
      </c>
      <c r="T3258" s="7">
        <f t="shared" si="254"/>
        <v>72.76136363636364</v>
      </c>
      <c r="U3258" t="s">
        <v>8317</v>
      </c>
      <c r="V3258" t="s">
        <v>8318</v>
      </c>
    </row>
    <row r="3259" spans="1:22" ht="4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41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4">
        <f t="shared" si="252"/>
        <v>42758.309629629628</v>
      </c>
      <c r="M3259" s="19">
        <f t="shared" si="253"/>
        <v>2017</v>
      </c>
      <c r="N3259" s="14">
        <f t="shared" si="250"/>
        <v>42788.309629629628</v>
      </c>
      <c r="O3259" t="b">
        <v>0</v>
      </c>
      <c r="P3259">
        <v>41</v>
      </c>
      <c r="Q3259" t="b">
        <v>1</v>
      </c>
      <c r="R3259" t="s">
        <v>8271</v>
      </c>
      <c r="S3259" s="7">
        <f t="shared" si="251"/>
        <v>106.29949999999999</v>
      </c>
      <c r="T3259" s="7">
        <f t="shared" si="254"/>
        <v>51.853414634146333</v>
      </c>
      <c r="U3259" t="s">
        <v>8317</v>
      </c>
      <c r="V3259" t="s">
        <v>8318</v>
      </c>
    </row>
    <row r="3260" spans="1:22" ht="30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75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4">
        <f t="shared" si="252"/>
        <v>41982.637280092589</v>
      </c>
      <c r="M3260" s="19">
        <f t="shared" si="253"/>
        <v>2014</v>
      </c>
      <c r="N3260" s="14">
        <f t="shared" si="250"/>
        <v>42012.637280092589</v>
      </c>
      <c r="O3260" t="b">
        <v>1</v>
      </c>
      <c r="P3260">
        <v>75</v>
      </c>
      <c r="Q3260" t="b">
        <v>1</v>
      </c>
      <c r="R3260" t="s">
        <v>8271</v>
      </c>
      <c r="S3260" s="7">
        <f t="shared" si="251"/>
        <v>105.21428571428571</v>
      </c>
      <c r="T3260" s="7">
        <f t="shared" si="254"/>
        <v>98.2</v>
      </c>
      <c r="U3260" t="s">
        <v>8317</v>
      </c>
      <c r="V3260" t="s">
        <v>8318</v>
      </c>
    </row>
    <row r="3261" spans="1:22" ht="4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97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4">
        <f t="shared" si="252"/>
        <v>42614.510937500003</v>
      </c>
      <c r="M3261" s="19">
        <f t="shared" si="253"/>
        <v>2016</v>
      </c>
      <c r="N3261" s="14">
        <f t="shared" si="250"/>
        <v>42643.915972222225</v>
      </c>
      <c r="O3261" t="b">
        <v>1</v>
      </c>
      <c r="P3261">
        <v>97</v>
      </c>
      <c r="Q3261" t="b">
        <v>1</v>
      </c>
      <c r="R3261" t="s">
        <v>8271</v>
      </c>
      <c r="S3261" s="7">
        <f t="shared" si="251"/>
        <v>106.16782608695652</v>
      </c>
      <c r="T3261" s="7">
        <f t="shared" si="254"/>
        <v>251.7381443298969</v>
      </c>
      <c r="U3261" t="s">
        <v>8317</v>
      </c>
      <c r="V3261" t="s">
        <v>8318</v>
      </c>
    </row>
    <row r="3262" spans="1:22" ht="4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73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4">
        <f t="shared" si="252"/>
        <v>42303.422662037032</v>
      </c>
      <c r="M3262" s="19">
        <f t="shared" si="253"/>
        <v>2015</v>
      </c>
      <c r="N3262" s="14">
        <f t="shared" si="250"/>
        <v>42338.464328703703</v>
      </c>
      <c r="O3262" t="b">
        <v>1</v>
      </c>
      <c r="P3262">
        <v>73</v>
      </c>
      <c r="Q3262" t="b">
        <v>1</v>
      </c>
      <c r="R3262" t="s">
        <v>8271</v>
      </c>
      <c r="S3262" s="7">
        <f t="shared" si="251"/>
        <v>109.24000000000001</v>
      </c>
      <c r="T3262" s="7">
        <f t="shared" si="254"/>
        <v>74.821917808219183</v>
      </c>
      <c r="U3262" t="s">
        <v>8317</v>
      </c>
      <c r="V3262" t="s">
        <v>8318</v>
      </c>
    </row>
    <row r="3263" spans="1:22" ht="4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49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4">
        <f t="shared" si="252"/>
        <v>42171.475416666668</v>
      </c>
      <c r="M3263" s="19">
        <f t="shared" si="253"/>
        <v>2015</v>
      </c>
      <c r="N3263" s="14">
        <f t="shared" si="250"/>
        <v>42201.475416666668</v>
      </c>
      <c r="O3263" t="b">
        <v>1</v>
      </c>
      <c r="P3263">
        <v>49</v>
      </c>
      <c r="Q3263" t="b">
        <v>1</v>
      </c>
      <c r="R3263" t="s">
        <v>8271</v>
      </c>
      <c r="S3263" s="7">
        <f t="shared" si="251"/>
        <v>100.45454545454547</v>
      </c>
      <c r="T3263" s="7">
        <f t="shared" si="254"/>
        <v>67.65306122448979</v>
      </c>
      <c r="U3263" t="s">
        <v>8317</v>
      </c>
      <c r="V3263" t="s">
        <v>8318</v>
      </c>
    </row>
    <row r="3264" spans="1:22" ht="30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134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4">
        <f t="shared" si="252"/>
        <v>41964.065532407403</v>
      </c>
      <c r="M3264" s="19">
        <f t="shared" si="253"/>
        <v>2014</v>
      </c>
      <c r="N3264" s="14">
        <f t="shared" si="250"/>
        <v>41994.916666666672</v>
      </c>
      <c r="O3264" t="b">
        <v>1</v>
      </c>
      <c r="P3264">
        <v>134</v>
      </c>
      <c r="Q3264" t="b">
        <v>1</v>
      </c>
      <c r="R3264" t="s">
        <v>8271</v>
      </c>
      <c r="S3264" s="7">
        <f t="shared" si="251"/>
        <v>103.04098360655738</v>
      </c>
      <c r="T3264" s="7">
        <f t="shared" si="254"/>
        <v>93.81343283582089</v>
      </c>
      <c r="U3264" t="s">
        <v>8317</v>
      </c>
      <c r="V3264" t="s">
        <v>8318</v>
      </c>
    </row>
    <row r="3265" spans="1:22" ht="30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68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4">
        <f t="shared" si="252"/>
        <v>42284.266064814816</v>
      </c>
      <c r="M3265" s="19">
        <f t="shared" si="253"/>
        <v>2015</v>
      </c>
      <c r="N3265" s="14">
        <f t="shared" si="250"/>
        <v>42307.625</v>
      </c>
      <c r="O3265" t="b">
        <v>1</v>
      </c>
      <c r="P3265">
        <v>68</v>
      </c>
      <c r="Q3265" t="b">
        <v>1</v>
      </c>
      <c r="R3265" t="s">
        <v>8271</v>
      </c>
      <c r="S3265" s="7">
        <f t="shared" si="251"/>
        <v>112.1664</v>
      </c>
      <c r="T3265" s="7">
        <f t="shared" si="254"/>
        <v>41.237647058823526</v>
      </c>
      <c r="U3265" t="s">
        <v>8317</v>
      </c>
      <c r="V3265" t="s">
        <v>8318</v>
      </c>
    </row>
    <row r="3266" spans="1:22" ht="30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49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4">
        <f t="shared" si="252"/>
        <v>42016.550208333334</v>
      </c>
      <c r="M3266" s="19">
        <f t="shared" si="253"/>
        <v>2015</v>
      </c>
      <c r="N3266" s="14">
        <f t="shared" ref="N3266:N3329" si="255">(J3266/86400)+25569+(-6/24)</f>
        <v>42032.666666666672</v>
      </c>
      <c r="O3266" t="b">
        <v>1</v>
      </c>
      <c r="P3266">
        <v>49</v>
      </c>
      <c r="Q3266" t="b">
        <v>1</v>
      </c>
      <c r="R3266" t="s">
        <v>8271</v>
      </c>
      <c r="S3266" s="7">
        <f t="shared" ref="S3266:S3329" si="256">F3266/D3266*100</f>
        <v>103</v>
      </c>
      <c r="T3266" s="7">
        <f t="shared" si="254"/>
        <v>52.551020408163268</v>
      </c>
      <c r="U3266" t="s">
        <v>8317</v>
      </c>
      <c r="V3266" t="s">
        <v>8318</v>
      </c>
    </row>
    <row r="3267" spans="1:22" ht="4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63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4">
        <f t="shared" ref="L3267:L3330" si="257">(K3267/86400)+25569+(-6/24)</f>
        <v>42311.461979166663</v>
      </c>
      <c r="M3267" s="19">
        <f t="shared" ref="M3267:M3330" si="258">YEAR(L3267)</f>
        <v>2015</v>
      </c>
      <c r="N3267" s="14">
        <f t="shared" si="255"/>
        <v>42341.458333333328</v>
      </c>
      <c r="O3267" t="b">
        <v>1</v>
      </c>
      <c r="P3267">
        <v>63</v>
      </c>
      <c r="Q3267" t="b">
        <v>1</v>
      </c>
      <c r="R3267" t="s">
        <v>8271</v>
      </c>
      <c r="S3267" s="7">
        <f t="shared" si="256"/>
        <v>164</v>
      </c>
      <c r="T3267" s="7">
        <f t="shared" ref="T3267:T3330" si="259">IFERROR(F3267/P3267,0)</f>
        <v>70.285714285714292</v>
      </c>
      <c r="U3267" t="s">
        <v>8317</v>
      </c>
      <c r="V3267" t="s">
        <v>8318</v>
      </c>
    </row>
    <row r="3268" spans="1:22" ht="4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163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4">
        <f t="shared" si="257"/>
        <v>42136.286134259259</v>
      </c>
      <c r="M3268" s="19">
        <f t="shared" si="258"/>
        <v>2015</v>
      </c>
      <c r="N3268" s="14">
        <f t="shared" si="255"/>
        <v>42167.625</v>
      </c>
      <c r="O3268" t="b">
        <v>1</v>
      </c>
      <c r="P3268">
        <v>163</v>
      </c>
      <c r="Q3268" t="b">
        <v>1</v>
      </c>
      <c r="R3268" t="s">
        <v>8271</v>
      </c>
      <c r="S3268" s="7">
        <f t="shared" si="256"/>
        <v>131.28333333333333</v>
      </c>
      <c r="T3268" s="7">
        <f t="shared" si="259"/>
        <v>48.325153374233132</v>
      </c>
      <c r="U3268" t="s">
        <v>8317</v>
      </c>
      <c r="V3268" t="s">
        <v>8318</v>
      </c>
    </row>
    <row r="3269" spans="1:22" ht="4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288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4">
        <f t="shared" si="257"/>
        <v>42172.507638888885</v>
      </c>
      <c r="M3269" s="19">
        <f t="shared" si="258"/>
        <v>2015</v>
      </c>
      <c r="N3269" s="14">
        <f t="shared" si="255"/>
        <v>42202.507638888885</v>
      </c>
      <c r="O3269" t="b">
        <v>1</v>
      </c>
      <c r="P3269">
        <v>288</v>
      </c>
      <c r="Q3269" t="b">
        <v>1</v>
      </c>
      <c r="R3269" t="s">
        <v>8271</v>
      </c>
      <c r="S3269" s="7">
        <f t="shared" si="256"/>
        <v>102.1</v>
      </c>
      <c r="T3269" s="7">
        <f t="shared" si="259"/>
        <v>53.177083333333336</v>
      </c>
      <c r="U3269" t="s">
        <v>8317</v>
      </c>
      <c r="V3269" t="s">
        <v>8318</v>
      </c>
    </row>
    <row r="3270" spans="1:22" ht="4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42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4">
        <f t="shared" si="257"/>
        <v>42590.65425925926</v>
      </c>
      <c r="M3270" s="19">
        <f t="shared" si="258"/>
        <v>2016</v>
      </c>
      <c r="N3270" s="14">
        <f t="shared" si="255"/>
        <v>42606.65425925926</v>
      </c>
      <c r="O3270" t="b">
        <v>1</v>
      </c>
      <c r="P3270">
        <v>42</v>
      </c>
      <c r="Q3270" t="b">
        <v>1</v>
      </c>
      <c r="R3270" t="s">
        <v>8271</v>
      </c>
      <c r="S3270" s="7">
        <f t="shared" si="256"/>
        <v>128</v>
      </c>
      <c r="T3270" s="7">
        <f t="shared" si="259"/>
        <v>60.952380952380949</v>
      </c>
      <c r="U3270" t="s">
        <v>8317</v>
      </c>
      <c r="V3270" t="s">
        <v>8318</v>
      </c>
    </row>
    <row r="3271" spans="1:22" ht="4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70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4">
        <f t="shared" si="257"/>
        <v>42137.145798611113</v>
      </c>
      <c r="M3271" s="19">
        <f t="shared" si="258"/>
        <v>2015</v>
      </c>
      <c r="N3271" s="14">
        <f t="shared" si="255"/>
        <v>42171.208333333328</v>
      </c>
      <c r="O3271" t="b">
        <v>1</v>
      </c>
      <c r="P3271">
        <v>70</v>
      </c>
      <c r="Q3271" t="b">
        <v>1</v>
      </c>
      <c r="R3271" t="s">
        <v>8271</v>
      </c>
      <c r="S3271" s="7">
        <f t="shared" si="256"/>
        <v>101.49999999999999</v>
      </c>
      <c r="T3271" s="7">
        <f t="shared" si="259"/>
        <v>116</v>
      </c>
      <c r="U3271" t="s">
        <v>8317</v>
      </c>
      <c r="V3271" t="s">
        <v>8318</v>
      </c>
    </row>
    <row r="3272" spans="1:22" ht="45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30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4">
        <f t="shared" si="257"/>
        <v>42167.283159722225</v>
      </c>
      <c r="M3272" s="19">
        <f t="shared" si="258"/>
        <v>2015</v>
      </c>
      <c r="N3272" s="14">
        <f t="shared" si="255"/>
        <v>42197.283159722225</v>
      </c>
      <c r="O3272" t="b">
        <v>1</v>
      </c>
      <c r="P3272">
        <v>30</v>
      </c>
      <c r="Q3272" t="b">
        <v>1</v>
      </c>
      <c r="R3272" t="s">
        <v>8271</v>
      </c>
      <c r="S3272" s="7">
        <f t="shared" si="256"/>
        <v>101.66666666666666</v>
      </c>
      <c r="T3272" s="7">
        <f t="shared" si="259"/>
        <v>61</v>
      </c>
      <c r="U3272" t="s">
        <v>8317</v>
      </c>
      <c r="V3272" t="s">
        <v>8318</v>
      </c>
    </row>
    <row r="3273" spans="1:22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51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4">
        <f t="shared" si="257"/>
        <v>41915.187210648146</v>
      </c>
      <c r="M3273" s="19">
        <f t="shared" si="258"/>
        <v>2014</v>
      </c>
      <c r="N3273" s="14">
        <f t="shared" si="255"/>
        <v>41945.228877314818</v>
      </c>
      <c r="O3273" t="b">
        <v>1</v>
      </c>
      <c r="P3273">
        <v>51</v>
      </c>
      <c r="Q3273" t="b">
        <v>1</v>
      </c>
      <c r="R3273" t="s">
        <v>8271</v>
      </c>
      <c r="S3273" s="7">
        <f t="shared" si="256"/>
        <v>130</v>
      </c>
      <c r="T3273" s="7">
        <f t="shared" si="259"/>
        <v>38.235294117647058</v>
      </c>
      <c r="U3273" t="s">
        <v>8317</v>
      </c>
      <c r="V3273" t="s">
        <v>8318</v>
      </c>
    </row>
    <row r="3274" spans="1:22" ht="4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145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4">
        <f t="shared" si="257"/>
        <v>42284.250104166669</v>
      </c>
      <c r="M3274" s="19">
        <f t="shared" si="258"/>
        <v>2015</v>
      </c>
      <c r="N3274" s="14">
        <f t="shared" si="255"/>
        <v>42314.291770833333</v>
      </c>
      <c r="O3274" t="b">
        <v>1</v>
      </c>
      <c r="P3274">
        <v>145</v>
      </c>
      <c r="Q3274" t="b">
        <v>1</v>
      </c>
      <c r="R3274" t="s">
        <v>8271</v>
      </c>
      <c r="S3274" s="7">
        <f t="shared" si="256"/>
        <v>154.43</v>
      </c>
      <c r="T3274" s="7">
        <f t="shared" si="259"/>
        <v>106.50344827586207</v>
      </c>
      <c r="U3274" t="s">
        <v>8317</v>
      </c>
      <c r="V3274" t="s">
        <v>8318</v>
      </c>
    </row>
    <row r="3275" spans="1:22" ht="45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21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4">
        <f t="shared" si="257"/>
        <v>42611.551412037035</v>
      </c>
      <c r="M3275" s="19">
        <f t="shared" si="258"/>
        <v>2016</v>
      </c>
      <c r="N3275" s="14">
        <f t="shared" si="255"/>
        <v>42627.541666666672</v>
      </c>
      <c r="O3275" t="b">
        <v>1</v>
      </c>
      <c r="P3275">
        <v>21</v>
      </c>
      <c r="Q3275" t="b">
        <v>1</v>
      </c>
      <c r="R3275" t="s">
        <v>8271</v>
      </c>
      <c r="S3275" s="7">
        <f t="shared" si="256"/>
        <v>107.4</v>
      </c>
      <c r="T3275" s="7">
        <f t="shared" si="259"/>
        <v>204.57142857142858</v>
      </c>
      <c r="U3275" t="s">
        <v>8317</v>
      </c>
      <c r="V3275" t="s">
        <v>8318</v>
      </c>
    </row>
    <row r="3276" spans="1:22" ht="4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286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4">
        <f t="shared" si="257"/>
        <v>42400.454537037032</v>
      </c>
      <c r="M3276" s="19">
        <f t="shared" si="258"/>
        <v>2016</v>
      </c>
      <c r="N3276" s="14">
        <f t="shared" si="255"/>
        <v>42444.625</v>
      </c>
      <c r="O3276" t="b">
        <v>1</v>
      </c>
      <c r="P3276">
        <v>286</v>
      </c>
      <c r="Q3276" t="b">
        <v>1</v>
      </c>
      <c r="R3276" t="s">
        <v>8271</v>
      </c>
      <c r="S3276" s="7">
        <f t="shared" si="256"/>
        <v>101.32258064516128</v>
      </c>
      <c r="T3276" s="7">
        <f t="shared" si="259"/>
        <v>54.912587412587413</v>
      </c>
      <c r="U3276" t="s">
        <v>8317</v>
      </c>
      <c r="V3276" t="s">
        <v>8318</v>
      </c>
    </row>
    <row r="3277" spans="1:22" ht="4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12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4">
        <f t="shared" si="257"/>
        <v>42017.63045138889</v>
      </c>
      <c r="M3277" s="19">
        <f t="shared" si="258"/>
        <v>2015</v>
      </c>
      <c r="N3277" s="14">
        <f t="shared" si="255"/>
        <v>42043.9375</v>
      </c>
      <c r="O3277" t="b">
        <v>1</v>
      </c>
      <c r="P3277">
        <v>12</v>
      </c>
      <c r="Q3277" t="b">
        <v>1</v>
      </c>
      <c r="R3277" t="s">
        <v>8271</v>
      </c>
      <c r="S3277" s="7">
        <f t="shared" si="256"/>
        <v>100.27777777777777</v>
      </c>
      <c r="T3277" s="7">
        <f t="shared" si="259"/>
        <v>150.41666666666666</v>
      </c>
      <c r="U3277" t="s">
        <v>8317</v>
      </c>
      <c r="V3277" t="s">
        <v>8318</v>
      </c>
    </row>
    <row r="3278" spans="1:22" ht="4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100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4">
        <f t="shared" si="257"/>
        <v>42426.699988425928</v>
      </c>
      <c r="M3278" s="19">
        <f t="shared" si="258"/>
        <v>2016</v>
      </c>
      <c r="N3278" s="14">
        <f t="shared" si="255"/>
        <v>42460.915972222225</v>
      </c>
      <c r="O3278" t="b">
        <v>1</v>
      </c>
      <c r="P3278">
        <v>100</v>
      </c>
      <c r="Q3278" t="b">
        <v>1</v>
      </c>
      <c r="R3278" t="s">
        <v>8271</v>
      </c>
      <c r="S3278" s="7">
        <f t="shared" si="256"/>
        <v>116.84444444444443</v>
      </c>
      <c r="T3278" s="7">
        <f t="shared" si="259"/>
        <v>52.58</v>
      </c>
      <c r="U3278" t="s">
        <v>8317</v>
      </c>
      <c r="V3278" t="s">
        <v>8318</v>
      </c>
    </row>
    <row r="3279" spans="1:22" ht="45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100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4">
        <f t="shared" si="257"/>
        <v>41931.432939814811</v>
      </c>
      <c r="M3279" s="19">
        <f t="shared" si="258"/>
        <v>2014</v>
      </c>
      <c r="N3279" s="14">
        <f t="shared" si="255"/>
        <v>41961.474606481483</v>
      </c>
      <c r="O3279" t="b">
        <v>1</v>
      </c>
      <c r="P3279">
        <v>100</v>
      </c>
      <c r="Q3279" t="b">
        <v>1</v>
      </c>
      <c r="R3279" t="s">
        <v>8271</v>
      </c>
      <c r="S3279" s="7">
        <f t="shared" si="256"/>
        <v>108.60000000000001</v>
      </c>
      <c r="T3279" s="7">
        <f t="shared" si="259"/>
        <v>54.3</v>
      </c>
      <c r="U3279" t="s">
        <v>8317</v>
      </c>
      <c r="V3279" t="s">
        <v>8318</v>
      </c>
    </row>
    <row r="3280" spans="1:22" ht="4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34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4">
        <f t="shared" si="257"/>
        <v>42124.598414351851</v>
      </c>
      <c r="M3280" s="19">
        <f t="shared" si="258"/>
        <v>2015</v>
      </c>
      <c r="N3280" s="14">
        <f t="shared" si="255"/>
        <v>42154.598414351851</v>
      </c>
      <c r="O3280" t="b">
        <v>1</v>
      </c>
      <c r="P3280">
        <v>34</v>
      </c>
      <c r="Q3280" t="b">
        <v>1</v>
      </c>
      <c r="R3280" t="s">
        <v>8271</v>
      </c>
      <c r="S3280" s="7">
        <f t="shared" si="256"/>
        <v>103.4</v>
      </c>
      <c r="T3280" s="7">
        <f t="shared" si="259"/>
        <v>76.029411764705884</v>
      </c>
      <c r="U3280" t="s">
        <v>8317</v>
      </c>
      <c r="V3280" t="s">
        <v>8318</v>
      </c>
    </row>
    <row r="3281" spans="1:22" ht="45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63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4">
        <f t="shared" si="257"/>
        <v>42430.852534722224</v>
      </c>
      <c r="M3281" s="19">
        <f t="shared" si="258"/>
        <v>2016</v>
      </c>
      <c r="N3281" s="14">
        <f t="shared" si="255"/>
        <v>42460.81086805556</v>
      </c>
      <c r="O3281" t="b">
        <v>0</v>
      </c>
      <c r="P3281">
        <v>63</v>
      </c>
      <c r="Q3281" t="b">
        <v>1</v>
      </c>
      <c r="R3281" t="s">
        <v>8271</v>
      </c>
      <c r="S3281" s="7">
        <f t="shared" si="256"/>
        <v>114.27586206896552</v>
      </c>
      <c r="T3281" s="7">
        <f t="shared" si="259"/>
        <v>105.2063492063492</v>
      </c>
      <c r="U3281" t="s">
        <v>8317</v>
      </c>
      <c r="V3281" t="s">
        <v>8318</v>
      </c>
    </row>
    <row r="3282" spans="1:22" ht="45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30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4">
        <f t="shared" si="257"/>
        <v>42121.506921296299</v>
      </c>
      <c r="M3282" s="19">
        <f t="shared" si="258"/>
        <v>2015</v>
      </c>
      <c r="N3282" s="14">
        <f t="shared" si="255"/>
        <v>42155.958333333328</v>
      </c>
      <c r="O3282" t="b">
        <v>0</v>
      </c>
      <c r="P3282">
        <v>30</v>
      </c>
      <c r="Q3282" t="b">
        <v>1</v>
      </c>
      <c r="R3282" t="s">
        <v>8271</v>
      </c>
      <c r="S3282" s="7">
        <f t="shared" si="256"/>
        <v>103</v>
      </c>
      <c r="T3282" s="7">
        <f t="shared" si="259"/>
        <v>68.666666666666671</v>
      </c>
      <c r="U3282" t="s">
        <v>8317</v>
      </c>
      <c r="V3282" t="s">
        <v>8318</v>
      </c>
    </row>
    <row r="3283" spans="1:22" ht="30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47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4">
        <f t="shared" si="257"/>
        <v>42218.769733796296</v>
      </c>
      <c r="M3283" s="19">
        <f t="shared" si="258"/>
        <v>2015</v>
      </c>
      <c r="N3283" s="14">
        <f t="shared" si="255"/>
        <v>42248.769733796296</v>
      </c>
      <c r="O3283" t="b">
        <v>0</v>
      </c>
      <c r="P3283">
        <v>47</v>
      </c>
      <c r="Q3283" t="b">
        <v>1</v>
      </c>
      <c r="R3283" t="s">
        <v>8271</v>
      </c>
      <c r="S3283" s="7">
        <f t="shared" si="256"/>
        <v>121.6</v>
      </c>
      <c r="T3283" s="7">
        <f t="shared" si="259"/>
        <v>129.36170212765958</v>
      </c>
      <c r="U3283" t="s">
        <v>8317</v>
      </c>
      <c r="V3283" t="s">
        <v>8318</v>
      </c>
    </row>
    <row r="3284" spans="1:22" ht="4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237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4">
        <f t="shared" si="257"/>
        <v>42444.94430555556</v>
      </c>
      <c r="M3284" s="19">
        <f t="shared" si="258"/>
        <v>2016</v>
      </c>
      <c r="N3284" s="14">
        <f t="shared" si="255"/>
        <v>42488.94430555556</v>
      </c>
      <c r="O3284" t="b">
        <v>0</v>
      </c>
      <c r="P3284">
        <v>237</v>
      </c>
      <c r="Q3284" t="b">
        <v>1</v>
      </c>
      <c r="R3284" t="s">
        <v>8271</v>
      </c>
      <c r="S3284" s="7">
        <f t="shared" si="256"/>
        <v>102.6467741935484</v>
      </c>
      <c r="T3284" s="7">
        <f t="shared" si="259"/>
        <v>134.26371308016877</v>
      </c>
      <c r="U3284" t="s">
        <v>8317</v>
      </c>
      <c r="V3284" t="s">
        <v>8318</v>
      </c>
    </row>
    <row r="3285" spans="1:22" ht="45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47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4">
        <f t="shared" si="257"/>
        <v>42379.49418981481</v>
      </c>
      <c r="M3285" s="19">
        <f t="shared" si="258"/>
        <v>2016</v>
      </c>
      <c r="N3285" s="14">
        <f t="shared" si="255"/>
        <v>42410.625</v>
      </c>
      <c r="O3285" t="b">
        <v>0</v>
      </c>
      <c r="P3285">
        <v>47</v>
      </c>
      <c r="Q3285" t="b">
        <v>1</v>
      </c>
      <c r="R3285" t="s">
        <v>8271</v>
      </c>
      <c r="S3285" s="7">
        <f t="shared" si="256"/>
        <v>104.75000000000001</v>
      </c>
      <c r="T3285" s="7">
        <f t="shared" si="259"/>
        <v>17.829787234042552</v>
      </c>
      <c r="U3285" t="s">
        <v>8317</v>
      </c>
      <c r="V3285" t="s">
        <v>8318</v>
      </c>
    </row>
    <row r="3286" spans="1:22" ht="4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15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4">
        <f t="shared" si="257"/>
        <v>42380.634872685187</v>
      </c>
      <c r="M3286" s="19">
        <f t="shared" si="258"/>
        <v>2016</v>
      </c>
      <c r="N3286" s="14">
        <f t="shared" si="255"/>
        <v>42397.999305555553</v>
      </c>
      <c r="O3286" t="b">
        <v>0</v>
      </c>
      <c r="P3286">
        <v>15</v>
      </c>
      <c r="Q3286" t="b">
        <v>1</v>
      </c>
      <c r="R3286" t="s">
        <v>8271</v>
      </c>
      <c r="S3286" s="7">
        <f t="shared" si="256"/>
        <v>101.6</v>
      </c>
      <c r="T3286" s="7">
        <f t="shared" si="259"/>
        <v>203.2</v>
      </c>
      <c r="U3286" t="s">
        <v>8317</v>
      </c>
      <c r="V3286" t="s">
        <v>8318</v>
      </c>
    </row>
    <row r="3287" spans="1:22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81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4">
        <f t="shared" si="257"/>
        <v>42762.692430555559</v>
      </c>
      <c r="M3287" s="19">
        <f t="shared" si="258"/>
        <v>2017</v>
      </c>
      <c r="N3287" s="14">
        <f t="shared" si="255"/>
        <v>42793.958333333328</v>
      </c>
      <c r="O3287" t="b">
        <v>0</v>
      </c>
      <c r="P3287">
        <v>81</v>
      </c>
      <c r="Q3287" t="b">
        <v>1</v>
      </c>
      <c r="R3287" t="s">
        <v>8271</v>
      </c>
      <c r="S3287" s="7">
        <f t="shared" si="256"/>
        <v>112.10242048409683</v>
      </c>
      <c r="T3287" s="7">
        <f t="shared" si="259"/>
        <v>69.18518518518519</v>
      </c>
      <c r="U3287" t="s">
        <v>8317</v>
      </c>
      <c r="V3287" t="s">
        <v>8318</v>
      </c>
    </row>
    <row r="3288" spans="1:22" ht="45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122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4">
        <f t="shared" si="257"/>
        <v>42567.590069444443</v>
      </c>
      <c r="M3288" s="19">
        <f t="shared" si="258"/>
        <v>2016</v>
      </c>
      <c r="N3288" s="14">
        <f t="shared" si="255"/>
        <v>42597.590069444443</v>
      </c>
      <c r="O3288" t="b">
        <v>0</v>
      </c>
      <c r="P3288">
        <v>122</v>
      </c>
      <c r="Q3288" t="b">
        <v>1</v>
      </c>
      <c r="R3288" t="s">
        <v>8271</v>
      </c>
      <c r="S3288" s="7">
        <f t="shared" si="256"/>
        <v>101.76666666666667</v>
      </c>
      <c r="T3288" s="7">
        <f t="shared" si="259"/>
        <v>125.12295081967213</v>
      </c>
      <c r="U3288" t="s">
        <v>8317</v>
      </c>
      <c r="V3288" t="s">
        <v>8318</v>
      </c>
    </row>
    <row r="3289" spans="1:22" ht="30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34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4">
        <f t="shared" si="257"/>
        <v>42311.500324074077</v>
      </c>
      <c r="M3289" s="19">
        <f t="shared" si="258"/>
        <v>2015</v>
      </c>
      <c r="N3289" s="14">
        <f t="shared" si="255"/>
        <v>42336.500324074077</v>
      </c>
      <c r="O3289" t="b">
        <v>0</v>
      </c>
      <c r="P3289">
        <v>34</v>
      </c>
      <c r="Q3289" t="b">
        <v>1</v>
      </c>
      <c r="R3289" t="s">
        <v>8271</v>
      </c>
      <c r="S3289" s="7">
        <f t="shared" si="256"/>
        <v>100</v>
      </c>
      <c r="T3289" s="7">
        <f t="shared" si="259"/>
        <v>73.529411764705884</v>
      </c>
      <c r="U3289" t="s">
        <v>8317</v>
      </c>
      <c r="V3289" t="s">
        <v>8318</v>
      </c>
    </row>
    <row r="3290" spans="1:22" ht="4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207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4">
        <f t="shared" si="257"/>
        <v>42505.524479166663</v>
      </c>
      <c r="M3290" s="19">
        <f t="shared" si="258"/>
        <v>2016</v>
      </c>
      <c r="N3290" s="14">
        <f t="shared" si="255"/>
        <v>42541.708333333328</v>
      </c>
      <c r="O3290" t="b">
        <v>0</v>
      </c>
      <c r="P3290">
        <v>207</v>
      </c>
      <c r="Q3290" t="b">
        <v>1</v>
      </c>
      <c r="R3290" t="s">
        <v>8271</v>
      </c>
      <c r="S3290" s="7">
        <f t="shared" si="256"/>
        <v>100.26489999999998</v>
      </c>
      <c r="T3290" s="7">
        <f t="shared" si="259"/>
        <v>48.437149758454105</v>
      </c>
      <c r="U3290" t="s">
        <v>8317</v>
      </c>
      <c r="V3290" t="s">
        <v>8318</v>
      </c>
    </row>
    <row r="3291" spans="1:22" ht="45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25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4">
        <f t="shared" si="257"/>
        <v>42758.118078703701</v>
      </c>
      <c r="M3291" s="19">
        <f t="shared" si="258"/>
        <v>2017</v>
      </c>
      <c r="N3291" s="14">
        <f t="shared" si="255"/>
        <v>42786.118078703701</v>
      </c>
      <c r="O3291" t="b">
        <v>0</v>
      </c>
      <c r="P3291">
        <v>25</v>
      </c>
      <c r="Q3291" t="b">
        <v>1</v>
      </c>
      <c r="R3291" t="s">
        <v>8271</v>
      </c>
      <c r="S3291" s="7">
        <f t="shared" si="256"/>
        <v>133.04200000000003</v>
      </c>
      <c r="T3291" s="7">
        <f t="shared" si="259"/>
        <v>26.608400000000003</v>
      </c>
      <c r="U3291" t="s">
        <v>8317</v>
      </c>
      <c r="V3291" t="s">
        <v>8318</v>
      </c>
    </row>
    <row r="3292" spans="1:22" ht="60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72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4">
        <f t="shared" si="257"/>
        <v>42775.26494212963</v>
      </c>
      <c r="M3292" s="19">
        <f t="shared" si="258"/>
        <v>2017</v>
      </c>
      <c r="N3292" s="14">
        <f t="shared" si="255"/>
        <v>42805.26494212963</v>
      </c>
      <c r="O3292" t="b">
        <v>0</v>
      </c>
      <c r="P3292">
        <v>72</v>
      </c>
      <c r="Q3292" t="b">
        <v>1</v>
      </c>
      <c r="R3292" t="s">
        <v>8271</v>
      </c>
      <c r="S3292" s="7">
        <f t="shared" si="256"/>
        <v>121.2</v>
      </c>
      <c r="T3292" s="7">
        <f t="shared" si="259"/>
        <v>33.666666666666664</v>
      </c>
      <c r="U3292" t="s">
        <v>8317</v>
      </c>
      <c r="V3292" t="s">
        <v>8318</v>
      </c>
    </row>
    <row r="3293" spans="1:22" ht="45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14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4">
        <f t="shared" si="257"/>
        <v>42232.452546296292</v>
      </c>
      <c r="M3293" s="19">
        <f t="shared" si="258"/>
        <v>2015</v>
      </c>
      <c r="N3293" s="14">
        <f t="shared" si="255"/>
        <v>42263.915972222225</v>
      </c>
      <c r="O3293" t="b">
        <v>0</v>
      </c>
      <c r="P3293">
        <v>14</v>
      </c>
      <c r="Q3293" t="b">
        <v>1</v>
      </c>
      <c r="R3293" t="s">
        <v>8271</v>
      </c>
      <c r="S3293" s="7">
        <f t="shared" si="256"/>
        <v>113.99999999999999</v>
      </c>
      <c r="T3293" s="7">
        <f t="shared" si="259"/>
        <v>40.714285714285715</v>
      </c>
      <c r="U3293" t="s">
        <v>8317</v>
      </c>
      <c r="V3293" t="s">
        <v>8318</v>
      </c>
    </row>
    <row r="3294" spans="1:22" ht="4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15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4">
        <f t="shared" si="257"/>
        <v>42282.520231481481</v>
      </c>
      <c r="M3294" s="19">
        <f t="shared" si="258"/>
        <v>2015</v>
      </c>
      <c r="N3294" s="14">
        <f t="shared" si="255"/>
        <v>42342.561898148153</v>
      </c>
      <c r="O3294" t="b">
        <v>0</v>
      </c>
      <c r="P3294">
        <v>15</v>
      </c>
      <c r="Q3294" t="b">
        <v>1</v>
      </c>
      <c r="R3294" t="s">
        <v>8271</v>
      </c>
      <c r="S3294" s="7">
        <f t="shared" si="256"/>
        <v>286.13861386138615</v>
      </c>
      <c r="T3294" s="7">
        <f t="shared" si="259"/>
        <v>19.266666666666666</v>
      </c>
      <c r="U3294" t="s">
        <v>8317</v>
      </c>
      <c r="V3294" t="s">
        <v>8318</v>
      </c>
    </row>
    <row r="3295" spans="1:22" ht="45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91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4">
        <f t="shared" si="257"/>
        <v>42768.175370370373</v>
      </c>
      <c r="M3295" s="19">
        <f t="shared" si="258"/>
        <v>2017</v>
      </c>
      <c r="N3295" s="14">
        <f t="shared" si="255"/>
        <v>42798.175370370373</v>
      </c>
      <c r="O3295" t="b">
        <v>0</v>
      </c>
      <c r="P3295">
        <v>91</v>
      </c>
      <c r="Q3295" t="b">
        <v>1</v>
      </c>
      <c r="R3295" t="s">
        <v>8271</v>
      </c>
      <c r="S3295" s="7">
        <f t="shared" si="256"/>
        <v>170.44444444444446</v>
      </c>
      <c r="T3295" s="7">
        <f t="shared" si="259"/>
        <v>84.285714285714292</v>
      </c>
      <c r="U3295" t="s">
        <v>8317</v>
      </c>
      <c r="V3295" t="s">
        <v>8318</v>
      </c>
    </row>
    <row r="3296" spans="1:22" ht="4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24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4">
        <f t="shared" si="257"/>
        <v>42141.291134259256</v>
      </c>
      <c r="M3296" s="19">
        <f t="shared" si="258"/>
        <v>2015</v>
      </c>
      <c r="N3296" s="14">
        <f t="shared" si="255"/>
        <v>42171.291134259256</v>
      </c>
      <c r="O3296" t="b">
        <v>0</v>
      </c>
      <c r="P3296">
        <v>24</v>
      </c>
      <c r="Q3296" t="b">
        <v>1</v>
      </c>
      <c r="R3296" t="s">
        <v>8271</v>
      </c>
      <c r="S3296" s="7">
        <f t="shared" si="256"/>
        <v>118.33333333333333</v>
      </c>
      <c r="T3296" s="7">
        <f t="shared" si="259"/>
        <v>29.583333333333332</v>
      </c>
      <c r="U3296" t="s">
        <v>8317</v>
      </c>
      <c r="V3296" t="s">
        <v>8318</v>
      </c>
    </row>
    <row r="3297" spans="1:22" ht="4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27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4">
        <f t="shared" si="257"/>
        <v>42609.192465277782</v>
      </c>
      <c r="M3297" s="19">
        <f t="shared" si="258"/>
        <v>2016</v>
      </c>
      <c r="N3297" s="14">
        <f t="shared" si="255"/>
        <v>42639.192465277782</v>
      </c>
      <c r="O3297" t="b">
        <v>0</v>
      </c>
      <c r="P3297">
        <v>27</v>
      </c>
      <c r="Q3297" t="b">
        <v>1</v>
      </c>
      <c r="R3297" t="s">
        <v>8271</v>
      </c>
      <c r="S3297" s="7">
        <f t="shared" si="256"/>
        <v>102.85857142857142</v>
      </c>
      <c r="T3297" s="7">
        <f t="shared" si="259"/>
        <v>26.667037037037037</v>
      </c>
      <c r="U3297" t="s">
        <v>8317</v>
      </c>
      <c r="V3297" t="s">
        <v>8318</v>
      </c>
    </row>
    <row r="3298" spans="1:22" ht="4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47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4">
        <f t="shared" si="257"/>
        <v>42309.506620370375</v>
      </c>
      <c r="M3298" s="19">
        <f t="shared" si="258"/>
        <v>2015</v>
      </c>
      <c r="N3298" s="14">
        <f t="shared" si="255"/>
        <v>42330.666666666672</v>
      </c>
      <c r="O3298" t="b">
        <v>0</v>
      </c>
      <c r="P3298">
        <v>47</v>
      </c>
      <c r="Q3298" t="b">
        <v>1</v>
      </c>
      <c r="R3298" t="s">
        <v>8271</v>
      </c>
      <c r="S3298" s="7">
        <f t="shared" si="256"/>
        <v>144.06666666666666</v>
      </c>
      <c r="T3298" s="7">
        <f t="shared" si="259"/>
        <v>45.978723404255319</v>
      </c>
      <c r="U3298" t="s">
        <v>8317</v>
      </c>
      <c r="V3298" t="s">
        <v>8318</v>
      </c>
    </row>
    <row r="3299" spans="1:22" ht="4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44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4">
        <f t="shared" si="257"/>
        <v>42193.521481481483</v>
      </c>
      <c r="M3299" s="19">
        <f t="shared" si="258"/>
        <v>2015</v>
      </c>
      <c r="N3299" s="14">
        <f t="shared" si="255"/>
        <v>42212.707638888889</v>
      </c>
      <c r="O3299" t="b">
        <v>0</v>
      </c>
      <c r="P3299">
        <v>44</v>
      </c>
      <c r="Q3299" t="b">
        <v>1</v>
      </c>
      <c r="R3299" t="s">
        <v>8271</v>
      </c>
      <c r="S3299" s="7">
        <f t="shared" si="256"/>
        <v>100.07272727272726</v>
      </c>
      <c r="T3299" s="7">
        <f t="shared" si="259"/>
        <v>125.09090909090909</v>
      </c>
      <c r="U3299" t="s">
        <v>8317</v>
      </c>
      <c r="V3299" t="s">
        <v>8318</v>
      </c>
    </row>
    <row r="3300" spans="1:22" ht="4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72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4">
        <f t="shared" si="257"/>
        <v>42239.707962962959</v>
      </c>
      <c r="M3300" s="19">
        <f t="shared" si="258"/>
        <v>2015</v>
      </c>
      <c r="N3300" s="14">
        <f t="shared" si="255"/>
        <v>42259.75</v>
      </c>
      <c r="O3300" t="b">
        <v>0</v>
      </c>
      <c r="P3300">
        <v>72</v>
      </c>
      <c r="Q3300" t="b">
        <v>1</v>
      </c>
      <c r="R3300" t="s">
        <v>8271</v>
      </c>
      <c r="S3300" s="7">
        <f t="shared" si="256"/>
        <v>101.73</v>
      </c>
      <c r="T3300" s="7">
        <f t="shared" si="259"/>
        <v>141.29166666666666</v>
      </c>
      <c r="U3300" t="s">
        <v>8317</v>
      </c>
      <c r="V3300" t="s">
        <v>8318</v>
      </c>
    </row>
    <row r="3301" spans="1:22" ht="4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63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4">
        <f t="shared" si="257"/>
        <v>42261.667395833334</v>
      </c>
      <c r="M3301" s="19">
        <f t="shared" si="258"/>
        <v>2015</v>
      </c>
      <c r="N3301" s="14">
        <f t="shared" si="255"/>
        <v>42291.667395833334</v>
      </c>
      <c r="O3301" t="b">
        <v>0</v>
      </c>
      <c r="P3301">
        <v>63</v>
      </c>
      <c r="Q3301" t="b">
        <v>1</v>
      </c>
      <c r="R3301" t="s">
        <v>8271</v>
      </c>
      <c r="S3301" s="7">
        <f t="shared" si="256"/>
        <v>116.19999999999999</v>
      </c>
      <c r="T3301" s="7">
        <f t="shared" si="259"/>
        <v>55.333333333333336</v>
      </c>
      <c r="U3301" t="s">
        <v>8317</v>
      </c>
      <c r="V3301" t="s">
        <v>8318</v>
      </c>
    </row>
    <row r="3302" spans="1:22" ht="30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88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4">
        <f t="shared" si="257"/>
        <v>42102.493773148148</v>
      </c>
      <c r="M3302" s="19">
        <f t="shared" si="258"/>
        <v>2015</v>
      </c>
      <c r="N3302" s="14">
        <f t="shared" si="255"/>
        <v>42123.493773148148</v>
      </c>
      <c r="O3302" t="b">
        <v>0</v>
      </c>
      <c r="P3302">
        <v>88</v>
      </c>
      <c r="Q3302" t="b">
        <v>1</v>
      </c>
      <c r="R3302" t="s">
        <v>8271</v>
      </c>
      <c r="S3302" s="7">
        <f t="shared" si="256"/>
        <v>136.16666666666666</v>
      </c>
      <c r="T3302" s="7">
        <f t="shared" si="259"/>
        <v>46.420454545454547</v>
      </c>
      <c r="U3302" t="s">
        <v>8317</v>
      </c>
      <c r="V3302" t="s">
        <v>8318</v>
      </c>
    </row>
    <row r="3303" spans="1:22" ht="4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70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4">
        <f t="shared" si="257"/>
        <v>42538.485833333332</v>
      </c>
      <c r="M3303" s="19">
        <f t="shared" si="258"/>
        <v>2016</v>
      </c>
      <c r="N3303" s="14">
        <f t="shared" si="255"/>
        <v>42583.040972222225</v>
      </c>
      <c r="O3303" t="b">
        <v>0</v>
      </c>
      <c r="P3303">
        <v>70</v>
      </c>
      <c r="Q3303" t="b">
        <v>1</v>
      </c>
      <c r="R3303" t="s">
        <v>8271</v>
      </c>
      <c r="S3303" s="7">
        <f t="shared" si="256"/>
        <v>133.46666666666667</v>
      </c>
      <c r="T3303" s="7">
        <f t="shared" si="259"/>
        <v>57.2</v>
      </c>
      <c r="U3303" t="s">
        <v>8317</v>
      </c>
      <c r="V3303" t="s">
        <v>8318</v>
      </c>
    </row>
    <row r="3304" spans="1:22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50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4">
        <f t="shared" si="257"/>
        <v>42681.10157407407</v>
      </c>
      <c r="M3304" s="19">
        <f t="shared" si="258"/>
        <v>2016</v>
      </c>
      <c r="N3304" s="14">
        <f t="shared" si="255"/>
        <v>42711.10157407407</v>
      </c>
      <c r="O3304" t="b">
        <v>0</v>
      </c>
      <c r="P3304">
        <v>50</v>
      </c>
      <c r="Q3304" t="b">
        <v>1</v>
      </c>
      <c r="R3304" t="s">
        <v>8271</v>
      </c>
      <c r="S3304" s="7">
        <f t="shared" si="256"/>
        <v>103.39285714285715</v>
      </c>
      <c r="T3304" s="7">
        <f t="shared" si="259"/>
        <v>173.7</v>
      </c>
      <c r="U3304" t="s">
        <v>8317</v>
      </c>
      <c r="V3304" t="s">
        <v>8318</v>
      </c>
    </row>
    <row r="3305" spans="1:22" ht="4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35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4">
        <f t="shared" si="257"/>
        <v>42056.40143518518</v>
      </c>
      <c r="M3305" s="19">
        <f t="shared" si="258"/>
        <v>2015</v>
      </c>
      <c r="N3305" s="14">
        <f t="shared" si="255"/>
        <v>42091.359768518523</v>
      </c>
      <c r="O3305" t="b">
        <v>0</v>
      </c>
      <c r="P3305">
        <v>35</v>
      </c>
      <c r="Q3305" t="b">
        <v>1</v>
      </c>
      <c r="R3305" t="s">
        <v>8271</v>
      </c>
      <c r="S3305" s="7">
        <f t="shared" si="256"/>
        <v>115.88888888888889</v>
      </c>
      <c r="T3305" s="7">
        <f t="shared" si="259"/>
        <v>59.6</v>
      </c>
      <c r="U3305" t="s">
        <v>8317</v>
      </c>
      <c r="V3305" t="s">
        <v>8318</v>
      </c>
    </row>
    <row r="3306" spans="1:22" ht="4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175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4">
        <f t="shared" si="257"/>
        <v>42696.374444444446</v>
      </c>
      <c r="M3306" s="19">
        <f t="shared" si="258"/>
        <v>2016</v>
      </c>
      <c r="N3306" s="14">
        <f t="shared" si="255"/>
        <v>42726.374444444446</v>
      </c>
      <c r="O3306" t="b">
        <v>0</v>
      </c>
      <c r="P3306">
        <v>175</v>
      </c>
      <c r="Q3306" t="b">
        <v>1</v>
      </c>
      <c r="R3306" t="s">
        <v>8271</v>
      </c>
      <c r="S3306" s="7">
        <f t="shared" si="256"/>
        <v>104.51666666666665</v>
      </c>
      <c r="T3306" s="7">
        <f t="shared" si="259"/>
        <v>89.585714285714289</v>
      </c>
      <c r="U3306" t="s">
        <v>8317</v>
      </c>
      <c r="V3306" t="s">
        <v>8318</v>
      </c>
    </row>
    <row r="3307" spans="1:22" ht="4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20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4">
        <f t="shared" si="257"/>
        <v>42186.605879629627</v>
      </c>
      <c r="M3307" s="19">
        <f t="shared" si="258"/>
        <v>2015</v>
      </c>
      <c r="N3307" s="14">
        <f t="shared" si="255"/>
        <v>42216.605879629627</v>
      </c>
      <c r="O3307" t="b">
        <v>0</v>
      </c>
      <c r="P3307">
        <v>20</v>
      </c>
      <c r="Q3307" t="b">
        <v>1</v>
      </c>
      <c r="R3307" t="s">
        <v>8271</v>
      </c>
      <c r="S3307" s="7">
        <f t="shared" si="256"/>
        <v>102.02500000000001</v>
      </c>
      <c r="T3307" s="7">
        <f t="shared" si="259"/>
        <v>204.05</v>
      </c>
      <c r="U3307" t="s">
        <v>8317</v>
      </c>
      <c r="V3307" t="s">
        <v>8318</v>
      </c>
    </row>
    <row r="3308" spans="1:22" ht="45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54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4">
        <f t="shared" si="257"/>
        <v>42492.969236111108</v>
      </c>
      <c r="M3308" s="19">
        <f t="shared" si="258"/>
        <v>2016</v>
      </c>
      <c r="N3308" s="14">
        <f t="shared" si="255"/>
        <v>42530.875</v>
      </c>
      <c r="O3308" t="b">
        <v>0</v>
      </c>
      <c r="P3308">
        <v>54</v>
      </c>
      <c r="Q3308" t="b">
        <v>1</v>
      </c>
      <c r="R3308" t="s">
        <v>8271</v>
      </c>
      <c r="S3308" s="7">
        <f t="shared" si="256"/>
        <v>175.33333333333334</v>
      </c>
      <c r="T3308" s="7">
        <f t="shared" si="259"/>
        <v>48.703703703703702</v>
      </c>
      <c r="U3308" t="s">
        <v>8317</v>
      </c>
      <c r="V3308" t="s">
        <v>8318</v>
      </c>
    </row>
    <row r="3309" spans="1:22" ht="4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20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4">
        <f t="shared" si="257"/>
        <v>42474.807164351849</v>
      </c>
      <c r="M3309" s="19">
        <f t="shared" si="258"/>
        <v>2016</v>
      </c>
      <c r="N3309" s="14">
        <f t="shared" si="255"/>
        <v>42504.807164351849</v>
      </c>
      <c r="O3309" t="b">
        <v>0</v>
      </c>
      <c r="P3309">
        <v>20</v>
      </c>
      <c r="Q3309" t="b">
        <v>1</v>
      </c>
      <c r="R3309" t="s">
        <v>8271</v>
      </c>
      <c r="S3309" s="7">
        <f t="shared" si="256"/>
        <v>106.67999999999999</v>
      </c>
      <c r="T3309" s="7">
        <f t="shared" si="259"/>
        <v>53.339999999999996</v>
      </c>
      <c r="U3309" t="s">
        <v>8317</v>
      </c>
      <c r="V3309" t="s">
        <v>8318</v>
      </c>
    </row>
    <row r="3310" spans="1:22" ht="4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57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4">
        <f t="shared" si="257"/>
        <v>42452.626909722225</v>
      </c>
      <c r="M3310" s="19">
        <f t="shared" si="258"/>
        <v>2016</v>
      </c>
      <c r="N3310" s="14">
        <f t="shared" si="255"/>
        <v>42473.626909722225</v>
      </c>
      <c r="O3310" t="b">
        <v>0</v>
      </c>
      <c r="P3310">
        <v>57</v>
      </c>
      <c r="Q3310" t="b">
        <v>1</v>
      </c>
      <c r="R3310" t="s">
        <v>8271</v>
      </c>
      <c r="S3310" s="7">
        <f t="shared" si="256"/>
        <v>122.28571428571429</v>
      </c>
      <c r="T3310" s="7">
        <f t="shared" si="259"/>
        <v>75.087719298245617</v>
      </c>
      <c r="U3310" t="s">
        <v>8317</v>
      </c>
      <c r="V3310" t="s">
        <v>8318</v>
      </c>
    </row>
    <row r="3311" spans="1:22" ht="30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31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4">
        <f t="shared" si="257"/>
        <v>42628.400208333333</v>
      </c>
      <c r="M3311" s="19">
        <f t="shared" si="258"/>
        <v>2016</v>
      </c>
      <c r="N3311" s="14">
        <f t="shared" si="255"/>
        <v>42659.400208333333</v>
      </c>
      <c r="O3311" t="b">
        <v>0</v>
      </c>
      <c r="P3311">
        <v>31</v>
      </c>
      <c r="Q3311" t="b">
        <v>1</v>
      </c>
      <c r="R3311" t="s">
        <v>8271</v>
      </c>
      <c r="S3311" s="7">
        <f t="shared" si="256"/>
        <v>159.42857142857144</v>
      </c>
      <c r="T3311" s="7">
        <f t="shared" si="259"/>
        <v>18</v>
      </c>
      <c r="U3311" t="s">
        <v>8317</v>
      </c>
      <c r="V3311" t="s">
        <v>8318</v>
      </c>
    </row>
    <row r="3312" spans="1:22" ht="30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31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4">
        <f t="shared" si="257"/>
        <v>42253.678530092591</v>
      </c>
      <c r="M3312" s="19">
        <f t="shared" si="258"/>
        <v>2015</v>
      </c>
      <c r="N3312" s="14">
        <f t="shared" si="255"/>
        <v>42283.678530092591</v>
      </c>
      <c r="O3312" t="b">
        <v>0</v>
      </c>
      <c r="P3312">
        <v>31</v>
      </c>
      <c r="Q3312" t="b">
        <v>1</v>
      </c>
      <c r="R3312" t="s">
        <v>8271</v>
      </c>
      <c r="S3312" s="7">
        <f t="shared" si="256"/>
        <v>100.07692307692308</v>
      </c>
      <c r="T3312" s="7">
        <f t="shared" si="259"/>
        <v>209.83870967741936</v>
      </c>
      <c r="U3312" t="s">
        <v>8317</v>
      </c>
      <c r="V3312" t="s">
        <v>8318</v>
      </c>
    </row>
    <row r="3313" spans="1:22" ht="4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45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4">
        <f t="shared" si="257"/>
        <v>42264.04178240741</v>
      </c>
      <c r="M3313" s="19">
        <f t="shared" si="258"/>
        <v>2015</v>
      </c>
      <c r="N3313" s="14">
        <f t="shared" si="255"/>
        <v>42294.04178240741</v>
      </c>
      <c r="O3313" t="b">
        <v>0</v>
      </c>
      <c r="P3313">
        <v>45</v>
      </c>
      <c r="Q3313" t="b">
        <v>1</v>
      </c>
      <c r="R3313" t="s">
        <v>8271</v>
      </c>
      <c r="S3313" s="7">
        <f t="shared" si="256"/>
        <v>109.84</v>
      </c>
      <c r="T3313" s="7">
        <f t="shared" si="259"/>
        <v>61.022222222222226</v>
      </c>
      <c r="U3313" t="s">
        <v>8317</v>
      </c>
      <c r="V3313" t="s">
        <v>8318</v>
      </c>
    </row>
    <row r="3314" spans="1:22" ht="4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41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4">
        <f t="shared" si="257"/>
        <v>42664.559560185182</v>
      </c>
      <c r="M3314" s="19">
        <f t="shared" si="258"/>
        <v>2016</v>
      </c>
      <c r="N3314" s="14">
        <f t="shared" si="255"/>
        <v>42685.666666666672</v>
      </c>
      <c r="O3314" t="b">
        <v>0</v>
      </c>
      <c r="P3314">
        <v>41</v>
      </c>
      <c r="Q3314" t="b">
        <v>1</v>
      </c>
      <c r="R3314" t="s">
        <v>8271</v>
      </c>
      <c r="S3314" s="7">
        <f t="shared" si="256"/>
        <v>100.03999999999999</v>
      </c>
      <c r="T3314" s="7">
        <f t="shared" si="259"/>
        <v>61</v>
      </c>
      <c r="U3314" t="s">
        <v>8317</v>
      </c>
      <c r="V3314" t="s">
        <v>8318</v>
      </c>
    </row>
    <row r="3315" spans="1:22" ht="4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29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4">
        <f t="shared" si="257"/>
        <v>42381.994409722218</v>
      </c>
      <c r="M3315" s="19">
        <f t="shared" si="258"/>
        <v>2016</v>
      </c>
      <c r="N3315" s="14">
        <f t="shared" si="255"/>
        <v>42395.791666666672</v>
      </c>
      <c r="O3315" t="b">
        <v>0</v>
      </c>
      <c r="P3315">
        <v>29</v>
      </c>
      <c r="Q3315" t="b">
        <v>1</v>
      </c>
      <c r="R3315" t="s">
        <v>8271</v>
      </c>
      <c r="S3315" s="7">
        <f t="shared" si="256"/>
        <v>116.05000000000001</v>
      </c>
      <c r="T3315" s="7">
        <f t="shared" si="259"/>
        <v>80.034482758620683</v>
      </c>
      <c r="U3315" t="s">
        <v>8317</v>
      </c>
      <c r="V3315" t="s">
        <v>8318</v>
      </c>
    </row>
    <row r="3316" spans="1:22" ht="4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58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4">
        <f t="shared" si="257"/>
        <v>42105.017488425925</v>
      </c>
      <c r="M3316" s="19">
        <f t="shared" si="258"/>
        <v>2015</v>
      </c>
      <c r="N3316" s="14">
        <f t="shared" si="255"/>
        <v>42132.586805555555</v>
      </c>
      <c r="O3316" t="b">
        <v>0</v>
      </c>
      <c r="P3316">
        <v>58</v>
      </c>
      <c r="Q3316" t="b">
        <v>1</v>
      </c>
      <c r="R3316" t="s">
        <v>8271</v>
      </c>
      <c r="S3316" s="7">
        <f t="shared" si="256"/>
        <v>210.75</v>
      </c>
      <c r="T3316" s="7">
        <f t="shared" si="259"/>
        <v>29.068965517241381</v>
      </c>
      <c r="U3316" t="s">
        <v>8317</v>
      </c>
      <c r="V3316" t="s">
        <v>8318</v>
      </c>
    </row>
    <row r="3317" spans="1:22" ht="4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89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4">
        <f t="shared" si="257"/>
        <v>42466.053715277776</v>
      </c>
      <c r="M3317" s="19">
        <f t="shared" si="258"/>
        <v>2016</v>
      </c>
      <c r="N3317" s="14">
        <f t="shared" si="255"/>
        <v>42496.053715277776</v>
      </c>
      <c r="O3317" t="b">
        <v>0</v>
      </c>
      <c r="P3317">
        <v>89</v>
      </c>
      <c r="Q3317" t="b">
        <v>1</v>
      </c>
      <c r="R3317" t="s">
        <v>8271</v>
      </c>
      <c r="S3317" s="7">
        <f t="shared" si="256"/>
        <v>110.00000000000001</v>
      </c>
      <c r="T3317" s="7">
        <f t="shared" si="259"/>
        <v>49.438202247191015</v>
      </c>
      <c r="U3317" t="s">
        <v>8317</v>
      </c>
      <c r="V3317" t="s">
        <v>8318</v>
      </c>
    </row>
    <row r="3318" spans="1:22" ht="60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125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4">
        <f t="shared" si="257"/>
        <v>41826.621238425927</v>
      </c>
      <c r="M3318" s="19">
        <f t="shared" si="258"/>
        <v>2014</v>
      </c>
      <c r="N3318" s="14">
        <f t="shared" si="255"/>
        <v>41859.329166666663</v>
      </c>
      <c r="O3318" t="b">
        <v>0</v>
      </c>
      <c r="P3318">
        <v>125</v>
      </c>
      <c r="Q3318" t="b">
        <v>1</v>
      </c>
      <c r="R3318" t="s">
        <v>8271</v>
      </c>
      <c r="S3318" s="7">
        <f t="shared" si="256"/>
        <v>100.08673425918037</v>
      </c>
      <c r="T3318" s="7">
        <f t="shared" si="259"/>
        <v>93.977440000000001</v>
      </c>
      <c r="U3318" t="s">
        <v>8317</v>
      </c>
      <c r="V3318" t="s">
        <v>8318</v>
      </c>
    </row>
    <row r="3319" spans="1:22" ht="30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18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4">
        <f t="shared" si="257"/>
        <v>42498.789629629631</v>
      </c>
      <c r="M3319" s="19">
        <f t="shared" si="258"/>
        <v>2016</v>
      </c>
      <c r="N3319" s="14">
        <f t="shared" si="255"/>
        <v>42528.789629629631</v>
      </c>
      <c r="O3319" t="b">
        <v>0</v>
      </c>
      <c r="P3319">
        <v>18</v>
      </c>
      <c r="Q3319" t="b">
        <v>1</v>
      </c>
      <c r="R3319" t="s">
        <v>8271</v>
      </c>
      <c r="S3319" s="7">
        <f t="shared" si="256"/>
        <v>106.19047619047619</v>
      </c>
      <c r="T3319" s="7">
        <f t="shared" si="259"/>
        <v>61.944444444444443</v>
      </c>
      <c r="U3319" t="s">
        <v>8317</v>
      </c>
      <c r="V3319" t="s">
        <v>8318</v>
      </c>
    </row>
    <row r="3320" spans="1:22" ht="30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32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4">
        <f t="shared" si="257"/>
        <v>42431.052002314813</v>
      </c>
      <c r="M3320" s="19">
        <f t="shared" si="258"/>
        <v>2016</v>
      </c>
      <c r="N3320" s="14">
        <f t="shared" si="255"/>
        <v>42470.854166666672</v>
      </c>
      <c r="O3320" t="b">
        <v>0</v>
      </c>
      <c r="P3320">
        <v>32</v>
      </c>
      <c r="Q3320" t="b">
        <v>1</v>
      </c>
      <c r="R3320" t="s">
        <v>8271</v>
      </c>
      <c r="S3320" s="7">
        <f t="shared" si="256"/>
        <v>125.6</v>
      </c>
      <c r="T3320" s="7">
        <f t="shared" si="259"/>
        <v>78.5</v>
      </c>
      <c r="U3320" t="s">
        <v>8317</v>
      </c>
      <c r="V3320" t="s">
        <v>8318</v>
      </c>
    </row>
    <row r="3321" spans="1:22" ht="45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16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4">
        <f t="shared" si="257"/>
        <v>41990.335486111115</v>
      </c>
      <c r="M3321" s="19">
        <f t="shared" si="258"/>
        <v>2014</v>
      </c>
      <c r="N3321" s="14">
        <f t="shared" si="255"/>
        <v>42035.335486111115</v>
      </c>
      <c r="O3321" t="b">
        <v>0</v>
      </c>
      <c r="P3321">
        <v>16</v>
      </c>
      <c r="Q3321" t="b">
        <v>1</v>
      </c>
      <c r="R3321" t="s">
        <v>8271</v>
      </c>
      <c r="S3321" s="7">
        <f t="shared" si="256"/>
        <v>108</v>
      </c>
      <c r="T3321" s="7">
        <f t="shared" si="259"/>
        <v>33.75</v>
      </c>
      <c r="U3321" t="s">
        <v>8317</v>
      </c>
      <c r="V3321" t="s">
        <v>8318</v>
      </c>
    </row>
    <row r="3322" spans="1:22" ht="30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38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4">
        <f t="shared" si="257"/>
        <v>42512.795798611114</v>
      </c>
      <c r="M3322" s="19">
        <f t="shared" si="258"/>
        <v>2016</v>
      </c>
      <c r="N3322" s="14">
        <f t="shared" si="255"/>
        <v>42542.795798611114</v>
      </c>
      <c r="O3322" t="b">
        <v>0</v>
      </c>
      <c r="P3322">
        <v>38</v>
      </c>
      <c r="Q3322" t="b">
        <v>1</v>
      </c>
      <c r="R3322" t="s">
        <v>8271</v>
      </c>
      <c r="S3322" s="7">
        <f t="shared" si="256"/>
        <v>101</v>
      </c>
      <c r="T3322" s="7">
        <f t="shared" si="259"/>
        <v>66.44736842105263</v>
      </c>
      <c r="U3322" t="s">
        <v>8317</v>
      </c>
      <c r="V3322" t="s">
        <v>8318</v>
      </c>
    </row>
    <row r="3323" spans="1:22" ht="45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15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4">
        <f t="shared" si="257"/>
        <v>41913.850289351853</v>
      </c>
      <c r="M3323" s="19">
        <f t="shared" si="258"/>
        <v>2014</v>
      </c>
      <c r="N3323" s="14">
        <f t="shared" si="255"/>
        <v>41927.915972222225</v>
      </c>
      <c r="O3323" t="b">
        <v>0</v>
      </c>
      <c r="P3323">
        <v>15</v>
      </c>
      <c r="Q3323" t="b">
        <v>1</v>
      </c>
      <c r="R3323" t="s">
        <v>8271</v>
      </c>
      <c r="S3323" s="7">
        <f t="shared" si="256"/>
        <v>107.4</v>
      </c>
      <c r="T3323" s="7">
        <f t="shared" si="259"/>
        <v>35.799999999999997</v>
      </c>
      <c r="U3323" t="s">
        <v>8317</v>
      </c>
      <c r="V3323" t="s">
        <v>8318</v>
      </c>
    </row>
    <row r="3324" spans="1:22" ht="4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23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4">
        <f t="shared" si="257"/>
        <v>42520.760370370372</v>
      </c>
      <c r="M3324" s="19">
        <f t="shared" si="258"/>
        <v>2016</v>
      </c>
      <c r="N3324" s="14">
        <f t="shared" si="255"/>
        <v>42542.913194444445</v>
      </c>
      <c r="O3324" t="b">
        <v>0</v>
      </c>
      <c r="P3324">
        <v>23</v>
      </c>
      <c r="Q3324" t="b">
        <v>1</v>
      </c>
      <c r="R3324" t="s">
        <v>8271</v>
      </c>
      <c r="S3324" s="7">
        <f t="shared" si="256"/>
        <v>101.51515151515152</v>
      </c>
      <c r="T3324" s="7">
        <f t="shared" si="259"/>
        <v>145.65217391304347</v>
      </c>
      <c r="U3324" t="s">
        <v>8317</v>
      </c>
      <c r="V3324" t="s">
        <v>8318</v>
      </c>
    </row>
    <row r="3325" spans="1:22" ht="4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49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4">
        <f t="shared" si="257"/>
        <v>42608.11583333333</v>
      </c>
      <c r="M3325" s="19">
        <f t="shared" si="258"/>
        <v>2016</v>
      </c>
      <c r="N3325" s="14">
        <f t="shared" si="255"/>
        <v>42638.11583333333</v>
      </c>
      <c r="O3325" t="b">
        <v>0</v>
      </c>
      <c r="P3325">
        <v>49</v>
      </c>
      <c r="Q3325" t="b">
        <v>1</v>
      </c>
      <c r="R3325" t="s">
        <v>8271</v>
      </c>
      <c r="S3325" s="7">
        <f t="shared" si="256"/>
        <v>125.89999999999999</v>
      </c>
      <c r="T3325" s="7">
        <f t="shared" si="259"/>
        <v>25.693877551020407</v>
      </c>
      <c r="U3325" t="s">
        <v>8317</v>
      </c>
      <c r="V3325" t="s">
        <v>8318</v>
      </c>
    </row>
    <row r="3326" spans="1:22" ht="30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4">
        <f t="shared" si="257"/>
        <v>42512.33321759259</v>
      </c>
      <c r="M3326" s="19">
        <f t="shared" si="258"/>
        <v>2016</v>
      </c>
      <c r="N3326" s="14">
        <f t="shared" si="255"/>
        <v>42526.33321759259</v>
      </c>
      <c r="O3326" t="b">
        <v>0</v>
      </c>
      <c r="P3326">
        <v>10</v>
      </c>
      <c r="Q3326" t="b">
        <v>1</v>
      </c>
      <c r="R3326" t="s">
        <v>8271</v>
      </c>
      <c r="S3326" s="7">
        <f t="shared" si="256"/>
        <v>101.66666666666666</v>
      </c>
      <c r="T3326" s="7">
        <f t="shared" si="259"/>
        <v>152.5</v>
      </c>
      <c r="U3326" t="s">
        <v>8317</v>
      </c>
      <c r="V3326" t="s">
        <v>8318</v>
      </c>
    </row>
    <row r="3327" spans="1:22" ht="4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15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4">
        <f t="shared" si="257"/>
        <v>42064.535613425927</v>
      </c>
      <c r="M3327" s="19">
        <f t="shared" si="258"/>
        <v>2015</v>
      </c>
      <c r="N3327" s="14">
        <f t="shared" si="255"/>
        <v>42099.493946759263</v>
      </c>
      <c r="O3327" t="b">
        <v>0</v>
      </c>
      <c r="P3327">
        <v>15</v>
      </c>
      <c r="Q3327" t="b">
        <v>1</v>
      </c>
      <c r="R3327" t="s">
        <v>8271</v>
      </c>
      <c r="S3327" s="7">
        <f t="shared" si="256"/>
        <v>112.5</v>
      </c>
      <c r="T3327" s="7">
        <f t="shared" si="259"/>
        <v>30</v>
      </c>
      <c r="U3327" t="s">
        <v>8317</v>
      </c>
      <c r="V3327" t="s">
        <v>8318</v>
      </c>
    </row>
    <row r="3328" spans="1:22" ht="4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57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4">
        <f t="shared" si="257"/>
        <v>42041.464178240742</v>
      </c>
      <c r="M3328" s="19">
        <f t="shared" si="258"/>
        <v>2015</v>
      </c>
      <c r="N3328" s="14">
        <f t="shared" si="255"/>
        <v>42071.42251157407</v>
      </c>
      <c r="O3328" t="b">
        <v>0</v>
      </c>
      <c r="P3328">
        <v>57</v>
      </c>
      <c r="Q3328" t="b">
        <v>1</v>
      </c>
      <c r="R3328" t="s">
        <v>8271</v>
      </c>
      <c r="S3328" s="7">
        <f t="shared" si="256"/>
        <v>101.375</v>
      </c>
      <c r="T3328" s="7">
        <f t="shared" si="259"/>
        <v>142.28070175438597</v>
      </c>
      <c r="U3328" t="s">
        <v>8317</v>
      </c>
      <c r="V3328" t="s">
        <v>8318</v>
      </c>
    </row>
    <row r="3329" spans="1:22" ht="4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33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4">
        <f t="shared" si="257"/>
        <v>42468.124606481477</v>
      </c>
      <c r="M3329" s="19">
        <f t="shared" si="258"/>
        <v>2016</v>
      </c>
      <c r="N3329" s="14">
        <f t="shared" si="255"/>
        <v>42498.124606481477</v>
      </c>
      <c r="O3329" t="b">
        <v>0</v>
      </c>
      <c r="P3329">
        <v>33</v>
      </c>
      <c r="Q3329" t="b">
        <v>1</v>
      </c>
      <c r="R3329" t="s">
        <v>8271</v>
      </c>
      <c r="S3329" s="7">
        <f t="shared" si="256"/>
        <v>101.25</v>
      </c>
      <c r="T3329" s="7">
        <f t="shared" si="259"/>
        <v>24.545454545454547</v>
      </c>
      <c r="U3329" t="s">
        <v>8317</v>
      </c>
      <c r="V3329" t="s">
        <v>8318</v>
      </c>
    </row>
    <row r="3330" spans="1:22" ht="4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9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4">
        <f t="shared" si="257"/>
        <v>41822.32503472222</v>
      </c>
      <c r="M3330" s="19">
        <f t="shared" si="258"/>
        <v>2014</v>
      </c>
      <c r="N3330" s="14">
        <f t="shared" ref="N3330:N3393" si="260">(J3330/86400)+25569+(-6/24)</f>
        <v>41824.791666666664</v>
      </c>
      <c r="O3330" t="b">
        <v>0</v>
      </c>
      <c r="P3330">
        <v>9</v>
      </c>
      <c r="Q3330" t="b">
        <v>1</v>
      </c>
      <c r="R3330" t="s">
        <v>8271</v>
      </c>
      <c r="S3330" s="7">
        <f t="shared" ref="S3330:S3393" si="261">F3330/D3330*100</f>
        <v>146.38888888888889</v>
      </c>
      <c r="T3330" s="7">
        <f t="shared" si="259"/>
        <v>292.77777777777777</v>
      </c>
      <c r="U3330" t="s">
        <v>8317</v>
      </c>
      <c r="V3330" t="s">
        <v>8318</v>
      </c>
    </row>
    <row r="3331" spans="1:22" ht="4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26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4">
        <f t="shared" ref="L3331:L3394" si="262">(K3331/86400)+25569+(-6/24)</f>
        <v>41837.073009259257</v>
      </c>
      <c r="M3331" s="19">
        <f t="shared" ref="M3331:M3394" si="263">YEAR(L3331)</f>
        <v>2014</v>
      </c>
      <c r="N3331" s="14">
        <f t="shared" si="260"/>
        <v>41847.708333333336</v>
      </c>
      <c r="O3331" t="b">
        <v>0</v>
      </c>
      <c r="P3331">
        <v>26</v>
      </c>
      <c r="Q3331" t="b">
        <v>1</v>
      </c>
      <c r="R3331" t="s">
        <v>8271</v>
      </c>
      <c r="S3331" s="7">
        <f t="shared" si="261"/>
        <v>116.8</v>
      </c>
      <c r="T3331" s="7">
        <f t="shared" ref="T3331:T3394" si="264">IFERROR(F3331/P3331,0)</f>
        <v>44.92307692307692</v>
      </c>
      <c r="U3331" t="s">
        <v>8317</v>
      </c>
      <c r="V3331" t="s">
        <v>8318</v>
      </c>
    </row>
    <row r="3332" spans="1:22" ht="4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69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4">
        <f t="shared" si="262"/>
        <v>42065.637361111112</v>
      </c>
      <c r="M3332" s="19">
        <f t="shared" si="263"/>
        <v>2015</v>
      </c>
      <c r="N3332" s="14">
        <f t="shared" si="260"/>
        <v>42095.595694444448</v>
      </c>
      <c r="O3332" t="b">
        <v>0</v>
      </c>
      <c r="P3332">
        <v>69</v>
      </c>
      <c r="Q3332" t="b">
        <v>1</v>
      </c>
      <c r="R3332" t="s">
        <v>8271</v>
      </c>
      <c r="S3332" s="7">
        <f t="shared" si="261"/>
        <v>106.26666666666667</v>
      </c>
      <c r="T3332" s="7">
        <f t="shared" si="264"/>
        <v>23.10144927536232</v>
      </c>
      <c r="U3332" t="s">
        <v>8317</v>
      </c>
      <c r="V3332" t="s">
        <v>8318</v>
      </c>
    </row>
    <row r="3333" spans="1:22" ht="4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65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4">
        <f t="shared" si="262"/>
        <v>42248.447754629626</v>
      </c>
      <c r="M3333" s="19">
        <f t="shared" si="263"/>
        <v>2015</v>
      </c>
      <c r="N3333" s="14">
        <f t="shared" si="260"/>
        <v>42283.447754629626</v>
      </c>
      <c r="O3333" t="b">
        <v>0</v>
      </c>
      <c r="P3333">
        <v>65</v>
      </c>
      <c r="Q3333" t="b">
        <v>1</v>
      </c>
      <c r="R3333" t="s">
        <v>8271</v>
      </c>
      <c r="S3333" s="7">
        <f t="shared" si="261"/>
        <v>104.52</v>
      </c>
      <c r="T3333" s="7">
        <f t="shared" si="264"/>
        <v>80.400000000000006</v>
      </c>
      <c r="U3333" t="s">
        <v>8317</v>
      </c>
      <c r="V3333" t="s">
        <v>8318</v>
      </c>
    </row>
    <row r="3334" spans="1:22" ht="4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83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4">
        <f t="shared" si="262"/>
        <v>41809.610300925924</v>
      </c>
      <c r="M3334" s="19">
        <f t="shared" si="263"/>
        <v>2014</v>
      </c>
      <c r="N3334" s="14">
        <f t="shared" si="260"/>
        <v>41839.610300925924</v>
      </c>
      <c r="O3334" t="b">
        <v>0</v>
      </c>
      <c r="P3334">
        <v>83</v>
      </c>
      <c r="Q3334" t="b">
        <v>1</v>
      </c>
      <c r="R3334" t="s">
        <v>8271</v>
      </c>
      <c r="S3334" s="7">
        <f t="shared" si="261"/>
        <v>100</v>
      </c>
      <c r="T3334" s="7">
        <f t="shared" si="264"/>
        <v>72.289156626506028</v>
      </c>
      <c r="U3334" t="s">
        <v>8317</v>
      </c>
      <c r="V3334" t="s">
        <v>8318</v>
      </c>
    </row>
    <row r="3335" spans="1:22" ht="4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111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4">
        <f t="shared" si="262"/>
        <v>42148.426851851851</v>
      </c>
      <c r="M3335" s="19">
        <f t="shared" si="263"/>
        <v>2015</v>
      </c>
      <c r="N3335" s="14">
        <f t="shared" si="260"/>
        <v>42170.426851851851</v>
      </c>
      <c r="O3335" t="b">
        <v>0</v>
      </c>
      <c r="P3335">
        <v>111</v>
      </c>
      <c r="Q3335" t="b">
        <v>1</v>
      </c>
      <c r="R3335" t="s">
        <v>8271</v>
      </c>
      <c r="S3335" s="7">
        <f t="shared" si="261"/>
        <v>104.57142857142858</v>
      </c>
      <c r="T3335" s="7">
        <f t="shared" si="264"/>
        <v>32.972972972972975</v>
      </c>
      <c r="U3335" t="s">
        <v>8317</v>
      </c>
      <c r="V3335" t="s">
        <v>8318</v>
      </c>
    </row>
    <row r="3336" spans="1:22" ht="30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46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4">
        <f t="shared" si="262"/>
        <v>42185.271087962959</v>
      </c>
      <c r="M3336" s="19">
        <f t="shared" si="263"/>
        <v>2015</v>
      </c>
      <c r="N3336" s="14">
        <f t="shared" si="260"/>
        <v>42215.271087962959</v>
      </c>
      <c r="O3336" t="b">
        <v>0</v>
      </c>
      <c r="P3336">
        <v>46</v>
      </c>
      <c r="Q3336" t="b">
        <v>1</v>
      </c>
      <c r="R3336" t="s">
        <v>8271</v>
      </c>
      <c r="S3336" s="7">
        <f t="shared" si="261"/>
        <v>138.62051149573753</v>
      </c>
      <c r="T3336" s="7">
        <f t="shared" si="264"/>
        <v>116.65217391304348</v>
      </c>
      <c r="U3336" t="s">
        <v>8317</v>
      </c>
      <c r="V3336" t="s">
        <v>8318</v>
      </c>
    </row>
    <row r="3337" spans="1:22" ht="4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63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4">
        <f t="shared" si="262"/>
        <v>41827.424143518518</v>
      </c>
      <c r="M3337" s="19">
        <f t="shared" si="263"/>
        <v>2014</v>
      </c>
      <c r="N3337" s="14">
        <f t="shared" si="260"/>
        <v>41854.708333333336</v>
      </c>
      <c r="O3337" t="b">
        <v>0</v>
      </c>
      <c r="P3337">
        <v>63</v>
      </c>
      <c r="Q3337" t="b">
        <v>1</v>
      </c>
      <c r="R3337" t="s">
        <v>8271</v>
      </c>
      <c r="S3337" s="7">
        <f t="shared" si="261"/>
        <v>100.32000000000001</v>
      </c>
      <c r="T3337" s="7">
        <f t="shared" si="264"/>
        <v>79.61904761904762</v>
      </c>
      <c r="U3337" t="s">
        <v>8317</v>
      </c>
      <c r="V3337" t="s">
        <v>8318</v>
      </c>
    </row>
    <row r="3338" spans="1:22" ht="4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9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4">
        <f t="shared" si="262"/>
        <v>42437.148680555554</v>
      </c>
      <c r="M3338" s="19">
        <f t="shared" si="263"/>
        <v>2016</v>
      </c>
      <c r="N3338" s="14">
        <f t="shared" si="260"/>
        <v>42465.10701388889</v>
      </c>
      <c r="O3338" t="b">
        <v>0</v>
      </c>
      <c r="P3338">
        <v>9</v>
      </c>
      <c r="Q3338" t="b">
        <v>1</v>
      </c>
      <c r="R3338" t="s">
        <v>8271</v>
      </c>
      <c r="S3338" s="7">
        <f t="shared" si="261"/>
        <v>100</v>
      </c>
      <c r="T3338" s="7">
        <f t="shared" si="264"/>
        <v>27.777777777777779</v>
      </c>
      <c r="U3338" t="s">
        <v>8317</v>
      </c>
      <c r="V3338" t="s">
        <v>8318</v>
      </c>
    </row>
    <row r="3339" spans="1:22" ht="4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34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4">
        <f t="shared" si="262"/>
        <v>41901.032025462962</v>
      </c>
      <c r="M3339" s="19">
        <f t="shared" si="263"/>
        <v>2014</v>
      </c>
      <c r="N3339" s="14">
        <f t="shared" si="260"/>
        <v>41922.625</v>
      </c>
      <c r="O3339" t="b">
        <v>0</v>
      </c>
      <c r="P3339">
        <v>34</v>
      </c>
      <c r="Q3339" t="b">
        <v>1</v>
      </c>
      <c r="R3339" t="s">
        <v>8271</v>
      </c>
      <c r="S3339" s="7">
        <f t="shared" si="261"/>
        <v>110.2</v>
      </c>
      <c r="T3339" s="7">
        <f t="shared" si="264"/>
        <v>81.029411764705884</v>
      </c>
      <c r="U3339" t="s">
        <v>8317</v>
      </c>
      <c r="V3339" t="s">
        <v>8318</v>
      </c>
    </row>
    <row r="3340" spans="1:22" ht="30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112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4">
        <f t="shared" si="262"/>
        <v>42769.324999999997</v>
      </c>
      <c r="M3340" s="19">
        <f t="shared" si="263"/>
        <v>2017</v>
      </c>
      <c r="N3340" s="14">
        <f t="shared" si="260"/>
        <v>42790.324999999997</v>
      </c>
      <c r="O3340" t="b">
        <v>0</v>
      </c>
      <c r="P3340">
        <v>112</v>
      </c>
      <c r="Q3340" t="b">
        <v>1</v>
      </c>
      <c r="R3340" t="s">
        <v>8271</v>
      </c>
      <c r="S3340" s="7">
        <f t="shared" si="261"/>
        <v>102.18</v>
      </c>
      <c r="T3340" s="7">
        <f t="shared" si="264"/>
        <v>136.84821428571428</v>
      </c>
      <c r="U3340" t="s">
        <v>8317</v>
      </c>
      <c r="V3340" t="s">
        <v>8318</v>
      </c>
    </row>
    <row r="3341" spans="1:22" ht="30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47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4">
        <f t="shared" si="262"/>
        <v>42549.415717592594</v>
      </c>
      <c r="M3341" s="19">
        <f t="shared" si="263"/>
        <v>2016</v>
      </c>
      <c r="N3341" s="14">
        <f t="shared" si="260"/>
        <v>42579.415717592594</v>
      </c>
      <c r="O3341" t="b">
        <v>0</v>
      </c>
      <c r="P3341">
        <v>47</v>
      </c>
      <c r="Q3341" t="b">
        <v>1</v>
      </c>
      <c r="R3341" t="s">
        <v>8271</v>
      </c>
      <c r="S3341" s="7">
        <f t="shared" si="261"/>
        <v>104.35000000000001</v>
      </c>
      <c r="T3341" s="7">
        <f t="shared" si="264"/>
        <v>177.61702127659575</v>
      </c>
      <c r="U3341" t="s">
        <v>8317</v>
      </c>
      <c r="V3341" t="s">
        <v>8318</v>
      </c>
    </row>
    <row r="3342" spans="1:22" ht="4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38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4">
        <f t="shared" si="262"/>
        <v>42685.724004629628</v>
      </c>
      <c r="M3342" s="19">
        <f t="shared" si="263"/>
        <v>2016</v>
      </c>
      <c r="N3342" s="14">
        <f t="shared" si="260"/>
        <v>42710.724004629628</v>
      </c>
      <c r="O3342" t="b">
        <v>0</v>
      </c>
      <c r="P3342">
        <v>38</v>
      </c>
      <c r="Q3342" t="b">
        <v>1</v>
      </c>
      <c r="R3342" t="s">
        <v>8271</v>
      </c>
      <c r="S3342" s="7">
        <f t="shared" si="261"/>
        <v>138.16666666666666</v>
      </c>
      <c r="T3342" s="7">
        <f t="shared" si="264"/>
        <v>109.07894736842105</v>
      </c>
      <c r="U3342" t="s">
        <v>8317</v>
      </c>
      <c r="V3342" t="s">
        <v>8318</v>
      </c>
    </row>
    <row r="3343" spans="1:22" ht="4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28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4">
        <f t="shared" si="262"/>
        <v>42510.548854166671</v>
      </c>
      <c r="M3343" s="19">
        <f t="shared" si="263"/>
        <v>2016</v>
      </c>
      <c r="N3343" s="14">
        <f t="shared" si="260"/>
        <v>42533.458333333328</v>
      </c>
      <c r="O3343" t="b">
        <v>0</v>
      </c>
      <c r="P3343">
        <v>28</v>
      </c>
      <c r="Q3343" t="b">
        <v>1</v>
      </c>
      <c r="R3343" t="s">
        <v>8271</v>
      </c>
      <c r="S3343" s="7">
        <f t="shared" si="261"/>
        <v>100</v>
      </c>
      <c r="T3343" s="7">
        <f t="shared" si="264"/>
        <v>119.64285714285714</v>
      </c>
      <c r="U3343" t="s">
        <v>8317</v>
      </c>
      <c r="V3343" t="s">
        <v>8318</v>
      </c>
    </row>
    <row r="3344" spans="1:22" ht="30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78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4">
        <f t="shared" si="262"/>
        <v>42062.046412037038</v>
      </c>
      <c r="M3344" s="19">
        <f t="shared" si="263"/>
        <v>2015</v>
      </c>
      <c r="N3344" s="14">
        <f t="shared" si="260"/>
        <v>42094.957638888889</v>
      </c>
      <c r="O3344" t="b">
        <v>0</v>
      </c>
      <c r="P3344">
        <v>78</v>
      </c>
      <c r="Q3344" t="b">
        <v>1</v>
      </c>
      <c r="R3344" t="s">
        <v>8271</v>
      </c>
      <c r="S3344" s="7">
        <f t="shared" si="261"/>
        <v>101.66666666666666</v>
      </c>
      <c r="T3344" s="7">
        <f t="shared" si="264"/>
        <v>78.205128205128204</v>
      </c>
      <c r="U3344" t="s">
        <v>8317</v>
      </c>
      <c r="V3344" t="s">
        <v>8318</v>
      </c>
    </row>
    <row r="3345" spans="1:22" ht="4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23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4">
        <f t="shared" si="262"/>
        <v>42452.666481481487</v>
      </c>
      <c r="M3345" s="19">
        <f t="shared" si="263"/>
        <v>2016</v>
      </c>
      <c r="N3345" s="14">
        <f t="shared" si="260"/>
        <v>42473.304166666669</v>
      </c>
      <c r="O3345" t="b">
        <v>0</v>
      </c>
      <c r="P3345">
        <v>23</v>
      </c>
      <c r="Q3345" t="b">
        <v>1</v>
      </c>
      <c r="R3345" t="s">
        <v>8271</v>
      </c>
      <c r="S3345" s="7">
        <f t="shared" si="261"/>
        <v>171.42857142857142</v>
      </c>
      <c r="T3345" s="7">
        <f t="shared" si="264"/>
        <v>52.173913043478258</v>
      </c>
      <c r="U3345" t="s">
        <v>8317</v>
      </c>
      <c r="V3345" t="s">
        <v>8318</v>
      </c>
    </row>
    <row r="3346" spans="1:22" ht="4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4">
        <f t="shared" si="262"/>
        <v>41850.950150462959</v>
      </c>
      <c r="M3346" s="19">
        <f t="shared" si="263"/>
        <v>2014</v>
      </c>
      <c r="N3346" s="14">
        <f t="shared" si="260"/>
        <v>41880.950150462959</v>
      </c>
      <c r="O3346" t="b">
        <v>0</v>
      </c>
      <c r="P3346">
        <v>40</v>
      </c>
      <c r="Q3346" t="b">
        <v>1</v>
      </c>
      <c r="R3346" t="s">
        <v>8271</v>
      </c>
      <c r="S3346" s="7">
        <f t="shared" si="261"/>
        <v>101.44444444444444</v>
      </c>
      <c r="T3346" s="7">
        <f t="shared" si="264"/>
        <v>114.125</v>
      </c>
      <c r="U3346" t="s">
        <v>8317</v>
      </c>
      <c r="V3346" t="s">
        <v>8318</v>
      </c>
    </row>
    <row r="3347" spans="1:22" ht="4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13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4">
        <f t="shared" si="262"/>
        <v>42052.856111111112</v>
      </c>
      <c r="M3347" s="19">
        <f t="shared" si="263"/>
        <v>2015</v>
      </c>
      <c r="N3347" s="14">
        <f t="shared" si="260"/>
        <v>42111.775694444441</v>
      </c>
      <c r="O3347" t="b">
        <v>0</v>
      </c>
      <c r="P3347">
        <v>13</v>
      </c>
      <c r="Q3347" t="b">
        <v>1</v>
      </c>
      <c r="R3347" t="s">
        <v>8271</v>
      </c>
      <c r="S3347" s="7">
        <f t="shared" si="261"/>
        <v>130</v>
      </c>
      <c r="T3347" s="7">
        <f t="shared" si="264"/>
        <v>50</v>
      </c>
      <c r="U3347" t="s">
        <v>8317</v>
      </c>
      <c r="V3347" t="s">
        <v>8318</v>
      </c>
    </row>
    <row r="3348" spans="1:22" ht="4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18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4">
        <f t="shared" si="262"/>
        <v>42053.774421296301</v>
      </c>
      <c r="M3348" s="19">
        <f t="shared" si="263"/>
        <v>2015</v>
      </c>
      <c r="N3348" s="14">
        <f t="shared" si="260"/>
        <v>42060.774421296301</v>
      </c>
      <c r="O3348" t="b">
        <v>0</v>
      </c>
      <c r="P3348">
        <v>18</v>
      </c>
      <c r="Q3348" t="b">
        <v>1</v>
      </c>
      <c r="R3348" t="s">
        <v>8271</v>
      </c>
      <c r="S3348" s="7">
        <f t="shared" si="261"/>
        <v>110.00000000000001</v>
      </c>
      <c r="T3348" s="7">
        <f t="shared" si="264"/>
        <v>91.666666666666671</v>
      </c>
      <c r="U3348" t="s">
        <v>8317</v>
      </c>
      <c r="V3348" t="s">
        <v>8318</v>
      </c>
    </row>
    <row r="3349" spans="1:22" ht="45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22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4">
        <f t="shared" si="262"/>
        <v>42484.301550925928</v>
      </c>
      <c r="M3349" s="19">
        <f t="shared" si="263"/>
        <v>2016</v>
      </c>
      <c r="N3349" s="14">
        <f t="shared" si="260"/>
        <v>42498.625</v>
      </c>
      <c r="O3349" t="b">
        <v>0</v>
      </c>
      <c r="P3349">
        <v>22</v>
      </c>
      <c r="Q3349" t="b">
        <v>1</v>
      </c>
      <c r="R3349" t="s">
        <v>8271</v>
      </c>
      <c r="S3349" s="7">
        <f t="shared" si="261"/>
        <v>119.44999999999999</v>
      </c>
      <c r="T3349" s="7">
        <f t="shared" si="264"/>
        <v>108.59090909090909</v>
      </c>
      <c r="U3349" t="s">
        <v>8317</v>
      </c>
      <c r="V3349" t="s">
        <v>8318</v>
      </c>
    </row>
    <row r="3350" spans="1:22" ht="4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79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4">
        <f t="shared" si="262"/>
        <v>42466.308796296296</v>
      </c>
      <c r="M3350" s="19">
        <f t="shared" si="263"/>
        <v>2016</v>
      </c>
      <c r="N3350" s="14">
        <f t="shared" si="260"/>
        <v>42489.915972222225</v>
      </c>
      <c r="O3350" t="b">
        <v>0</v>
      </c>
      <c r="P3350">
        <v>79</v>
      </c>
      <c r="Q3350" t="b">
        <v>1</v>
      </c>
      <c r="R3350" t="s">
        <v>8271</v>
      </c>
      <c r="S3350" s="7">
        <f t="shared" si="261"/>
        <v>100.2909090909091</v>
      </c>
      <c r="T3350" s="7">
        <f t="shared" si="264"/>
        <v>69.822784810126578</v>
      </c>
      <c r="U3350" t="s">
        <v>8317</v>
      </c>
      <c r="V3350" t="s">
        <v>8318</v>
      </c>
    </row>
    <row r="3351" spans="1:22" ht="4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14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4">
        <f t="shared" si="262"/>
        <v>42512.860787037032</v>
      </c>
      <c r="M3351" s="19">
        <f t="shared" si="263"/>
        <v>2016</v>
      </c>
      <c r="N3351" s="14">
        <f t="shared" si="260"/>
        <v>42534.458333333328</v>
      </c>
      <c r="O3351" t="b">
        <v>0</v>
      </c>
      <c r="P3351">
        <v>14</v>
      </c>
      <c r="Q3351" t="b">
        <v>1</v>
      </c>
      <c r="R3351" t="s">
        <v>8271</v>
      </c>
      <c r="S3351" s="7">
        <f t="shared" si="261"/>
        <v>153.4</v>
      </c>
      <c r="T3351" s="7">
        <f t="shared" si="264"/>
        <v>109.57142857142857</v>
      </c>
      <c r="U3351" t="s">
        <v>8317</v>
      </c>
      <c r="V3351" t="s">
        <v>8318</v>
      </c>
    </row>
    <row r="3352" spans="1:22" ht="45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51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4">
        <f t="shared" si="262"/>
        <v>42302.451516203699</v>
      </c>
      <c r="M3352" s="19">
        <f t="shared" si="263"/>
        <v>2015</v>
      </c>
      <c r="N3352" s="14">
        <f t="shared" si="260"/>
        <v>42337.708333333328</v>
      </c>
      <c r="O3352" t="b">
        <v>0</v>
      </c>
      <c r="P3352">
        <v>51</v>
      </c>
      <c r="Q3352" t="b">
        <v>1</v>
      </c>
      <c r="R3352" t="s">
        <v>8271</v>
      </c>
      <c r="S3352" s="7">
        <f t="shared" si="261"/>
        <v>104.42857142857143</v>
      </c>
      <c r="T3352" s="7">
        <f t="shared" si="264"/>
        <v>71.666666666666671</v>
      </c>
      <c r="U3352" t="s">
        <v>8317</v>
      </c>
      <c r="V3352" t="s">
        <v>8318</v>
      </c>
    </row>
    <row r="3353" spans="1:22" ht="4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54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4">
        <f t="shared" si="262"/>
        <v>41806.145428240743</v>
      </c>
      <c r="M3353" s="19">
        <f t="shared" si="263"/>
        <v>2014</v>
      </c>
      <c r="N3353" s="14">
        <f t="shared" si="260"/>
        <v>41843.208333333336</v>
      </c>
      <c r="O3353" t="b">
        <v>0</v>
      </c>
      <c r="P3353">
        <v>54</v>
      </c>
      <c r="Q3353" t="b">
        <v>1</v>
      </c>
      <c r="R3353" t="s">
        <v>8271</v>
      </c>
      <c r="S3353" s="7">
        <f t="shared" si="261"/>
        <v>101.1</v>
      </c>
      <c r="T3353" s="7">
        <f t="shared" si="264"/>
        <v>93.611111111111114</v>
      </c>
      <c r="U3353" t="s">
        <v>8317</v>
      </c>
      <c r="V3353" t="s">
        <v>8318</v>
      </c>
    </row>
    <row r="3354" spans="1:22" ht="45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70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4">
        <f t="shared" si="262"/>
        <v>42495.742800925931</v>
      </c>
      <c r="M3354" s="19">
        <f t="shared" si="263"/>
        <v>2016</v>
      </c>
      <c r="N3354" s="14">
        <f t="shared" si="260"/>
        <v>42552.708333333328</v>
      </c>
      <c r="O3354" t="b">
        <v>0</v>
      </c>
      <c r="P3354">
        <v>70</v>
      </c>
      <c r="Q3354" t="b">
        <v>1</v>
      </c>
      <c r="R3354" t="s">
        <v>8271</v>
      </c>
      <c r="S3354" s="7">
        <f t="shared" si="261"/>
        <v>107.52</v>
      </c>
      <c r="T3354" s="7">
        <f t="shared" si="264"/>
        <v>76.8</v>
      </c>
      <c r="U3354" t="s">
        <v>8317</v>
      </c>
      <c r="V3354" t="s">
        <v>8318</v>
      </c>
    </row>
    <row r="3355" spans="1:22" ht="4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44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4">
        <f t="shared" si="262"/>
        <v>42479.182291666672</v>
      </c>
      <c r="M3355" s="19">
        <f t="shared" si="263"/>
        <v>2016</v>
      </c>
      <c r="N3355" s="14">
        <f t="shared" si="260"/>
        <v>42492.708333333328</v>
      </c>
      <c r="O3355" t="b">
        <v>0</v>
      </c>
      <c r="P3355">
        <v>44</v>
      </c>
      <c r="Q3355" t="b">
        <v>1</v>
      </c>
      <c r="R3355" t="s">
        <v>8271</v>
      </c>
      <c r="S3355" s="7">
        <f t="shared" si="261"/>
        <v>315</v>
      </c>
      <c r="T3355" s="7">
        <f t="shared" si="264"/>
        <v>35.795454545454547</v>
      </c>
      <c r="U3355" t="s">
        <v>8317</v>
      </c>
      <c r="V3355" t="s">
        <v>8318</v>
      </c>
    </row>
    <row r="3356" spans="1:22" ht="30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55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4">
        <f t="shared" si="262"/>
        <v>42270.4769212963</v>
      </c>
      <c r="M3356" s="19">
        <f t="shared" si="263"/>
        <v>2015</v>
      </c>
      <c r="N3356" s="14">
        <f t="shared" si="260"/>
        <v>42305.917361111111</v>
      </c>
      <c r="O3356" t="b">
        <v>0</v>
      </c>
      <c r="P3356">
        <v>55</v>
      </c>
      <c r="Q3356" t="b">
        <v>1</v>
      </c>
      <c r="R3356" t="s">
        <v>8271</v>
      </c>
      <c r="S3356" s="7">
        <f t="shared" si="261"/>
        <v>101.93333333333334</v>
      </c>
      <c r="T3356" s="7">
        <f t="shared" si="264"/>
        <v>55.6</v>
      </c>
      <c r="U3356" t="s">
        <v>8317</v>
      </c>
      <c r="V3356" t="s">
        <v>8318</v>
      </c>
    </row>
    <row r="3357" spans="1:22" ht="4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15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4">
        <f t="shared" si="262"/>
        <v>42489.369525462964</v>
      </c>
      <c r="M3357" s="19">
        <f t="shared" si="263"/>
        <v>2016</v>
      </c>
      <c r="N3357" s="14">
        <f t="shared" si="260"/>
        <v>42500.220138888893</v>
      </c>
      <c r="O3357" t="b">
        <v>0</v>
      </c>
      <c r="P3357">
        <v>15</v>
      </c>
      <c r="Q3357" t="b">
        <v>1</v>
      </c>
      <c r="R3357" t="s">
        <v>8271</v>
      </c>
      <c r="S3357" s="7">
        <f t="shared" si="261"/>
        <v>126.28571428571429</v>
      </c>
      <c r="T3357" s="7">
        <f t="shared" si="264"/>
        <v>147.33333333333334</v>
      </c>
      <c r="U3357" t="s">
        <v>8317</v>
      </c>
      <c r="V3357" t="s">
        <v>8318</v>
      </c>
    </row>
    <row r="3358" spans="1:22" ht="4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27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4">
        <f t="shared" si="262"/>
        <v>42536.565648148149</v>
      </c>
      <c r="M3358" s="19">
        <f t="shared" si="263"/>
        <v>2016</v>
      </c>
      <c r="N3358" s="14">
        <f t="shared" si="260"/>
        <v>42566.565648148149</v>
      </c>
      <c r="O3358" t="b">
        <v>0</v>
      </c>
      <c r="P3358">
        <v>27</v>
      </c>
      <c r="Q3358" t="b">
        <v>1</v>
      </c>
      <c r="R3358" t="s">
        <v>8271</v>
      </c>
      <c r="S3358" s="7">
        <f t="shared" si="261"/>
        <v>101.4</v>
      </c>
      <c r="T3358" s="7">
        <f t="shared" si="264"/>
        <v>56.333333333333336</v>
      </c>
      <c r="U3358" t="s">
        <v>8317</v>
      </c>
      <c r="V3358" t="s">
        <v>8318</v>
      </c>
    </row>
    <row r="3359" spans="1:22" ht="4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21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4">
        <f t="shared" si="262"/>
        <v>41822.167939814812</v>
      </c>
      <c r="M3359" s="19">
        <f t="shared" si="263"/>
        <v>2014</v>
      </c>
      <c r="N3359" s="14">
        <f t="shared" si="260"/>
        <v>41852.167939814812</v>
      </c>
      <c r="O3359" t="b">
        <v>0</v>
      </c>
      <c r="P3359">
        <v>21</v>
      </c>
      <c r="Q3359" t="b">
        <v>1</v>
      </c>
      <c r="R3359" t="s">
        <v>8271</v>
      </c>
      <c r="S3359" s="7">
        <f t="shared" si="261"/>
        <v>101</v>
      </c>
      <c r="T3359" s="7">
        <f t="shared" si="264"/>
        <v>96.19047619047619</v>
      </c>
      <c r="U3359" t="s">
        <v>8317</v>
      </c>
      <c r="V3359" t="s">
        <v>8318</v>
      </c>
    </row>
    <row r="3360" spans="1:22" ht="4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162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4">
        <f t="shared" si="262"/>
        <v>41932.061099537037</v>
      </c>
      <c r="M3360" s="19">
        <f t="shared" si="263"/>
        <v>2014</v>
      </c>
      <c r="N3360" s="14">
        <f t="shared" si="260"/>
        <v>41962.102766203709</v>
      </c>
      <c r="O3360" t="b">
        <v>0</v>
      </c>
      <c r="P3360">
        <v>162</v>
      </c>
      <c r="Q3360" t="b">
        <v>1</v>
      </c>
      <c r="R3360" t="s">
        <v>8271</v>
      </c>
      <c r="S3360" s="7">
        <f t="shared" si="261"/>
        <v>102.99000000000001</v>
      </c>
      <c r="T3360" s="7">
        <f t="shared" si="264"/>
        <v>63.574074074074076</v>
      </c>
      <c r="U3360" t="s">
        <v>8317</v>
      </c>
      <c r="V3360" t="s">
        <v>8318</v>
      </c>
    </row>
    <row r="3361" spans="1:22" ht="30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23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4">
        <f t="shared" si="262"/>
        <v>42745.807106481487</v>
      </c>
      <c r="M3361" s="19">
        <f t="shared" si="263"/>
        <v>2017</v>
      </c>
      <c r="N3361" s="14">
        <f t="shared" si="260"/>
        <v>42790.807106481487</v>
      </c>
      <c r="O3361" t="b">
        <v>0</v>
      </c>
      <c r="P3361">
        <v>23</v>
      </c>
      <c r="Q3361" t="b">
        <v>1</v>
      </c>
      <c r="R3361" t="s">
        <v>8271</v>
      </c>
      <c r="S3361" s="7">
        <f t="shared" si="261"/>
        <v>106.25</v>
      </c>
      <c r="T3361" s="7">
        <f t="shared" si="264"/>
        <v>184.78260869565219</v>
      </c>
      <c r="U3361" t="s">
        <v>8317</v>
      </c>
      <c r="V3361" t="s">
        <v>8318</v>
      </c>
    </row>
    <row r="3362" spans="1:22" ht="30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72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4">
        <f t="shared" si="262"/>
        <v>42696.832673611112</v>
      </c>
      <c r="M3362" s="19">
        <f t="shared" si="263"/>
        <v>2016</v>
      </c>
      <c r="N3362" s="14">
        <f t="shared" si="260"/>
        <v>42718.415972222225</v>
      </c>
      <c r="O3362" t="b">
        <v>0</v>
      </c>
      <c r="P3362">
        <v>72</v>
      </c>
      <c r="Q3362" t="b">
        <v>1</v>
      </c>
      <c r="R3362" t="s">
        <v>8271</v>
      </c>
      <c r="S3362" s="7">
        <f t="shared" si="261"/>
        <v>101.37777777777779</v>
      </c>
      <c r="T3362" s="7">
        <f t="shared" si="264"/>
        <v>126.72222222222223</v>
      </c>
      <c r="U3362" t="s">
        <v>8317</v>
      </c>
      <c r="V3362" t="s">
        <v>8318</v>
      </c>
    </row>
    <row r="3363" spans="1:22" ht="45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68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4">
        <f t="shared" si="262"/>
        <v>41865.775347222225</v>
      </c>
      <c r="M3363" s="19">
        <f t="shared" si="263"/>
        <v>2014</v>
      </c>
      <c r="N3363" s="14">
        <f t="shared" si="260"/>
        <v>41883.415972222225</v>
      </c>
      <c r="O3363" t="b">
        <v>0</v>
      </c>
      <c r="P3363">
        <v>68</v>
      </c>
      <c r="Q3363" t="b">
        <v>1</v>
      </c>
      <c r="R3363" t="s">
        <v>8271</v>
      </c>
      <c r="S3363" s="7">
        <f t="shared" si="261"/>
        <v>113.46000000000001</v>
      </c>
      <c r="T3363" s="7">
        <f t="shared" si="264"/>
        <v>83.42647058823529</v>
      </c>
      <c r="U3363" t="s">
        <v>8317</v>
      </c>
      <c r="V3363" t="s">
        <v>8318</v>
      </c>
    </row>
    <row r="3364" spans="1:22" ht="4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20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4">
        <f t="shared" si="262"/>
        <v>42055.841631944444</v>
      </c>
      <c r="M3364" s="19">
        <f t="shared" si="263"/>
        <v>2015</v>
      </c>
      <c r="N3364" s="14">
        <f t="shared" si="260"/>
        <v>42069.954861111109</v>
      </c>
      <c r="O3364" t="b">
        <v>0</v>
      </c>
      <c r="P3364">
        <v>20</v>
      </c>
      <c r="Q3364" t="b">
        <v>1</v>
      </c>
      <c r="R3364" t="s">
        <v>8271</v>
      </c>
      <c r="S3364" s="7">
        <f t="shared" si="261"/>
        <v>218.00000000000003</v>
      </c>
      <c r="T3364" s="7">
        <f t="shared" si="264"/>
        <v>54.5</v>
      </c>
      <c r="U3364" t="s">
        <v>8317</v>
      </c>
      <c r="V3364" t="s">
        <v>8318</v>
      </c>
    </row>
    <row r="3365" spans="1:22" ht="4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26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4">
        <f t="shared" si="262"/>
        <v>41851.521354166667</v>
      </c>
      <c r="M3365" s="19">
        <f t="shared" si="263"/>
        <v>2014</v>
      </c>
      <c r="N3365" s="14">
        <f t="shared" si="260"/>
        <v>41870.416666666664</v>
      </c>
      <c r="O3365" t="b">
        <v>0</v>
      </c>
      <c r="P3365">
        <v>26</v>
      </c>
      <c r="Q3365" t="b">
        <v>1</v>
      </c>
      <c r="R3365" t="s">
        <v>8271</v>
      </c>
      <c r="S3365" s="7">
        <f t="shared" si="261"/>
        <v>101.41935483870968</v>
      </c>
      <c r="T3365" s="7">
        <f t="shared" si="264"/>
        <v>302.30769230769232</v>
      </c>
      <c r="U3365" t="s">
        <v>8317</v>
      </c>
      <c r="V3365" t="s">
        <v>8318</v>
      </c>
    </row>
    <row r="3366" spans="1:22" ht="4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72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4">
        <f t="shared" si="262"/>
        <v>42422.727418981478</v>
      </c>
      <c r="M3366" s="19">
        <f t="shared" si="263"/>
        <v>2016</v>
      </c>
      <c r="N3366" s="14">
        <f t="shared" si="260"/>
        <v>42444.625</v>
      </c>
      <c r="O3366" t="b">
        <v>0</v>
      </c>
      <c r="P3366">
        <v>72</v>
      </c>
      <c r="Q3366" t="b">
        <v>1</v>
      </c>
      <c r="R3366" t="s">
        <v>8271</v>
      </c>
      <c r="S3366" s="7">
        <f t="shared" si="261"/>
        <v>105.93333333333332</v>
      </c>
      <c r="T3366" s="7">
        <f t="shared" si="264"/>
        <v>44.138888888888886</v>
      </c>
      <c r="U3366" t="s">
        <v>8317</v>
      </c>
      <c r="V3366" t="s">
        <v>8318</v>
      </c>
    </row>
    <row r="3367" spans="1:22" ht="4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3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4">
        <f t="shared" si="262"/>
        <v>42320.851759259254</v>
      </c>
      <c r="M3367" s="19">
        <f t="shared" si="263"/>
        <v>2015</v>
      </c>
      <c r="N3367" s="14">
        <f t="shared" si="260"/>
        <v>42350.851759259254</v>
      </c>
      <c r="O3367" t="b">
        <v>0</v>
      </c>
      <c r="P3367">
        <v>3</v>
      </c>
      <c r="Q3367" t="b">
        <v>1</v>
      </c>
      <c r="R3367" t="s">
        <v>8271</v>
      </c>
      <c r="S3367" s="7">
        <f t="shared" si="261"/>
        <v>104</v>
      </c>
      <c r="T3367" s="7">
        <f t="shared" si="264"/>
        <v>866.66666666666663</v>
      </c>
      <c r="U3367" t="s">
        <v>8317</v>
      </c>
      <c r="V3367" t="s">
        <v>8318</v>
      </c>
    </row>
    <row r="3368" spans="1:22" ht="4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18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4">
        <f t="shared" si="262"/>
        <v>42106.817557870367</v>
      </c>
      <c r="M3368" s="19">
        <f t="shared" si="263"/>
        <v>2015</v>
      </c>
      <c r="N3368" s="14">
        <f t="shared" si="260"/>
        <v>42136.817557870367</v>
      </c>
      <c r="O3368" t="b">
        <v>0</v>
      </c>
      <c r="P3368">
        <v>18</v>
      </c>
      <c r="Q3368" t="b">
        <v>1</v>
      </c>
      <c r="R3368" t="s">
        <v>8271</v>
      </c>
      <c r="S3368" s="7">
        <f t="shared" si="261"/>
        <v>221</v>
      </c>
      <c r="T3368" s="7">
        <f t="shared" si="264"/>
        <v>61.388888888888886</v>
      </c>
      <c r="U3368" t="s">
        <v>8317</v>
      </c>
      <c r="V3368" t="s">
        <v>8318</v>
      </c>
    </row>
    <row r="3369" spans="1:22" ht="4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30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4">
        <f t="shared" si="262"/>
        <v>42192.683958333335</v>
      </c>
      <c r="M3369" s="19">
        <f t="shared" si="263"/>
        <v>2015</v>
      </c>
      <c r="N3369" s="14">
        <f t="shared" si="260"/>
        <v>42217.683958333335</v>
      </c>
      <c r="O3369" t="b">
        <v>0</v>
      </c>
      <c r="P3369">
        <v>30</v>
      </c>
      <c r="Q3369" t="b">
        <v>1</v>
      </c>
      <c r="R3369" t="s">
        <v>8271</v>
      </c>
      <c r="S3369" s="7">
        <f t="shared" si="261"/>
        <v>118.66666666666667</v>
      </c>
      <c r="T3369" s="7">
        <f t="shared" si="264"/>
        <v>29.666666666666668</v>
      </c>
      <c r="U3369" t="s">
        <v>8317</v>
      </c>
      <c r="V3369" t="s">
        <v>8318</v>
      </c>
    </row>
    <row r="3370" spans="1:22" ht="30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23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4">
        <f t="shared" si="262"/>
        <v>41968.949756944443</v>
      </c>
      <c r="M3370" s="19">
        <f t="shared" si="263"/>
        <v>2014</v>
      </c>
      <c r="N3370" s="14">
        <f t="shared" si="260"/>
        <v>42004.958333333328</v>
      </c>
      <c r="O3370" t="b">
        <v>0</v>
      </c>
      <c r="P3370">
        <v>23</v>
      </c>
      <c r="Q3370" t="b">
        <v>1</v>
      </c>
      <c r="R3370" t="s">
        <v>8271</v>
      </c>
      <c r="S3370" s="7">
        <f t="shared" si="261"/>
        <v>104.60000000000001</v>
      </c>
      <c r="T3370" s="7">
        <f t="shared" si="264"/>
        <v>45.478260869565219</v>
      </c>
      <c r="U3370" t="s">
        <v>8317</v>
      </c>
      <c r="V3370" t="s">
        <v>8318</v>
      </c>
    </row>
    <row r="3371" spans="1:22" ht="4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54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4">
        <f t="shared" si="262"/>
        <v>42689.791435185187</v>
      </c>
      <c r="M3371" s="19">
        <f t="shared" si="263"/>
        <v>2016</v>
      </c>
      <c r="N3371" s="14">
        <f t="shared" si="260"/>
        <v>42749.791435185187</v>
      </c>
      <c r="O3371" t="b">
        <v>0</v>
      </c>
      <c r="P3371">
        <v>54</v>
      </c>
      <c r="Q3371" t="b">
        <v>1</v>
      </c>
      <c r="R3371" t="s">
        <v>8271</v>
      </c>
      <c r="S3371" s="7">
        <f t="shared" si="261"/>
        <v>103.89999999999999</v>
      </c>
      <c r="T3371" s="7">
        <f t="shared" si="264"/>
        <v>96.203703703703709</v>
      </c>
      <c r="U3371" t="s">
        <v>8317</v>
      </c>
      <c r="V3371" t="s">
        <v>8318</v>
      </c>
    </row>
    <row r="3372" spans="1:22" ht="30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26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4">
        <f t="shared" si="262"/>
        <v>42690.084317129629</v>
      </c>
      <c r="M3372" s="19">
        <f t="shared" si="263"/>
        <v>2016</v>
      </c>
      <c r="N3372" s="14">
        <f t="shared" si="260"/>
        <v>42721.083333333328</v>
      </c>
      <c r="O3372" t="b">
        <v>0</v>
      </c>
      <c r="P3372">
        <v>26</v>
      </c>
      <c r="Q3372" t="b">
        <v>1</v>
      </c>
      <c r="R3372" t="s">
        <v>8271</v>
      </c>
      <c r="S3372" s="7">
        <f t="shared" si="261"/>
        <v>117.73333333333333</v>
      </c>
      <c r="T3372" s="7">
        <f t="shared" si="264"/>
        <v>67.92307692307692</v>
      </c>
      <c r="U3372" t="s">
        <v>8317</v>
      </c>
      <c r="V3372" t="s">
        <v>8318</v>
      </c>
    </row>
    <row r="3373" spans="1:22" ht="30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9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4">
        <f t="shared" si="262"/>
        <v>42312.624594907407</v>
      </c>
      <c r="M3373" s="19">
        <f t="shared" si="263"/>
        <v>2015</v>
      </c>
      <c r="N3373" s="14">
        <f t="shared" si="260"/>
        <v>42340.624594907407</v>
      </c>
      <c r="O3373" t="b">
        <v>0</v>
      </c>
      <c r="P3373">
        <v>9</v>
      </c>
      <c r="Q3373" t="b">
        <v>1</v>
      </c>
      <c r="R3373" t="s">
        <v>8271</v>
      </c>
      <c r="S3373" s="7">
        <f t="shared" si="261"/>
        <v>138.5</v>
      </c>
      <c r="T3373" s="7">
        <f t="shared" si="264"/>
        <v>30.777777777777779</v>
      </c>
      <c r="U3373" t="s">
        <v>8317</v>
      </c>
      <c r="V3373" t="s">
        <v>8318</v>
      </c>
    </row>
    <row r="3374" spans="1:22" ht="4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27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4">
        <f t="shared" si="262"/>
        <v>41855.298101851848</v>
      </c>
      <c r="M3374" s="19">
        <f t="shared" si="263"/>
        <v>2014</v>
      </c>
      <c r="N3374" s="14">
        <f t="shared" si="260"/>
        <v>41875.957638888889</v>
      </c>
      <c r="O3374" t="b">
        <v>0</v>
      </c>
      <c r="P3374">
        <v>27</v>
      </c>
      <c r="Q3374" t="b">
        <v>1</v>
      </c>
      <c r="R3374" t="s">
        <v>8271</v>
      </c>
      <c r="S3374" s="7">
        <f t="shared" si="261"/>
        <v>103.49999999999999</v>
      </c>
      <c r="T3374" s="7">
        <f t="shared" si="264"/>
        <v>38.333333333333336</v>
      </c>
      <c r="U3374" t="s">
        <v>8317</v>
      </c>
      <c r="V3374" t="s">
        <v>8318</v>
      </c>
    </row>
    <row r="3375" spans="1:22" ht="4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30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4">
        <f t="shared" si="262"/>
        <v>42179.604629629626</v>
      </c>
      <c r="M3375" s="19">
        <f t="shared" si="263"/>
        <v>2015</v>
      </c>
      <c r="N3375" s="14">
        <f t="shared" si="260"/>
        <v>42203.416666666672</v>
      </c>
      <c r="O3375" t="b">
        <v>0</v>
      </c>
      <c r="P3375">
        <v>30</v>
      </c>
      <c r="Q3375" t="b">
        <v>1</v>
      </c>
      <c r="R3375" t="s">
        <v>8271</v>
      </c>
      <c r="S3375" s="7">
        <f t="shared" si="261"/>
        <v>100.25</v>
      </c>
      <c r="T3375" s="7">
        <f t="shared" si="264"/>
        <v>66.833333333333329</v>
      </c>
      <c r="U3375" t="s">
        <v>8317</v>
      </c>
      <c r="V3375" t="s">
        <v>8318</v>
      </c>
    </row>
    <row r="3376" spans="1:22" ht="4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52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4">
        <f t="shared" si="262"/>
        <v>42275.481666666667</v>
      </c>
      <c r="M3376" s="19">
        <f t="shared" si="263"/>
        <v>2015</v>
      </c>
      <c r="N3376" s="14">
        <f t="shared" si="260"/>
        <v>42305.481666666667</v>
      </c>
      <c r="O3376" t="b">
        <v>0</v>
      </c>
      <c r="P3376">
        <v>52</v>
      </c>
      <c r="Q3376" t="b">
        <v>1</v>
      </c>
      <c r="R3376" t="s">
        <v>8271</v>
      </c>
      <c r="S3376" s="7">
        <f t="shared" si="261"/>
        <v>106.57142857142856</v>
      </c>
      <c r="T3376" s="7">
        <f t="shared" si="264"/>
        <v>71.730769230769226</v>
      </c>
      <c r="U3376" t="s">
        <v>8317</v>
      </c>
      <c r="V3376" t="s">
        <v>8318</v>
      </c>
    </row>
    <row r="3377" spans="1:22" ht="4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17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4">
        <f t="shared" si="262"/>
        <v>41765.360798611109</v>
      </c>
      <c r="M3377" s="19">
        <f t="shared" si="263"/>
        <v>2014</v>
      </c>
      <c r="N3377" s="14">
        <f t="shared" si="260"/>
        <v>41777.360798611109</v>
      </c>
      <c r="O3377" t="b">
        <v>0</v>
      </c>
      <c r="P3377">
        <v>17</v>
      </c>
      <c r="Q3377" t="b">
        <v>1</v>
      </c>
      <c r="R3377" t="s">
        <v>8271</v>
      </c>
      <c r="S3377" s="7">
        <f t="shared" si="261"/>
        <v>100</v>
      </c>
      <c r="T3377" s="7">
        <f t="shared" si="264"/>
        <v>176.47058823529412</v>
      </c>
      <c r="U3377" t="s">
        <v>8317</v>
      </c>
      <c r="V3377" t="s">
        <v>8318</v>
      </c>
    </row>
    <row r="3378" spans="1:22" ht="4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19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4">
        <f t="shared" si="262"/>
        <v>42059.451319444444</v>
      </c>
      <c r="M3378" s="19">
        <f t="shared" si="263"/>
        <v>2015</v>
      </c>
      <c r="N3378" s="14">
        <f t="shared" si="260"/>
        <v>42119.409652777773</v>
      </c>
      <c r="O3378" t="b">
        <v>0</v>
      </c>
      <c r="P3378">
        <v>19</v>
      </c>
      <c r="Q3378" t="b">
        <v>1</v>
      </c>
      <c r="R3378" t="s">
        <v>8271</v>
      </c>
      <c r="S3378" s="7">
        <f t="shared" si="261"/>
        <v>100.01249999999999</v>
      </c>
      <c r="T3378" s="7">
        <f t="shared" si="264"/>
        <v>421.10526315789474</v>
      </c>
      <c r="U3378" t="s">
        <v>8317</v>
      </c>
      <c r="V3378" t="s">
        <v>8318</v>
      </c>
    </row>
    <row r="3379" spans="1:22" ht="4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77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4">
        <f t="shared" si="262"/>
        <v>42053.482627314814</v>
      </c>
      <c r="M3379" s="19">
        <f t="shared" si="263"/>
        <v>2015</v>
      </c>
      <c r="N3379" s="14">
        <f t="shared" si="260"/>
        <v>42083.455555555556</v>
      </c>
      <c r="O3379" t="b">
        <v>0</v>
      </c>
      <c r="P3379">
        <v>77</v>
      </c>
      <c r="Q3379" t="b">
        <v>1</v>
      </c>
      <c r="R3379" t="s">
        <v>8271</v>
      </c>
      <c r="S3379" s="7">
        <f t="shared" si="261"/>
        <v>101.05</v>
      </c>
      <c r="T3379" s="7">
        <f t="shared" si="264"/>
        <v>104.98701298701299</v>
      </c>
      <c r="U3379" t="s">
        <v>8317</v>
      </c>
      <c r="V3379" t="s">
        <v>8318</v>
      </c>
    </row>
    <row r="3380" spans="1:22" ht="4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21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4">
        <f t="shared" si="262"/>
        <v>41858.105393518519</v>
      </c>
      <c r="M3380" s="19">
        <f t="shared" si="263"/>
        <v>2014</v>
      </c>
      <c r="N3380" s="14">
        <f t="shared" si="260"/>
        <v>41882.297222222223</v>
      </c>
      <c r="O3380" t="b">
        <v>0</v>
      </c>
      <c r="P3380">
        <v>21</v>
      </c>
      <c r="Q3380" t="b">
        <v>1</v>
      </c>
      <c r="R3380" t="s">
        <v>8271</v>
      </c>
      <c r="S3380" s="7">
        <f t="shared" si="261"/>
        <v>107.63636363636364</v>
      </c>
      <c r="T3380" s="7">
        <f t="shared" si="264"/>
        <v>28.19047619047619</v>
      </c>
      <c r="U3380" t="s">
        <v>8317</v>
      </c>
      <c r="V3380" t="s">
        <v>8318</v>
      </c>
    </row>
    <row r="3381" spans="1:22" ht="45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38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4">
        <f t="shared" si="262"/>
        <v>42225.263888888891</v>
      </c>
      <c r="M3381" s="19">
        <f t="shared" si="263"/>
        <v>2015</v>
      </c>
      <c r="N3381" s="14">
        <f t="shared" si="260"/>
        <v>42242.708333333328</v>
      </c>
      <c r="O3381" t="b">
        <v>0</v>
      </c>
      <c r="P3381">
        <v>38</v>
      </c>
      <c r="Q3381" t="b">
        <v>1</v>
      </c>
      <c r="R3381" t="s">
        <v>8271</v>
      </c>
      <c r="S3381" s="7">
        <f t="shared" si="261"/>
        <v>103.64999999999999</v>
      </c>
      <c r="T3381" s="7">
        <f t="shared" si="264"/>
        <v>54.55263157894737</v>
      </c>
      <c r="U3381" t="s">
        <v>8317</v>
      </c>
      <c r="V3381" t="s">
        <v>8318</v>
      </c>
    </row>
    <row r="3382" spans="1:22" ht="45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28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4">
        <f t="shared" si="262"/>
        <v>41937.703449074077</v>
      </c>
      <c r="M3382" s="19">
        <f t="shared" si="263"/>
        <v>2014</v>
      </c>
      <c r="N3382" s="14">
        <f t="shared" si="260"/>
        <v>41972.745115740741</v>
      </c>
      <c r="O3382" t="b">
        <v>0</v>
      </c>
      <c r="P3382">
        <v>28</v>
      </c>
      <c r="Q3382" t="b">
        <v>1</v>
      </c>
      <c r="R3382" t="s">
        <v>8271</v>
      </c>
      <c r="S3382" s="7">
        <f t="shared" si="261"/>
        <v>104.43333333333334</v>
      </c>
      <c r="T3382" s="7">
        <f t="shared" si="264"/>
        <v>111.89285714285714</v>
      </c>
      <c r="U3382" t="s">
        <v>8317</v>
      </c>
      <c r="V3382" t="s">
        <v>8318</v>
      </c>
    </row>
    <row r="3383" spans="1:22" ht="4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48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4">
        <f t="shared" si="262"/>
        <v>42043.934988425928</v>
      </c>
      <c r="M3383" s="19">
        <f t="shared" si="263"/>
        <v>2015</v>
      </c>
      <c r="N3383" s="14">
        <f t="shared" si="260"/>
        <v>42073.893321759257</v>
      </c>
      <c r="O3383" t="b">
        <v>0</v>
      </c>
      <c r="P3383">
        <v>48</v>
      </c>
      <c r="Q3383" t="b">
        <v>1</v>
      </c>
      <c r="R3383" t="s">
        <v>8271</v>
      </c>
      <c r="S3383" s="7">
        <f t="shared" si="261"/>
        <v>102.25</v>
      </c>
      <c r="T3383" s="7">
        <f t="shared" si="264"/>
        <v>85.208333333333329</v>
      </c>
      <c r="U3383" t="s">
        <v>8317</v>
      </c>
      <c r="V3383" t="s">
        <v>8318</v>
      </c>
    </row>
    <row r="3384" spans="1:22" ht="45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46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4">
        <f t="shared" si="262"/>
        <v>42559.181203703702</v>
      </c>
      <c r="M3384" s="19">
        <f t="shared" si="263"/>
        <v>2016</v>
      </c>
      <c r="N3384" s="14">
        <f t="shared" si="260"/>
        <v>42583.707638888889</v>
      </c>
      <c r="O3384" t="b">
        <v>0</v>
      </c>
      <c r="P3384">
        <v>46</v>
      </c>
      <c r="Q3384" t="b">
        <v>1</v>
      </c>
      <c r="R3384" t="s">
        <v>8271</v>
      </c>
      <c r="S3384" s="7">
        <f t="shared" si="261"/>
        <v>100.74285714285713</v>
      </c>
      <c r="T3384" s="7">
        <f t="shared" si="264"/>
        <v>76.652173913043484</v>
      </c>
      <c r="U3384" t="s">
        <v>8317</v>
      </c>
      <c r="V3384" t="s">
        <v>8318</v>
      </c>
    </row>
    <row r="3385" spans="1:22" ht="4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30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4">
        <f t="shared" si="262"/>
        <v>42524.532638888893</v>
      </c>
      <c r="M3385" s="19">
        <f t="shared" si="263"/>
        <v>2016</v>
      </c>
      <c r="N3385" s="14">
        <f t="shared" si="260"/>
        <v>42544.532638888893</v>
      </c>
      <c r="O3385" t="b">
        <v>0</v>
      </c>
      <c r="P3385">
        <v>30</v>
      </c>
      <c r="Q3385" t="b">
        <v>1</v>
      </c>
      <c r="R3385" t="s">
        <v>8271</v>
      </c>
      <c r="S3385" s="7">
        <f t="shared" si="261"/>
        <v>111.71428571428572</v>
      </c>
      <c r="T3385" s="7">
        <f t="shared" si="264"/>
        <v>65.166666666666671</v>
      </c>
      <c r="U3385" t="s">
        <v>8317</v>
      </c>
      <c r="V3385" t="s">
        <v>8318</v>
      </c>
    </row>
    <row r="3386" spans="1:22" ht="4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64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4">
        <f t="shared" si="262"/>
        <v>42291.837592592594</v>
      </c>
      <c r="M3386" s="19">
        <f t="shared" si="263"/>
        <v>2015</v>
      </c>
      <c r="N3386" s="14">
        <f t="shared" si="260"/>
        <v>42328.875</v>
      </c>
      <c r="O3386" t="b">
        <v>0</v>
      </c>
      <c r="P3386">
        <v>64</v>
      </c>
      <c r="Q3386" t="b">
        <v>1</v>
      </c>
      <c r="R3386" t="s">
        <v>8271</v>
      </c>
      <c r="S3386" s="7">
        <f t="shared" si="261"/>
        <v>100.01100000000001</v>
      </c>
      <c r="T3386" s="7">
        <f t="shared" si="264"/>
        <v>93.760312499999998</v>
      </c>
      <c r="U3386" t="s">
        <v>8317</v>
      </c>
      <c r="V3386" t="s">
        <v>8318</v>
      </c>
    </row>
    <row r="3387" spans="1:22" ht="45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15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4">
        <f t="shared" si="262"/>
        <v>41953.6175</v>
      </c>
      <c r="M3387" s="19">
        <f t="shared" si="263"/>
        <v>2014</v>
      </c>
      <c r="N3387" s="14">
        <f t="shared" si="260"/>
        <v>41983.6175</v>
      </c>
      <c r="O3387" t="b">
        <v>0</v>
      </c>
      <c r="P3387">
        <v>15</v>
      </c>
      <c r="Q3387" t="b">
        <v>1</v>
      </c>
      <c r="R3387" t="s">
        <v>8271</v>
      </c>
      <c r="S3387" s="7">
        <f t="shared" si="261"/>
        <v>100</v>
      </c>
      <c r="T3387" s="7">
        <f t="shared" si="264"/>
        <v>133.33333333333334</v>
      </c>
      <c r="U3387" t="s">
        <v>8317</v>
      </c>
      <c r="V3387" t="s">
        <v>8318</v>
      </c>
    </row>
    <row r="3388" spans="1:22" ht="4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41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4">
        <f t="shared" si="262"/>
        <v>41946.394745370373</v>
      </c>
      <c r="M3388" s="19">
        <f t="shared" si="263"/>
        <v>2014</v>
      </c>
      <c r="N3388" s="14">
        <f t="shared" si="260"/>
        <v>41976.394745370373</v>
      </c>
      <c r="O3388" t="b">
        <v>0</v>
      </c>
      <c r="P3388">
        <v>41</v>
      </c>
      <c r="Q3388" t="b">
        <v>1</v>
      </c>
      <c r="R3388" t="s">
        <v>8271</v>
      </c>
      <c r="S3388" s="7">
        <f t="shared" si="261"/>
        <v>105</v>
      </c>
      <c r="T3388" s="7">
        <f t="shared" si="264"/>
        <v>51.219512195121951</v>
      </c>
      <c r="U3388" t="s">
        <v>8317</v>
      </c>
      <c r="V3388" t="s">
        <v>8318</v>
      </c>
    </row>
    <row r="3389" spans="1:22" ht="45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4">
        <f t="shared" si="262"/>
        <v>41947.512592592597</v>
      </c>
      <c r="M3389" s="19">
        <f t="shared" si="263"/>
        <v>2014</v>
      </c>
      <c r="N3389" s="14">
        <f t="shared" si="260"/>
        <v>41987.512592592597</v>
      </c>
      <c r="O3389" t="b">
        <v>0</v>
      </c>
      <c r="P3389">
        <v>35</v>
      </c>
      <c r="Q3389" t="b">
        <v>1</v>
      </c>
      <c r="R3389" t="s">
        <v>8271</v>
      </c>
      <c r="S3389" s="7">
        <f t="shared" si="261"/>
        <v>116.86666666666667</v>
      </c>
      <c r="T3389" s="7">
        <f t="shared" si="264"/>
        <v>100.17142857142858</v>
      </c>
      <c r="U3389" t="s">
        <v>8317</v>
      </c>
      <c r="V3389" t="s">
        <v>8318</v>
      </c>
    </row>
    <row r="3390" spans="1:22" ht="45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45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4">
        <f t="shared" si="262"/>
        <v>42143.211122685185</v>
      </c>
      <c r="M3390" s="19">
        <f t="shared" si="263"/>
        <v>2015</v>
      </c>
      <c r="N3390" s="14">
        <f t="shared" si="260"/>
        <v>42173.211122685185</v>
      </c>
      <c r="O3390" t="b">
        <v>0</v>
      </c>
      <c r="P3390">
        <v>45</v>
      </c>
      <c r="Q3390" t="b">
        <v>1</v>
      </c>
      <c r="R3390" t="s">
        <v>8271</v>
      </c>
      <c r="S3390" s="7">
        <f t="shared" si="261"/>
        <v>103.8</v>
      </c>
      <c r="T3390" s="7">
        <f t="shared" si="264"/>
        <v>34.6</v>
      </c>
      <c r="U3390" t="s">
        <v>8317</v>
      </c>
      <c r="V3390" t="s">
        <v>8318</v>
      </c>
    </row>
    <row r="3391" spans="1:22" ht="4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62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4">
        <f t="shared" si="262"/>
        <v>42494.313449074078</v>
      </c>
      <c r="M3391" s="19">
        <f t="shared" si="263"/>
        <v>2016</v>
      </c>
      <c r="N3391" s="14">
        <f t="shared" si="260"/>
        <v>42524.313449074078</v>
      </c>
      <c r="O3391" t="b">
        <v>0</v>
      </c>
      <c r="P3391">
        <v>62</v>
      </c>
      <c r="Q3391" t="b">
        <v>1</v>
      </c>
      <c r="R3391" t="s">
        <v>8271</v>
      </c>
      <c r="S3391" s="7">
        <f t="shared" si="261"/>
        <v>114.5</v>
      </c>
      <c r="T3391" s="7">
        <f t="shared" si="264"/>
        <v>184.67741935483872</v>
      </c>
      <c r="U3391" t="s">
        <v>8317</v>
      </c>
      <c r="V3391" t="s">
        <v>8318</v>
      </c>
    </row>
    <row r="3392" spans="1:22" ht="45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22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4">
        <f t="shared" si="262"/>
        <v>41815.524826388893</v>
      </c>
      <c r="M3392" s="19">
        <f t="shared" si="263"/>
        <v>2014</v>
      </c>
      <c r="N3392" s="14">
        <f t="shared" si="260"/>
        <v>41830.524826388893</v>
      </c>
      <c r="O3392" t="b">
        <v>0</v>
      </c>
      <c r="P3392">
        <v>22</v>
      </c>
      <c r="Q3392" t="b">
        <v>1</v>
      </c>
      <c r="R3392" t="s">
        <v>8271</v>
      </c>
      <c r="S3392" s="7">
        <f t="shared" si="261"/>
        <v>102.4</v>
      </c>
      <c r="T3392" s="7">
        <f t="shared" si="264"/>
        <v>69.818181818181813</v>
      </c>
      <c r="U3392" t="s">
        <v>8317</v>
      </c>
      <c r="V3392" t="s">
        <v>8318</v>
      </c>
    </row>
    <row r="3393" spans="1:22" ht="4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18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4">
        <f t="shared" si="262"/>
        <v>41830.295694444445</v>
      </c>
      <c r="M3393" s="19">
        <f t="shared" si="263"/>
        <v>2014</v>
      </c>
      <c r="N3393" s="14">
        <f t="shared" si="260"/>
        <v>41859.686111111107</v>
      </c>
      <c r="O3393" t="b">
        <v>0</v>
      </c>
      <c r="P3393">
        <v>18</v>
      </c>
      <c r="Q3393" t="b">
        <v>1</v>
      </c>
      <c r="R3393" t="s">
        <v>8271</v>
      </c>
      <c r="S3393" s="7">
        <f t="shared" si="261"/>
        <v>223</v>
      </c>
      <c r="T3393" s="7">
        <f t="shared" si="264"/>
        <v>61.944444444444443</v>
      </c>
      <c r="U3393" t="s">
        <v>8317</v>
      </c>
      <c r="V3393" t="s">
        <v>8318</v>
      </c>
    </row>
    <row r="3394" spans="1:22" ht="45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12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4">
        <f t="shared" si="262"/>
        <v>42446.595543981486</v>
      </c>
      <c r="M3394" s="19">
        <f t="shared" si="263"/>
        <v>2016</v>
      </c>
      <c r="N3394" s="14">
        <f t="shared" ref="N3394:N3457" si="265">(J3394/86400)+25569+(-6/24)</f>
        <v>42496.595543981486</v>
      </c>
      <c r="O3394" t="b">
        <v>0</v>
      </c>
      <c r="P3394">
        <v>12</v>
      </c>
      <c r="Q3394" t="b">
        <v>1</v>
      </c>
      <c r="R3394" t="s">
        <v>8271</v>
      </c>
      <c r="S3394" s="7">
        <f t="shared" ref="S3394:S3457" si="266">F3394/D3394*100</f>
        <v>100</v>
      </c>
      <c r="T3394" s="7">
        <f t="shared" si="264"/>
        <v>41.666666666666664</v>
      </c>
      <c r="U3394" t="s">
        <v>8317</v>
      </c>
      <c r="V3394" t="s">
        <v>8318</v>
      </c>
    </row>
    <row r="3395" spans="1:22" ht="4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44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4">
        <f t="shared" ref="L3395:L3458" si="267">(K3395/86400)+25569+(-6/24)</f>
        <v>41923.671643518523</v>
      </c>
      <c r="M3395" s="19">
        <f t="shared" ref="M3395:M3458" si="268">YEAR(L3395)</f>
        <v>2014</v>
      </c>
      <c r="N3395" s="14">
        <f t="shared" si="265"/>
        <v>41948.781944444447</v>
      </c>
      <c r="O3395" t="b">
        <v>0</v>
      </c>
      <c r="P3395">
        <v>44</v>
      </c>
      <c r="Q3395" t="b">
        <v>1</v>
      </c>
      <c r="R3395" t="s">
        <v>8271</v>
      </c>
      <c r="S3395" s="7">
        <f t="shared" si="266"/>
        <v>105.80000000000001</v>
      </c>
      <c r="T3395" s="7">
        <f t="shared" ref="T3395:T3458" si="269">IFERROR(F3395/P3395,0)</f>
        <v>36.06818181818182</v>
      </c>
      <c r="U3395" t="s">
        <v>8317</v>
      </c>
      <c r="V3395" t="s">
        <v>8318</v>
      </c>
    </row>
    <row r="3396" spans="1:22" ht="4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27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4">
        <f t="shared" si="267"/>
        <v>41817.34542824074</v>
      </c>
      <c r="M3396" s="19">
        <f t="shared" si="268"/>
        <v>2014</v>
      </c>
      <c r="N3396" s="14">
        <f t="shared" si="265"/>
        <v>41847.34542824074</v>
      </c>
      <c r="O3396" t="b">
        <v>0</v>
      </c>
      <c r="P3396">
        <v>27</v>
      </c>
      <c r="Q3396" t="b">
        <v>1</v>
      </c>
      <c r="R3396" t="s">
        <v>8271</v>
      </c>
      <c r="S3396" s="7">
        <f t="shared" si="266"/>
        <v>142.36363636363635</v>
      </c>
      <c r="T3396" s="7">
        <f t="shared" si="269"/>
        <v>29</v>
      </c>
      <c r="U3396" t="s">
        <v>8317</v>
      </c>
      <c r="V3396" t="s">
        <v>8318</v>
      </c>
    </row>
    <row r="3397" spans="1:22" ht="30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38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4">
        <f t="shared" si="267"/>
        <v>42140.462314814809</v>
      </c>
      <c r="M3397" s="19">
        <f t="shared" si="268"/>
        <v>2015</v>
      </c>
      <c r="N3397" s="14">
        <f t="shared" si="265"/>
        <v>42154.506944444445</v>
      </c>
      <c r="O3397" t="b">
        <v>0</v>
      </c>
      <c r="P3397">
        <v>38</v>
      </c>
      <c r="Q3397" t="b">
        <v>1</v>
      </c>
      <c r="R3397" t="s">
        <v>8271</v>
      </c>
      <c r="S3397" s="7">
        <f t="shared" si="266"/>
        <v>184</v>
      </c>
      <c r="T3397" s="7">
        <f t="shared" si="269"/>
        <v>24.210526315789473</v>
      </c>
      <c r="U3397" t="s">
        <v>8317</v>
      </c>
      <c r="V3397" t="s">
        <v>8318</v>
      </c>
    </row>
    <row r="3398" spans="1:22" ht="4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28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4">
        <f t="shared" si="267"/>
        <v>41764.196631944447</v>
      </c>
      <c r="M3398" s="19">
        <f t="shared" si="268"/>
        <v>2014</v>
      </c>
      <c r="N3398" s="14">
        <f t="shared" si="265"/>
        <v>41790.915972222225</v>
      </c>
      <c r="O3398" t="b">
        <v>0</v>
      </c>
      <c r="P3398">
        <v>28</v>
      </c>
      <c r="Q3398" t="b">
        <v>1</v>
      </c>
      <c r="R3398" t="s">
        <v>8271</v>
      </c>
      <c r="S3398" s="7">
        <f t="shared" si="266"/>
        <v>104.33333333333333</v>
      </c>
      <c r="T3398" s="7">
        <f t="shared" si="269"/>
        <v>55.892857142857146</v>
      </c>
      <c r="U3398" t="s">
        <v>8317</v>
      </c>
      <c r="V3398" t="s">
        <v>8318</v>
      </c>
    </row>
    <row r="3399" spans="1:22" ht="30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24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4">
        <f t="shared" si="267"/>
        <v>42378.228344907402</v>
      </c>
      <c r="M3399" s="19">
        <f t="shared" si="268"/>
        <v>2016</v>
      </c>
      <c r="N3399" s="14">
        <f t="shared" si="265"/>
        <v>42418.666666666672</v>
      </c>
      <c r="O3399" t="b">
        <v>0</v>
      </c>
      <c r="P3399">
        <v>24</v>
      </c>
      <c r="Q3399" t="b">
        <v>1</v>
      </c>
      <c r="R3399" t="s">
        <v>8271</v>
      </c>
      <c r="S3399" s="7">
        <f t="shared" si="266"/>
        <v>112.00000000000001</v>
      </c>
      <c r="T3399" s="7">
        <f t="shared" si="269"/>
        <v>11.666666666666666</v>
      </c>
      <c r="U3399" t="s">
        <v>8317</v>
      </c>
      <c r="V3399" t="s">
        <v>8318</v>
      </c>
    </row>
    <row r="3400" spans="1:22" ht="4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65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4">
        <f t="shared" si="267"/>
        <v>41941.502037037033</v>
      </c>
      <c r="M3400" s="19">
        <f t="shared" si="268"/>
        <v>2014</v>
      </c>
      <c r="N3400" s="14">
        <f t="shared" si="265"/>
        <v>41964.458333333328</v>
      </c>
      <c r="O3400" t="b">
        <v>0</v>
      </c>
      <c r="P3400">
        <v>65</v>
      </c>
      <c r="Q3400" t="b">
        <v>1</v>
      </c>
      <c r="R3400" t="s">
        <v>8271</v>
      </c>
      <c r="S3400" s="7">
        <f t="shared" si="266"/>
        <v>111.07499999999999</v>
      </c>
      <c r="T3400" s="7">
        <f t="shared" si="269"/>
        <v>68.353846153846149</v>
      </c>
      <c r="U3400" t="s">
        <v>8317</v>
      </c>
      <c r="V3400" t="s">
        <v>8318</v>
      </c>
    </row>
    <row r="3401" spans="1:22" ht="4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46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4">
        <f t="shared" si="267"/>
        <v>42026.670428240745</v>
      </c>
      <c r="M3401" s="19">
        <f t="shared" si="268"/>
        <v>2015</v>
      </c>
      <c r="N3401" s="14">
        <f t="shared" si="265"/>
        <v>42056.670428240745</v>
      </c>
      <c r="O3401" t="b">
        <v>0</v>
      </c>
      <c r="P3401">
        <v>46</v>
      </c>
      <c r="Q3401" t="b">
        <v>1</v>
      </c>
      <c r="R3401" t="s">
        <v>8271</v>
      </c>
      <c r="S3401" s="7">
        <f t="shared" si="266"/>
        <v>103.75000000000001</v>
      </c>
      <c r="T3401" s="7">
        <f t="shared" si="269"/>
        <v>27.065217391304348</v>
      </c>
      <c r="U3401" t="s">
        <v>8317</v>
      </c>
      <c r="V3401" t="s">
        <v>8318</v>
      </c>
    </row>
    <row r="3402" spans="1:22" ht="4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85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4">
        <f t="shared" si="267"/>
        <v>41834.703865740739</v>
      </c>
      <c r="M3402" s="19">
        <f t="shared" si="268"/>
        <v>2014</v>
      </c>
      <c r="N3402" s="14">
        <f t="shared" si="265"/>
        <v>41879.703865740739</v>
      </c>
      <c r="O3402" t="b">
        <v>0</v>
      </c>
      <c r="P3402">
        <v>85</v>
      </c>
      <c r="Q3402" t="b">
        <v>1</v>
      </c>
      <c r="R3402" t="s">
        <v>8271</v>
      </c>
      <c r="S3402" s="7">
        <f t="shared" si="266"/>
        <v>100.41</v>
      </c>
      <c r="T3402" s="7">
        <f t="shared" si="269"/>
        <v>118.12941176470588</v>
      </c>
      <c r="U3402" t="s">
        <v>8317</v>
      </c>
      <c r="V3402" t="s">
        <v>8318</v>
      </c>
    </row>
    <row r="3403" spans="1:22" ht="45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66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4">
        <f t="shared" si="267"/>
        <v>42193.473912037036</v>
      </c>
      <c r="M3403" s="19">
        <f t="shared" si="268"/>
        <v>2015</v>
      </c>
      <c r="N3403" s="14">
        <f t="shared" si="265"/>
        <v>42223.473912037036</v>
      </c>
      <c r="O3403" t="b">
        <v>0</v>
      </c>
      <c r="P3403">
        <v>66</v>
      </c>
      <c r="Q3403" t="b">
        <v>1</v>
      </c>
      <c r="R3403" t="s">
        <v>8271</v>
      </c>
      <c r="S3403" s="7">
        <f t="shared" si="266"/>
        <v>101.86206896551724</v>
      </c>
      <c r="T3403" s="7">
        <f t="shared" si="269"/>
        <v>44.757575757575758</v>
      </c>
      <c r="U3403" t="s">
        <v>8317</v>
      </c>
      <c r="V3403" t="s">
        <v>8318</v>
      </c>
    </row>
    <row r="3404" spans="1:22" ht="4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165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4">
        <f t="shared" si="267"/>
        <v>42290.36855324074</v>
      </c>
      <c r="M3404" s="19">
        <f t="shared" si="268"/>
        <v>2015</v>
      </c>
      <c r="N3404" s="14">
        <f t="shared" si="265"/>
        <v>42319.854861111111</v>
      </c>
      <c r="O3404" t="b">
        <v>0</v>
      </c>
      <c r="P3404">
        <v>165</v>
      </c>
      <c r="Q3404" t="b">
        <v>1</v>
      </c>
      <c r="R3404" t="s">
        <v>8271</v>
      </c>
      <c r="S3404" s="7">
        <f t="shared" si="266"/>
        <v>109.76666666666665</v>
      </c>
      <c r="T3404" s="7">
        <f t="shared" si="269"/>
        <v>99.787878787878782</v>
      </c>
      <c r="U3404" t="s">
        <v>8317</v>
      </c>
      <c r="V3404" t="s">
        <v>8318</v>
      </c>
    </row>
    <row r="3405" spans="1:22" ht="4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17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4">
        <f t="shared" si="267"/>
        <v>42150.212083333332</v>
      </c>
      <c r="M3405" s="19">
        <f t="shared" si="268"/>
        <v>2015</v>
      </c>
      <c r="N3405" s="14">
        <f t="shared" si="265"/>
        <v>42180.212083333332</v>
      </c>
      <c r="O3405" t="b">
        <v>0</v>
      </c>
      <c r="P3405">
        <v>17</v>
      </c>
      <c r="Q3405" t="b">
        <v>1</v>
      </c>
      <c r="R3405" t="s">
        <v>8271</v>
      </c>
      <c r="S3405" s="7">
        <f t="shared" si="266"/>
        <v>100</v>
      </c>
      <c r="T3405" s="7">
        <f t="shared" si="269"/>
        <v>117.64705882352941</v>
      </c>
      <c r="U3405" t="s">
        <v>8317</v>
      </c>
      <c r="V3405" t="s">
        <v>8318</v>
      </c>
    </row>
    <row r="3406" spans="1:22" ht="45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3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4">
        <f t="shared" si="267"/>
        <v>42152.253495370373</v>
      </c>
      <c r="M3406" s="19">
        <f t="shared" si="268"/>
        <v>2015</v>
      </c>
      <c r="N3406" s="14">
        <f t="shared" si="265"/>
        <v>42172.253495370373</v>
      </c>
      <c r="O3406" t="b">
        <v>0</v>
      </c>
      <c r="P3406">
        <v>3</v>
      </c>
      <c r="Q3406" t="b">
        <v>1</v>
      </c>
      <c r="R3406" t="s">
        <v>8271</v>
      </c>
      <c r="S3406" s="7">
        <f t="shared" si="266"/>
        <v>122</v>
      </c>
      <c r="T3406" s="7">
        <f t="shared" si="269"/>
        <v>203.33333333333334</v>
      </c>
      <c r="U3406" t="s">
        <v>8317</v>
      </c>
      <c r="V3406" t="s">
        <v>8318</v>
      </c>
    </row>
    <row r="3407" spans="1:22" ht="4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17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4">
        <f t="shared" si="267"/>
        <v>42409.767199074078</v>
      </c>
      <c r="M3407" s="19">
        <f t="shared" si="268"/>
        <v>2016</v>
      </c>
      <c r="N3407" s="14">
        <f t="shared" si="265"/>
        <v>42430.749305555553</v>
      </c>
      <c r="O3407" t="b">
        <v>0</v>
      </c>
      <c r="P3407">
        <v>17</v>
      </c>
      <c r="Q3407" t="b">
        <v>1</v>
      </c>
      <c r="R3407" t="s">
        <v>8271</v>
      </c>
      <c r="S3407" s="7">
        <f t="shared" si="266"/>
        <v>137.57142857142856</v>
      </c>
      <c r="T3407" s="7">
        <f t="shared" si="269"/>
        <v>28.323529411764707</v>
      </c>
      <c r="U3407" t="s">
        <v>8317</v>
      </c>
      <c r="V3407" t="s">
        <v>8318</v>
      </c>
    </row>
    <row r="3408" spans="1:22" ht="30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91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4">
        <f t="shared" si="267"/>
        <v>41791.242777777778</v>
      </c>
      <c r="M3408" s="19">
        <f t="shared" si="268"/>
        <v>2014</v>
      </c>
      <c r="N3408" s="14">
        <f t="shared" si="265"/>
        <v>41836.242777777778</v>
      </c>
      <c r="O3408" t="b">
        <v>0</v>
      </c>
      <c r="P3408">
        <v>91</v>
      </c>
      <c r="Q3408" t="b">
        <v>1</v>
      </c>
      <c r="R3408" t="s">
        <v>8271</v>
      </c>
      <c r="S3408" s="7">
        <f t="shared" si="266"/>
        <v>100.31000000000002</v>
      </c>
      <c r="T3408" s="7">
        <f t="shared" si="269"/>
        <v>110.23076923076923</v>
      </c>
      <c r="U3408" t="s">
        <v>8317</v>
      </c>
      <c r="V3408" t="s">
        <v>8318</v>
      </c>
    </row>
    <row r="3409" spans="1:22" ht="45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67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4">
        <f t="shared" si="267"/>
        <v>41796.172326388885</v>
      </c>
      <c r="M3409" s="19">
        <f t="shared" si="268"/>
        <v>2014</v>
      </c>
      <c r="N3409" s="14">
        <f t="shared" si="265"/>
        <v>41826.172326388885</v>
      </c>
      <c r="O3409" t="b">
        <v>0</v>
      </c>
      <c r="P3409">
        <v>67</v>
      </c>
      <c r="Q3409" t="b">
        <v>1</v>
      </c>
      <c r="R3409" t="s">
        <v>8271</v>
      </c>
      <c r="S3409" s="7">
        <f t="shared" si="266"/>
        <v>107.1</v>
      </c>
      <c r="T3409" s="7">
        <f t="shared" si="269"/>
        <v>31.970149253731343</v>
      </c>
      <c r="U3409" t="s">
        <v>8317</v>
      </c>
      <c r="V3409" t="s">
        <v>8318</v>
      </c>
    </row>
    <row r="3410" spans="1:22" ht="4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18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4">
        <f t="shared" si="267"/>
        <v>41808.741944444446</v>
      </c>
      <c r="M3410" s="19">
        <f t="shared" si="268"/>
        <v>2014</v>
      </c>
      <c r="N3410" s="14">
        <f t="shared" si="265"/>
        <v>41838.741944444446</v>
      </c>
      <c r="O3410" t="b">
        <v>0</v>
      </c>
      <c r="P3410">
        <v>18</v>
      </c>
      <c r="Q3410" t="b">
        <v>1</v>
      </c>
      <c r="R3410" t="s">
        <v>8271</v>
      </c>
      <c r="S3410" s="7">
        <f t="shared" si="266"/>
        <v>211</v>
      </c>
      <c r="T3410" s="7">
        <f t="shared" si="269"/>
        <v>58.611111111111114</v>
      </c>
      <c r="U3410" t="s">
        <v>8317</v>
      </c>
      <c r="V3410" t="s">
        <v>8318</v>
      </c>
    </row>
    <row r="3411" spans="1:22" ht="30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21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4">
        <f t="shared" si="267"/>
        <v>42544.564328703702</v>
      </c>
      <c r="M3411" s="19">
        <f t="shared" si="268"/>
        <v>2016</v>
      </c>
      <c r="N3411" s="14">
        <f t="shared" si="265"/>
        <v>42582.623611111107</v>
      </c>
      <c r="O3411" t="b">
        <v>0</v>
      </c>
      <c r="P3411">
        <v>21</v>
      </c>
      <c r="Q3411" t="b">
        <v>1</v>
      </c>
      <c r="R3411" t="s">
        <v>8271</v>
      </c>
      <c r="S3411" s="7">
        <f t="shared" si="266"/>
        <v>123.6</v>
      </c>
      <c r="T3411" s="7">
        <f t="shared" si="269"/>
        <v>29.428571428571427</v>
      </c>
      <c r="U3411" t="s">
        <v>8317</v>
      </c>
      <c r="V3411" t="s">
        <v>8318</v>
      </c>
    </row>
    <row r="3412" spans="1:22" ht="4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40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4">
        <f t="shared" si="267"/>
        <v>42499.791550925926</v>
      </c>
      <c r="M3412" s="19">
        <f t="shared" si="268"/>
        <v>2016</v>
      </c>
      <c r="N3412" s="14">
        <f t="shared" si="265"/>
        <v>42527.041666666672</v>
      </c>
      <c r="O3412" t="b">
        <v>0</v>
      </c>
      <c r="P3412">
        <v>40</v>
      </c>
      <c r="Q3412" t="b">
        <v>1</v>
      </c>
      <c r="R3412" t="s">
        <v>8271</v>
      </c>
      <c r="S3412" s="7">
        <f t="shared" si="266"/>
        <v>108.5</v>
      </c>
      <c r="T3412" s="7">
        <f t="shared" si="269"/>
        <v>81.375</v>
      </c>
      <c r="U3412" t="s">
        <v>8317</v>
      </c>
      <c r="V3412" t="s">
        <v>8318</v>
      </c>
    </row>
    <row r="3413" spans="1:22" ht="4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78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4">
        <f t="shared" si="267"/>
        <v>42264.772824074069</v>
      </c>
      <c r="M3413" s="19">
        <f t="shared" si="268"/>
        <v>2015</v>
      </c>
      <c r="N3413" s="14">
        <f t="shared" si="265"/>
        <v>42284.772824074069</v>
      </c>
      <c r="O3413" t="b">
        <v>0</v>
      </c>
      <c r="P3413">
        <v>78</v>
      </c>
      <c r="Q3413" t="b">
        <v>1</v>
      </c>
      <c r="R3413" t="s">
        <v>8271</v>
      </c>
      <c r="S3413" s="7">
        <f t="shared" si="266"/>
        <v>103.56666666666668</v>
      </c>
      <c r="T3413" s="7">
        <f t="shared" si="269"/>
        <v>199.16666666666666</v>
      </c>
      <c r="U3413" t="s">
        <v>8317</v>
      </c>
      <c r="V3413" t="s">
        <v>8318</v>
      </c>
    </row>
    <row r="3414" spans="1:22" ht="4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26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4">
        <f t="shared" si="267"/>
        <v>41879.709050925929</v>
      </c>
      <c r="M3414" s="19">
        <f t="shared" si="268"/>
        <v>2014</v>
      </c>
      <c r="N3414" s="14">
        <f t="shared" si="265"/>
        <v>41909.709050925929</v>
      </c>
      <c r="O3414" t="b">
        <v>0</v>
      </c>
      <c r="P3414">
        <v>26</v>
      </c>
      <c r="Q3414" t="b">
        <v>1</v>
      </c>
      <c r="R3414" t="s">
        <v>8271</v>
      </c>
      <c r="S3414" s="7">
        <f t="shared" si="266"/>
        <v>100</v>
      </c>
      <c r="T3414" s="7">
        <f t="shared" si="269"/>
        <v>115.38461538461539</v>
      </c>
      <c r="U3414" t="s">
        <v>8317</v>
      </c>
      <c r="V3414" t="s">
        <v>8318</v>
      </c>
    </row>
    <row r="3415" spans="1:22" ht="45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14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4">
        <f t="shared" si="267"/>
        <v>42053.483078703706</v>
      </c>
      <c r="M3415" s="19">
        <f t="shared" si="268"/>
        <v>2015</v>
      </c>
      <c r="N3415" s="14">
        <f t="shared" si="265"/>
        <v>42062.957638888889</v>
      </c>
      <c r="O3415" t="b">
        <v>0</v>
      </c>
      <c r="P3415">
        <v>14</v>
      </c>
      <c r="Q3415" t="b">
        <v>1</v>
      </c>
      <c r="R3415" t="s">
        <v>8271</v>
      </c>
      <c r="S3415" s="7">
        <f t="shared" si="266"/>
        <v>130</v>
      </c>
      <c r="T3415" s="7">
        <f t="shared" si="269"/>
        <v>46.428571428571431</v>
      </c>
      <c r="U3415" t="s">
        <v>8317</v>
      </c>
      <c r="V3415" t="s">
        <v>8318</v>
      </c>
    </row>
    <row r="3416" spans="1:22" ht="4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44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4">
        <f t="shared" si="267"/>
        <v>42675.582465277781</v>
      </c>
      <c r="M3416" s="19">
        <f t="shared" si="268"/>
        <v>2016</v>
      </c>
      <c r="N3416" s="14">
        <f t="shared" si="265"/>
        <v>42705.082638888889</v>
      </c>
      <c r="O3416" t="b">
        <v>0</v>
      </c>
      <c r="P3416">
        <v>44</v>
      </c>
      <c r="Q3416" t="b">
        <v>1</v>
      </c>
      <c r="R3416" t="s">
        <v>8271</v>
      </c>
      <c r="S3416" s="7">
        <f t="shared" si="266"/>
        <v>103.49999999999999</v>
      </c>
      <c r="T3416" s="7">
        <f t="shared" si="269"/>
        <v>70.568181818181813</v>
      </c>
      <c r="U3416" t="s">
        <v>8317</v>
      </c>
      <c r="V3416" t="s">
        <v>8318</v>
      </c>
    </row>
    <row r="3417" spans="1:22" ht="30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9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4">
        <f t="shared" si="267"/>
        <v>42466.894166666665</v>
      </c>
      <c r="M3417" s="19">
        <f t="shared" si="268"/>
        <v>2016</v>
      </c>
      <c r="N3417" s="14">
        <f t="shared" si="265"/>
        <v>42477.729166666672</v>
      </c>
      <c r="O3417" t="b">
        <v>0</v>
      </c>
      <c r="P3417">
        <v>9</v>
      </c>
      <c r="Q3417" t="b">
        <v>1</v>
      </c>
      <c r="R3417" t="s">
        <v>8271</v>
      </c>
      <c r="S3417" s="7">
        <f t="shared" si="266"/>
        <v>100</v>
      </c>
      <c r="T3417" s="7">
        <f t="shared" si="269"/>
        <v>22.222222222222221</v>
      </c>
      <c r="U3417" t="s">
        <v>8317</v>
      </c>
      <c r="V3417" t="s">
        <v>8318</v>
      </c>
    </row>
    <row r="3418" spans="1:22" ht="45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30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4">
        <f t="shared" si="267"/>
        <v>42089.162557870368</v>
      </c>
      <c r="M3418" s="19">
        <f t="shared" si="268"/>
        <v>2015</v>
      </c>
      <c r="N3418" s="14">
        <f t="shared" si="265"/>
        <v>42117.520833333328</v>
      </c>
      <c r="O3418" t="b">
        <v>0</v>
      </c>
      <c r="P3418">
        <v>30</v>
      </c>
      <c r="Q3418" t="b">
        <v>1</v>
      </c>
      <c r="R3418" t="s">
        <v>8271</v>
      </c>
      <c r="S3418" s="7">
        <f t="shared" si="266"/>
        <v>119.6</v>
      </c>
      <c r="T3418" s="7">
        <f t="shared" si="269"/>
        <v>159.46666666666667</v>
      </c>
      <c r="U3418" t="s">
        <v>8317</v>
      </c>
      <c r="V3418" t="s">
        <v>8318</v>
      </c>
    </row>
    <row r="3419" spans="1:22" ht="4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45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4">
        <f t="shared" si="267"/>
        <v>41894.66375</v>
      </c>
      <c r="M3419" s="19">
        <f t="shared" si="268"/>
        <v>2014</v>
      </c>
      <c r="N3419" s="14">
        <f t="shared" si="265"/>
        <v>41937.779861111107</v>
      </c>
      <c r="O3419" t="b">
        <v>0</v>
      </c>
      <c r="P3419">
        <v>45</v>
      </c>
      <c r="Q3419" t="b">
        <v>1</v>
      </c>
      <c r="R3419" t="s">
        <v>8271</v>
      </c>
      <c r="S3419" s="7">
        <f t="shared" si="266"/>
        <v>100.00058823529412</v>
      </c>
      <c r="T3419" s="7">
        <f t="shared" si="269"/>
        <v>37.777999999999999</v>
      </c>
      <c r="U3419" t="s">
        <v>8317</v>
      </c>
      <c r="V3419" t="s">
        <v>8318</v>
      </c>
    </row>
    <row r="3420" spans="1:22" ht="4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56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4">
        <f t="shared" si="267"/>
        <v>41752.58457175926</v>
      </c>
      <c r="M3420" s="19">
        <f t="shared" si="268"/>
        <v>2014</v>
      </c>
      <c r="N3420" s="14">
        <f t="shared" si="265"/>
        <v>41782.58457175926</v>
      </c>
      <c r="O3420" t="b">
        <v>0</v>
      </c>
      <c r="P3420">
        <v>56</v>
      </c>
      <c r="Q3420" t="b">
        <v>1</v>
      </c>
      <c r="R3420" t="s">
        <v>8271</v>
      </c>
      <c r="S3420" s="7">
        <f t="shared" si="266"/>
        <v>100.875</v>
      </c>
      <c r="T3420" s="7">
        <f t="shared" si="269"/>
        <v>72.053571428571431</v>
      </c>
      <c r="U3420" t="s">
        <v>8317</v>
      </c>
      <c r="V3420" t="s">
        <v>8318</v>
      </c>
    </row>
    <row r="3421" spans="1:22" ht="45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46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4">
        <f t="shared" si="267"/>
        <v>42448.571585648147</v>
      </c>
      <c r="M3421" s="19">
        <f t="shared" si="268"/>
        <v>2016</v>
      </c>
      <c r="N3421" s="14">
        <f t="shared" si="265"/>
        <v>42466.645833333328</v>
      </c>
      <c r="O3421" t="b">
        <v>0</v>
      </c>
      <c r="P3421">
        <v>46</v>
      </c>
      <c r="Q3421" t="b">
        <v>1</v>
      </c>
      <c r="R3421" t="s">
        <v>8271</v>
      </c>
      <c r="S3421" s="7">
        <f t="shared" si="266"/>
        <v>106.54545454545455</v>
      </c>
      <c r="T3421" s="7">
        <f t="shared" si="269"/>
        <v>63.695652173913047</v>
      </c>
      <c r="U3421" t="s">
        <v>8317</v>
      </c>
      <c r="V3421" t="s">
        <v>8318</v>
      </c>
    </row>
    <row r="3422" spans="1:22" ht="30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34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4">
        <f t="shared" si="267"/>
        <v>42404.840300925927</v>
      </c>
      <c r="M3422" s="19">
        <f t="shared" si="268"/>
        <v>2016</v>
      </c>
      <c r="N3422" s="14">
        <f t="shared" si="265"/>
        <v>42413.75</v>
      </c>
      <c r="O3422" t="b">
        <v>0</v>
      </c>
      <c r="P3422">
        <v>34</v>
      </c>
      <c r="Q3422" t="b">
        <v>1</v>
      </c>
      <c r="R3422" t="s">
        <v>8271</v>
      </c>
      <c r="S3422" s="7">
        <f t="shared" si="266"/>
        <v>138</v>
      </c>
      <c r="T3422" s="7">
        <f t="shared" si="269"/>
        <v>28.411764705882351</v>
      </c>
      <c r="U3422" t="s">
        <v>8317</v>
      </c>
      <c r="V3422" t="s">
        <v>8318</v>
      </c>
    </row>
    <row r="3423" spans="1:22" ht="4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98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4">
        <f t="shared" si="267"/>
        <v>42037.541238425925</v>
      </c>
      <c r="M3423" s="19">
        <f t="shared" si="268"/>
        <v>2015</v>
      </c>
      <c r="N3423" s="14">
        <f t="shared" si="265"/>
        <v>42067.541238425925</v>
      </c>
      <c r="O3423" t="b">
        <v>0</v>
      </c>
      <c r="P3423">
        <v>98</v>
      </c>
      <c r="Q3423" t="b">
        <v>1</v>
      </c>
      <c r="R3423" t="s">
        <v>8271</v>
      </c>
      <c r="S3423" s="7">
        <f t="shared" si="266"/>
        <v>101.15</v>
      </c>
      <c r="T3423" s="7">
        <f t="shared" si="269"/>
        <v>103.21428571428571</v>
      </c>
      <c r="U3423" t="s">
        <v>8317</v>
      </c>
      <c r="V3423" t="s">
        <v>8318</v>
      </c>
    </row>
    <row r="3424" spans="1:22" ht="4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46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4">
        <f t="shared" si="267"/>
        <v>42323.312222222223</v>
      </c>
      <c r="M3424" s="19">
        <f t="shared" si="268"/>
        <v>2015</v>
      </c>
      <c r="N3424" s="14">
        <f t="shared" si="265"/>
        <v>42351.75</v>
      </c>
      <c r="O3424" t="b">
        <v>0</v>
      </c>
      <c r="P3424">
        <v>46</v>
      </c>
      <c r="Q3424" t="b">
        <v>1</v>
      </c>
      <c r="R3424" t="s">
        <v>8271</v>
      </c>
      <c r="S3424" s="7">
        <f t="shared" si="266"/>
        <v>109.1</v>
      </c>
      <c r="T3424" s="7">
        <f t="shared" si="269"/>
        <v>71.152173913043484</v>
      </c>
      <c r="U3424" t="s">
        <v>8317</v>
      </c>
      <c r="V3424" t="s">
        <v>8318</v>
      </c>
    </row>
    <row r="3425" spans="1:22" ht="4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10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4">
        <f t="shared" si="267"/>
        <v>42088.661354166667</v>
      </c>
      <c r="M3425" s="19">
        <f t="shared" si="268"/>
        <v>2015</v>
      </c>
      <c r="N3425" s="14">
        <f t="shared" si="265"/>
        <v>42118.661354166667</v>
      </c>
      <c r="O3425" t="b">
        <v>0</v>
      </c>
      <c r="P3425">
        <v>10</v>
      </c>
      <c r="Q3425" t="b">
        <v>1</v>
      </c>
      <c r="R3425" t="s">
        <v>8271</v>
      </c>
      <c r="S3425" s="7">
        <f t="shared" si="266"/>
        <v>140</v>
      </c>
      <c r="T3425" s="7">
        <f t="shared" si="269"/>
        <v>35</v>
      </c>
      <c r="U3425" t="s">
        <v>8317</v>
      </c>
      <c r="V3425" t="s">
        <v>8318</v>
      </c>
    </row>
    <row r="3426" spans="1:22" ht="4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76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4">
        <f t="shared" si="267"/>
        <v>42018.426898148144</v>
      </c>
      <c r="M3426" s="19">
        <f t="shared" si="268"/>
        <v>2015</v>
      </c>
      <c r="N3426" s="14">
        <f t="shared" si="265"/>
        <v>42040.040972222225</v>
      </c>
      <c r="O3426" t="b">
        <v>0</v>
      </c>
      <c r="P3426">
        <v>76</v>
      </c>
      <c r="Q3426" t="b">
        <v>1</v>
      </c>
      <c r="R3426" t="s">
        <v>8271</v>
      </c>
      <c r="S3426" s="7">
        <f t="shared" si="266"/>
        <v>103.58333333333334</v>
      </c>
      <c r="T3426" s="7">
        <f t="shared" si="269"/>
        <v>81.776315789473685</v>
      </c>
      <c r="U3426" t="s">
        <v>8317</v>
      </c>
      <c r="V3426" t="s">
        <v>8318</v>
      </c>
    </row>
    <row r="3427" spans="1:22" ht="4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104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4">
        <f t="shared" si="267"/>
        <v>41884.367314814815</v>
      </c>
      <c r="M3427" s="19">
        <f t="shared" si="268"/>
        <v>2014</v>
      </c>
      <c r="N3427" s="14">
        <f t="shared" si="265"/>
        <v>41916.367314814815</v>
      </c>
      <c r="O3427" t="b">
        <v>0</v>
      </c>
      <c r="P3427">
        <v>104</v>
      </c>
      <c r="Q3427" t="b">
        <v>1</v>
      </c>
      <c r="R3427" t="s">
        <v>8271</v>
      </c>
      <c r="S3427" s="7">
        <f t="shared" si="266"/>
        <v>102.97033333333331</v>
      </c>
      <c r="T3427" s="7">
        <f t="shared" si="269"/>
        <v>297.02980769230766</v>
      </c>
      <c r="U3427" t="s">
        <v>8317</v>
      </c>
      <c r="V3427" t="s">
        <v>8318</v>
      </c>
    </row>
    <row r="3428" spans="1:22" ht="4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87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4">
        <f t="shared" si="267"/>
        <v>41883.806747685187</v>
      </c>
      <c r="M3428" s="19">
        <f t="shared" si="268"/>
        <v>2014</v>
      </c>
      <c r="N3428" s="14">
        <f t="shared" si="265"/>
        <v>41902.833333333336</v>
      </c>
      <c r="O3428" t="b">
        <v>0</v>
      </c>
      <c r="P3428">
        <v>87</v>
      </c>
      <c r="Q3428" t="b">
        <v>1</v>
      </c>
      <c r="R3428" t="s">
        <v>8271</v>
      </c>
      <c r="S3428" s="7">
        <f t="shared" si="266"/>
        <v>108.13333333333333</v>
      </c>
      <c r="T3428" s="7">
        <f t="shared" si="269"/>
        <v>46.609195402298852</v>
      </c>
      <c r="U3428" t="s">
        <v>8317</v>
      </c>
      <c r="V3428" t="s">
        <v>8318</v>
      </c>
    </row>
    <row r="3429" spans="1:22" ht="4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29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4">
        <f t="shared" si="267"/>
        <v>41792.395277777774</v>
      </c>
      <c r="M3429" s="19">
        <f t="shared" si="268"/>
        <v>2014</v>
      </c>
      <c r="N3429" s="14">
        <f t="shared" si="265"/>
        <v>41822.395277777774</v>
      </c>
      <c r="O3429" t="b">
        <v>0</v>
      </c>
      <c r="P3429">
        <v>29</v>
      </c>
      <c r="Q3429" t="b">
        <v>1</v>
      </c>
      <c r="R3429" t="s">
        <v>8271</v>
      </c>
      <c r="S3429" s="7">
        <f t="shared" si="266"/>
        <v>100</v>
      </c>
      <c r="T3429" s="7">
        <f t="shared" si="269"/>
        <v>51.724137931034484</v>
      </c>
      <c r="U3429" t="s">
        <v>8317</v>
      </c>
      <c r="V3429" t="s">
        <v>8318</v>
      </c>
    </row>
    <row r="3430" spans="1:22" ht="4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51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4">
        <f t="shared" si="267"/>
        <v>42038.470451388886</v>
      </c>
      <c r="M3430" s="19">
        <f t="shared" si="268"/>
        <v>2015</v>
      </c>
      <c r="N3430" s="14">
        <f t="shared" si="265"/>
        <v>42063.458333333328</v>
      </c>
      <c r="O3430" t="b">
        <v>0</v>
      </c>
      <c r="P3430">
        <v>51</v>
      </c>
      <c r="Q3430" t="b">
        <v>1</v>
      </c>
      <c r="R3430" t="s">
        <v>8271</v>
      </c>
      <c r="S3430" s="7">
        <f t="shared" si="266"/>
        <v>102.75000000000001</v>
      </c>
      <c r="T3430" s="7">
        <f t="shared" si="269"/>
        <v>40.294117647058826</v>
      </c>
      <c r="U3430" t="s">
        <v>8317</v>
      </c>
      <c r="V3430" t="s">
        <v>8318</v>
      </c>
    </row>
    <row r="3431" spans="1:22" ht="4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12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4">
        <f t="shared" si="267"/>
        <v>42661.771539351852</v>
      </c>
      <c r="M3431" s="19">
        <f t="shared" si="268"/>
        <v>2016</v>
      </c>
      <c r="N3431" s="14">
        <f t="shared" si="265"/>
        <v>42675.771539351852</v>
      </c>
      <c r="O3431" t="b">
        <v>0</v>
      </c>
      <c r="P3431">
        <v>12</v>
      </c>
      <c r="Q3431" t="b">
        <v>1</v>
      </c>
      <c r="R3431" t="s">
        <v>8271</v>
      </c>
      <c r="S3431" s="7">
        <f t="shared" si="266"/>
        <v>130</v>
      </c>
      <c r="T3431" s="7">
        <f t="shared" si="269"/>
        <v>16.25</v>
      </c>
      <c r="U3431" t="s">
        <v>8317</v>
      </c>
      <c r="V3431" t="s">
        <v>8318</v>
      </c>
    </row>
    <row r="3432" spans="1:22" ht="4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72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4">
        <f t="shared" si="267"/>
        <v>41820.695613425924</v>
      </c>
      <c r="M3432" s="19">
        <f t="shared" si="268"/>
        <v>2014</v>
      </c>
      <c r="N3432" s="14">
        <f t="shared" si="265"/>
        <v>41850.695613425924</v>
      </c>
      <c r="O3432" t="b">
        <v>0</v>
      </c>
      <c r="P3432">
        <v>72</v>
      </c>
      <c r="Q3432" t="b">
        <v>1</v>
      </c>
      <c r="R3432" t="s">
        <v>8271</v>
      </c>
      <c r="S3432" s="7">
        <f t="shared" si="266"/>
        <v>108.54949999999999</v>
      </c>
      <c r="T3432" s="7">
        <f t="shared" si="269"/>
        <v>30.152638888888887</v>
      </c>
      <c r="U3432" t="s">
        <v>8317</v>
      </c>
      <c r="V3432" t="s">
        <v>8318</v>
      </c>
    </row>
    <row r="3433" spans="1:22" ht="4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21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4">
        <f t="shared" si="267"/>
        <v>41839.480937500004</v>
      </c>
      <c r="M3433" s="19">
        <f t="shared" si="268"/>
        <v>2014</v>
      </c>
      <c r="N3433" s="14">
        <f t="shared" si="265"/>
        <v>41869.480937500004</v>
      </c>
      <c r="O3433" t="b">
        <v>0</v>
      </c>
      <c r="P3433">
        <v>21</v>
      </c>
      <c r="Q3433" t="b">
        <v>1</v>
      </c>
      <c r="R3433" t="s">
        <v>8271</v>
      </c>
      <c r="S3433" s="7">
        <f t="shared" si="266"/>
        <v>100</v>
      </c>
      <c r="T3433" s="7">
        <f t="shared" si="269"/>
        <v>95.238095238095241</v>
      </c>
      <c r="U3433" t="s">
        <v>8317</v>
      </c>
      <c r="V3433" t="s">
        <v>8318</v>
      </c>
    </row>
    <row r="3434" spans="1:22" ht="4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42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4">
        <f t="shared" si="267"/>
        <v>42380.331180555557</v>
      </c>
      <c r="M3434" s="19">
        <f t="shared" si="268"/>
        <v>2016</v>
      </c>
      <c r="N3434" s="14">
        <f t="shared" si="265"/>
        <v>42405.666666666672</v>
      </c>
      <c r="O3434" t="b">
        <v>0</v>
      </c>
      <c r="P3434">
        <v>42</v>
      </c>
      <c r="Q3434" t="b">
        <v>1</v>
      </c>
      <c r="R3434" t="s">
        <v>8271</v>
      </c>
      <c r="S3434" s="7">
        <f t="shared" si="266"/>
        <v>109.65</v>
      </c>
      <c r="T3434" s="7">
        <f t="shared" si="269"/>
        <v>52.214285714285715</v>
      </c>
      <c r="U3434" t="s">
        <v>8317</v>
      </c>
      <c r="V3434" t="s">
        <v>8318</v>
      </c>
    </row>
    <row r="3435" spans="1:22" ht="4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71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4">
        <f t="shared" si="267"/>
        <v>41775.81313657407</v>
      </c>
      <c r="M3435" s="19">
        <f t="shared" si="268"/>
        <v>2014</v>
      </c>
      <c r="N3435" s="14">
        <f t="shared" si="265"/>
        <v>41806.875</v>
      </c>
      <c r="O3435" t="b">
        <v>0</v>
      </c>
      <c r="P3435">
        <v>71</v>
      </c>
      <c r="Q3435" t="b">
        <v>1</v>
      </c>
      <c r="R3435" t="s">
        <v>8271</v>
      </c>
      <c r="S3435" s="7">
        <f t="shared" si="266"/>
        <v>100.26315789473684</v>
      </c>
      <c r="T3435" s="7">
        <f t="shared" si="269"/>
        <v>134.1549295774648</v>
      </c>
      <c r="U3435" t="s">
        <v>8317</v>
      </c>
      <c r="V3435" t="s">
        <v>8318</v>
      </c>
    </row>
    <row r="3436" spans="1:22" ht="4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168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4">
        <f t="shared" si="267"/>
        <v>41800.130428240736</v>
      </c>
      <c r="M3436" s="19">
        <f t="shared" si="268"/>
        <v>2014</v>
      </c>
      <c r="N3436" s="14">
        <f t="shared" si="265"/>
        <v>41830.130428240736</v>
      </c>
      <c r="O3436" t="b">
        <v>0</v>
      </c>
      <c r="P3436">
        <v>168</v>
      </c>
      <c r="Q3436" t="b">
        <v>1</v>
      </c>
      <c r="R3436" t="s">
        <v>8271</v>
      </c>
      <c r="S3436" s="7">
        <f t="shared" si="266"/>
        <v>105.55000000000001</v>
      </c>
      <c r="T3436" s="7">
        <f t="shared" si="269"/>
        <v>62.827380952380949</v>
      </c>
      <c r="U3436" t="s">
        <v>8317</v>
      </c>
      <c r="V3436" t="s">
        <v>8318</v>
      </c>
    </row>
    <row r="3437" spans="1:22" ht="4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19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4">
        <f t="shared" si="267"/>
        <v>42572.36681712963</v>
      </c>
      <c r="M3437" s="19">
        <f t="shared" si="268"/>
        <v>2016</v>
      </c>
      <c r="N3437" s="14">
        <f t="shared" si="265"/>
        <v>42588.875</v>
      </c>
      <c r="O3437" t="b">
        <v>0</v>
      </c>
      <c r="P3437">
        <v>19</v>
      </c>
      <c r="Q3437" t="b">
        <v>1</v>
      </c>
      <c r="R3437" t="s">
        <v>8271</v>
      </c>
      <c r="S3437" s="7">
        <f t="shared" si="266"/>
        <v>112.00000000000001</v>
      </c>
      <c r="T3437" s="7">
        <f t="shared" si="269"/>
        <v>58.94736842105263</v>
      </c>
      <c r="U3437" t="s">
        <v>8317</v>
      </c>
      <c r="V3437" t="s">
        <v>8318</v>
      </c>
    </row>
    <row r="3438" spans="1:22" ht="4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37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4">
        <f t="shared" si="267"/>
        <v>41851.291585648149</v>
      </c>
      <c r="M3438" s="19">
        <f t="shared" si="268"/>
        <v>2014</v>
      </c>
      <c r="N3438" s="14">
        <f t="shared" si="265"/>
        <v>41872.436111111107</v>
      </c>
      <c r="O3438" t="b">
        <v>0</v>
      </c>
      <c r="P3438">
        <v>37</v>
      </c>
      <c r="Q3438" t="b">
        <v>1</v>
      </c>
      <c r="R3438" t="s">
        <v>8271</v>
      </c>
      <c r="S3438" s="7">
        <f t="shared" si="266"/>
        <v>105.89999999999999</v>
      </c>
      <c r="T3438" s="7">
        <f t="shared" si="269"/>
        <v>143.1081081081081</v>
      </c>
      <c r="U3438" t="s">
        <v>8317</v>
      </c>
      <c r="V3438" t="s">
        <v>8318</v>
      </c>
    </row>
    <row r="3439" spans="1:22" ht="45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36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4">
        <f t="shared" si="267"/>
        <v>42205.460879629631</v>
      </c>
      <c r="M3439" s="19">
        <f t="shared" si="268"/>
        <v>2015</v>
      </c>
      <c r="N3439" s="14">
        <f t="shared" si="265"/>
        <v>42235.460879629631</v>
      </c>
      <c r="O3439" t="b">
        <v>0</v>
      </c>
      <c r="P3439">
        <v>36</v>
      </c>
      <c r="Q3439" t="b">
        <v>1</v>
      </c>
      <c r="R3439" t="s">
        <v>8271</v>
      </c>
      <c r="S3439" s="7">
        <f t="shared" si="266"/>
        <v>101</v>
      </c>
      <c r="T3439" s="7">
        <f t="shared" si="269"/>
        <v>84.166666666666671</v>
      </c>
      <c r="U3439" t="s">
        <v>8317</v>
      </c>
      <c r="V3439" t="s">
        <v>8318</v>
      </c>
    </row>
    <row r="3440" spans="1:22" ht="4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14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4">
        <f t="shared" si="267"/>
        <v>42100.677858796298</v>
      </c>
      <c r="M3440" s="19">
        <f t="shared" si="268"/>
        <v>2015</v>
      </c>
      <c r="N3440" s="14">
        <f t="shared" si="265"/>
        <v>42126.625</v>
      </c>
      <c r="O3440" t="b">
        <v>0</v>
      </c>
      <c r="P3440">
        <v>14</v>
      </c>
      <c r="Q3440" t="b">
        <v>1</v>
      </c>
      <c r="R3440" t="s">
        <v>8271</v>
      </c>
      <c r="S3440" s="7">
        <f t="shared" si="266"/>
        <v>104.2</v>
      </c>
      <c r="T3440" s="7">
        <f t="shared" si="269"/>
        <v>186.07142857142858</v>
      </c>
      <c r="U3440" t="s">
        <v>8317</v>
      </c>
      <c r="V3440" t="s">
        <v>8318</v>
      </c>
    </row>
    <row r="3441" spans="1:22" ht="30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18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4">
        <f t="shared" si="267"/>
        <v>42374.661226851851</v>
      </c>
      <c r="M3441" s="19">
        <f t="shared" si="268"/>
        <v>2016</v>
      </c>
      <c r="N3441" s="14">
        <f t="shared" si="265"/>
        <v>42387.957638888889</v>
      </c>
      <c r="O3441" t="b">
        <v>0</v>
      </c>
      <c r="P3441">
        <v>18</v>
      </c>
      <c r="Q3441" t="b">
        <v>1</v>
      </c>
      <c r="R3441" t="s">
        <v>8271</v>
      </c>
      <c r="S3441" s="7">
        <f t="shared" si="266"/>
        <v>134.67833333333334</v>
      </c>
      <c r="T3441" s="7">
        <f t="shared" si="269"/>
        <v>89.785555555555561</v>
      </c>
      <c r="U3441" t="s">
        <v>8317</v>
      </c>
      <c r="V3441" t="s">
        <v>8318</v>
      </c>
    </row>
    <row r="3442" spans="1:22" ht="4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82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4">
        <f t="shared" si="267"/>
        <v>41808.87300925926</v>
      </c>
      <c r="M3442" s="19">
        <f t="shared" si="268"/>
        <v>2014</v>
      </c>
      <c r="N3442" s="14">
        <f t="shared" si="265"/>
        <v>41831.427083333336</v>
      </c>
      <c r="O3442" t="b">
        <v>0</v>
      </c>
      <c r="P3442">
        <v>82</v>
      </c>
      <c r="Q3442" t="b">
        <v>1</v>
      </c>
      <c r="R3442" t="s">
        <v>8271</v>
      </c>
      <c r="S3442" s="7">
        <f t="shared" si="266"/>
        <v>105.2184</v>
      </c>
      <c r="T3442" s="7">
        <f t="shared" si="269"/>
        <v>64.157560975609755</v>
      </c>
      <c r="U3442" t="s">
        <v>8317</v>
      </c>
      <c r="V3442" t="s">
        <v>8318</v>
      </c>
    </row>
    <row r="3443" spans="1:22" ht="4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43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4">
        <f t="shared" si="267"/>
        <v>42294.179641203707</v>
      </c>
      <c r="M3443" s="19">
        <f t="shared" si="268"/>
        <v>2015</v>
      </c>
      <c r="N3443" s="14">
        <f t="shared" si="265"/>
        <v>42321.595138888893</v>
      </c>
      <c r="O3443" t="b">
        <v>0</v>
      </c>
      <c r="P3443">
        <v>43</v>
      </c>
      <c r="Q3443" t="b">
        <v>1</v>
      </c>
      <c r="R3443" t="s">
        <v>8271</v>
      </c>
      <c r="S3443" s="7">
        <f t="shared" si="266"/>
        <v>102.60000000000001</v>
      </c>
      <c r="T3443" s="7">
        <f t="shared" si="269"/>
        <v>59.651162790697676</v>
      </c>
      <c r="U3443" t="s">
        <v>8317</v>
      </c>
      <c r="V3443" t="s">
        <v>8318</v>
      </c>
    </row>
    <row r="3444" spans="1:22" ht="4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8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4">
        <f t="shared" si="267"/>
        <v>42124.591111111113</v>
      </c>
      <c r="M3444" s="19">
        <f t="shared" si="268"/>
        <v>2015</v>
      </c>
      <c r="N3444" s="14">
        <f t="shared" si="265"/>
        <v>42154.591111111113</v>
      </c>
      <c r="O3444" t="b">
        <v>0</v>
      </c>
      <c r="P3444">
        <v>8</v>
      </c>
      <c r="Q3444" t="b">
        <v>1</v>
      </c>
      <c r="R3444" t="s">
        <v>8271</v>
      </c>
      <c r="S3444" s="7">
        <f t="shared" si="266"/>
        <v>100</v>
      </c>
      <c r="T3444" s="7">
        <f t="shared" si="269"/>
        <v>31.25</v>
      </c>
      <c r="U3444" t="s">
        <v>8317</v>
      </c>
      <c r="V3444" t="s">
        <v>8318</v>
      </c>
    </row>
    <row r="3445" spans="1:22" ht="4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45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4">
        <f t="shared" si="267"/>
        <v>41861.274837962963</v>
      </c>
      <c r="M3445" s="19">
        <f t="shared" si="268"/>
        <v>2014</v>
      </c>
      <c r="N3445" s="14">
        <f t="shared" si="265"/>
        <v>41891.274837962963</v>
      </c>
      <c r="O3445" t="b">
        <v>0</v>
      </c>
      <c r="P3445">
        <v>45</v>
      </c>
      <c r="Q3445" t="b">
        <v>1</v>
      </c>
      <c r="R3445" t="s">
        <v>8271</v>
      </c>
      <c r="S3445" s="7">
        <f t="shared" si="266"/>
        <v>185.5</v>
      </c>
      <c r="T3445" s="7">
        <f t="shared" si="269"/>
        <v>41.222222222222221</v>
      </c>
      <c r="U3445" t="s">
        <v>8317</v>
      </c>
      <c r="V3445" t="s">
        <v>8318</v>
      </c>
    </row>
    <row r="3446" spans="1:22" ht="4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20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4">
        <f t="shared" si="267"/>
        <v>42521.041504629626</v>
      </c>
      <c r="M3446" s="19">
        <f t="shared" si="268"/>
        <v>2016</v>
      </c>
      <c r="N3446" s="14">
        <f t="shared" si="265"/>
        <v>42529.332638888889</v>
      </c>
      <c r="O3446" t="b">
        <v>0</v>
      </c>
      <c r="P3446">
        <v>20</v>
      </c>
      <c r="Q3446" t="b">
        <v>1</v>
      </c>
      <c r="R3446" t="s">
        <v>8271</v>
      </c>
      <c r="S3446" s="7">
        <f t="shared" si="266"/>
        <v>289</v>
      </c>
      <c r="T3446" s="7">
        <f t="shared" si="269"/>
        <v>43.35</v>
      </c>
      <c r="U3446" t="s">
        <v>8317</v>
      </c>
      <c r="V3446" t="s">
        <v>8318</v>
      </c>
    </row>
    <row r="3447" spans="1:22" ht="30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31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4">
        <f t="shared" si="267"/>
        <v>42272.280509259261</v>
      </c>
      <c r="M3447" s="19">
        <f t="shared" si="268"/>
        <v>2015</v>
      </c>
      <c r="N3447" s="14">
        <f t="shared" si="265"/>
        <v>42300.280509259261</v>
      </c>
      <c r="O3447" t="b">
        <v>0</v>
      </c>
      <c r="P3447">
        <v>31</v>
      </c>
      <c r="Q3447" t="b">
        <v>1</v>
      </c>
      <c r="R3447" t="s">
        <v>8271</v>
      </c>
      <c r="S3447" s="7">
        <f t="shared" si="266"/>
        <v>100</v>
      </c>
      <c r="T3447" s="7">
        <f t="shared" si="269"/>
        <v>64.516129032258064</v>
      </c>
      <c r="U3447" t="s">
        <v>8317</v>
      </c>
      <c r="V3447" t="s">
        <v>8318</v>
      </c>
    </row>
    <row r="3448" spans="1:22" ht="4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25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4">
        <f t="shared" si="267"/>
        <v>42016.582465277781</v>
      </c>
      <c r="M3448" s="19">
        <f t="shared" si="268"/>
        <v>2015</v>
      </c>
      <c r="N3448" s="14">
        <f t="shared" si="265"/>
        <v>42040.263888888891</v>
      </c>
      <c r="O3448" t="b">
        <v>0</v>
      </c>
      <c r="P3448">
        <v>25</v>
      </c>
      <c r="Q3448" t="b">
        <v>1</v>
      </c>
      <c r="R3448" t="s">
        <v>8271</v>
      </c>
      <c r="S3448" s="7">
        <f t="shared" si="266"/>
        <v>108.2</v>
      </c>
      <c r="T3448" s="7">
        <f t="shared" si="269"/>
        <v>43.28</v>
      </c>
      <c r="U3448" t="s">
        <v>8317</v>
      </c>
      <c r="V3448" t="s">
        <v>8318</v>
      </c>
    </row>
    <row r="3449" spans="1:22" ht="30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14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4">
        <f t="shared" si="267"/>
        <v>42402.639027777783</v>
      </c>
      <c r="M3449" s="19">
        <f t="shared" si="268"/>
        <v>2016</v>
      </c>
      <c r="N3449" s="14">
        <f t="shared" si="265"/>
        <v>42447.597361111111</v>
      </c>
      <c r="O3449" t="b">
        <v>0</v>
      </c>
      <c r="P3449">
        <v>14</v>
      </c>
      <c r="Q3449" t="b">
        <v>1</v>
      </c>
      <c r="R3449" t="s">
        <v>8271</v>
      </c>
      <c r="S3449" s="7">
        <f t="shared" si="266"/>
        <v>107.80000000000001</v>
      </c>
      <c r="T3449" s="7">
        <f t="shared" si="269"/>
        <v>77</v>
      </c>
      <c r="U3449" t="s">
        <v>8317</v>
      </c>
      <c r="V3449" t="s">
        <v>8318</v>
      </c>
    </row>
    <row r="3450" spans="1:22" ht="4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45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4">
        <f t="shared" si="267"/>
        <v>41959.869085648148</v>
      </c>
      <c r="M3450" s="19">
        <f t="shared" si="268"/>
        <v>2014</v>
      </c>
      <c r="N3450" s="14">
        <f t="shared" si="265"/>
        <v>41989.869085648148</v>
      </c>
      <c r="O3450" t="b">
        <v>0</v>
      </c>
      <c r="P3450">
        <v>45</v>
      </c>
      <c r="Q3450" t="b">
        <v>1</v>
      </c>
      <c r="R3450" t="s">
        <v>8271</v>
      </c>
      <c r="S3450" s="7">
        <f t="shared" si="266"/>
        <v>109.76190476190477</v>
      </c>
      <c r="T3450" s="7">
        <f t="shared" si="269"/>
        <v>51.222222222222221</v>
      </c>
      <c r="U3450" t="s">
        <v>8317</v>
      </c>
      <c r="V3450" t="s">
        <v>8318</v>
      </c>
    </row>
    <row r="3451" spans="1:22" ht="4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20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4">
        <f t="shared" si="267"/>
        <v>42531.802523148144</v>
      </c>
      <c r="M3451" s="19">
        <f t="shared" si="268"/>
        <v>2016</v>
      </c>
      <c r="N3451" s="14">
        <f t="shared" si="265"/>
        <v>42559.916666666672</v>
      </c>
      <c r="O3451" t="b">
        <v>0</v>
      </c>
      <c r="P3451">
        <v>20</v>
      </c>
      <c r="Q3451" t="b">
        <v>1</v>
      </c>
      <c r="R3451" t="s">
        <v>8271</v>
      </c>
      <c r="S3451" s="7">
        <f t="shared" si="266"/>
        <v>170.625</v>
      </c>
      <c r="T3451" s="7">
        <f t="shared" si="269"/>
        <v>68.25</v>
      </c>
      <c r="U3451" t="s">
        <v>8317</v>
      </c>
      <c r="V3451" t="s">
        <v>8318</v>
      </c>
    </row>
    <row r="3452" spans="1:22" ht="4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39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4">
        <f t="shared" si="267"/>
        <v>42036.454525462963</v>
      </c>
      <c r="M3452" s="19">
        <f t="shared" si="268"/>
        <v>2015</v>
      </c>
      <c r="N3452" s="14">
        <f t="shared" si="265"/>
        <v>42096.412858796291</v>
      </c>
      <c r="O3452" t="b">
        <v>0</v>
      </c>
      <c r="P3452">
        <v>39</v>
      </c>
      <c r="Q3452" t="b">
        <v>1</v>
      </c>
      <c r="R3452" t="s">
        <v>8271</v>
      </c>
      <c r="S3452" s="7">
        <f t="shared" si="266"/>
        <v>152</v>
      </c>
      <c r="T3452" s="7">
        <f t="shared" si="269"/>
        <v>19.487179487179485</v>
      </c>
      <c r="U3452" t="s">
        <v>8317</v>
      </c>
      <c r="V3452" t="s">
        <v>8318</v>
      </c>
    </row>
    <row r="3453" spans="1:22" ht="4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16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4">
        <f t="shared" si="267"/>
        <v>42088.473692129628</v>
      </c>
      <c r="M3453" s="19">
        <f t="shared" si="268"/>
        <v>2015</v>
      </c>
      <c r="N3453" s="14">
        <f t="shared" si="265"/>
        <v>42115.473692129628</v>
      </c>
      <c r="O3453" t="b">
        <v>0</v>
      </c>
      <c r="P3453">
        <v>16</v>
      </c>
      <c r="Q3453" t="b">
        <v>1</v>
      </c>
      <c r="R3453" t="s">
        <v>8271</v>
      </c>
      <c r="S3453" s="7">
        <f t="shared" si="266"/>
        <v>101.23076923076924</v>
      </c>
      <c r="T3453" s="7">
        <f t="shared" si="269"/>
        <v>41.125</v>
      </c>
      <c r="U3453" t="s">
        <v>8317</v>
      </c>
      <c r="V3453" t="s">
        <v>8318</v>
      </c>
    </row>
    <row r="3454" spans="1:22" ht="4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37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4">
        <f t="shared" si="267"/>
        <v>41820.389189814814</v>
      </c>
      <c r="M3454" s="19">
        <f t="shared" si="268"/>
        <v>2014</v>
      </c>
      <c r="N3454" s="14">
        <f t="shared" si="265"/>
        <v>41842.915972222225</v>
      </c>
      <c r="O3454" t="b">
        <v>0</v>
      </c>
      <c r="P3454">
        <v>37</v>
      </c>
      <c r="Q3454" t="b">
        <v>1</v>
      </c>
      <c r="R3454" t="s">
        <v>8271</v>
      </c>
      <c r="S3454" s="7">
        <f t="shared" si="266"/>
        <v>153.19999999999999</v>
      </c>
      <c r="T3454" s="7">
        <f t="shared" si="269"/>
        <v>41.405405405405403</v>
      </c>
      <c r="U3454" t="s">
        <v>8317</v>
      </c>
      <c r="V3454" t="s">
        <v>8318</v>
      </c>
    </row>
    <row r="3455" spans="1:22" ht="4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14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4">
        <f t="shared" si="267"/>
        <v>42535.72865740741</v>
      </c>
      <c r="M3455" s="19">
        <f t="shared" si="268"/>
        <v>2016</v>
      </c>
      <c r="N3455" s="14">
        <f t="shared" si="265"/>
        <v>42595.72865740741</v>
      </c>
      <c r="O3455" t="b">
        <v>0</v>
      </c>
      <c r="P3455">
        <v>14</v>
      </c>
      <c r="Q3455" t="b">
        <v>1</v>
      </c>
      <c r="R3455" t="s">
        <v>8271</v>
      </c>
      <c r="S3455" s="7">
        <f t="shared" si="266"/>
        <v>128.33333333333334</v>
      </c>
      <c r="T3455" s="7">
        <f t="shared" si="269"/>
        <v>27.5</v>
      </c>
      <c r="U3455" t="s">
        <v>8317</v>
      </c>
      <c r="V3455" t="s">
        <v>8318</v>
      </c>
    </row>
    <row r="3456" spans="1:22" ht="45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21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4">
        <f t="shared" si="267"/>
        <v>41821.448599537034</v>
      </c>
      <c r="M3456" s="19">
        <f t="shared" si="268"/>
        <v>2014</v>
      </c>
      <c r="N3456" s="14">
        <f t="shared" si="265"/>
        <v>41851.448599537034</v>
      </c>
      <c r="O3456" t="b">
        <v>0</v>
      </c>
      <c r="P3456">
        <v>21</v>
      </c>
      <c r="Q3456" t="b">
        <v>1</v>
      </c>
      <c r="R3456" t="s">
        <v>8271</v>
      </c>
      <c r="S3456" s="7">
        <f t="shared" si="266"/>
        <v>100.71428571428571</v>
      </c>
      <c r="T3456" s="7">
        <f t="shared" si="269"/>
        <v>33.571428571428569</v>
      </c>
      <c r="U3456" t="s">
        <v>8317</v>
      </c>
      <c r="V3456" t="s">
        <v>8318</v>
      </c>
    </row>
    <row r="3457" spans="1:22" ht="4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69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4">
        <f t="shared" si="267"/>
        <v>42626.5003125</v>
      </c>
      <c r="M3457" s="19">
        <f t="shared" si="268"/>
        <v>2016</v>
      </c>
      <c r="N3457" s="14">
        <f t="shared" si="265"/>
        <v>42656.5003125</v>
      </c>
      <c r="O3457" t="b">
        <v>0</v>
      </c>
      <c r="P3457">
        <v>69</v>
      </c>
      <c r="Q3457" t="b">
        <v>1</v>
      </c>
      <c r="R3457" t="s">
        <v>8271</v>
      </c>
      <c r="S3457" s="7">
        <f t="shared" si="266"/>
        <v>100.64999999999999</v>
      </c>
      <c r="T3457" s="7">
        <f t="shared" si="269"/>
        <v>145.86956521739131</v>
      </c>
      <c r="U3457" t="s">
        <v>8317</v>
      </c>
      <c r="V3457" t="s">
        <v>8318</v>
      </c>
    </row>
    <row r="3458" spans="1:22" ht="4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16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4">
        <f t="shared" si="267"/>
        <v>41820.955636574072</v>
      </c>
      <c r="M3458" s="19">
        <f t="shared" si="268"/>
        <v>2014</v>
      </c>
      <c r="N3458" s="14">
        <f t="shared" ref="N3458:N3521" si="270">(J3458/86400)+25569+(-6/24)</f>
        <v>41852.040972222225</v>
      </c>
      <c r="O3458" t="b">
        <v>0</v>
      </c>
      <c r="P3458">
        <v>16</v>
      </c>
      <c r="Q3458" t="b">
        <v>1</v>
      </c>
      <c r="R3458" t="s">
        <v>8271</v>
      </c>
      <c r="S3458" s="7">
        <f t="shared" ref="S3458:S3521" si="271">F3458/D3458*100</f>
        <v>191.3</v>
      </c>
      <c r="T3458" s="7">
        <f t="shared" si="269"/>
        <v>358.6875</v>
      </c>
      <c r="U3458" t="s">
        <v>8317</v>
      </c>
      <c r="V3458" t="s">
        <v>8318</v>
      </c>
    </row>
    <row r="3459" spans="1:22" ht="30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55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4">
        <f t="shared" ref="L3459:L3522" si="272">(K3459/86400)+25569+(-6/24)</f>
        <v>42016.456678240742</v>
      </c>
      <c r="M3459" s="19">
        <f t="shared" ref="M3459:M3522" si="273">YEAR(L3459)</f>
        <v>2015</v>
      </c>
      <c r="N3459" s="14">
        <f t="shared" si="270"/>
        <v>42046.999305555553</v>
      </c>
      <c r="O3459" t="b">
        <v>0</v>
      </c>
      <c r="P3459">
        <v>55</v>
      </c>
      <c r="Q3459" t="b">
        <v>1</v>
      </c>
      <c r="R3459" t="s">
        <v>8271</v>
      </c>
      <c r="S3459" s="7">
        <f t="shared" si="271"/>
        <v>140.19999999999999</v>
      </c>
      <c r="T3459" s="7">
        <f t="shared" ref="T3459:T3522" si="274">IFERROR(F3459/P3459,0)</f>
        <v>50.981818181818184</v>
      </c>
      <c r="U3459" t="s">
        <v>8317</v>
      </c>
      <c r="V3459" t="s">
        <v>8318</v>
      </c>
    </row>
    <row r="3460" spans="1:22" ht="4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27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4">
        <f t="shared" si="272"/>
        <v>42010.952581018515</v>
      </c>
      <c r="M3460" s="19">
        <f t="shared" si="273"/>
        <v>2015</v>
      </c>
      <c r="N3460" s="14">
        <f t="shared" si="270"/>
        <v>42037.935416666667</v>
      </c>
      <c r="O3460" t="b">
        <v>0</v>
      </c>
      <c r="P3460">
        <v>27</v>
      </c>
      <c r="Q3460" t="b">
        <v>1</v>
      </c>
      <c r="R3460" t="s">
        <v>8271</v>
      </c>
      <c r="S3460" s="7">
        <f t="shared" si="271"/>
        <v>124.33537832310839</v>
      </c>
      <c r="T3460" s="7">
        <f t="shared" si="274"/>
        <v>45.037037037037038</v>
      </c>
      <c r="U3460" t="s">
        <v>8317</v>
      </c>
      <c r="V3460" t="s">
        <v>8318</v>
      </c>
    </row>
    <row r="3461" spans="1:22" ht="4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36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4">
        <f t="shared" si="272"/>
        <v>42480.229861111111</v>
      </c>
      <c r="M3461" s="19">
        <f t="shared" si="273"/>
        <v>2016</v>
      </c>
      <c r="N3461" s="14">
        <f t="shared" si="270"/>
        <v>42510.229861111111</v>
      </c>
      <c r="O3461" t="b">
        <v>0</v>
      </c>
      <c r="P3461">
        <v>36</v>
      </c>
      <c r="Q3461" t="b">
        <v>1</v>
      </c>
      <c r="R3461" t="s">
        <v>8271</v>
      </c>
      <c r="S3461" s="7">
        <f t="shared" si="271"/>
        <v>126.2</v>
      </c>
      <c r="T3461" s="7">
        <f t="shared" si="274"/>
        <v>17.527777777777779</v>
      </c>
      <c r="U3461" t="s">
        <v>8317</v>
      </c>
      <c r="V3461" t="s">
        <v>8318</v>
      </c>
    </row>
    <row r="3462" spans="1:22" ht="4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19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4">
        <f t="shared" si="272"/>
        <v>41852.277222222227</v>
      </c>
      <c r="M3462" s="19">
        <f t="shared" si="273"/>
        <v>2014</v>
      </c>
      <c r="N3462" s="14">
        <f t="shared" si="270"/>
        <v>41866.277222222227</v>
      </c>
      <c r="O3462" t="b">
        <v>0</v>
      </c>
      <c r="P3462">
        <v>19</v>
      </c>
      <c r="Q3462" t="b">
        <v>1</v>
      </c>
      <c r="R3462" t="s">
        <v>8271</v>
      </c>
      <c r="S3462" s="7">
        <f t="shared" si="271"/>
        <v>190</v>
      </c>
      <c r="T3462" s="7">
        <f t="shared" si="274"/>
        <v>50</v>
      </c>
      <c r="U3462" t="s">
        <v>8317</v>
      </c>
      <c r="V3462" t="s">
        <v>8318</v>
      </c>
    </row>
    <row r="3463" spans="1:22" ht="45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12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4">
        <f t="shared" si="272"/>
        <v>42643.382858796293</v>
      </c>
      <c r="M3463" s="19">
        <f t="shared" si="273"/>
        <v>2016</v>
      </c>
      <c r="N3463" s="14">
        <f t="shared" si="270"/>
        <v>42671.875</v>
      </c>
      <c r="O3463" t="b">
        <v>0</v>
      </c>
      <c r="P3463">
        <v>12</v>
      </c>
      <c r="Q3463" t="b">
        <v>1</v>
      </c>
      <c r="R3463" t="s">
        <v>8271</v>
      </c>
      <c r="S3463" s="7">
        <f t="shared" si="271"/>
        <v>139</v>
      </c>
      <c r="T3463" s="7">
        <f t="shared" si="274"/>
        <v>57.916666666666664</v>
      </c>
      <c r="U3463" t="s">
        <v>8317</v>
      </c>
      <c r="V3463" t="s">
        <v>8318</v>
      </c>
    </row>
    <row r="3464" spans="1:22" ht="4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17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4">
        <f t="shared" si="272"/>
        <v>42179.648472222223</v>
      </c>
      <c r="M3464" s="19">
        <f t="shared" si="273"/>
        <v>2015</v>
      </c>
      <c r="N3464" s="14">
        <f t="shared" si="270"/>
        <v>42195.5</v>
      </c>
      <c r="O3464" t="b">
        <v>0</v>
      </c>
      <c r="P3464">
        <v>17</v>
      </c>
      <c r="Q3464" t="b">
        <v>1</v>
      </c>
      <c r="R3464" t="s">
        <v>8271</v>
      </c>
      <c r="S3464" s="7">
        <f t="shared" si="271"/>
        <v>202</v>
      </c>
      <c r="T3464" s="7">
        <f t="shared" si="274"/>
        <v>29.705882352941178</v>
      </c>
      <c r="U3464" t="s">
        <v>8317</v>
      </c>
      <c r="V3464" t="s">
        <v>8318</v>
      </c>
    </row>
    <row r="3465" spans="1:22" ht="4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114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4">
        <f t="shared" si="272"/>
        <v>42612.668807870374</v>
      </c>
      <c r="M3465" s="19">
        <f t="shared" si="273"/>
        <v>2016</v>
      </c>
      <c r="N3465" s="14">
        <f t="shared" si="270"/>
        <v>42653.915972222225</v>
      </c>
      <c r="O3465" t="b">
        <v>0</v>
      </c>
      <c r="P3465">
        <v>114</v>
      </c>
      <c r="Q3465" t="b">
        <v>1</v>
      </c>
      <c r="R3465" t="s">
        <v>8271</v>
      </c>
      <c r="S3465" s="7">
        <f t="shared" si="271"/>
        <v>103.38000000000001</v>
      </c>
      <c r="T3465" s="7">
        <f t="shared" si="274"/>
        <v>90.684210526315795</v>
      </c>
      <c r="U3465" t="s">
        <v>8317</v>
      </c>
      <c r="V3465" t="s">
        <v>8318</v>
      </c>
    </row>
    <row r="3466" spans="1:22" ht="45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93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4">
        <f t="shared" si="272"/>
        <v>42574.880057870367</v>
      </c>
      <c r="M3466" s="19">
        <f t="shared" si="273"/>
        <v>2016</v>
      </c>
      <c r="N3466" s="14">
        <f t="shared" si="270"/>
        <v>42604.880057870367</v>
      </c>
      <c r="O3466" t="b">
        <v>0</v>
      </c>
      <c r="P3466">
        <v>93</v>
      </c>
      <c r="Q3466" t="b">
        <v>1</v>
      </c>
      <c r="R3466" t="s">
        <v>8271</v>
      </c>
      <c r="S3466" s="7">
        <f t="shared" si="271"/>
        <v>102.3236</v>
      </c>
      <c r="T3466" s="7">
        <f t="shared" si="274"/>
        <v>55.012688172043013</v>
      </c>
      <c r="U3466" t="s">
        <v>8317</v>
      </c>
      <c r="V3466" t="s">
        <v>8318</v>
      </c>
    </row>
    <row r="3467" spans="1:22" ht="4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36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4">
        <f t="shared" si="272"/>
        <v>42200.375833333332</v>
      </c>
      <c r="M3467" s="19">
        <f t="shared" si="273"/>
        <v>2015</v>
      </c>
      <c r="N3467" s="14">
        <f t="shared" si="270"/>
        <v>42225.416666666672</v>
      </c>
      <c r="O3467" t="b">
        <v>0</v>
      </c>
      <c r="P3467">
        <v>36</v>
      </c>
      <c r="Q3467" t="b">
        <v>1</v>
      </c>
      <c r="R3467" t="s">
        <v>8271</v>
      </c>
      <c r="S3467" s="7">
        <f t="shared" si="271"/>
        <v>103</v>
      </c>
      <c r="T3467" s="7">
        <f t="shared" si="274"/>
        <v>57.222222222222221</v>
      </c>
      <c r="U3467" t="s">
        <v>8317</v>
      </c>
      <c r="V3467" t="s">
        <v>8318</v>
      </c>
    </row>
    <row r="3468" spans="1:22" ht="30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61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4">
        <f t="shared" si="272"/>
        <v>42419.769097222219</v>
      </c>
      <c r="M3468" s="19">
        <f t="shared" si="273"/>
        <v>2016</v>
      </c>
      <c r="N3468" s="14">
        <f t="shared" si="270"/>
        <v>42479.727430555555</v>
      </c>
      <c r="O3468" t="b">
        <v>0</v>
      </c>
      <c r="P3468">
        <v>61</v>
      </c>
      <c r="Q3468" t="b">
        <v>1</v>
      </c>
      <c r="R3468" t="s">
        <v>8271</v>
      </c>
      <c r="S3468" s="7">
        <f t="shared" si="271"/>
        <v>127.14285714285714</v>
      </c>
      <c r="T3468" s="7">
        <f t="shared" si="274"/>
        <v>72.950819672131146</v>
      </c>
      <c r="U3468" t="s">
        <v>8317</v>
      </c>
      <c r="V3468" t="s">
        <v>8318</v>
      </c>
    </row>
    <row r="3469" spans="1:22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47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4">
        <f t="shared" si="272"/>
        <v>42053.421666666662</v>
      </c>
      <c r="M3469" s="19">
        <f t="shared" si="273"/>
        <v>2015</v>
      </c>
      <c r="N3469" s="14">
        <f t="shared" si="270"/>
        <v>42083.380000000005</v>
      </c>
      <c r="O3469" t="b">
        <v>0</v>
      </c>
      <c r="P3469">
        <v>47</v>
      </c>
      <c r="Q3469" t="b">
        <v>1</v>
      </c>
      <c r="R3469" t="s">
        <v>8271</v>
      </c>
      <c r="S3469" s="7">
        <f t="shared" si="271"/>
        <v>101</v>
      </c>
      <c r="T3469" s="7">
        <f t="shared" si="274"/>
        <v>64.468085106382972</v>
      </c>
      <c r="U3469" t="s">
        <v>8317</v>
      </c>
      <c r="V3469" t="s">
        <v>8318</v>
      </c>
    </row>
    <row r="3470" spans="1:22" ht="30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17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4">
        <f t="shared" si="272"/>
        <v>42605.515381944446</v>
      </c>
      <c r="M3470" s="19">
        <f t="shared" si="273"/>
        <v>2016</v>
      </c>
      <c r="N3470" s="14">
        <f t="shared" si="270"/>
        <v>42633.875</v>
      </c>
      <c r="O3470" t="b">
        <v>0</v>
      </c>
      <c r="P3470">
        <v>17</v>
      </c>
      <c r="Q3470" t="b">
        <v>1</v>
      </c>
      <c r="R3470" t="s">
        <v>8271</v>
      </c>
      <c r="S3470" s="7">
        <f t="shared" si="271"/>
        <v>121.78</v>
      </c>
      <c r="T3470" s="7">
        <f t="shared" si="274"/>
        <v>716.35294117647061</v>
      </c>
      <c r="U3470" t="s">
        <v>8317</v>
      </c>
      <c r="V3470" t="s">
        <v>8318</v>
      </c>
    </row>
    <row r="3471" spans="1:22" ht="45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63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4">
        <f t="shared" si="272"/>
        <v>42458.391724537039</v>
      </c>
      <c r="M3471" s="19">
        <f t="shared" si="273"/>
        <v>2016</v>
      </c>
      <c r="N3471" s="14">
        <f t="shared" si="270"/>
        <v>42488.391724537039</v>
      </c>
      <c r="O3471" t="b">
        <v>0</v>
      </c>
      <c r="P3471">
        <v>63</v>
      </c>
      <c r="Q3471" t="b">
        <v>1</v>
      </c>
      <c r="R3471" t="s">
        <v>8271</v>
      </c>
      <c r="S3471" s="7">
        <f t="shared" si="271"/>
        <v>113.39285714285714</v>
      </c>
      <c r="T3471" s="7">
        <f t="shared" si="274"/>
        <v>50.396825396825399</v>
      </c>
      <c r="U3471" t="s">
        <v>8317</v>
      </c>
      <c r="V3471" t="s">
        <v>8318</v>
      </c>
    </row>
    <row r="3472" spans="1:22" ht="30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9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4">
        <f t="shared" si="272"/>
        <v>42528.772013888884</v>
      </c>
      <c r="M3472" s="19">
        <f t="shared" si="273"/>
        <v>2016</v>
      </c>
      <c r="N3472" s="14">
        <f t="shared" si="270"/>
        <v>42566.651388888888</v>
      </c>
      <c r="O3472" t="b">
        <v>0</v>
      </c>
      <c r="P3472">
        <v>9</v>
      </c>
      <c r="Q3472" t="b">
        <v>1</v>
      </c>
      <c r="R3472" t="s">
        <v>8271</v>
      </c>
      <c r="S3472" s="7">
        <f t="shared" si="271"/>
        <v>150</v>
      </c>
      <c r="T3472" s="7">
        <f t="shared" si="274"/>
        <v>41.666666666666664</v>
      </c>
      <c r="U3472" t="s">
        <v>8317</v>
      </c>
      <c r="V3472" t="s">
        <v>8318</v>
      </c>
    </row>
    <row r="3473" spans="1:22" ht="4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30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4">
        <f t="shared" si="272"/>
        <v>41841.570486111115</v>
      </c>
      <c r="M3473" s="19">
        <f t="shared" si="273"/>
        <v>2014</v>
      </c>
      <c r="N3473" s="14">
        <f t="shared" si="270"/>
        <v>41882.583333333336</v>
      </c>
      <c r="O3473" t="b">
        <v>0</v>
      </c>
      <c r="P3473">
        <v>30</v>
      </c>
      <c r="Q3473" t="b">
        <v>1</v>
      </c>
      <c r="R3473" t="s">
        <v>8271</v>
      </c>
      <c r="S3473" s="7">
        <f t="shared" si="271"/>
        <v>214.6</v>
      </c>
      <c r="T3473" s="7">
        <f t="shared" si="274"/>
        <v>35.766666666666666</v>
      </c>
      <c r="U3473" t="s">
        <v>8317</v>
      </c>
      <c r="V3473" t="s">
        <v>8318</v>
      </c>
    </row>
    <row r="3474" spans="1:22" ht="4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23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4">
        <f t="shared" si="272"/>
        <v>41927.920497685183</v>
      </c>
      <c r="M3474" s="19">
        <f t="shared" si="273"/>
        <v>2014</v>
      </c>
      <c r="N3474" s="14">
        <f t="shared" si="270"/>
        <v>41948.999305555553</v>
      </c>
      <c r="O3474" t="b">
        <v>0</v>
      </c>
      <c r="P3474">
        <v>23</v>
      </c>
      <c r="Q3474" t="b">
        <v>1</v>
      </c>
      <c r="R3474" t="s">
        <v>8271</v>
      </c>
      <c r="S3474" s="7">
        <f t="shared" si="271"/>
        <v>102.05</v>
      </c>
      <c r="T3474" s="7">
        <f t="shared" si="274"/>
        <v>88.739130434782609</v>
      </c>
      <c r="U3474" t="s">
        <v>8317</v>
      </c>
      <c r="V3474" t="s">
        <v>8318</v>
      </c>
    </row>
    <row r="3475" spans="1:22" ht="4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33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4">
        <f t="shared" si="272"/>
        <v>42062.584444444445</v>
      </c>
      <c r="M3475" s="19">
        <f t="shared" si="273"/>
        <v>2015</v>
      </c>
      <c r="N3475" s="14">
        <f t="shared" si="270"/>
        <v>42083.602083333331</v>
      </c>
      <c r="O3475" t="b">
        <v>0</v>
      </c>
      <c r="P3475">
        <v>33</v>
      </c>
      <c r="Q3475" t="b">
        <v>1</v>
      </c>
      <c r="R3475" t="s">
        <v>8271</v>
      </c>
      <c r="S3475" s="7">
        <f t="shared" si="271"/>
        <v>100</v>
      </c>
      <c r="T3475" s="7">
        <f t="shared" si="274"/>
        <v>148.4848484848485</v>
      </c>
      <c r="U3475" t="s">
        <v>8317</v>
      </c>
      <c r="V3475" t="s">
        <v>8318</v>
      </c>
    </row>
    <row r="3476" spans="1:22" ht="4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39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4">
        <f t="shared" si="272"/>
        <v>42541.251516203702</v>
      </c>
      <c r="M3476" s="19">
        <f t="shared" si="273"/>
        <v>2016</v>
      </c>
      <c r="N3476" s="14">
        <f t="shared" si="270"/>
        <v>42571.251516203702</v>
      </c>
      <c r="O3476" t="b">
        <v>0</v>
      </c>
      <c r="P3476">
        <v>39</v>
      </c>
      <c r="Q3476" t="b">
        <v>1</v>
      </c>
      <c r="R3476" t="s">
        <v>8271</v>
      </c>
      <c r="S3476" s="7">
        <f t="shared" si="271"/>
        <v>101</v>
      </c>
      <c r="T3476" s="7">
        <f t="shared" si="274"/>
        <v>51.794871794871796</v>
      </c>
      <c r="U3476" t="s">
        <v>8317</v>
      </c>
      <c r="V3476" t="s">
        <v>8318</v>
      </c>
    </row>
    <row r="3477" spans="1:22" ht="4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17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4">
        <f t="shared" si="272"/>
        <v>41918.630833333329</v>
      </c>
      <c r="M3477" s="19">
        <f t="shared" si="273"/>
        <v>2014</v>
      </c>
      <c r="N3477" s="14">
        <f t="shared" si="270"/>
        <v>41945.75</v>
      </c>
      <c r="O3477" t="b">
        <v>0</v>
      </c>
      <c r="P3477">
        <v>17</v>
      </c>
      <c r="Q3477" t="b">
        <v>1</v>
      </c>
      <c r="R3477" t="s">
        <v>8271</v>
      </c>
      <c r="S3477" s="7">
        <f t="shared" si="271"/>
        <v>113.33333333333333</v>
      </c>
      <c r="T3477" s="7">
        <f t="shared" si="274"/>
        <v>20</v>
      </c>
      <c r="U3477" t="s">
        <v>8317</v>
      </c>
      <c r="V3477" t="s">
        <v>8318</v>
      </c>
    </row>
    <row r="3478" spans="1:22" ht="45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6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4">
        <f t="shared" si="272"/>
        <v>41921.029976851853</v>
      </c>
      <c r="M3478" s="19">
        <f t="shared" si="273"/>
        <v>2014</v>
      </c>
      <c r="N3478" s="14">
        <f t="shared" si="270"/>
        <v>41938.875</v>
      </c>
      <c r="O3478" t="b">
        <v>0</v>
      </c>
      <c r="P3478">
        <v>6</v>
      </c>
      <c r="Q3478" t="b">
        <v>1</v>
      </c>
      <c r="R3478" t="s">
        <v>8271</v>
      </c>
      <c r="S3478" s="7">
        <f t="shared" si="271"/>
        <v>104</v>
      </c>
      <c r="T3478" s="7">
        <f t="shared" si="274"/>
        <v>52</v>
      </c>
      <c r="U3478" t="s">
        <v>8317</v>
      </c>
      <c r="V3478" t="s">
        <v>8318</v>
      </c>
    </row>
    <row r="3479" spans="1:22" ht="4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39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4">
        <f t="shared" si="272"/>
        <v>42128.486608796295</v>
      </c>
      <c r="M3479" s="19">
        <f t="shared" si="273"/>
        <v>2015</v>
      </c>
      <c r="N3479" s="14">
        <f t="shared" si="270"/>
        <v>42140.875</v>
      </c>
      <c r="O3479" t="b">
        <v>0</v>
      </c>
      <c r="P3479">
        <v>39</v>
      </c>
      <c r="Q3479" t="b">
        <v>1</v>
      </c>
      <c r="R3479" t="s">
        <v>8271</v>
      </c>
      <c r="S3479" s="7">
        <f t="shared" si="271"/>
        <v>115.33333333333333</v>
      </c>
      <c r="T3479" s="7">
        <f t="shared" si="274"/>
        <v>53.230769230769234</v>
      </c>
      <c r="U3479" t="s">
        <v>8317</v>
      </c>
      <c r="V3479" t="s">
        <v>8318</v>
      </c>
    </row>
    <row r="3480" spans="1:22" ht="4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57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4">
        <f t="shared" si="272"/>
        <v>42053.666921296295</v>
      </c>
      <c r="M3480" s="19">
        <f t="shared" si="273"/>
        <v>2015</v>
      </c>
      <c r="N3480" s="14">
        <f t="shared" si="270"/>
        <v>42079.625</v>
      </c>
      <c r="O3480" t="b">
        <v>0</v>
      </c>
      <c r="P3480">
        <v>57</v>
      </c>
      <c r="Q3480" t="b">
        <v>1</v>
      </c>
      <c r="R3480" t="s">
        <v>8271</v>
      </c>
      <c r="S3480" s="7">
        <f t="shared" si="271"/>
        <v>112.85000000000001</v>
      </c>
      <c r="T3480" s="7">
        <f t="shared" si="274"/>
        <v>39.596491228070178</v>
      </c>
      <c r="U3480" t="s">
        <v>8317</v>
      </c>
      <c r="V3480" t="s">
        <v>8318</v>
      </c>
    </row>
    <row r="3481" spans="1:22" ht="4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56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4">
        <f t="shared" si="272"/>
        <v>41781.605092592596</v>
      </c>
      <c r="M3481" s="19">
        <f t="shared" si="273"/>
        <v>2014</v>
      </c>
      <c r="N3481" s="14">
        <f t="shared" si="270"/>
        <v>41811.605092592596</v>
      </c>
      <c r="O3481" t="b">
        <v>0</v>
      </c>
      <c r="P3481">
        <v>56</v>
      </c>
      <c r="Q3481" t="b">
        <v>1</v>
      </c>
      <c r="R3481" t="s">
        <v>8271</v>
      </c>
      <c r="S3481" s="7">
        <f t="shared" si="271"/>
        <v>127.86666666666666</v>
      </c>
      <c r="T3481" s="7">
        <f t="shared" si="274"/>
        <v>34.25</v>
      </c>
      <c r="U3481" t="s">
        <v>8317</v>
      </c>
      <c r="V3481" t="s">
        <v>8318</v>
      </c>
    </row>
    <row r="3482" spans="1:22" ht="4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13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4">
        <f t="shared" si="272"/>
        <v>42171.067442129628</v>
      </c>
      <c r="M3482" s="19">
        <f t="shared" si="273"/>
        <v>2015</v>
      </c>
      <c r="N3482" s="14">
        <f t="shared" si="270"/>
        <v>42195.625</v>
      </c>
      <c r="O3482" t="b">
        <v>0</v>
      </c>
      <c r="P3482">
        <v>13</v>
      </c>
      <c r="Q3482" t="b">
        <v>1</v>
      </c>
      <c r="R3482" t="s">
        <v>8271</v>
      </c>
      <c r="S3482" s="7">
        <f t="shared" si="271"/>
        <v>142.66666666666669</v>
      </c>
      <c r="T3482" s="7">
        <f t="shared" si="274"/>
        <v>164.61538461538461</v>
      </c>
      <c r="U3482" t="s">
        <v>8317</v>
      </c>
      <c r="V3482" t="s">
        <v>8318</v>
      </c>
    </row>
    <row r="3483" spans="1:22" ht="4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95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4">
        <f t="shared" si="272"/>
        <v>41988.997546296298</v>
      </c>
      <c r="M3483" s="19">
        <f t="shared" si="273"/>
        <v>2014</v>
      </c>
      <c r="N3483" s="14">
        <f t="shared" si="270"/>
        <v>42005.997546296298</v>
      </c>
      <c r="O3483" t="b">
        <v>0</v>
      </c>
      <c r="P3483">
        <v>95</v>
      </c>
      <c r="Q3483" t="b">
        <v>1</v>
      </c>
      <c r="R3483" t="s">
        <v>8271</v>
      </c>
      <c r="S3483" s="7">
        <f t="shared" si="271"/>
        <v>118.8</v>
      </c>
      <c r="T3483" s="7">
        <f t="shared" si="274"/>
        <v>125.05263157894737</v>
      </c>
      <c r="U3483" t="s">
        <v>8317</v>
      </c>
      <c r="V3483" t="s">
        <v>8318</v>
      </c>
    </row>
    <row r="3484" spans="1:22" ht="4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80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4">
        <f t="shared" si="272"/>
        <v>41796.521597222221</v>
      </c>
      <c r="M3484" s="19">
        <f t="shared" si="273"/>
        <v>2014</v>
      </c>
      <c r="N3484" s="14">
        <f t="shared" si="270"/>
        <v>41826.521597222221</v>
      </c>
      <c r="O3484" t="b">
        <v>0</v>
      </c>
      <c r="P3484">
        <v>80</v>
      </c>
      <c r="Q3484" t="b">
        <v>1</v>
      </c>
      <c r="R3484" t="s">
        <v>8271</v>
      </c>
      <c r="S3484" s="7">
        <f t="shared" si="271"/>
        <v>138.33333333333334</v>
      </c>
      <c r="T3484" s="7">
        <f t="shared" si="274"/>
        <v>51.875</v>
      </c>
      <c r="U3484" t="s">
        <v>8317</v>
      </c>
      <c r="V3484" t="s">
        <v>8318</v>
      </c>
    </row>
    <row r="3485" spans="1:22" ht="4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133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4">
        <f t="shared" si="272"/>
        <v>41793.418761574074</v>
      </c>
      <c r="M3485" s="19">
        <f t="shared" si="273"/>
        <v>2014</v>
      </c>
      <c r="N3485" s="14">
        <f t="shared" si="270"/>
        <v>41823.418761574074</v>
      </c>
      <c r="O3485" t="b">
        <v>0</v>
      </c>
      <c r="P3485">
        <v>133</v>
      </c>
      <c r="Q3485" t="b">
        <v>1</v>
      </c>
      <c r="R3485" t="s">
        <v>8271</v>
      </c>
      <c r="S3485" s="7">
        <f t="shared" si="271"/>
        <v>159.9402985074627</v>
      </c>
      <c r="T3485" s="7">
        <f t="shared" si="274"/>
        <v>40.285714285714285</v>
      </c>
      <c r="U3485" t="s">
        <v>8317</v>
      </c>
      <c r="V3485" t="s">
        <v>8318</v>
      </c>
    </row>
    <row r="3486" spans="1:22" ht="45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44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4">
        <f t="shared" si="272"/>
        <v>42506.510405092587</v>
      </c>
      <c r="M3486" s="19">
        <f t="shared" si="273"/>
        <v>2016</v>
      </c>
      <c r="N3486" s="14">
        <f t="shared" si="270"/>
        <v>42536.510405092587</v>
      </c>
      <c r="O3486" t="b">
        <v>0</v>
      </c>
      <c r="P3486">
        <v>44</v>
      </c>
      <c r="Q3486" t="b">
        <v>1</v>
      </c>
      <c r="R3486" t="s">
        <v>8271</v>
      </c>
      <c r="S3486" s="7">
        <f t="shared" si="271"/>
        <v>114.24000000000001</v>
      </c>
      <c r="T3486" s="7">
        <f t="shared" si="274"/>
        <v>64.909090909090907</v>
      </c>
      <c r="U3486" t="s">
        <v>8317</v>
      </c>
      <c r="V3486" t="s">
        <v>8318</v>
      </c>
    </row>
    <row r="3487" spans="1:22" ht="4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30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4">
        <f t="shared" si="272"/>
        <v>42372.443055555559</v>
      </c>
      <c r="M3487" s="19">
        <f t="shared" si="273"/>
        <v>2016</v>
      </c>
      <c r="N3487" s="14">
        <f t="shared" si="270"/>
        <v>42402.443055555559</v>
      </c>
      <c r="O3487" t="b">
        <v>0</v>
      </c>
      <c r="P3487">
        <v>30</v>
      </c>
      <c r="Q3487" t="b">
        <v>1</v>
      </c>
      <c r="R3487" t="s">
        <v>8271</v>
      </c>
      <c r="S3487" s="7">
        <f t="shared" si="271"/>
        <v>100.60606060606061</v>
      </c>
      <c r="T3487" s="7">
        <f t="shared" si="274"/>
        <v>55.333333333333336</v>
      </c>
      <c r="U3487" t="s">
        <v>8317</v>
      </c>
      <c r="V3487" t="s">
        <v>8318</v>
      </c>
    </row>
    <row r="3488" spans="1:22" ht="4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56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4">
        <f t="shared" si="272"/>
        <v>42126.62501157407</v>
      </c>
      <c r="M3488" s="19">
        <f t="shared" si="273"/>
        <v>2015</v>
      </c>
      <c r="N3488" s="14">
        <f t="shared" si="270"/>
        <v>42158.040972222225</v>
      </c>
      <c r="O3488" t="b">
        <v>0</v>
      </c>
      <c r="P3488">
        <v>56</v>
      </c>
      <c r="Q3488" t="b">
        <v>1</v>
      </c>
      <c r="R3488" t="s">
        <v>8271</v>
      </c>
      <c r="S3488" s="7">
        <f t="shared" si="271"/>
        <v>155.20000000000002</v>
      </c>
      <c r="T3488" s="7">
        <f t="shared" si="274"/>
        <v>83.142857142857139</v>
      </c>
      <c r="U3488" t="s">
        <v>8317</v>
      </c>
      <c r="V3488" t="s">
        <v>8318</v>
      </c>
    </row>
    <row r="3489" spans="1:22" ht="4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66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4">
        <f t="shared" si="272"/>
        <v>42149.690416666665</v>
      </c>
      <c r="M3489" s="19">
        <f t="shared" si="273"/>
        <v>2015</v>
      </c>
      <c r="N3489" s="14">
        <f t="shared" si="270"/>
        <v>42179.690416666665</v>
      </c>
      <c r="O3489" t="b">
        <v>0</v>
      </c>
      <c r="P3489">
        <v>66</v>
      </c>
      <c r="Q3489" t="b">
        <v>1</v>
      </c>
      <c r="R3489" t="s">
        <v>8271</v>
      </c>
      <c r="S3489" s="7">
        <f t="shared" si="271"/>
        <v>127.75000000000001</v>
      </c>
      <c r="T3489" s="7">
        <f t="shared" si="274"/>
        <v>38.712121212121211</v>
      </c>
      <c r="U3489" t="s">
        <v>8317</v>
      </c>
      <c r="V3489" t="s">
        <v>8318</v>
      </c>
    </row>
    <row r="3490" spans="1:22" ht="45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29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4">
        <f t="shared" si="272"/>
        <v>42087.518055555556</v>
      </c>
      <c r="M3490" s="19">
        <f t="shared" si="273"/>
        <v>2015</v>
      </c>
      <c r="N3490" s="14">
        <f t="shared" si="270"/>
        <v>42111.416666666672</v>
      </c>
      <c r="O3490" t="b">
        <v>0</v>
      </c>
      <c r="P3490">
        <v>29</v>
      </c>
      <c r="Q3490" t="b">
        <v>1</v>
      </c>
      <c r="R3490" t="s">
        <v>8271</v>
      </c>
      <c r="S3490" s="7">
        <f t="shared" si="271"/>
        <v>121.2</v>
      </c>
      <c r="T3490" s="7">
        <f t="shared" si="274"/>
        <v>125.37931034482759</v>
      </c>
      <c r="U3490" t="s">
        <v>8317</v>
      </c>
      <c r="V3490" t="s">
        <v>8318</v>
      </c>
    </row>
    <row r="3491" spans="1:22" ht="4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72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4">
        <f t="shared" si="272"/>
        <v>41753.385775462964</v>
      </c>
      <c r="M3491" s="19">
        <f t="shared" si="273"/>
        <v>2014</v>
      </c>
      <c r="N3491" s="14">
        <f t="shared" si="270"/>
        <v>41783.625</v>
      </c>
      <c r="O3491" t="b">
        <v>0</v>
      </c>
      <c r="P3491">
        <v>72</v>
      </c>
      <c r="Q3491" t="b">
        <v>1</v>
      </c>
      <c r="R3491" t="s">
        <v>8271</v>
      </c>
      <c r="S3491" s="7">
        <f t="shared" si="271"/>
        <v>112.7</v>
      </c>
      <c r="T3491" s="7">
        <f t="shared" si="274"/>
        <v>78.263888888888886</v>
      </c>
      <c r="U3491" t="s">
        <v>8317</v>
      </c>
      <c r="V3491" t="s">
        <v>8318</v>
      </c>
    </row>
    <row r="3492" spans="1:22" ht="4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27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4">
        <f t="shared" si="272"/>
        <v>42443.552361111113</v>
      </c>
      <c r="M3492" s="19">
        <f t="shared" si="273"/>
        <v>2016</v>
      </c>
      <c r="N3492" s="14">
        <f t="shared" si="270"/>
        <v>42473.552361111113</v>
      </c>
      <c r="O3492" t="b">
        <v>0</v>
      </c>
      <c r="P3492">
        <v>27</v>
      </c>
      <c r="Q3492" t="b">
        <v>1</v>
      </c>
      <c r="R3492" t="s">
        <v>8271</v>
      </c>
      <c r="S3492" s="7">
        <f t="shared" si="271"/>
        <v>127.49999999999999</v>
      </c>
      <c r="T3492" s="7">
        <f t="shared" si="274"/>
        <v>47.222222222222221</v>
      </c>
      <c r="U3492" t="s">
        <v>8317</v>
      </c>
      <c r="V3492" t="s">
        <v>8318</v>
      </c>
    </row>
    <row r="3493" spans="1:22" ht="45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10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4">
        <f t="shared" si="272"/>
        <v>42120.999814814815</v>
      </c>
      <c r="M3493" s="19">
        <f t="shared" si="273"/>
        <v>2015</v>
      </c>
      <c r="N3493" s="14">
        <f t="shared" si="270"/>
        <v>42141.999814814815</v>
      </c>
      <c r="O3493" t="b">
        <v>0</v>
      </c>
      <c r="P3493">
        <v>10</v>
      </c>
      <c r="Q3493" t="b">
        <v>1</v>
      </c>
      <c r="R3493" t="s">
        <v>8271</v>
      </c>
      <c r="S3493" s="7">
        <f t="shared" si="271"/>
        <v>158.20000000000002</v>
      </c>
      <c r="T3493" s="7">
        <f t="shared" si="274"/>
        <v>79.099999999999994</v>
      </c>
      <c r="U3493" t="s">
        <v>8317</v>
      </c>
      <c r="V3493" t="s">
        <v>8318</v>
      </c>
    </row>
    <row r="3494" spans="1:22" ht="4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35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4">
        <f t="shared" si="272"/>
        <v>42267.759224537032</v>
      </c>
      <c r="M3494" s="19">
        <f t="shared" si="273"/>
        <v>2015</v>
      </c>
      <c r="N3494" s="14">
        <f t="shared" si="270"/>
        <v>42302.759224537032</v>
      </c>
      <c r="O3494" t="b">
        <v>0</v>
      </c>
      <c r="P3494">
        <v>35</v>
      </c>
      <c r="Q3494" t="b">
        <v>1</v>
      </c>
      <c r="R3494" t="s">
        <v>8271</v>
      </c>
      <c r="S3494" s="7">
        <f t="shared" si="271"/>
        <v>105.26894736842105</v>
      </c>
      <c r="T3494" s="7">
        <f t="shared" si="274"/>
        <v>114.29199999999999</v>
      </c>
      <c r="U3494" t="s">
        <v>8317</v>
      </c>
      <c r="V3494" t="s">
        <v>8318</v>
      </c>
    </row>
    <row r="3495" spans="1:22" ht="4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29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4">
        <f t="shared" si="272"/>
        <v>41848.616157407407</v>
      </c>
      <c r="M3495" s="19">
        <f t="shared" si="273"/>
        <v>2014</v>
      </c>
      <c r="N3495" s="14">
        <f t="shared" si="270"/>
        <v>41867.96597222222</v>
      </c>
      <c r="O3495" t="b">
        <v>0</v>
      </c>
      <c r="P3495">
        <v>29</v>
      </c>
      <c r="Q3495" t="b">
        <v>1</v>
      </c>
      <c r="R3495" t="s">
        <v>8271</v>
      </c>
      <c r="S3495" s="7">
        <f t="shared" si="271"/>
        <v>100</v>
      </c>
      <c r="T3495" s="7">
        <f t="shared" si="274"/>
        <v>51.724137931034484</v>
      </c>
      <c r="U3495" t="s">
        <v>8317</v>
      </c>
      <c r="V3495" t="s">
        <v>8318</v>
      </c>
    </row>
    <row r="3496" spans="1:22" ht="4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13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4">
        <f t="shared" si="272"/>
        <v>42688.964988425927</v>
      </c>
      <c r="M3496" s="19">
        <f t="shared" si="273"/>
        <v>2016</v>
      </c>
      <c r="N3496" s="14">
        <f t="shared" si="270"/>
        <v>42700</v>
      </c>
      <c r="O3496" t="b">
        <v>0</v>
      </c>
      <c r="P3496">
        <v>13</v>
      </c>
      <c r="Q3496" t="b">
        <v>1</v>
      </c>
      <c r="R3496" t="s">
        <v>8271</v>
      </c>
      <c r="S3496" s="7">
        <f t="shared" si="271"/>
        <v>100</v>
      </c>
      <c r="T3496" s="7">
        <f t="shared" si="274"/>
        <v>30.76923076923077</v>
      </c>
      <c r="U3496" t="s">
        <v>8317</v>
      </c>
      <c r="V3496" t="s">
        <v>8318</v>
      </c>
    </row>
    <row r="3497" spans="1:22" ht="4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72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4">
        <f t="shared" si="272"/>
        <v>41915.512835648144</v>
      </c>
      <c r="M3497" s="19">
        <f t="shared" si="273"/>
        <v>2014</v>
      </c>
      <c r="N3497" s="14">
        <f t="shared" si="270"/>
        <v>41944.470833333333</v>
      </c>
      <c r="O3497" t="b">
        <v>0</v>
      </c>
      <c r="P3497">
        <v>72</v>
      </c>
      <c r="Q3497" t="b">
        <v>1</v>
      </c>
      <c r="R3497" t="s">
        <v>8271</v>
      </c>
      <c r="S3497" s="7">
        <f t="shared" si="271"/>
        <v>106.86</v>
      </c>
      <c r="T3497" s="7">
        <f t="shared" si="274"/>
        <v>74.208333333333329</v>
      </c>
      <c r="U3497" t="s">
        <v>8317</v>
      </c>
      <c r="V3497" t="s">
        <v>8318</v>
      </c>
    </row>
    <row r="3498" spans="1:22" ht="45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78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4">
        <f t="shared" si="272"/>
        <v>42584.596828703703</v>
      </c>
      <c r="M3498" s="19">
        <f t="shared" si="273"/>
        <v>2016</v>
      </c>
      <c r="N3498" s="14">
        <f t="shared" si="270"/>
        <v>42624.596828703703</v>
      </c>
      <c r="O3498" t="b">
        <v>0</v>
      </c>
      <c r="P3498">
        <v>78</v>
      </c>
      <c r="Q3498" t="b">
        <v>1</v>
      </c>
      <c r="R3498" t="s">
        <v>8271</v>
      </c>
      <c r="S3498" s="7">
        <f t="shared" si="271"/>
        <v>124.4</v>
      </c>
      <c r="T3498" s="7">
        <f t="shared" si="274"/>
        <v>47.846153846153847</v>
      </c>
      <c r="U3498" t="s">
        <v>8317</v>
      </c>
      <c r="V3498" t="s">
        <v>8318</v>
      </c>
    </row>
    <row r="3499" spans="1:22" ht="45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49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4">
        <f t="shared" si="272"/>
        <v>42511.491944444446</v>
      </c>
      <c r="M3499" s="19">
        <f t="shared" si="273"/>
        <v>2016</v>
      </c>
      <c r="N3499" s="14">
        <f t="shared" si="270"/>
        <v>42523.666666666672</v>
      </c>
      <c r="O3499" t="b">
        <v>0</v>
      </c>
      <c r="P3499">
        <v>49</v>
      </c>
      <c r="Q3499" t="b">
        <v>1</v>
      </c>
      <c r="R3499" t="s">
        <v>8271</v>
      </c>
      <c r="S3499" s="7">
        <f t="shared" si="271"/>
        <v>108.70406189555126</v>
      </c>
      <c r="T3499" s="7">
        <f t="shared" si="274"/>
        <v>34.408163265306122</v>
      </c>
      <c r="U3499" t="s">
        <v>8317</v>
      </c>
      <c r="V3499" t="s">
        <v>8318</v>
      </c>
    </row>
    <row r="3500" spans="1:22" ht="45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42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4">
        <f t="shared" si="272"/>
        <v>42458.90861111111</v>
      </c>
      <c r="M3500" s="19">
        <f t="shared" si="273"/>
        <v>2016</v>
      </c>
      <c r="N3500" s="14">
        <f t="shared" si="270"/>
        <v>42518.655555555553</v>
      </c>
      <c r="O3500" t="b">
        <v>0</v>
      </c>
      <c r="P3500">
        <v>42</v>
      </c>
      <c r="Q3500" t="b">
        <v>1</v>
      </c>
      <c r="R3500" t="s">
        <v>8271</v>
      </c>
      <c r="S3500" s="7">
        <f t="shared" si="271"/>
        <v>102.42424242424242</v>
      </c>
      <c r="T3500" s="7">
        <f t="shared" si="274"/>
        <v>40.238095238095241</v>
      </c>
      <c r="U3500" t="s">
        <v>8317</v>
      </c>
      <c r="V3500" t="s">
        <v>8318</v>
      </c>
    </row>
    <row r="3501" spans="1:22" ht="4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35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4">
        <f t="shared" si="272"/>
        <v>42131.786168981482</v>
      </c>
      <c r="M3501" s="19">
        <f t="shared" si="273"/>
        <v>2015</v>
      </c>
      <c r="N3501" s="14">
        <f t="shared" si="270"/>
        <v>42186.040972222225</v>
      </c>
      <c r="O3501" t="b">
        <v>0</v>
      </c>
      <c r="P3501">
        <v>35</v>
      </c>
      <c r="Q3501" t="b">
        <v>1</v>
      </c>
      <c r="R3501" t="s">
        <v>8271</v>
      </c>
      <c r="S3501" s="7">
        <f t="shared" si="271"/>
        <v>105.5</v>
      </c>
      <c r="T3501" s="7">
        <f t="shared" si="274"/>
        <v>60.285714285714285</v>
      </c>
      <c r="U3501" t="s">
        <v>8317</v>
      </c>
      <c r="V3501" t="s">
        <v>8318</v>
      </c>
    </row>
    <row r="3502" spans="1:22" ht="45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42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4">
        <f t="shared" si="272"/>
        <v>42419.669421296298</v>
      </c>
      <c r="M3502" s="19">
        <f t="shared" si="273"/>
        <v>2016</v>
      </c>
      <c r="N3502" s="14">
        <f t="shared" si="270"/>
        <v>42435.957638888889</v>
      </c>
      <c r="O3502" t="b">
        <v>0</v>
      </c>
      <c r="P3502">
        <v>42</v>
      </c>
      <c r="Q3502" t="b">
        <v>1</v>
      </c>
      <c r="R3502" t="s">
        <v>8271</v>
      </c>
      <c r="S3502" s="7">
        <f t="shared" si="271"/>
        <v>106.3</v>
      </c>
      <c r="T3502" s="7">
        <f t="shared" si="274"/>
        <v>25.30952380952381</v>
      </c>
      <c r="U3502" t="s">
        <v>8317</v>
      </c>
      <c r="V3502" t="s">
        <v>8318</v>
      </c>
    </row>
    <row r="3503" spans="1:22" ht="4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42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4">
        <f t="shared" si="272"/>
        <v>42233.513831018514</v>
      </c>
      <c r="M3503" s="19">
        <f t="shared" si="273"/>
        <v>2015</v>
      </c>
      <c r="N3503" s="14">
        <f t="shared" si="270"/>
        <v>42258.513831018514</v>
      </c>
      <c r="O3503" t="b">
        <v>0</v>
      </c>
      <c r="P3503">
        <v>42</v>
      </c>
      <c r="Q3503" t="b">
        <v>1</v>
      </c>
      <c r="R3503" t="s">
        <v>8271</v>
      </c>
      <c r="S3503" s="7">
        <f t="shared" si="271"/>
        <v>100.66666666666666</v>
      </c>
      <c r="T3503" s="7">
        <f t="shared" si="274"/>
        <v>35.952380952380949</v>
      </c>
      <c r="U3503" t="s">
        <v>8317</v>
      </c>
      <c r="V3503" t="s">
        <v>8318</v>
      </c>
    </row>
    <row r="3504" spans="1:22" ht="4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31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4">
        <f t="shared" si="272"/>
        <v>42430.589398148149</v>
      </c>
      <c r="M3504" s="19">
        <f t="shared" si="273"/>
        <v>2016</v>
      </c>
      <c r="N3504" s="14">
        <f t="shared" si="270"/>
        <v>42444.915972222225</v>
      </c>
      <c r="O3504" t="b">
        <v>0</v>
      </c>
      <c r="P3504">
        <v>31</v>
      </c>
      <c r="Q3504" t="b">
        <v>1</v>
      </c>
      <c r="R3504" t="s">
        <v>8271</v>
      </c>
      <c r="S3504" s="7">
        <f t="shared" si="271"/>
        <v>105.4</v>
      </c>
      <c r="T3504" s="7">
        <f t="shared" si="274"/>
        <v>136</v>
      </c>
      <c r="U3504" t="s">
        <v>8317</v>
      </c>
      <c r="V3504" t="s">
        <v>8318</v>
      </c>
    </row>
    <row r="3505" spans="1:22" ht="4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38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4">
        <f t="shared" si="272"/>
        <v>42545.228333333333</v>
      </c>
      <c r="M3505" s="19">
        <f t="shared" si="273"/>
        <v>2016</v>
      </c>
      <c r="N3505" s="14">
        <f t="shared" si="270"/>
        <v>42575.228333333333</v>
      </c>
      <c r="O3505" t="b">
        <v>0</v>
      </c>
      <c r="P3505">
        <v>38</v>
      </c>
      <c r="Q3505" t="b">
        <v>1</v>
      </c>
      <c r="R3505" t="s">
        <v>8271</v>
      </c>
      <c r="S3505" s="7">
        <f t="shared" si="271"/>
        <v>107.55999999999999</v>
      </c>
      <c r="T3505" s="7">
        <f t="shared" si="274"/>
        <v>70.763157894736835</v>
      </c>
      <c r="U3505" t="s">
        <v>8317</v>
      </c>
      <c r="V3505" t="s">
        <v>8318</v>
      </c>
    </row>
    <row r="3506" spans="1:22" ht="4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8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4">
        <f t="shared" si="272"/>
        <v>42297.498738425929</v>
      </c>
      <c r="M3506" s="19">
        <f t="shared" si="273"/>
        <v>2015</v>
      </c>
      <c r="N3506" s="14">
        <f t="shared" si="270"/>
        <v>42327.540405092594</v>
      </c>
      <c r="O3506" t="b">
        <v>0</v>
      </c>
      <c r="P3506">
        <v>8</v>
      </c>
      <c r="Q3506" t="b">
        <v>1</v>
      </c>
      <c r="R3506" t="s">
        <v>8271</v>
      </c>
      <c r="S3506" s="7">
        <f t="shared" si="271"/>
        <v>100</v>
      </c>
      <c r="T3506" s="7">
        <f t="shared" si="274"/>
        <v>125</v>
      </c>
      <c r="U3506" t="s">
        <v>8317</v>
      </c>
      <c r="V3506" t="s">
        <v>8318</v>
      </c>
    </row>
    <row r="3507" spans="1:22" ht="90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39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4">
        <f t="shared" si="272"/>
        <v>41760.685706018521</v>
      </c>
      <c r="M3507" s="19">
        <f t="shared" si="273"/>
        <v>2014</v>
      </c>
      <c r="N3507" s="14">
        <f t="shared" si="270"/>
        <v>41771.916666666664</v>
      </c>
      <c r="O3507" t="b">
        <v>0</v>
      </c>
      <c r="P3507">
        <v>39</v>
      </c>
      <c r="Q3507" t="b">
        <v>1</v>
      </c>
      <c r="R3507" t="s">
        <v>8271</v>
      </c>
      <c r="S3507" s="7">
        <f t="shared" si="271"/>
        <v>103.76</v>
      </c>
      <c r="T3507" s="7">
        <f t="shared" si="274"/>
        <v>66.512820512820511</v>
      </c>
      <c r="U3507" t="s">
        <v>8317</v>
      </c>
      <c r="V3507" t="s">
        <v>8318</v>
      </c>
    </row>
    <row r="3508" spans="1:22" ht="4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29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4">
        <f t="shared" si="272"/>
        <v>41829.484259259261</v>
      </c>
      <c r="M3508" s="19">
        <f t="shared" si="273"/>
        <v>2014</v>
      </c>
      <c r="N3508" s="14">
        <f t="shared" si="270"/>
        <v>41874.484259259261</v>
      </c>
      <c r="O3508" t="b">
        <v>0</v>
      </c>
      <c r="P3508">
        <v>29</v>
      </c>
      <c r="Q3508" t="b">
        <v>1</v>
      </c>
      <c r="R3508" t="s">
        <v>8271</v>
      </c>
      <c r="S3508" s="7">
        <f t="shared" si="271"/>
        <v>101.49999999999999</v>
      </c>
      <c r="T3508" s="7">
        <f t="shared" si="274"/>
        <v>105</v>
      </c>
      <c r="U3508" t="s">
        <v>8317</v>
      </c>
      <c r="V3508" t="s">
        <v>8318</v>
      </c>
    </row>
    <row r="3509" spans="1:22" ht="30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72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4">
        <f t="shared" si="272"/>
        <v>42491.67288194444</v>
      </c>
      <c r="M3509" s="19">
        <f t="shared" si="273"/>
        <v>2016</v>
      </c>
      <c r="N3509" s="14">
        <f t="shared" si="270"/>
        <v>42521.67288194444</v>
      </c>
      <c r="O3509" t="b">
        <v>0</v>
      </c>
      <c r="P3509">
        <v>72</v>
      </c>
      <c r="Q3509" t="b">
        <v>1</v>
      </c>
      <c r="R3509" t="s">
        <v>8271</v>
      </c>
      <c r="S3509" s="7">
        <f t="shared" si="271"/>
        <v>104.4</v>
      </c>
      <c r="T3509" s="7">
        <f t="shared" si="274"/>
        <v>145</v>
      </c>
      <c r="U3509" t="s">
        <v>8317</v>
      </c>
      <c r="V3509" t="s">
        <v>8318</v>
      </c>
    </row>
    <row r="3510" spans="1:22" ht="4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15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4">
        <f t="shared" si="272"/>
        <v>42477.479780092588</v>
      </c>
      <c r="M3510" s="19">
        <f t="shared" si="273"/>
        <v>2016</v>
      </c>
      <c r="N3510" s="14">
        <f t="shared" si="270"/>
        <v>42500.625</v>
      </c>
      <c r="O3510" t="b">
        <v>0</v>
      </c>
      <c r="P3510">
        <v>15</v>
      </c>
      <c r="Q3510" t="b">
        <v>1</v>
      </c>
      <c r="R3510" t="s">
        <v>8271</v>
      </c>
      <c r="S3510" s="7">
        <f t="shared" si="271"/>
        <v>180</v>
      </c>
      <c r="T3510" s="7">
        <f t="shared" si="274"/>
        <v>12</v>
      </c>
      <c r="U3510" t="s">
        <v>8317</v>
      </c>
      <c r="V3510" t="s">
        <v>8318</v>
      </c>
    </row>
    <row r="3511" spans="1:22" ht="4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33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4">
        <f t="shared" si="272"/>
        <v>41950.609560185185</v>
      </c>
      <c r="M3511" s="19">
        <f t="shared" si="273"/>
        <v>2014</v>
      </c>
      <c r="N3511" s="14">
        <f t="shared" si="270"/>
        <v>41963.954861111109</v>
      </c>
      <c r="O3511" t="b">
        <v>0</v>
      </c>
      <c r="P3511">
        <v>33</v>
      </c>
      <c r="Q3511" t="b">
        <v>1</v>
      </c>
      <c r="R3511" t="s">
        <v>8271</v>
      </c>
      <c r="S3511" s="7">
        <f t="shared" si="271"/>
        <v>106.33333333333333</v>
      </c>
      <c r="T3511" s="7">
        <f t="shared" si="274"/>
        <v>96.666666666666671</v>
      </c>
      <c r="U3511" t="s">
        <v>8317</v>
      </c>
      <c r="V3511" t="s">
        <v>8318</v>
      </c>
    </row>
    <row r="3512" spans="1:22" ht="45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15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4">
        <f t="shared" si="272"/>
        <v>41802.37090277778</v>
      </c>
      <c r="M3512" s="19">
        <f t="shared" si="273"/>
        <v>2014</v>
      </c>
      <c r="N3512" s="14">
        <f t="shared" si="270"/>
        <v>41822.37090277778</v>
      </c>
      <c r="O3512" t="b">
        <v>0</v>
      </c>
      <c r="P3512">
        <v>15</v>
      </c>
      <c r="Q3512" t="b">
        <v>1</v>
      </c>
      <c r="R3512" t="s">
        <v>8271</v>
      </c>
      <c r="S3512" s="7">
        <f t="shared" si="271"/>
        <v>100.55555555555556</v>
      </c>
      <c r="T3512" s="7">
        <f t="shared" si="274"/>
        <v>60.333333333333336</v>
      </c>
      <c r="U3512" t="s">
        <v>8317</v>
      </c>
      <c r="V3512" t="s">
        <v>8318</v>
      </c>
    </row>
    <row r="3513" spans="1:22" ht="30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19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4">
        <f t="shared" si="272"/>
        <v>41927.623784722222</v>
      </c>
      <c r="M3513" s="19">
        <f t="shared" si="273"/>
        <v>2014</v>
      </c>
      <c r="N3513" s="14">
        <f t="shared" si="270"/>
        <v>41950.520833333336</v>
      </c>
      <c r="O3513" t="b">
        <v>0</v>
      </c>
      <c r="P3513">
        <v>19</v>
      </c>
      <c r="Q3513" t="b">
        <v>1</v>
      </c>
      <c r="R3513" t="s">
        <v>8271</v>
      </c>
      <c r="S3513" s="7">
        <f t="shared" si="271"/>
        <v>101.2</v>
      </c>
      <c r="T3513" s="7">
        <f t="shared" si="274"/>
        <v>79.89473684210526</v>
      </c>
      <c r="U3513" t="s">
        <v>8317</v>
      </c>
      <c r="V3513" t="s">
        <v>8318</v>
      </c>
    </row>
    <row r="3514" spans="1:22" ht="4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17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4">
        <f t="shared" si="272"/>
        <v>42057.286944444444</v>
      </c>
      <c r="M3514" s="19">
        <f t="shared" si="273"/>
        <v>2015</v>
      </c>
      <c r="N3514" s="14">
        <f t="shared" si="270"/>
        <v>42117.24527777778</v>
      </c>
      <c r="O3514" t="b">
        <v>0</v>
      </c>
      <c r="P3514">
        <v>17</v>
      </c>
      <c r="Q3514" t="b">
        <v>1</v>
      </c>
      <c r="R3514" t="s">
        <v>8271</v>
      </c>
      <c r="S3514" s="7">
        <f t="shared" si="271"/>
        <v>100</v>
      </c>
      <c r="T3514" s="7">
        <f t="shared" si="274"/>
        <v>58.823529411764703</v>
      </c>
      <c r="U3514" t="s">
        <v>8317</v>
      </c>
      <c r="V3514" t="s">
        <v>8318</v>
      </c>
    </row>
    <row r="3515" spans="1:22" ht="4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44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4">
        <f t="shared" si="272"/>
        <v>41780.846203703702</v>
      </c>
      <c r="M3515" s="19">
        <f t="shared" si="273"/>
        <v>2014</v>
      </c>
      <c r="N3515" s="14">
        <f t="shared" si="270"/>
        <v>41793.957638888889</v>
      </c>
      <c r="O3515" t="b">
        <v>0</v>
      </c>
      <c r="P3515">
        <v>44</v>
      </c>
      <c r="Q3515" t="b">
        <v>1</v>
      </c>
      <c r="R3515" t="s">
        <v>8271</v>
      </c>
      <c r="S3515" s="7">
        <f t="shared" si="271"/>
        <v>118.39285714285714</v>
      </c>
      <c r="T3515" s="7">
        <f t="shared" si="274"/>
        <v>75.340909090909093</v>
      </c>
      <c r="U3515" t="s">
        <v>8317</v>
      </c>
      <c r="V3515" t="s">
        <v>8318</v>
      </c>
    </row>
    <row r="3516" spans="1:22" ht="4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10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4">
        <f t="shared" si="272"/>
        <v>42020.596666666665</v>
      </c>
      <c r="M3516" s="19">
        <f t="shared" si="273"/>
        <v>2015</v>
      </c>
      <c r="N3516" s="14">
        <f t="shared" si="270"/>
        <v>42036.957638888889</v>
      </c>
      <c r="O3516" t="b">
        <v>0</v>
      </c>
      <c r="P3516">
        <v>10</v>
      </c>
      <c r="Q3516" t="b">
        <v>1</v>
      </c>
      <c r="R3516" t="s">
        <v>8271</v>
      </c>
      <c r="S3516" s="7">
        <f t="shared" si="271"/>
        <v>110.00000000000001</v>
      </c>
      <c r="T3516" s="7">
        <f t="shared" si="274"/>
        <v>55</v>
      </c>
      <c r="U3516" t="s">
        <v>8317</v>
      </c>
      <c r="V3516" t="s">
        <v>8318</v>
      </c>
    </row>
    <row r="3517" spans="1:22" ht="4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46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4">
        <f t="shared" si="272"/>
        <v>42125.522812499999</v>
      </c>
      <c r="M3517" s="19">
        <f t="shared" si="273"/>
        <v>2015</v>
      </c>
      <c r="N3517" s="14">
        <f t="shared" si="270"/>
        <v>42155.522812499999</v>
      </c>
      <c r="O3517" t="b">
        <v>0</v>
      </c>
      <c r="P3517">
        <v>46</v>
      </c>
      <c r="Q3517" t="b">
        <v>1</v>
      </c>
      <c r="R3517" t="s">
        <v>8271</v>
      </c>
      <c r="S3517" s="7">
        <f t="shared" si="271"/>
        <v>102.66666666666666</v>
      </c>
      <c r="T3517" s="7">
        <f t="shared" si="274"/>
        <v>66.956521739130437</v>
      </c>
      <c r="U3517" t="s">
        <v>8317</v>
      </c>
      <c r="V3517" t="s">
        <v>8318</v>
      </c>
    </row>
    <row r="3518" spans="1:22" ht="4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11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4">
        <f t="shared" si="272"/>
        <v>41855.760069444441</v>
      </c>
      <c r="M3518" s="19">
        <f t="shared" si="273"/>
        <v>2014</v>
      </c>
      <c r="N3518" s="14">
        <f t="shared" si="270"/>
        <v>41889.875</v>
      </c>
      <c r="O3518" t="b">
        <v>0</v>
      </c>
      <c r="P3518">
        <v>11</v>
      </c>
      <c r="Q3518" t="b">
        <v>1</v>
      </c>
      <c r="R3518" t="s">
        <v>8271</v>
      </c>
      <c r="S3518" s="7">
        <f t="shared" si="271"/>
        <v>100</v>
      </c>
      <c r="T3518" s="7">
        <f t="shared" si="274"/>
        <v>227.27272727272728</v>
      </c>
      <c r="U3518" t="s">
        <v>8317</v>
      </c>
      <c r="V3518" t="s">
        <v>8318</v>
      </c>
    </row>
    <row r="3519" spans="1:22" ht="4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13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4">
        <f t="shared" si="272"/>
        <v>41794.567523148144</v>
      </c>
      <c r="M3519" s="19">
        <f t="shared" si="273"/>
        <v>2014</v>
      </c>
      <c r="N3519" s="14">
        <f t="shared" si="270"/>
        <v>41824.208333333336</v>
      </c>
      <c r="O3519" t="b">
        <v>0</v>
      </c>
      <c r="P3519">
        <v>13</v>
      </c>
      <c r="Q3519" t="b">
        <v>1</v>
      </c>
      <c r="R3519" t="s">
        <v>8271</v>
      </c>
      <c r="S3519" s="7">
        <f t="shared" si="271"/>
        <v>100</v>
      </c>
      <c r="T3519" s="7">
        <f t="shared" si="274"/>
        <v>307.69230769230768</v>
      </c>
      <c r="U3519" t="s">
        <v>8317</v>
      </c>
      <c r="V3519" t="s">
        <v>8318</v>
      </c>
    </row>
    <row r="3520" spans="1:22" ht="4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33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4">
        <f t="shared" si="272"/>
        <v>41893.533553240741</v>
      </c>
      <c r="M3520" s="19">
        <f t="shared" si="273"/>
        <v>2014</v>
      </c>
      <c r="N3520" s="14">
        <f t="shared" si="270"/>
        <v>41914.347916666666</v>
      </c>
      <c r="O3520" t="b">
        <v>0</v>
      </c>
      <c r="P3520">
        <v>33</v>
      </c>
      <c r="Q3520" t="b">
        <v>1</v>
      </c>
      <c r="R3520" t="s">
        <v>8271</v>
      </c>
      <c r="S3520" s="7">
        <f t="shared" si="271"/>
        <v>110.04599999999999</v>
      </c>
      <c r="T3520" s="7">
        <f t="shared" si="274"/>
        <v>50.020909090909093</v>
      </c>
      <c r="U3520" t="s">
        <v>8317</v>
      </c>
      <c r="V3520" t="s">
        <v>8318</v>
      </c>
    </row>
    <row r="3521" spans="1:22" ht="30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28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4">
        <f t="shared" si="272"/>
        <v>42037.348958333328</v>
      </c>
      <c r="M3521" s="19">
        <f t="shared" si="273"/>
        <v>2015</v>
      </c>
      <c r="N3521" s="14">
        <f t="shared" si="270"/>
        <v>42067.348958333328</v>
      </c>
      <c r="O3521" t="b">
        <v>0</v>
      </c>
      <c r="P3521">
        <v>28</v>
      </c>
      <c r="Q3521" t="b">
        <v>1</v>
      </c>
      <c r="R3521" t="s">
        <v>8271</v>
      </c>
      <c r="S3521" s="7">
        <f t="shared" si="271"/>
        <v>101.35000000000001</v>
      </c>
      <c r="T3521" s="7">
        <f t="shared" si="274"/>
        <v>72.392857142857139</v>
      </c>
      <c r="U3521" t="s">
        <v>8317</v>
      </c>
      <c r="V3521" t="s">
        <v>8318</v>
      </c>
    </row>
    <row r="3522" spans="1:22" ht="30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21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4">
        <f t="shared" si="272"/>
        <v>42227.574212962965</v>
      </c>
      <c r="M3522" s="19">
        <f t="shared" si="273"/>
        <v>2015</v>
      </c>
      <c r="N3522" s="14">
        <f t="shared" ref="N3522:N3585" si="275">(J3522/86400)+25569+(-6/24)</f>
        <v>42253.32430555555</v>
      </c>
      <c r="O3522" t="b">
        <v>0</v>
      </c>
      <c r="P3522">
        <v>21</v>
      </c>
      <c r="Q3522" t="b">
        <v>1</v>
      </c>
      <c r="R3522" t="s">
        <v>8271</v>
      </c>
      <c r="S3522" s="7">
        <f t="shared" ref="S3522:S3585" si="276">F3522/D3522*100</f>
        <v>100.75</v>
      </c>
      <c r="T3522" s="7">
        <f t="shared" si="274"/>
        <v>95.952380952380949</v>
      </c>
      <c r="U3522" t="s">
        <v>8317</v>
      </c>
      <c r="V3522" t="s">
        <v>8318</v>
      </c>
    </row>
    <row r="3523" spans="1:22" ht="45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13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4">
        <f t="shared" ref="L3523:L3586" si="277">(K3523/86400)+25569+(-6/24)</f>
        <v>41881.111342592594</v>
      </c>
      <c r="M3523" s="19">
        <f t="shared" ref="M3523:M3586" si="278">YEAR(L3523)</f>
        <v>2014</v>
      </c>
      <c r="N3523" s="14">
        <f t="shared" si="275"/>
        <v>41911.111342592594</v>
      </c>
      <c r="O3523" t="b">
        <v>0</v>
      </c>
      <c r="P3523">
        <v>13</v>
      </c>
      <c r="Q3523" t="b">
        <v>1</v>
      </c>
      <c r="R3523" t="s">
        <v>8271</v>
      </c>
      <c r="S3523" s="7">
        <f t="shared" si="276"/>
        <v>169.42857142857144</v>
      </c>
      <c r="T3523" s="7">
        <f t="shared" ref="T3523:T3586" si="279">IFERROR(F3523/P3523,0)</f>
        <v>45.615384615384613</v>
      </c>
      <c r="U3523" t="s">
        <v>8317</v>
      </c>
      <c r="V3523" t="s">
        <v>8318</v>
      </c>
    </row>
    <row r="3524" spans="1:22" ht="4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34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4">
        <f t="shared" si="277"/>
        <v>42234.539884259255</v>
      </c>
      <c r="M3524" s="19">
        <f t="shared" si="278"/>
        <v>2015</v>
      </c>
      <c r="N3524" s="14">
        <f t="shared" si="275"/>
        <v>42262.170833333337</v>
      </c>
      <c r="O3524" t="b">
        <v>0</v>
      </c>
      <c r="P3524">
        <v>34</v>
      </c>
      <c r="Q3524" t="b">
        <v>1</v>
      </c>
      <c r="R3524" t="s">
        <v>8271</v>
      </c>
      <c r="S3524" s="7">
        <f t="shared" si="276"/>
        <v>100</v>
      </c>
      <c r="T3524" s="7">
        <f t="shared" si="279"/>
        <v>41.029411764705884</v>
      </c>
      <c r="U3524" t="s">
        <v>8317</v>
      </c>
      <c r="V3524" t="s">
        <v>8318</v>
      </c>
    </row>
    <row r="3525" spans="1:22" ht="4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80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4">
        <f t="shared" si="277"/>
        <v>42581.147546296299</v>
      </c>
      <c r="M3525" s="19">
        <f t="shared" si="278"/>
        <v>2016</v>
      </c>
      <c r="N3525" s="14">
        <f t="shared" si="275"/>
        <v>42638.708333333328</v>
      </c>
      <c r="O3525" t="b">
        <v>0</v>
      </c>
      <c r="P3525">
        <v>80</v>
      </c>
      <c r="Q3525" t="b">
        <v>1</v>
      </c>
      <c r="R3525" t="s">
        <v>8271</v>
      </c>
      <c r="S3525" s="7">
        <f t="shared" si="276"/>
        <v>113.65</v>
      </c>
      <c r="T3525" s="7">
        <f t="shared" si="279"/>
        <v>56.825000000000003</v>
      </c>
      <c r="U3525" t="s">
        <v>8317</v>
      </c>
      <c r="V3525" t="s">
        <v>8318</v>
      </c>
    </row>
    <row r="3526" spans="1:22" ht="4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74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4">
        <f t="shared" si="277"/>
        <v>41880.51357638889</v>
      </c>
      <c r="M3526" s="19">
        <f t="shared" si="278"/>
        <v>2014</v>
      </c>
      <c r="N3526" s="14">
        <f t="shared" si="275"/>
        <v>41894.916666666664</v>
      </c>
      <c r="O3526" t="b">
        <v>0</v>
      </c>
      <c r="P3526">
        <v>74</v>
      </c>
      <c r="Q3526" t="b">
        <v>1</v>
      </c>
      <c r="R3526" t="s">
        <v>8271</v>
      </c>
      <c r="S3526" s="7">
        <f t="shared" si="276"/>
        <v>101.56</v>
      </c>
      <c r="T3526" s="7">
        <f t="shared" si="279"/>
        <v>137.24324324324326</v>
      </c>
      <c r="U3526" t="s">
        <v>8317</v>
      </c>
      <c r="V3526" t="s">
        <v>8318</v>
      </c>
    </row>
    <row r="3527" spans="1:22" ht="4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7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4">
        <f t="shared" si="277"/>
        <v>42214.4456712963</v>
      </c>
      <c r="M3527" s="19">
        <f t="shared" si="278"/>
        <v>2015</v>
      </c>
      <c r="N3527" s="14">
        <f t="shared" si="275"/>
        <v>42225.416666666672</v>
      </c>
      <c r="O3527" t="b">
        <v>0</v>
      </c>
      <c r="P3527">
        <v>7</v>
      </c>
      <c r="Q3527" t="b">
        <v>1</v>
      </c>
      <c r="R3527" t="s">
        <v>8271</v>
      </c>
      <c r="S3527" s="7">
        <f t="shared" si="276"/>
        <v>106</v>
      </c>
      <c r="T3527" s="7">
        <f t="shared" si="279"/>
        <v>75.714285714285708</v>
      </c>
      <c r="U3527" t="s">
        <v>8317</v>
      </c>
      <c r="V3527" t="s">
        <v>8318</v>
      </c>
    </row>
    <row r="3528" spans="1:22" ht="4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34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4">
        <f t="shared" si="277"/>
        <v>42460.085312499999</v>
      </c>
      <c r="M3528" s="19">
        <f t="shared" si="278"/>
        <v>2016</v>
      </c>
      <c r="N3528" s="14">
        <f t="shared" si="275"/>
        <v>42487.999305555553</v>
      </c>
      <c r="O3528" t="b">
        <v>0</v>
      </c>
      <c r="P3528">
        <v>34</v>
      </c>
      <c r="Q3528" t="b">
        <v>1</v>
      </c>
      <c r="R3528" t="s">
        <v>8271</v>
      </c>
      <c r="S3528" s="7">
        <f t="shared" si="276"/>
        <v>102</v>
      </c>
      <c r="T3528" s="7">
        <f t="shared" si="279"/>
        <v>99</v>
      </c>
      <c r="U3528" t="s">
        <v>8317</v>
      </c>
      <c r="V3528" t="s">
        <v>8318</v>
      </c>
    </row>
    <row r="3529" spans="1:22" ht="4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86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4">
        <f t="shared" si="277"/>
        <v>42166.773206018523</v>
      </c>
      <c r="M3529" s="19">
        <f t="shared" si="278"/>
        <v>2015</v>
      </c>
      <c r="N3529" s="14">
        <f t="shared" si="275"/>
        <v>42195.915972222225</v>
      </c>
      <c r="O3529" t="b">
        <v>0</v>
      </c>
      <c r="P3529">
        <v>86</v>
      </c>
      <c r="Q3529" t="b">
        <v>1</v>
      </c>
      <c r="R3529" t="s">
        <v>8271</v>
      </c>
      <c r="S3529" s="7">
        <f t="shared" si="276"/>
        <v>116.91666666666667</v>
      </c>
      <c r="T3529" s="7">
        <f t="shared" si="279"/>
        <v>81.569767441860463</v>
      </c>
      <c r="U3529" t="s">
        <v>8317</v>
      </c>
      <c r="V3529" t="s">
        <v>8318</v>
      </c>
    </row>
    <row r="3530" spans="1:22" ht="4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37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4">
        <f t="shared" si="277"/>
        <v>42733.25136574074</v>
      </c>
      <c r="M3530" s="19">
        <f t="shared" si="278"/>
        <v>2016</v>
      </c>
      <c r="N3530" s="14">
        <f t="shared" si="275"/>
        <v>42753.25136574074</v>
      </c>
      <c r="O3530" t="b">
        <v>0</v>
      </c>
      <c r="P3530">
        <v>37</v>
      </c>
      <c r="Q3530" t="b">
        <v>1</v>
      </c>
      <c r="R3530" t="s">
        <v>8271</v>
      </c>
      <c r="S3530" s="7">
        <f t="shared" si="276"/>
        <v>101.15151515151514</v>
      </c>
      <c r="T3530" s="7">
        <f t="shared" si="279"/>
        <v>45.108108108108105</v>
      </c>
      <c r="U3530" t="s">
        <v>8317</v>
      </c>
      <c r="V3530" t="s">
        <v>8318</v>
      </c>
    </row>
    <row r="3531" spans="1:22" ht="45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18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4">
        <f t="shared" si="277"/>
        <v>42177.511782407411</v>
      </c>
      <c r="M3531" s="19">
        <f t="shared" si="278"/>
        <v>2015</v>
      </c>
      <c r="N3531" s="14">
        <f t="shared" si="275"/>
        <v>42197.791666666672</v>
      </c>
      <c r="O3531" t="b">
        <v>0</v>
      </c>
      <c r="P3531">
        <v>18</v>
      </c>
      <c r="Q3531" t="b">
        <v>1</v>
      </c>
      <c r="R3531" t="s">
        <v>8271</v>
      </c>
      <c r="S3531" s="7">
        <f t="shared" si="276"/>
        <v>132</v>
      </c>
      <c r="T3531" s="7">
        <f t="shared" si="279"/>
        <v>36.666666666666664</v>
      </c>
      <c r="U3531" t="s">
        <v>8317</v>
      </c>
      <c r="V3531" t="s">
        <v>8318</v>
      </c>
    </row>
    <row r="3532" spans="1:22" ht="4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22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4">
        <f t="shared" si="277"/>
        <v>42442.373344907406</v>
      </c>
      <c r="M3532" s="19">
        <f t="shared" si="278"/>
        <v>2016</v>
      </c>
      <c r="N3532" s="14">
        <f t="shared" si="275"/>
        <v>42470.583333333328</v>
      </c>
      <c r="O3532" t="b">
        <v>0</v>
      </c>
      <c r="P3532">
        <v>22</v>
      </c>
      <c r="Q3532" t="b">
        <v>1</v>
      </c>
      <c r="R3532" t="s">
        <v>8271</v>
      </c>
      <c r="S3532" s="7">
        <f t="shared" si="276"/>
        <v>100</v>
      </c>
      <c r="T3532" s="7">
        <f t="shared" si="279"/>
        <v>125</v>
      </c>
      <c r="U3532" t="s">
        <v>8317</v>
      </c>
      <c r="V3532" t="s">
        <v>8318</v>
      </c>
    </row>
    <row r="3533" spans="1:22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26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4">
        <f t="shared" si="277"/>
        <v>42521.404328703706</v>
      </c>
      <c r="M3533" s="19">
        <f t="shared" si="278"/>
        <v>2016</v>
      </c>
      <c r="N3533" s="14">
        <f t="shared" si="275"/>
        <v>42551.404328703706</v>
      </c>
      <c r="O3533" t="b">
        <v>0</v>
      </c>
      <c r="P3533">
        <v>26</v>
      </c>
      <c r="Q3533" t="b">
        <v>1</v>
      </c>
      <c r="R3533" t="s">
        <v>8271</v>
      </c>
      <c r="S3533" s="7">
        <f t="shared" si="276"/>
        <v>128</v>
      </c>
      <c r="T3533" s="7">
        <f t="shared" si="279"/>
        <v>49.230769230769234</v>
      </c>
      <c r="U3533" t="s">
        <v>8317</v>
      </c>
      <c r="V3533" t="s">
        <v>8318</v>
      </c>
    </row>
    <row r="3534" spans="1:22" ht="45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27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4">
        <f t="shared" si="277"/>
        <v>41884.349849537037</v>
      </c>
      <c r="M3534" s="19">
        <f t="shared" si="278"/>
        <v>2014</v>
      </c>
      <c r="N3534" s="14">
        <f t="shared" si="275"/>
        <v>41899.915972222225</v>
      </c>
      <c r="O3534" t="b">
        <v>0</v>
      </c>
      <c r="P3534">
        <v>27</v>
      </c>
      <c r="Q3534" t="b">
        <v>1</v>
      </c>
      <c r="R3534" t="s">
        <v>8271</v>
      </c>
      <c r="S3534" s="7">
        <f t="shared" si="276"/>
        <v>118.95833333333334</v>
      </c>
      <c r="T3534" s="7">
        <f t="shared" si="279"/>
        <v>42.296296296296298</v>
      </c>
      <c r="U3534" t="s">
        <v>8317</v>
      </c>
      <c r="V3534" t="s">
        <v>8318</v>
      </c>
    </row>
    <row r="3535" spans="1:22" ht="45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8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4">
        <f t="shared" si="277"/>
        <v>42289.511192129634</v>
      </c>
      <c r="M3535" s="19">
        <f t="shared" si="278"/>
        <v>2015</v>
      </c>
      <c r="N3535" s="14">
        <f t="shared" si="275"/>
        <v>42319.552858796298</v>
      </c>
      <c r="O3535" t="b">
        <v>0</v>
      </c>
      <c r="P3535">
        <v>8</v>
      </c>
      <c r="Q3535" t="b">
        <v>1</v>
      </c>
      <c r="R3535" t="s">
        <v>8271</v>
      </c>
      <c r="S3535" s="7">
        <f t="shared" si="276"/>
        <v>126.2</v>
      </c>
      <c r="T3535" s="7">
        <f t="shared" si="279"/>
        <v>78.875</v>
      </c>
      <c r="U3535" t="s">
        <v>8317</v>
      </c>
      <c r="V3535" t="s">
        <v>8318</v>
      </c>
    </row>
    <row r="3536" spans="1:22" ht="30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204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4">
        <f t="shared" si="277"/>
        <v>42243.3752662037</v>
      </c>
      <c r="M3536" s="19">
        <f t="shared" si="278"/>
        <v>2015</v>
      </c>
      <c r="N3536" s="14">
        <f t="shared" si="275"/>
        <v>42278.3752662037</v>
      </c>
      <c r="O3536" t="b">
        <v>0</v>
      </c>
      <c r="P3536">
        <v>204</v>
      </c>
      <c r="Q3536" t="b">
        <v>1</v>
      </c>
      <c r="R3536" t="s">
        <v>8271</v>
      </c>
      <c r="S3536" s="7">
        <f t="shared" si="276"/>
        <v>156.20000000000002</v>
      </c>
      <c r="T3536" s="7">
        <f t="shared" si="279"/>
        <v>38.284313725490193</v>
      </c>
      <c r="U3536" t="s">
        <v>8317</v>
      </c>
      <c r="V3536" t="s">
        <v>8318</v>
      </c>
    </row>
    <row r="3537" spans="1:22" ht="4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46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4">
        <f t="shared" si="277"/>
        <v>42248.390162037038</v>
      </c>
      <c r="M3537" s="19">
        <f t="shared" si="278"/>
        <v>2015</v>
      </c>
      <c r="N3537" s="14">
        <f t="shared" si="275"/>
        <v>42279.5</v>
      </c>
      <c r="O3537" t="b">
        <v>0</v>
      </c>
      <c r="P3537">
        <v>46</v>
      </c>
      <c r="Q3537" t="b">
        <v>1</v>
      </c>
      <c r="R3537" t="s">
        <v>8271</v>
      </c>
      <c r="S3537" s="7">
        <f t="shared" si="276"/>
        <v>103.15</v>
      </c>
      <c r="T3537" s="7">
        <f t="shared" si="279"/>
        <v>44.847826086956523</v>
      </c>
      <c r="U3537" t="s">
        <v>8317</v>
      </c>
      <c r="V3537" t="s">
        <v>8318</v>
      </c>
    </row>
    <row r="3538" spans="1:22" ht="4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17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4">
        <f t="shared" si="277"/>
        <v>42328.477141203708</v>
      </c>
      <c r="M3538" s="19">
        <f t="shared" si="278"/>
        <v>2015</v>
      </c>
      <c r="N3538" s="14">
        <f t="shared" si="275"/>
        <v>42358.249305555553</v>
      </c>
      <c r="O3538" t="b">
        <v>0</v>
      </c>
      <c r="P3538">
        <v>17</v>
      </c>
      <c r="Q3538" t="b">
        <v>1</v>
      </c>
      <c r="R3538" t="s">
        <v>8271</v>
      </c>
      <c r="S3538" s="7">
        <f t="shared" si="276"/>
        <v>153.33333333333334</v>
      </c>
      <c r="T3538" s="7">
        <f t="shared" si="279"/>
        <v>13.529411764705882</v>
      </c>
      <c r="U3538" t="s">
        <v>8317</v>
      </c>
      <c r="V3538" t="s">
        <v>8318</v>
      </c>
    </row>
    <row r="3539" spans="1:22" ht="4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28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4">
        <f t="shared" si="277"/>
        <v>41923.104351851856</v>
      </c>
      <c r="M3539" s="19">
        <f t="shared" si="278"/>
        <v>2014</v>
      </c>
      <c r="N3539" s="14">
        <f t="shared" si="275"/>
        <v>41960.082638888889</v>
      </c>
      <c r="O3539" t="b">
        <v>0</v>
      </c>
      <c r="P3539">
        <v>28</v>
      </c>
      <c r="Q3539" t="b">
        <v>1</v>
      </c>
      <c r="R3539" t="s">
        <v>8271</v>
      </c>
      <c r="S3539" s="7">
        <f t="shared" si="276"/>
        <v>180.44444444444446</v>
      </c>
      <c r="T3539" s="7">
        <f t="shared" si="279"/>
        <v>43.5</v>
      </c>
      <c r="U3539" t="s">
        <v>8317</v>
      </c>
      <c r="V3539" t="s">
        <v>8318</v>
      </c>
    </row>
    <row r="3540" spans="1:22" ht="4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83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4">
        <f t="shared" si="277"/>
        <v>42571.170601851853</v>
      </c>
      <c r="M3540" s="19">
        <f t="shared" si="278"/>
        <v>2016</v>
      </c>
      <c r="N3540" s="14">
        <f t="shared" si="275"/>
        <v>42599.170601851853</v>
      </c>
      <c r="O3540" t="b">
        <v>0</v>
      </c>
      <c r="P3540">
        <v>83</v>
      </c>
      <c r="Q3540" t="b">
        <v>1</v>
      </c>
      <c r="R3540" t="s">
        <v>8271</v>
      </c>
      <c r="S3540" s="7">
        <f t="shared" si="276"/>
        <v>128.44999999999999</v>
      </c>
      <c r="T3540" s="7">
        <f t="shared" si="279"/>
        <v>30.951807228915662</v>
      </c>
      <c r="U3540" t="s">
        <v>8317</v>
      </c>
      <c r="V3540" t="s">
        <v>8318</v>
      </c>
    </row>
    <row r="3541" spans="1:22" ht="4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13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4">
        <f t="shared" si="277"/>
        <v>42600.506041666667</v>
      </c>
      <c r="M3541" s="19">
        <f t="shared" si="278"/>
        <v>2016</v>
      </c>
      <c r="N3541" s="14">
        <f t="shared" si="275"/>
        <v>42621.506041666667</v>
      </c>
      <c r="O3541" t="b">
        <v>0</v>
      </c>
      <c r="P3541">
        <v>13</v>
      </c>
      <c r="Q3541" t="b">
        <v>1</v>
      </c>
      <c r="R3541" t="s">
        <v>8271</v>
      </c>
      <c r="S3541" s="7">
        <f t="shared" si="276"/>
        <v>119.66666666666667</v>
      </c>
      <c r="T3541" s="7">
        <f t="shared" si="279"/>
        <v>55.230769230769234</v>
      </c>
      <c r="U3541" t="s">
        <v>8317</v>
      </c>
      <c r="V3541" t="s">
        <v>8318</v>
      </c>
    </row>
    <row r="3542" spans="1:22" ht="45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8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4">
        <f t="shared" si="277"/>
        <v>42516.753368055557</v>
      </c>
      <c r="M3542" s="19">
        <f t="shared" si="278"/>
        <v>2016</v>
      </c>
      <c r="N3542" s="14">
        <f t="shared" si="275"/>
        <v>42546.753368055557</v>
      </c>
      <c r="O3542" t="b">
        <v>0</v>
      </c>
      <c r="P3542">
        <v>8</v>
      </c>
      <c r="Q3542" t="b">
        <v>1</v>
      </c>
      <c r="R3542" t="s">
        <v>8271</v>
      </c>
      <c r="S3542" s="7">
        <f t="shared" si="276"/>
        <v>123</v>
      </c>
      <c r="T3542" s="7">
        <f t="shared" si="279"/>
        <v>46.125</v>
      </c>
      <c r="U3542" t="s">
        <v>8317</v>
      </c>
      <c r="V3542" t="s">
        <v>8318</v>
      </c>
    </row>
    <row r="3543" spans="1:22" ht="4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32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4">
        <f t="shared" si="277"/>
        <v>42222.480034722219</v>
      </c>
      <c r="M3543" s="19">
        <f t="shared" si="278"/>
        <v>2015</v>
      </c>
      <c r="N3543" s="14">
        <f t="shared" si="275"/>
        <v>42247.480034722219</v>
      </c>
      <c r="O3543" t="b">
        <v>0</v>
      </c>
      <c r="P3543">
        <v>32</v>
      </c>
      <c r="Q3543" t="b">
        <v>1</v>
      </c>
      <c r="R3543" t="s">
        <v>8271</v>
      </c>
      <c r="S3543" s="7">
        <f t="shared" si="276"/>
        <v>105</v>
      </c>
      <c r="T3543" s="7">
        <f t="shared" si="279"/>
        <v>39.375</v>
      </c>
      <c r="U3543" t="s">
        <v>8317</v>
      </c>
      <c r="V3543" t="s">
        <v>8318</v>
      </c>
    </row>
    <row r="3544" spans="1:22" ht="4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85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4">
        <f t="shared" si="277"/>
        <v>41829.349791666667</v>
      </c>
      <c r="M3544" s="19">
        <f t="shared" si="278"/>
        <v>2014</v>
      </c>
      <c r="N3544" s="14">
        <f t="shared" si="275"/>
        <v>41889.349791666667</v>
      </c>
      <c r="O3544" t="b">
        <v>0</v>
      </c>
      <c r="P3544">
        <v>85</v>
      </c>
      <c r="Q3544" t="b">
        <v>1</v>
      </c>
      <c r="R3544" t="s">
        <v>8271</v>
      </c>
      <c r="S3544" s="7">
        <f t="shared" si="276"/>
        <v>102.23636363636363</v>
      </c>
      <c r="T3544" s="7">
        <f t="shared" si="279"/>
        <v>66.152941176470591</v>
      </c>
      <c r="U3544" t="s">
        <v>8317</v>
      </c>
      <c r="V3544" t="s">
        <v>8318</v>
      </c>
    </row>
    <row r="3545" spans="1:22" ht="30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29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4">
        <f t="shared" si="277"/>
        <v>42150.505312499998</v>
      </c>
      <c r="M3545" s="19">
        <f t="shared" si="278"/>
        <v>2015</v>
      </c>
      <c r="N3545" s="14">
        <f t="shared" si="275"/>
        <v>42180.505312499998</v>
      </c>
      <c r="O3545" t="b">
        <v>0</v>
      </c>
      <c r="P3545">
        <v>29</v>
      </c>
      <c r="Q3545" t="b">
        <v>1</v>
      </c>
      <c r="R3545" t="s">
        <v>8271</v>
      </c>
      <c r="S3545" s="7">
        <f t="shared" si="276"/>
        <v>104.66666666666666</v>
      </c>
      <c r="T3545" s="7">
        <f t="shared" si="279"/>
        <v>54.137931034482762</v>
      </c>
      <c r="U3545" t="s">
        <v>8317</v>
      </c>
      <c r="V3545" t="s">
        <v>8318</v>
      </c>
    </row>
    <row r="3546" spans="1:22" ht="30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24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4">
        <f t="shared" si="277"/>
        <v>42040.581678240742</v>
      </c>
      <c r="M3546" s="19">
        <f t="shared" si="278"/>
        <v>2015</v>
      </c>
      <c r="N3546" s="14">
        <f t="shared" si="275"/>
        <v>42070.581678240742</v>
      </c>
      <c r="O3546" t="b">
        <v>0</v>
      </c>
      <c r="P3546">
        <v>24</v>
      </c>
      <c r="Q3546" t="b">
        <v>1</v>
      </c>
      <c r="R3546" t="s">
        <v>8271</v>
      </c>
      <c r="S3546" s="7">
        <f t="shared" si="276"/>
        <v>100</v>
      </c>
      <c r="T3546" s="7">
        <f t="shared" si="279"/>
        <v>104.16666666666667</v>
      </c>
      <c r="U3546" t="s">
        <v>8317</v>
      </c>
      <c r="V3546" t="s">
        <v>8318</v>
      </c>
    </row>
    <row r="3547" spans="1:22" ht="4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8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4">
        <f t="shared" si="277"/>
        <v>42075.557395833333</v>
      </c>
      <c r="M3547" s="19">
        <f t="shared" si="278"/>
        <v>2015</v>
      </c>
      <c r="N3547" s="14">
        <f t="shared" si="275"/>
        <v>42105.557395833333</v>
      </c>
      <c r="O3547" t="b">
        <v>0</v>
      </c>
      <c r="P3547">
        <v>8</v>
      </c>
      <c r="Q3547" t="b">
        <v>1</v>
      </c>
      <c r="R3547" t="s">
        <v>8271</v>
      </c>
      <c r="S3547" s="7">
        <f t="shared" si="276"/>
        <v>100.4</v>
      </c>
      <c r="T3547" s="7">
        <f t="shared" si="279"/>
        <v>31.375</v>
      </c>
      <c r="U3547" t="s">
        <v>8317</v>
      </c>
      <c r="V3547" t="s">
        <v>8318</v>
      </c>
    </row>
    <row r="3548" spans="1:22" ht="4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19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4">
        <f t="shared" si="277"/>
        <v>42073.410694444443</v>
      </c>
      <c r="M3548" s="19">
        <f t="shared" si="278"/>
        <v>2015</v>
      </c>
      <c r="N3548" s="14">
        <f t="shared" si="275"/>
        <v>42094.915972222225</v>
      </c>
      <c r="O3548" t="b">
        <v>0</v>
      </c>
      <c r="P3548">
        <v>19</v>
      </c>
      <c r="Q3548" t="b">
        <v>1</v>
      </c>
      <c r="R3548" t="s">
        <v>8271</v>
      </c>
      <c r="S3548" s="7">
        <f t="shared" si="276"/>
        <v>102.27272727272727</v>
      </c>
      <c r="T3548" s="7">
        <f t="shared" si="279"/>
        <v>59.210526315789473</v>
      </c>
      <c r="U3548" t="s">
        <v>8317</v>
      </c>
      <c r="V3548" t="s">
        <v>8318</v>
      </c>
    </row>
    <row r="3549" spans="1:22" ht="4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336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4">
        <f t="shared" si="277"/>
        <v>42479.828715277778</v>
      </c>
      <c r="M3549" s="19">
        <f t="shared" si="278"/>
        <v>2016</v>
      </c>
      <c r="N3549" s="14">
        <f t="shared" si="275"/>
        <v>42503.915972222225</v>
      </c>
      <c r="O3549" t="b">
        <v>0</v>
      </c>
      <c r="P3549">
        <v>336</v>
      </c>
      <c r="Q3549" t="b">
        <v>1</v>
      </c>
      <c r="R3549" t="s">
        <v>8271</v>
      </c>
      <c r="S3549" s="7">
        <f t="shared" si="276"/>
        <v>114.40928571428573</v>
      </c>
      <c r="T3549" s="7">
        <f t="shared" si="279"/>
        <v>119.17633928571429</v>
      </c>
      <c r="U3549" t="s">
        <v>8317</v>
      </c>
      <c r="V3549" t="s">
        <v>8318</v>
      </c>
    </row>
    <row r="3550" spans="1:22" ht="4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13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4">
        <f t="shared" si="277"/>
        <v>42411.692291666666</v>
      </c>
      <c r="M3550" s="19">
        <f t="shared" si="278"/>
        <v>2016</v>
      </c>
      <c r="N3550" s="14">
        <f t="shared" si="275"/>
        <v>42433.791666666672</v>
      </c>
      <c r="O3550" t="b">
        <v>0</v>
      </c>
      <c r="P3550">
        <v>13</v>
      </c>
      <c r="Q3550" t="b">
        <v>1</v>
      </c>
      <c r="R3550" t="s">
        <v>8271</v>
      </c>
      <c r="S3550" s="7">
        <f t="shared" si="276"/>
        <v>101.9047619047619</v>
      </c>
      <c r="T3550" s="7">
        <f t="shared" si="279"/>
        <v>164.61538461538461</v>
      </c>
      <c r="U3550" t="s">
        <v>8317</v>
      </c>
      <c r="V3550" t="s">
        <v>8318</v>
      </c>
    </row>
    <row r="3551" spans="1:22" ht="4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42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4">
        <f t="shared" si="277"/>
        <v>42223.144363425927</v>
      </c>
      <c r="M3551" s="19">
        <f t="shared" si="278"/>
        <v>2015</v>
      </c>
      <c r="N3551" s="14">
        <f t="shared" si="275"/>
        <v>42251.144363425927</v>
      </c>
      <c r="O3551" t="b">
        <v>0</v>
      </c>
      <c r="P3551">
        <v>42</v>
      </c>
      <c r="Q3551" t="b">
        <v>1</v>
      </c>
      <c r="R3551" t="s">
        <v>8271</v>
      </c>
      <c r="S3551" s="7">
        <f t="shared" si="276"/>
        <v>102</v>
      </c>
      <c r="T3551" s="7">
        <f t="shared" si="279"/>
        <v>24.285714285714285</v>
      </c>
      <c r="U3551" t="s">
        <v>8317</v>
      </c>
      <c r="V3551" t="s">
        <v>8318</v>
      </c>
    </row>
    <row r="3552" spans="1:22" ht="45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64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4">
        <f t="shared" si="277"/>
        <v>42462.643495370372</v>
      </c>
      <c r="M3552" s="19">
        <f t="shared" si="278"/>
        <v>2016</v>
      </c>
      <c r="N3552" s="14">
        <f t="shared" si="275"/>
        <v>42492.643495370372</v>
      </c>
      <c r="O3552" t="b">
        <v>0</v>
      </c>
      <c r="P3552">
        <v>64</v>
      </c>
      <c r="Q3552" t="b">
        <v>1</v>
      </c>
      <c r="R3552" t="s">
        <v>8271</v>
      </c>
      <c r="S3552" s="7">
        <f t="shared" si="276"/>
        <v>104.80000000000001</v>
      </c>
      <c r="T3552" s="7">
        <f t="shared" si="279"/>
        <v>40.9375</v>
      </c>
      <c r="U3552" t="s">
        <v>8317</v>
      </c>
      <c r="V3552" t="s">
        <v>8318</v>
      </c>
    </row>
    <row r="3553" spans="1:22" ht="4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25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4">
        <f t="shared" si="277"/>
        <v>41753.265856481477</v>
      </c>
      <c r="M3553" s="19">
        <f t="shared" si="278"/>
        <v>2014</v>
      </c>
      <c r="N3553" s="14">
        <f t="shared" si="275"/>
        <v>41781.671527777777</v>
      </c>
      <c r="O3553" t="b">
        <v>0</v>
      </c>
      <c r="P3553">
        <v>25</v>
      </c>
      <c r="Q3553" t="b">
        <v>1</v>
      </c>
      <c r="R3553" t="s">
        <v>8271</v>
      </c>
      <c r="S3553" s="7">
        <f t="shared" si="276"/>
        <v>101.83333333333333</v>
      </c>
      <c r="T3553" s="7">
        <f t="shared" si="279"/>
        <v>61.1</v>
      </c>
      <c r="U3553" t="s">
        <v>8317</v>
      </c>
      <c r="V3553" t="s">
        <v>8318</v>
      </c>
    </row>
    <row r="3554" spans="1:22" ht="4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20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4">
        <f t="shared" si="277"/>
        <v>41788.337083333332</v>
      </c>
      <c r="M3554" s="19">
        <f t="shared" si="278"/>
        <v>2014</v>
      </c>
      <c r="N3554" s="14">
        <f t="shared" si="275"/>
        <v>41818.337083333332</v>
      </c>
      <c r="O3554" t="b">
        <v>0</v>
      </c>
      <c r="P3554">
        <v>20</v>
      </c>
      <c r="Q3554" t="b">
        <v>1</v>
      </c>
      <c r="R3554" t="s">
        <v>8271</v>
      </c>
      <c r="S3554" s="7">
        <f t="shared" si="276"/>
        <v>100</v>
      </c>
      <c r="T3554" s="7">
        <f t="shared" si="279"/>
        <v>38.65</v>
      </c>
      <c r="U3554" t="s">
        <v>8317</v>
      </c>
      <c r="V3554" t="s">
        <v>8318</v>
      </c>
    </row>
    <row r="3555" spans="1:22" ht="4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104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4">
        <f t="shared" si="277"/>
        <v>42195.778703703705</v>
      </c>
      <c r="M3555" s="19">
        <f t="shared" si="278"/>
        <v>2015</v>
      </c>
      <c r="N3555" s="14">
        <f t="shared" si="275"/>
        <v>42227.75</v>
      </c>
      <c r="O3555" t="b">
        <v>0</v>
      </c>
      <c r="P3555">
        <v>104</v>
      </c>
      <c r="Q3555" t="b">
        <v>1</v>
      </c>
      <c r="R3555" t="s">
        <v>8271</v>
      </c>
      <c r="S3555" s="7">
        <f t="shared" si="276"/>
        <v>106.27272727272728</v>
      </c>
      <c r="T3555" s="7">
        <f t="shared" si="279"/>
        <v>56.20192307692308</v>
      </c>
      <c r="U3555" t="s">
        <v>8317</v>
      </c>
      <c r="V3555" t="s">
        <v>8318</v>
      </c>
    </row>
    <row r="3556" spans="1:22" ht="4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53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4">
        <f t="shared" si="277"/>
        <v>42015.800451388888</v>
      </c>
      <c r="M3556" s="19">
        <f t="shared" si="278"/>
        <v>2015</v>
      </c>
      <c r="N3556" s="14">
        <f t="shared" si="275"/>
        <v>42046.458333333328</v>
      </c>
      <c r="O3556" t="b">
        <v>0</v>
      </c>
      <c r="P3556">
        <v>53</v>
      </c>
      <c r="Q3556" t="b">
        <v>1</v>
      </c>
      <c r="R3556" t="s">
        <v>8271</v>
      </c>
      <c r="S3556" s="7">
        <f t="shared" si="276"/>
        <v>113.42219999999999</v>
      </c>
      <c r="T3556" s="7">
        <f t="shared" si="279"/>
        <v>107.00207547169811</v>
      </c>
      <c r="U3556" t="s">
        <v>8317</v>
      </c>
      <c r="V3556" t="s">
        <v>8318</v>
      </c>
    </row>
    <row r="3557" spans="1:22" ht="4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14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4">
        <f t="shared" si="277"/>
        <v>42661.192060185189</v>
      </c>
      <c r="M3557" s="19">
        <f t="shared" si="278"/>
        <v>2016</v>
      </c>
      <c r="N3557" s="14">
        <f t="shared" si="275"/>
        <v>42691.233726851853</v>
      </c>
      <c r="O3557" t="b">
        <v>0</v>
      </c>
      <c r="P3557">
        <v>14</v>
      </c>
      <c r="Q3557" t="b">
        <v>1</v>
      </c>
      <c r="R3557" t="s">
        <v>8271</v>
      </c>
      <c r="S3557" s="7">
        <f t="shared" si="276"/>
        <v>100</v>
      </c>
      <c r="T3557" s="7">
        <f t="shared" si="279"/>
        <v>171.42857142857142</v>
      </c>
      <c r="U3557" t="s">
        <v>8317</v>
      </c>
      <c r="V3557" t="s">
        <v>8318</v>
      </c>
    </row>
    <row r="3558" spans="1:22" ht="45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4">
        <f t="shared" si="277"/>
        <v>41808.399583333332</v>
      </c>
      <c r="M3558" s="19">
        <f t="shared" si="278"/>
        <v>2014</v>
      </c>
      <c r="N3558" s="14">
        <f t="shared" si="275"/>
        <v>41868.399583333332</v>
      </c>
      <c r="O3558" t="b">
        <v>0</v>
      </c>
      <c r="P3558">
        <v>20</v>
      </c>
      <c r="Q3558" t="b">
        <v>1</v>
      </c>
      <c r="R3558" t="s">
        <v>8271</v>
      </c>
      <c r="S3558" s="7">
        <f t="shared" si="276"/>
        <v>100.45454545454547</v>
      </c>
      <c r="T3558" s="7">
        <f t="shared" si="279"/>
        <v>110.5</v>
      </c>
      <c r="U3558" t="s">
        <v>8317</v>
      </c>
      <c r="V3558" t="s">
        <v>8318</v>
      </c>
    </row>
    <row r="3559" spans="1:22" ht="45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558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4">
        <f t="shared" si="277"/>
        <v>41730.026747685188</v>
      </c>
      <c r="M3559" s="19">
        <f t="shared" si="278"/>
        <v>2014</v>
      </c>
      <c r="N3559" s="14">
        <f t="shared" si="275"/>
        <v>41764.026747685188</v>
      </c>
      <c r="O3559" t="b">
        <v>0</v>
      </c>
      <c r="P3559">
        <v>558</v>
      </c>
      <c r="Q3559" t="b">
        <v>1</v>
      </c>
      <c r="R3559" t="s">
        <v>8271</v>
      </c>
      <c r="S3559" s="7">
        <f t="shared" si="276"/>
        <v>100.03599999999999</v>
      </c>
      <c r="T3559" s="7">
        <f t="shared" si="279"/>
        <v>179.27598566308242</v>
      </c>
      <c r="U3559" t="s">
        <v>8317</v>
      </c>
      <c r="V3559" t="s">
        <v>8318</v>
      </c>
    </row>
    <row r="3560" spans="1:22" ht="4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22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4">
        <f t="shared" si="277"/>
        <v>42139.566840277781</v>
      </c>
      <c r="M3560" s="19">
        <f t="shared" si="278"/>
        <v>2015</v>
      </c>
      <c r="N3560" s="14">
        <f t="shared" si="275"/>
        <v>42181.625</v>
      </c>
      <c r="O3560" t="b">
        <v>0</v>
      </c>
      <c r="P3560">
        <v>22</v>
      </c>
      <c r="Q3560" t="b">
        <v>1</v>
      </c>
      <c r="R3560" t="s">
        <v>8271</v>
      </c>
      <c r="S3560" s="7">
        <f t="shared" si="276"/>
        <v>144</v>
      </c>
      <c r="T3560" s="7">
        <f t="shared" si="279"/>
        <v>22.90909090909091</v>
      </c>
      <c r="U3560" t="s">
        <v>8317</v>
      </c>
      <c r="V3560" t="s">
        <v>8318</v>
      </c>
    </row>
    <row r="3561" spans="1:22" ht="45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24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4">
        <f t="shared" si="277"/>
        <v>42193.846157407403</v>
      </c>
      <c r="M3561" s="19">
        <f t="shared" si="278"/>
        <v>2015</v>
      </c>
      <c r="N3561" s="14">
        <f t="shared" si="275"/>
        <v>42216.123611111107</v>
      </c>
      <c r="O3561" t="b">
        <v>0</v>
      </c>
      <c r="P3561">
        <v>24</v>
      </c>
      <c r="Q3561" t="b">
        <v>1</v>
      </c>
      <c r="R3561" t="s">
        <v>8271</v>
      </c>
      <c r="S3561" s="7">
        <f t="shared" si="276"/>
        <v>103.49999999999999</v>
      </c>
      <c r="T3561" s="7">
        <f t="shared" si="279"/>
        <v>43.125</v>
      </c>
      <c r="U3561" t="s">
        <v>8317</v>
      </c>
      <c r="V3561" t="s">
        <v>8318</v>
      </c>
    </row>
    <row r="3562" spans="1:22" ht="4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74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4">
        <f t="shared" si="277"/>
        <v>42115.639652777776</v>
      </c>
      <c r="M3562" s="19">
        <f t="shared" si="278"/>
        <v>2015</v>
      </c>
      <c r="N3562" s="14">
        <f t="shared" si="275"/>
        <v>42150.864583333328</v>
      </c>
      <c r="O3562" t="b">
        <v>0</v>
      </c>
      <c r="P3562">
        <v>74</v>
      </c>
      <c r="Q3562" t="b">
        <v>1</v>
      </c>
      <c r="R3562" t="s">
        <v>8271</v>
      </c>
      <c r="S3562" s="7">
        <f t="shared" si="276"/>
        <v>108.43750000000001</v>
      </c>
      <c r="T3562" s="7">
        <f t="shared" si="279"/>
        <v>46.891891891891895</v>
      </c>
      <c r="U3562" t="s">
        <v>8317</v>
      </c>
      <c r="V3562" t="s">
        <v>8318</v>
      </c>
    </row>
    <row r="3563" spans="1:22" ht="105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54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4">
        <f t="shared" si="277"/>
        <v>42203.430300925931</v>
      </c>
      <c r="M3563" s="19">
        <f t="shared" si="278"/>
        <v>2015</v>
      </c>
      <c r="N3563" s="14">
        <f t="shared" si="275"/>
        <v>42221.525000000001</v>
      </c>
      <c r="O3563" t="b">
        <v>0</v>
      </c>
      <c r="P3563">
        <v>54</v>
      </c>
      <c r="Q3563" t="b">
        <v>1</v>
      </c>
      <c r="R3563" t="s">
        <v>8271</v>
      </c>
      <c r="S3563" s="7">
        <f t="shared" si="276"/>
        <v>102.4</v>
      </c>
      <c r="T3563" s="7">
        <f t="shared" si="279"/>
        <v>47.407407407407405</v>
      </c>
      <c r="U3563" t="s">
        <v>8317</v>
      </c>
      <c r="V3563" t="s">
        <v>8318</v>
      </c>
    </row>
    <row r="3564" spans="1:22" ht="4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31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4">
        <f t="shared" si="277"/>
        <v>42433.511886574073</v>
      </c>
      <c r="M3564" s="19">
        <f t="shared" si="278"/>
        <v>2016</v>
      </c>
      <c r="N3564" s="14">
        <f t="shared" si="275"/>
        <v>42442.666666666672</v>
      </c>
      <c r="O3564" t="b">
        <v>0</v>
      </c>
      <c r="P3564">
        <v>31</v>
      </c>
      <c r="Q3564" t="b">
        <v>1</v>
      </c>
      <c r="R3564" t="s">
        <v>8271</v>
      </c>
      <c r="S3564" s="7">
        <f t="shared" si="276"/>
        <v>148.88888888888889</v>
      </c>
      <c r="T3564" s="7">
        <f t="shared" si="279"/>
        <v>15.129032258064516</v>
      </c>
      <c r="U3564" t="s">
        <v>8317</v>
      </c>
      <c r="V3564" t="s">
        <v>8318</v>
      </c>
    </row>
    <row r="3565" spans="1:22" ht="4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25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4">
        <f t="shared" si="277"/>
        <v>42555.421944444446</v>
      </c>
      <c r="M3565" s="19">
        <f t="shared" si="278"/>
        <v>2016</v>
      </c>
      <c r="N3565" s="14">
        <f t="shared" si="275"/>
        <v>42583.541666666672</v>
      </c>
      <c r="O3565" t="b">
        <v>0</v>
      </c>
      <c r="P3565">
        <v>25</v>
      </c>
      <c r="Q3565" t="b">
        <v>1</v>
      </c>
      <c r="R3565" t="s">
        <v>8271</v>
      </c>
      <c r="S3565" s="7">
        <f t="shared" si="276"/>
        <v>105.49000000000002</v>
      </c>
      <c r="T3565" s="7">
        <f t="shared" si="279"/>
        <v>21.098000000000003</v>
      </c>
      <c r="U3565" t="s">
        <v>8317</v>
      </c>
      <c r="V3565" t="s">
        <v>8318</v>
      </c>
    </row>
    <row r="3566" spans="1:22" ht="30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17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4">
        <f t="shared" si="277"/>
        <v>42236.373252314814</v>
      </c>
      <c r="M3566" s="19">
        <f t="shared" si="278"/>
        <v>2015</v>
      </c>
      <c r="N3566" s="14">
        <f t="shared" si="275"/>
        <v>42282.416666666672</v>
      </c>
      <c r="O3566" t="b">
        <v>0</v>
      </c>
      <c r="P3566">
        <v>17</v>
      </c>
      <c r="Q3566" t="b">
        <v>1</v>
      </c>
      <c r="R3566" t="s">
        <v>8271</v>
      </c>
      <c r="S3566" s="7">
        <f t="shared" si="276"/>
        <v>100.49999999999999</v>
      </c>
      <c r="T3566" s="7">
        <f t="shared" si="279"/>
        <v>59.117647058823529</v>
      </c>
      <c r="U3566" t="s">
        <v>8317</v>
      </c>
      <c r="V3566" t="s">
        <v>8318</v>
      </c>
    </row>
    <row r="3567" spans="1:22" ht="4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12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4">
        <f t="shared" si="277"/>
        <v>41974.493148148147</v>
      </c>
      <c r="M3567" s="19">
        <f t="shared" si="278"/>
        <v>2014</v>
      </c>
      <c r="N3567" s="14">
        <f t="shared" si="275"/>
        <v>42004.493148148147</v>
      </c>
      <c r="O3567" t="b">
        <v>0</v>
      </c>
      <c r="P3567">
        <v>12</v>
      </c>
      <c r="Q3567" t="b">
        <v>1</v>
      </c>
      <c r="R3567" t="s">
        <v>8271</v>
      </c>
      <c r="S3567" s="7">
        <f t="shared" si="276"/>
        <v>130.55555555555557</v>
      </c>
      <c r="T3567" s="7">
        <f t="shared" si="279"/>
        <v>97.916666666666671</v>
      </c>
      <c r="U3567" t="s">
        <v>8317</v>
      </c>
      <c r="V3567" t="s">
        <v>8318</v>
      </c>
    </row>
    <row r="3568" spans="1:22" ht="4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38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4">
        <f t="shared" si="277"/>
        <v>41997.257905092592</v>
      </c>
      <c r="M3568" s="19">
        <f t="shared" si="278"/>
        <v>2014</v>
      </c>
      <c r="N3568" s="14">
        <f t="shared" si="275"/>
        <v>42027.257905092592</v>
      </c>
      <c r="O3568" t="b">
        <v>0</v>
      </c>
      <c r="P3568">
        <v>38</v>
      </c>
      <c r="Q3568" t="b">
        <v>1</v>
      </c>
      <c r="R3568" t="s">
        <v>8271</v>
      </c>
      <c r="S3568" s="7">
        <f t="shared" si="276"/>
        <v>104.75000000000001</v>
      </c>
      <c r="T3568" s="7">
        <f t="shared" si="279"/>
        <v>55.131578947368418</v>
      </c>
      <c r="U3568" t="s">
        <v>8317</v>
      </c>
      <c r="V3568" t="s">
        <v>8318</v>
      </c>
    </row>
    <row r="3569" spans="1:22" ht="4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41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4">
        <f t="shared" si="277"/>
        <v>42135.560694444444</v>
      </c>
      <c r="M3569" s="19">
        <f t="shared" si="278"/>
        <v>2015</v>
      </c>
      <c r="N3569" s="14">
        <f t="shared" si="275"/>
        <v>42165.560694444444</v>
      </c>
      <c r="O3569" t="b">
        <v>0</v>
      </c>
      <c r="P3569">
        <v>41</v>
      </c>
      <c r="Q3569" t="b">
        <v>1</v>
      </c>
      <c r="R3569" t="s">
        <v>8271</v>
      </c>
      <c r="S3569" s="7">
        <f t="shared" si="276"/>
        <v>108.80000000000001</v>
      </c>
      <c r="T3569" s="7">
        <f t="shared" si="279"/>
        <v>26.536585365853657</v>
      </c>
      <c r="U3569" t="s">
        <v>8317</v>
      </c>
      <c r="V3569" t="s">
        <v>8318</v>
      </c>
    </row>
    <row r="3570" spans="1:22" ht="4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19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4">
        <f t="shared" si="277"/>
        <v>41869.490671296298</v>
      </c>
      <c r="M3570" s="19">
        <f t="shared" si="278"/>
        <v>2014</v>
      </c>
      <c r="N3570" s="14">
        <f t="shared" si="275"/>
        <v>41899.490671296298</v>
      </c>
      <c r="O3570" t="b">
        <v>0</v>
      </c>
      <c r="P3570">
        <v>19</v>
      </c>
      <c r="Q3570" t="b">
        <v>1</v>
      </c>
      <c r="R3570" t="s">
        <v>8271</v>
      </c>
      <c r="S3570" s="7">
        <f t="shared" si="276"/>
        <v>111.00000000000001</v>
      </c>
      <c r="T3570" s="7">
        <f t="shared" si="279"/>
        <v>58.421052631578945</v>
      </c>
      <c r="U3570" t="s">
        <v>8317</v>
      </c>
      <c r="V3570" t="s">
        <v>8318</v>
      </c>
    </row>
    <row r="3571" spans="1:22" ht="4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41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4">
        <f t="shared" si="277"/>
        <v>41982.438611111109</v>
      </c>
      <c r="M3571" s="19">
        <f t="shared" si="278"/>
        <v>2014</v>
      </c>
      <c r="N3571" s="14">
        <f t="shared" si="275"/>
        <v>42012.438611111109</v>
      </c>
      <c r="O3571" t="b">
        <v>0</v>
      </c>
      <c r="P3571">
        <v>41</v>
      </c>
      <c r="Q3571" t="b">
        <v>1</v>
      </c>
      <c r="R3571" t="s">
        <v>8271</v>
      </c>
      <c r="S3571" s="7">
        <f t="shared" si="276"/>
        <v>100.47999999999999</v>
      </c>
      <c r="T3571" s="7">
        <f t="shared" si="279"/>
        <v>122.53658536585365</v>
      </c>
      <c r="U3571" t="s">
        <v>8317</v>
      </c>
      <c r="V3571" t="s">
        <v>8318</v>
      </c>
    </row>
    <row r="3572" spans="1:22" ht="4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26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4">
        <f t="shared" si="277"/>
        <v>41976.081979166665</v>
      </c>
      <c r="M3572" s="19">
        <f t="shared" si="278"/>
        <v>2014</v>
      </c>
      <c r="N3572" s="14">
        <f t="shared" si="275"/>
        <v>42004.041666666672</v>
      </c>
      <c r="O3572" t="b">
        <v>0</v>
      </c>
      <c r="P3572">
        <v>26</v>
      </c>
      <c r="Q3572" t="b">
        <v>1</v>
      </c>
      <c r="R3572" t="s">
        <v>8271</v>
      </c>
      <c r="S3572" s="7">
        <f t="shared" si="276"/>
        <v>114.35</v>
      </c>
      <c r="T3572" s="7">
        <f t="shared" si="279"/>
        <v>87.961538461538467</v>
      </c>
      <c r="U3572" t="s">
        <v>8317</v>
      </c>
      <c r="V3572" t="s">
        <v>8318</v>
      </c>
    </row>
    <row r="3573" spans="1:22" ht="4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25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4">
        <f t="shared" si="277"/>
        <v>41912.608946759261</v>
      </c>
      <c r="M3573" s="19">
        <f t="shared" si="278"/>
        <v>2014</v>
      </c>
      <c r="N3573" s="14">
        <f t="shared" si="275"/>
        <v>41942.608946759261</v>
      </c>
      <c r="O3573" t="b">
        <v>0</v>
      </c>
      <c r="P3573">
        <v>25</v>
      </c>
      <c r="Q3573" t="b">
        <v>1</v>
      </c>
      <c r="R3573" t="s">
        <v>8271</v>
      </c>
      <c r="S3573" s="7">
        <f t="shared" si="276"/>
        <v>122.06666666666666</v>
      </c>
      <c r="T3573" s="7">
        <f t="shared" si="279"/>
        <v>73.239999999999995</v>
      </c>
      <c r="U3573" t="s">
        <v>8317</v>
      </c>
      <c r="V3573" t="s">
        <v>8318</v>
      </c>
    </row>
    <row r="3574" spans="1:22" ht="30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9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4">
        <f t="shared" si="277"/>
        <v>42146.320393518516</v>
      </c>
      <c r="M3574" s="19">
        <f t="shared" si="278"/>
        <v>2015</v>
      </c>
      <c r="N3574" s="14">
        <f t="shared" si="275"/>
        <v>42176.320393518516</v>
      </c>
      <c r="O3574" t="b">
        <v>0</v>
      </c>
      <c r="P3574">
        <v>9</v>
      </c>
      <c r="Q3574" t="b">
        <v>1</v>
      </c>
      <c r="R3574" t="s">
        <v>8271</v>
      </c>
      <c r="S3574" s="7">
        <f t="shared" si="276"/>
        <v>100</v>
      </c>
      <c r="T3574" s="7">
        <f t="shared" si="279"/>
        <v>55.555555555555557</v>
      </c>
      <c r="U3574" t="s">
        <v>8317</v>
      </c>
      <c r="V3574" t="s">
        <v>8318</v>
      </c>
    </row>
    <row r="3575" spans="1:22" ht="30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78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4">
        <f t="shared" si="277"/>
        <v>41921.125532407408</v>
      </c>
      <c r="M3575" s="19">
        <f t="shared" si="278"/>
        <v>2014</v>
      </c>
      <c r="N3575" s="14">
        <f t="shared" si="275"/>
        <v>41951.167199074072</v>
      </c>
      <c r="O3575" t="b">
        <v>0</v>
      </c>
      <c r="P3575">
        <v>78</v>
      </c>
      <c r="Q3575" t="b">
        <v>1</v>
      </c>
      <c r="R3575" t="s">
        <v>8271</v>
      </c>
      <c r="S3575" s="7">
        <f t="shared" si="276"/>
        <v>102.8</v>
      </c>
      <c r="T3575" s="7">
        <f t="shared" si="279"/>
        <v>39.53846153846154</v>
      </c>
      <c r="U3575" t="s">
        <v>8317</v>
      </c>
      <c r="V3575" t="s">
        <v>8318</v>
      </c>
    </row>
    <row r="3576" spans="1:22" ht="4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45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4">
        <f t="shared" si="277"/>
        <v>41926.692685185189</v>
      </c>
      <c r="M3576" s="19">
        <f t="shared" si="278"/>
        <v>2014</v>
      </c>
      <c r="N3576" s="14">
        <f t="shared" si="275"/>
        <v>41956.734351851846</v>
      </c>
      <c r="O3576" t="b">
        <v>0</v>
      </c>
      <c r="P3576">
        <v>45</v>
      </c>
      <c r="Q3576" t="b">
        <v>1</v>
      </c>
      <c r="R3576" t="s">
        <v>8271</v>
      </c>
      <c r="S3576" s="7">
        <f t="shared" si="276"/>
        <v>106.12068965517241</v>
      </c>
      <c r="T3576" s="7">
        <f t="shared" si="279"/>
        <v>136.77777777777777</v>
      </c>
      <c r="U3576" t="s">
        <v>8317</v>
      </c>
      <c r="V3576" t="s">
        <v>8318</v>
      </c>
    </row>
    <row r="3577" spans="1:22" ht="4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102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4">
        <f t="shared" si="277"/>
        <v>42561.533877314811</v>
      </c>
      <c r="M3577" s="19">
        <f t="shared" si="278"/>
        <v>2016</v>
      </c>
      <c r="N3577" s="14">
        <f t="shared" si="275"/>
        <v>42592.915972222225</v>
      </c>
      <c r="O3577" t="b">
        <v>0</v>
      </c>
      <c r="P3577">
        <v>102</v>
      </c>
      <c r="Q3577" t="b">
        <v>1</v>
      </c>
      <c r="R3577" t="s">
        <v>8271</v>
      </c>
      <c r="S3577" s="7">
        <f t="shared" si="276"/>
        <v>101.33000000000001</v>
      </c>
      <c r="T3577" s="7">
        <f t="shared" si="279"/>
        <v>99.343137254901961</v>
      </c>
      <c r="U3577" t="s">
        <v>8317</v>
      </c>
      <c r="V3577" t="s">
        <v>8318</v>
      </c>
    </row>
    <row r="3578" spans="1:22" ht="4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5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4">
        <f t="shared" si="277"/>
        <v>42649.29923611111</v>
      </c>
      <c r="M3578" s="19">
        <f t="shared" si="278"/>
        <v>2016</v>
      </c>
      <c r="N3578" s="14">
        <f t="shared" si="275"/>
        <v>42709.340902777782</v>
      </c>
      <c r="O3578" t="b">
        <v>0</v>
      </c>
      <c r="P3578">
        <v>5</v>
      </c>
      <c r="Q3578" t="b">
        <v>1</v>
      </c>
      <c r="R3578" t="s">
        <v>8271</v>
      </c>
      <c r="S3578" s="7">
        <f t="shared" si="276"/>
        <v>100</v>
      </c>
      <c r="T3578" s="7">
        <f t="shared" si="279"/>
        <v>20</v>
      </c>
      <c r="U3578" t="s">
        <v>8317</v>
      </c>
      <c r="V3578" t="s">
        <v>8318</v>
      </c>
    </row>
    <row r="3579" spans="1:22" ht="4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27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4">
        <f t="shared" si="277"/>
        <v>42093.536840277782</v>
      </c>
      <c r="M3579" s="19">
        <f t="shared" si="278"/>
        <v>2015</v>
      </c>
      <c r="N3579" s="14">
        <f t="shared" si="275"/>
        <v>42120.01944444445</v>
      </c>
      <c r="O3579" t="b">
        <v>0</v>
      </c>
      <c r="P3579">
        <v>27</v>
      </c>
      <c r="Q3579" t="b">
        <v>1</v>
      </c>
      <c r="R3579" t="s">
        <v>8271</v>
      </c>
      <c r="S3579" s="7">
        <f t="shared" si="276"/>
        <v>130</v>
      </c>
      <c r="T3579" s="7">
        <f t="shared" si="279"/>
        <v>28.888888888888889</v>
      </c>
      <c r="U3579" t="s">
        <v>8317</v>
      </c>
      <c r="V3579" t="s">
        <v>8318</v>
      </c>
    </row>
    <row r="3580" spans="1:22" ht="4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37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4">
        <f t="shared" si="277"/>
        <v>42460.483530092592</v>
      </c>
      <c r="M3580" s="19">
        <f t="shared" si="278"/>
        <v>2016</v>
      </c>
      <c r="N3580" s="14">
        <f t="shared" si="275"/>
        <v>42490.483530092592</v>
      </c>
      <c r="O3580" t="b">
        <v>0</v>
      </c>
      <c r="P3580">
        <v>37</v>
      </c>
      <c r="Q3580" t="b">
        <v>1</v>
      </c>
      <c r="R3580" t="s">
        <v>8271</v>
      </c>
      <c r="S3580" s="7">
        <f t="shared" si="276"/>
        <v>100.01333333333334</v>
      </c>
      <c r="T3580" s="7">
        <f t="shared" si="279"/>
        <v>40.545945945945945</v>
      </c>
      <c r="U3580" t="s">
        <v>8317</v>
      </c>
      <c r="V3580" t="s">
        <v>8318</v>
      </c>
    </row>
    <row r="3581" spans="1:22" ht="4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14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4">
        <f t="shared" si="277"/>
        <v>42430.512222222227</v>
      </c>
      <c r="M3581" s="19">
        <f t="shared" si="278"/>
        <v>2016</v>
      </c>
      <c r="N3581" s="14">
        <f t="shared" si="275"/>
        <v>42460.470555555556</v>
      </c>
      <c r="O3581" t="b">
        <v>0</v>
      </c>
      <c r="P3581">
        <v>14</v>
      </c>
      <c r="Q3581" t="b">
        <v>1</v>
      </c>
      <c r="R3581" t="s">
        <v>8271</v>
      </c>
      <c r="S3581" s="7">
        <f t="shared" si="276"/>
        <v>100</v>
      </c>
      <c r="T3581" s="7">
        <f t="shared" si="279"/>
        <v>35.714285714285715</v>
      </c>
      <c r="U3581" t="s">
        <v>8317</v>
      </c>
      <c r="V3581" t="s">
        <v>8318</v>
      </c>
    </row>
    <row r="3582" spans="1:22" ht="4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27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4">
        <f t="shared" si="277"/>
        <v>42025.926180555558</v>
      </c>
      <c r="M3582" s="19">
        <f t="shared" si="278"/>
        <v>2015</v>
      </c>
      <c r="N3582" s="14">
        <f t="shared" si="275"/>
        <v>42063.957638888889</v>
      </c>
      <c r="O3582" t="b">
        <v>0</v>
      </c>
      <c r="P3582">
        <v>27</v>
      </c>
      <c r="Q3582" t="b">
        <v>1</v>
      </c>
      <c r="R3582" t="s">
        <v>8271</v>
      </c>
      <c r="S3582" s="7">
        <f t="shared" si="276"/>
        <v>113.88888888888889</v>
      </c>
      <c r="T3582" s="7">
        <f t="shared" si="279"/>
        <v>37.962962962962962</v>
      </c>
      <c r="U3582" t="s">
        <v>8317</v>
      </c>
      <c r="V3582" t="s">
        <v>8318</v>
      </c>
    </row>
    <row r="3583" spans="1:22" ht="4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45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4">
        <f t="shared" si="277"/>
        <v>41836.221180555556</v>
      </c>
      <c r="M3583" s="19">
        <f t="shared" si="278"/>
        <v>2014</v>
      </c>
      <c r="N3583" s="14">
        <f t="shared" si="275"/>
        <v>41850.221180555556</v>
      </c>
      <c r="O3583" t="b">
        <v>0</v>
      </c>
      <c r="P3583">
        <v>45</v>
      </c>
      <c r="Q3583" t="b">
        <v>1</v>
      </c>
      <c r="R3583" t="s">
        <v>8271</v>
      </c>
      <c r="S3583" s="7">
        <f t="shared" si="276"/>
        <v>100</v>
      </c>
      <c r="T3583" s="7">
        <f t="shared" si="279"/>
        <v>33.333333333333336</v>
      </c>
      <c r="U3583" t="s">
        <v>8317</v>
      </c>
      <c r="V3583" t="s">
        <v>8318</v>
      </c>
    </row>
    <row r="3584" spans="1:22" ht="4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49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4">
        <f t="shared" si="277"/>
        <v>42450.845856481479</v>
      </c>
      <c r="M3584" s="19">
        <f t="shared" si="278"/>
        <v>2016</v>
      </c>
      <c r="N3584" s="14">
        <f t="shared" si="275"/>
        <v>42464.845856481479</v>
      </c>
      <c r="O3584" t="b">
        <v>0</v>
      </c>
      <c r="P3584">
        <v>49</v>
      </c>
      <c r="Q3584" t="b">
        <v>1</v>
      </c>
      <c r="R3584" t="s">
        <v>8271</v>
      </c>
      <c r="S3584" s="7">
        <f t="shared" si="276"/>
        <v>287</v>
      </c>
      <c r="T3584" s="7">
        <f t="shared" si="279"/>
        <v>58.571428571428569</v>
      </c>
      <c r="U3584" t="s">
        <v>8317</v>
      </c>
      <c r="V3584" t="s">
        <v>8318</v>
      </c>
    </row>
    <row r="3585" spans="1:22" ht="4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24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4">
        <f t="shared" si="277"/>
        <v>42418.175983796296</v>
      </c>
      <c r="M3585" s="19">
        <f t="shared" si="278"/>
        <v>2016</v>
      </c>
      <c r="N3585" s="14">
        <f t="shared" si="275"/>
        <v>42478.134317129632</v>
      </c>
      <c r="O3585" t="b">
        <v>0</v>
      </c>
      <c r="P3585">
        <v>24</v>
      </c>
      <c r="Q3585" t="b">
        <v>1</v>
      </c>
      <c r="R3585" t="s">
        <v>8271</v>
      </c>
      <c r="S3585" s="7">
        <f t="shared" si="276"/>
        <v>108.5</v>
      </c>
      <c r="T3585" s="7">
        <f t="shared" si="279"/>
        <v>135.625</v>
      </c>
      <c r="U3585" t="s">
        <v>8317</v>
      </c>
      <c r="V3585" t="s">
        <v>8318</v>
      </c>
    </row>
    <row r="3586" spans="1:22" ht="7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112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4">
        <f t="shared" si="277"/>
        <v>42168.066481481481</v>
      </c>
      <c r="M3586" s="19">
        <f t="shared" si="278"/>
        <v>2015</v>
      </c>
      <c r="N3586" s="14">
        <f t="shared" ref="N3586:N3649" si="280">(J3586/86400)+25569+(-6/24)</f>
        <v>42198.066481481481</v>
      </c>
      <c r="O3586" t="b">
        <v>0</v>
      </c>
      <c r="P3586">
        <v>112</v>
      </c>
      <c r="Q3586" t="b">
        <v>1</v>
      </c>
      <c r="R3586" t="s">
        <v>8271</v>
      </c>
      <c r="S3586" s="7">
        <f t="shared" ref="S3586:S3649" si="281">F3586/D3586*100</f>
        <v>115.5</v>
      </c>
      <c r="T3586" s="7">
        <f t="shared" si="279"/>
        <v>30.9375</v>
      </c>
      <c r="U3586" t="s">
        <v>8317</v>
      </c>
      <c r="V3586" t="s">
        <v>8318</v>
      </c>
    </row>
    <row r="3587" spans="1:22" ht="4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23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4">
        <f t="shared" ref="L3587:L3650" si="282">(K3587/86400)+25569+(-6/24)</f>
        <v>41964.466319444444</v>
      </c>
      <c r="M3587" s="19">
        <f t="shared" ref="M3587:M3650" si="283">YEAR(L3587)</f>
        <v>2014</v>
      </c>
      <c r="N3587" s="14">
        <f t="shared" si="280"/>
        <v>41994.466319444444</v>
      </c>
      <c r="O3587" t="b">
        <v>0</v>
      </c>
      <c r="P3587">
        <v>23</v>
      </c>
      <c r="Q3587" t="b">
        <v>1</v>
      </c>
      <c r="R3587" t="s">
        <v>8271</v>
      </c>
      <c r="S3587" s="7">
        <f t="shared" si="281"/>
        <v>119.11764705882352</v>
      </c>
      <c r="T3587" s="7">
        <f t="shared" ref="T3587:T3650" si="284">IFERROR(F3587/P3587,0)</f>
        <v>176.08695652173913</v>
      </c>
      <c r="U3587" t="s">
        <v>8317</v>
      </c>
      <c r="V3587" t="s">
        <v>8318</v>
      </c>
    </row>
    <row r="3588" spans="1:22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54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4">
        <f t="shared" si="282"/>
        <v>42576.447569444441</v>
      </c>
      <c r="M3588" s="19">
        <f t="shared" si="283"/>
        <v>2016</v>
      </c>
      <c r="N3588" s="14">
        <f t="shared" si="280"/>
        <v>42636.447569444441</v>
      </c>
      <c r="O3588" t="b">
        <v>0</v>
      </c>
      <c r="P3588">
        <v>54</v>
      </c>
      <c r="Q3588" t="b">
        <v>1</v>
      </c>
      <c r="R3588" t="s">
        <v>8271</v>
      </c>
      <c r="S3588" s="7">
        <f t="shared" si="281"/>
        <v>109.42666666666668</v>
      </c>
      <c r="T3588" s="7">
        <f t="shared" si="284"/>
        <v>151.9814814814815</v>
      </c>
      <c r="U3588" t="s">
        <v>8317</v>
      </c>
      <c r="V3588" t="s">
        <v>8318</v>
      </c>
    </row>
    <row r="3589" spans="1:22" ht="4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28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4">
        <f t="shared" si="282"/>
        <v>42503.289976851855</v>
      </c>
      <c r="M3589" s="19">
        <f t="shared" si="283"/>
        <v>2016</v>
      </c>
      <c r="N3589" s="14">
        <f t="shared" si="280"/>
        <v>42548.541666666672</v>
      </c>
      <c r="O3589" t="b">
        <v>0</v>
      </c>
      <c r="P3589">
        <v>28</v>
      </c>
      <c r="Q3589" t="b">
        <v>1</v>
      </c>
      <c r="R3589" t="s">
        <v>8271</v>
      </c>
      <c r="S3589" s="7">
        <f t="shared" si="281"/>
        <v>126.6</v>
      </c>
      <c r="T3589" s="7">
        <f t="shared" si="284"/>
        <v>22.607142857142858</v>
      </c>
      <c r="U3589" t="s">
        <v>8317</v>
      </c>
      <c r="V3589" t="s">
        <v>8318</v>
      </c>
    </row>
    <row r="3590" spans="1:22" ht="4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11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4">
        <f t="shared" si="282"/>
        <v>42101.578819444447</v>
      </c>
      <c r="M3590" s="19">
        <f t="shared" si="283"/>
        <v>2015</v>
      </c>
      <c r="N3590" s="14">
        <f t="shared" si="280"/>
        <v>42123.708333333328</v>
      </c>
      <c r="O3590" t="b">
        <v>0</v>
      </c>
      <c r="P3590">
        <v>11</v>
      </c>
      <c r="Q3590" t="b">
        <v>1</v>
      </c>
      <c r="R3590" t="s">
        <v>8271</v>
      </c>
      <c r="S3590" s="7">
        <f t="shared" si="281"/>
        <v>100.49999999999999</v>
      </c>
      <c r="T3590" s="7">
        <f t="shared" si="284"/>
        <v>18.272727272727273</v>
      </c>
      <c r="U3590" t="s">
        <v>8317</v>
      </c>
      <c r="V3590" t="s">
        <v>8318</v>
      </c>
    </row>
    <row r="3591" spans="1:22" ht="4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62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4">
        <f t="shared" si="282"/>
        <v>42125.397534722222</v>
      </c>
      <c r="M3591" s="19">
        <f t="shared" si="283"/>
        <v>2015</v>
      </c>
      <c r="N3591" s="14">
        <f t="shared" si="280"/>
        <v>42150.397534722222</v>
      </c>
      <c r="O3591" t="b">
        <v>0</v>
      </c>
      <c r="P3591">
        <v>62</v>
      </c>
      <c r="Q3591" t="b">
        <v>1</v>
      </c>
      <c r="R3591" t="s">
        <v>8271</v>
      </c>
      <c r="S3591" s="7">
        <f t="shared" si="281"/>
        <v>127.49999999999999</v>
      </c>
      <c r="T3591" s="7">
        <f t="shared" si="284"/>
        <v>82.258064516129039</v>
      </c>
      <c r="U3591" t="s">
        <v>8317</v>
      </c>
      <c r="V3591" t="s">
        <v>8318</v>
      </c>
    </row>
    <row r="3592" spans="1:22" ht="45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73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4">
        <f t="shared" si="282"/>
        <v>41902.083726851852</v>
      </c>
      <c r="M3592" s="19">
        <f t="shared" si="283"/>
        <v>2014</v>
      </c>
      <c r="N3592" s="14">
        <f t="shared" si="280"/>
        <v>41932.083726851852</v>
      </c>
      <c r="O3592" t="b">
        <v>0</v>
      </c>
      <c r="P3592">
        <v>73</v>
      </c>
      <c r="Q3592" t="b">
        <v>1</v>
      </c>
      <c r="R3592" t="s">
        <v>8271</v>
      </c>
      <c r="S3592" s="7">
        <f t="shared" si="281"/>
        <v>100.05999999999999</v>
      </c>
      <c r="T3592" s="7">
        <f t="shared" si="284"/>
        <v>68.534246575342465</v>
      </c>
      <c r="U3592" t="s">
        <v>8317</v>
      </c>
      <c r="V3592" t="s">
        <v>8318</v>
      </c>
    </row>
    <row r="3593" spans="1:22" ht="4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18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4">
        <f t="shared" si="282"/>
        <v>42003.698425925926</v>
      </c>
      <c r="M3593" s="19">
        <f t="shared" si="283"/>
        <v>2014</v>
      </c>
      <c r="N3593" s="14">
        <f t="shared" si="280"/>
        <v>42027.957638888889</v>
      </c>
      <c r="O3593" t="b">
        <v>0</v>
      </c>
      <c r="P3593">
        <v>18</v>
      </c>
      <c r="Q3593" t="b">
        <v>1</v>
      </c>
      <c r="R3593" t="s">
        <v>8271</v>
      </c>
      <c r="S3593" s="7">
        <f t="shared" si="281"/>
        <v>175</v>
      </c>
      <c r="T3593" s="7">
        <f t="shared" si="284"/>
        <v>68.055555555555557</v>
      </c>
      <c r="U3593" t="s">
        <v>8317</v>
      </c>
      <c r="V3593" t="s">
        <v>8318</v>
      </c>
    </row>
    <row r="3594" spans="1:22" ht="4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35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4">
        <f t="shared" si="282"/>
        <v>41988.579942129625</v>
      </c>
      <c r="M3594" s="19">
        <f t="shared" si="283"/>
        <v>2014</v>
      </c>
      <c r="N3594" s="14">
        <f t="shared" si="280"/>
        <v>42045.957638888889</v>
      </c>
      <c r="O3594" t="b">
        <v>0</v>
      </c>
      <c r="P3594">
        <v>35</v>
      </c>
      <c r="Q3594" t="b">
        <v>1</v>
      </c>
      <c r="R3594" t="s">
        <v>8271</v>
      </c>
      <c r="S3594" s="7">
        <f t="shared" si="281"/>
        <v>127.25</v>
      </c>
      <c r="T3594" s="7">
        <f t="shared" si="284"/>
        <v>72.714285714285708</v>
      </c>
      <c r="U3594" t="s">
        <v>8317</v>
      </c>
      <c r="V3594" t="s">
        <v>8318</v>
      </c>
    </row>
    <row r="3595" spans="1:22" ht="4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43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4">
        <f t="shared" si="282"/>
        <v>41974.648599537039</v>
      </c>
      <c r="M3595" s="19">
        <f t="shared" si="283"/>
        <v>2014</v>
      </c>
      <c r="N3595" s="14">
        <f t="shared" si="280"/>
        <v>42009.601388888885</v>
      </c>
      <c r="O3595" t="b">
        <v>0</v>
      </c>
      <c r="P3595">
        <v>43</v>
      </c>
      <c r="Q3595" t="b">
        <v>1</v>
      </c>
      <c r="R3595" t="s">
        <v>8271</v>
      </c>
      <c r="S3595" s="7">
        <f t="shared" si="281"/>
        <v>110.63333333333334</v>
      </c>
      <c r="T3595" s="7">
        <f t="shared" si="284"/>
        <v>77.186046511627907</v>
      </c>
      <c r="U3595" t="s">
        <v>8317</v>
      </c>
      <c r="V3595" t="s">
        <v>8318</v>
      </c>
    </row>
    <row r="3596" spans="1:22" ht="45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36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4">
        <f t="shared" si="282"/>
        <v>42591.816921296297</v>
      </c>
      <c r="M3596" s="19">
        <f t="shared" si="283"/>
        <v>2016</v>
      </c>
      <c r="N3596" s="14">
        <f t="shared" si="280"/>
        <v>42616.816921296297</v>
      </c>
      <c r="O3596" t="b">
        <v>0</v>
      </c>
      <c r="P3596">
        <v>36</v>
      </c>
      <c r="Q3596" t="b">
        <v>1</v>
      </c>
      <c r="R3596" t="s">
        <v>8271</v>
      </c>
      <c r="S3596" s="7">
        <f t="shared" si="281"/>
        <v>125.93749999999999</v>
      </c>
      <c r="T3596" s="7">
        <f t="shared" si="284"/>
        <v>55.972222222222221</v>
      </c>
      <c r="U3596" t="s">
        <v>8317</v>
      </c>
      <c r="V3596" t="s">
        <v>8318</v>
      </c>
    </row>
    <row r="3597" spans="1:22" ht="30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62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4">
        <f t="shared" si="282"/>
        <v>42049.758368055554</v>
      </c>
      <c r="M3597" s="19">
        <f t="shared" si="283"/>
        <v>2015</v>
      </c>
      <c r="N3597" s="14">
        <f t="shared" si="280"/>
        <v>42076.040972222225</v>
      </c>
      <c r="O3597" t="b">
        <v>0</v>
      </c>
      <c r="P3597">
        <v>62</v>
      </c>
      <c r="Q3597" t="b">
        <v>1</v>
      </c>
      <c r="R3597" t="s">
        <v>8271</v>
      </c>
      <c r="S3597" s="7">
        <f t="shared" si="281"/>
        <v>118.5</v>
      </c>
      <c r="T3597" s="7">
        <f t="shared" si="284"/>
        <v>49.693548387096776</v>
      </c>
      <c r="U3597" t="s">
        <v>8317</v>
      </c>
      <c r="V3597" t="s">
        <v>8318</v>
      </c>
    </row>
    <row r="3598" spans="1:22" ht="4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15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4">
        <f t="shared" si="282"/>
        <v>41856.465069444443</v>
      </c>
      <c r="M3598" s="19">
        <f t="shared" si="283"/>
        <v>2014</v>
      </c>
      <c r="N3598" s="14">
        <f t="shared" si="280"/>
        <v>41877.465069444443</v>
      </c>
      <c r="O3598" t="b">
        <v>0</v>
      </c>
      <c r="P3598">
        <v>15</v>
      </c>
      <c r="Q3598" t="b">
        <v>1</v>
      </c>
      <c r="R3598" t="s">
        <v>8271</v>
      </c>
      <c r="S3598" s="7">
        <f t="shared" si="281"/>
        <v>107.72727272727273</v>
      </c>
      <c r="T3598" s="7">
        <f t="shared" si="284"/>
        <v>79</v>
      </c>
      <c r="U3598" t="s">
        <v>8317</v>
      </c>
      <c r="V3598" t="s">
        <v>8318</v>
      </c>
    </row>
    <row r="3599" spans="1:22" ht="30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33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4">
        <f t="shared" si="282"/>
        <v>42417.335532407407</v>
      </c>
      <c r="M3599" s="19">
        <f t="shared" si="283"/>
        <v>2016</v>
      </c>
      <c r="N3599" s="14">
        <f t="shared" si="280"/>
        <v>42431.999305555553</v>
      </c>
      <c r="O3599" t="b">
        <v>0</v>
      </c>
      <c r="P3599">
        <v>33</v>
      </c>
      <c r="Q3599" t="b">
        <v>1</v>
      </c>
      <c r="R3599" t="s">
        <v>8271</v>
      </c>
      <c r="S3599" s="7">
        <f t="shared" si="281"/>
        <v>102.60000000000001</v>
      </c>
      <c r="T3599" s="7">
        <f t="shared" si="284"/>
        <v>77.727272727272734</v>
      </c>
      <c r="U3599" t="s">
        <v>8317</v>
      </c>
      <c r="V3599" t="s">
        <v>8318</v>
      </c>
    </row>
    <row r="3600" spans="1:22" ht="30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27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4">
        <f t="shared" si="282"/>
        <v>41866.54886574074</v>
      </c>
      <c r="M3600" s="19">
        <f t="shared" si="283"/>
        <v>2014</v>
      </c>
      <c r="N3600" s="14">
        <f t="shared" si="280"/>
        <v>41884.957638888889</v>
      </c>
      <c r="O3600" t="b">
        <v>0</v>
      </c>
      <c r="P3600">
        <v>27</v>
      </c>
      <c r="Q3600" t="b">
        <v>1</v>
      </c>
      <c r="R3600" t="s">
        <v>8271</v>
      </c>
      <c r="S3600" s="7">
        <f t="shared" si="281"/>
        <v>110.1</v>
      </c>
      <c r="T3600" s="7">
        <f t="shared" si="284"/>
        <v>40.777777777777779</v>
      </c>
      <c r="U3600" t="s">
        <v>8317</v>
      </c>
      <c r="V3600" t="s">
        <v>8318</v>
      </c>
    </row>
    <row r="3601" spans="1:22" ht="4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17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4">
        <f t="shared" si="282"/>
        <v>42220.54487268519</v>
      </c>
      <c r="M3601" s="19">
        <f t="shared" si="283"/>
        <v>2015</v>
      </c>
      <c r="N3601" s="14">
        <f t="shared" si="280"/>
        <v>42245.75</v>
      </c>
      <c r="O3601" t="b">
        <v>0</v>
      </c>
      <c r="P3601">
        <v>17</v>
      </c>
      <c r="Q3601" t="b">
        <v>1</v>
      </c>
      <c r="R3601" t="s">
        <v>8271</v>
      </c>
      <c r="S3601" s="7">
        <f t="shared" si="281"/>
        <v>202</v>
      </c>
      <c r="T3601" s="7">
        <f t="shared" si="284"/>
        <v>59.411764705882355</v>
      </c>
      <c r="U3601" t="s">
        <v>8317</v>
      </c>
      <c r="V3601" t="s">
        <v>8318</v>
      </c>
    </row>
    <row r="3602" spans="1:22" ht="30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4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4">
        <f t="shared" si="282"/>
        <v>42628.599120370374</v>
      </c>
      <c r="M3602" s="19">
        <f t="shared" si="283"/>
        <v>2016</v>
      </c>
      <c r="N3602" s="14">
        <f t="shared" si="280"/>
        <v>42656.599120370374</v>
      </c>
      <c r="O3602" t="b">
        <v>0</v>
      </c>
      <c r="P3602">
        <v>4</v>
      </c>
      <c r="Q3602" t="b">
        <v>1</v>
      </c>
      <c r="R3602" t="s">
        <v>8271</v>
      </c>
      <c r="S3602" s="7">
        <f t="shared" si="281"/>
        <v>130</v>
      </c>
      <c r="T3602" s="7">
        <f t="shared" si="284"/>
        <v>3.25</v>
      </c>
      <c r="U3602" t="s">
        <v>8317</v>
      </c>
      <c r="V3602" t="s">
        <v>8318</v>
      </c>
    </row>
    <row r="3603" spans="1:22" ht="4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53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4">
        <f t="shared" si="282"/>
        <v>41990.74863425926</v>
      </c>
      <c r="M3603" s="19">
        <f t="shared" si="283"/>
        <v>2014</v>
      </c>
      <c r="N3603" s="14">
        <f t="shared" si="280"/>
        <v>42020.74863425926</v>
      </c>
      <c r="O3603" t="b">
        <v>0</v>
      </c>
      <c r="P3603">
        <v>53</v>
      </c>
      <c r="Q3603" t="b">
        <v>1</v>
      </c>
      <c r="R3603" t="s">
        <v>8271</v>
      </c>
      <c r="S3603" s="7">
        <f t="shared" si="281"/>
        <v>104.35000000000001</v>
      </c>
      <c r="T3603" s="7">
        <f t="shared" si="284"/>
        <v>39.377358490566039</v>
      </c>
      <c r="U3603" t="s">
        <v>8317</v>
      </c>
      <c r="V3603" t="s">
        <v>8318</v>
      </c>
    </row>
    <row r="3604" spans="1:22" ht="45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49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4">
        <f t="shared" si="282"/>
        <v>42447.644432870366</v>
      </c>
      <c r="M3604" s="19">
        <f t="shared" si="283"/>
        <v>2016</v>
      </c>
      <c r="N3604" s="14">
        <f t="shared" si="280"/>
        <v>42507.644432870366</v>
      </c>
      <c r="O3604" t="b">
        <v>0</v>
      </c>
      <c r="P3604">
        <v>49</v>
      </c>
      <c r="Q3604" t="b">
        <v>1</v>
      </c>
      <c r="R3604" t="s">
        <v>8271</v>
      </c>
      <c r="S3604" s="7">
        <f t="shared" si="281"/>
        <v>100.05</v>
      </c>
      <c r="T3604" s="7">
        <f t="shared" si="284"/>
        <v>81.673469387755105</v>
      </c>
      <c r="U3604" t="s">
        <v>8317</v>
      </c>
      <c r="V3604" t="s">
        <v>8318</v>
      </c>
    </row>
    <row r="3605" spans="1:22" ht="4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57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4">
        <f t="shared" si="282"/>
        <v>42283.614351851851</v>
      </c>
      <c r="M3605" s="19">
        <f t="shared" si="283"/>
        <v>2015</v>
      </c>
      <c r="N3605" s="14">
        <f t="shared" si="280"/>
        <v>42313.656018518523</v>
      </c>
      <c r="O3605" t="b">
        <v>0</v>
      </c>
      <c r="P3605">
        <v>57</v>
      </c>
      <c r="Q3605" t="b">
        <v>1</v>
      </c>
      <c r="R3605" t="s">
        <v>8271</v>
      </c>
      <c r="S3605" s="7">
        <f t="shared" si="281"/>
        <v>170.66666666666669</v>
      </c>
      <c r="T3605" s="7">
        <f t="shared" si="284"/>
        <v>44.912280701754383</v>
      </c>
      <c r="U3605" t="s">
        <v>8317</v>
      </c>
      <c r="V3605" t="s">
        <v>8318</v>
      </c>
    </row>
    <row r="3606" spans="1:22" ht="4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69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4">
        <f t="shared" si="282"/>
        <v>42482.765694444446</v>
      </c>
      <c r="M3606" s="19">
        <f t="shared" si="283"/>
        <v>2016</v>
      </c>
      <c r="N3606" s="14">
        <f t="shared" si="280"/>
        <v>42489.040972222225</v>
      </c>
      <c r="O3606" t="b">
        <v>0</v>
      </c>
      <c r="P3606">
        <v>69</v>
      </c>
      <c r="Q3606" t="b">
        <v>1</v>
      </c>
      <c r="R3606" t="s">
        <v>8271</v>
      </c>
      <c r="S3606" s="7">
        <f t="shared" si="281"/>
        <v>112.83333333333334</v>
      </c>
      <c r="T3606" s="7">
        <f t="shared" si="284"/>
        <v>49.05797101449275</v>
      </c>
      <c r="U3606" t="s">
        <v>8317</v>
      </c>
      <c r="V3606" t="s">
        <v>8318</v>
      </c>
    </row>
    <row r="3607" spans="1:22" ht="45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15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4">
        <f t="shared" si="282"/>
        <v>42383.543124999997</v>
      </c>
      <c r="M3607" s="19">
        <f t="shared" si="283"/>
        <v>2016</v>
      </c>
      <c r="N3607" s="14">
        <f t="shared" si="280"/>
        <v>42413.543124999997</v>
      </c>
      <c r="O3607" t="b">
        <v>0</v>
      </c>
      <c r="P3607">
        <v>15</v>
      </c>
      <c r="Q3607" t="b">
        <v>1</v>
      </c>
      <c r="R3607" t="s">
        <v>8271</v>
      </c>
      <c r="S3607" s="7">
        <f t="shared" si="281"/>
        <v>184</v>
      </c>
      <c r="T3607" s="7">
        <f t="shared" si="284"/>
        <v>30.666666666666668</v>
      </c>
      <c r="U3607" t="s">
        <v>8317</v>
      </c>
      <c r="V3607" t="s">
        <v>8318</v>
      </c>
    </row>
    <row r="3608" spans="1:22" ht="4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64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4">
        <f t="shared" si="282"/>
        <v>42566.354826388888</v>
      </c>
      <c r="M3608" s="19">
        <f t="shared" si="283"/>
        <v>2016</v>
      </c>
      <c r="N3608" s="14">
        <f t="shared" si="280"/>
        <v>42596.354826388888</v>
      </c>
      <c r="O3608" t="b">
        <v>0</v>
      </c>
      <c r="P3608">
        <v>64</v>
      </c>
      <c r="Q3608" t="b">
        <v>1</v>
      </c>
      <c r="R3608" t="s">
        <v>8271</v>
      </c>
      <c r="S3608" s="7">
        <f t="shared" si="281"/>
        <v>130.26666666666665</v>
      </c>
      <c r="T3608" s="7">
        <f t="shared" si="284"/>
        <v>61.0625</v>
      </c>
      <c r="U3608" t="s">
        <v>8317</v>
      </c>
      <c r="V3608" t="s">
        <v>8318</v>
      </c>
    </row>
    <row r="3609" spans="1:22" ht="30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20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4">
        <f t="shared" si="282"/>
        <v>42338.713912037041</v>
      </c>
      <c r="M3609" s="19">
        <f t="shared" si="283"/>
        <v>2015</v>
      </c>
      <c r="N3609" s="14">
        <f t="shared" si="280"/>
        <v>42352.75</v>
      </c>
      <c r="O3609" t="b">
        <v>0</v>
      </c>
      <c r="P3609">
        <v>20</v>
      </c>
      <c r="Q3609" t="b">
        <v>1</v>
      </c>
      <c r="R3609" t="s">
        <v>8271</v>
      </c>
      <c r="S3609" s="7">
        <f t="shared" si="281"/>
        <v>105.45454545454544</v>
      </c>
      <c r="T3609" s="7">
        <f t="shared" si="284"/>
        <v>29</v>
      </c>
      <c r="U3609" t="s">
        <v>8317</v>
      </c>
      <c r="V3609" t="s">
        <v>8318</v>
      </c>
    </row>
    <row r="3610" spans="1:22" ht="4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27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4">
        <f t="shared" si="282"/>
        <v>42506.459374999999</v>
      </c>
      <c r="M3610" s="19">
        <f t="shared" si="283"/>
        <v>2016</v>
      </c>
      <c r="N3610" s="14">
        <f t="shared" si="280"/>
        <v>42538.333333333328</v>
      </c>
      <c r="O3610" t="b">
        <v>0</v>
      </c>
      <c r="P3610">
        <v>27</v>
      </c>
      <c r="Q3610" t="b">
        <v>1</v>
      </c>
      <c r="R3610" t="s">
        <v>8271</v>
      </c>
      <c r="S3610" s="7">
        <f t="shared" si="281"/>
        <v>100</v>
      </c>
      <c r="T3610" s="7">
        <f t="shared" si="284"/>
        <v>29.62962962962963</v>
      </c>
      <c r="U3610" t="s">
        <v>8317</v>
      </c>
      <c r="V3610" t="s">
        <v>8318</v>
      </c>
    </row>
    <row r="3611" spans="1:22" ht="4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21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4">
        <f t="shared" si="282"/>
        <v>42429.741724537038</v>
      </c>
      <c r="M3611" s="19">
        <f t="shared" si="283"/>
        <v>2016</v>
      </c>
      <c r="N3611" s="14">
        <f t="shared" si="280"/>
        <v>42459.700057870374</v>
      </c>
      <c r="O3611" t="b">
        <v>0</v>
      </c>
      <c r="P3611">
        <v>21</v>
      </c>
      <c r="Q3611" t="b">
        <v>1</v>
      </c>
      <c r="R3611" t="s">
        <v>8271</v>
      </c>
      <c r="S3611" s="7">
        <f t="shared" si="281"/>
        <v>153.31632653061226</v>
      </c>
      <c r="T3611" s="7">
        <f t="shared" si="284"/>
        <v>143.0952380952381</v>
      </c>
      <c r="U3611" t="s">
        <v>8317</v>
      </c>
      <c r="V3611" t="s">
        <v>8318</v>
      </c>
    </row>
    <row r="3612" spans="1:22" ht="4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31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4">
        <f t="shared" si="282"/>
        <v>42203.182129629626</v>
      </c>
      <c r="M3612" s="19">
        <f t="shared" si="283"/>
        <v>2015</v>
      </c>
      <c r="N3612" s="14">
        <f t="shared" si="280"/>
        <v>42233.182129629626</v>
      </c>
      <c r="O3612" t="b">
        <v>0</v>
      </c>
      <c r="P3612">
        <v>31</v>
      </c>
      <c r="Q3612" t="b">
        <v>1</v>
      </c>
      <c r="R3612" t="s">
        <v>8271</v>
      </c>
      <c r="S3612" s="7">
        <f t="shared" si="281"/>
        <v>162.30000000000001</v>
      </c>
      <c r="T3612" s="7">
        <f t="shared" si="284"/>
        <v>52.354838709677416</v>
      </c>
      <c r="U3612" t="s">
        <v>8317</v>
      </c>
      <c r="V3612" t="s">
        <v>8318</v>
      </c>
    </row>
    <row r="3613" spans="1:22" ht="4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51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4">
        <f t="shared" si="282"/>
        <v>42072.120381944449</v>
      </c>
      <c r="M3613" s="19">
        <f t="shared" si="283"/>
        <v>2015</v>
      </c>
      <c r="N3613" s="14">
        <f t="shared" si="280"/>
        <v>42102.120381944449</v>
      </c>
      <c r="O3613" t="b">
        <v>0</v>
      </c>
      <c r="P3613">
        <v>51</v>
      </c>
      <c r="Q3613" t="b">
        <v>1</v>
      </c>
      <c r="R3613" t="s">
        <v>8271</v>
      </c>
      <c r="S3613" s="7">
        <f t="shared" si="281"/>
        <v>136</v>
      </c>
      <c r="T3613" s="7">
        <f t="shared" si="284"/>
        <v>66.666666666666671</v>
      </c>
      <c r="U3613" t="s">
        <v>8317</v>
      </c>
      <c r="V3613" t="s">
        <v>8318</v>
      </c>
    </row>
    <row r="3614" spans="1:22" ht="4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57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4">
        <f t="shared" si="282"/>
        <v>41789.476979166662</v>
      </c>
      <c r="M3614" s="19">
        <f t="shared" si="283"/>
        <v>2014</v>
      </c>
      <c r="N3614" s="14">
        <f t="shared" si="280"/>
        <v>41799.476979166662</v>
      </c>
      <c r="O3614" t="b">
        <v>0</v>
      </c>
      <c r="P3614">
        <v>57</v>
      </c>
      <c r="Q3614" t="b">
        <v>1</v>
      </c>
      <c r="R3614" t="s">
        <v>8271</v>
      </c>
      <c r="S3614" s="7">
        <f t="shared" si="281"/>
        <v>144.4</v>
      </c>
      <c r="T3614" s="7">
        <f t="shared" si="284"/>
        <v>126.66666666666667</v>
      </c>
      <c r="U3614" t="s">
        <v>8317</v>
      </c>
      <c r="V3614" t="s">
        <v>8318</v>
      </c>
    </row>
    <row r="3615" spans="1:22" ht="30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20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4">
        <f t="shared" si="282"/>
        <v>41788.33997685185</v>
      </c>
      <c r="M3615" s="19">
        <f t="shared" si="283"/>
        <v>2014</v>
      </c>
      <c r="N3615" s="14">
        <f t="shared" si="280"/>
        <v>41818.33997685185</v>
      </c>
      <c r="O3615" t="b">
        <v>0</v>
      </c>
      <c r="P3615">
        <v>20</v>
      </c>
      <c r="Q3615" t="b">
        <v>1</v>
      </c>
      <c r="R3615" t="s">
        <v>8271</v>
      </c>
      <c r="S3615" s="7">
        <f t="shared" si="281"/>
        <v>100</v>
      </c>
      <c r="T3615" s="7">
        <f t="shared" si="284"/>
        <v>62.5</v>
      </c>
      <c r="U3615" t="s">
        <v>8317</v>
      </c>
      <c r="V3615" t="s">
        <v>8318</v>
      </c>
    </row>
    <row r="3616" spans="1:22" ht="4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71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4">
        <f t="shared" si="282"/>
        <v>42143.791851851856</v>
      </c>
      <c r="M3616" s="19">
        <f t="shared" si="283"/>
        <v>2015</v>
      </c>
      <c r="N3616" s="14">
        <f t="shared" si="280"/>
        <v>42173.791851851856</v>
      </c>
      <c r="O3616" t="b">
        <v>0</v>
      </c>
      <c r="P3616">
        <v>71</v>
      </c>
      <c r="Q3616" t="b">
        <v>1</v>
      </c>
      <c r="R3616" t="s">
        <v>8271</v>
      </c>
      <c r="S3616" s="7">
        <f t="shared" si="281"/>
        <v>100.8</v>
      </c>
      <c r="T3616" s="7">
        <f t="shared" si="284"/>
        <v>35.492957746478872</v>
      </c>
      <c r="U3616" t="s">
        <v>8317</v>
      </c>
      <c r="V3616" t="s">
        <v>8318</v>
      </c>
    </row>
    <row r="3617" spans="1:22" ht="4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72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4">
        <f t="shared" si="282"/>
        <v>42318.343703703707</v>
      </c>
      <c r="M3617" s="19">
        <f t="shared" si="283"/>
        <v>2015</v>
      </c>
      <c r="N3617" s="14">
        <f t="shared" si="280"/>
        <v>42348.343703703707</v>
      </c>
      <c r="O3617" t="b">
        <v>0</v>
      </c>
      <c r="P3617">
        <v>72</v>
      </c>
      <c r="Q3617" t="b">
        <v>1</v>
      </c>
      <c r="R3617" t="s">
        <v>8271</v>
      </c>
      <c r="S3617" s="7">
        <f t="shared" si="281"/>
        <v>106.80000000000001</v>
      </c>
      <c r="T3617" s="7">
        <f t="shared" si="284"/>
        <v>37.083333333333336</v>
      </c>
      <c r="U3617" t="s">
        <v>8317</v>
      </c>
      <c r="V3617" t="s">
        <v>8318</v>
      </c>
    </row>
    <row r="3618" spans="1:22" ht="4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45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4">
        <f t="shared" si="282"/>
        <v>42052.699814814812</v>
      </c>
      <c r="M3618" s="19">
        <f t="shared" si="283"/>
        <v>2015</v>
      </c>
      <c r="N3618" s="14">
        <f t="shared" si="280"/>
        <v>42082.658148148148</v>
      </c>
      <c r="O3618" t="b">
        <v>0</v>
      </c>
      <c r="P3618">
        <v>45</v>
      </c>
      <c r="Q3618" t="b">
        <v>1</v>
      </c>
      <c r="R3618" t="s">
        <v>8271</v>
      </c>
      <c r="S3618" s="7">
        <f t="shared" si="281"/>
        <v>124.8</v>
      </c>
      <c r="T3618" s="7">
        <f t="shared" si="284"/>
        <v>69.333333333333329</v>
      </c>
      <c r="U3618" t="s">
        <v>8317</v>
      </c>
      <c r="V3618" t="s">
        <v>8318</v>
      </c>
    </row>
    <row r="3619" spans="1:22" ht="4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51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4">
        <f t="shared" si="282"/>
        <v>42779.360289351855</v>
      </c>
      <c r="M3619" s="19">
        <f t="shared" si="283"/>
        <v>2017</v>
      </c>
      <c r="N3619" s="14">
        <f t="shared" si="280"/>
        <v>42793.75</v>
      </c>
      <c r="O3619" t="b">
        <v>0</v>
      </c>
      <c r="P3619">
        <v>51</v>
      </c>
      <c r="Q3619" t="b">
        <v>1</v>
      </c>
      <c r="R3619" t="s">
        <v>8271</v>
      </c>
      <c r="S3619" s="7">
        <f t="shared" si="281"/>
        <v>118.91891891891892</v>
      </c>
      <c r="T3619" s="7">
        <f t="shared" si="284"/>
        <v>17.254901960784313</v>
      </c>
      <c r="U3619" t="s">
        <v>8317</v>
      </c>
      <c r="V3619" t="s">
        <v>8318</v>
      </c>
    </row>
    <row r="3620" spans="1:22" ht="4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56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4">
        <f t="shared" si="282"/>
        <v>42128.377893518518</v>
      </c>
      <c r="M3620" s="19">
        <f t="shared" si="283"/>
        <v>2015</v>
      </c>
      <c r="N3620" s="14">
        <f t="shared" si="280"/>
        <v>42158.377893518518</v>
      </c>
      <c r="O3620" t="b">
        <v>0</v>
      </c>
      <c r="P3620">
        <v>56</v>
      </c>
      <c r="Q3620" t="b">
        <v>1</v>
      </c>
      <c r="R3620" t="s">
        <v>8271</v>
      </c>
      <c r="S3620" s="7">
        <f t="shared" si="281"/>
        <v>101</v>
      </c>
      <c r="T3620" s="7">
        <f t="shared" si="284"/>
        <v>36.071428571428569</v>
      </c>
      <c r="U3620" t="s">
        <v>8317</v>
      </c>
      <c r="V3620" t="s">
        <v>8318</v>
      </c>
    </row>
    <row r="3621" spans="1:22" ht="4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17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4">
        <f t="shared" si="282"/>
        <v>42660.882245370369</v>
      </c>
      <c r="M3621" s="19">
        <f t="shared" si="283"/>
        <v>2016</v>
      </c>
      <c r="N3621" s="14">
        <f t="shared" si="280"/>
        <v>42693.666666666672</v>
      </c>
      <c r="O3621" t="b">
        <v>0</v>
      </c>
      <c r="P3621">
        <v>17</v>
      </c>
      <c r="Q3621" t="b">
        <v>1</v>
      </c>
      <c r="R3621" t="s">
        <v>8271</v>
      </c>
      <c r="S3621" s="7">
        <f t="shared" si="281"/>
        <v>112.99999999999999</v>
      </c>
      <c r="T3621" s="7">
        <f t="shared" si="284"/>
        <v>66.470588235294116</v>
      </c>
      <c r="U3621" t="s">
        <v>8317</v>
      </c>
      <c r="V3621" t="s">
        <v>8318</v>
      </c>
    </row>
    <row r="3622" spans="1:22" ht="4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197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4">
        <f t="shared" si="282"/>
        <v>42037.688206018516</v>
      </c>
      <c r="M3622" s="19">
        <f t="shared" si="283"/>
        <v>2015</v>
      </c>
      <c r="N3622" s="14">
        <f t="shared" si="280"/>
        <v>42067.916666666672</v>
      </c>
      <c r="O3622" t="b">
        <v>0</v>
      </c>
      <c r="P3622">
        <v>197</v>
      </c>
      <c r="Q3622" t="b">
        <v>1</v>
      </c>
      <c r="R3622" t="s">
        <v>8271</v>
      </c>
      <c r="S3622" s="7">
        <f t="shared" si="281"/>
        <v>105.19047619047619</v>
      </c>
      <c r="T3622" s="7">
        <f t="shared" si="284"/>
        <v>56.065989847715734</v>
      </c>
      <c r="U3622" t="s">
        <v>8317</v>
      </c>
      <c r="V3622" t="s">
        <v>8318</v>
      </c>
    </row>
    <row r="3623" spans="1:22" ht="4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70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4">
        <f t="shared" si="282"/>
        <v>42619.685694444444</v>
      </c>
      <c r="M3623" s="19">
        <f t="shared" si="283"/>
        <v>2016</v>
      </c>
      <c r="N3623" s="14">
        <f t="shared" si="280"/>
        <v>42643.625</v>
      </c>
      <c r="O3623" t="b">
        <v>0</v>
      </c>
      <c r="P3623">
        <v>70</v>
      </c>
      <c r="Q3623" t="b">
        <v>1</v>
      </c>
      <c r="R3623" t="s">
        <v>8271</v>
      </c>
      <c r="S3623" s="7">
        <f t="shared" si="281"/>
        <v>109.73333333333332</v>
      </c>
      <c r="T3623" s="7">
        <f t="shared" si="284"/>
        <v>47.028571428571432</v>
      </c>
      <c r="U3623" t="s">
        <v>8317</v>
      </c>
      <c r="V3623" t="s">
        <v>8318</v>
      </c>
    </row>
    <row r="3624" spans="1:22" ht="30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21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4">
        <f t="shared" si="282"/>
        <v>41876.971886574072</v>
      </c>
      <c r="M3624" s="19">
        <f t="shared" si="283"/>
        <v>2014</v>
      </c>
      <c r="N3624" s="14">
        <f t="shared" si="280"/>
        <v>41909.890972222223</v>
      </c>
      <c r="O3624" t="b">
        <v>0</v>
      </c>
      <c r="P3624">
        <v>21</v>
      </c>
      <c r="Q3624" t="b">
        <v>1</v>
      </c>
      <c r="R3624" t="s">
        <v>8271</v>
      </c>
      <c r="S3624" s="7">
        <f t="shared" si="281"/>
        <v>100.099</v>
      </c>
      <c r="T3624" s="7">
        <f t="shared" si="284"/>
        <v>47.666190476190479</v>
      </c>
      <c r="U3624" t="s">
        <v>8317</v>
      </c>
      <c r="V3624" t="s">
        <v>8318</v>
      </c>
    </row>
    <row r="3625" spans="1:22" ht="30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34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4">
        <f t="shared" si="282"/>
        <v>41828.486921296295</v>
      </c>
      <c r="M3625" s="19">
        <f t="shared" si="283"/>
        <v>2014</v>
      </c>
      <c r="N3625" s="14">
        <f t="shared" si="280"/>
        <v>41846.041666666664</v>
      </c>
      <c r="O3625" t="b">
        <v>0</v>
      </c>
      <c r="P3625">
        <v>34</v>
      </c>
      <c r="Q3625" t="b">
        <v>1</v>
      </c>
      <c r="R3625" t="s">
        <v>8271</v>
      </c>
      <c r="S3625" s="7">
        <f t="shared" si="281"/>
        <v>120</v>
      </c>
      <c r="T3625" s="7">
        <f t="shared" si="284"/>
        <v>88.235294117647058</v>
      </c>
      <c r="U3625" t="s">
        <v>8317</v>
      </c>
      <c r="V3625" t="s">
        <v>8318</v>
      </c>
    </row>
    <row r="3626" spans="1:22" ht="75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39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4">
        <f t="shared" si="282"/>
        <v>42545.524189814816</v>
      </c>
      <c r="M3626" s="19">
        <f t="shared" si="283"/>
        <v>2016</v>
      </c>
      <c r="N3626" s="14">
        <f t="shared" si="280"/>
        <v>42605.524189814816</v>
      </c>
      <c r="O3626" t="b">
        <v>0</v>
      </c>
      <c r="P3626">
        <v>39</v>
      </c>
      <c r="Q3626" t="b">
        <v>1</v>
      </c>
      <c r="R3626" t="s">
        <v>8271</v>
      </c>
      <c r="S3626" s="7">
        <f t="shared" si="281"/>
        <v>104.93333333333332</v>
      </c>
      <c r="T3626" s="7">
        <f t="shared" si="284"/>
        <v>80.717948717948715</v>
      </c>
      <c r="U3626" t="s">
        <v>8317</v>
      </c>
      <c r="V3626" t="s">
        <v>8318</v>
      </c>
    </row>
    <row r="3627" spans="1:22" ht="45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78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4">
        <f t="shared" si="282"/>
        <v>42157.402511574073</v>
      </c>
      <c r="M3627" s="19">
        <f t="shared" si="283"/>
        <v>2015</v>
      </c>
      <c r="N3627" s="14">
        <f t="shared" si="280"/>
        <v>42187.402511574073</v>
      </c>
      <c r="O3627" t="b">
        <v>0</v>
      </c>
      <c r="P3627">
        <v>78</v>
      </c>
      <c r="Q3627" t="b">
        <v>1</v>
      </c>
      <c r="R3627" t="s">
        <v>8271</v>
      </c>
      <c r="S3627" s="7">
        <f t="shared" si="281"/>
        <v>102.66666666666666</v>
      </c>
      <c r="T3627" s="7">
        <f t="shared" si="284"/>
        <v>39.487179487179489</v>
      </c>
      <c r="U3627" t="s">
        <v>8317</v>
      </c>
      <c r="V3627" t="s">
        <v>8318</v>
      </c>
    </row>
    <row r="3628" spans="1:22" ht="4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48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4">
        <f t="shared" si="282"/>
        <v>41846.417326388888</v>
      </c>
      <c r="M3628" s="19">
        <f t="shared" si="283"/>
        <v>2014</v>
      </c>
      <c r="N3628" s="14">
        <f t="shared" si="280"/>
        <v>41867.417326388888</v>
      </c>
      <c r="O3628" t="b">
        <v>0</v>
      </c>
      <c r="P3628">
        <v>48</v>
      </c>
      <c r="Q3628" t="b">
        <v>1</v>
      </c>
      <c r="R3628" t="s">
        <v>8271</v>
      </c>
      <c r="S3628" s="7">
        <f t="shared" si="281"/>
        <v>101.82500000000002</v>
      </c>
      <c r="T3628" s="7">
        <f t="shared" si="284"/>
        <v>84.854166666666671</v>
      </c>
      <c r="U3628" t="s">
        <v>8317</v>
      </c>
      <c r="V3628" t="s">
        <v>8318</v>
      </c>
    </row>
    <row r="3629" spans="1:22" ht="4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29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4">
        <f t="shared" si="282"/>
        <v>42460.491747685184</v>
      </c>
      <c r="M3629" s="19">
        <f t="shared" si="283"/>
        <v>2016</v>
      </c>
      <c r="N3629" s="14">
        <f t="shared" si="280"/>
        <v>42510.915972222225</v>
      </c>
      <c r="O3629" t="b">
        <v>0</v>
      </c>
      <c r="P3629">
        <v>29</v>
      </c>
      <c r="Q3629" t="b">
        <v>1</v>
      </c>
      <c r="R3629" t="s">
        <v>8271</v>
      </c>
      <c r="S3629" s="7">
        <f t="shared" si="281"/>
        <v>100</v>
      </c>
      <c r="T3629" s="7">
        <f t="shared" si="284"/>
        <v>68.965517241379317</v>
      </c>
      <c r="U3629" t="s">
        <v>8317</v>
      </c>
      <c r="V3629" t="s">
        <v>8318</v>
      </c>
    </row>
    <row r="3630" spans="1:22" ht="4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4">
        <f t="shared" si="282"/>
        <v>42291.583287037036</v>
      </c>
      <c r="M3630" s="19">
        <f t="shared" si="283"/>
        <v>2015</v>
      </c>
      <c r="N3630" s="14">
        <f t="shared" si="280"/>
        <v>42351.624953703707</v>
      </c>
      <c r="O3630" t="b">
        <v>0</v>
      </c>
      <c r="P3630">
        <v>0</v>
      </c>
      <c r="Q3630" t="b">
        <v>0</v>
      </c>
      <c r="R3630" t="s">
        <v>8305</v>
      </c>
      <c r="S3630" s="7">
        <f t="shared" si="281"/>
        <v>0</v>
      </c>
      <c r="T3630" s="7">
        <f t="shared" si="284"/>
        <v>0</v>
      </c>
      <c r="U3630" t="s">
        <v>8317</v>
      </c>
      <c r="V3630" t="s">
        <v>8359</v>
      </c>
    </row>
    <row r="3631" spans="1:22" ht="45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4">
        <f t="shared" si="282"/>
        <v>42436.844490740739</v>
      </c>
      <c r="M3631" s="19">
        <f t="shared" si="283"/>
        <v>2016</v>
      </c>
      <c r="N3631" s="14">
        <f t="shared" si="280"/>
        <v>42495.458333333328</v>
      </c>
      <c r="O3631" t="b">
        <v>0</v>
      </c>
      <c r="P3631">
        <v>2</v>
      </c>
      <c r="Q3631" t="b">
        <v>0</v>
      </c>
      <c r="R3631" t="s">
        <v>8305</v>
      </c>
      <c r="S3631" s="7">
        <f t="shared" si="281"/>
        <v>1.9999999999999998E-4</v>
      </c>
      <c r="T3631" s="7">
        <f t="shared" si="284"/>
        <v>1</v>
      </c>
      <c r="U3631" t="s">
        <v>8317</v>
      </c>
      <c r="V3631" t="s">
        <v>8359</v>
      </c>
    </row>
    <row r="3632" spans="1:22" ht="4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4">
        <f t="shared" si="282"/>
        <v>41942.59710648148</v>
      </c>
      <c r="M3632" s="19">
        <f t="shared" si="283"/>
        <v>2014</v>
      </c>
      <c r="N3632" s="14">
        <f t="shared" si="280"/>
        <v>41972.638773148152</v>
      </c>
      <c r="O3632" t="b">
        <v>0</v>
      </c>
      <c r="P3632">
        <v>1</v>
      </c>
      <c r="Q3632" t="b">
        <v>0</v>
      </c>
      <c r="R3632" t="s">
        <v>8305</v>
      </c>
      <c r="S3632" s="7">
        <f t="shared" si="281"/>
        <v>3.3333333333333333E-2</v>
      </c>
      <c r="T3632" s="7">
        <f t="shared" si="284"/>
        <v>1</v>
      </c>
      <c r="U3632" t="s">
        <v>8317</v>
      </c>
      <c r="V3632" t="s">
        <v>8359</v>
      </c>
    </row>
    <row r="3633" spans="1:22" ht="45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59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4">
        <f t="shared" si="282"/>
        <v>41880.503437499996</v>
      </c>
      <c r="M3633" s="19">
        <f t="shared" si="283"/>
        <v>2014</v>
      </c>
      <c r="N3633" s="14">
        <f t="shared" si="280"/>
        <v>41904.915972222225</v>
      </c>
      <c r="O3633" t="b">
        <v>0</v>
      </c>
      <c r="P3633">
        <v>59</v>
      </c>
      <c r="Q3633" t="b">
        <v>0</v>
      </c>
      <c r="R3633" t="s">
        <v>8305</v>
      </c>
      <c r="S3633" s="7">
        <f t="shared" si="281"/>
        <v>51.023391812865491</v>
      </c>
      <c r="T3633" s="7">
        <f t="shared" si="284"/>
        <v>147.88135593220338</v>
      </c>
      <c r="U3633" t="s">
        <v>8317</v>
      </c>
      <c r="V3633" t="s">
        <v>8359</v>
      </c>
    </row>
    <row r="3634" spans="1:22" ht="4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4">
        <f t="shared" si="282"/>
        <v>41946.686909722222</v>
      </c>
      <c r="M3634" s="19">
        <f t="shared" si="283"/>
        <v>2014</v>
      </c>
      <c r="N3634" s="14">
        <f t="shared" si="280"/>
        <v>41966.686909722222</v>
      </c>
      <c r="O3634" t="b">
        <v>0</v>
      </c>
      <c r="P3634">
        <v>1</v>
      </c>
      <c r="Q3634" t="b">
        <v>0</v>
      </c>
      <c r="R3634" t="s">
        <v>8305</v>
      </c>
      <c r="S3634" s="7">
        <f t="shared" si="281"/>
        <v>20</v>
      </c>
      <c r="T3634" s="7">
        <f t="shared" si="284"/>
        <v>100</v>
      </c>
      <c r="U3634" t="s">
        <v>8317</v>
      </c>
      <c r="V3634" t="s">
        <v>8359</v>
      </c>
    </row>
    <row r="3635" spans="1:22" ht="4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31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4">
        <f t="shared" si="282"/>
        <v>42649.373460648145</v>
      </c>
      <c r="M3635" s="19">
        <f t="shared" si="283"/>
        <v>2016</v>
      </c>
      <c r="N3635" s="14">
        <f t="shared" si="280"/>
        <v>42692.791666666672</v>
      </c>
      <c r="O3635" t="b">
        <v>0</v>
      </c>
      <c r="P3635">
        <v>31</v>
      </c>
      <c r="Q3635" t="b">
        <v>0</v>
      </c>
      <c r="R3635" t="s">
        <v>8305</v>
      </c>
      <c r="S3635" s="7">
        <f t="shared" si="281"/>
        <v>35.24</v>
      </c>
      <c r="T3635" s="7">
        <f t="shared" si="284"/>
        <v>56.838709677419352</v>
      </c>
      <c r="U3635" t="s">
        <v>8317</v>
      </c>
      <c r="V3635" t="s">
        <v>8359</v>
      </c>
    </row>
    <row r="3636" spans="1:22" ht="4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18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4">
        <f t="shared" si="282"/>
        <v>42700.916365740741</v>
      </c>
      <c r="M3636" s="19">
        <f t="shared" si="283"/>
        <v>2016</v>
      </c>
      <c r="N3636" s="14">
        <f t="shared" si="280"/>
        <v>42748.915972222225</v>
      </c>
      <c r="O3636" t="b">
        <v>0</v>
      </c>
      <c r="P3636">
        <v>18</v>
      </c>
      <c r="Q3636" t="b">
        <v>0</v>
      </c>
      <c r="R3636" t="s">
        <v>8305</v>
      </c>
      <c r="S3636" s="7">
        <f t="shared" si="281"/>
        <v>4.246666666666667</v>
      </c>
      <c r="T3636" s="7">
        <f t="shared" si="284"/>
        <v>176.94444444444446</v>
      </c>
      <c r="U3636" t="s">
        <v>8317</v>
      </c>
      <c r="V3636" t="s">
        <v>8359</v>
      </c>
    </row>
    <row r="3637" spans="1:22" ht="30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4">
        <f t="shared" si="282"/>
        <v>42450.63282407407</v>
      </c>
      <c r="M3637" s="19">
        <f t="shared" si="283"/>
        <v>2016</v>
      </c>
      <c r="N3637" s="14">
        <f t="shared" si="280"/>
        <v>42480.63282407407</v>
      </c>
      <c r="O3637" t="b">
        <v>0</v>
      </c>
      <c r="P3637">
        <v>10</v>
      </c>
      <c r="Q3637" t="b">
        <v>0</v>
      </c>
      <c r="R3637" t="s">
        <v>8305</v>
      </c>
      <c r="S3637" s="7">
        <f t="shared" si="281"/>
        <v>36.457142857142856</v>
      </c>
      <c r="T3637" s="7">
        <f t="shared" si="284"/>
        <v>127.6</v>
      </c>
      <c r="U3637" t="s">
        <v>8317</v>
      </c>
      <c r="V3637" t="s">
        <v>8359</v>
      </c>
    </row>
    <row r="3638" spans="1:22" ht="4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4">
        <f t="shared" si="282"/>
        <v>42226.444780092592</v>
      </c>
      <c r="M3638" s="19">
        <f t="shared" si="283"/>
        <v>2015</v>
      </c>
      <c r="N3638" s="14">
        <f t="shared" si="280"/>
        <v>42261.444780092592</v>
      </c>
      <c r="O3638" t="b">
        <v>0</v>
      </c>
      <c r="P3638">
        <v>0</v>
      </c>
      <c r="Q3638" t="b">
        <v>0</v>
      </c>
      <c r="R3638" t="s">
        <v>8305</v>
      </c>
      <c r="S3638" s="7">
        <f t="shared" si="281"/>
        <v>0</v>
      </c>
      <c r="T3638" s="7">
        <f t="shared" si="284"/>
        <v>0</v>
      </c>
      <c r="U3638" t="s">
        <v>8317</v>
      </c>
      <c r="V3638" t="s">
        <v>8359</v>
      </c>
    </row>
    <row r="3639" spans="1:22" ht="45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14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4">
        <f t="shared" si="282"/>
        <v>41975.450636574074</v>
      </c>
      <c r="M3639" s="19">
        <f t="shared" si="283"/>
        <v>2014</v>
      </c>
      <c r="N3639" s="14">
        <f t="shared" si="280"/>
        <v>42005.450636574074</v>
      </c>
      <c r="O3639" t="b">
        <v>0</v>
      </c>
      <c r="P3639">
        <v>14</v>
      </c>
      <c r="Q3639" t="b">
        <v>0</v>
      </c>
      <c r="R3639" t="s">
        <v>8305</v>
      </c>
      <c r="S3639" s="7">
        <f t="shared" si="281"/>
        <v>30.866666666666664</v>
      </c>
      <c r="T3639" s="7">
        <f t="shared" si="284"/>
        <v>66.142857142857139</v>
      </c>
      <c r="U3639" t="s">
        <v>8317</v>
      </c>
      <c r="V3639" t="s">
        <v>8359</v>
      </c>
    </row>
    <row r="3640" spans="1:22" ht="30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4">
        <f t="shared" si="282"/>
        <v>42053.422824074078</v>
      </c>
      <c r="M3640" s="19">
        <f t="shared" si="283"/>
        <v>2015</v>
      </c>
      <c r="N3640" s="14">
        <f t="shared" si="280"/>
        <v>42113.381157407406</v>
      </c>
      <c r="O3640" t="b">
        <v>0</v>
      </c>
      <c r="P3640">
        <v>2</v>
      </c>
      <c r="Q3640" t="b">
        <v>0</v>
      </c>
      <c r="R3640" t="s">
        <v>8305</v>
      </c>
      <c r="S3640" s="7">
        <f t="shared" si="281"/>
        <v>6.5454545454545459</v>
      </c>
      <c r="T3640" s="7">
        <f t="shared" si="284"/>
        <v>108</v>
      </c>
      <c r="U3640" t="s">
        <v>8317</v>
      </c>
      <c r="V3640" t="s">
        <v>8359</v>
      </c>
    </row>
    <row r="3641" spans="1:22" ht="4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4">
        <f t="shared" si="282"/>
        <v>42590.427152777775</v>
      </c>
      <c r="M3641" s="19">
        <f t="shared" si="283"/>
        <v>2016</v>
      </c>
      <c r="N3641" s="14">
        <f t="shared" si="280"/>
        <v>42650.382638888885</v>
      </c>
      <c r="O3641" t="b">
        <v>0</v>
      </c>
      <c r="P3641">
        <v>1</v>
      </c>
      <c r="Q3641" t="b">
        <v>0</v>
      </c>
      <c r="R3641" t="s">
        <v>8305</v>
      </c>
      <c r="S3641" s="7">
        <f t="shared" si="281"/>
        <v>4.0000000000000001E-3</v>
      </c>
      <c r="T3641" s="7">
        <f t="shared" si="284"/>
        <v>1</v>
      </c>
      <c r="U3641" t="s">
        <v>8317</v>
      </c>
      <c r="V3641" t="s">
        <v>8359</v>
      </c>
    </row>
    <row r="3642" spans="1:22" ht="75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3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4">
        <f t="shared" si="282"/>
        <v>42104.531597222223</v>
      </c>
      <c r="M3642" s="19">
        <f t="shared" si="283"/>
        <v>2015</v>
      </c>
      <c r="N3642" s="14">
        <f t="shared" si="280"/>
        <v>42134.531597222223</v>
      </c>
      <c r="O3642" t="b">
        <v>0</v>
      </c>
      <c r="P3642">
        <v>3</v>
      </c>
      <c r="Q3642" t="b">
        <v>0</v>
      </c>
      <c r="R3642" t="s">
        <v>8305</v>
      </c>
      <c r="S3642" s="7">
        <f t="shared" si="281"/>
        <v>5.5</v>
      </c>
      <c r="T3642" s="7">
        <f t="shared" si="284"/>
        <v>18.333333333333332</v>
      </c>
      <c r="U3642" t="s">
        <v>8317</v>
      </c>
      <c r="V3642" t="s">
        <v>8359</v>
      </c>
    </row>
    <row r="3643" spans="1:22" ht="4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4">
        <f t="shared" si="282"/>
        <v>41899.377071759256</v>
      </c>
      <c r="M3643" s="19">
        <f t="shared" si="283"/>
        <v>2014</v>
      </c>
      <c r="N3643" s="14">
        <f t="shared" si="280"/>
        <v>41916.958333333336</v>
      </c>
      <c r="O3643" t="b">
        <v>0</v>
      </c>
      <c r="P3643">
        <v>0</v>
      </c>
      <c r="Q3643" t="b">
        <v>0</v>
      </c>
      <c r="R3643" t="s">
        <v>8305</v>
      </c>
      <c r="S3643" s="7">
        <f t="shared" si="281"/>
        <v>0</v>
      </c>
      <c r="T3643" s="7">
        <f t="shared" si="284"/>
        <v>0</v>
      </c>
      <c r="U3643" t="s">
        <v>8317</v>
      </c>
      <c r="V3643" t="s">
        <v>8359</v>
      </c>
    </row>
    <row r="3644" spans="1:22" ht="45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2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4">
        <f t="shared" si="282"/>
        <v>42297.566284722227</v>
      </c>
      <c r="M3644" s="19">
        <f t="shared" si="283"/>
        <v>2015</v>
      </c>
      <c r="N3644" s="14">
        <f t="shared" si="280"/>
        <v>42338.458333333328</v>
      </c>
      <c r="O3644" t="b">
        <v>0</v>
      </c>
      <c r="P3644">
        <v>2</v>
      </c>
      <c r="Q3644" t="b">
        <v>0</v>
      </c>
      <c r="R3644" t="s">
        <v>8305</v>
      </c>
      <c r="S3644" s="7">
        <f t="shared" si="281"/>
        <v>2.1428571428571428</v>
      </c>
      <c r="T3644" s="7">
        <f t="shared" si="284"/>
        <v>7.5</v>
      </c>
      <c r="U3644" t="s">
        <v>8317</v>
      </c>
      <c r="V3644" t="s">
        <v>8359</v>
      </c>
    </row>
    <row r="3645" spans="1:22" ht="4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4">
        <f t="shared" si="282"/>
        <v>42284.893969907411</v>
      </c>
      <c r="M3645" s="19">
        <f t="shared" si="283"/>
        <v>2015</v>
      </c>
      <c r="N3645" s="14">
        <f t="shared" si="280"/>
        <v>42324.935636574075</v>
      </c>
      <c r="O3645" t="b">
        <v>0</v>
      </c>
      <c r="P3645">
        <v>0</v>
      </c>
      <c r="Q3645" t="b">
        <v>0</v>
      </c>
      <c r="R3645" t="s">
        <v>8305</v>
      </c>
      <c r="S3645" s="7">
        <f t="shared" si="281"/>
        <v>0</v>
      </c>
      <c r="T3645" s="7">
        <f t="shared" si="284"/>
        <v>0</v>
      </c>
      <c r="U3645" t="s">
        <v>8317</v>
      </c>
      <c r="V3645" t="s">
        <v>8359</v>
      </c>
    </row>
    <row r="3646" spans="1:22" ht="4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12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4">
        <f t="shared" si="282"/>
        <v>42408.991747685184</v>
      </c>
      <c r="M3646" s="19">
        <f t="shared" si="283"/>
        <v>2016</v>
      </c>
      <c r="N3646" s="14">
        <f t="shared" si="280"/>
        <v>42436.957638888889</v>
      </c>
      <c r="O3646" t="b">
        <v>0</v>
      </c>
      <c r="P3646">
        <v>12</v>
      </c>
      <c r="Q3646" t="b">
        <v>0</v>
      </c>
      <c r="R3646" t="s">
        <v>8305</v>
      </c>
      <c r="S3646" s="7">
        <f t="shared" si="281"/>
        <v>16.420000000000002</v>
      </c>
      <c r="T3646" s="7">
        <f t="shared" si="284"/>
        <v>68.416666666666671</v>
      </c>
      <c r="U3646" t="s">
        <v>8317</v>
      </c>
      <c r="V3646" t="s">
        <v>8359</v>
      </c>
    </row>
    <row r="3647" spans="1:22" ht="4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4">
        <f t="shared" si="282"/>
        <v>42665.720347222217</v>
      </c>
      <c r="M3647" s="19">
        <f t="shared" si="283"/>
        <v>2016</v>
      </c>
      <c r="N3647" s="14">
        <f t="shared" si="280"/>
        <v>42695.762013888889</v>
      </c>
      <c r="O3647" t="b">
        <v>0</v>
      </c>
      <c r="P3647">
        <v>1</v>
      </c>
      <c r="Q3647" t="b">
        <v>0</v>
      </c>
      <c r="R3647" t="s">
        <v>8305</v>
      </c>
      <c r="S3647" s="7">
        <f t="shared" si="281"/>
        <v>0.1</v>
      </c>
      <c r="T3647" s="7">
        <f t="shared" si="284"/>
        <v>1</v>
      </c>
      <c r="U3647" t="s">
        <v>8317</v>
      </c>
      <c r="V3647" t="s">
        <v>8359</v>
      </c>
    </row>
    <row r="3648" spans="1:22" ht="4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8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4">
        <f t="shared" si="282"/>
        <v>42140.171319444446</v>
      </c>
      <c r="M3648" s="19">
        <f t="shared" si="283"/>
        <v>2015</v>
      </c>
      <c r="N3648" s="14">
        <f t="shared" si="280"/>
        <v>42171.729166666672</v>
      </c>
      <c r="O3648" t="b">
        <v>0</v>
      </c>
      <c r="P3648">
        <v>8</v>
      </c>
      <c r="Q3648" t="b">
        <v>0</v>
      </c>
      <c r="R3648" t="s">
        <v>8305</v>
      </c>
      <c r="S3648" s="7">
        <f t="shared" si="281"/>
        <v>4.8099999999999996</v>
      </c>
      <c r="T3648" s="7">
        <f t="shared" si="284"/>
        <v>60.125</v>
      </c>
      <c r="U3648" t="s">
        <v>8317</v>
      </c>
      <c r="V3648" t="s">
        <v>8359</v>
      </c>
    </row>
    <row r="3649" spans="1:22" ht="4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2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4">
        <f t="shared" si="282"/>
        <v>42598.499155092592</v>
      </c>
      <c r="M3649" s="19">
        <f t="shared" si="283"/>
        <v>2016</v>
      </c>
      <c r="N3649" s="14">
        <f t="shared" si="280"/>
        <v>42643.499155092592</v>
      </c>
      <c r="O3649" t="b">
        <v>0</v>
      </c>
      <c r="P3649">
        <v>2</v>
      </c>
      <c r="Q3649" t="b">
        <v>0</v>
      </c>
      <c r="R3649" t="s">
        <v>8305</v>
      </c>
      <c r="S3649" s="7">
        <f t="shared" si="281"/>
        <v>6</v>
      </c>
      <c r="T3649" s="7">
        <f t="shared" si="284"/>
        <v>15</v>
      </c>
      <c r="U3649" t="s">
        <v>8317</v>
      </c>
      <c r="V3649" t="s">
        <v>8359</v>
      </c>
    </row>
    <row r="3650" spans="1:22" ht="30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73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4">
        <f t="shared" si="282"/>
        <v>41887.042187500003</v>
      </c>
      <c r="M3650" s="19">
        <f t="shared" si="283"/>
        <v>2014</v>
      </c>
      <c r="N3650" s="14">
        <f t="shared" ref="N3650:N3713" si="285">(J3650/86400)+25569+(-6/24)</f>
        <v>41917.042187500003</v>
      </c>
      <c r="O3650" t="b">
        <v>0</v>
      </c>
      <c r="P3650">
        <v>73</v>
      </c>
      <c r="Q3650" t="b">
        <v>1</v>
      </c>
      <c r="R3650" t="s">
        <v>8271</v>
      </c>
      <c r="S3650" s="7">
        <f t="shared" ref="S3650:S3713" si="286">F3650/D3650*100</f>
        <v>100.38249999999999</v>
      </c>
      <c r="T3650" s="7">
        <f t="shared" si="284"/>
        <v>550.04109589041093</v>
      </c>
      <c r="U3650" t="s">
        <v>8317</v>
      </c>
      <c r="V3650" t="s">
        <v>8318</v>
      </c>
    </row>
    <row r="3651" spans="1:22" ht="4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8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4">
        <f t="shared" ref="L3651:L3714" si="287">(K3651/86400)+25569+(-6/24)</f>
        <v>41780.462893518517</v>
      </c>
      <c r="M3651" s="19">
        <f t="shared" ref="M3651:M3714" si="288">YEAR(L3651)</f>
        <v>2014</v>
      </c>
      <c r="N3651" s="14">
        <f t="shared" si="285"/>
        <v>41806.462893518517</v>
      </c>
      <c r="O3651" t="b">
        <v>0</v>
      </c>
      <c r="P3651">
        <v>8</v>
      </c>
      <c r="Q3651" t="b">
        <v>1</v>
      </c>
      <c r="R3651" t="s">
        <v>8271</v>
      </c>
      <c r="S3651" s="7">
        <f t="shared" si="286"/>
        <v>104</v>
      </c>
      <c r="T3651" s="7">
        <f t="shared" ref="T3651:T3714" si="289">IFERROR(F3651/P3651,0)</f>
        <v>97.5</v>
      </c>
      <c r="U3651" t="s">
        <v>8317</v>
      </c>
      <c r="V3651" t="s">
        <v>8318</v>
      </c>
    </row>
    <row r="3652" spans="1:22" ht="4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17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4">
        <f t="shared" si="287"/>
        <v>42381.228981481487</v>
      </c>
      <c r="M3652" s="19">
        <f t="shared" si="288"/>
        <v>2016</v>
      </c>
      <c r="N3652" s="14">
        <f t="shared" si="285"/>
        <v>42402.228981481487</v>
      </c>
      <c r="O3652" t="b">
        <v>0</v>
      </c>
      <c r="P3652">
        <v>17</v>
      </c>
      <c r="Q3652" t="b">
        <v>1</v>
      </c>
      <c r="R3652" t="s">
        <v>8271</v>
      </c>
      <c r="S3652" s="7">
        <f t="shared" si="286"/>
        <v>100</v>
      </c>
      <c r="T3652" s="7">
        <f t="shared" si="289"/>
        <v>29.411764705882351</v>
      </c>
      <c r="U3652" t="s">
        <v>8317</v>
      </c>
      <c r="V3652" t="s">
        <v>8318</v>
      </c>
    </row>
    <row r="3653" spans="1:22" ht="30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9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4">
        <f t="shared" si="287"/>
        <v>41828.396319444444</v>
      </c>
      <c r="M3653" s="19">
        <f t="shared" si="288"/>
        <v>2014</v>
      </c>
      <c r="N3653" s="14">
        <f t="shared" si="285"/>
        <v>41861.415972222225</v>
      </c>
      <c r="O3653" t="b">
        <v>0</v>
      </c>
      <c r="P3653">
        <v>9</v>
      </c>
      <c r="Q3653" t="b">
        <v>1</v>
      </c>
      <c r="R3653" t="s">
        <v>8271</v>
      </c>
      <c r="S3653" s="7">
        <f t="shared" si="286"/>
        <v>104</v>
      </c>
      <c r="T3653" s="7">
        <f t="shared" si="289"/>
        <v>57.777777777777779</v>
      </c>
      <c r="U3653" t="s">
        <v>8317</v>
      </c>
      <c r="V3653" t="s">
        <v>8318</v>
      </c>
    </row>
    <row r="3654" spans="1:22" ht="4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17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4">
        <f t="shared" si="287"/>
        <v>42596.394699074073</v>
      </c>
      <c r="M3654" s="19">
        <f t="shared" si="288"/>
        <v>2016</v>
      </c>
      <c r="N3654" s="14">
        <f t="shared" si="285"/>
        <v>42606.915972222225</v>
      </c>
      <c r="O3654" t="b">
        <v>0</v>
      </c>
      <c r="P3654">
        <v>17</v>
      </c>
      <c r="Q3654" t="b">
        <v>1</v>
      </c>
      <c r="R3654" t="s">
        <v>8271</v>
      </c>
      <c r="S3654" s="7">
        <f t="shared" si="286"/>
        <v>250.66666666666669</v>
      </c>
      <c r="T3654" s="7">
        <f t="shared" si="289"/>
        <v>44.235294117647058</v>
      </c>
      <c r="U3654" t="s">
        <v>8317</v>
      </c>
      <c r="V3654" t="s">
        <v>8318</v>
      </c>
    </row>
    <row r="3655" spans="1:22" ht="4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33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4">
        <f t="shared" si="287"/>
        <v>42191.113506944443</v>
      </c>
      <c r="M3655" s="19">
        <f t="shared" si="288"/>
        <v>2015</v>
      </c>
      <c r="N3655" s="14">
        <f t="shared" si="285"/>
        <v>42221.113506944443</v>
      </c>
      <c r="O3655" t="b">
        <v>0</v>
      </c>
      <c r="P3655">
        <v>33</v>
      </c>
      <c r="Q3655" t="b">
        <v>1</v>
      </c>
      <c r="R3655" t="s">
        <v>8271</v>
      </c>
      <c r="S3655" s="7">
        <f t="shared" si="286"/>
        <v>100.49999999999999</v>
      </c>
      <c r="T3655" s="7">
        <f t="shared" si="289"/>
        <v>60.909090909090907</v>
      </c>
      <c r="U3655" t="s">
        <v>8317</v>
      </c>
      <c r="V3655" t="s">
        <v>8318</v>
      </c>
    </row>
    <row r="3656" spans="1:22" ht="45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38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4">
        <f t="shared" si="287"/>
        <v>42440.166504629626</v>
      </c>
      <c r="M3656" s="19">
        <f t="shared" si="288"/>
        <v>2016</v>
      </c>
      <c r="N3656" s="14">
        <f t="shared" si="285"/>
        <v>42463.458333333328</v>
      </c>
      <c r="O3656" t="b">
        <v>0</v>
      </c>
      <c r="P3656">
        <v>38</v>
      </c>
      <c r="Q3656" t="b">
        <v>1</v>
      </c>
      <c r="R3656" t="s">
        <v>8271</v>
      </c>
      <c r="S3656" s="7">
        <f t="shared" si="286"/>
        <v>174.4</v>
      </c>
      <c r="T3656" s="7">
        <f t="shared" si="289"/>
        <v>68.84210526315789</v>
      </c>
      <c r="U3656" t="s">
        <v>8317</v>
      </c>
      <c r="V3656" t="s">
        <v>8318</v>
      </c>
    </row>
    <row r="3657" spans="1:22" ht="45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79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4">
        <f t="shared" si="287"/>
        <v>42173.553217592591</v>
      </c>
      <c r="M3657" s="19">
        <f t="shared" si="288"/>
        <v>2015</v>
      </c>
      <c r="N3657" s="14">
        <f t="shared" si="285"/>
        <v>42203.040972222225</v>
      </c>
      <c r="O3657" t="b">
        <v>0</v>
      </c>
      <c r="P3657">
        <v>79</v>
      </c>
      <c r="Q3657" t="b">
        <v>1</v>
      </c>
      <c r="R3657" t="s">
        <v>8271</v>
      </c>
      <c r="S3657" s="7">
        <f t="shared" si="286"/>
        <v>116.26</v>
      </c>
      <c r="T3657" s="7">
        <f t="shared" si="289"/>
        <v>73.582278481012665</v>
      </c>
      <c r="U3657" t="s">
        <v>8317</v>
      </c>
      <c r="V3657" t="s">
        <v>8318</v>
      </c>
    </row>
    <row r="3658" spans="1:22" ht="4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46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4">
        <f t="shared" si="287"/>
        <v>42737.660138888888</v>
      </c>
      <c r="M3658" s="19">
        <f t="shared" si="288"/>
        <v>2017</v>
      </c>
      <c r="N3658" s="14">
        <f t="shared" si="285"/>
        <v>42767.707638888889</v>
      </c>
      <c r="O3658" t="b">
        <v>0</v>
      </c>
      <c r="P3658">
        <v>46</v>
      </c>
      <c r="Q3658" t="b">
        <v>1</v>
      </c>
      <c r="R3658" t="s">
        <v>8271</v>
      </c>
      <c r="S3658" s="7">
        <f t="shared" si="286"/>
        <v>105.82000000000001</v>
      </c>
      <c r="T3658" s="7">
        <f t="shared" si="289"/>
        <v>115.02173913043478</v>
      </c>
      <c r="U3658" t="s">
        <v>8317</v>
      </c>
      <c r="V3658" t="s">
        <v>8318</v>
      </c>
    </row>
    <row r="3659" spans="1:22" ht="4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4">
        <f t="shared" si="287"/>
        <v>42499.379849537036</v>
      </c>
      <c r="M3659" s="19">
        <f t="shared" si="288"/>
        <v>2016</v>
      </c>
      <c r="N3659" s="14">
        <f t="shared" si="285"/>
        <v>42522.654166666667</v>
      </c>
      <c r="O3659" t="b">
        <v>0</v>
      </c>
      <c r="P3659">
        <v>20</v>
      </c>
      <c r="Q3659" t="b">
        <v>1</v>
      </c>
      <c r="R3659" t="s">
        <v>8271</v>
      </c>
      <c r="S3659" s="7">
        <f t="shared" si="286"/>
        <v>110.75</v>
      </c>
      <c r="T3659" s="7">
        <f t="shared" si="289"/>
        <v>110.75</v>
      </c>
      <c r="U3659" t="s">
        <v>8317</v>
      </c>
      <c r="V3659" t="s">
        <v>8318</v>
      </c>
    </row>
    <row r="3660" spans="1:22" ht="30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20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4">
        <f t="shared" si="287"/>
        <v>41775.608564814815</v>
      </c>
      <c r="M3660" s="19">
        <f t="shared" si="288"/>
        <v>2014</v>
      </c>
      <c r="N3660" s="14">
        <f t="shared" si="285"/>
        <v>41821.915972222225</v>
      </c>
      <c r="O3660" t="b">
        <v>0</v>
      </c>
      <c r="P3660">
        <v>20</v>
      </c>
      <c r="Q3660" t="b">
        <v>1</v>
      </c>
      <c r="R3660" t="s">
        <v>8271</v>
      </c>
      <c r="S3660" s="7">
        <f t="shared" si="286"/>
        <v>100.66666666666666</v>
      </c>
      <c r="T3660" s="7">
        <f t="shared" si="289"/>
        <v>75.5</v>
      </c>
      <c r="U3660" t="s">
        <v>8317</v>
      </c>
      <c r="V3660" t="s">
        <v>8318</v>
      </c>
    </row>
    <row r="3661" spans="1:22" ht="30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13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4">
        <f t="shared" si="287"/>
        <v>42055.027199074073</v>
      </c>
      <c r="M3661" s="19">
        <f t="shared" si="288"/>
        <v>2015</v>
      </c>
      <c r="N3661" s="14">
        <f t="shared" si="285"/>
        <v>42082.360416666663</v>
      </c>
      <c r="O3661" t="b">
        <v>0</v>
      </c>
      <c r="P3661">
        <v>13</v>
      </c>
      <c r="Q3661" t="b">
        <v>1</v>
      </c>
      <c r="R3661" t="s">
        <v>8271</v>
      </c>
      <c r="S3661" s="7">
        <f t="shared" si="286"/>
        <v>102.03333333333333</v>
      </c>
      <c r="T3661" s="7">
        <f t="shared" si="289"/>
        <v>235.46153846153845</v>
      </c>
      <c r="U3661" t="s">
        <v>8317</v>
      </c>
      <c r="V3661" t="s">
        <v>8318</v>
      </c>
    </row>
    <row r="3662" spans="1:22" ht="45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22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4">
        <f t="shared" si="287"/>
        <v>41971.631076388891</v>
      </c>
      <c r="M3662" s="19">
        <f t="shared" si="288"/>
        <v>2014</v>
      </c>
      <c r="N3662" s="14">
        <f t="shared" si="285"/>
        <v>41996.631076388891</v>
      </c>
      <c r="O3662" t="b">
        <v>0</v>
      </c>
      <c r="P3662">
        <v>22</v>
      </c>
      <c r="Q3662" t="b">
        <v>1</v>
      </c>
      <c r="R3662" t="s">
        <v>8271</v>
      </c>
      <c r="S3662" s="7">
        <f t="shared" si="286"/>
        <v>100</v>
      </c>
      <c r="T3662" s="7">
        <f t="shared" si="289"/>
        <v>11.363636363636363</v>
      </c>
      <c r="U3662" t="s">
        <v>8317</v>
      </c>
      <c r="V3662" t="s">
        <v>8318</v>
      </c>
    </row>
    <row r="3663" spans="1:22" ht="4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36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4">
        <f t="shared" si="287"/>
        <v>42447.646666666667</v>
      </c>
      <c r="M3663" s="19">
        <f t="shared" si="288"/>
        <v>2016</v>
      </c>
      <c r="N3663" s="14">
        <f t="shared" si="285"/>
        <v>42469.916666666672</v>
      </c>
      <c r="O3663" t="b">
        <v>0</v>
      </c>
      <c r="P3663">
        <v>36</v>
      </c>
      <c r="Q3663" t="b">
        <v>1</v>
      </c>
      <c r="R3663" t="s">
        <v>8271</v>
      </c>
      <c r="S3663" s="7">
        <f t="shared" si="286"/>
        <v>111.00000000000001</v>
      </c>
      <c r="T3663" s="7">
        <f t="shared" si="289"/>
        <v>92.5</v>
      </c>
      <c r="U3663" t="s">
        <v>8317</v>
      </c>
      <c r="V3663" t="s">
        <v>8318</v>
      </c>
    </row>
    <row r="3664" spans="1:22" ht="45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40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4">
        <f t="shared" si="287"/>
        <v>42063.970069444447</v>
      </c>
      <c r="M3664" s="19">
        <f t="shared" si="288"/>
        <v>2015</v>
      </c>
      <c r="N3664" s="14">
        <f t="shared" si="285"/>
        <v>42093.928402777776</v>
      </c>
      <c r="O3664" t="b">
        <v>0</v>
      </c>
      <c r="P3664">
        <v>40</v>
      </c>
      <c r="Q3664" t="b">
        <v>1</v>
      </c>
      <c r="R3664" t="s">
        <v>8271</v>
      </c>
      <c r="S3664" s="7">
        <f t="shared" si="286"/>
        <v>101.42500000000001</v>
      </c>
      <c r="T3664" s="7">
        <f t="shared" si="289"/>
        <v>202.85</v>
      </c>
      <c r="U3664" t="s">
        <v>8317</v>
      </c>
      <c r="V3664" t="s">
        <v>8318</v>
      </c>
    </row>
    <row r="3665" spans="1:22" ht="4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9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4">
        <f t="shared" si="287"/>
        <v>42665.201736111107</v>
      </c>
      <c r="M3665" s="19">
        <f t="shared" si="288"/>
        <v>2016</v>
      </c>
      <c r="N3665" s="14">
        <f t="shared" si="285"/>
        <v>42725.243402777778</v>
      </c>
      <c r="O3665" t="b">
        <v>0</v>
      </c>
      <c r="P3665">
        <v>9</v>
      </c>
      <c r="Q3665" t="b">
        <v>1</v>
      </c>
      <c r="R3665" t="s">
        <v>8271</v>
      </c>
      <c r="S3665" s="7">
        <f t="shared" si="286"/>
        <v>104</v>
      </c>
      <c r="T3665" s="7">
        <f t="shared" si="289"/>
        <v>26</v>
      </c>
      <c r="U3665" t="s">
        <v>8317</v>
      </c>
      <c r="V3665" t="s">
        <v>8318</v>
      </c>
    </row>
    <row r="3666" spans="1:22" ht="4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19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4">
        <f t="shared" si="287"/>
        <v>42522.998715277776</v>
      </c>
      <c r="M3666" s="19">
        <f t="shared" si="288"/>
        <v>2016</v>
      </c>
      <c r="N3666" s="14">
        <f t="shared" si="285"/>
        <v>42536.998715277776</v>
      </c>
      <c r="O3666" t="b">
        <v>0</v>
      </c>
      <c r="P3666">
        <v>19</v>
      </c>
      <c r="Q3666" t="b">
        <v>1</v>
      </c>
      <c r="R3666" t="s">
        <v>8271</v>
      </c>
      <c r="S3666" s="7">
        <f t="shared" si="286"/>
        <v>109.375</v>
      </c>
      <c r="T3666" s="7">
        <f t="shared" si="289"/>
        <v>46.05263157894737</v>
      </c>
      <c r="U3666" t="s">
        <v>8317</v>
      </c>
      <c r="V3666" t="s">
        <v>8318</v>
      </c>
    </row>
    <row r="3667" spans="1:22" ht="4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14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4">
        <f t="shared" si="287"/>
        <v>42294.558124999996</v>
      </c>
      <c r="M3667" s="19">
        <f t="shared" si="288"/>
        <v>2015</v>
      </c>
      <c r="N3667" s="14">
        <f t="shared" si="285"/>
        <v>42305.579166666663</v>
      </c>
      <c r="O3667" t="b">
        <v>0</v>
      </c>
      <c r="P3667">
        <v>14</v>
      </c>
      <c r="Q3667" t="b">
        <v>1</v>
      </c>
      <c r="R3667" t="s">
        <v>8271</v>
      </c>
      <c r="S3667" s="7">
        <f t="shared" si="286"/>
        <v>115.16129032258064</v>
      </c>
      <c r="T3667" s="7">
        <f t="shared" si="289"/>
        <v>51</v>
      </c>
      <c r="U3667" t="s">
        <v>8317</v>
      </c>
      <c r="V3667" t="s">
        <v>8318</v>
      </c>
    </row>
    <row r="3668" spans="1:22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38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4">
        <f t="shared" si="287"/>
        <v>41822.65488425926</v>
      </c>
      <c r="M3668" s="19">
        <f t="shared" si="288"/>
        <v>2014</v>
      </c>
      <c r="N3668" s="14">
        <f t="shared" si="285"/>
        <v>41844.041666666664</v>
      </c>
      <c r="O3668" t="b">
        <v>0</v>
      </c>
      <c r="P3668">
        <v>38</v>
      </c>
      <c r="Q3668" t="b">
        <v>1</v>
      </c>
      <c r="R3668" t="s">
        <v>8271</v>
      </c>
      <c r="S3668" s="7">
        <f t="shared" si="286"/>
        <v>100</v>
      </c>
      <c r="T3668" s="7">
        <f t="shared" si="289"/>
        <v>31.578947368421051</v>
      </c>
      <c r="U3668" t="s">
        <v>8317</v>
      </c>
      <c r="V3668" t="s">
        <v>8318</v>
      </c>
    </row>
    <row r="3669" spans="1:22" ht="4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58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4">
        <f t="shared" si="287"/>
        <v>42173.720127314809</v>
      </c>
      <c r="M3669" s="19">
        <f t="shared" si="288"/>
        <v>2015</v>
      </c>
      <c r="N3669" s="14">
        <f t="shared" si="285"/>
        <v>42203.720127314809</v>
      </c>
      <c r="O3669" t="b">
        <v>0</v>
      </c>
      <c r="P3669">
        <v>58</v>
      </c>
      <c r="Q3669" t="b">
        <v>1</v>
      </c>
      <c r="R3669" t="s">
        <v>8271</v>
      </c>
      <c r="S3669" s="7">
        <f t="shared" si="286"/>
        <v>103.17033333333335</v>
      </c>
      <c r="T3669" s="7">
        <f t="shared" si="289"/>
        <v>53.363965517241382</v>
      </c>
      <c r="U3669" t="s">
        <v>8317</v>
      </c>
      <c r="V3669" t="s">
        <v>8318</v>
      </c>
    </row>
    <row r="3670" spans="1:22" ht="4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28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4">
        <f t="shared" si="287"/>
        <v>42185.306157407409</v>
      </c>
      <c r="M3670" s="19">
        <f t="shared" si="288"/>
        <v>2015</v>
      </c>
      <c r="N3670" s="14">
        <f t="shared" si="285"/>
        <v>42208.522916666669</v>
      </c>
      <c r="O3670" t="b">
        <v>0</v>
      </c>
      <c r="P3670">
        <v>28</v>
      </c>
      <c r="Q3670" t="b">
        <v>1</v>
      </c>
      <c r="R3670" t="s">
        <v>8271</v>
      </c>
      <c r="S3670" s="7">
        <f t="shared" si="286"/>
        <v>103.49999999999999</v>
      </c>
      <c r="T3670" s="7">
        <f t="shared" si="289"/>
        <v>36.964285714285715</v>
      </c>
      <c r="U3670" t="s">
        <v>8317</v>
      </c>
      <c r="V3670" t="s">
        <v>8318</v>
      </c>
    </row>
    <row r="3671" spans="1:22" ht="4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17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4">
        <f t="shared" si="287"/>
        <v>42136.425196759257</v>
      </c>
      <c r="M3671" s="19">
        <f t="shared" si="288"/>
        <v>2015</v>
      </c>
      <c r="N3671" s="14">
        <f t="shared" si="285"/>
        <v>42166.425196759257</v>
      </c>
      <c r="O3671" t="b">
        <v>0</v>
      </c>
      <c r="P3671">
        <v>17</v>
      </c>
      <c r="Q3671" t="b">
        <v>1</v>
      </c>
      <c r="R3671" t="s">
        <v>8271</v>
      </c>
      <c r="S3671" s="7">
        <f t="shared" si="286"/>
        <v>138.19999999999999</v>
      </c>
      <c r="T3671" s="7">
        <f t="shared" si="289"/>
        <v>81.294117647058826</v>
      </c>
      <c r="U3671" t="s">
        <v>8317</v>
      </c>
      <c r="V3671" t="s">
        <v>8318</v>
      </c>
    </row>
    <row r="3672" spans="1:22" ht="4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12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4">
        <f t="shared" si="287"/>
        <v>42142.264016203699</v>
      </c>
      <c r="M3672" s="19">
        <f t="shared" si="288"/>
        <v>2015</v>
      </c>
      <c r="N3672" s="14">
        <f t="shared" si="285"/>
        <v>42155.708333333328</v>
      </c>
      <c r="O3672" t="b">
        <v>0</v>
      </c>
      <c r="P3672">
        <v>12</v>
      </c>
      <c r="Q3672" t="b">
        <v>1</v>
      </c>
      <c r="R3672" t="s">
        <v>8271</v>
      </c>
      <c r="S3672" s="7">
        <f t="shared" si="286"/>
        <v>109.54545454545455</v>
      </c>
      <c r="T3672" s="7">
        <f t="shared" si="289"/>
        <v>20.083333333333332</v>
      </c>
      <c r="U3672" t="s">
        <v>8317</v>
      </c>
      <c r="V3672" t="s">
        <v>8318</v>
      </c>
    </row>
    <row r="3673" spans="1:22" ht="4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40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4">
        <f t="shared" si="287"/>
        <v>41820.37809027778</v>
      </c>
      <c r="M3673" s="19">
        <f t="shared" si="288"/>
        <v>2014</v>
      </c>
      <c r="N3673" s="14">
        <f t="shared" si="285"/>
        <v>41840.915972222225</v>
      </c>
      <c r="O3673" t="b">
        <v>0</v>
      </c>
      <c r="P3673">
        <v>40</v>
      </c>
      <c r="Q3673" t="b">
        <v>1</v>
      </c>
      <c r="R3673" t="s">
        <v>8271</v>
      </c>
      <c r="S3673" s="7">
        <f t="shared" si="286"/>
        <v>100.85714285714286</v>
      </c>
      <c r="T3673" s="7">
        <f t="shared" si="289"/>
        <v>88.25</v>
      </c>
      <c r="U3673" t="s">
        <v>8317</v>
      </c>
      <c r="V3673" t="s">
        <v>8318</v>
      </c>
    </row>
    <row r="3674" spans="1:22" ht="45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57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4">
        <f t="shared" si="287"/>
        <v>41878.696574074071</v>
      </c>
      <c r="M3674" s="19">
        <f t="shared" si="288"/>
        <v>2014</v>
      </c>
      <c r="N3674" s="14">
        <f t="shared" si="285"/>
        <v>41908.696574074071</v>
      </c>
      <c r="O3674" t="b">
        <v>0</v>
      </c>
      <c r="P3674">
        <v>57</v>
      </c>
      <c r="Q3674" t="b">
        <v>1</v>
      </c>
      <c r="R3674" t="s">
        <v>8271</v>
      </c>
      <c r="S3674" s="7">
        <f t="shared" si="286"/>
        <v>101.53333333333335</v>
      </c>
      <c r="T3674" s="7">
        <f t="shared" si="289"/>
        <v>53.438596491228068</v>
      </c>
      <c r="U3674" t="s">
        <v>8317</v>
      </c>
      <c r="V3674" t="s">
        <v>8318</v>
      </c>
    </row>
    <row r="3675" spans="1:22" ht="4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114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4">
        <f t="shared" si="287"/>
        <v>41914.045104166667</v>
      </c>
      <c r="M3675" s="19">
        <f t="shared" si="288"/>
        <v>2014</v>
      </c>
      <c r="N3675" s="14">
        <f t="shared" si="285"/>
        <v>41948.286111111112</v>
      </c>
      <c r="O3675" t="b">
        <v>0</v>
      </c>
      <c r="P3675">
        <v>114</v>
      </c>
      <c r="Q3675" t="b">
        <v>1</v>
      </c>
      <c r="R3675" t="s">
        <v>8271</v>
      </c>
      <c r="S3675" s="7">
        <f t="shared" si="286"/>
        <v>113.625</v>
      </c>
      <c r="T3675" s="7">
        <f t="shared" si="289"/>
        <v>39.868421052631582</v>
      </c>
      <c r="U3675" t="s">
        <v>8317</v>
      </c>
      <c r="V3675" t="s">
        <v>8318</v>
      </c>
    </row>
    <row r="3676" spans="1:22" ht="4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31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4">
        <f t="shared" si="287"/>
        <v>42556.623020833329</v>
      </c>
      <c r="M3676" s="19">
        <f t="shared" si="288"/>
        <v>2016</v>
      </c>
      <c r="N3676" s="14">
        <f t="shared" si="285"/>
        <v>42616.623020833329</v>
      </c>
      <c r="O3676" t="b">
        <v>0</v>
      </c>
      <c r="P3676">
        <v>31</v>
      </c>
      <c r="Q3676" t="b">
        <v>1</v>
      </c>
      <c r="R3676" t="s">
        <v>8271</v>
      </c>
      <c r="S3676" s="7">
        <f t="shared" si="286"/>
        <v>100</v>
      </c>
      <c r="T3676" s="7">
        <f t="shared" si="289"/>
        <v>145.16129032258064</v>
      </c>
      <c r="U3676" t="s">
        <v>8317</v>
      </c>
      <c r="V3676" t="s">
        <v>8318</v>
      </c>
    </row>
    <row r="3677" spans="1:22" ht="4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3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4">
        <f t="shared" si="287"/>
        <v>42493.347013888888</v>
      </c>
      <c r="M3677" s="19">
        <f t="shared" si="288"/>
        <v>2016</v>
      </c>
      <c r="N3677" s="14">
        <f t="shared" si="285"/>
        <v>42505.708333333328</v>
      </c>
      <c r="O3677" t="b">
        <v>0</v>
      </c>
      <c r="P3677">
        <v>3</v>
      </c>
      <c r="Q3677" t="b">
        <v>1</v>
      </c>
      <c r="R3677" t="s">
        <v>8271</v>
      </c>
      <c r="S3677" s="7">
        <f t="shared" si="286"/>
        <v>140</v>
      </c>
      <c r="T3677" s="7">
        <f t="shared" si="289"/>
        <v>23.333333333333332</v>
      </c>
      <c r="U3677" t="s">
        <v>8317</v>
      </c>
      <c r="V3677" t="s">
        <v>8318</v>
      </c>
    </row>
    <row r="3678" spans="1:22" ht="4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16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4">
        <f t="shared" si="287"/>
        <v>41876.565787037034</v>
      </c>
      <c r="M3678" s="19">
        <f t="shared" si="288"/>
        <v>2014</v>
      </c>
      <c r="N3678" s="14">
        <f t="shared" si="285"/>
        <v>41894.565787037034</v>
      </c>
      <c r="O3678" t="b">
        <v>0</v>
      </c>
      <c r="P3678">
        <v>16</v>
      </c>
      <c r="Q3678" t="b">
        <v>1</v>
      </c>
      <c r="R3678" t="s">
        <v>8271</v>
      </c>
      <c r="S3678" s="7">
        <f t="shared" si="286"/>
        <v>128.75</v>
      </c>
      <c r="T3678" s="7">
        <f t="shared" si="289"/>
        <v>64.375</v>
      </c>
      <c r="U3678" t="s">
        <v>8317</v>
      </c>
      <c r="V3678" t="s">
        <v>8318</v>
      </c>
    </row>
    <row r="3679" spans="1:22" ht="30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199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4">
        <f t="shared" si="287"/>
        <v>41802.324282407411</v>
      </c>
      <c r="M3679" s="19">
        <f t="shared" si="288"/>
        <v>2014</v>
      </c>
      <c r="N3679" s="14">
        <f t="shared" si="285"/>
        <v>41822.915972222225</v>
      </c>
      <c r="O3679" t="b">
        <v>0</v>
      </c>
      <c r="P3679">
        <v>199</v>
      </c>
      <c r="Q3679" t="b">
        <v>1</v>
      </c>
      <c r="R3679" t="s">
        <v>8271</v>
      </c>
      <c r="S3679" s="7">
        <f t="shared" si="286"/>
        <v>102.90416666666667</v>
      </c>
      <c r="T3679" s="7">
        <f t="shared" si="289"/>
        <v>62.052763819095475</v>
      </c>
      <c r="U3679" t="s">
        <v>8317</v>
      </c>
      <c r="V3679" t="s">
        <v>8318</v>
      </c>
    </row>
    <row r="3680" spans="1:22" ht="30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31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4">
        <f t="shared" si="287"/>
        <v>42120.281226851846</v>
      </c>
      <c r="M3680" s="19">
        <f t="shared" si="288"/>
        <v>2015</v>
      </c>
      <c r="N3680" s="14">
        <f t="shared" si="285"/>
        <v>42155.281226851846</v>
      </c>
      <c r="O3680" t="b">
        <v>0</v>
      </c>
      <c r="P3680">
        <v>31</v>
      </c>
      <c r="Q3680" t="b">
        <v>1</v>
      </c>
      <c r="R3680" t="s">
        <v>8271</v>
      </c>
      <c r="S3680" s="7">
        <f t="shared" si="286"/>
        <v>102.49999999999999</v>
      </c>
      <c r="T3680" s="7">
        <f t="shared" si="289"/>
        <v>66.129032258064512</v>
      </c>
      <c r="U3680" t="s">
        <v>8317</v>
      </c>
      <c r="V3680" t="s">
        <v>8318</v>
      </c>
    </row>
    <row r="3681" spans="1:22" ht="4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30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4">
        <f t="shared" si="287"/>
        <v>41786.511354166665</v>
      </c>
      <c r="M3681" s="19">
        <f t="shared" si="288"/>
        <v>2014</v>
      </c>
      <c r="N3681" s="14">
        <f t="shared" si="285"/>
        <v>41820.957638888889</v>
      </c>
      <c r="O3681" t="b">
        <v>0</v>
      </c>
      <c r="P3681">
        <v>30</v>
      </c>
      <c r="Q3681" t="b">
        <v>1</v>
      </c>
      <c r="R3681" t="s">
        <v>8271</v>
      </c>
      <c r="S3681" s="7">
        <f t="shared" si="286"/>
        <v>110.1</v>
      </c>
      <c r="T3681" s="7">
        <f t="shared" si="289"/>
        <v>73.400000000000006</v>
      </c>
      <c r="U3681" t="s">
        <v>8317</v>
      </c>
      <c r="V3681" t="s">
        <v>8318</v>
      </c>
    </row>
    <row r="3682" spans="1:22" ht="30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34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4">
        <f t="shared" si="287"/>
        <v>42627.204097222224</v>
      </c>
      <c r="M3682" s="19">
        <f t="shared" si="288"/>
        <v>2016</v>
      </c>
      <c r="N3682" s="14">
        <f t="shared" si="285"/>
        <v>42648.204097222224</v>
      </c>
      <c r="O3682" t="b">
        <v>0</v>
      </c>
      <c r="P3682">
        <v>34</v>
      </c>
      <c r="Q3682" t="b">
        <v>1</v>
      </c>
      <c r="R3682" t="s">
        <v>8271</v>
      </c>
      <c r="S3682" s="7">
        <f t="shared" si="286"/>
        <v>112.76666666666667</v>
      </c>
      <c r="T3682" s="7">
        <f t="shared" si="289"/>
        <v>99.5</v>
      </c>
      <c r="U3682" t="s">
        <v>8317</v>
      </c>
      <c r="V3682" t="s">
        <v>8318</v>
      </c>
    </row>
    <row r="3683" spans="1:22" ht="60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18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4">
        <f t="shared" si="287"/>
        <v>42374.401504629626</v>
      </c>
      <c r="M3683" s="19">
        <f t="shared" si="288"/>
        <v>2016</v>
      </c>
      <c r="N3683" s="14">
        <f t="shared" si="285"/>
        <v>42384.401504629626</v>
      </c>
      <c r="O3683" t="b">
        <v>0</v>
      </c>
      <c r="P3683">
        <v>18</v>
      </c>
      <c r="Q3683" t="b">
        <v>1</v>
      </c>
      <c r="R3683" t="s">
        <v>8271</v>
      </c>
      <c r="S3683" s="7">
        <f t="shared" si="286"/>
        <v>111.9</v>
      </c>
      <c r="T3683" s="7">
        <f t="shared" si="289"/>
        <v>62.166666666666664</v>
      </c>
      <c r="U3683" t="s">
        <v>8317</v>
      </c>
      <c r="V3683" t="s">
        <v>8318</v>
      </c>
    </row>
    <row r="3684" spans="1:22" ht="4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67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4">
        <f t="shared" si="287"/>
        <v>41772.435393518521</v>
      </c>
      <c r="M3684" s="19">
        <f t="shared" si="288"/>
        <v>2014</v>
      </c>
      <c r="N3684" s="14">
        <f t="shared" si="285"/>
        <v>41806.040972222225</v>
      </c>
      <c r="O3684" t="b">
        <v>0</v>
      </c>
      <c r="P3684">
        <v>67</v>
      </c>
      <c r="Q3684" t="b">
        <v>1</v>
      </c>
      <c r="R3684" t="s">
        <v>8271</v>
      </c>
      <c r="S3684" s="7">
        <f t="shared" si="286"/>
        <v>139.19999999999999</v>
      </c>
      <c r="T3684" s="7">
        <f t="shared" si="289"/>
        <v>62.328358208955223</v>
      </c>
      <c r="U3684" t="s">
        <v>8317</v>
      </c>
      <c r="V3684" t="s">
        <v>8318</v>
      </c>
    </row>
    <row r="3685" spans="1:22" ht="30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66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4">
        <f t="shared" si="287"/>
        <v>42632.866851851853</v>
      </c>
      <c r="M3685" s="19">
        <f t="shared" si="288"/>
        <v>2016</v>
      </c>
      <c r="N3685" s="14">
        <f t="shared" si="285"/>
        <v>42662.866851851853</v>
      </c>
      <c r="O3685" t="b">
        <v>0</v>
      </c>
      <c r="P3685">
        <v>66</v>
      </c>
      <c r="Q3685" t="b">
        <v>1</v>
      </c>
      <c r="R3685" t="s">
        <v>8271</v>
      </c>
      <c r="S3685" s="7">
        <f t="shared" si="286"/>
        <v>110.85714285714286</v>
      </c>
      <c r="T3685" s="7">
        <f t="shared" si="289"/>
        <v>58.787878787878789</v>
      </c>
      <c r="U3685" t="s">
        <v>8317</v>
      </c>
      <c r="V3685" t="s">
        <v>8318</v>
      </c>
    </row>
    <row r="3686" spans="1:22" ht="4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23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4">
        <f t="shared" si="287"/>
        <v>42218.930393518516</v>
      </c>
      <c r="M3686" s="19">
        <f t="shared" si="288"/>
        <v>2015</v>
      </c>
      <c r="N3686" s="14">
        <f t="shared" si="285"/>
        <v>42248.930393518516</v>
      </c>
      <c r="O3686" t="b">
        <v>0</v>
      </c>
      <c r="P3686">
        <v>23</v>
      </c>
      <c r="Q3686" t="b">
        <v>1</v>
      </c>
      <c r="R3686" t="s">
        <v>8271</v>
      </c>
      <c r="S3686" s="7">
        <f t="shared" si="286"/>
        <v>139.06666666666666</v>
      </c>
      <c r="T3686" s="7">
        <f t="shared" si="289"/>
        <v>45.347826086956523</v>
      </c>
      <c r="U3686" t="s">
        <v>8317</v>
      </c>
      <c r="V3686" t="s">
        <v>8318</v>
      </c>
    </row>
    <row r="3687" spans="1:22" ht="4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126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4">
        <f t="shared" si="287"/>
        <v>41753.343275462961</v>
      </c>
      <c r="M3687" s="19">
        <f t="shared" si="288"/>
        <v>2014</v>
      </c>
      <c r="N3687" s="14">
        <f t="shared" si="285"/>
        <v>41778.625</v>
      </c>
      <c r="O3687" t="b">
        <v>0</v>
      </c>
      <c r="P3687">
        <v>126</v>
      </c>
      <c r="Q3687" t="b">
        <v>1</v>
      </c>
      <c r="R3687" t="s">
        <v>8271</v>
      </c>
      <c r="S3687" s="7">
        <f t="shared" si="286"/>
        <v>105.69999999999999</v>
      </c>
      <c r="T3687" s="7">
        <f t="shared" si="289"/>
        <v>41.944444444444443</v>
      </c>
      <c r="U3687" t="s">
        <v>8317</v>
      </c>
      <c r="V3687" t="s">
        <v>8318</v>
      </c>
    </row>
    <row r="3688" spans="1:22" ht="30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6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4">
        <f t="shared" si="287"/>
        <v>42230.412731481483</v>
      </c>
      <c r="M3688" s="19">
        <f t="shared" si="288"/>
        <v>2015</v>
      </c>
      <c r="N3688" s="14">
        <f t="shared" si="285"/>
        <v>42244.915972222225</v>
      </c>
      <c r="O3688" t="b">
        <v>0</v>
      </c>
      <c r="P3688">
        <v>6</v>
      </c>
      <c r="Q3688" t="b">
        <v>1</v>
      </c>
      <c r="R3688" t="s">
        <v>8271</v>
      </c>
      <c r="S3688" s="7">
        <f t="shared" si="286"/>
        <v>101.42857142857142</v>
      </c>
      <c r="T3688" s="7">
        <f t="shared" si="289"/>
        <v>59.166666666666664</v>
      </c>
      <c r="U3688" t="s">
        <v>8317</v>
      </c>
      <c r="V3688" t="s">
        <v>8318</v>
      </c>
    </row>
    <row r="3689" spans="1:22" ht="4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25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4">
        <f t="shared" si="287"/>
        <v>41786.968229166669</v>
      </c>
      <c r="M3689" s="19">
        <f t="shared" si="288"/>
        <v>2014</v>
      </c>
      <c r="N3689" s="14">
        <f t="shared" si="285"/>
        <v>41816.968229166669</v>
      </c>
      <c r="O3689" t="b">
        <v>0</v>
      </c>
      <c r="P3689">
        <v>25</v>
      </c>
      <c r="Q3689" t="b">
        <v>1</v>
      </c>
      <c r="R3689" t="s">
        <v>8271</v>
      </c>
      <c r="S3689" s="7">
        <f t="shared" si="286"/>
        <v>100.245</v>
      </c>
      <c r="T3689" s="7">
        <f t="shared" si="289"/>
        <v>200.49</v>
      </c>
      <c r="U3689" t="s">
        <v>8317</v>
      </c>
      <c r="V3689" t="s">
        <v>8318</v>
      </c>
    </row>
    <row r="3690" spans="1:22" ht="4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39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4">
        <f t="shared" si="287"/>
        <v>41829.537083333329</v>
      </c>
      <c r="M3690" s="19">
        <f t="shared" si="288"/>
        <v>2014</v>
      </c>
      <c r="N3690" s="14">
        <f t="shared" si="285"/>
        <v>41859.537083333329</v>
      </c>
      <c r="O3690" t="b">
        <v>0</v>
      </c>
      <c r="P3690">
        <v>39</v>
      </c>
      <c r="Q3690" t="b">
        <v>1</v>
      </c>
      <c r="R3690" t="s">
        <v>8271</v>
      </c>
      <c r="S3690" s="7">
        <f t="shared" si="286"/>
        <v>109.16666666666666</v>
      </c>
      <c r="T3690" s="7">
        <f t="shared" si="289"/>
        <v>83.974358974358978</v>
      </c>
      <c r="U3690" t="s">
        <v>8317</v>
      </c>
      <c r="V3690" t="s">
        <v>8318</v>
      </c>
    </row>
    <row r="3691" spans="1:22" ht="4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62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4">
        <f t="shared" si="287"/>
        <v>42147.576840277776</v>
      </c>
      <c r="M3691" s="19">
        <f t="shared" si="288"/>
        <v>2015</v>
      </c>
      <c r="N3691" s="14">
        <f t="shared" si="285"/>
        <v>42176.684027777781</v>
      </c>
      <c r="O3691" t="b">
        <v>0</v>
      </c>
      <c r="P3691">
        <v>62</v>
      </c>
      <c r="Q3691" t="b">
        <v>1</v>
      </c>
      <c r="R3691" t="s">
        <v>8271</v>
      </c>
      <c r="S3691" s="7">
        <f t="shared" si="286"/>
        <v>118.33333333333333</v>
      </c>
      <c r="T3691" s="7">
        <f t="shared" si="289"/>
        <v>57.258064516129032</v>
      </c>
      <c r="U3691" t="s">
        <v>8317</v>
      </c>
      <c r="V3691" t="s">
        <v>8318</v>
      </c>
    </row>
    <row r="3692" spans="1:22" ht="4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31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4">
        <f t="shared" si="287"/>
        <v>41940.348182870366</v>
      </c>
      <c r="M3692" s="19">
        <f t="shared" si="288"/>
        <v>2014</v>
      </c>
      <c r="N3692" s="14">
        <f t="shared" si="285"/>
        <v>41970.389849537038</v>
      </c>
      <c r="O3692" t="b">
        <v>0</v>
      </c>
      <c r="P3692">
        <v>31</v>
      </c>
      <c r="Q3692" t="b">
        <v>1</v>
      </c>
      <c r="R3692" t="s">
        <v>8271</v>
      </c>
      <c r="S3692" s="7">
        <f t="shared" si="286"/>
        <v>120</v>
      </c>
      <c r="T3692" s="7">
        <f t="shared" si="289"/>
        <v>58.064516129032256</v>
      </c>
      <c r="U3692" t="s">
        <v>8317</v>
      </c>
      <c r="V3692" t="s">
        <v>8318</v>
      </c>
    </row>
    <row r="3693" spans="1:22" ht="30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274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4">
        <f t="shared" si="287"/>
        <v>42020.450567129628</v>
      </c>
      <c r="M3693" s="19">
        <f t="shared" si="288"/>
        <v>2015</v>
      </c>
      <c r="N3693" s="14">
        <f t="shared" si="285"/>
        <v>42064.957638888889</v>
      </c>
      <c r="O3693" t="b">
        <v>0</v>
      </c>
      <c r="P3693">
        <v>274</v>
      </c>
      <c r="Q3693" t="b">
        <v>1</v>
      </c>
      <c r="R3693" t="s">
        <v>8271</v>
      </c>
      <c r="S3693" s="7">
        <f t="shared" si="286"/>
        <v>127.96000000000001</v>
      </c>
      <c r="T3693" s="7">
        <f t="shared" si="289"/>
        <v>186.80291970802921</v>
      </c>
      <c r="U3693" t="s">
        <v>8317</v>
      </c>
      <c r="V3693" t="s">
        <v>8318</v>
      </c>
    </row>
    <row r="3694" spans="1:22" ht="30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17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4">
        <f t="shared" si="287"/>
        <v>41891.71503472222</v>
      </c>
      <c r="M3694" s="19">
        <f t="shared" si="288"/>
        <v>2014</v>
      </c>
      <c r="N3694" s="14">
        <f t="shared" si="285"/>
        <v>41900.75</v>
      </c>
      <c r="O3694" t="b">
        <v>0</v>
      </c>
      <c r="P3694">
        <v>17</v>
      </c>
      <c r="Q3694" t="b">
        <v>1</v>
      </c>
      <c r="R3694" t="s">
        <v>8271</v>
      </c>
      <c r="S3694" s="7">
        <f t="shared" si="286"/>
        <v>126</v>
      </c>
      <c r="T3694" s="7">
        <f t="shared" si="289"/>
        <v>74.117647058823536</v>
      </c>
      <c r="U3694" t="s">
        <v>8317</v>
      </c>
      <c r="V3694" t="s">
        <v>8318</v>
      </c>
    </row>
    <row r="3695" spans="1:22" ht="4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14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4">
        <f t="shared" si="287"/>
        <v>42308.941307870366</v>
      </c>
      <c r="M3695" s="19">
        <f t="shared" si="288"/>
        <v>2015</v>
      </c>
      <c r="N3695" s="14">
        <f t="shared" si="285"/>
        <v>42338.6875</v>
      </c>
      <c r="O3695" t="b">
        <v>0</v>
      </c>
      <c r="P3695">
        <v>14</v>
      </c>
      <c r="Q3695" t="b">
        <v>1</v>
      </c>
      <c r="R3695" t="s">
        <v>8271</v>
      </c>
      <c r="S3695" s="7">
        <f t="shared" si="286"/>
        <v>129.12912912912913</v>
      </c>
      <c r="T3695" s="7">
        <f t="shared" si="289"/>
        <v>30.714285714285715</v>
      </c>
      <c r="U3695" t="s">
        <v>8317</v>
      </c>
      <c r="V3695" t="s">
        <v>8318</v>
      </c>
    </row>
    <row r="3696" spans="1:22" ht="45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60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4">
        <f t="shared" si="287"/>
        <v>42489.883877314816</v>
      </c>
      <c r="M3696" s="19">
        <f t="shared" si="288"/>
        <v>2016</v>
      </c>
      <c r="N3696" s="14">
        <f t="shared" si="285"/>
        <v>42526.833333333328</v>
      </c>
      <c r="O3696" t="b">
        <v>0</v>
      </c>
      <c r="P3696">
        <v>60</v>
      </c>
      <c r="Q3696" t="b">
        <v>1</v>
      </c>
      <c r="R3696" t="s">
        <v>8271</v>
      </c>
      <c r="S3696" s="7">
        <f t="shared" si="286"/>
        <v>107.42857142857143</v>
      </c>
      <c r="T3696" s="7">
        <f t="shared" si="289"/>
        <v>62.666666666666664</v>
      </c>
      <c r="U3696" t="s">
        <v>8317</v>
      </c>
      <c r="V3696" t="s">
        <v>8318</v>
      </c>
    </row>
    <row r="3697" spans="1:22" ht="45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33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4">
        <f t="shared" si="287"/>
        <v>41995.620486111111</v>
      </c>
      <c r="M3697" s="19">
        <f t="shared" si="288"/>
        <v>2014</v>
      </c>
      <c r="N3697" s="14">
        <f t="shared" si="285"/>
        <v>42015.620486111111</v>
      </c>
      <c r="O3697" t="b">
        <v>0</v>
      </c>
      <c r="P3697">
        <v>33</v>
      </c>
      <c r="Q3697" t="b">
        <v>1</v>
      </c>
      <c r="R3697" t="s">
        <v>8271</v>
      </c>
      <c r="S3697" s="7">
        <f t="shared" si="286"/>
        <v>100.125</v>
      </c>
      <c r="T3697" s="7">
        <f t="shared" si="289"/>
        <v>121.36363636363636</v>
      </c>
      <c r="U3697" t="s">
        <v>8317</v>
      </c>
      <c r="V3697" t="s">
        <v>8318</v>
      </c>
    </row>
    <row r="3698" spans="1:22" ht="4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78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4">
        <f t="shared" si="287"/>
        <v>41988.367083333331</v>
      </c>
      <c r="M3698" s="19">
        <f t="shared" si="288"/>
        <v>2014</v>
      </c>
      <c r="N3698" s="14">
        <f t="shared" si="285"/>
        <v>42048.367083333331</v>
      </c>
      <c r="O3698" t="b">
        <v>0</v>
      </c>
      <c r="P3698">
        <v>78</v>
      </c>
      <c r="Q3698" t="b">
        <v>1</v>
      </c>
      <c r="R3698" t="s">
        <v>8271</v>
      </c>
      <c r="S3698" s="7">
        <f t="shared" si="286"/>
        <v>155</v>
      </c>
      <c r="T3698" s="7">
        <f t="shared" si="289"/>
        <v>39.743589743589745</v>
      </c>
      <c r="U3698" t="s">
        <v>8317</v>
      </c>
      <c r="V3698" t="s">
        <v>8318</v>
      </c>
    </row>
    <row r="3699" spans="1:22" ht="4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30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4">
        <f t="shared" si="287"/>
        <v>42479.215833333335</v>
      </c>
      <c r="M3699" s="19">
        <f t="shared" si="288"/>
        <v>2016</v>
      </c>
      <c r="N3699" s="14">
        <f t="shared" si="285"/>
        <v>42500.215833333335</v>
      </c>
      <c r="O3699" t="b">
        <v>0</v>
      </c>
      <c r="P3699">
        <v>30</v>
      </c>
      <c r="Q3699" t="b">
        <v>1</v>
      </c>
      <c r="R3699" t="s">
        <v>8271</v>
      </c>
      <c r="S3699" s="7">
        <f t="shared" si="286"/>
        <v>108</v>
      </c>
      <c r="T3699" s="7">
        <f t="shared" si="289"/>
        <v>72</v>
      </c>
      <c r="U3699" t="s">
        <v>8317</v>
      </c>
      <c r="V3699" t="s">
        <v>8318</v>
      </c>
    </row>
    <row r="3700" spans="1:22" ht="30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136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4">
        <f t="shared" si="287"/>
        <v>42401.556562500002</v>
      </c>
      <c r="M3700" s="19">
        <f t="shared" si="288"/>
        <v>2016</v>
      </c>
      <c r="N3700" s="14">
        <f t="shared" si="285"/>
        <v>42431.556562500002</v>
      </c>
      <c r="O3700" t="b">
        <v>0</v>
      </c>
      <c r="P3700">
        <v>136</v>
      </c>
      <c r="Q3700" t="b">
        <v>1</v>
      </c>
      <c r="R3700" t="s">
        <v>8271</v>
      </c>
      <c r="S3700" s="7">
        <f t="shared" si="286"/>
        <v>110.52</v>
      </c>
      <c r="T3700" s="7">
        <f t="shared" si="289"/>
        <v>40.632352941176471</v>
      </c>
      <c r="U3700" t="s">
        <v>8317</v>
      </c>
      <c r="V3700" t="s">
        <v>8318</v>
      </c>
    </row>
    <row r="3701" spans="1:22" ht="45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40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4">
        <f t="shared" si="287"/>
        <v>41897.352037037039</v>
      </c>
      <c r="M3701" s="19">
        <f t="shared" si="288"/>
        <v>2014</v>
      </c>
      <c r="N3701" s="14">
        <f t="shared" si="285"/>
        <v>41927.352037037039</v>
      </c>
      <c r="O3701" t="b">
        <v>0</v>
      </c>
      <c r="P3701">
        <v>40</v>
      </c>
      <c r="Q3701" t="b">
        <v>1</v>
      </c>
      <c r="R3701" t="s">
        <v>8271</v>
      </c>
      <c r="S3701" s="7">
        <f t="shared" si="286"/>
        <v>100.8</v>
      </c>
      <c r="T3701" s="7">
        <f t="shared" si="289"/>
        <v>63</v>
      </c>
      <c r="U3701" t="s">
        <v>8317</v>
      </c>
      <c r="V3701" t="s">
        <v>8318</v>
      </c>
    </row>
    <row r="3702" spans="1:22" ht="30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18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4">
        <f t="shared" si="287"/>
        <v>41882.335648148146</v>
      </c>
      <c r="M3702" s="19">
        <f t="shared" si="288"/>
        <v>2014</v>
      </c>
      <c r="N3702" s="14">
        <f t="shared" si="285"/>
        <v>41912.416666666664</v>
      </c>
      <c r="O3702" t="b">
        <v>0</v>
      </c>
      <c r="P3702">
        <v>18</v>
      </c>
      <c r="Q3702" t="b">
        <v>1</v>
      </c>
      <c r="R3702" t="s">
        <v>8271</v>
      </c>
      <c r="S3702" s="7">
        <f t="shared" si="286"/>
        <v>121.2</v>
      </c>
      <c r="T3702" s="7">
        <f t="shared" si="289"/>
        <v>33.666666666666664</v>
      </c>
      <c r="U3702" t="s">
        <v>8317</v>
      </c>
      <c r="V3702" t="s">
        <v>8318</v>
      </c>
    </row>
    <row r="3703" spans="1:22" ht="4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39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4">
        <f t="shared" si="287"/>
        <v>42129.291585648149</v>
      </c>
      <c r="M3703" s="19">
        <f t="shared" si="288"/>
        <v>2015</v>
      </c>
      <c r="N3703" s="14">
        <f t="shared" si="285"/>
        <v>42159.291585648149</v>
      </c>
      <c r="O3703" t="b">
        <v>0</v>
      </c>
      <c r="P3703">
        <v>39</v>
      </c>
      <c r="Q3703" t="b">
        <v>1</v>
      </c>
      <c r="R3703" t="s">
        <v>8271</v>
      </c>
      <c r="S3703" s="7">
        <f t="shared" si="286"/>
        <v>100.33333333333334</v>
      </c>
      <c r="T3703" s="7">
        <f t="shared" si="289"/>
        <v>38.589743589743591</v>
      </c>
      <c r="U3703" t="s">
        <v>8317</v>
      </c>
      <c r="V3703" t="s">
        <v>8318</v>
      </c>
    </row>
    <row r="3704" spans="1:22" ht="45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21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4">
        <f t="shared" si="287"/>
        <v>42524.28800925926</v>
      </c>
      <c r="M3704" s="19">
        <f t="shared" si="288"/>
        <v>2016</v>
      </c>
      <c r="N3704" s="14">
        <f t="shared" si="285"/>
        <v>42561.707638888889</v>
      </c>
      <c r="O3704" t="b">
        <v>0</v>
      </c>
      <c r="P3704">
        <v>21</v>
      </c>
      <c r="Q3704" t="b">
        <v>1</v>
      </c>
      <c r="R3704" t="s">
        <v>8271</v>
      </c>
      <c r="S3704" s="7">
        <f t="shared" si="286"/>
        <v>109.16666666666666</v>
      </c>
      <c r="T3704" s="7">
        <f t="shared" si="289"/>
        <v>155.95238095238096</v>
      </c>
      <c r="U3704" t="s">
        <v>8317</v>
      </c>
      <c r="V3704" t="s">
        <v>8318</v>
      </c>
    </row>
    <row r="3705" spans="1:22" ht="4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30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4">
        <f t="shared" si="287"/>
        <v>42556.254490740743</v>
      </c>
      <c r="M3705" s="19">
        <f t="shared" si="288"/>
        <v>2016</v>
      </c>
      <c r="N3705" s="14">
        <f t="shared" si="285"/>
        <v>42595.040972222225</v>
      </c>
      <c r="O3705" t="b">
        <v>0</v>
      </c>
      <c r="P3705">
        <v>30</v>
      </c>
      <c r="Q3705" t="b">
        <v>1</v>
      </c>
      <c r="R3705" t="s">
        <v>8271</v>
      </c>
      <c r="S3705" s="7">
        <f t="shared" si="286"/>
        <v>123.42857142857142</v>
      </c>
      <c r="T3705" s="7">
        <f t="shared" si="289"/>
        <v>43.2</v>
      </c>
      <c r="U3705" t="s">
        <v>8317</v>
      </c>
      <c r="V3705" t="s">
        <v>8318</v>
      </c>
    </row>
    <row r="3706" spans="1:22" ht="4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27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4">
        <f t="shared" si="287"/>
        <v>42461.439745370371</v>
      </c>
      <c r="M3706" s="19">
        <f t="shared" si="288"/>
        <v>2016</v>
      </c>
      <c r="N3706" s="14">
        <f t="shared" si="285"/>
        <v>42521.439745370371</v>
      </c>
      <c r="O3706" t="b">
        <v>0</v>
      </c>
      <c r="P3706">
        <v>27</v>
      </c>
      <c r="Q3706" t="b">
        <v>1</v>
      </c>
      <c r="R3706" t="s">
        <v>8271</v>
      </c>
      <c r="S3706" s="7">
        <f t="shared" si="286"/>
        <v>136.33666666666667</v>
      </c>
      <c r="T3706" s="7">
        <f t="shared" si="289"/>
        <v>15.148518518518518</v>
      </c>
      <c r="U3706" t="s">
        <v>8317</v>
      </c>
      <c r="V3706" t="s">
        <v>8318</v>
      </c>
    </row>
    <row r="3707" spans="1:22" ht="4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35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4">
        <f t="shared" si="287"/>
        <v>41792.292986111112</v>
      </c>
      <c r="M3707" s="19">
        <f t="shared" si="288"/>
        <v>2014</v>
      </c>
      <c r="N3707" s="14">
        <f t="shared" si="285"/>
        <v>41813.5</v>
      </c>
      <c r="O3707" t="b">
        <v>0</v>
      </c>
      <c r="P3707">
        <v>35</v>
      </c>
      <c r="Q3707" t="b">
        <v>1</v>
      </c>
      <c r="R3707" t="s">
        <v>8271</v>
      </c>
      <c r="S3707" s="7">
        <f t="shared" si="286"/>
        <v>103.46657233816768</v>
      </c>
      <c r="T3707" s="7">
        <f t="shared" si="289"/>
        <v>83.571428571428569</v>
      </c>
      <c r="U3707" t="s">
        <v>8317</v>
      </c>
      <c r="V3707" t="s">
        <v>8318</v>
      </c>
    </row>
    <row r="3708" spans="1:22" ht="30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13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4">
        <f t="shared" si="287"/>
        <v>41879.663761574076</v>
      </c>
      <c r="M3708" s="19">
        <f t="shared" si="288"/>
        <v>2014</v>
      </c>
      <c r="N3708" s="14">
        <f t="shared" si="285"/>
        <v>41894.663761574076</v>
      </c>
      <c r="O3708" t="b">
        <v>0</v>
      </c>
      <c r="P3708">
        <v>13</v>
      </c>
      <c r="Q3708" t="b">
        <v>1</v>
      </c>
      <c r="R3708" t="s">
        <v>8271</v>
      </c>
      <c r="S3708" s="7">
        <f t="shared" si="286"/>
        <v>121.33333333333334</v>
      </c>
      <c r="T3708" s="7">
        <f t="shared" si="289"/>
        <v>140</v>
      </c>
      <c r="U3708" t="s">
        <v>8317</v>
      </c>
      <c r="V3708" t="s">
        <v>8318</v>
      </c>
    </row>
    <row r="3709" spans="1:22" ht="30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23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4">
        <f t="shared" si="287"/>
        <v>42551.798356481479</v>
      </c>
      <c r="M3709" s="19">
        <f t="shared" si="288"/>
        <v>2016</v>
      </c>
      <c r="N3709" s="14">
        <f t="shared" si="285"/>
        <v>42572.976388888885</v>
      </c>
      <c r="O3709" t="b">
        <v>0</v>
      </c>
      <c r="P3709">
        <v>23</v>
      </c>
      <c r="Q3709" t="b">
        <v>1</v>
      </c>
      <c r="R3709" t="s">
        <v>8271</v>
      </c>
      <c r="S3709" s="7">
        <f t="shared" si="286"/>
        <v>186</v>
      </c>
      <c r="T3709" s="7">
        <f t="shared" si="289"/>
        <v>80.869565217391298</v>
      </c>
      <c r="U3709" t="s">
        <v>8317</v>
      </c>
      <c r="V3709" t="s">
        <v>8318</v>
      </c>
    </row>
    <row r="3710" spans="1:22" ht="45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39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4">
        <f t="shared" si="287"/>
        <v>41809.892199074078</v>
      </c>
      <c r="M3710" s="19">
        <f t="shared" si="288"/>
        <v>2014</v>
      </c>
      <c r="N3710" s="14">
        <f t="shared" si="285"/>
        <v>41823.892199074078</v>
      </c>
      <c r="O3710" t="b">
        <v>0</v>
      </c>
      <c r="P3710">
        <v>39</v>
      </c>
      <c r="Q3710" t="b">
        <v>1</v>
      </c>
      <c r="R3710" t="s">
        <v>8271</v>
      </c>
      <c r="S3710" s="7">
        <f t="shared" si="286"/>
        <v>300</v>
      </c>
      <c r="T3710" s="7">
        <f t="shared" si="289"/>
        <v>53.846153846153847</v>
      </c>
      <c r="U3710" t="s">
        <v>8317</v>
      </c>
      <c r="V3710" t="s">
        <v>8318</v>
      </c>
    </row>
    <row r="3711" spans="1:22" ht="4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35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4">
        <f t="shared" si="287"/>
        <v>41785.457708333335</v>
      </c>
      <c r="M3711" s="19">
        <f t="shared" si="288"/>
        <v>2014</v>
      </c>
      <c r="N3711" s="14">
        <f t="shared" si="285"/>
        <v>41815.457708333335</v>
      </c>
      <c r="O3711" t="b">
        <v>0</v>
      </c>
      <c r="P3711">
        <v>35</v>
      </c>
      <c r="Q3711" t="b">
        <v>1</v>
      </c>
      <c r="R3711" t="s">
        <v>8271</v>
      </c>
      <c r="S3711" s="7">
        <f t="shared" si="286"/>
        <v>108.25</v>
      </c>
      <c r="T3711" s="7">
        <f t="shared" si="289"/>
        <v>30.928571428571427</v>
      </c>
      <c r="U3711" t="s">
        <v>8317</v>
      </c>
      <c r="V3711" t="s">
        <v>8318</v>
      </c>
    </row>
    <row r="3712" spans="1:22" ht="30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27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4">
        <f t="shared" si="287"/>
        <v>42072.326249999998</v>
      </c>
      <c r="M3712" s="19">
        <f t="shared" si="288"/>
        <v>2015</v>
      </c>
      <c r="N3712" s="14">
        <f t="shared" si="285"/>
        <v>42097.326249999998</v>
      </c>
      <c r="O3712" t="b">
        <v>0</v>
      </c>
      <c r="P3712">
        <v>27</v>
      </c>
      <c r="Q3712" t="b">
        <v>1</v>
      </c>
      <c r="R3712" t="s">
        <v>8271</v>
      </c>
      <c r="S3712" s="7">
        <f t="shared" si="286"/>
        <v>141.15384615384616</v>
      </c>
      <c r="T3712" s="7">
        <f t="shared" si="289"/>
        <v>67.962962962962962</v>
      </c>
      <c r="U3712" t="s">
        <v>8317</v>
      </c>
      <c r="V3712" t="s">
        <v>8318</v>
      </c>
    </row>
    <row r="3713" spans="1:22" ht="30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21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4">
        <f t="shared" si="287"/>
        <v>41779.474224537036</v>
      </c>
      <c r="M3713" s="19">
        <f t="shared" si="288"/>
        <v>2014</v>
      </c>
      <c r="N3713" s="14">
        <f t="shared" si="285"/>
        <v>41805.416666666664</v>
      </c>
      <c r="O3713" t="b">
        <v>0</v>
      </c>
      <c r="P3713">
        <v>21</v>
      </c>
      <c r="Q3713" t="b">
        <v>1</v>
      </c>
      <c r="R3713" t="s">
        <v>8271</v>
      </c>
      <c r="S3713" s="7">
        <f t="shared" si="286"/>
        <v>113.99999999999999</v>
      </c>
      <c r="T3713" s="7">
        <f t="shared" si="289"/>
        <v>27.142857142857142</v>
      </c>
      <c r="U3713" t="s">
        <v>8317</v>
      </c>
      <c r="V3713" t="s">
        <v>8318</v>
      </c>
    </row>
    <row r="3714" spans="1:22" ht="45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104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4">
        <f t="shared" si="287"/>
        <v>42133.922071759254</v>
      </c>
      <c r="M3714" s="19">
        <f t="shared" si="288"/>
        <v>2015</v>
      </c>
      <c r="N3714" s="14">
        <f t="shared" ref="N3714:N3777" si="290">(J3714/86400)+25569+(-6/24)</f>
        <v>42155.040972222225</v>
      </c>
      <c r="O3714" t="b">
        <v>0</v>
      </c>
      <c r="P3714">
        <v>104</v>
      </c>
      <c r="Q3714" t="b">
        <v>1</v>
      </c>
      <c r="R3714" t="s">
        <v>8271</v>
      </c>
      <c r="S3714" s="7">
        <f t="shared" ref="S3714:S3777" si="291">F3714/D3714*100</f>
        <v>153.73333333333335</v>
      </c>
      <c r="T3714" s="7">
        <f t="shared" si="289"/>
        <v>110.86538461538461</v>
      </c>
      <c r="U3714" t="s">
        <v>8317</v>
      </c>
      <c r="V3714" t="s">
        <v>8318</v>
      </c>
    </row>
    <row r="3715" spans="1:22" ht="4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19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4">
        <f t="shared" ref="L3715:L3778" si="292">(K3715/86400)+25569+(-6/24)</f>
        <v>42505.488032407404</v>
      </c>
      <c r="M3715" s="19">
        <f t="shared" ref="M3715:M3778" si="293">YEAR(L3715)</f>
        <v>2016</v>
      </c>
      <c r="N3715" s="14">
        <f t="shared" si="290"/>
        <v>42525.488032407404</v>
      </c>
      <c r="O3715" t="b">
        <v>0</v>
      </c>
      <c r="P3715">
        <v>19</v>
      </c>
      <c r="Q3715" t="b">
        <v>1</v>
      </c>
      <c r="R3715" t="s">
        <v>8271</v>
      </c>
      <c r="S3715" s="7">
        <f t="shared" si="291"/>
        <v>101.49999999999999</v>
      </c>
      <c r="T3715" s="7">
        <f t="shared" ref="T3715:T3778" si="294">IFERROR(F3715/P3715,0)</f>
        <v>106.84210526315789</v>
      </c>
      <c r="U3715" t="s">
        <v>8317</v>
      </c>
      <c r="V3715" t="s">
        <v>8318</v>
      </c>
    </row>
    <row r="3716" spans="1:22" ht="4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97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4">
        <f t="shared" si="292"/>
        <v>42118.306331018517</v>
      </c>
      <c r="M3716" s="19">
        <f t="shared" si="293"/>
        <v>2015</v>
      </c>
      <c r="N3716" s="14">
        <f t="shared" si="290"/>
        <v>42149.915972222225</v>
      </c>
      <c r="O3716" t="b">
        <v>0</v>
      </c>
      <c r="P3716">
        <v>97</v>
      </c>
      <c r="Q3716" t="b">
        <v>1</v>
      </c>
      <c r="R3716" t="s">
        <v>8271</v>
      </c>
      <c r="S3716" s="7">
        <f t="shared" si="291"/>
        <v>102.35000000000001</v>
      </c>
      <c r="T3716" s="7">
        <f t="shared" si="294"/>
        <v>105.51546391752578</v>
      </c>
      <c r="U3716" t="s">
        <v>8317</v>
      </c>
      <c r="V3716" t="s">
        <v>8318</v>
      </c>
    </row>
    <row r="3717" spans="1:22" ht="4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27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4">
        <f t="shared" si="292"/>
        <v>42036.745590277773</v>
      </c>
      <c r="M3717" s="19">
        <f t="shared" si="293"/>
        <v>2015</v>
      </c>
      <c r="N3717" s="14">
        <f t="shared" si="290"/>
        <v>42094.286111111112</v>
      </c>
      <c r="O3717" t="b">
        <v>0</v>
      </c>
      <c r="P3717">
        <v>27</v>
      </c>
      <c r="Q3717" t="b">
        <v>1</v>
      </c>
      <c r="R3717" t="s">
        <v>8271</v>
      </c>
      <c r="S3717" s="7">
        <f t="shared" si="291"/>
        <v>102.57142857142858</v>
      </c>
      <c r="T3717" s="7">
        <f t="shared" si="294"/>
        <v>132.96296296296296</v>
      </c>
      <c r="U3717" t="s">
        <v>8317</v>
      </c>
      <c r="V3717" t="s">
        <v>8318</v>
      </c>
    </row>
    <row r="3718" spans="1:22" ht="4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24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4">
        <f t="shared" si="292"/>
        <v>42360.637835648144</v>
      </c>
      <c r="M3718" s="19">
        <f t="shared" si="293"/>
        <v>2015</v>
      </c>
      <c r="N3718" s="14">
        <f t="shared" si="290"/>
        <v>42390.637835648144</v>
      </c>
      <c r="O3718" t="b">
        <v>0</v>
      </c>
      <c r="P3718">
        <v>24</v>
      </c>
      <c r="Q3718" t="b">
        <v>1</v>
      </c>
      <c r="R3718" t="s">
        <v>8271</v>
      </c>
      <c r="S3718" s="7">
        <f t="shared" si="291"/>
        <v>155.75</v>
      </c>
      <c r="T3718" s="7">
        <f t="shared" si="294"/>
        <v>51.916666666666664</v>
      </c>
      <c r="U3718" t="s">
        <v>8317</v>
      </c>
      <c r="V3718" t="s">
        <v>8318</v>
      </c>
    </row>
    <row r="3719" spans="1:22" ht="4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13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4">
        <f t="shared" si="292"/>
        <v>42102.616307870368</v>
      </c>
      <c r="M3719" s="19">
        <f t="shared" si="293"/>
        <v>2015</v>
      </c>
      <c r="N3719" s="14">
        <f t="shared" si="290"/>
        <v>42133.616307870368</v>
      </c>
      <c r="O3719" t="b">
        <v>0</v>
      </c>
      <c r="P3719">
        <v>13</v>
      </c>
      <c r="Q3719" t="b">
        <v>1</v>
      </c>
      <c r="R3719" t="s">
        <v>8271</v>
      </c>
      <c r="S3719" s="7">
        <f t="shared" si="291"/>
        <v>100.75</v>
      </c>
      <c r="T3719" s="7">
        <f t="shared" si="294"/>
        <v>310</v>
      </c>
      <c r="U3719" t="s">
        <v>8317</v>
      </c>
      <c r="V3719" t="s">
        <v>8318</v>
      </c>
    </row>
    <row r="3720" spans="1:22" ht="4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46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4">
        <f t="shared" si="292"/>
        <v>42032.466145833328</v>
      </c>
      <c r="M3720" s="19">
        <f t="shared" si="293"/>
        <v>2015</v>
      </c>
      <c r="N3720" s="14">
        <f t="shared" si="290"/>
        <v>42062.466145833328</v>
      </c>
      <c r="O3720" t="b">
        <v>0</v>
      </c>
      <c r="P3720">
        <v>46</v>
      </c>
      <c r="Q3720" t="b">
        <v>1</v>
      </c>
      <c r="R3720" t="s">
        <v>8271</v>
      </c>
      <c r="S3720" s="7">
        <f t="shared" si="291"/>
        <v>239.4</v>
      </c>
      <c r="T3720" s="7">
        <f t="shared" si="294"/>
        <v>26.021739130434781</v>
      </c>
      <c r="U3720" t="s">
        <v>8317</v>
      </c>
      <c r="V3720" t="s">
        <v>8318</v>
      </c>
    </row>
    <row r="3721" spans="1:22" ht="30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4">
        <f t="shared" si="292"/>
        <v>42147.479930555557</v>
      </c>
      <c r="M3721" s="19">
        <f t="shared" si="293"/>
        <v>2015</v>
      </c>
      <c r="N3721" s="14">
        <f t="shared" si="290"/>
        <v>42177.479930555557</v>
      </c>
      <c r="O3721" t="b">
        <v>0</v>
      </c>
      <c r="P3721">
        <v>4</v>
      </c>
      <c r="Q3721" t="b">
        <v>1</v>
      </c>
      <c r="R3721" t="s">
        <v>8271</v>
      </c>
      <c r="S3721" s="7">
        <f t="shared" si="291"/>
        <v>210</v>
      </c>
      <c r="T3721" s="7">
        <f t="shared" si="294"/>
        <v>105</v>
      </c>
      <c r="U3721" t="s">
        <v>8317</v>
      </c>
      <c r="V3721" t="s">
        <v>8318</v>
      </c>
    </row>
    <row r="3722" spans="1:22" ht="30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40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4">
        <f t="shared" si="292"/>
        <v>42165.743125000001</v>
      </c>
      <c r="M3722" s="19">
        <f t="shared" si="293"/>
        <v>2015</v>
      </c>
      <c r="N3722" s="14">
        <f t="shared" si="290"/>
        <v>42187.743125000001</v>
      </c>
      <c r="O3722" t="b">
        <v>0</v>
      </c>
      <c r="P3722">
        <v>40</v>
      </c>
      <c r="Q3722" t="b">
        <v>1</v>
      </c>
      <c r="R3722" t="s">
        <v>8271</v>
      </c>
      <c r="S3722" s="7">
        <f t="shared" si="291"/>
        <v>104.51515151515152</v>
      </c>
      <c r="T3722" s="7">
        <f t="shared" si="294"/>
        <v>86.224999999999994</v>
      </c>
      <c r="U3722" t="s">
        <v>8317</v>
      </c>
      <c r="V3722" t="s">
        <v>8318</v>
      </c>
    </row>
    <row r="3723" spans="1:22" ht="45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44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4">
        <f t="shared" si="292"/>
        <v>41927.686157407406</v>
      </c>
      <c r="M3723" s="19">
        <f t="shared" si="293"/>
        <v>2014</v>
      </c>
      <c r="N3723" s="14">
        <f t="shared" si="290"/>
        <v>41948.727824074071</v>
      </c>
      <c r="O3723" t="b">
        <v>0</v>
      </c>
      <c r="P3723">
        <v>44</v>
      </c>
      <c r="Q3723" t="b">
        <v>1</v>
      </c>
      <c r="R3723" t="s">
        <v>8271</v>
      </c>
      <c r="S3723" s="7">
        <f t="shared" si="291"/>
        <v>100.8</v>
      </c>
      <c r="T3723" s="7">
        <f t="shared" si="294"/>
        <v>114.54545454545455</v>
      </c>
      <c r="U3723" t="s">
        <v>8317</v>
      </c>
      <c r="V3723" t="s">
        <v>8318</v>
      </c>
    </row>
    <row r="3724" spans="1:22" ht="45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35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4">
        <f t="shared" si="292"/>
        <v>42381.421840277777</v>
      </c>
      <c r="M3724" s="19">
        <f t="shared" si="293"/>
        <v>2016</v>
      </c>
      <c r="N3724" s="14">
        <f t="shared" si="290"/>
        <v>42411.707638888889</v>
      </c>
      <c r="O3724" t="b">
        <v>0</v>
      </c>
      <c r="P3724">
        <v>35</v>
      </c>
      <c r="Q3724" t="b">
        <v>1</v>
      </c>
      <c r="R3724" t="s">
        <v>8271</v>
      </c>
      <c r="S3724" s="7">
        <f t="shared" si="291"/>
        <v>111.20000000000002</v>
      </c>
      <c r="T3724" s="7">
        <f t="shared" si="294"/>
        <v>47.657142857142858</v>
      </c>
      <c r="U3724" t="s">
        <v>8317</v>
      </c>
      <c r="V3724" t="s">
        <v>8318</v>
      </c>
    </row>
    <row r="3725" spans="1:22" ht="30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63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4">
        <f t="shared" si="292"/>
        <v>41943.503032407403</v>
      </c>
      <c r="M3725" s="19">
        <f t="shared" si="293"/>
        <v>2014</v>
      </c>
      <c r="N3725" s="14">
        <f t="shared" si="290"/>
        <v>41973.544699074075</v>
      </c>
      <c r="O3725" t="b">
        <v>0</v>
      </c>
      <c r="P3725">
        <v>63</v>
      </c>
      <c r="Q3725" t="b">
        <v>1</v>
      </c>
      <c r="R3725" t="s">
        <v>8271</v>
      </c>
      <c r="S3725" s="7">
        <f t="shared" si="291"/>
        <v>102.04444444444445</v>
      </c>
      <c r="T3725" s="7">
        <f t="shared" si="294"/>
        <v>72.888888888888886</v>
      </c>
      <c r="U3725" t="s">
        <v>8317</v>
      </c>
      <c r="V3725" t="s">
        <v>8318</v>
      </c>
    </row>
    <row r="3726" spans="1:22" ht="4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89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4">
        <f t="shared" si="292"/>
        <v>42465.241435185184</v>
      </c>
      <c r="M3726" s="19">
        <f t="shared" si="293"/>
        <v>2016</v>
      </c>
      <c r="N3726" s="14">
        <f t="shared" si="290"/>
        <v>42494.708333333328</v>
      </c>
      <c r="O3726" t="b">
        <v>0</v>
      </c>
      <c r="P3726">
        <v>89</v>
      </c>
      <c r="Q3726" t="b">
        <v>1</v>
      </c>
      <c r="R3726" t="s">
        <v>8271</v>
      </c>
      <c r="S3726" s="7">
        <f t="shared" si="291"/>
        <v>102.54767441860466</v>
      </c>
      <c r="T3726" s="7">
        <f t="shared" si="294"/>
        <v>49.545505617977533</v>
      </c>
      <c r="U3726" t="s">
        <v>8317</v>
      </c>
      <c r="V3726" t="s">
        <v>8318</v>
      </c>
    </row>
    <row r="3727" spans="1:22" ht="4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15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4">
        <f t="shared" si="292"/>
        <v>42401.695219907408</v>
      </c>
      <c r="M3727" s="19">
        <f t="shared" si="293"/>
        <v>2016</v>
      </c>
      <c r="N3727" s="14">
        <f t="shared" si="290"/>
        <v>42418.645833333328</v>
      </c>
      <c r="O3727" t="b">
        <v>0</v>
      </c>
      <c r="P3727">
        <v>15</v>
      </c>
      <c r="Q3727" t="b">
        <v>1</v>
      </c>
      <c r="R3727" t="s">
        <v>8271</v>
      </c>
      <c r="S3727" s="7">
        <f t="shared" si="291"/>
        <v>127</v>
      </c>
      <c r="T3727" s="7">
        <f t="shared" si="294"/>
        <v>25.4</v>
      </c>
      <c r="U3727" t="s">
        <v>8317</v>
      </c>
      <c r="V3727" t="s">
        <v>8318</v>
      </c>
    </row>
    <row r="3728" spans="1:22" ht="4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46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4">
        <f t="shared" si="292"/>
        <v>42461.890868055554</v>
      </c>
      <c r="M3728" s="19">
        <f t="shared" si="293"/>
        <v>2016</v>
      </c>
      <c r="N3728" s="14">
        <f t="shared" si="290"/>
        <v>42489.625</v>
      </c>
      <c r="O3728" t="b">
        <v>0</v>
      </c>
      <c r="P3728">
        <v>46</v>
      </c>
      <c r="Q3728" t="b">
        <v>1</v>
      </c>
      <c r="R3728" t="s">
        <v>8271</v>
      </c>
      <c r="S3728" s="7">
        <f t="shared" si="291"/>
        <v>338.70588235294122</v>
      </c>
      <c r="T3728" s="7">
        <f t="shared" si="294"/>
        <v>62.586956521739133</v>
      </c>
      <c r="U3728" t="s">
        <v>8317</v>
      </c>
      <c r="V3728" t="s">
        <v>8318</v>
      </c>
    </row>
    <row r="3729" spans="1:22" ht="4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33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4">
        <f t="shared" si="292"/>
        <v>42632.098310185189</v>
      </c>
      <c r="M3729" s="19">
        <f t="shared" si="293"/>
        <v>2016</v>
      </c>
      <c r="N3729" s="14">
        <f t="shared" si="290"/>
        <v>42662.954861111109</v>
      </c>
      <c r="O3729" t="b">
        <v>0</v>
      </c>
      <c r="P3729">
        <v>33</v>
      </c>
      <c r="Q3729" t="b">
        <v>1</v>
      </c>
      <c r="R3729" t="s">
        <v>8271</v>
      </c>
      <c r="S3729" s="7">
        <f t="shared" si="291"/>
        <v>100.75</v>
      </c>
      <c r="T3729" s="7">
        <f t="shared" si="294"/>
        <v>61.060606060606062</v>
      </c>
      <c r="U3729" t="s">
        <v>8317</v>
      </c>
      <c r="V3729" t="s">
        <v>8318</v>
      </c>
    </row>
    <row r="3730" spans="1:22" ht="30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31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4">
        <f t="shared" si="292"/>
        <v>42204.921018518522</v>
      </c>
      <c r="M3730" s="19">
        <f t="shared" si="293"/>
        <v>2015</v>
      </c>
      <c r="N3730" s="14">
        <f t="shared" si="290"/>
        <v>42234.921018518522</v>
      </c>
      <c r="O3730" t="b">
        <v>0</v>
      </c>
      <c r="P3730">
        <v>31</v>
      </c>
      <c r="Q3730" t="b">
        <v>0</v>
      </c>
      <c r="R3730" t="s">
        <v>8271</v>
      </c>
      <c r="S3730" s="7">
        <f t="shared" si="291"/>
        <v>9.31</v>
      </c>
      <c r="T3730" s="7">
        <f t="shared" si="294"/>
        <v>60.064516129032256</v>
      </c>
      <c r="U3730" t="s">
        <v>8317</v>
      </c>
      <c r="V3730" t="s">
        <v>8318</v>
      </c>
    </row>
    <row r="3731" spans="1:22" ht="45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5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4">
        <f t="shared" si="292"/>
        <v>42040.955000000002</v>
      </c>
      <c r="M3731" s="19">
        <f t="shared" si="293"/>
        <v>2015</v>
      </c>
      <c r="N3731" s="14">
        <f t="shared" si="290"/>
        <v>42085.91333333333</v>
      </c>
      <c r="O3731" t="b">
        <v>0</v>
      </c>
      <c r="P3731">
        <v>5</v>
      </c>
      <c r="Q3731" t="b">
        <v>0</v>
      </c>
      <c r="R3731" t="s">
        <v>8271</v>
      </c>
      <c r="S3731" s="7">
        <f t="shared" si="291"/>
        <v>7.24</v>
      </c>
      <c r="T3731" s="7">
        <f t="shared" si="294"/>
        <v>72.400000000000006</v>
      </c>
      <c r="U3731" t="s">
        <v>8317</v>
      </c>
      <c r="V3731" t="s">
        <v>8318</v>
      </c>
    </row>
    <row r="3732" spans="1:22" ht="4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4">
        <f t="shared" si="292"/>
        <v>42203.427766203706</v>
      </c>
      <c r="M3732" s="19">
        <f t="shared" si="293"/>
        <v>2015</v>
      </c>
      <c r="N3732" s="14">
        <f t="shared" si="290"/>
        <v>42233.427766203706</v>
      </c>
      <c r="O3732" t="b">
        <v>0</v>
      </c>
      <c r="P3732">
        <v>1</v>
      </c>
      <c r="Q3732" t="b">
        <v>0</v>
      </c>
      <c r="R3732" t="s">
        <v>8271</v>
      </c>
      <c r="S3732" s="7">
        <f t="shared" si="291"/>
        <v>10</v>
      </c>
      <c r="T3732" s="7">
        <f t="shared" si="294"/>
        <v>100</v>
      </c>
      <c r="U3732" t="s">
        <v>8317</v>
      </c>
      <c r="V3732" t="s">
        <v>8318</v>
      </c>
    </row>
    <row r="3733" spans="1:22" ht="4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12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4">
        <f t="shared" si="292"/>
        <v>41983.502847222218</v>
      </c>
      <c r="M3733" s="19">
        <f t="shared" si="293"/>
        <v>2014</v>
      </c>
      <c r="N3733" s="14">
        <f t="shared" si="290"/>
        <v>42013.890972222223</v>
      </c>
      <c r="O3733" t="b">
        <v>0</v>
      </c>
      <c r="P3733">
        <v>12</v>
      </c>
      <c r="Q3733" t="b">
        <v>0</v>
      </c>
      <c r="R3733" t="s">
        <v>8271</v>
      </c>
      <c r="S3733" s="7">
        <f t="shared" si="291"/>
        <v>11.272727272727273</v>
      </c>
      <c r="T3733" s="7">
        <f t="shared" si="294"/>
        <v>51.666666666666664</v>
      </c>
      <c r="U3733" t="s">
        <v>8317</v>
      </c>
      <c r="V3733" t="s">
        <v>8318</v>
      </c>
    </row>
    <row r="3734" spans="1:22" ht="30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4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4">
        <f t="shared" si="292"/>
        <v>41968.427465277782</v>
      </c>
      <c r="M3734" s="19">
        <f t="shared" si="293"/>
        <v>2014</v>
      </c>
      <c r="N3734" s="14">
        <f t="shared" si="290"/>
        <v>42028.25</v>
      </c>
      <c r="O3734" t="b">
        <v>0</v>
      </c>
      <c r="P3734">
        <v>4</v>
      </c>
      <c r="Q3734" t="b">
        <v>0</v>
      </c>
      <c r="R3734" t="s">
        <v>8271</v>
      </c>
      <c r="S3734" s="7">
        <f t="shared" si="291"/>
        <v>15.411764705882353</v>
      </c>
      <c r="T3734" s="7">
        <f t="shared" si="294"/>
        <v>32.75</v>
      </c>
      <c r="U3734" t="s">
        <v>8317</v>
      </c>
      <c r="V3734" t="s">
        <v>8318</v>
      </c>
    </row>
    <row r="3735" spans="1:22" ht="30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4">
        <f t="shared" si="292"/>
        <v>42102.774398148147</v>
      </c>
      <c r="M3735" s="19">
        <f t="shared" si="293"/>
        <v>2015</v>
      </c>
      <c r="N3735" s="14">
        <f t="shared" si="290"/>
        <v>42112.6875</v>
      </c>
      <c r="O3735" t="b">
        <v>0</v>
      </c>
      <c r="P3735">
        <v>0</v>
      </c>
      <c r="Q3735" t="b">
        <v>0</v>
      </c>
      <c r="R3735" t="s">
        <v>8271</v>
      </c>
      <c r="S3735" s="7">
        <f t="shared" si="291"/>
        <v>0</v>
      </c>
      <c r="T3735" s="7">
        <f t="shared" si="294"/>
        <v>0</v>
      </c>
      <c r="U3735" t="s">
        <v>8317</v>
      </c>
      <c r="V3735" t="s">
        <v>8318</v>
      </c>
    </row>
    <row r="3736" spans="1:22" ht="45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7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4">
        <f t="shared" si="292"/>
        <v>42089.651574074072</v>
      </c>
      <c r="M3736" s="19">
        <f t="shared" si="293"/>
        <v>2015</v>
      </c>
      <c r="N3736" s="14">
        <f t="shared" si="290"/>
        <v>42149.651574074072</v>
      </c>
      <c r="O3736" t="b">
        <v>0</v>
      </c>
      <c r="P3736">
        <v>7</v>
      </c>
      <c r="Q3736" t="b">
        <v>0</v>
      </c>
      <c r="R3736" t="s">
        <v>8271</v>
      </c>
      <c r="S3736" s="7">
        <f t="shared" si="291"/>
        <v>28.466666666666669</v>
      </c>
      <c r="T3736" s="7">
        <f t="shared" si="294"/>
        <v>61</v>
      </c>
      <c r="U3736" t="s">
        <v>8317</v>
      </c>
      <c r="V3736" t="s">
        <v>8318</v>
      </c>
    </row>
    <row r="3737" spans="1:22" ht="30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4">
        <f t="shared" si="292"/>
        <v>42122.443159722221</v>
      </c>
      <c r="M3737" s="19">
        <f t="shared" si="293"/>
        <v>2015</v>
      </c>
      <c r="N3737" s="14">
        <f t="shared" si="290"/>
        <v>42152.443159722221</v>
      </c>
      <c r="O3737" t="b">
        <v>0</v>
      </c>
      <c r="P3737">
        <v>2</v>
      </c>
      <c r="Q3737" t="b">
        <v>0</v>
      </c>
      <c r="R3737" t="s">
        <v>8271</v>
      </c>
      <c r="S3737" s="7">
        <f t="shared" si="291"/>
        <v>13.333333333333334</v>
      </c>
      <c r="T3737" s="7">
        <f t="shared" si="294"/>
        <v>10</v>
      </c>
      <c r="U3737" t="s">
        <v>8317</v>
      </c>
      <c r="V3737" t="s">
        <v>8318</v>
      </c>
    </row>
    <row r="3738" spans="1:22" ht="4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4">
        <f t="shared" si="292"/>
        <v>42048.461724537032</v>
      </c>
      <c r="M3738" s="19">
        <f t="shared" si="293"/>
        <v>2015</v>
      </c>
      <c r="N3738" s="14">
        <f t="shared" si="290"/>
        <v>42086.5</v>
      </c>
      <c r="O3738" t="b">
        <v>0</v>
      </c>
      <c r="P3738">
        <v>1</v>
      </c>
      <c r="Q3738" t="b">
        <v>0</v>
      </c>
      <c r="R3738" t="s">
        <v>8271</v>
      </c>
      <c r="S3738" s="7">
        <f t="shared" si="291"/>
        <v>0.66666666666666674</v>
      </c>
      <c r="T3738" s="7">
        <f t="shared" si="294"/>
        <v>10</v>
      </c>
      <c r="U3738" t="s">
        <v>8317</v>
      </c>
      <c r="V3738" t="s">
        <v>8318</v>
      </c>
    </row>
    <row r="3739" spans="1:22" ht="30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4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4">
        <f t="shared" si="292"/>
        <v>42297.441006944442</v>
      </c>
      <c r="M3739" s="19">
        <f t="shared" si="293"/>
        <v>2015</v>
      </c>
      <c r="N3739" s="14">
        <f t="shared" si="290"/>
        <v>42320.040972222225</v>
      </c>
      <c r="O3739" t="b">
        <v>0</v>
      </c>
      <c r="P3739">
        <v>4</v>
      </c>
      <c r="Q3739" t="b">
        <v>0</v>
      </c>
      <c r="R3739" t="s">
        <v>8271</v>
      </c>
      <c r="S3739" s="7">
        <f t="shared" si="291"/>
        <v>21.428571428571427</v>
      </c>
      <c r="T3739" s="7">
        <f t="shared" si="294"/>
        <v>37.5</v>
      </c>
      <c r="U3739" t="s">
        <v>8317</v>
      </c>
      <c r="V3739" t="s">
        <v>8318</v>
      </c>
    </row>
    <row r="3740" spans="1:22" ht="30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6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4">
        <f t="shared" si="292"/>
        <v>41813.688715277778</v>
      </c>
      <c r="M3740" s="19">
        <f t="shared" si="293"/>
        <v>2014</v>
      </c>
      <c r="N3740" s="14">
        <f t="shared" si="290"/>
        <v>41835.666666666664</v>
      </c>
      <c r="O3740" t="b">
        <v>0</v>
      </c>
      <c r="P3740">
        <v>6</v>
      </c>
      <c r="Q3740" t="b">
        <v>0</v>
      </c>
      <c r="R3740" t="s">
        <v>8271</v>
      </c>
      <c r="S3740" s="7">
        <f t="shared" si="291"/>
        <v>18</v>
      </c>
      <c r="T3740" s="7">
        <f t="shared" si="294"/>
        <v>45</v>
      </c>
      <c r="U3740" t="s">
        <v>8317</v>
      </c>
      <c r="V3740" t="s">
        <v>8318</v>
      </c>
    </row>
    <row r="3741" spans="1:22" ht="4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4">
        <f t="shared" si="292"/>
        <v>42548.199861111112</v>
      </c>
      <c r="M3741" s="19">
        <f t="shared" si="293"/>
        <v>2016</v>
      </c>
      <c r="N3741" s="14">
        <f t="shared" si="290"/>
        <v>42568.199861111112</v>
      </c>
      <c r="O3741" t="b">
        <v>0</v>
      </c>
      <c r="P3741">
        <v>8</v>
      </c>
      <c r="Q3741" t="b">
        <v>0</v>
      </c>
      <c r="R3741" t="s">
        <v>8271</v>
      </c>
      <c r="S3741" s="7">
        <f t="shared" si="291"/>
        <v>20.125</v>
      </c>
      <c r="T3741" s="7">
        <f t="shared" si="294"/>
        <v>100.625</v>
      </c>
      <c r="U3741" t="s">
        <v>8317</v>
      </c>
      <c r="V3741" t="s">
        <v>8318</v>
      </c>
    </row>
    <row r="3742" spans="1:22" ht="4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14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4">
        <f t="shared" si="292"/>
        <v>41832.839756944442</v>
      </c>
      <c r="M3742" s="19">
        <f t="shared" si="293"/>
        <v>2014</v>
      </c>
      <c r="N3742" s="14">
        <f t="shared" si="290"/>
        <v>41862.829143518517</v>
      </c>
      <c r="O3742" t="b">
        <v>0</v>
      </c>
      <c r="P3742">
        <v>14</v>
      </c>
      <c r="Q3742" t="b">
        <v>0</v>
      </c>
      <c r="R3742" t="s">
        <v>8271</v>
      </c>
      <c r="S3742" s="7">
        <f t="shared" si="291"/>
        <v>17.899999999999999</v>
      </c>
      <c r="T3742" s="7">
        <f t="shared" si="294"/>
        <v>25.571428571428573</v>
      </c>
      <c r="U3742" t="s">
        <v>8317</v>
      </c>
      <c r="V3742" t="s">
        <v>8318</v>
      </c>
    </row>
    <row r="3743" spans="1:22" ht="4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4">
        <f t="shared" si="292"/>
        <v>42325.670717592591</v>
      </c>
      <c r="M3743" s="19">
        <f t="shared" si="293"/>
        <v>2015</v>
      </c>
      <c r="N3743" s="14">
        <f t="shared" si="290"/>
        <v>42355.670717592591</v>
      </c>
      <c r="O3743" t="b">
        <v>0</v>
      </c>
      <c r="P3743">
        <v>0</v>
      </c>
      <c r="Q3743" t="b">
        <v>0</v>
      </c>
      <c r="R3743" t="s">
        <v>8271</v>
      </c>
      <c r="S3743" s="7">
        <f t="shared" si="291"/>
        <v>0</v>
      </c>
      <c r="T3743" s="7">
        <f t="shared" si="294"/>
        <v>0</v>
      </c>
      <c r="U3743" t="s">
        <v>8317</v>
      </c>
      <c r="V3743" t="s">
        <v>8318</v>
      </c>
    </row>
    <row r="3744" spans="1:22" ht="4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4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4">
        <f t="shared" si="292"/>
        <v>41857.964629629627</v>
      </c>
      <c r="M3744" s="19">
        <f t="shared" si="293"/>
        <v>2014</v>
      </c>
      <c r="N3744" s="14">
        <f t="shared" si="290"/>
        <v>41887.964629629627</v>
      </c>
      <c r="O3744" t="b">
        <v>0</v>
      </c>
      <c r="P3744">
        <v>4</v>
      </c>
      <c r="Q3744" t="b">
        <v>0</v>
      </c>
      <c r="R3744" t="s">
        <v>8271</v>
      </c>
      <c r="S3744" s="7">
        <f t="shared" si="291"/>
        <v>2</v>
      </c>
      <c r="T3744" s="7">
        <f t="shared" si="294"/>
        <v>25</v>
      </c>
      <c r="U3744" t="s">
        <v>8317</v>
      </c>
      <c r="V3744" t="s">
        <v>8318</v>
      </c>
    </row>
    <row r="3745" spans="1:22" ht="30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4">
        <f t="shared" si="292"/>
        <v>41793.460231481484</v>
      </c>
      <c r="M3745" s="19">
        <f t="shared" si="293"/>
        <v>2014</v>
      </c>
      <c r="N3745" s="14">
        <f t="shared" si="290"/>
        <v>41823.460231481484</v>
      </c>
      <c r="O3745" t="b">
        <v>0</v>
      </c>
      <c r="P3745">
        <v>0</v>
      </c>
      <c r="Q3745" t="b">
        <v>0</v>
      </c>
      <c r="R3745" t="s">
        <v>8271</v>
      </c>
      <c r="S3745" s="7">
        <f t="shared" si="291"/>
        <v>0</v>
      </c>
      <c r="T3745" s="7">
        <f t="shared" si="294"/>
        <v>0</v>
      </c>
      <c r="U3745" t="s">
        <v>8317</v>
      </c>
      <c r="V3745" t="s">
        <v>8318</v>
      </c>
    </row>
    <row r="3746" spans="1:22" ht="45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4">
        <f t="shared" si="292"/>
        <v>41793.564259259263</v>
      </c>
      <c r="M3746" s="19">
        <f t="shared" si="293"/>
        <v>2014</v>
      </c>
      <c r="N3746" s="14">
        <f t="shared" si="290"/>
        <v>41824.915972222225</v>
      </c>
      <c r="O3746" t="b">
        <v>0</v>
      </c>
      <c r="P3746">
        <v>0</v>
      </c>
      <c r="Q3746" t="b">
        <v>0</v>
      </c>
      <c r="R3746" t="s">
        <v>8271</v>
      </c>
      <c r="S3746" s="7">
        <f t="shared" si="291"/>
        <v>0</v>
      </c>
      <c r="T3746" s="7">
        <f t="shared" si="294"/>
        <v>0</v>
      </c>
      <c r="U3746" t="s">
        <v>8317</v>
      </c>
      <c r="V3746" t="s">
        <v>8318</v>
      </c>
    </row>
    <row r="3747" spans="1:22" ht="30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4">
        <f t="shared" si="292"/>
        <v>41831.447939814811</v>
      </c>
      <c r="M3747" s="19">
        <f t="shared" si="293"/>
        <v>2014</v>
      </c>
      <c r="N3747" s="14">
        <f t="shared" si="290"/>
        <v>41861.447939814811</v>
      </c>
      <c r="O3747" t="b">
        <v>0</v>
      </c>
      <c r="P3747">
        <v>1</v>
      </c>
      <c r="Q3747" t="b">
        <v>0</v>
      </c>
      <c r="R3747" t="s">
        <v>8271</v>
      </c>
      <c r="S3747" s="7">
        <f t="shared" si="291"/>
        <v>10</v>
      </c>
      <c r="T3747" s="7">
        <f t="shared" si="294"/>
        <v>10</v>
      </c>
      <c r="U3747" t="s">
        <v>8317</v>
      </c>
      <c r="V3747" t="s">
        <v>8318</v>
      </c>
    </row>
    <row r="3748" spans="1:22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1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4">
        <f t="shared" si="292"/>
        <v>42621.139340277776</v>
      </c>
      <c r="M3748" s="19">
        <f t="shared" si="293"/>
        <v>2016</v>
      </c>
      <c r="N3748" s="14">
        <f t="shared" si="290"/>
        <v>42651.139340277776</v>
      </c>
      <c r="O3748" t="b">
        <v>0</v>
      </c>
      <c r="P3748">
        <v>1</v>
      </c>
      <c r="Q3748" t="b">
        <v>0</v>
      </c>
      <c r="R3748" t="s">
        <v>8271</v>
      </c>
      <c r="S3748" s="7">
        <f t="shared" si="291"/>
        <v>2.3764705882352941</v>
      </c>
      <c r="T3748" s="7">
        <f t="shared" si="294"/>
        <v>202</v>
      </c>
      <c r="U3748" t="s">
        <v>8317</v>
      </c>
      <c r="V3748" t="s">
        <v>8318</v>
      </c>
    </row>
    <row r="3749" spans="1:22" ht="30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1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4">
        <f t="shared" si="292"/>
        <v>42164.049722222218</v>
      </c>
      <c r="M3749" s="19">
        <f t="shared" si="293"/>
        <v>2015</v>
      </c>
      <c r="N3749" s="14">
        <f t="shared" si="290"/>
        <v>42190.707638888889</v>
      </c>
      <c r="O3749" t="b">
        <v>0</v>
      </c>
      <c r="P3749">
        <v>1</v>
      </c>
      <c r="Q3749" t="b">
        <v>0</v>
      </c>
      <c r="R3749" t="s">
        <v>8271</v>
      </c>
      <c r="S3749" s="7">
        <f t="shared" si="291"/>
        <v>1</v>
      </c>
      <c r="T3749" s="7">
        <f t="shared" si="294"/>
        <v>25</v>
      </c>
      <c r="U3749" t="s">
        <v>8317</v>
      </c>
      <c r="V3749" t="s">
        <v>8318</v>
      </c>
    </row>
    <row r="3750" spans="1:22" ht="4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52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4">
        <f t="shared" si="292"/>
        <v>42395.456435185188</v>
      </c>
      <c r="M3750" s="19">
        <f t="shared" si="293"/>
        <v>2016</v>
      </c>
      <c r="N3750" s="14">
        <f t="shared" si="290"/>
        <v>42415.999305555553</v>
      </c>
      <c r="O3750" t="b">
        <v>0</v>
      </c>
      <c r="P3750">
        <v>52</v>
      </c>
      <c r="Q3750" t="b">
        <v>1</v>
      </c>
      <c r="R3750" t="s">
        <v>8305</v>
      </c>
      <c r="S3750" s="7">
        <f t="shared" si="291"/>
        <v>103.52</v>
      </c>
      <c r="T3750" s="7">
        <f t="shared" si="294"/>
        <v>99.538461538461533</v>
      </c>
      <c r="U3750" t="s">
        <v>8317</v>
      </c>
      <c r="V3750" t="s">
        <v>8359</v>
      </c>
    </row>
    <row r="3751" spans="1:22" ht="4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7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4">
        <f t="shared" si="292"/>
        <v>42457.877175925925</v>
      </c>
      <c r="M3751" s="19">
        <f t="shared" si="293"/>
        <v>2016</v>
      </c>
      <c r="N3751" s="14">
        <f t="shared" si="290"/>
        <v>42488.915972222225</v>
      </c>
      <c r="O3751" t="b">
        <v>0</v>
      </c>
      <c r="P3751">
        <v>7</v>
      </c>
      <c r="Q3751" t="b">
        <v>1</v>
      </c>
      <c r="R3751" t="s">
        <v>8305</v>
      </c>
      <c r="S3751" s="7">
        <f t="shared" si="291"/>
        <v>105</v>
      </c>
      <c r="T3751" s="7">
        <f t="shared" si="294"/>
        <v>75</v>
      </c>
      <c r="U3751" t="s">
        <v>8317</v>
      </c>
      <c r="V3751" t="s">
        <v>8359</v>
      </c>
    </row>
    <row r="3752" spans="1:22" ht="90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28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4">
        <f t="shared" si="292"/>
        <v>42016.731574074074</v>
      </c>
      <c r="M3752" s="19">
        <f t="shared" si="293"/>
        <v>2015</v>
      </c>
      <c r="N3752" s="14">
        <f t="shared" si="290"/>
        <v>42045.082638888889</v>
      </c>
      <c r="O3752" t="b">
        <v>0</v>
      </c>
      <c r="P3752">
        <v>28</v>
      </c>
      <c r="Q3752" t="b">
        <v>1</v>
      </c>
      <c r="R3752" t="s">
        <v>8305</v>
      </c>
      <c r="S3752" s="7">
        <f t="shared" si="291"/>
        <v>100.44999999999999</v>
      </c>
      <c r="T3752" s="7">
        <f t="shared" si="294"/>
        <v>215.25</v>
      </c>
      <c r="U3752" t="s">
        <v>8317</v>
      </c>
      <c r="V3752" t="s">
        <v>8359</v>
      </c>
    </row>
    <row r="3753" spans="1:22" ht="4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11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4">
        <f t="shared" si="292"/>
        <v>42402.785567129627</v>
      </c>
      <c r="M3753" s="19">
        <f t="shared" si="293"/>
        <v>2016</v>
      </c>
      <c r="N3753" s="14">
        <f t="shared" si="290"/>
        <v>42462.743900462963</v>
      </c>
      <c r="O3753" t="b">
        <v>0</v>
      </c>
      <c r="P3753">
        <v>11</v>
      </c>
      <c r="Q3753" t="b">
        <v>1</v>
      </c>
      <c r="R3753" t="s">
        <v>8305</v>
      </c>
      <c r="S3753" s="7">
        <f t="shared" si="291"/>
        <v>132.6</v>
      </c>
      <c r="T3753" s="7">
        <f t="shared" si="294"/>
        <v>120.54545454545455</v>
      </c>
      <c r="U3753" t="s">
        <v>8317</v>
      </c>
      <c r="V3753" t="s">
        <v>8359</v>
      </c>
    </row>
    <row r="3754" spans="1:22" ht="60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15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4">
        <f t="shared" si="292"/>
        <v>42619.552488425921</v>
      </c>
      <c r="M3754" s="19">
        <f t="shared" si="293"/>
        <v>2016</v>
      </c>
      <c r="N3754" s="14">
        <f t="shared" si="290"/>
        <v>42659.625</v>
      </c>
      <c r="O3754" t="b">
        <v>0</v>
      </c>
      <c r="P3754">
        <v>15</v>
      </c>
      <c r="Q3754" t="b">
        <v>1</v>
      </c>
      <c r="R3754" t="s">
        <v>8305</v>
      </c>
      <c r="S3754" s="7">
        <f t="shared" si="291"/>
        <v>112.99999999999999</v>
      </c>
      <c r="T3754" s="7">
        <f t="shared" si="294"/>
        <v>37.666666666666664</v>
      </c>
      <c r="U3754" t="s">
        <v>8317</v>
      </c>
      <c r="V3754" t="s">
        <v>8359</v>
      </c>
    </row>
    <row r="3755" spans="1:22" ht="4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30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4">
        <f t="shared" si="292"/>
        <v>42128.574074074073</v>
      </c>
      <c r="M3755" s="19">
        <f t="shared" si="293"/>
        <v>2015</v>
      </c>
      <c r="N3755" s="14">
        <f t="shared" si="290"/>
        <v>42157.75</v>
      </c>
      <c r="O3755" t="b">
        <v>0</v>
      </c>
      <c r="P3755">
        <v>30</v>
      </c>
      <c r="Q3755" t="b">
        <v>1</v>
      </c>
      <c r="R3755" t="s">
        <v>8305</v>
      </c>
      <c r="S3755" s="7">
        <f t="shared" si="291"/>
        <v>103.34</v>
      </c>
      <c r="T3755" s="7">
        <f t="shared" si="294"/>
        <v>172.23333333333332</v>
      </c>
      <c r="U3755" t="s">
        <v>8317</v>
      </c>
      <c r="V3755" t="s">
        <v>8359</v>
      </c>
    </row>
    <row r="3756" spans="1:22" ht="4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27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4">
        <f t="shared" si="292"/>
        <v>41808.631215277775</v>
      </c>
      <c r="M3756" s="19">
        <f t="shared" si="293"/>
        <v>2014</v>
      </c>
      <c r="N3756" s="14">
        <f t="shared" si="290"/>
        <v>41845.957638888889</v>
      </c>
      <c r="O3756" t="b">
        <v>0</v>
      </c>
      <c r="P3756">
        <v>27</v>
      </c>
      <c r="Q3756" t="b">
        <v>1</v>
      </c>
      <c r="R3756" t="s">
        <v>8305</v>
      </c>
      <c r="S3756" s="7">
        <f t="shared" si="291"/>
        <v>120</v>
      </c>
      <c r="T3756" s="7">
        <f t="shared" si="294"/>
        <v>111.11111111111111</v>
      </c>
      <c r="U3756" t="s">
        <v>8317</v>
      </c>
      <c r="V3756" t="s">
        <v>8359</v>
      </c>
    </row>
    <row r="3757" spans="1:22" ht="4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28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4">
        <f t="shared" si="292"/>
        <v>42445.616979166662</v>
      </c>
      <c r="M3757" s="19">
        <f t="shared" si="293"/>
        <v>2016</v>
      </c>
      <c r="N3757" s="14">
        <f t="shared" si="290"/>
        <v>42475.616979166662</v>
      </c>
      <c r="O3757" t="b">
        <v>0</v>
      </c>
      <c r="P3757">
        <v>28</v>
      </c>
      <c r="Q3757" t="b">
        <v>1</v>
      </c>
      <c r="R3757" t="s">
        <v>8305</v>
      </c>
      <c r="S3757" s="7">
        <f t="shared" si="291"/>
        <v>129.63636363636363</v>
      </c>
      <c r="T3757" s="7">
        <f t="shared" si="294"/>
        <v>25.464285714285715</v>
      </c>
      <c r="U3757" t="s">
        <v>8317</v>
      </c>
      <c r="V3757" t="s">
        <v>8359</v>
      </c>
    </row>
    <row r="3758" spans="1:22" ht="4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17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4">
        <f t="shared" si="292"/>
        <v>41771.564791666664</v>
      </c>
      <c r="M3758" s="19">
        <f t="shared" si="293"/>
        <v>2014</v>
      </c>
      <c r="N3758" s="14">
        <f t="shared" si="290"/>
        <v>41801.564791666664</v>
      </c>
      <c r="O3758" t="b">
        <v>0</v>
      </c>
      <c r="P3758">
        <v>17</v>
      </c>
      <c r="Q3758" t="b">
        <v>1</v>
      </c>
      <c r="R3758" t="s">
        <v>8305</v>
      </c>
      <c r="S3758" s="7">
        <f t="shared" si="291"/>
        <v>101.11111111111111</v>
      </c>
      <c r="T3758" s="7">
        <f t="shared" si="294"/>
        <v>267.64705882352939</v>
      </c>
      <c r="U3758" t="s">
        <v>8317</v>
      </c>
      <c r="V3758" t="s">
        <v>8359</v>
      </c>
    </row>
    <row r="3759" spans="1:22" ht="4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50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4">
        <f t="shared" si="292"/>
        <v>41954.600868055553</v>
      </c>
      <c r="M3759" s="19">
        <f t="shared" si="293"/>
        <v>2014</v>
      </c>
      <c r="N3759" s="14">
        <f t="shared" si="290"/>
        <v>41974.600868055553</v>
      </c>
      <c r="O3759" t="b">
        <v>0</v>
      </c>
      <c r="P3759">
        <v>50</v>
      </c>
      <c r="Q3759" t="b">
        <v>1</v>
      </c>
      <c r="R3759" t="s">
        <v>8305</v>
      </c>
      <c r="S3759" s="7">
        <f t="shared" si="291"/>
        <v>108.51428571428572</v>
      </c>
      <c r="T3759" s="7">
        <f t="shared" si="294"/>
        <v>75.959999999999994</v>
      </c>
      <c r="U3759" t="s">
        <v>8317</v>
      </c>
      <c r="V3759" t="s">
        <v>8359</v>
      </c>
    </row>
    <row r="3760" spans="1:22" ht="30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26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4">
        <f t="shared" si="292"/>
        <v>41747.221504629633</v>
      </c>
      <c r="M3760" s="19">
        <f t="shared" si="293"/>
        <v>2014</v>
      </c>
      <c r="N3760" s="14">
        <f t="shared" si="290"/>
        <v>41777.958333333336</v>
      </c>
      <c r="O3760" t="b">
        <v>0</v>
      </c>
      <c r="P3760">
        <v>26</v>
      </c>
      <c r="Q3760" t="b">
        <v>1</v>
      </c>
      <c r="R3760" t="s">
        <v>8305</v>
      </c>
      <c r="S3760" s="7">
        <f t="shared" si="291"/>
        <v>102.33333333333334</v>
      </c>
      <c r="T3760" s="7">
        <f t="shared" si="294"/>
        <v>59.03846153846154</v>
      </c>
      <c r="U3760" t="s">
        <v>8317</v>
      </c>
      <c r="V3760" t="s">
        <v>8359</v>
      </c>
    </row>
    <row r="3761" spans="1:22" ht="30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88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4">
        <f t="shared" si="292"/>
        <v>42181.858252314814</v>
      </c>
      <c r="M3761" s="19">
        <f t="shared" si="293"/>
        <v>2015</v>
      </c>
      <c r="N3761" s="14">
        <f t="shared" si="290"/>
        <v>42241.858252314814</v>
      </c>
      <c r="O3761" t="b">
        <v>0</v>
      </c>
      <c r="P3761">
        <v>88</v>
      </c>
      <c r="Q3761" t="b">
        <v>1</v>
      </c>
      <c r="R3761" t="s">
        <v>8305</v>
      </c>
      <c r="S3761" s="7">
        <f t="shared" si="291"/>
        <v>110.24425000000002</v>
      </c>
      <c r="T3761" s="7">
        <f t="shared" si="294"/>
        <v>50.111022727272733</v>
      </c>
      <c r="U3761" t="s">
        <v>8317</v>
      </c>
      <c r="V3761" t="s">
        <v>8359</v>
      </c>
    </row>
    <row r="3762" spans="1:22" ht="4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91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4">
        <f t="shared" si="292"/>
        <v>41739.275300925925</v>
      </c>
      <c r="M3762" s="19">
        <f t="shared" si="293"/>
        <v>2014</v>
      </c>
      <c r="N3762" s="14">
        <f t="shared" si="290"/>
        <v>41764.275300925925</v>
      </c>
      <c r="O3762" t="b">
        <v>0</v>
      </c>
      <c r="P3762">
        <v>91</v>
      </c>
      <c r="Q3762" t="b">
        <v>1</v>
      </c>
      <c r="R3762" t="s">
        <v>8305</v>
      </c>
      <c r="S3762" s="7">
        <f t="shared" si="291"/>
        <v>101.0154</v>
      </c>
      <c r="T3762" s="7">
        <f t="shared" si="294"/>
        <v>55.502967032967035</v>
      </c>
      <c r="U3762" t="s">
        <v>8317</v>
      </c>
      <c r="V3762" t="s">
        <v>8359</v>
      </c>
    </row>
    <row r="3763" spans="1:22" ht="45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3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4">
        <f t="shared" si="292"/>
        <v>42173.216863425929</v>
      </c>
      <c r="M3763" s="19">
        <f t="shared" si="293"/>
        <v>2015</v>
      </c>
      <c r="N3763" s="14">
        <f t="shared" si="290"/>
        <v>42226.708333333328</v>
      </c>
      <c r="O3763" t="b">
        <v>0</v>
      </c>
      <c r="P3763">
        <v>3</v>
      </c>
      <c r="Q3763" t="b">
        <v>1</v>
      </c>
      <c r="R3763" t="s">
        <v>8305</v>
      </c>
      <c r="S3763" s="7">
        <f t="shared" si="291"/>
        <v>100</v>
      </c>
      <c r="T3763" s="7">
        <f t="shared" si="294"/>
        <v>166.66666666666666</v>
      </c>
      <c r="U3763" t="s">
        <v>8317</v>
      </c>
      <c r="V3763" t="s">
        <v>8359</v>
      </c>
    </row>
    <row r="3764" spans="1:22" ht="4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28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4">
        <f t="shared" si="292"/>
        <v>42193.563530092593</v>
      </c>
      <c r="M3764" s="19">
        <f t="shared" si="293"/>
        <v>2015</v>
      </c>
      <c r="N3764" s="14">
        <f t="shared" si="290"/>
        <v>42218.563530092593</v>
      </c>
      <c r="O3764" t="b">
        <v>0</v>
      </c>
      <c r="P3764">
        <v>28</v>
      </c>
      <c r="Q3764" t="b">
        <v>1</v>
      </c>
      <c r="R3764" t="s">
        <v>8305</v>
      </c>
      <c r="S3764" s="7">
        <f t="shared" si="291"/>
        <v>106.24</v>
      </c>
      <c r="T3764" s="7">
        <f t="shared" si="294"/>
        <v>47.428571428571431</v>
      </c>
      <c r="U3764" t="s">
        <v>8317</v>
      </c>
      <c r="V3764" t="s">
        <v>8359</v>
      </c>
    </row>
    <row r="3765" spans="1:22" ht="30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77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4">
        <f t="shared" si="292"/>
        <v>42065.500300925924</v>
      </c>
      <c r="M3765" s="19">
        <f t="shared" si="293"/>
        <v>2015</v>
      </c>
      <c r="N3765" s="14">
        <f t="shared" si="290"/>
        <v>42095.458634259259</v>
      </c>
      <c r="O3765" t="b">
        <v>0</v>
      </c>
      <c r="P3765">
        <v>77</v>
      </c>
      <c r="Q3765" t="b">
        <v>1</v>
      </c>
      <c r="R3765" t="s">
        <v>8305</v>
      </c>
      <c r="S3765" s="7">
        <f t="shared" si="291"/>
        <v>100</v>
      </c>
      <c r="T3765" s="7">
        <f t="shared" si="294"/>
        <v>64.935064935064929</v>
      </c>
      <c r="U3765" t="s">
        <v>8317</v>
      </c>
      <c r="V3765" t="s">
        <v>8359</v>
      </c>
    </row>
    <row r="3766" spans="1:22" ht="4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27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4">
        <f t="shared" si="292"/>
        <v>42499.592962962968</v>
      </c>
      <c r="M3766" s="19">
        <f t="shared" si="293"/>
        <v>2016</v>
      </c>
      <c r="N3766" s="14">
        <f t="shared" si="290"/>
        <v>42518.775000000001</v>
      </c>
      <c r="O3766" t="b">
        <v>0</v>
      </c>
      <c r="P3766">
        <v>27</v>
      </c>
      <c r="Q3766" t="b">
        <v>1</v>
      </c>
      <c r="R3766" t="s">
        <v>8305</v>
      </c>
      <c r="S3766" s="7">
        <f t="shared" si="291"/>
        <v>100</v>
      </c>
      <c r="T3766" s="7">
        <f t="shared" si="294"/>
        <v>55.555555555555557</v>
      </c>
      <c r="U3766" t="s">
        <v>8317</v>
      </c>
      <c r="V3766" t="s">
        <v>8359</v>
      </c>
    </row>
    <row r="3767" spans="1:22" ht="4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107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4">
        <f t="shared" si="292"/>
        <v>41820.526412037041</v>
      </c>
      <c r="M3767" s="19">
        <f t="shared" si="293"/>
        <v>2014</v>
      </c>
      <c r="N3767" s="14">
        <f t="shared" si="290"/>
        <v>41850.526412037041</v>
      </c>
      <c r="O3767" t="b">
        <v>0</v>
      </c>
      <c r="P3767">
        <v>107</v>
      </c>
      <c r="Q3767" t="b">
        <v>1</v>
      </c>
      <c r="R3767" t="s">
        <v>8305</v>
      </c>
      <c r="S3767" s="7">
        <f t="shared" si="291"/>
        <v>113.45714285714286</v>
      </c>
      <c r="T3767" s="7">
        <f t="shared" si="294"/>
        <v>74.224299065420567</v>
      </c>
      <c r="U3767" t="s">
        <v>8317</v>
      </c>
      <c r="V3767" t="s">
        <v>8359</v>
      </c>
    </row>
    <row r="3768" spans="1:22" ht="30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96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4">
        <f t="shared" si="292"/>
        <v>41787.917187500003</v>
      </c>
      <c r="M3768" s="19">
        <f t="shared" si="293"/>
        <v>2014</v>
      </c>
      <c r="N3768" s="14">
        <f t="shared" si="290"/>
        <v>41822.917187500003</v>
      </c>
      <c r="O3768" t="b">
        <v>0</v>
      </c>
      <c r="P3768">
        <v>96</v>
      </c>
      <c r="Q3768" t="b">
        <v>1</v>
      </c>
      <c r="R3768" t="s">
        <v>8305</v>
      </c>
      <c r="S3768" s="7">
        <f t="shared" si="291"/>
        <v>102.65010000000001</v>
      </c>
      <c r="T3768" s="7">
        <f t="shared" si="294"/>
        <v>106.9271875</v>
      </c>
      <c r="U3768" t="s">
        <v>8317</v>
      </c>
      <c r="V3768" t="s">
        <v>8359</v>
      </c>
    </row>
    <row r="3769" spans="1:22" ht="4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56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4">
        <f t="shared" si="292"/>
        <v>42049.769641203704</v>
      </c>
      <c r="M3769" s="19">
        <f t="shared" si="293"/>
        <v>2015</v>
      </c>
      <c r="N3769" s="14">
        <f t="shared" si="290"/>
        <v>42063.957638888889</v>
      </c>
      <c r="O3769" t="b">
        <v>0</v>
      </c>
      <c r="P3769">
        <v>56</v>
      </c>
      <c r="Q3769" t="b">
        <v>1</v>
      </c>
      <c r="R3769" t="s">
        <v>8305</v>
      </c>
      <c r="S3769" s="7">
        <f t="shared" si="291"/>
        <v>116.75</v>
      </c>
      <c r="T3769" s="7">
        <f t="shared" si="294"/>
        <v>41.696428571428569</v>
      </c>
      <c r="U3769" t="s">
        <v>8317</v>
      </c>
      <c r="V3769" t="s">
        <v>8359</v>
      </c>
    </row>
    <row r="3770" spans="1:22" ht="4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58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4">
        <f t="shared" si="292"/>
        <v>41772.477893518517</v>
      </c>
      <c r="M3770" s="19">
        <f t="shared" si="293"/>
        <v>2014</v>
      </c>
      <c r="N3770" s="14">
        <f t="shared" si="290"/>
        <v>41802.477893518517</v>
      </c>
      <c r="O3770" t="b">
        <v>0</v>
      </c>
      <c r="P3770">
        <v>58</v>
      </c>
      <c r="Q3770" t="b">
        <v>1</v>
      </c>
      <c r="R3770" t="s">
        <v>8305</v>
      </c>
      <c r="S3770" s="7">
        <f t="shared" si="291"/>
        <v>107.65274999999998</v>
      </c>
      <c r="T3770" s="7">
        <f t="shared" si="294"/>
        <v>74.243275862068955</v>
      </c>
      <c r="U3770" t="s">
        <v>8317</v>
      </c>
      <c r="V3770" t="s">
        <v>8359</v>
      </c>
    </row>
    <row r="3771" spans="1:22" ht="4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15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4">
        <f t="shared" si="292"/>
        <v>42445.348136574074</v>
      </c>
      <c r="M3771" s="19">
        <f t="shared" si="293"/>
        <v>2016</v>
      </c>
      <c r="N3771" s="14">
        <f t="shared" si="290"/>
        <v>42475.348136574074</v>
      </c>
      <c r="O3771" t="b">
        <v>0</v>
      </c>
      <c r="P3771">
        <v>15</v>
      </c>
      <c r="Q3771" t="b">
        <v>1</v>
      </c>
      <c r="R3771" t="s">
        <v>8305</v>
      </c>
      <c r="S3771" s="7">
        <f t="shared" si="291"/>
        <v>100</v>
      </c>
      <c r="T3771" s="7">
        <f t="shared" si="294"/>
        <v>73.333333333333329</v>
      </c>
      <c r="U3771" t="s">
        <v>8317</v>
      </c>
      <c r="V3771" t="s">
        <v>8359</v>
      </c>
    </row>
    <row r="3772" spans="1:22" ht="4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4">
        <f t="shared" si="292"/>
        <v>42138.680671296301</v>
      </c>
      <c r="M3772" s="19">
        <f t="shared" si="293"/>
        <v>2015</v>
      </c>
      <c r="N3772" s="14">
        <f t="shared" si="290"/>
        <v>42168.680671296301</v>
      </c>
      <c r="O3772" t="b">
        <v>0</v>
      </c>
      <c r="P3772">
        <v>20</v>
      </c>
      <c r="Q3772" t="b">
        <v>1</v>
      </c>
      <c r="R3772" t="s">
        <v>8305</v>
      </c>
      <c r="S3772" s="7">
        <f t="shared" si="291"/>
        <v>100</v>
      </c>
      <c r="T3772" s="7">
        <f t="shared" si="294"/>
        <v>100</v>
      </c>
      <c r="U3772" t="s">
        <v>8317</v>
      </c>
      <c r="V3772" t="s">
        <v>8359</v>
      </c>
    </row>
    <row r="3773" spans="1:22" ht="30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38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4">
        <f t="shared" si="292"/>
        <v>42493.607083333336</v>
      </c>
      <c r="M3773" s="19">
        <f t="shared" si="293"/>
        <v>2016</v>
      </c>
      <c r="N3773" s="14">
        <f t="shared" si="290"/>
        <v>42507.75</v>
      </c>
      <c r="O3773" t="b">
        <v>0</v>
      </c>
      <c r="P3773">
        <v>38</v>
      </c>
      <c r="Q3773" t="b">
        <v>1</v>
      </c>
      <c r="R3773" t="s">
        <v>8305</v>
      </c>
      <c r="S3773" s="7">
        <f t="shared" si="291"/>
        <v>146</v>
      </c>
      <c r="T3773" s="7">
        <f t="shared" si="294"/>
        <v>38.421052631578945</v>
      </c>
      <c r="U3773" t="s">
        <v>8317</v>
      </c>
      <c r="V3773" t="s">
        <v>8359</v>
      </c>
    </row>
    <row r="3774" spans="1:22" ht="4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33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4">
        <f t="shared" si="292"/>
        <v>42682.366967592592</v>
      </c>
      <c r="M3774" s="19">
        <f t="shared" si="293"/>
        <v>2016</v>
      </c>
      <c r="N3774" s="14">
        <f t="shared" si="290"/>
        <v>42703</v>
      </c>
      <c r="O3774" t="b">
        <v>0</v>
      </c>
      <c r="P3774">
        <v>33</v>
      </c>
      <c r="Q3774" t="b">
        <v>1</v>
      </c>
      <c r="R3774" t="s">
        <v>8305</v>
      </c>
      <c r="S3774" s="7">
        <f t="shared" si="291"/>
        <v>110.2</v>
      </c>
      <c r="T3774" s="7">
        <f t="shared" si="294"/>
        <v>166.96969696969697</v>
      </c>
      <c r="U3774" t="s">
        <v>8317</v>
      </c>
      <c r="V3774" t="s">
        <v>8359</v>
      </c>
    </row>
    <row r="3775" spans="1:22" ht="30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57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4">
        <f t="shared" si="292"/>
        <v>42655.755173611113</v>
      </c>
      <c r="M3775" s="19">
        <f t="shared" si="293"/>
        <v>2016</v>
      </c>
      <c r="N3775" s="14">
        <f t="shared" si="290"/>
        <v>42688.838888888888</v>
      </c>
      <c r="O3775" t="b">
        <v>0</v>
      </c>
      <c r="P3775">
        <v>57</v>
      </c>
      <c r="Q3775" t="b">
        <v>1</v>
      </c>
      <c r="R3775" t="s">
        <v>8305</v>
      </c>
      <c r="S3775" s="7">
        <f t="shared" si="291"/>
        <v>108.2</v>
      </c>
      <c r="T3775" s="7">
        <f t="shared" si="294"/>
        <v>94.912280701754383</v>
      </c>
      <c r="U3775" t="s">
        <v>8317</v>
      </c>
      <c r="V3775" t="s">
        <v>8359</v>
      </c>
    </row>
    <row r="3776" spans="1:22" ht="45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4">
        <f t="shared" si="292"/>
        <v>42087.542303240742</v>
      </c>
      <c r="M3776" s="19">
        <f t="shared" si="293"/>
        <v>2015</v>
      </c>
      <c r="N3776" s="14">
        <f t="shared" si="290"/>
        <v>42103.542303240742</v>
      </c>
      <c r="O3776" t="b">
        <v>0</v>
      </c>
      <c r="P3776">
        <v>25</v>
      </c>
      <c r="Q3776" t="b">
        <v>1</v>
      </c>
      <c r="R3776" t="s">
        <v>8305</v>
      </c>
      <c r="S3776" s="7">
        <f t="shared" si="291"/>
        <v>100</v>
      </c>
      <c r="T3776" s="7">
        <f t="shared" si="294"/>
        <v>100</v>
      </c>
      <c r="U3776" t="s">
        <v>8317</v>
      </c>
      <c r="V3776" t="s">
        <v>8359</v>
      </c>
    </row>
    <row r="3777" spans="1:22" ht="4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14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4">
        <f t="shared" si="292"/>
        <v>42075.692627314813</v>
      </c>
      <c r="M3777" s="19">
        <f t="shared" si="293"/>
        <v>2015</v>
      </c>
      <c r="N3777" s="14">
        <f t="shared" si="290"/>
        <v>42102.916666666672</v>
      </c>
      <c r="O3777" t="b">
        <v>0</v>
      </c>
      <c r="P3777">
        <v>14</v>
      </c>
      <c r="Q3777" t="b">
        <v>1</v>
      </c>
      <c r="R3777" t="s">
        <v>8305</v>
      </c>
      <c r="S3777" s="7">
        <f t="shared" si="291"/>
        <v>100.25</v>
      </c>
      <c r="T3777" s="7">
        <f t="shared" si="294"/>
        <v>143.21428571428572</v>
      </c>
      <c r="U3777" t="s">
        <v>8317</v>
      </c>
      <c r="V3777" t="s">
        <v>8359</v>
      </c>
    </row>
    <row r="3778" spans="1:22" ht="45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94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4">
        <f t="shared" si="292"/>
        <v>41814.117800925924</v>
      </c>
      <c r="M3778" s="19">
        <f t="shared" si="293"/>
        <v>2014</v>
      </c>
      <c r="N3778" s="14">
        <f t="shared" ref="N3778:N3841" si="295">(J3778/86400)+25569+(-6/24)</f>
        <v>41851.791666666664</v>
      </c>
      <c r="O3778" t="b">
        <v>0</v>
      </c>
      <c r="P3778">
        <v>94</v>
      </c>
      <c r="Q3778" t="b">
        <v>1</v>
      </c>
      <c r="R3778" t="s">
        <v>8305</v>
      </c>
      <c r="S3778" s="7">
        <f t="shared" ref="S3778:S3841" si="296">F3778/D3778*100</f>
        <v>106.71250000000001</v>
      </c>
      <c r="T3778" s="7">
        <f t="shared" si="294"/>
        <v>90.819148936170208</v>
      </c>
      <c r="U3778" t="s">
        <v>8317</v>
      </c>
      <c r="V3778" t="s">
        <v>8359</v>
      </c>
    </row>
    <row r="3779" spans="1:22" ht="4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59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4">
        <f t="shared" ref="L3779:L3842" si="297">(K3779/86400)+25569+(-6/24)</f>
        <v>41886.861354166671</v>
      </c>
      <c r="M3779" s="19">
        <f t="shared" ref="M3779:M3842" si="298">YEAR(L3779)</f>
        <v>2014</v>
      </c>
      <c r="N3779" s="14">
        <f t="shared" si="295"/>
        <v>41908.916666666664</v>
      </c>
      <c r="O3779" t="b">
        <v>0</v>
      </c>
      <c r="P3779">
        <v>59</v>
      </c>
      <c r="Q3779" t="b">
        <v>1</v>
      </c>
      <c r="R3779" t="s">
        <v>8305</v>
      </c>
      <c r="S3779" s="7">
        <f t="shared" si="296"/>
        <v>143.19999999999999</v>
      </c>
      <c r="T3779" s="7">
        <f t="shared" ref="T3779:T3842" si="299">IFERROR(F3779/P3779,0)</f>
        <v>48.542372881355931</v>
      </c>
      <c r="U3779" t="s">
        <v>8317</v>
      </c>
      <c r="V3779" t="s">
        <v>8359</v>
      </c>
    </row>
    <row r="3780" spans="1:22" ht="30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36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4">
        <f t="shared" si="297"/>
        <v>41989.569212962961</v>
      </c>
      <c r="M3780" s="19">
        <f t="shared" si="298"/>
        <v>2014</v>
      </c>
      <c r="N3780" s="14">
        <f t="shared" si="295"/>
        <v>42049.569212962961</v>
      </c>
      <c r="O3780" t="b">
        <v>0</v>
      </c>
      <c r="P3780">
        <v>36</v>
      </c>
      <c r="Q3780" t="b">
        <v>1</v>
      </c>
      <c r="R3780" t="s">
        <v>8305</v>
      </c>
      <c r="S3780" s="7">
        <f t="shared" si="296"/>
        <v>105.04166666666667</v>
      </c>
      <c r="T3780" s="7">
        <f t="shared" si="299"/>
        <v>70.027777777777771</v>
      </c>
      <c r="U3780" t="s">
        <v>8317</v>
      </c>
      <c r="V3780" t="s">
        <v>8359</v>
      </c>
    </row>
    <row r="3781" spans="1:22" ht="30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115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4">
        <f t="shared" si="297"/>
        <v>42425.485416666663</v>
      </c>
      <c r="M3781" s="19">
        <f t="shared" si="298"/>
        <v>2016</v>
      </c>
      <c r="N3781" s="14">
        <f t="shared" si="295"/>
        <v>42455.443749999999</v>
      </c>
      <c r="O3781" t="b">
        <v>0</v>
      </c>
      <c r="P3781">
        <v>115</v>
      </c>
      <c r="Q3781" t="b">
        <v>1</v>
      </c>
      <c r="R3781" t="s">
        <v>8305</v>
      </c>
      <c r="S3781" s="7">
        <f t="shared" si="296"/>
        <v>103.98</v>
      </c>
      <c r="T3781" s="7">
        <f t="shared" si="299"/>
        <v>135.62608695652173</v>
      </c>
      <c r="U3781" t="s">
        <v>8317</v>
      </c>
      <c r="V3781" t="s">
        <v>8359</v>
      </c>
    </row>
    <row r="3782" spans="1:22" ht="4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4">
        <f t="shared" si="297"/>
        <v>42165.969733796301</v>
      </c>
      <c r="M3782" s="19">
        <f t="shared" si="298"/>
        <v>2015</v>
      </c>
      <c r="N3782" s="14">
        <f t="shared" si="295"/>
        <v>42198.587500000001</v>
      </c>
      <c r="O3782" t="b">
        <v>0</v>
      </c>
      <c r="P3782">
        <v>30</v>
      </c>
      <c r="Q3782" t="b">
        <v>1</v>
      </c>
      <c r="R3782" t="s">
        <v>8305</v>
      </c>
      <c r="S3782" s="7">
        <f t="shared" si="296"/>
        <v>120</v>
      </c>
      <c r="T3782" s="7">
        <f t="shared" si="299"/>
        <v>100</v>
      </c>
      <c r="U3782" t="s">
        <v>8317</v>
      </c>
      <c r="V3782" t="s">
        <v>8359</v>
      </c>
    </row>
    <row r="3783" spans="1:22" ht="45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52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4">
        <f t="shared" si="297"/>
        <v>41865.632928240739</v>
      </c>
      <c r="M3783" s="19">
        <f t="shared" si="298"/>
        <v>2014</v>
      </c>
      <c r="N3783" s="14">
        <f t="shared" si="295"/>
        <v>41890.632928240739</v>
      </c>
      <c r="O3783" t="b">
        <v>0</v>
      </c>
      <c r="P3783">
        <v>52</v>
      </c>
      <c r="Q3783" t="b">
        <v>1</v>
      </c>
      <c r="R3783" t="s">
        <v>8305</v>
      </c>
      <c r="S3783" s="7">
        <f t="shared" si="296"/>
        <v>109.66666666666667</v>
      </c>
      <c r="T3783" s="7">
        <f t="shared" si="299"/>
        <v>94.90384615384616</v>
      </c>
      <c r="U3783" t="s">
        <v>8317</v>
      </c>
      <c r="V3783" t="s">
        <v>8359</v>
      </c>
    </row>
    <row r="3784" spans="1:22" ht="4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27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4">
        <f t="shared" si="297"/>
        <v>42546.612233796295</v>
      </c>
      <c r="M3784" s="19">
        <f t="shared" si="298"/>
        <v>2016</v>
      </c>
      <c r="N3784" s="14">
        <f t="shared" si="295"/>
        <v>42575.708333333328</v>
      </c>
      <c r="O3784" t="b">
        <v>0</v>
      </c>
      <c r="P3784">
        <v>27</v>
      </c>
      <c r="Q3784" t="b">
        <v>1</v>
      </c>
      <c r="R3784" t="s">
        <v>8305</v>
      </c>
      <c r="S3784" s="7">
        <f t="shared" si="296"/>
        <v>101.75</v>
      </c>
      <c r="T3784" s="7">
        <f t="shared" si="299"/>
        <v>75.370370370370367</v>
      </c>
      <c r="U3784" t="s">
        <v>8317</v>
      </c>
      <c r="V3784" t="s">
        <v>8359</v>
      </c>
    </row>
    <row r="3785" spans="1:22" ht="4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24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4">
        <f t="shared" si="297"/>
        <v>42419.890277777777</v>
      </c>
      <c r="M3785" s="19">
        <f t="shared" si="298"/>
        <v>2016</v>
      </c>
      <c r="N3785" s="14">
        <f t="shared" si="295"/>
        <v>42444.416666666672</v>
      </c>
      <c r="O3785" t="b">
        <v>0</v>
      </c>
      <c r="P3785">
        <v>24</v>
      </c>
      <c r="Q3785" t="b">
        <v>1</v>
      </c>
      <c r="R3785" t="s">
        <v>8305</v>
      </c>
      <c r="S3785" s="7">
        <f t="shared" si="296"/>
        <v>128.91666666666666</v>
      </c>
      <c r="T3785" s="7">
        <f t="shared" si="299"/>
        <v>64.458333333333329</v>
      </c>
      <c r="U3785" t="s">
        <v>8317</v>
      </c>
      <c r="V3785" t="s">
        <v>8359</v>
      </c>
    </row>
    <row r="3786" spans="1:22" ht="4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4">
        <f t="shared" si="297"/>
        <v>42531.730694444443</v>
      </c>
      <c r="M3786" s="19">
        <f t="shared" si="298"/>
        <v>2016</v>
      </c>
      <c r="N3786" s="14">
        <f t="shared" si="295"/>
        <v>42561.730694444443</v>
      </c>
      <c r="O3786" t="b">
        <v>0</v>
      </c>
      <c r="P3786">
        <v>10</v>
      </c>
      <c r="Q3786" t="b">
        <v>1</v>
      </c>
      <c r="R3786" t="s">
        <v>8305</v>
      </c>
      <c r="S3786" s="7">
        <f t="shared" si="296"/>
        <v>114.99999999999999</v>
      </c>
      <c r="T3786" s="7">
        <f t="shared" si="299"/>
        <v>115</v>
      </c>
      <c r="U3786" t="s">
        <v>8317</v>
      </c>
      <c r="V3786" t="s">
        <v>8359</v>
      </c>
    </row>
    <row r="3787" spans="1:22" ht="4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4">
        <f t="shared" si="297"/>
        <v>42548.38853009259</v>
      </c>
      <c r="M3787" s="19">
        <f t="shared" si="298"/>
        <v>2016</v>
      </c>
      <c r="N3787" s="14">
        <f t="shared" si="295"/>
        <v>42584.168749999997</v>
      </c>
      <c r="O3787" t="b">
        <v>0</v>
      </c>
      <c r="P3787">
        <v>30</v>
      </c>
      <c r="Q3787" t="b">
        <v>1</v>
      </c>
      <c r="R3787" t="s">
        <v>8305</v>
      </c>
      <c r="S3787" s="7">
        <f t="shared" si="296"/>
        <v>150.75</v>
      </c>
      <c r="T3787" s="7">
        <f t="shared" si="299"/>
        <v>100.5</v>
      </c>
      <c r="U3787" t="s">
        <v>8317</v>
      </c>
      <c r="V3787" t="s">
        <v>8359</v>
      </c>
    </row>
    <row r="3788" spans="1:22" ht="4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71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4">
        <f t="shared" si="297"/>
        <v>42486.787905092591</v>
      </c>
      <c r="M3788" s="19">
        <f t="shared" si="298"/>
        <v>2016</v>
      </c>
      <c r="N3788" s="14">
        <f t="shared" si="295"/>
        <v>42516.787905092591</v>
      </c>
      <c r="O3788" t="b">
        <v>0</v>
      </c>
      <c r="P3788">
        <v>71</v>
      </c>
      <c r="Q3788" t="b">
        <v>1</v>
      </c>
      <c r="R3788" t="s">
        <v>8305</v>
      </c>
      <c r="S3788" s="7">
        <f t="shared" si="296"/>
        <v>110.96666666666665</v>
      </c>
      <c r="T3788" s="7">
        <f t="shared" si="299"/>
        <v>93.774647887323937</v>
      </c>
      <c r="U3788" t="s">
        <v>8317</v>
      </c>
      <c r="V3788" t="s">
        <v>8359</v>
      </c>
    </row>
    <row r="3789" spans="1:22" ht="4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10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4">
        <f t="shared" si="297"/>
        <v>42167.284791666665</v>
      </c>
      <c r="M3789" s="19">
        <f t="shared" si="298"/>
        <v>2015</v>
      </c>
      <c r="N3789" s="14">
        <f t="shared" si="295"/>
        <v>42195.915972222225</v>
      </c>
      <c r="O3789" t="b">
        <v>0</v>
      </c>
      <c r="P3789">
        <v>10</v>
      </c>
      <c r="Q3789" t="b">
        <v>1</v>
      </c>
      <c r="R3789" t="s">
        <v>8305</v>
      </c>
      <c r="S3789" s="7">
        <f t="shared" si="296"/>
        <v>100.28571428571429</v>
      </c>
      <c r="T3789" s="7">
        <f t="shared" si="299"/>
        <v>35.1</v>
      </c>
      <c r="U3789" t="s">
        <v>8317</v>
      </c>
      <c r="V3789" t="s">
        <v>8359</v>
      </c>
    </row>
    <row r="3790" spans="1:22" ht="75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1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4">
        <f t="shared" si="297"/>
        <v>42333.445821759262</v>
      </c>
      <c r="M3790" s="19">
        <f t="shared" si="298"/>
        <v>2015</v>
      </c>
      <c r="N3790" s="14">
        <f t="shared" si="295"/>
        <v>42361.429166666669</v>
      </c>
      <c r="O3790" t="b">
        <v>0</v>
      </c>
      <c r="P3790">
        <v>1</v>
      </c>
      <c r="Q3790" t="b">
        <v>0</v>
      </c>
      <c r="R3790" t="s">
        <v>8305</v>
      </c>
      <c r="S3790" s="7">
        <f t="shared" si="296"/>
        <v>0.66666666666666674</v>
      </c>
      <c r="T3790" s="7">
        <f t="shared" si="299"/>
        <v>500</v>
      </c>
      <c r="U3790" t="s">
        <v>8317</v>
      </c>
      <c r="V3790" t="s">
        <v>8359</v>
      </c>
    </row>
    <row r="3791" spans="1:22" ht="4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4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4">
        <f t="shared" si="297"/>
        <v>42138.548819444448</v>
      </c>
      <c r="M3791" s="19">
        <f t="shared" si="298"/>
        <v>2015</v>
      </c>
      <c r="N3791" s="14">
        <f t="shared" si="295"/>
        <v>42170.548819444448</v>
      </c>
      <c r="O3791" t="b">
        <v>0</v>
      </c>
      <c r="P3791">
        <v>4</v>
      </c>
      <c r="Q3791" t="b">
        <v>0</v>
      </c>
      <c r="R3791" t="s">
        <v>8305</v>
      </c>
      <c r="S3791" s="7">
        <f t="shared" si="296"/>
        <v>3.267605633802817</v>
      </c>
      <c r="T3791" s="7">
        <f t="shared" si="299"/>
        <v>29</v>
      </c>
      <c r="U3791" t="s">
        <v>8317</v>
      </c>
      <c r="V3791" t="s">
        <v>8359</v>
      </c>
    </row>
    <row r="3792" spans="1:22" ht="4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4">
        <f t="shared" si="297"/>
        <v>42666.416932870372</v>
      </c>
      <c r="M3792" s="19">
        <f t="shared" si="298"/>
        <v>2016</v>
      </c>
      <c r="N3792" s="14">
        <f t="shared" si="295"/>
        <v>42696.458599537036</v>
      </c>
      <c r="O3792" t="b">
        <v>0</v>
      </c>
      <c r="P3792">
        <v>0</v>
      </c>
      <c r="Q3792" t="b">
        <v>0</v>
      </c>
      <c r="R3792" t="s">
        <v>8305</v>
      </c>
      <c r="S3792" s="7">
        <f t="shared" si="296"/>
        <v>0</v>
      </c>
      <c r="T3792" s="7">
        <f t="shared" si="299"/>
        <v>0</v>
      </c>
      <c r="U3792" t="s">
        <v>8317</v>
      </c>
      <c r="V3792" t="s">
        <v>8359</v>
      </c>
    </row>
    <row r="3793" spans="1:22" ht="30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4">
        <f t="shared" si="297"/>
        <v>41766.442037037035</v>
      </c>
      <c r="M3793" s="19">
        <f t="shared" si="298"/>
        <v>2014</v>
      </c>
      <c r="N3793" s="14">
        <f t="shared" si="295"/>
        <v>41826.442037037035</v>
      </c>
      <c r="O3793" t="b">
        <v>0</v>
      </c>
      <c r="P3793">
        <v>0</v>
      </c>
      <c r="Q3793" t="b">
        <v>0</v>
      </c>
      <c r="R3793" t="s">
        <v>8305</v>
      </c>
      <c r="S3793" s="7">
        <f t="shared" si="296"/>
        <v>0</v>
      </c>
      <c r="T3793" s="7">
        <f t="shared" si="299"/>
        <v>0</v>
      </c>
      <c r="U3793" t="s">
        <v>8317</v>
      </c>
      <c r="V3793" t="s">
        <v>8359</v>
      </c>
    </row>
    <row r="3794" spans="1:22" ht="30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2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4">
        <f t="shared" si="297"/>
        <v>42170.197013888886</v>
      </c>
      <c r="M3794" s="19">
        <f t="shared" si="298"/>
        <v>2015</v>
      </c>
      <c r="N3794" s="14">
        <f t="shared" si="295"/>
        <v>42200.197013888886</v>
      </c>
      <c r="O3794" t="b">
        <v>0</v>
      </c>
      <c r="P3794">
        <v>2</v>
      </c>
      <c r="Q3794" t="b">
        <v>0</v>
      </c>
      <c r="R3794" t="s">
        <v>8305</v>
      </c>
      <c r="S3794" s="7">
        <f t="shared" si="296"/>
        <v>0.27999999999999997</v>
      </c>
      <c r="T3794" s="7">
        <f t="shared" si="299"/>
        <v>17.5</v>
      </c>
      <c r="U3794" t="s">
        <v>8317</v>
      </c>
      <c r="V3794" t="s">
        <v>8359</v>
      </c>
    </row>
    <row r="3795" spans="1:22" ht="4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24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4">
        <f t="shared" si="297"/>
        <v>41968.688993055555</v>
      </c>
      <c r="M3795" s="19">
        <f t="shared" si="298"/>
        <v>2014</v>
      </c>
      <c r="N3795" s="14">
        <f t="shared" si="295"/>
        <v>41989.688993055555</v>
      </c>
      <c r="O3795" t="b">
        <v>0</v>
      </c>
      <c r="P3795">
        <v>24</v>
      </c>
      <c r="Q3795" t="b">
        <v>0</v>
      </c>
      <c r="R3795" t="s">
        <v>8305</v>
      </c>
      <c r="S3795" s="7">
        <f t="shared" si="296"/>
        <v>59.657142857142851</v>
      </c>
      <c r="T3795" s="7">
        <f t="shared" si="299"/>
        <v>174</v>
      </c>
      <c r="U3795" t="s">
        <v>8317</v>
      </c>
      <c r="V3795" t="s">
        <v>8359</v>
      </c>
    </row>
    <row r="3796" spans="1:22" ht="45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1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4">
        <f t="shared" si="297"/>
        <v>42132.33048611111</v>
      </c>
      <c r="M3796" s="19">
        <f t="shared" si="298"/>
        <v>2015</v>
      </c>
      <c r="N3796" s="14">
        <f t="shared" si="295"/>
        <v>42162.33048611111</v>
      </c>
      <c r="O3796" t="b">
        <v>0</v>
      </c>
      <c r="P3796">
        <v>1</v>
      </c>
      <c r="Q3796" t="b">
        <v>0</v>
      </c>
      <c r="R3796" t="s">
        <v>8305</v>
      </c>
      <c r="S3796" s="7">
        <f t="shared" si="296"/>
        <v>1</v>
      </c>
      <c r="T3796" s="7">
        <f t="shared" si="299"/>
        <v>50</v>
      </c>
      <c r="U3796" t="s">
        <v>8317</v>
      </c>
      <c r="V3796" t="s">
        <v>8359</v>
      </c>
    </row>
    <row r="3797" spans="1:22" ht="4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2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4">
        <f t="shared" si="297"/>
        <v>42201.186226851853</v>
      </c>
      <c r="M3797" s="19">
        <f t="shared" si="298"/>
        <v>2015</v>
      </c>
      <c r="N3797" s="14">
        <f t="shared" si="295"/>
        <v>42244.6875</v>
      </c>
      <c r="O3797" t="b">
        <v>0</v>
      </c>
      <c r="P3797">
        <v>2</v>
      </c>
      <c r="Q3797" t="b">
        <v>0</v>
      </c>
      <c r="R3797" t="s">
        <v>8305</v>
      </c>
      <c r="S3797" s="7">
        <f t="shared" si="296"/>
        <v>1.6666666666666667</v>
      </c>
      <c r="T3797" s="7">
        <f t="shared" si="299"/>
        <v>5</v>
      </c>
      <c r="U3797" t="s">
        <v>8317</v>
      </c>
      <c r="V3797" t="s">
        <v>8359</v>
      </c>
    </row>
    <row r="3798" spans="1:22" ht="4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4">
        <f t="shared" si="297"/>
        <v>42688.779583333337</v>
      </c>
      <c r="M3798" s="19">
        <f t="shared" si="298"/>
        <v>2016</v>
      </c>
      <c r="N3798" s="14">
        <f t="shared" si="295"/>
        <v>42748.779583333337</v>
      </c>
      <c r="O3798" t="b">
        <v>0</v>
      </c>
      <c r="P3798">
        <v>1</v>
      </c>
      <c r="Q3798" t="b">
        <v>0</v>
      </c>
      <c r="R3798" t="s">
        <v>8305</v>
      </c>
      <c r="S3798" s="7">
        <f t="shared" si="296"/>
        <v>4.4444444444444444E-3</v>
      </c>
      <c r="T3798" s="7">
        <f t="shared" si="299"/>
        <v>1</v>
      </c>
      <c r="U3798" t="s">
        <v>8317</v>
      </c>
      <c r="V3798" t="s">
        <v>8359</v>
      </c>
    </row>
    <row r="3799" spans="1:22" ht="45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37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4">
        <f t="shared" si="297"/>
        <v>42084.631539351853</v>
      </c>
      <c r="M3799" s="19">
        <f t="shared" si="298"/>
        <v>2015</v>
      </c>
      <c r="N3799" s="14">
        <f t="shared" si="295"/>
        <v>42114.631539351853</v>
      </c>
      <c r="O3799" t="b">
        <v>0</v>
      </c>
      <c r="P3799">
        <v>37</v>
      </c>
      <c r="Q3799" t="b">
        <v>0</v>
      </c>
      <c r="R3799" t="s">
        <v>8305</v>
      </c>
      <c r="S3799" s="7">
        <f t="shared" si="296"/>
        <v>89.666666666666657</v>
      </c>
      <c r="T3799" s="7">
        <f t="shared" si="299"/>
        <v>145.40540540540542</v>
      </c>
      <c r="U3799" t="s">
        <v>8317</v>
      </c>
      <c r="V3799" t="s">
        <v>8359</v>
      </c>
    </row>
    <row r="3800" spans="1:22" ht="4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5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4">
        <f t="shared" si="297"/>
        <v>41831.472777777773</v>
      </c>
      <c r="M3800" s="19">
        <f t="shared" si="298"/>
        <v>2014</v>
      </c>
      <c r="N3800" s="14">
        <f t="shared" si="295"/>
        <v>41861.472777777773</v>
      </c>
      <c r="O3800" t="b">
        <v>0</v>
      </c>
      <c r="P3800">
        <v>5</v>
      </c>
      <c r="Q3800" t="b">
        <v>0</v>
      </c>
      <c r="R3800" t="s">
        <v>8305</v>
      </c>
      <c r="S3800" s="7">
        <f t="shared" si="296"/>
        <v>1.4642857142857144</v>
      </c>
      <c r="T3800" s="7">
        <f t="shared" si="299"/>
        <v>205</v>
      </c>
      <c r="U3800" t="s">
        <v>8317</v>
      </c>
      <c r="V3800" t="s">
        <v>8359</v>
      </c>
    </row>
    <row r="3801" spans="1:22" ht="30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4">
        <f t="shared" si="297"/>
        <v>42410.68105324074</v>
      </c>
      <c r="M3801" s="19">
        <f t="shared" si="298"/>
        <v>2016</v>
      </c>
      <c r="N3801" s="14">
        <f t="shared" si="295"/>
        <v>42440.68105324074</v>
      </c>
      <c r="O3801" t="b">
        <v>0</v>
      </c>
      <c r="P3801">
        <v>4</v>
      </c>
      <c r="Q3801" t="b">
        <v>0</v>
      </c>
      <c r="R3801" t="s">
        <v>8305</v>
      </c>
      <c r="S3801" s="7">
        <f t="shared" si="296"/>
        <v>4.0199999999999996</v>
      </c>
      <c r="T3801" s="7">
        <f t="shared" si="299"/>
        <v>100.5</v>
      </c>
      <c r="U3801" t="s">
        <v>8317</v>
      </c>
      <c r="V3801" t="s">
        <v>8359</v>
      </c>
    </row>
    <row r="3802" spans="1:22" ht="4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16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4">
        <f t="shared" si="297"/>
        <v>41982.487071759257</v>
      </c>
      <c r="M3802" s="19">
        <f t="shared" si="298"/>
        <v>2014</v>
      </c>
      <c r="N3802" s="14">
        <f t="shared" si="295"/>
        <v>42014.957638888889</v>
      </c>
      <c r="O3802" t="b">
        <v>0</v>
      </c>
      <c r="P3802">
        <v>16</v>
      </c>
      <c r="Q3802" t="b">
        <v>0</v>
      </c>
      <c r="R3802" t="s">
        <v>8305</v>
      </c>
      <c r="S3802" s="7">
        <f t="shared" si="296"/>
        <v>4.004545454545454</v>
      </c>
      <c r="T3802" s="7">
        <f t="shared" si="299"/>
        <v>55.0625</v>
      </c>
      <c r="U3802" t="s">
        <v>8317</v>
      </c>
      <c r="V3802" t="s">
        <v>8359</v>
      </c>
    </row>
    <row r="3803" spans="1:22" ht="4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9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4">
        <f t="shared" si="297"/>
        <v>41975.426111111112</v>
      </c>
      <c r="M3803" s="19">
        <f t="shared" si="298"/>
        <v>2014</v>
      </c>
      <c r="N3803" s="14">
        <f t="shared" si="295"/>
        <v>42006.426111111112</v>
      </c>
      <c r="O3803" t="b">
        <v>0</v>
      </c>
      <c r="P3803">
        <v>9</v>
      </c>
      <c r="Q3803" t="b">
        <v>0</v>
      </c>
      <c r="R3803" t="s">
        <v>8305</v>
      </c>
      <c r="S3803" s="7">
        <f t="shared" si="296"/>
        <v>8.52</v>
      </c>
      <c r="T3803" s="7">
        <f t="shared" si="299"/>
        <v>47.333333333333336</v>
      </c>
      <c r="U3803" t="s">
        <v>8317</v>
      </c>
      <c r="V3803" t="s">
        <v>8359</v>
      </c>
    </row>
    <row r="3804" spans="1:22" ht="4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4">
        <f t="shared" si="297"/>
        <v>42268.876226851848</v>
      </c>
      <c r="M3804" s="19">
        <f t="shared" si="298"/>
        <v>2015</v>
      </c>
      <c r="N3804" s="14">
        <f t="shared" si="295"/>
        <v>42298.876226851848</v>
      </c>
      <c r="O3804" t="b">
        <v>0</v>
      </c>
      <c r="P3804">
        <v>0</v>
      </c>
      <c r="Q3804" t="b">
        <v>0</v>
      </c>
      <c r="R3804" t="s">
        <v>8305</v>
      </c>
      <c r="S3804" s="7">
        <f t="shared" si="296"/>
        <v>0</v>
      </c>
      <c r="T3804" s="7">
        <f t="shared" si="299"/>
        <v>0</v>
      </c>
      <c r="U3804" t="s">
        <v>8317</v>
      </c>
      <c r="V3804" t="s">
        <v>8359</v>
      </c>
    </row>
    <row r="3805" spans="1:22" ht="30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40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4">
        <f t="shared" si="297"/>
        <v>42403.721851851849</v>
      </c>
      <c r="M3805" s="19">
        <f t="shared" si="298"/>
        <v>2016</v>
      </c>
      <c r="N3805" s="14">
        <f t="shared" si="295"/>
        <v>42433.721851851849</v>
      </c>
      <c r="O3805" t="b">
        <v>0</v>
      </c>
      <c r="P3805">
        <v>40</v>
      </c>
      <c r="Q3805" t="b">
        <v>0</v>
      </c>
      <c r="R3805" t="s">
        <v>8305</v>
      </c>
      <c r="S3805" s="7">
        <f t="shared" si="296"/>
        <v>19.650000000000002</v>
      </c>
      <c r="T3805" s="7">
        <f t="shared" si="299"/>
        <v>58.95</v>
      </c>
      <c r="U3805" t="s">
        <v>8317</v>
      </c>
      <c r="V3805" t="s">
        <v>8359</v>
      </c>
    </row>
    <row r="3806" spans="1:22" ht="4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4">
        <f t="shared" si="297"/>
        <v>42526.75953703704</v>
      </c>
      <c r="M3806" s="19">
        <f t="shared" si="298"/>
        <v>2016</v>
      </c>
      <c r="N3806" s="14">
        <f t="shared" si="295"/>
        <v>42582.041666666672</v>
      </c>
      <c r="O3806" t="b">
        <v>0</v>
      </c>
      <c r="P3806">
        <v>0</v>
      </c>
      <c r="Q3806" t="b">
        <v>0</v>
      </c>
      <c r="R3806" t="s">
        <v>8305</v>
      </c>
      <c r="S3806" s="7">
        <f t="shared" si="296"/>
        <v>0</v>
      </c>
      <c r="T3806" s="7">
        <f t="shared" si="299"/>
        <v>0</v>
      </c>
      <c r="U3806" t="s">
        <v>8317</v>
      </c>
      <c r="V3806" t="s">
        <v>8359</v>
      </c>
    </row>
    <row r="3807" spans="1:22" ht="4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2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4">
        <f t="shared" si="297"/>
        <v>41849.637037037035</v>
      </c>
      <c r="M3807" s="19">
        <f t="shared" si="298"/>
        <v>2014</v>
      </c>
      <c r="N3807" s="14">
        <f t="shared" si="295"/>
        <v>41909.637037037035</v>
      </c>
      <c r="O3807" t="b">
        <v>0</v>
      </c>
      <c r="P3807">
        <v>2</v>
      </c>
      <c r="Q3807" t="b">
        <v>0</v>
      </c>
      <c r="R3807" t="s">
        <v>8305</v>
      </c>
      <c r="S3807" s="7">
        <f t="shared" si="296"/>
        <v>2E-3</v>
      </c>
      <c r="T3807" s="7">
        <f t="shared" si="299"/>
        <v>1.5</v>
      </c>
      <c r="U3807" t="s">
        <v>8317</v>
      </c>
      <c r="V3807" t="s">
        <v>8359</v>
      </c>
    </row>
    <row r="3808" spans="1:22" ht="45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1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4">
        <f t="shared" si="297"/>
        <v>41799.009039351848</v>
      </c>
      <c r="M3808" s="19">
        <f t="shared" si="298"/>
        <v>2014</v>
      </c>
      <c r="N3808" s="14">
        <f t="shared" si="295"/>
        <v>41819.009039351848</v>
      </c>
      <c r="O3808" t="b">
        <v>0</v>
      </c>
      <c r="P3808">
        <v>1</v>
      </c>
      <c r="Q3808" t="b">
        <v>0</v>
      </c>
      <c r="R3808" t="s">
        <v>8305</v>
      </c>
      <c r="S3808" s="7">
        <f t="shared" si="296"/>
        <v>6.6666666666666666E-2</v>
      </c>
      <c r="T3808" s="7">
        <f t="shared" si="299"/>
        <v>5</v>
      </c>
      <c r="U3808" t="s">
        <v>8317</v>
      </c>
      <c r="V3808" t="s">
        <v>8359</v>
      </c>
    </row>
    <row r="3809" spans="1:22" ht="4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9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4">
        <f t="shared" si="297"/>
        <v>42090.659016203703</v>
      </c>
      <c r="M3809" s="19">
        <f t="shared" si="298"/>
        <v>2015</v>
      </c>
      <c r="N3809" s="14">
        <f t="shared" si="295"/>
        <v>42097.659016203703</v>
      </c>
      <c r="O3809" t="b">
        <v>0</v>
      </c>
      <c r="P3809">
        <v>9</v>
      </c>
      <c r="Q3809" t="b">
        <v>0</v>
      </c>
      <c r="R3809" t="s">
        <v>8305</v>
      </c>
      <c r="S3809" s="7">
        <f t="shared" si="296"/>
        <v>30.333333333333336</v>
      </c>
      <c r="T3809" s="7">
        <f t="shared" si="299"/>
        <v>50.555555555555557</v>
      </c>
      <c r="U3809" t="s">
        <v>8317</v>
      </c>
      <c r="V3809" t="s">
        <v>8359</v>
      </c>
    </row>
    <row r="3810" spans="1:22" ht="4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24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4">
        <f t="shared" si="297"/>
        <v>42059.203923611116</v>
      </c>
      <c r="M3810" s="19">
        <f t="shared" si="298"/>
        <v>2015</v>
      </c>
      <c r="N3810" s="14">
        <f t="shared" si="295"/>
        <v>42119.162256944444</v>
      </c>
      <c r="O3810" t="b">
        <v>0</v>
      </c>
      <c r="P3810">
        <v>24</v>
      </c>
      <c r="Q3810" t="b">
        <v>1</v>
      </c>
      <c r="R3810" t="s">
        <v>8271</v>
      </c>
      <c r="S3810" s="7">
        <f t="shared" si="296"/>
        <v>100</v>
      </c>
      <c r="T3810" s="7">
        <f t="shared" si="299"/>
        <v>41.666666666666664</v>
      </c>
      <c r="U3810" t="s">
        <v>8317</v>
      </c>
      <c r="V3810" t="s">
        <v>8318</v>
      </c>
    </row>
    <row r="3811" spans="1:22" ht="45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38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4">
        <f t="shared" si="297"/>
        <v>41800.276701388888</v>
      </c>
      <c r="M3811" s="19">
        <f t="shared" si="298"/>
        <v>2014</v>
      </c>
      <c r="N3811" s="14">
        <f t="shared" si="295"/>
        <v>41850.708333333336</v>
      </c>
      <c r="O3811" t="b">
        <v>0</v>
      </c>
      <c r="P3811">
        <v>38</v>
      </c>
      <c r="Q3811" t="b">
        <v>1</v>
      </c>
      <c r="R3811" t="s">
        <v>8271</v>
      </c>
      <c r="S3811" s="7">
        <f t="shared" si="296"/>
        <v>101.25</v>
      </c>
      <c r="T3811" s="7">
        <f t="shared" si="299"/>
        <v>53.289473684210527</v>
      </c>
      <c r="U3811" t="s">
        <v>8317</v>
      </c>
      <c r="V3811" t="s">
        <v>8318</v>
      </c>
    </row>
    <row r="3812" spans="1:22" ht="4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26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4">
        <f t="shared" si="297"/>
        <v>42054.599050925928</v>
      </c>
      <c r="M3812" s="19">
        <f t="shared" si="298"/>
        <v>2015</v>
      </c>
      <c r="N3812" s="14">
        <f t="shared" si="295"/>
        <v>42084.557384259257</v>
      </c>
      <c r="O3812" t="b">
        <v>0</v>
      </c>
      <c r="P3812">
        <v>26</v>
      </c>
      <c r="Q3812" t="b">
        <v>1</v>
      </c>
      <c r="R3812" t="s">
        <v>8271</v>
      </c>
      <c r="S3812" s="7">
        <f t="shared" si="296"/>
        <v>121.73333333333333</v>
      </c>
      <c r="T3812" s="7">
        <f t="shared" si="299"/>
        <v>70.230769230769226</v>
      </c>
      <c r="U3812" t="s">
        <v>8317</v>
      </c>
      <c r="V3812" t="s">
        <v>8318</v>
      </c>
    </row>
    <row r="3813" spans="1:22" ht="4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19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4">
        <f t="shared" si="297"/>
        <v>42487.37700231481</v>
      </c>
      <c r="M3813" s="19">
        <f t="shared" si="298"/>
        <v>2016</v>
      </c>
      <c r="N3813" s="14">
        <f t="shared" si="295"/>
        <v>42521.208333333328</v>
      </c>
      <c r="O3813" t="b">
        <v>0</v>
      </c>
      <c r="P3813">
        <v>19</v>
      </c>
      <c r="Q3813" t="b">
        <v>1</v>
      </c>
      <c r="R3813" t="s">
        <v>8271</v>
      </c>
      <c r="S3813" s="7">
        <f t="shared" si="296"/>
        <v>330</v>
      </c>
      <c r="T3813" s="7">
        <f t="shared" si="299"/>
        <v>43.421052631578945</v>
      </c>
      <c r="U3813" t="s">
        <v>8317</v>
      </c>
      <c r="V3813" t="s">
        <v>8318</v>
      </c>
    </row>
    <row r="3814" spans="1:22" ht="4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11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4">
        <f t="shared" si="297"/>
        <v>42109.501250000001</v>
      </c>
      <c r="M3814" s="19">
        <f t="shared" si="298"/>
        <v>2015</v>
      </c>
      <c r="N3814" s="14">
        <f t="shared" si="295"/>
        <v>42155.915972222225</v>
      </c>
      <c r="O3814" t="b">
        <v>0</v>
      </c>
      <c r="P3814">
        <v>11</v>
      </c>
      <c r="Q3814" t="b">
        <v>1</v>
      </c>
      <c r="R3814" t="s">
        <v>8271</v>
      </c>
      <c r="S3814" s="7">
        <f t="shared" si="296"/>
        <v>109.55</v>
      </c>
      <c r="T3814" s="7">
        <f t="shared" si="299"/>
        <v>199.18181818181819</v>
      </c>
      <c r="U3814" t="s">
        <v>8317</v>
      </c>
      <c r="V3814" t="s">
        <v>8318</v>
      </c>
    </row>
    <row r="3815" spans="1:22" ht="4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27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4">
        <f t="shared" si="297"/>
        <v>42497.025706018518</v>
      </c>
      <c r="M3815" s="19">
        <f t="shared" si="298"/>
        <v>2016</v>
      </c>
      <c r="N3815" s="14">
        <f t="shared" si="295"/>
        <v>42535.654861111107</v>
      </c>
      <c r="O3815" t="b">
        <v>0</v>
      </c>
      <c r="P3815">
        <v>27</v>
      </c>
      <c r="Q3815" t="b">
        <v>1</v>
      </c>
      <c r="R3815" t="s">
        <v>8271</v>
      </c>
      <c r="S3815" s="7">
        <f t="shared" si="296"/>
        <v>100.95190476190474</v>
      </c>
      <c r="T3815" s="7">
        <f t="shared" si="299"/>
        <v>78.518148148148143</v>
      </c>
      <c r="U3815" t="s">
        <v>8317</v>
      </c>
      <c r="V3815" t="s">
        <v>8318</v>
      </c>
    </row>
    <row r="3816" spans="1:22" ht="4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34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4">
        <f t="shared" si="297"/>
        <v>42058.654074074075</v>
      </c>
      <c r="M3816" s="19">
        <f t="shared" si="298"/>
        <v>2015</v>
      </c>
      <c r="N3816" s="14">
        <f t="shared" si="295"/>
        <v>42094.915972222225</v>
      </c>
      <c r="O3816" t="b">
        <v>0</v>
      </c>
      <c r="P3816">
        <v>34</v>
      </c>
      <c r="Q3816" t="b">
        <v>1</v>
      </c>
      <c r="R3816" t="s">
        <v>8271</v>
      </c>
      <c r="S3816" s="7">
        <f t="shared" si="296"/>
        <v>140.13333333333333</v>
      </c>
      <c r="T3816" s="7">
        <f t="shared" si="299"/>
        <v>61.823529411764703</v>
      </c>
      <c r="U3816" t="s">
        <v>8317</v>
      </c>
      <c r="V3816" t="s">
        <v>8318</v>
      </c>
    </row>
    <row r="3817" spans="1:22" ht="30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20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4">
        <f t="shared" si="297"/>
        <v>42207.009918981479</v>
      </c>
      <c r="M3817" s="19">
        <f t="shared" si="298"/>
        <v>2015</v>
      </c>
      <c r="N3817" s="14">
        <f t="shared" si="295"/>
        <v>42236.708333333328</v>
      </c>
      <c r="O3817" t="b">
        <v>0</v>
      </c>
      <c r="P3817">
        <v>20</v>
      </c>
      <c r="Q3817" t="b">
        <v>1</v>
      </c>
      <c r="R3817" t="s">
        <v>8271</v>
      </c>
      <c r="S3817" s="7">
        <f t="shared" si="296"/>
        <v>100.001</v>
      </c>
      <c r="T3817" s="7">
        <f t="shared" si="299"/>
        <v>50.000500000000002</v>
      </c>
      <c r="U3817" t="s">
        <v>8317</v>
      </c>
      <c r="V3817" t="s">
        <v>8318</v>
      </c>
    </row>
    <row r="3818" spans="1:22" ht="60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37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4">
        <f t="shared" si="297"/>
        <v>41807.440081018518</v>
      </c>
      <c r="M3818" s="19">
        <f t="shared" si="298"/>
        <v>2014</v>
      </c>
      <c r="N3818" s="14">
        <f t="shared" si="295"/>
        <v>41837.440081018518</v>
      </c>
      <c r="O3818" t="b">
        <v>0</v>
      </c>
      <c r="P3818">
        <v>37</v>
      </c>
      <c r="Q3818" t="b">
        <v>1</v>
      </c>
      <c r="R3818" t="s">
        <v>8271</v>
      </c>
      <c r="S3818" s="7">
        <f t="shared" si="296"/>
        <v>119.238</v>
      </c>
      <c r="T3818" s="7">
        <f t="shared" si="299"/>
        <v>48.339729729729726</v>
      </c>
      <c r="U3818" t="s">
        <v>8317</v>
      </c>
      <c r="V3818" t="s">
        <v>8318</v>
      </c>
    </row>
    <row r="3819" spans="1:22" ht="4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4">
        <f t="shared" si="297"/>
        <v>42284.44694444444</v>
      </c>
      <c r="M3819" s="19">
        <f t="shared" si="298"/>
        <v>2015</v>
      </c>
      <c r="N3819" s="14">
        <f t="shared" si="295"/>
        <v>42300.915972222225</v>
      </c>
      <c r="O3819" t="b">
        <v>0</v>
      </c>
      <c r="P3819">
        <v>20</v>
      </c>
      <c r="Q3819" t="b">
        <v>1</v>
      </c>
      <c r="R3819" t="s">
        <v>8271</v>
      </c>
      <c r="S3819" s="7">
        <f t="shared" si="296"/>
        <v>107.25</v>
      </c>
      <c r="T3819" s="7">
        <f t="shared" si="299"/>
        <v>107.25</v>
      </c>
      <c r="U3819" t="s">
        <v>8317</v>
      </c>
      <c r="V3819" t="s">
        <v>8318</v>
      </c>
    </row>
    <row r="3820" spans="1:22" ht="4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10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4">
        <f t="shared" si="297"/>
        <v>42045.59238425926</v>
      </c>
      <c r="M3820" s="19">
        <f t="shared" si="298"/>
        <v>2015</v>
      </c>
      <c r="N3820" s="14">
        <f t="shared" si="295"/>
        <v>42075.550717592589</v>
      </c>
      <c r="O3820" t="b">
        <v>0</v>
      </c>
      <c r="P3820">
        <v>10</v>
      </c>
      <c r="Q3820" t="b">
        <v>1</v>
      </c>
      <c r="R3820" t="s">
        <v>8271</v>
      </c>
      <c r="S3820" s="7">
        <f t="shared" si="296"/>
        <v>227.99999999999997</v>
      </c>
      <c r="T3820" s="7">
        <f t="shared" si="299"/>
        <v>57</v>
      </c>
      <c r="U3820" t="s">
        <v>8317</v>
      </c>
      <c r="V3820" t="s">
        <v>8318</v>
      </c>
    </row>
    <row r="3821" spans="1:22" ht="30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26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4">
        <f t="shared" si="297"/>
        <v>42183.959537037037</v>
      </c>
      <c r="M3821" s="19">
        <f t="shared" si="298"/>
        <v>2015</v>
      </c>
      <c r="N3821" s="14">
        <f t="shared" si="295"/>
        <v>42202.626388888893</v>
      </c>
      <c r="O3821" t="b">
        <v>0</v>
      </c>
      <c r="P3821">
        <v>26</v>
      </c>
      <c r="Q3821" t="b">
        <v>1</v>
      </c>
      <c r="R3821" t="s">
        <v>8271</v>
      </c>
      <c r="S3821" s="7">
        <f t="shared" si="296"/>
        <v>106.4</v>
      </c>
      <c r="T3821" s="7">
        <f t="shared" si="299"/>
        <v>40.92307692307692</v>
      </c>
      <c r="U3821" t="s">
        <v>8317</v>
      </c>
      <c r="V3821" t="s">
        <v>8318</v>
      </c>
    </row>
    <row r="3822" spans="1:22" ht="4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20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4">
        <f t="shared" si="297"/>
        <v>42160.401817129634</v>
      </c>
      <c r="M3822" s="19">
        <f t="shared" si="298"/>
        <v>2015</v>
      </c>
      <c r="N3822" s="14">
        <f t="shared" si="295"/>
        <v>42190.401817129634</v>
      </c>
      <c r="O3822" t="b">
        <v>0</v>
      </c>
      <c r="P3822">
        <v>20</v>
      </c>
      <c r="Q3822" t="b">
        <v>1</v>
      </c>
      <c r="R3822" t="s">
        <v>8271</v>
      </c>
      <c r="S3822" s="7">
        <f t="shared" si="296"/>
        <v>143.33333333333334</v>
      </c>
      <c r="T3822" s="7">
        <f t="shared" si="299"/>
        <v>21.5</v>
      </c>
      <c r="U3822" t="s">
        <v>8317</v>
      </c>
      <c r="V3822" t="s">
        <v>8318</v>
      </c>
    </row>
    <row r="3823" spans="1:22" ht="4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46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4">
        <f t="shared" si="297"/>
        <v>42340.930636574078</v>
      </c>
      <c r="M3823" s="19">
        <f t="shared" si="298"/>
        <v>2015</v>
      </c>
      <c r="N3823" s="14">
        <f t="shared" si="295"/>
        <v>42372.930636574078</v>
      </c>
      <c r="O3823" t="b">
        <v>0</v>
      </c>
      <c r="P3823">
        <v>46</v>
      </c>
      <c r="Q3823" t="b">
        <v>1</v>
      </c>
      <c r="R3823" t="s">
        <v>8271</v>
      </c>
      <c r="S3823" s="7">
        <f t="shared" si="296"/>
        <v>104.54285714285714</v>
      </c>
      <c r="T3823" s="7">
        <f t="shared" si="299"/>
        <v>79.543478260869563</v>
      </c>
      <c r="U3823" t="s">
        <v>8317</v>
      </c>
      <c r="V3823" t="s">
        <v>8318</v>
      </c>
    </row>
    <row r="3824" spans="1:22" ht="45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76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4">
        <f t="shared" si="297"/>
        <v>42329.588159722218</v>
      </c>
      <c r="M3824" s="19">
        <f t="shared" si="298"/>
        <v>2015</v>
      </c>
      <c r="N3824" s="14">
        <f t="shared" si="295"/>
        <v>42388.707638888889</v>
      </c>
      <c r="O3824" t="b">
        <v>0</v>
      </c>
      <c r="P3824">
        <v>76</v>
      </c>
      <c r="Q3824" t="b">
        <v>1</v>
      </c>
      <c r="R3824" t="s">
        <v>8271</v>
      </c>
      <c r="S3824" s="7">
        <f t="shared" si="296"/>
        <v>110.02000000000001</v>
      </c>
      <c r="T3824" s="7">
        <f t="shared" si="299"/>
        <v>72.381578947368425</v>
      </c>
      <c r="U3824" t="s">
        <v>8317</v>
      </c>
      <c r="V3824" t="s">
        <v>8318</v>
      </c>
    </row>
    <row r="3825" spans="1:22" ht="4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41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4">
        <f t="shared" si="297"/>
        <v>42170.660231481481</v>
      </c>
      <c r="M3825" s="19">
        <f t="shared" si="298"/>
        <v>2015</v>
      </c>
      <c r="N3825" s="14">
        <f t="shared" si="295"/>
        <v>42204.915972222225</v>
      </c>
      <c r="O3825" t="b">
        <v>0</v>
      </c>
      <c r="P3825">
        <v>41</v>
      </c>
      <c r="Q3825" t="b">
        <v>1</v>
      </c>
      <c r="R3825" t="s">
        <v>8271</v>
      </c>
      <c r="S3825" s="7">
        <f t="shared" si="296"/>
        <v>106</v>
      </c>
      <c r="T3825" s="7">
        <f t="shared" si="299"/>
        <v>64.634146341463421</v>
      </c>
      <c r="U3825" t="s">
        <v>8317</v>
      </c>
      <c r="V3825" t="s">
        <v>8318</v>
      </c>
    </row>
    <row r="3826" spans="1:22" ht="4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7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4">
        <f t="shared" si="297"/>
        <v>42571.376192129625</v>
      </c>
      <c r="M3826" s="19">
        <f t="shared" si="298"/>
        <v>2016</v>
      </c>
      <c r="N3826" s="14">
        <f t="shared" si="295"/>
        <v>42583.320138888885</v>
      </c>
      <c r="O3826" t="b">
        <v>0</v>
      </c>
      <c r="P3826">
        <v>7</v>
      </c>
      <c r="Q3826" t="b">
        <v>1</v>
      </c>
      <c r="R3826" t="s">
        <v>8271</v>
      </c>
      <c r="S3826" s="7">
        <f t="shared" si="296"/>
        <v>108</v>
      </c>
      <c r="T3826" s="7">
        <f t="shared" si="299"/>
        <v>38.571428571428569</v>
      </c>
      <c r="U3826" t="s">
        <v>8317</v>
      </c>
      <c r="V3826" t="s">
        <v>8318</v>
      </c>
    </row>
    <row r="3827" spans="1:22" ht="4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49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4">
        <f t="shared" si="297"/>
        <v>42150.819606481484</v>
      </c>
      <c r="M3827" s="19">
        <f t="shared" si="298"/>
        <v>2015</v>
      </c>
      <c r="N3827" s="14">
        <f t="shared" si="295"/>
        <v>42171.819606481484</v>
      </c>
      <c r="O3827" t="b">
        <v>0</v>
      </c>
      <c r="P3827">
        <v>49</v>
      </c>
      <c r="Q3827" t="b">
        <v>1</v>
      </c>
      <c r="R3827" t="s">
        <v>8271</v>
      </c>
      <c r="S3827" s="7">
        <f t="shared" si="296"/>
        <v>105.42</v>
      </c>
      <c r="T3827" s="7">
        <f t="shared" si="299"/>
        <v>107.57142857142857</v>
      </c>
      <c r="U3827" t="s">
        <v>8317</v>
      </c>
      <c r="V3827" t="s">
        <v>8318</v>
      </c>
    </row>
    <row r="3828" spans="1:22" ht="30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26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4">
        <f t="shared" si="297"/>
        <v>42101.173541666663</v>
      </c>
      <c r="M3828" s="19">
        <f t="shared" si="298"/>
        <v>2015</v>
      </c>
      <c r="N3828" s="14">
        <f t="shared" si="295"/>
        <v>42131.173541666663</v>
      </c>
      <c r="O3828" t="b">
        <v>0</v>
      </c>
      <c r="P3828">
        <v>26</v>
      </c>
      <c r="Q3828" t="b">
        <v>1</v>
      </c>
      <c r="R3828" t="s">
        <v>8271</v>
      </c>
      <c r="S3828" s="7">
        <f t="shared" si="296"/>
        <v>119.16666666666667</v>
      </c>
      <c r="T3828" s="7">
        <f t="shared" si="299"/>
        <v>27.5</v>
      </c>
      <c r="U3828" t="s">
        <v>8317</v>
      </c>
      <c r="V3828" t="s">
        <v>8318</v>
      </c>
    </row>
    <row r="3829" spans="1:22" ht="60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65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4">
        <f t="shared" si="297"/>
        <v>42034.678252314814</v>
      </c>
      <c r="M3829" s="19">
        <f t="shared" si="298"/>
        <v>2015</v>
      </c>
      <c r="N3829" s="14">
        <f t="shared" si="295"/>
        <v>42089.75</v>
      </c>
      <c r="O3829" t="b">
        <v>0</v>
      </c>
      <c r="P3829">
        <v>65</v>
      </c>
      <c r="Q3829" t="b">
        <v>1</v>
      </c>
      <c r="R3829" t="s">
        <v>8271</v>
      </c>
      <c r="S3829" s="7">
        <f t="shared" si="296"/>
        <v>152.66666666666666</v>
      </c>
      <c r="T3829" s="7">
        <f t="shared" si="299"/>
        <v>70.461538461538467</v>
      </c>
      <c r="U3829" t="s">
        <v>8317</v>
      </c>
      <c r="V3829" t="s">
        <v>8318</v>
      </c>
    </row>
    <row r="3830" spans="1:22" ht="4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28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4">
        <f t="shared" si="297"/>
        <v>41944.277627314819</v>
      </c>
      <c r="M3830" s="19">
        <f t="shared" si="298"/>
        <v>2014</v>
      </c>
      <c r="N3830" s="14">
        <f t="shared" si="295"/>
        <v>42004.319293981476</v>
      </c>
      <c r="O3830" t="b">
        <v>0</v>
      </c>
      <c r="P3830">
        <v>28</v>
      </c>
      <c r="Q3830" t="b">
        <v>1</v>
      </c>
      <c r="R3830" t="s">
        <v>8271</v>
      </c>
      <c r="S3830" s="7">
        <f t="shared" si="296"/>
        <v>100</v>
      </c>
      <c r="T3830" s="7">
        <f t="shared" si="299"/>
        <v>178.57142857142858</v>
      </c>
      <c r="U3830" t="s">
        <v>8317</v>
      </c>
      <c r="V3830" t="s">
        <v>8318</v>
      </c>
    </row>
    <row r="3831" spans="1:22" ht="4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8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4">
        <f t="shared" si="297"/>
        <v>42593.615405092598</v>
      </c>
      <c r="M3831" s="19">
        <f t="shared" si="298"/>
        <v>2016</v>
      </c>
      <c r="N3831" s="14">
        <f t="shared" si="295"/>
        <v>42613.615405092598</v>
      </c>
      <c r="O3831" t="b">
        <v>0</v>
      </c>
      <c r="P3831">
        <v>8</v>
      </c>
      <c r="Q3831" t="b">
        <v>1</v>
      </c>
      <c r="R3831" t="s">
        <v>8271</v>
      </c>
      <c r="S3831" s="7">
        <f t="shared" si="296"/>
        <v>100.2</v>
      </c>
      <c r="T3831" s="7">
        <f t="shared" si="299"/>
        <v>62.625</v>
      </c>
      <c r="U3831" t="s">
        <v>8317</v>
      </c>
      <c r="V3831" t="s">
        <v>8318</v>
      </c>
    </row>
    <row r="3832" spans="1:22" ht="4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3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4">
        <f t="shared" si="297"/>
        <v>42503.490868055553</v>
      </c>
      <c r="M3832" s="19">
        <f t="shared" si="298"/>
        <v>2016</v>
      </c>
      <c r="N3832" s="14">
        <f t="shared" si="295"/>
        <v>42517.490868055553</v>
      </c>
      <c r="O3832" t="b">
        <v>0</v>
      </c>
      <c r="P3832">
        <v>3</v>
      </c>
      <c r="Q3832" t="b">
        <v>1</v>
      </c>
      <c r="R3832" t="s">
        <v>8271</v>
      </c>
      <c r="S3832" s="7">
        <f t="shared" si="296"/>
        <v>225</v>
      </c>
      <c r="T3832" s="7">
        <f t="shared" si="299"/>
        <v>75</v>
      </c>
      <c r="U3832" t="s">
        <v>8317</v>
      </c>
      <c r="V3832" t="s">
        <v>8318</v>
      </c>
    </row>
    <row r="3833" spans="1:22" ht="45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9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4">
        <f t="shared" si="297"/>
        <v>41927.598900462966</v>
      </c>
      <c r="M3833" s="19">
        <f t="shared" si="298"/>
        <v>2014</v>
      </c>
      <c r="N3833" s="14">
        <f t="shared" si="295"/>
        <v>41948.640567129631</v>
      </c>
      <c r="O3833" t="b">
        <v>0</v>
      </c>
      <c r="P3833">
        <v>9</v>
      </c>
      <c r="Q3833" t="b">
        <v>1</v>
      </c>
      <c r="R3833" t="s">
        <v>8271</v>
      </c>
      <c r="S3833" s="7">
        <f t="shared" si="296"/>
        <v>106.02199999999999</v>
      </c>
      <c r="T3833" s="7">
        <f t="shared" si="299"/>
        <v>58.901111111111113</v>
      </c>
      <c r="U3833" t="s">
        <v>8317</v>
      </c>
      <c r="V3833" t="s">
        <v>8318</v>
      </c>
    </row>
    <row r="3834" spans="1:22" ht="4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9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4">
        <f t="shared" si="297"/>
        <v>42374.864988425921</v>
      </c>
      <c r="M3834" s="19">
        <f t="shared" si="298"/>
        <v>2016</v>
      </c>
      <c r="N3834" s="14">
        <f t="shared" si="295"/>
        <v>42419.864988425921</v>
      </c>
      <c r="O3834" t="b">
        <v>0</v>
      </c>
      <c r="P3834">
        <v>9</v>
      </c>
      <c r="Q3834" t="b">
        <v>1</v>
      </c>
      <c r="R3834" t="s">
        <v>8271</v>
      </c>
      <c r="S3834" s="7">
        <f t="shared" si="296"/>
        <v>104.66666666666666</v>
      </c>
      <c r="T3834" s="7">
        <f t="shared" si="299"/>
        <v>139.55555555555554</v>
      </c>
      <c r="U3834" t="s">
        <v>8317</v>
      </c>
      <c r="V3834" t="s">
        <v>8318</v>
      </c>
    </row>
    <row r="3835" spans="1:22" ht="45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20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4">
        <f t="shared" si="297"/>
        <v>41963.622361111113</v>
      </c>
      <c r="M3835" s="19">
        <f t="shared" si="298"/>
        <v>2014</v>
      </c>
      <c r="N3835" s="14">
        <f t="shared" si="295"/>
        <v>41974.547916666663</v>
      </c>
      <c r="O3835" t="b">
        <v>0</v>
      </c>
      <c r="P3835">
        <v>20</v>
      </c>
      <c r="Q3835" t="b">
        <v>1</v>
      </c>
      <c r="R3835" t="s">
        <v>8271</v>
      </c>
      <c r="S3835" s="7">
        <f t="shared" si="296"/>
        <v>116.66666666666667</v>
      </c>
      <c r="T3835" s="7">
        <f t="shared" si="299"/>
        <v>70</v>
      </c>
      <c r="U3835" t="s">
        <v>8317</v>
      </c>
      <c r="V3835" t="s">
        <v>8318</v>
      </c>
    </row>
    <row r="3836" spans="1:22" ht="4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57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4">
        <f t="shared" si="297"/>
        <v>42143.195219907408</v>
      </c>
      <c r="M3836" s="19">
        <f t="shared" si="298"/>
        <v>2015</v>
      </c>
      <c r="N3836" s="14">
        <f t="shared" si="295"/>
        <v>42173.195219907408</v>
      </c>
      <c r="O3836" t="b">
        <v>0</v>
      </c>
      <c r="P3836">
        <v>57</v>
      </c>
      <c r="Q3836" t="b">
        <v>1</v>
      </c>
      <c r="R3836" t="s">
        <v>8271</v>
      </c>
      <c r="S3836" s="7">
        <f t="shared" si="296"/>
        <v>109.03333333333333</v>
      </c>
      <c r="T3836" s="7">
        <f t="shared" si="299"/>
        <v>57.385964912280699</v>
      </c>
      <c r="U3836" t="s">
        <v>8317</v>
      </c>
      <c r="V3836" t="s">
        <v>8318</v>
      </c>
    </row>
    <row r="3837" spans="1:22" ht="4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8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4">
        <f t="shared" si="297"/>
        <v>42460.69222222222</v>
      </c>
      <c r="M3837" s="19">
        <f t="shared" si="298"/>
        <v>2016</v>
      </c>
      <c r="N3837" s="14">
        <f t="shared" si="295"/>
        <v>42481.69222222222</v>
      </c>
      <c r="O3837" t="b">
        <v>0</v>
      </c>
      <c r="P3837">
        <v>8</v>
      </c>
      <c r="Q3837" t="b">
        <v>1</v>
      </c>
      <c r="R3837" t="s">
        <v>8271</v>
      </c>
      <c r="S3837" s="7">
        <f t="shared" si="296"/>
        <v>160</v>
      </c>
      <c r="T3837" s="7">
        <f t="shared" si="299"/>
        <v>40</v>
      </c>
      <c r="U3837" t="s">
        <v>8317</v>
      </c>
      <c r="V3837" t="s">
        <v>8318</v>
      </c>
    </row>
    <row r="3838" spans="1:22" ht="30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14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4">
        <f t="shared" si="297"/>
        <v>42553.676527777774</v>
      </c>
      <c r="M3838" s="19">
        <f t="shared" si="298"/>
        <v>2016</v>
      </c>
      <c r="N3838" s="14">
        <f t="shared" si="295"/>
        <v>42584.922916666663</v>
      </c>
      <c r="O3838" t="b">
        <v>0</v>
      </c>
      <c r="P3838">
        <v>14</v>
      </c>
      <c r="Q3838" t="b">
        <v>1</v>
      </c>
      <c r="R3838" t="s">
        <v>8271</v>
      </c>
      <c r="S3838" s="7">
        <f t="shared" si="296"/>
        <v>112.5</v>
      </c>
      <c r="T3838" s="7">
        <f t="shared" si="299"/>
        <v>64.285714285714292</v>
      </c>
      <c r="U3838" t="s">
        <v>8317</v>
      </c>
      <c r="V3838" t="s">
        <v>8318</v>
      </c>
    </row>
    <row r="3839" spans="1:22" ht="30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17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4">
        <f t="shared" si="297"/>
        <v>42152.515717592592</v>
      </c>
      <c r="M3839" s="19">
        <f t="shared" si="298"/>
        <v>2015</v>
      </c>
      <c r="N3839" s="14">
        <f t="shared" si="295"/>
        <v>42188.515717592592</v>
      </c>
      <c r="O3839" t="b">
        <v>0</v>
      </c>
      <c r="P3839">
        <v>17</v>
      </c>
      <c r="Q3839" t="b">
        <v>1</v>
      </c>
      <c r="R3839" t="s">
        <v>8271</v>
      </c>
      <c r="S3839" s="7">
        <f t="shared" si="296"/>
        <v>102.1</v>
      </c>
      <c r="T3839" s="7">
        <f t="shared" si="299"/>
        <v>120.11764705882354</v>
      </c>
      <c r="U3839" t="s">
        <v>8317</v>
      </c>
      <c r="V3839" t="s">
        <v>8318</v>
      </c>
    </row>
    <row r="3840" spans="1:22" ht="45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4">
        <f t="shared" si="297"/>
        <v>42116.460752314815</v>
      </c>
      <c r="M3840" s="19">
        <f t="shared" si="298"/>
        <v>2015</v>
      </c>
      <c r="N3840" s="14">
        <f t="shared" si="295"/>
        <v>42146.460752314815</v>
      </c>
      <c r="O3840" t="b">
        <v>0</v>
      </c>
      <c r="P3840">
        <v>100</v>
      </c>
      <c r="Q3840" t="b">
        <v>1</v>
      </c>
      <c r="R3840" t="s">
        <v>8271</v>
      </c>
      <c r="S3840" s="7">
        <f t="shared" si="296"/>
        <v>100.824</v>
      </c>
      <c r="T3840" s="7">
        <f t="shared" si="299"/>
        <v>1008.24</v>
      </c>
      <c r="U3840" t="s">
        <v>8317</v>
      </c>
      <c r="V3840" t="s">
        <v>8318</v>
      </c>
    </row>
    <row r="3841" spans="1:22" ht="4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32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4">
        <f t="shared" si="297"/>
        <v>42154.892638888894</v>
      </c>
      <c r="M3841" s="19">
        <f t="shared" si="298"/>
        <v>2015</v>
      </c>
      <c r="N3841" s="14">
        <f t="shared" si="295"/>
        <v>42214.892638888894</v>
      </c>
      <c r="O3841" t="b">
        <v>0</v>
      </c>
      <c r="P3841">
        <v>32</v>
      </c>
      <c r="Q3841" t="b">
        <v>1</v>
      </c>
      <c r="R3841" t="s">
        <v>8271</v>
      </c>
      <c r="S3841" s="7">
        <f t="shared" si="296"/>
        <v>101.25</v>
      </c>
      <c r="T3841" s="7">
        <f t="shared" si="299"/>
        <v>63.28125</v>
      </c>
      <c r="U3841" t="s">
        <v>8317</v>
      </c>
      <c r="V3841" t="s">
        <v>8318</v>
      </c>
    </row>
    <row r="3842" spans="1:22" ht="4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3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4">
        <f t="shared" si="297"/>
        <v>42432.451724537037</v>
      </c>
      <c r="M3842" s="19">
        <f t="shared" si="298"/>
        <v>2016</v>
      </c>
      <c r="N3842" s="14">
        <f t="shared" ref="N3842:N3905" si="300">(J3842/86400)+25569+(-6/24)</f>
        <v>42457.410057870366</v>
      </c>
      <c r="O3842" t="b">
        <v>0</v>
      </c>
      <c r="P3842">
        <v>3</v>
      </c>
      <c r="Q3842" t="b">
        <v>1</v>
      </c>
      <c r="R3842" t="s">
        <v>8271</v>
      </c>
      <c r="S3842" s="7">
        <f t="shared" ref="S3842:S3905" si="301">F3842/D3842*100</f>
        <v>6500</v>
      </c>
      <c r="T3842" s="7">
        <f t="shared" si="299"/>
        <v>21.666666666666668</v>
      </c>
      <c r="U3842" t="s">
        <v>8317</v>
      </c>
      <c r="V3842" t="s">
        <v>8318</v>
      </c>
    </row>
    <row r="3843" spans="1:22" ht="4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34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4">
        <f t="shared" ref="L3843:L3906" si="302">(K3843/86400)+25569+(-6/24)</f>
        <v>41780.535729166666</v>
      </c>
      <c r="M3843" s="19">
        <f t="shared" ref="M3843:M3906" si="303">YEAR(L3843)</f>
        <v>2014</v>
      </c>
      <c r="N3843" s="14">
        <f t="shared" si="300"/>
        <v>41840.535729166666</v>
      </c>
      <c r="O3843" t="b">
        <v>1</v>
      </c>
      <c r="P3843">
        <v>34</v>
      </c>
      <c r="Q3843" t="b">
        <v>0</v>
      </c>
      <c r="R3843" t="s">
        <v>8271</v>
      </c>
      <c r="S3843" s="7">
        <f t="shared" si="301"/>
        <v>8.7200000000000006</v>
      </c>
      <c r="T3843" s="7">
        <f t="shared" ref="T3843:T3906" si="304">IFERROR(F3843/P3843,0)</f>
        <v>25.647058823529413</v>
      </c>
      <c r="U3843" t="s">
        <v>8317</v>
      </c>
      <c r="V3843" t="s">
        <v>8318</v>
      </c>
    </row>
    <row r="3844" spans="1:22" ht="4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23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4">
        <f t="shared" si="302"/>
        <v>41740.243657407409</v>
      </c>
      <c r="M3844" s="19">
        <f t="shared" si="303"/>
        <v>2014</v>
      </c>
      <c r="N3844" s="14">
        <f t="shared" si="300"/>
        <v>41770.243657407409</v>
      </c>
      <c r="O3844" t="b">
        <v>1</v>
      </c>
      <c r="P3844">
        <v>23</v>
      </c>
      <c r="Q3844" t="b">
        <v>0</v>
      </c>
      <c r="R3844" t="s">
        <v>8271</v>
      </c>
      <c r="S3844" s="7">
        <f t="shared" si="301"/>
        <v>21.94</v>
      </c>
      <c r="T3844" s="7">
        <f t="shared" si="304"/>
        <v>47.695652173913047</v>
      </c>
      <c r="U3844" t="s">
        <v>8317</v>
      </c>
      <c r="V3844" t="s">
        <v>8318</v>
      </c>
    </row>
    <row r="3845" spans="1:22" ht="4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19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4">
        <f t="shared" si="302"/>
        <v>41765.822500000002</v>
      </c>
      <c r="M3845" s="19">
        <f t="shared" si="303"/>
        <v>2014</v>
      </c>
      <c r="N3845" s="14">
        <f t="shared" si="300"/>
        <v>41790.822500000002</v>
      </c>
      <c r="O3845" t="b">
        <v>1</v>
      </c>
      <c r="P3845">
        <v>19</v>
      </c>
      <c r="Q3845" t="b">
        <v>0</v>
      </c>
      <c r="R3845" t="s">
        <v>8271</v>
      </c>
      <c r="S3845" s="7">
        <f t="shared" si="301"/>
        <v>21.3</v>
      </c>
      <c r="T3845" s="7">
        <f t="shared" si="304"/>
        <v>56.05263157894737</v>
      </c>
      <c r="U3845" t="s">
        <v>8317</v>
      </c>
      <c r="V3845" t="s">
        <v>8318</v>
      </c>
    </row>
    <row r="3846" spans="1:22" ht="4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50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4">
        <f t="shared" si="302"/>
        <v>41766.367291666669</v>
      </c>
      <c r="M3846" s="19">
        <f t="shared" si="303"/>
        <v>2014</v>
      </c>
      <c r="N3846" s="14">
        <f t="shared" si="300"/>
        <v>41793.040972222225</v>
      </c>
      <c r="O3846" t="b">
        <v>1</v>
      </c>
      <c r="P3846">
        <v>50</v>
      </c>
      <c r="Q3846" t="b">
        <v>0</v>
      </c>
      <c r="R3846" t="s">
        <v>8271</v>
      </c>
      <c r="S3846" s="7">
        <f t="shared" si="301"/>
        <v>41.489795918367342</v>
      </c>
      <c r="T3846" s="7">
        <f t="shared" si="304"/>
        <v>81.319999999999993</v>
      </c>
      <c r="U3846" t="s">
        <v>8317</v>
      </c>
      <c r="V3846" t="s">
        <v>8318</v>
      </c>
    </row>
    <row r="3847" spans="1:22" ht="60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12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4">
        <f t="shared" si="302"/>
        <v>42248.377013888894</v>
      </c>
      <c r="M3847" s="19">
        <f t="shared" si="303"/>
        <v>2015</v>
      </c>
      <c r="N3847" s="14">
        <f t="shared" si="300"/>
        <v>42278.377013888894</v>
      </c>
      <c r="O3847" t="b">
        <v>1</v>
      </c>
      <c r="P3847">
        <v>12</v>
      </c>
      <c r="Q3847" t="b">
        <v>0</v>
      </c>
      <c r="R3847" t="s">
        <v>8271</v>
      </c>
      <c r="S3847" s="7">
        <f t="shared" si="301"/>
        <v>2.105</v>
      </c>
      <c r="T3847" s="7">
        <f t="shared" si="304"/>
        <v>70.166666666666671</v>
      </c>
      <c r="U3847" t="s">
        <v>8317</v>
      </c>
      <c r="V3847" t="s">
        <v>8318</v>
      </c>
    </row>
    <row r="3848" spans="1:22" ht="4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8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4">
        <f t="shared" si="302"/>
        <v>41884.971550925926</v>
      </c>
      <c r="M3848" s="19">
        <f t="shared" si="303"/>
        <v>2014</v>
      </c>
      <c r="N3848" s="14">
        <f t="shared" si="300"/>
        <v>41916.040972222225</v>
      </c>
      <c r="O3848" t="b">
        <v>1</v>
      </c>
      <c r="P3848">
        <v>8</v>
      </c>
      <c r="Q3848" t="b">
        <v>0</v>
      </c>
      <c r="R3848" t="s">
        <v>8271</v>
      </c>
      <c r="S3848" s="7">
        <f t="shared" si="301"/>
        <v>2.7</v>
      </c>
      <c r="T3848" s="7">
        <f t="shared" si="304"/>
        <v>23.625</v>
      </c>
      <c r="U3848" t="s">
        <v>8317</v>
      </c>
      <c r="V3848" t="s">
        <v>8318</v>
      </c>
    </row>
    <row r="3849" spans="1:22" ht="4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9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4">
        <f t="shared" si="302"/>
        <v>42158.974432870367</v>
      </c>
      <c r="M3849" s="19">
        <f t="shared" si="303"/>
        <v>2015</v>
      </c>
      <c r="N3849" s="14">
        <f t="shared" si="300"/>
        <v>42203.974432870367</v>
      </c>
      <c r="O3849" t="b">
        <v>1</v>
      </c>
      <c r="P3849">
        <v>9</v>
      </c>
      <c r="Q3849" t="b">
        <v>0</v>
      </c>
      <c r="R3849" t="s">
        <v>8271</v>
      </c>
      <c r="S3849" s="7">
        <f t="shared" si="301"/>
        <v>16.161904761904761</v>
      </c>
      <c r="T3849" s="7">
        <f t="shared" si="304"/>
        <v>188.55555555555554</v>
      </c>
      <c r="U3849" t="s">
        <v>8317</v>
      </c>
      <c r="V3849" t="s">
        <v>8318</v>
      </c>
    </row>
    <row r="3850" spans="1:22" ht="4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43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4">
        <f t="shared" si="302"/>
        <v>42265.567002314812</v>
      </c>
      <c r="M3850" s="19">
        <f t="shared" si="303"/>
        <v>2015</v>
      </c>
      <c r="N3850" s="14">
        <f t="shared" si="300"/>
        <v>42295.567002314812</v>
      </c>
      <c r="O3850" t="b">
        <v>1</v>
      </c>
      <c r="P3850">
        <v>43</v>
      </c>
      <c r="Q3850" t="b">
        <v>0</v>
      </c>
      <c r="R3850" t="s">
        <v>8271</v>
      </c>
      <c r="S3850" s="7">
        <f t="shared" si="301"/>
        <v>16.376923076923077</v>
      </c>
      <c r="T3850" s="7">
        <f t="shared" si="304"/>
        <v>49.511627906976742</v>
      </c>
      <c r="U3850" t="s">
        <v>8317</v>
      </c>
      <c r="V3850" t="s">
        <v>8318</v>
      </c>
    </row>
    <row r="3851" spans="1:22" ht="45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28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4">
        <f t="shared" si="302"/>
        <v>42136.517175925925</v>
      </c>
      <c r="M3851" s="19">
        <f t="shared" si="303"/>
        <v>2015</v>
      </c>
      <c r="N3851" s="14">
        <f t="shared" si="300"/>
        <v>42166.517175925925</v>
      </c>
      <c r="O3851" t="b">
        <v>1</v>
      </c>
      <c r="P3851">
        <v>28</v>
      </c>
      <c r="Q3851" t="b">
        <v>0</v>
      </c>
      <c r="R3851" t="s">
        <v>8271</v>
      </c>
      <c r="S3851" s="7">
        <f t="shared" si="301"/>
        <v>7.043333333333333</v>
      </c>
      <c r="T3851" s="7">
        <f t="shared" si="304"/>
        <v>75.464285714285708</v>
      </c>
      <c r="U3851" t="s">
        <v>8317</v>
      </c>
      <c r="V3851" t="s">
        <v>8318</v>
      </c>
    </row>
    <row r="3852" spans="1:22" ht="30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4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4">
        <f t="shared" si="302"/>
        <v>41974.874340277776</v>
      </c>
      <c r="M3852" s="19">
        <f t="shared" si="303"/>
        <v>2014</v>
      </c>
      <c r="N3852" s="14">
        <f t="shared" si="300"/>
        <v>42004.874340277776</v>
      </c>
      <c r="O3852" t="b">
        <v>1</v>
      </c>
      <c r="P3852">
        <v>4</v>
      </c>
      <c r="Q3852" t="b">
        <v>0</v>
      </c>
      <c r="R3852" t="s">
        <v>8271</v>
      </c>
      <c r="S3852" s="7">
        <f t="shared" si="301"/>
        <v>3.8</v>
      </c>
      <c r="T3852" s="7">
        <f t="shared" si="304"/>
        <v>9.5</v>
      </c>
      <c r="U3852" t="s">
        <v>8317</v>
      </c>
      <c r="V3852" t="s">
        <v>8318</v>
      </c>
    </row>
    <row r="3853" spans="1:22" ht="4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24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4">
        <f t="shared" si="302"/>
        <v>42172.189571759256</v>
      </c>
      <c r="M3853" s="19">
        <f t="shared" si="303"/>
        <v>2015</v>
      </c>
      <c r="N3853" s="14">
        <f t="shared" si="300"/>
        <v>42202.189571759256</v>
      </c>
      <c r="O3853" t="b">
        <v>1</v>
      </c>
      <c r="P3853">
        <v>24</v>
      </c>
      <c r="Q3853" t="b">
        <v>0</v>
      </c>
      <c r="R3853" t="s">
        <v>8271</v>
      </c>
      <c r="S3853" s="7">
        <f t="shared" si="301"/>
        <v>34.08</v>
      </c>
      <c r="T3853" s="7">
        <f t="shared" si="304"/>
        <v>35.5</v>
      </c>
      <c r="U3853" t="s">
        <v>8317</v>
      </c>
      <c r="V3853" t="s">
        <v>8318</v>
      </c>
    </row>
    <row r="3854" spans="1:22" ht="4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4">
        <f t="shared" si="302"/>
        <v>42064.940694444449</v>
      </c>
      <c r="M3854" s="19">
        <f t="shared" si="303"/>
        <v>2015</v>
      </c>
      <c r="N3854" s="14">
        <f t="shared" si="300"/>
        <v>42089.899027777778</v>
      </c>
      <c r="O3854" t="b">
        <v>0</v>
      </c>
      <c r="P3854">
        <v>2</v>
      </c>
      <c r="Q3854" t="b">
        <v>0</v>
      </c>
      <c r="R3854" t="s">
        <v>8271</v>
      </c>
      <c r="S3854" s="7">
        <f t="shared" si="301"/>
        <v>0.2</v>
      </c>
      <c r="T3854" s="7">
        <f t="shared" si="304"/>
        <v>10</v>
      </c>
      <c r="U3854" t="s">
        <v>8317</v>
      </c>
      <c r="V3854" t="s">
        <v>8318</v>
      </c>
    </row>
    <row r="3855" spans="1:22" ht="30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4">
        <f t="shared" si="302"/>
        <v>41848.59002314815</v>
      </c>
      <c r="M3855" s="19">
        <f t="shared" si="303"/>
        <v>2014</v>
      </c>
      <c r="N3855" s="14">
        <f t="shared" si="300"/>
        <v>41883.59002314815</v>
      </c>
      <c r="O3855" t="b">
        <v>0</v>
      </c>
      <c r="P3855">
        <v>2</v>
      </c>
      <c r="Q3855" t="b">
        <v>0</v>
      </c>
      <c r="R3855" t="s">
        <v>8271</v>
      </c>
      <c r="S3855" s="7">
        <f t="shared" si="301"/>
        <v>2.5999999999999999E-2</v>
      </c>
      <c r="T3855" s="7">
        <f t="shared" si="304"/>
        <v>13</v>
      </c>
      <c r="U3855" t="s">
        <v>8317</v>
      </c>
      <c r="V3855" t="s">
        <v>8318</v>
      </c>
    </row>
    <row r="3856" spans="1:22" ht="30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20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4">
        <f t="shared" si="302"/>
        <v>42103.634930555556</v>
      </c>
      <c r="M3856" s="19">
        <f t="shared" si="303"/>
        <v>2015</v>
      </c>
      <c r="N3856" s="14">
        <f t="shared" si="300"/>
        <v>42133.634930555556</v>
      </c>
      <c r="O3856" t="b">
        <v>0</v>
      </c>
      <c r="P3856">
        <v>20</v>
      </c>
      <c r="Q3856" t="b">
        <v>0</v>
      </c>
      <c r="R3856" t="s">
        <v>8271</v>
      </c>
      <c r="S3856" s="7">
        <f t="shared" si="301"/>
        <v>16.254545454545454</v>
      </c>
      <c r="T3856" s="7">
        <f t="shared" si="304"/>
        <v>89.4</v>
      </c>
      <c r="U3856" t="s">
        <v>8317</v>
      </c>
      <c r="V3856" t="s">
        <v>8318</v>
      </c>
    </row>
    <row r="3857" spans="1:22" ht="45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1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4">
        <f t="shared" si="302"/>
        <v>42059.720729166671</v>
      </c>
      <c r="M3857" s="19">
        <f t="shared" si="303"/>
        <v>2015</v>
      </c>
      <c r="N3857" s="14">
        <f t="shared" si="300"/>
        <v>42089.679062499999</v>
      </c>
      <c r="O3857" t="b">
        <v>0</v>
      </c>
      <c r="P3857">
        <v>1</v>
      </c>
      <c r="Q3857" t="b">
        <v>0</v>
      </c>
      <c r="R3857" t="s">
        <v>8271</v>
      </c>
      <c r="S3857" s="7">
        <f t="shared" si="301"/>
        <v>2.5</v>
      </c>
      <c r="T3857" s="7">
        <f t="shared" si="304"/>
        <v>25</v>
      </c>
      <c r="U3857" t="s">
        <v>8317</v>
      </c>
      <c r="V3857" t="s">
        <v>8318</v>
      </c>
    </row>
    <row r="3858" spans="1:22" ht="45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4">
        <f t="shared" si="302"/>
        <v>42041.493090277778</v>
      </c>
      <c r="M3858" s="19">
        <f t="shared" si="303"/>
        <v>2015</v>
      </c>
      <c r="N3858" s="14">
        <f t="shared" si="300"/>
        <v>42071.451423611114</v>
      </c>
      <c r="O3858" t="b">
        <v>0</v>
      </c>
      <c r="P3858">
        <v>1</v>
      </c>
      <c r="Q3858" t="b">
        <v>0</v>
      </c>
      <c r="R3858" t="s">
        <v>8271</v>
      </c>
      <c r="S3858" s="7">
        <f t="shared" si="301"/>
        <v>0.02</v>
      </c>
      <c r="T3858" s="7">
        <f t="shared" si="304"/>
        <v>1</v>
      </c>
      <c r="U3858" t="s">
        <v>8317</v>
      </c>
      <c r="V3858" t="s">
        <v>8318</v>
      </c>
    </row>
    <row r="3859" spans="1:22" ht="4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4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4">
        <f t="shared" si="302"/>
        <v>41829.48715277778</v>
      </c>
      <c r="M3859" s="19">
        <f t="shared" si="303"/>
        <v>2014</v>
      </c>
      <c r="N3859" s="14">
        <f t="shared" si="300"/>
        <v>41852.466666666667</v>
      </c>
      <c r="O3859" t="b">
        <v>0</v>
      </c>
      <c r="P3859">
        <v>4</v>
      </c>
      <c r="Q3859" t="b">
        <v>0</v>
      </c>
      <c r="R3859" t="s">
        <v>8271</v>
      </c>
      <c r="S3859" s="7">
        <f t="shared" si="301"/>
        <v>5.2</v>
      </c>
      <c r="T3859" s="7">
        <f t="shared" si="304"/>
        <v>65</v>
      </c>
      <c r="U3859" t="s">
        <v>8317</v>
      </c>
      <c r="V3859" t="s">
        <v>8318</v>
      </c>
    </row>
    <row r="3860" spans="1:22" ht="45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4">
        <f t="shared" si="302"/>
        <v>42128.181064814809</v>
      </c>
      <c r="M3860" s="19">
        <f t="shared" si="303"/>
        <v>2015</v>
      </c>
      <c r="N3860" s="14">
        <f t="shared" si="300"/>
        <v>42146.625</v>
      </c>
      <c r="O3860" t="b">
        <v>0</v>
      </c>
      <c r="P3860">
        <v>1</v>
      </c>
      <c r="Q3860" t="b">
        <v>0</v>
      </c>
      <c r="R3860" t="s">
        <v>8271</v>
      </c>
      <c r="S3860" s="7">
        <f t="shared" si="301"/>
        <v>2</v>
      </c>
      <c r="T3860" s="7">
        <f t="shared" si="304"/>
        <v>10</v>
      </c>
      <c r="U3860" t="s">
        <v>8317</v>
      </c>
      <c r="V3860" t="s">
        <v>8318</v>
      </c>
    </row>
    <row r="3861" spans="1:22" ht="4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4">
        <f t="shared" si="302"/>
        <v>41789.643599537041</v>
      </c>
      <c r="M3861" s="19">
        <f t="shared" si="303"/>
        <v>2014</v>
      </c>
      <c r="N3861" s="14">
        <f t="shared" si="300"/>
        <v>41815.625</v>
      </c>
      <c r="O3861" t="b">
        <v>0</v>
      </c>
      <c r="P3861">
        <v>1</v>
      </c>
      <c r="Q3861" t="b">
        <v>0</v>
      </c>
      <c r="R3861" t="s">
        <v>8271</v>
      </c>
      <c r="S3861" s="7">
        <f t="shared" si="301"/>
        <v>0.04</v>
      </c>
      <c r="T3861" s="7">
        <f t="shared" si="304"/>
        <v>1</v>
      </c>
      <c r="U3861" t="s">
        <v>8317</v>
      </c>
      <c r="V3861" t="s">
        <v>8318</v>
      </c>
    </row>
    <row r="3862" spans="1:22" ht="4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13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4">
        <f t="shared" si="302"/>
        <v>41833.410995370374</v>
      </c>
      <c r="M3862" s="19">
        <f t="shared" si="303"/>
        <v>2014</v>
      </c>
      <c r="N3862" s="14">
        <f t="shared" si="300"/>
        <v>41863.410995370374</v>
      </c>
      <c r="O3862" t="b">
        <v>0</v>
      </c>
      <c r="P3862">
        <v>13</v>
      </c>
      <c r="Q3862" t="b">
        <v>0</v>
      </c>
      <c r="R3862" t="s">
        <v>8271</v>
      </c>
      <c r="S3862" s="7">
        <f t="shared" si="301"/>
        <v>17.666666666666668</v>
      </c>
      <c r="T3862" s="7">
        <f t="shared" si="304"/>
        <v>81.538461538461533</v>
      </c>
      <c r="U3862" t="s">
        <v>8317</v>
      </c>
      <c r="V3862" t="s">
        <v>8318</v>
      </c>
    </row>
    <row r="3863" spans="1:22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4">
        <f t="shared" si="302"/>
        <v>41914.340011574073</v>
      </c>
      <c r="M3863" s="19">
        <f t="shared" si="303"/>
        <v>2014</v>
      </c>
      <c r="N3863" s="14">
        <f t="shared" si="300"/>
        <v>41955.657638888893</v>
      </c>
      <c r="O3863" t="b">
        <v>0</v>
      </c>
      <c r="P3863">
        <v>1</v>
      </c>
      <c r="Q3863" t="b">
        <v>0</v>
      </c>
      <c r="R3863" t="s">
        <v>8271</v>
      </c>
      <c r="S3863" s="7">
        <f t="shared" si="301"/>
        <v>5</v>
      </c>
      <c r="T3863" s="7">
        <f t="shared" si="304"/>
        <v>100</v>
      </c>
      <c r="U3863" t="s">
        <v>8317</v>
      </c>
      <c r="V3863" t="s">
        <v>8318</v>
      </c>
    </row>
    <row r="3864" spans="1:22" ht="30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4">
        <f t="shared" si="302"/>
        <v>42611.011064814811</v>
      </c>
      <c r="M3864" s="19">
        <f t="shared" si="303"/>
        <v>2016</v>
      </c>
      <c r="N3864" s="14">
        <f t="shared" si="300"/>
        <v>42625.457638888889</v>
      </c>
      <c r="O3864" t="b">
        <v>0</v>
      </c>
      <c r="P3864">
        <v>1</v>
      </c>
      <c r="Q3864" t="b">
        <v>0</v>
      </c>
      <c r="R3864" t="s">
        <v>8271</v>
      </c>
      <c r="S3864" s="7">
        <f t="shared" si="301"/>
        <v>1.3333333333333334E-2</v>
      </c>
      <c r="T3864" s="7">
        <f t="shared" si="304"/>
        <v>1</v>
      </c>
      <c r="U3864" t="s">
        <v>8317</v>
      </c>
      <c r="V3864" t="s">
        <v>8318</v>
      </c>
    </row>
    <row r="3865" spans="1:22" ht="4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4">
        <f t="shared" si="302"/>
        <v>42253.383159722223</v>
      </c>
      <c r="M3865" s="19">
        <f t="shared" si="303"/>
        <v>2015</v>
      </c>
      <c r="N3865" s="14">
        <f t="shared" si="300"/>
        <v>42313.424826388888</v>
      </c>
      <c r="O3865" t="b">
        <v>0</v>
      </c>
      <c r="P3865">
        <v>0</v>
      </c>
      <c r="Q3865" t="b">
        <v>0</v>
      </c>
      <c r="R3865" t="s">
        <v>8271</v>
      </c>
      <c r="S3865" s="7">
        <f t="shared" si="301"/>
        <v>0</v>
      </c>
      <c r="T3865" s="7">
        <f t="shared" si="304"/>
        <v>0</v>
      </c>
      <c r="U3865" t="s">
        <v>8317</v>
      </c>
      <c r="V3865" t="s">
        <v>8318</v>
      </c>
    </row>
    <row r="3866" spans="1:22" ht="4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3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4">
        <f t="shared" si="302"/>
        <v>42295.641828703709</v>
      </c>
      <c r="M3866" s="19">
        <f t="shared" si="303"/>
        <v>2015</v>
      </c>
      <c r="N3866" s="14">
        <f t="shared" si="300"/>
        <v>42325.683495370366</v>
      </c>
      <c r="O3866" t="b">
        <v>0</v>
      </c>
      <c r="P3866">
        <v>3</v>
      </c>
      <c r="Q3866" t="b">
        <v>0</v>
      </c>
      <c r="R3866" t="s">
        <v>8271</v>
      </c>
      <c r="S3866" s="7">
        <f t="shared" si="301"/>
        <v>1.2</v>
      </c>
      <c r="T3866" s="7">
        <f t="shared" si="304"/>
        <v>20</v>
      </c>
      <c r="U3866" t="s">
        <v>8317</v>
      </c>
      <c r="V3866" t="s">
        <v>8318</v>
      </c>
    </row>
    <row r="3867" spans="1:22" ht="4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14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4">
        <f t="shared" si="302"/>
        <v>41841.401597222226</v>
      </c>
      <c r="M3867" s="19">
        <f t="shared" si="303"/>
        <v>2014</v>
      </c>
      <c r="N3867" s="14">
        <f t="shared" si="300"/>
        <v>41880.979166666664</v>
      </c>
      <c r="O3867" t="b">
        <v>0</v>
      </c>
      <c r="P3867">
        <v>14</v>
      </c>
      <c r="Q3867" t="b">
        <v>0</v>
      </c>
      <c r="R3867" t="s">
        <v>8271</v>
      </c>
      <c r="S3867" s="7">
        <f t="shared" si="301"/>
        <v>26.937422295897225</v>
      </c>
      <c r="T3867" s="7">
        <f t="shared" si="304"/>
        <v>46.428571428571431</v>
      </c>
      <c r="U3867" t="s">
        <v>8317</v>
      </c>
      <c r="V3867" t="s">
        <v>8318</v>
      </c>
    </row>
    <row r="3868" spans="1:22" ht="30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2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4">
        <f t="shared" si="302"/>
        <v>42402.697002314817</v>
      </c>
      <c r="M3868" s="19">
        <f t="shared" si="303"/>
        <v>2016</v>
      </c>
      <c r="N3868" s="14">
        <f t="shared" si="300"/>
        <v>42451.895138888889</v>
      </c>
      <c r="O3868" t="b">
        <v>0</v>
      </c>
      <c r="P3868">
        <v>2</v>
      </c>
      <c r="Q3868" t="b">
        <v>0</v>
      </c>
      <c r="R3868" t="s">
        <v>8271</v>
      </c>
      <c r="S3868" s="7">
        <f t="shared" si="301"/>
        <v>0.54999999999999993</v>
      </c>
      <c r="T3868" s="7">
        <f t="shared" si="304"/>
        <v>5.5</v>
      </c>
      <c r="U3868" t="s">
        <v>8317</v>
      </c>
      <c r="V3868" t="s">
        <v>8318</v>
      </c>
    </row>
    <row r="3869" spans="1:22" ht="4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5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4">
        <f t="shared" si="302"/>
        <v>42509.564108796301</v>
      </c>
      <c r="M3869" s="19">
        <f t="shared" si="303"/>
        <v>2016</v>
      </c>
      <c r="N3869" s="14">
        <f t="shared" si="300"/>
        <v>42539.564108796301</v>
      </c>
      <c r="O3869" t="b">
        <v>0</v>
      </c>
      <c r="P3869">
        <v>5</v>
      </c>
      <c r="Q3869" t="b">
        <v>0</v>
      </c>
      <c r="R3869" t="s">
        <v>8271</v>
      </c>
      <c r="S3869" s="7">
        <f t="shared" si="301"/>
        <v>12.55</v>
      </c>
      <c r="T3869" s="7">
        <f t="shared" si="304"/>
        <v>50.2</v>
      </c>
      <c r="U3869" t="s">
        <v>8317</v>
      </c>
      <c r="V3869" t="s">
        <v>8318</v>
      </c>
    </row>
    <row r="3870" spans="1:22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4">
        <f t="shared" si="302"/>
        <v>41865.409780092596</v>
      </c>
      <c r="M3870" s="19">
        <f t="shared" si="303"/>
        <v>2014</v>
      </c>
      <c r="N3870" s="14">
        <f t="shared" si="300"/>
        <v>41890.409780092596</v>
      </c>
      <c r="O3870" t="b">
        <v>0</v>
      </c>
      <c r="P3870">
        <v>1</v>
      </c>
      <c r="Q3870" t="b">
        <v>0</v>
      </c>
      <c r="R3870" t="s">
        <v>8305</v>
      </c>
      <c r="S3870" s="7">
        <f t="shared" si="301"/>
        <v>0.2</v>
      </c>
      <c r="T3870" s="7">
        <f t="shared" si="304"/>
        <v>10</v>
      </c>
      <c r="U3870" t="s">
        <v>8317</v>
      </c>
      <c r="V3870" t="s">
        <v>8359</v>
      </c>
    </row>
    <row r="3871" spans="1:22" ht="30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15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4">
        <f t="shared" si="302"/>
        <v>42047.474444444444</v>
      </c>
      <c r="M3871" s="19">
        <f t="shared" si="303"/>
        <v>2015</v>
      </c>
      <c r="N3871" s="14">
        <f t="shared" si="300"/>
        <v>42076.882638888885</v>
      </c>
      <c r="O3871" t="b">
        <v>0</v>
      </c>
      <c r="P3871">
        <v>15</v>
      </c>
      <c r="Q3871" t="b">
        <v>0</v>
      </c>
      <c r="R3871" t="s">
        <v>8305</v>
      </c>
      <c r="S3871" s="7">
        <f t="shared" si="301"/>
        <v>3.4474868431088401</v>
      </c>
      <c r="T3871" s="7">
        <f t="shared" si="304"/>
        <v>30.133333333333333</v>
      </c>
      <c r="U3871" t="s">
        <v>8317</v>
      </c>
      <c r="V3871" t="s">
        <v>8359</v>
      </c>
    </row>
    <row r="3872" spans="1:22" ht="45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4">
        <f t="shared" si="302"/>
        <v>41792.922199074077</v>
      </c>
      <c r="M3872" s="19">
        <f t="shared" si="303"/>
        <v>2014</v>
      </c>
      <c r="N3872" s="14">
        <f t="shared" si="300"/>
        <v>41822.922199074077</v>
      </c>
      <c r="O3872" t="b">
        <v>0</v>
      </c>
      <c r="P3872">
        <v>10</v>
      </c>
      <c r="Q3872" t="b">
        <v>0</v>
      </c>
      <c r="R3872" t="s">
        <v>8305</v>
      </c>
      <c r="S3872" s="7">
        <f t="shared" si="301"/>
        <v>15</v>
      </c>
      <c r="T3872" s="7">
        <f t="shared" si="304"/>
        <v>150</v>
      </c>
      <c r="U3872" t="s">
        <v>8317</v>
      </c>
      <c r="V3872" t="s">
        <v>8359</v>
      </c>
    </row>
    <row r="3873" spans="1:22" ht="30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3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4">
        <f t="shared" si="302"/>
        <v>42763.530671296292</v>
      </c>
      <c r="M3873" s="19">
        <f t="shared" si="303"/>
        <v>2017</v>
      </c>
      <c r="N3873" s="14">
        <f t="shared" si="300"/>
        <v>42823.489004629635</v>
      </c>
      <c r="O3873" t="b">
        <v>0</v>
      </c>
      <c r="P3873">
        <v>3</v>
      </c>
      <c r="Q3873" t="b">
        <v>0</v>
      </c>
      <c r="R3873" t="s">
        <v>8305</v>
      </c>
      <c r="S3873" s="7">
        <f t="shared" si="301"/>
        <v>2.666666666666667</v>
      </c>
      <c r="T3873" s="7">
        <f t="shared" si="304"/>
        <v>13.333333333333334</v>
      </c>
      <c r="U3873" t="s">
        <v>8317</v>
      </c>
      <c r="V3873" t="s">
        <v>8359</v>
      </c>
    </row>
    <row r="3874" spans="1:22" ht="4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4">
        <f t="shared" si="302"/>
        <v>42179.895787037036</v>
      </c>
      <c r="M3874" s="19">
        <f t="shared" si="303"/>
        <v>2015</v>
      </c>
      <c r="N3874" s="14">
        <f t="shared" si="300"/>
        <v>42229.895787037036</v>
      </c>
      <c r="O3874" t="b">
        <v>0</v>
      </c>
      <c r="P3874">
        <v>0</v>
      </c>
      <c r="Q3874" t="b">
        <v>0</v>
      </c>
      <c r="R3874" t="s">
        <v>8305</v>
      </c>
      <c r="S3874" s="7">
        <f t="shared" si="301"/>
        <v>0</v>
      </c>
      <c r="T3874" s="7">
        <f t="shared" si="304"/>
        <v>0</v>
      </c>
      <c r="U3874" t="s">
        <v>8317</v>
      </c>
      <c r="V3874" t="s">
        <v>8359</v>
      </c>
    </row>
    <row r="3875" spans="1:22" ht="4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4">
        <f t="shared" si="302"/>
        <v>42255.446006944447</v>
      </c>
      <c r="M3875" s="19">
        <f t="shared" si="303"/>
        <v>2015</v>
      </c>
      <c r="N3875" s="14">
        <f t="shared" si="300"/>
        <v>42285.446006944447</v>
      </c>
      <c r="O3875" t="b">
        <v>0</v>
      </c>
      <c r="P3875">
        <v>0</v>
      </c>
      <c r="Q3875" t="b">
        <v>0</v>
      </c>
      <c r="R3875" t="s">
        <v>8305</v>
      </c>
      <c r="S3875" s="7">
        <f t="shared" si="301"/>
        <v>0</v>
      </c>
      <c r="T3875" s="7">
        <f t="shared" si="304"/>
        <v>0</v>
      </c>
      <c r="U3875" t="s">
        <v>8317</v>
      </c>
      <c r="V3875" t="s">
        <v>8359</v>
      </c>
    </row>
    <row r="3876" spans="1:22" ht="45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4">
        <f t="shared" si="302"/>
        <v>42006.766458333332</v>
      </c>
      <c r="M3876" s="19">
        <f t="shared" si="303"/>
        <v>2015</v>
      </c>
      <c r="N3876" s="14">
        <f t="shared" si="300"/>
        <v>42027.791666666672</v>
      </c>
      <c r="O3876" t="b">
        <v>0</v>
      </c>
      <c r="P3876">
        <v>0</v>
      </c>
      <c r="Q3876" t="b">
        <v>0</v>
      </c>
      <c r="R3876" t="s">
        <v>8305</v>
      </c>
      <c r="S3876" s="7">
        <f t="shared" si="301"/>
        <v>0</v>
      </c>
      <c r="T3876" s="7">
        <f t="shared" si="304"/>
        <v>0</v>
      </c>
      <c r="U3876" t="s">
        <v>8317</v>
      </c>
      <c r="V3876" t="s">
        <v>8359</v>
      </c>
    </row>
    <row r="3877" spans="1:22" ht="4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4">
        <f t="shared" si="302"/>
        <v>42615.096817129626</v>
      </c>
      <c r="M3877" s="19">
        <f t="shared" si="303"/>
        <v>2016</v>
      </c>
      <c r="N3877" s="14">
        <f t="shared" si="300"/>
        <v>42616.166666666672</v>
      </c>
      <c r="O3877" t="b">
        <v>0</v>
      </c>
      <c r="P3877">
        <v>0</v>
      </c>
      <c r="Q3877" t="b">
        <v>0</v>
      </c>
      <c r="R3877" t="s">
        <v>8305</v>
      </c>
      <c r="S3877" s="7">
        <f t="shared" si="301"/>
        <v>0</v>
      </c>
      <c r="T3877" s="7">
        <f t="shared" si="304"/>
        <v>0</v>
      </c>
      <c r="U3877" t="s">
        <v>8317</v>
      </c>
      <c r="V3877" t="s">
        <v>8359</v>
      </c>
    </row>
    <row r="3878" spans="1:22" ht="45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46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4">
        <f t="shared" si="302"/>
        <v>42372.374166666668</v>
      </c>
      <c r="M3878" s="19">
        <f t="shared" si="303"/>
        <v>2016</v>
      </c>
      <c r="N3878" s="14">
        <f t="shared" si="300"/>
        <v>42402.374166666668</v>
      </c>
      <c r="O3878" t="b">
        <v>0</v>
      </c>
      <c r="P3878">
        <v>46</v>
      </c>
      <c r="Q3878" t="b">
        <v>0</v>
      </c>
      <c r="R3878" t="s">
        <v>8305</v>
      </c>
      <c r="S3878" s="7">
        <f t="shared" si="301"/>
        <v>52.794871794871788</v>
      </c>
      <c r="T3878" s="7">
        <f t="shared" si="304"/>
        <v>44.760869565217391</v>
      </c>
      <c r="U3878" t="s">
        <v>8317</v>
      </c>
      <c r="V3878" t="s">
        <v>8359</v>
      </c>
    </row>
    <row r="3879" spans="1:22" ht="4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14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4">
        <f t="shared" si="302"/>
        <v>42682.42768518519</v>
      </c>
      <c r="M3879" s="19">
        <f t="shared" si="303"/>
        <v>2016</v>
      </c>
      <c r="N3879" s="14">
        <f t="shared" si="300"/>
        <v>42712.42768518519</v>
      </c>
      <c r="O3879" t="b">
        <v>0</v>
      </c>
      <c r="P3879">
        <v>14</v>
      </c>
      <c r="Q3879" t="b">
        <v>0</v>
      </c>
      <c r="R3879" t="s">
        <v>8305</v>
      </c>
      <c r="S3879" s="7">
        <f t="shared" si="301"/>
        <v>4.9639999999999995</v>
      </c>
      <c r="T3879" s="7">
        <f t="shared" si="304"/>
        <v>88.642857142857139</v>
      </c>
      <c r="U3879" t="s">
        <v>8317</v>
      </c>
      <c r="V3879" t="s">
        <v>8359</v>
      </c>
    </row>
    <row r="3880" spans="1:22" ht="4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4">
        <f t="shared" si="302"/>
        <v>42154.568819444445</v>
      </c>
      <c r="M3880" s="19">
        <f t="shared" si="303"/>
        <v>2015</v>
      </c>
      <c r="N3880" s="14">
        <f t="shared" si="300"/>
        <v>42184.915972222225</v>
      </c>
      <c r="O3880" t="b">
        <v>0</v>
      </c>
      <c r="P3880">
        <v>1</v>
      </c>
      <c r="Q3880" t="b">
        <v>0</v>
      </c>
      <c r="R3880" t="s">
        <v>8305</v>
      </c>
      <c r="S3880" s="7">
        <f t="shared" si="301"/>
        <v>5.5555555555555552E-2</v>
      </c>
      <c r="T3880" s="7">
        <f t="shared" si="304"/>
        <v>10</v>
      </c>
      <c r="U3880" t="s">
        <v>8317</v>
      </c>
      <c r="V3880" t="s">
        <v>8359</v>
      </c>
    </row>
    <row r="3881" spans="1:22" ht="4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4">
        <f t="shared" si="302"/>
        <v>41999.611064814817</v>
      </c>
      <c r="M3881" s="19">
        <f t="shared" si="303"/>
        <v>2014</v>
      </c>
      <c r="N3881" s="14">
        <f t="shared" si="300"/>
        <v>42029.611064814817</v>
      </c>
      <c r="O3881" t="b">
        <v>0</v>
      </c>
      <c r="P3881">
        <v>0</v>
      </c>
      <c r="Q3881" t="b">
        <v>0</v>
      </c>
      <c r="R3881" t="s">
        <v>8305</v>
      </c>
      <c r="S3881" s="7">
        <f t="shared" si="301"/>
        <v>0</v>
      </c>
      <c r="T3881" s="7">
        <f t="shared" si="304"/>
        <v>0</v>
      </c>
      <c r="U3881" t="s">
        <v>8317</v>
      </c>
      <c r="V3881" t="s">
        <v>8359</v>
      </c>
    </row>
    <row r="3882" spans="1:22" ht="4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17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4">
        <f t="shared" si="302"/>
        <v>41815.565046296295</v>
      </c>
      <c r="M3882" s="19">
        <f t="shared" si="303"/>
        <v>2014</v>
      </c>
      <c r="N3882" s="14">
        <f t="shared" si="300"/>
        <v>41850.708333333336</v>
      </c>
      <c r="O3882" t="b">
        <v>0</v>
      </c>
      <c r="P3882">
        <v>17</v>
      </c>
      <c r="Q3882" t="b">
        <v>0</v>
      </c>
      <c r="R3882" t="s">
        <v>8305</v>
      </c>
      <c r="S3882" s="7">
        <f t="shared" si="301"/>
        <v>13.066666666666665</v>
      </c>
      <c r="T3882" s="7">
        <f t="shared" si="304"/>
        <v>57.647058823529413</v>
      </c>
      <c r="U3882" t="s">
        <v>8317</v>
      </c>
      <c r="V3882" t="s">
        <v>8359</v>
      </c>
    </row>
    <row r="3883" spans="1:22" ht="30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1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4">
        <f t="shared" si="302"/>
        <v>42755.768506944441</v>
      </c>
      <c r="M3883" s="19">
        <f t="shared" si="303"/>
        <v>2017</v>
      </c>
      <c r="N3883" s="14">
        <f t="shared" si="300"/>
        <v>42785.768506944441</v>
      </c>
      <c r="O3883" t="b">
        <v>0</v>
      </c>
      <c r="P3883">
        <v>1</v>
      </c>
      <c r="Q3883" t="b">
        <v>0</v>
      </c>
      <c r="R3883" t="s">
        <v>8305</v>
      </c>
      <c r="S3883" s="7">
        <f t="shared" si="301"/>
        <v>5</v>
      </c>
      <c r="T3883" s="7">
        <f t="shared" si="304"/>
        <v>25</v>
      </c>
      <c r="U3883" t="s">
        <v>8317</v>
      </c>
      <c r="V3883" t="s">
        <v>8359</v>
      </c>
    </row>
    <row r="3884" spans="1:22" ht="4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4">
        <f t="shared" si="302"/>
        <v>42373.733449074076</v>
      </c>
      <c r="M3884" s="19">
        <f t="shared" si="303"/>
        <v>2016</v>
      </c>
      <c r="N3884" s="14">
        <f t="shared" si="300"/>
        <v>42400.710416666669</v>
      </c>
      <c r="O3884" t="b">
        <v>0</v>
      </c>
      <c r="P3884">
        <v>0</v>
      </c>
      <c r="Q3884" t="b">
        <v>0</v>
      </c>
      <c r="R3884" t="s">
        <v>8305</v>
      </c>
      <c r="S3884" s="7">
        <f t="shared" si="301"/>
        <v>0</v>
      </c>
      <c r="T3884" s="7">
        <f t="shared" si="304"/>
        <v>0</v>
      </c>
      <c r="U3884" t="s">
        <v>8317</v>
      </c>
      <c r="V3884" t="s">
        <v>8359</v>
      </c>
    </row>
    <row r="3885" spans="1:22" ht="45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4">
        <f t="shared" si="302"/>
        <v>41854.352650462963</v>
      </c>
      <c r="M3885" s="19">
        <f t="shared" si="303"/>
        <v>2014</v>
      </c>
      <c r="N3885" s="14">
        <f t="shared" si="300"/>
        <v>41884.352650462963</v>
      </c>
      <c r="O3885" t="b">
        <v>0</v>
      </c>
      <c r="P3885">
        <v>0</v>
      </c>
      <c r="Q3885" t="b">
        <v>0</v>
      </c>
      <c r="R3885" t="s">
        <v>8305</v>
      </c>
      <c r="S3885" s="7">
        <f t="shared" si="301"/>
        <v>0</v>
      </c>
      <c r="T3885" s="7">
        <f t="shared" si="304"/>
        <v>0</v>
      </c>
      <c r="U3885" t="s">
        <v>8317</v>
      </c>
      <c r="V3885" t="s">
        <v>8359</v>
      </c>
    </row>
    <row r="3886" spans="1:22" ht="30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4">
        <f t="shared" si="302"/>
        <v>42065.541574074072</v>
      </c>
      <c r="M3886" s="19">
        <f t="shared" si="303"/>
        <v>2015</v>
      </c>
      <c r="N3886" s="14">
        <f t="shared" si="300"/>
        <v>42090.499907407408</v>
      </c>
      <c r="O3886" t="b">
        <v>0</v>
      </c>
      <c r="P3886">
        <v>0</v>
      </c>
      <c r="Q3886" t="b">
        <v>0</v>
      </c>
      <c r="R3886" t="s">
        <v>8305</v>
      </c>
      <c r="S3886" s="7">
        <f t="shared" si="301"/>
        <v>0</v>
      </c>
      <c r="T3886" s="7">
        <f t="shared" si="304"/>
        <v>0</v>
      </c>
      <c r="U3886" t="s">
        <v>8317</v>
      </c>
      <c r="V3886" t="s">
        <v>8359</v>
      </c>
    </row>
    <row r="3887" spans="1:22" ht="4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4">
        <f t="shared" si="302"/>
        <v>42469.701284722221</v>
      </c>
      <c r="M3887" s="19">
        <f t="shared" si="303"/>
        <v>2016</v>
      </c>
      <c r="N3887" s="14">
        <f t="shared" si="300"/>
        <v>42499.701284722221</v>
      </c>
      <c r="O3887" t="b">
        <v>0</v>
      </c>
      <c r="P3887">
        <v>0</v>
      </c>
      <c r="Q3887" t="b">
        <v>0</v>
      </c>
      <c r="R3887" t="s">
        <v>8305</v>
      </c>
      <c r="S3887" s="7">
        <f t="shared" si="301"/>
        <v>0</v>
      </c>
      <c r="T3887" s="7">
        <f t="shared" si="304"/>
        <v>0</v>
      </c>
      <c r="U3887" t="s">
        <v>8317</v>
      </c>
      <c r="V3887" t="s">
        <v>8359</v>
      </c>
    </row>
    <row r="3888" spans="1:22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4">
        <f t="shared" si="302"/>
        <v>41953.978032407409</v>
      </c>
      <c r="M3888" s="19">
        <f t="shared" si="303"/>
        <v>2014</v>
      </c>
      <c r="N3888" s="14">
        <f t="shared" si="300"/>
        <v>41983.978032407409</v>
      </c>
      <c r="O3888" t="b">
        <v>0</v>
      </c>
      <c r="P3888">
        <v>0</v>
      </c>
      <c r="Q3888" t="b">
        <v>0</v>
      </c>
      <c r="R3888" t="s">
        <v>8305</v>
      </c>
      <c r="S3888" s="7">
        <f t="shared" si="301"/>
        <v>0</v>
      </c>
      <c r="T3888" s="7">
        <f t="shared" si="304"/>
        <v>0</v>
      </c>
      <c r="U3888" t="s">
        <v>8317</v>
      </c>
      <c r="V3888" t="s">
        <v>8359</v>
      </c>
    </row>
    <row r="3889" spans="1:22" ht="4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2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4">
        <f t="shared" si="302"/>
        <v>42079.607974537037</v>
      </c>
      <c r="M3889" s="19">
        <f t="shared" si="303"/>
        <v>2015</v>
      </c>
      <c r="N3889" s="14">
        <f t="shared" si="300"/>
        <v>42125.666666666672</v>
      </c>
      <c r="O3889" t="b">
        <v>0</v>
      </c>
      <c r="P3889">
        <v>2</v>
      </c>
      <c r="Q3889" t="b">
        <v>0</v>
      </c>
      <c r="R3889" t="s">
        <v>8305</v>
      </c>
      <c r="S3889" s="7">
        <f t="shared" si="301"/>
        <v>1.7500000000000002</v>
      </c>
      <c r="T3889" s="7">
        <f t="shared" si="304"/>
        <v>17.5</v>
      </c>
      <c r="U3889" t="s">
        <v>8317</v>
      </c>
      <c r="V3889" t="s">
        <v>8359</v>
      </c>
    </row>
    <row r="3890" spans="1:22" ht="45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14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4">
        <f t="shared" si="302"/>
        <v>42762.295810185184</v>
      </c>
      <c r="M3890" s="19">
        <f t="shared" si="303"/>
        <v>2017</v>
      </c>
      <c r="N3890" s="14">
        <f t="shared" si="300"/>
        <v>42792.295810185184</v>
      </c>
      <c r="O3890" t="b">
        <v>0</v>
      </c>
      <c r="P3890">
        <v>14</v>
      </c>
      <c r="Q3890" t="b">
        <v>0</v>
      </c>
      <c r="R3890" t="s">
        <v>8271</v>
      </c>
      <c r="S3890" s="7">
        <f t="shared" si="301"/>
        <v>27.1</v>
      </c>
      <c r="T3890" s="7">
        <f t="shared" si="304"/>
        <v>38.714285714285715</v>
      </c>
      <c r="U3890" t="s">
        <v>8317</v>
      </c>
      <c r="V3890" t="s">
        <v>8318</v>
      </c>
    </row>
    <row r="3891" spans="1:22" ht="4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9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4">
        <f t="shared" si="302"/>
        <v>41976.754976851851</v>
      </c>
      <c r="M3891" s="19">
        <f t="shared" si="303"/>
        <v>2014</v>
      </c>
      <c r="N3891" s="14">
        <f t="shared" si="300"/>
        <v>42008.726388888885</v>
      </c>
      <c r="O3891" t="b">
        <v>0</v>
      </c>
      <c r="P3891">
        <v>9</v>
      </c>
      <c r="Q3891" t="b">
        <v>0</v>
      </c>
      <c r="R3891" t="s">
        <v>8271</v>
      </c>
      <c r="S3891" s="7">
        <f t="shared" si="301"/>
        <v>1.4749999999999999</v>
      </c>
      <c r="T3891" s="7">
        <f t="shared" si="304"/>
        <v>13.111111111111111</v>
      </c>
      <c r="U3891" t="s">
        <v>8317</v>
      </c>
      <c r="V3891" t="s">
        <v>8318</v>
      </c>
    </row>
    <row r="3892" spans="1:22" ht="4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8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4">
        <f t="shared" si="302"/>
        <v>42171.508611111116</v>
      </c>
      <c r="M3892" s="19">
        <f t="shared" si="303"/>
        <v>2015</v>
      </c>
      <c r="N3892" s="14">
        <f t="shared" si="300"/>
        <v>42231.508611111116</v>
      </c>
      <c r="O3892" t="b">
        <v>0</v>
      </c>
      <c r="P3892">
        <v>8</v>
      </c>
      <c r="Q3892" t="b">
        <v>0</v>
      </c>
      <c r="R3892" t="s">
        <v>8271</v>
      </c>
      <c r="S3892" s="7">
        <f t="shared" si="301"/>
        <v>16.826666666666668</v>
      </c>
      <c r="T3892" s="7">
        <f t="shared" si="304"/>
        <v>315.5</v>
      </c>
      <c r="U3892" t="s">
        <v>8317</v>
      </c>
      <c r="V3892" t="s">
        <v>8318</v>
      </c>
    </row>
    <row r="3893" spans="1:22" ht="30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7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4">
        <f t="shared" si="302"/>
        <v>42055.8824537037</v>
      </c>
      <c r="M3893" s="19">
        <f t="shared" si="303"/>
        <v>2015</v>
      </c>
      <c r="N3893" s="14">
        <f t="shared" si="300"/>
        <v>42085.957638888889</v>
      </c>
      <c r="O3893" t="b">
        <v>0</v>
      </c>
      <c r="P3893">
        <v>7</v>
      </c>
      <c r="Q3893" t="b">
        <v>0</v>
      </c>
      <c r="R3893" t="s">
        <v>8271</v>
      </c>
      <c r="S3893" s="7">
        <f t="shared" si="301"/>
        <v>32.5</v>
      </c>
      <c r="T3893" s="7">
        <f t="shared" si="304"/>
        <v>37.142857142857146</v>
      </c>
      <c r="U3893" t="s">
        <v>8317</v>
      </c>
      <c r="V3893" t="s">
        <v>8318</v>
      </c>
    </row>
    <row r="3894" spans="1:22" ht="45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4">
        <f t="shared" si="302"/>
        <v>41867.402280092589</v>
      </c>
      <c r="M3894" s="19">
        <f t="shared" si="303"/>
        <v>2014</v>
      </c>
      <c r="N3894" s="14">
        <f t="shared" si="300"/>
        <v>41875.041666666664</v>
      </c>
      <c r="O3894" t="b">
        <v>0</v>
      </c>
      <c r="P3894">
        <v>0</v>
      </c>
      <c r="Q3894" t="b">
        <v>0</v>
      </c>
      <c r="R3894" t="s">
        <v>8271</v>
      </c>
      <c r="S3894" s="7">
        <f t="shared" si="301"/>
        <v>0</v>
      </c>
      <c r="T3894" s="7">
        <f t="shared" si="304"/>
        <v>0</v>
      </c>
      <c r="U3894" t="s">
        <v>8317</v>
      </c>
      <c r="V3894" t="s">
        <v>8318</v>
      </c>
    </row>
    <row r="3895" spans="1:22" ht="45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84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4">
        <f t="shared" si="302"/>
        <v>41779.407870370371</v>
      </c>
      <c r="M3895" s="19">
        <f t="shared" si="303"/>
        <v>2014</v>
      </c>
      <c r="N3895" s="14">
        <f t="shared" si="300"/>
        <v>41821</v>
      </c>
      <c r="O3895" t="b">
        <v>0</v>
      </c>
      <c r="P3895">
        <v>84</v>
      </c>
      <c r="Q3895" t="b">
        <v>0</v>
      </c>
      <c r="R3895" t="s">
        <v>8271</v>
      </c>
      <c r="S3895" s="7">
        <f t="shared" si="301"/>
        <v>21.55</v>
      </c>
      <c r="T3895" s="7">
        <f t="shared" si="304"/>
        <v>128.27380952380952</v>
      </c>
      <c r="U3895" t="s">
        <v>8317</v>
      </c>
      <c r="V3895" t="s">
        <v>8318</v>
      </c>
    </row>
    <row r="3896" spans="1:22" ht="4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11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4">
        <f t="shared" si="302"/>
        <v>42679.708472222221</v>
      </c>
      <c r="M3896" s="19">
        <f t="shared" si="303"/>
        <v>2016</v>
      </c>
      <c r="N3896" s="14">
        <f t="shared" si="300"/>
        <v>42709.957638888889</v>
      </c>
      <c r="O3896" t="b">
        <v>0</v>
      </c>
      <c r="P3896">
        <v>11</v>
      </c>
      <c r="Q3896" t="b">
        <v>0</v>
      </c>
      <c r="R3896" t="s">
        <v>8271</v>
      </c>
      <c r="S3896" s="7">
        <f t="shared" si="301"/>
        <v>3.4666666666666663</v>
      </c>
      <c r="T3896" s="7">
        <f t="shared" si="304"/>
        <v>47.272727272727273</v>
      </c>
      <c r="U3896" t="s">
        <v>8317</v>
      </c>
      <c r="V3896" t="s">
        <v>8318</v>
      </c>
    </row>
    <row r="3897" spans="1:22" ht="45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1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4">
        <f t="shared" si="302"/>
        <v>42032.000208333338</v>
      </c>
      <c r="M3897" s="19">
        <f t="shared" si="303"/>
        <v>2015</v>
      </c>
      <c r="N3897" s="14">
        <f t="shared" si="300"/>
        <v>42063.000208333338</v>
      </c>
      <c r="O3897" t="b">
        <v>0</v>
      </c>
      <c r="P3897">
        <v>1</v>
      </c>
      <c r="Q3897" t="b">
        <v>0</v>
      </c>
      <c r="R3897" t="s">
        <v>8271</v>
      </c>
      <c r="S3897" s="7">
        <f t="shared" si="301"/>
        <v>5</v>
      </c>
      <c r="T3897" s="7">
        <f t="shared" si="304"/>
        <v>50</v>
      </c>
      <c r="U3897" t="s">
        <v>8317</v>
      </c>
      <c r="V3897" t="s">
        <v>8318</v>
      </c>
    </row>
    <row r="3898" spans="1:22" ht="4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4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4">
        <f t="shared" si="302"/>
        <v>41792.941875000004</v>
      </c>
      <c r="M3898" s="19">
        <f t="shared" si="303"/>
        <v>2014</v>
      </c>
      <c r="N3898" s="14">
        <f t="shared" si="300"/>
        <v>41806.941875000004</v>
      </c>
      <c r="O3898" t="b">
        <v>0</v>
      </c>
      <c r="P3898">
        <v>4</v>
      </c>
      <c r="Q3898" t="b">
        <v>0</v>
      </c>
      <c r="R3898" t="s">
        <v>8271</v>
      </c>
      <c r="S3898" s="7">
        <f t="shared" si="301"/>
        <v>10.625</v>
      </c>
      <c r="T3898" s="7">
        <f t="shared" si="304"/>
        <v>42.5</v>
      </c>
      <c r="U3898" t="s">
        <v>8317</v>
      </c>
      <c r="V3898" t="s">
        <v>8318</v>
      </c>
    </row>
    <row r="3899" spans="1:22" ht="4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10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4">
        <f t="shared" si="302"/>
        <v>41982.62364583333</v>
      </c>
      <c r="M3899" s="19">
        <f t="shared" si="303"/>
        <v>2014</v>
      </c>
      <c r="N3899" s="14">
        <f t="shared" si="300"/>
        <v>42012.62364583333</v>
      </c>
      <c r="O3899" t="b">
        <v>0</v>
      </c>
      <c r="P3899">
        <v>10</v>
      </c>
      <c r="Q3899" t="b">
        <v>0</v>
      </c>
      <c r="R3899" t="s">
        <v>8271</v>
      </c>
      <c r="S3899" s="7">
        <f t="shared" si="301"/>
        <v>17.599999999999998</v>
      </c>
      <c r="T3899" s="7">
        <f t="shared" si="304"/>
        <v>44</v>
      </c>
      <c r="U3899" t="s">
        <v>8317</v>
      </c>
      <c r="V3899" t="s">
        <v>8318</v>
      </c>
    </row>
    <row r="3900" spans="1:22" ht="60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16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4">
        <f t="shared" si="302"/>
        <v>42193.232291666667</v>
      </c>
      <c r="M3900" s="19">
        <f t="shared" si="303"/>
        <v>2015</v>
      </c>
      <c r="N3900" s="14">
        <f t="shared" si="300"/>
        <v>42233.416666666672</v>
      </c>
      <c r="O3900" t="b">
        <v>0</v>
      </c>
      <c r="P3900">
        <v>16</v>
      </c>
      <c r="Q3900" t="b">
        <v>0</v>
      </c>
      <c r="R3900" t="s">
        <v>8271</v>
      </c>
      <c r="S3900" s="7">
        <f t="shared" si="301"/>
        <v>32.56</v>
      </c>
      <c r="T3900" s="7">
        <f t="shared" si="304"/>
        <v>50.875</v>
      </c>
      <c r="U3900" t="s">
        <v>8317</v>
      </c>
      <c r="V3900" t="s">
        <v>8318</v>
      </c>
    </row>
    <row r="3901" spans="1:22" ht="30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2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4">
        <f t="shared" si="302"/>
        <v>41843.525011574078</v>
      </c>
      <c r="M3901" s="19">
        <f t="shared" si="303"/>
        <v>2014</v>
      </c>
      <c r="N3901" s="14">
        <f t="shared" si="300"/>
        <v>41863.525011574078</v>
      </c>
      <c r="O3901" t="b">
        <v>0</v>
      </c>
      <c r="P3901">
        <v>2</v>
      </c>
      <c r="Q3901" t="b">
        <v>0</v>
      </c>
      <c r="R3901" t="s">
        <v>8271</v>
      </c>
      <c r="S3901" s="7">
        <f t="shared" si="301"/>
        <v>1.25</v>
      </c>
      <c r="T3901" s="7">
        <f t="shared" si="304"/>
        <v>62.5</v>
      </c>
      <c r="U3901" t="s">
        <v>8317</v>
      </c>
      <c r="V3901" t="s">
        <v>8318</v>
      </c>
    </row>
    <row r="3902" spans="1:22" ht="30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5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4">
        <f t="shared" si="302"/>
        <v>42135.842488425929</v>
      </c>
      <c r="M3902" s="19">
        <f t="shared" si="303"/>
        <v>2015</v>
      </c>
      <c r="N3902" s="14">
        <f t="shared" si="300"/>
        <v>42165.842488425929</v>
      </c>
      <c r="O3902" t="b">
        <v>0</v>
      </c>
      <c r="P3902">
        <v>5</v>
      </c>
      <c r="Q3902" t="b">
        <v>0</v>
      </c>
      <c r="R3902" t="s">
        <v>8271</v>
      </c>
      <c r="S3902" s="7">
        <f t="shared" si="301"/>
        <v>5.4</v>
      </c>
      <c r="T3902" s="7">
        <f t="shared" si="304"/>
        <v>27</v>
      </c>
      <c r="U3902" t="s">
        <v>8317</v>
      </c>
      <c r="V3902" t="s">
        <v>8318</v>
      </c>
    </row>
    <row r="3903" spans="1:22" ht="4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1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4">
        <f t="shared" si="302"/>
        <v>42317.576377314814</v>
      </c>
      <c r="M3903" s="19">
        <f t="shared" si="303"/>
        <v>2015</v>
      </c>
      <c r="N3903" s="14">
        <f t="shared" si="300"/>
        <v>42357.576377314814</v>
      </c>
      <c r="O3903" t="b">
        <v>0</v>
      </c>
      <c r="P3903">
        <v>1</v>
      </c>
      <c r="Q3903" t="b">
        <v>0</v>
      </c>
      <c r="R3903" t="s">
        <v>8271</v>
      </c>
      <c r="S3903" s="7">
        <f t="shared" si="301"/>
        <v>0.83333333333333337</v>
      </c>
      <c r="T3903" s="7">
        <f t="shared" si="304"/>
        <v>25</v>
      </c>
      <c r="U3903" t="s">
        <v>8317</v>
      </c>
      <c r="V3903" t="s">
        <v>8318</v>
      </c>
    </row>
    <row r="3904" spans="1:22" ht="4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31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4">
        <f t="shared" si="302"/>
        <v>42663.218078703707</v>
      </c>
      <c r="M3904" s="19">
        <f t="shared" si="303"/>
        <v>2016</v>
      </c>
      <c r="N3904" s="14">
        <f t="shared" si="300"/>
        <v>42688.259745370371</v>
      </c>
      <c r="O3904" t="b">
        <v>0</v>
      </c>
      <c r="P3904">
        <v>31</v>
      </c>
      <c r="Q3904" t="b">
        <v>0</v>
      </c>
      <c r="R3904" t="s">
        <v>8271</v>
      </c>
      <c r="S3904" s="7">
        <f t="shared" si="301"/>
        <v>48.833333333333336</v>
      </c>
      <c r="T3904" s="7">
        <f t="shared" si="304"/>
        <v>47.258064516129032</v>
      </c>
      <c r="U3904" t="s">
        <v>8317</v>
      </c>
      <c r="V3904" t="s">
        <v>8318</v>
      </c>
    </row>
    <row r="3905" spans="1:22" ht="45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4">
        <f t="shared" si="302"/>
        <v>42185.76116898148</v>
      </c>
      <c r="M3905" s="19">
        <f t="shared" si="303"/>
        <v>2015</v>
      </c>
      <c r="N3905" s="14">
        <f t="shared" si="300"/>
        <v>42230.568055555559</v>
      </c>
      <c r="O3905" t="b">
        <v>0</v>
      </c>
      <c r="P3905">
        <v>0</v>
      </c>
      <c r="Q3905" t="b">
        <v>0</v>
      </c>
      <c r="R3905" t="s">
        <v>8271</v>
      </c>
      <c r="S3905" s="7">
        <f t="shared" si="301"/>
        <v>0</v>
      </c>
      <c r="T3905" s="7">
        <f t="shared" si="304"/>
        <v>0</v>
      </c>
      <c r="U3905" t="s">
        <v>8317</v>
      </c>
      <c r="V3905" t="s">
        <v>8318</v>
      </c>
    </row>
    <row r="3906" spans="1:22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2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4">
        <f t="shared" si="302"/>
        <v>42094.979166666672</v>
      </c>
      <c r="M3906" s="19">
        <f t="shared" si="303"/>
        <v>2015</v>
      </c>
      <c r="N3906" s="14">
        <f t="shared" ref="N3906:N3969" si="305">(J3906/86400)+25569+(-6/24)</f>
        <v>42108.961111111115</v>
      </c>
      <c r="O3906" t="b">
        <v>0</v>
      </c>
      <c r="P3906">
        <v>2</v>
      </c>
      <c r="Q3906" t="b">
        <v>0</v>
      </c>
      <c r="R3906" t="s">
        <v>8271</v>
      </c>
      <c r="S3906" s="7">
        <f t="shared" ref="S3906:S3969" si="306">F3906/D3906*100</f>
        <v>0.03</v>
      </c>
      <c r="T3906" s="7">
        <f t="shared" si="304"/>
        <v>1.5</v>
      </c>
      <c r="U3906" t="s">
        <v>8317</v>
      </c>
      <c r="V3906" t="s">
        <v>8318</v>
      </c>
    </row>
    <row r="3907" spans="1:22" ht="4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7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4">
        <f t="shared" ref="L3907:L3970" si="307">(K3907/86400)+25569+(-6/24)</f>
        <v>42124.373877314814</v>
      </c>
      <c r="M3907" s="19">
        <f t="shared" ref="M3907:M3970" si="308">YEAR(L3907)</f>
        <v>2015</v>
      </c>
      <c r="N3907" s="14">
        <f t="shared" si="305"/>
        <v>42166.708333333328</v>
      </c>
      <c r="O3907" t="b">
        <v>0</v>
      </c>
      <c r="P3907">
        <v>7</v>
      </c>
      <c r="Q3907" t="b">
        <v>0</v>
      </c>
      <c r="R3907" t="s">
        <v>8271</v>
      </c>
      <c r="S3907" s="7">
        <f t="shared" si="306"/>
        <v>11.533333333333333</v>
      </c>
      <c r="T3907" s="7">
        <f t="shared" ref="T3907:T3970" si="309">IFERROR(F3907/P3907,0)</f>
        <v>24.714285714285715</v>
      </c>
      <c r="U3907" t="s">
        <v>8317</v>
      </c>
      <c r="V3907" t="s">
        <v>8318</v>
      </c>
    </row>
    <row r="3908" spans="1:22" ht="4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16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4">
        <f t="shared" si="307"/>
        <v>42143.667743055557</v>
      </c>
      <c r="M3908" s="19">
        <f t="shared" si="308"/>
        <v>2015</v>
      </c>
      <c r="N3908" s="14">
        <f t="shared" si="305"/>
        <v>42181.309027777781</v>
      </c>
      <c r="O3908" t="b">
        <v>0</v>
      </c>
      <c r="P3908">
        <v>16</v>
      </c>
      <c r="Q3908" t="b">
        <v>0</v>
      </c>
      <c r="R3908" t="s">
        <v>8271</v>
      </c>
      <c r="S3908" s="7">
        <f t="shared" si="306"/>
        <v>67.333333333333329</v>
      </c>
      <c r="T3908" s="7">
        <f t="shared" si="309"/>
        <v>63.125</v>
      </c>
      <c r="U3908" t="s">
        <v>8317</v>
      </c>
      <c r="V3908" t="s">
        <v>8318</v>
      </c>
    </row>
    <row r="3909" spans="1:22" ht="30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4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4">
        <f t="shared" si="307"/>
        <v>41906.569513888891</v>
      </c>
      <c r="M3909" s="19">
        <f t="shared" si="308"/>
        <v>2014</v>
      </c>
      <c r="N3909" s="14">
        <f t="shared" si="305"/>
        <v>41938.588888888888</v>
      </c>
      <c r="O3909" t="b">
        <v>0</v>
      </c>
      <c r="P3909">
        <v>4</v>
      </c>
      <c r="Q3909" t="b">
        <v>0</v>
      </c>
      <c r="R3909" t="s">
        <v>8271</v>
      </c>
      <c r="S3909" s="7">
        <f t="shared" si="306"/>
        <v>15.299999999999999</v>
      </c>
      <c r="T3909" s="7">
        <f t="shared" si="309"/>
        <v>38.25</v>
      </c>
      <c r="U3909" t="s">
        <v>8317</v>
      </c>
      <c r="V3909" t="s">
        <v>8318</v>
      </c>
    </row>
    <row r="3910" spans="1:22" ht="45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4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4">
        <f t="shared" si="307"/>
        <v>41833.885370370372</v>
      </c>
      <c r="M3910" s="19">
        <f t="shared" si="308"/>
        <v>2014</v>
      </c>
      <c r="N3910" s="14">
        <f t="shared" si="305"/>
        <v>41848.885370370372</v>
      </c>
      <c r="O3910" t="b">
        <v>0</v>
      </c>
      <c r="P3910">
        <v>4</v>
      </c>
      <c r="Q3910" t="b">
        <v>0</v>
      </c>
      <c r="R3910" t="s">
        <v>8271</v>
      </c>
      <c r="S3910" s="7">
        <f t="shared" si="306"/>
        <v>8.6666666666666679</v>
      </c>
      <c r="T3910" s="7">
        <f t="shared" si="309"/>
        <v>16.25</v>
      </c>
      <c r="U3910" t="s">
        <v>8317</v>
      </c>
      <c r="V3910" t="s">
        <v>8318</v>
      </c>
    </row>
    <row r="3911" spans="1:22" ht="4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4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4">
        <f t="shared" si="307"/>
        <v>41863.109282407408</v>
      </c>
      <c r="M3911" s="19">
        <f t="shared" si="308"/>
        <v>2014</v>
      </c>
      <c r="N3911" s="14">
        <f t="shared" si="305"/>
        <v>41893.109282407408</v>
      </c>
      <c r="O3911" t="b">
        <v>0</v>
      </c>
      <c r="P3911">
        <v>4</v>
      </c>
      <c r="Q3911" t="b">
        <v>0</v>
      </c>
      <c r="R3911" t="s">
        <v>8271</v>
      </c>
      <c r="S3911" s="7">
        <f t="shared" si="306"/>
        <v>0.22499999999999998</v>
      </c>
      <c r="T3911" s="7">
        <f t="shared" si="309"/>
        <v>33.75</v>
      </c>
      <c r="U3911" t="s">
        <v>8317</v>
      </c>
      <c r="V3911" t="s">
        <v>8318</v>
      </c>
    </row>
    <row r="3912" spans="1:22" ht="4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3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4">
        <f t="shared" si="307"/>
        <v>42224.506909722222</v>
      </c>
      <c r="M3912" s="19">
        <f t="shared" si="308"/>
        <v>2015</v>
      </c>
      <c r="N3912" s="14">
        <f t="shared" si="305"/>
        <v>42254.506909722222</v>
      </c>
      <c r="O3912" t="b">
        <v>0</v>
      </c>
      <c r="P3912">
        <v>3</v>
      </c>
      <c r="Q3912" t="b">
        <v>0</v>
      </c>
      <c r="R3912" t="s">
        <v>8271</v>
      </c>
      <c r="S3912" s="7">
        <f t="shared" si="306"/>
        <v>3.0833333333333335</v>
      </c>
      <c r="T3912" s="7">
        <f t="shared" si="309"/>
        <v>61.666666666666664</v>
      </c>
      <c r="U3912" t="s">
        <v>8317</v>
      </c>
      <c r="V3912" t="s">
        <v>8318</v>
      </c>
    </row>
    <row r="3913" spans="1:22" ht="4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36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4">
        <f t="shared" si="307"/>
        <v>41939.5622337963</v>
      </c>
      <c r="M3913" s="19">
        <f t="shared" si="308"/>
        <v>2014</v>
      </c>
      <c r="N3913" s="14">
        <f t="shared" si="305"/>
        <v>41969.603900462964</v>
      </c>
      <c r="O3913" t="b">
        <v>0</v>
      </c>
      <c r="P3913">
        <v>36</v>
      </c>
      <c r="Q3913" t="b">
        <v>0</v>
      </c>
      <c r="R3913" t="s">
        <v>8271</v>
      </c>
      <c r="S3913" s="7">
        <f t="shared" si="306"/>
        <v>37.412500000000001</v>
      </c>
      <c r="T3913" s="7">
        <f t="shared" si="309"/>
        <v>83.138888888888886</v>
      </c>
      <c r="U3913" t="s">
        <v>8317</v>
      </c>
      <c r="V3913" t="s">
        <v>8318</v>
      </c>
    </row>
    <row r="3914" spans="1:22" ht="4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4">
        <f t="shared" si="307"/>
        <v>42059.020023148143</v>
      </c>
      <c r="M3914" s="19">
        <f t="shared" si="308"/>
        <v>2015</v>
      </c>
      <c r="N3914" s="14">
        <f t="shared" si="305"/>
        <v>42118.940972222219</v>
      </c>
      <c r="O3914" t="b">
        <v>0</v>
      </c>
      <c r="P3914">
        <v>1</v>
      </c>
      <c r="Q3914" t="b">
        <v>0</v>
      </c>
      <c r="R3914" t="s">
        <v>8271</v>
      </c>
      <c r="S3914" s="7">
        <f t="shared" si="306"/>
        <v>6.6666666666666671E-3</v>
      </c>
      <c r="T3914" s="7">
        <f t="shared" si="309"/>
        <v>1</v>
      </c>
      <c r="U3914" t="s">
        <v>8317</v>
      </c>
      <c r="V3914" t="s">
        <v>8318</v>
      </c>
    </row>
    <row r="3915" spans="1:22" ht="4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7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4">
        <f t="shared" si="307"/>
        <v>42307.961215277777</v>
      </c>
      <c r="M3915" s="19">
        <f t="shared" si="308"/>
        <v>2015</v>
      </c>
      <c r="N3915" s="14">
        <f t="shared" si="305"/>
        <v>42338.002881944441</v>
      </c>
      <c r="O3915" t="b">
        <v>0</v>
      </c>
      <c r="P3915">
        <v>7</v>
      </c>
      <c r="Q3915" t="b">
        <v>0</v>
      </c>
      <c r="R3915" t="s">
        <v>8271</v>
      </c>
      <c r="S3915" s="7">
        <f t="shared" si="306"/>
        <v>10</v>
      </c>
      <c r="T3915" s="7">
        <f t="shared" si="309"/>
        <v>142.85714285714286</v>
      </c>
      <c r="U3915" t="s">
        <v>8317</v>
      </c>
      <c r="V3915" t="s">
        <v>8318</v>
      </c>
    </row>
    <row r="3916" spans="1:22" ht="4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27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4">
        <f t="shared" si="307"/>
        <v>42114.568935185191</v>
      </c>
      <c r="M3916" s="19">
        <f t="shared" si="308"/>
        <v>2015</v>
      </c>
      <c r="N3916" s="14">
        <f t="shared" si="305"/>
        <v>42134.707638888889</v>
      </c>
      <c r="O3916" t="b">
        <v>0</v>
      </c>
      <c r="P3916">
        <v>27</v>
      </c>
      <c r="Q3916" t="b">
        <v>0</v>
      </c>
      <c r="R3916" t="s">
        <v>8271</v>
      </c>
      <c r="S3916" s="7">
        <f t="shared" si="306"/>
        <v>36.36</v>
      </c>
      <c r="T3916" s="7">
        <f t="shared" si="309"/>
        <v>33.666666666666664</v>
      </c>
      <c r="U3916" t="s">
        <v>8317</v>
      </c>
      <c r="V3916" t="s">
        <v>8318</v>
      </c>
    </row>
    <row r="3917" spans="1:22" ht="4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1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4">
        <f t="shared" si="307"/>
        <v>42492.73505787037</v>
      </c>
      <c r="M3917" s="19">
        <f t="shared" si="308"/>
        <v>2016</v>
      </c>
      <c r="N3917" s="14">
        <f t="shared" si="305"/>
        <v>42522.73505787037</v>
      </c>
      <c r="O3917" t="b">
        <v>0</v>
      </c>
      <c r="P3917">
        <v>1</v>
      </c>
      <c r="Q3917" t="b">
        <v>0</v>
      </c>
      <c r="R3917" t="s">
        <v>8271</v>
      </c>
      <c r="S3917" s="7">
        <f t="shared" si="306"/>
        <v>0.33333333333333337</v>
      </c>
      <c r="T3917" s="7">
        <f t="shared" si="309"/>
        <v>5</v>
      </c>
      <c r="U3917" t="s">
        <v>8317</v>
      </c>
      <c r="V3917" t="s">
        <v>8318</v>
      </c>
    </row>
    <row r="3918" spans="1:22" ht="4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4">
        <f t="shared" si="307"/>
        <v>42494.221666666665</v>
      </c>
      <c r="M3918" s="19">
        <f t="shared" si="308"/>
        <v>2016</v>
      </c>
      <c r="N3918" s="14">
        <f t="shared" si="305"/>
        <v>42524.221666666665</v>
      </c>
      <c r="O3918" t="b">
        <v>0</v>
      </c>
      <c r="P3918">
        <v>0</v>
      </c>
      <c r="Q3918" t="b">
        <v>0</v>
      </c>
      <c r="R3918" t="s">
        <v>8271</v>
      </c>
      <c r="S3918" s="7">
        <f t="shared" si="306"/>
        <v>0</v>
      </c>
      <c r="T3918" s="7">
        <f t="shared" si="309"/>
        <v>0</v>
      </c>
      <c r="U3918" t="s">
        <v>8317</v>
      </c>
      <c r="V3918" t="s">
        <v>8318</v>
      </c>
    </row>
    <row r="3919" spans="1:22" ht="4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4">
        <f t="shared" si="307"/>
        <v>41863.277326388888</v>
      </c>
      <c r="M3919" s="19">
        <f t="shared" si="308"/>
        <v>2014</v>
      </c>
      <c r="N3919" s="14">
        <f t="shared" si="305"/>
        <v>41893.277326388888</v>
      </c>
      <c r="O3919" t="b">
        <v>0</v>
      </c>
      <c r="P3919">
        <v>1</v>
      </c>
      <c r="Q3919" t="b">
        <v>0</v>
      </c>
      <c r="R3919" t="s">
        <v>8271</v>
      </c>
      <c r="S3919" s="7">
        <f t="shared" si="306"/>
        <v>0.2857142857142857</v>
      </c>
      <c r="T3919" s="7">
        <f t="shared" si="309"/>
        <v>10</v>
      </c>
      <c r="U3919" t="s">
        <v>8317</v>
      </c>
      <c r="V3919" t="s">
        <v>8318</v>
      </c>
    </row>
    <row r="3920" spans="1:22" ht="45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3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4">
        <f t="shared" si="307"/>
        <v>41843.414618055554</v>
      </c>
      <c r="M3920" s="19">
        <f t="shared" si="308"/>
        <v>2014</v>
      </c>
      <c r="N3920" s="14">
        <f t="shared" si="305"/>
        <v>41855.416666666664</v>
      </c>
      <c r="O3920" t="b">
        <v>0</v>
      </c>
      <c r="P3920">
        <v>3</v>
      </c>
      <c r="Q3920" t="b">
        <v>0</v>
      </c>
      <c r="R3920" t="s">
        <v>8271</v>
      </c>
      <c r="S3920" s="7">
        <f t="shared" si="306"/>
        <v>0.2</v>
      </c>
      <c r="T3920" s="7">
        <f t="shared" si="309"/>
        <v>40</v>
      </c>
      <c r="U3920" t="s">
        <v>8317</v>
      </c>
      <c r="V3920" t="s">
        <v>8318</v>
      </c>
    </row>
    <row r="3921" spans="1:22" ht="4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3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4">
        <f t="shared" si="307"/>
        <v>42358.434872685189</v>
      </c>
      <c r="M3921" s="19">
        <f t="shared" si="308"/>
        <v>2015</v>
      </c>
      <c r="N3921" s="14">
        <f t="shared" si="305"/>
        <v>42386.75</v>
      </c>
      <c r="O3921" t="b">
        <v>0</v>
      </c>
      <c r="P3921">
        <v>3</v>
      </c>
      <c r="Q3921" t="b">
        <v>0</v>
      </c>
      <c r="R3921" t="s">
        <v>8271</v>
      </c>
      <c r="S3921" s="7">
        <f t="shared" si="306"/>
        <v>1.7999999999999998</v>
      </c>
      <c r="T3921" s="7">
        <f t="shared" si="309"/>
        <v>30</v>
      </c>
      <c r="U3921" t="s">
        <v>8317</v>
      </c>
      <c r="V3921" t="s">
        <v>8318</v>
      </c>
    </row>
    <row r="3922" spans="1:22" ht="4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3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4">
        <f t="shared" si="307"/>
        <v>42657.13726851852</v>
      </c>
      <c r="M3922" s="19">
        <f t="shared" si="308"/>
        <v>2016</v>
      </c>
      <c r="N3922" s="14">
        <f t="shared" si="305"/>
        <v>42687.178935185184</v>
      </c>
      <c r="O3922" t="b">
        <v>0</v>
      </c>
      <c r="P3922">
        <v>3</v>
      </c>
      <c r="Q3922" t="b">
        <v>0</v>
      </c>
      <c r="R3922" t="s">
        <v>8271</v>
      </c>
      <c r="S3922" s="7">
        <f t="shared" si="306"/>
        <v>5.4</v>
      </c>
      <c r="T3922" s="7">
        <f t="shared" si="309"/>
        <v>45</v>
      </c>
      <c r="U3922" t="s">
        <v>8317</v>
      </c>
      <c r="V3922" t="s">
        <v>8318</v>
      </c>
    </row>
    <row r="3923" spans="1:22" ht="4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4">
        <f t="shared" si="307"/>
        <v>41926.292303240742</v>
      </c>
      <c r="M3923" s="19">
        <f t="shared" si="308"/>
        <v>2014</v>
      </c>
      <c r="N3923" s="14">
        <f t="shared" si="305"/>
        <v>41938.5</v>
      </c>
      <c r="O3923" t="b">
        <v>0</v>
      </c>
      <c r="P3923">
        <v>0</v>
      </c>
      <c r="Q3923" t="b">
        <v>0</v>
      </c>
      <c r="R3923" t="s">
        <v>8271</v>
      </c>
      <c r="S3923" s="7">
        <f t="shared" si="306"/>
        <v>0</v>
      </c>
      <c r="T3923" s="7">
        <f t="shared" si="309"/>
        <v>0</v>
      </c>
      <c r="U3923" t="s">
        <v>8317</v>
      </c>
      <c r="V3923" t="s">
        <v>8318</v>
      </c>
    </row>
    <row r="3924" spans="1:22" ht="4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4">
        <f t="shared" si="307"/>
        <v>42020.518634259264</v>
      </c>
      <c r="M3924" s="19">
        <f t="shared" si="308"/>
        <v>2015</v>
      </c>
      <c r="N3924" s="14">
        <f t="shared" si="305"/>
        <v>42065.708333333328</v>
      </c>
      <c r="O3924" t="b">
        <v>0</v>
      </c>
      <c r="P3924">
        <v>6</v>
      </c>
      <c r="Q3924" t="b">
        <v>0</v>
      </c>
      <c r="R3924" t="s">
        <v>8271</v>
      </c>
      <c r="S3924" s="7">
        <f t="shared" si="306"/>
        <v>8.1333333333333329</v>
      </c>
      <c r="T3924" s="7">
        <f t="shared" si="309"/>
        <v>10.166666666666666</v>
      </c>
      <c r="U3924" t="s">
        <v>8317</v>
      </c>
      <c r="V3924" t="s">
        <v>8318</v>
      </c>
    </row>
    <row r="3925" spans="1:22" ht="4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17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4">
        <f t="shared" si="307"/>
        <v>42075.729988425926</v>
      </c>
      <c r="M3925" s="19">
        <f t="shared" si="308"/>
        <v>2015</v>
      </c>
      <c r="N3925" s="14">
        <f t="shared" si="305"/>
        <v>42103.729988425926</v>
      </c>
      <c r="O3925" t="b">
        <v>0</v>
      </c>
      <c r="P3925">
        <v>17</v>
      </c>
      <c r="Q3925" t="b">
        <v>0</v>
      </c>
      <c r="R3925" t="s">
        <v>8271</v>
      </c>
      <c r="S3925" s="7">
        <f t="shared" si="306"/>
        <v>12.034782608695652</v>
      </c>
      <c r="T3925" s="7">
        <f t="shared" si="309"/>
        <v>81.411764705882348</v>
      </c>
      <c r="U3925" t="s">
        <v>8317</v>
      </c>
      <c r="V3925" t="s">
        <v>8318</v>
      </c>
    </row>
    <row r="3926" spans="1:22" ht="4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40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4">
        <f t="shared" si="307"/>
        <v>41786.709745370368</v>
      </c>
      <c r="M3926" s="19">
        <f t="shared" si="308"/>
        <v>2014</v>
      </c>
      <c r="N3926" s="14">
        <f t="shared" si="305"/>
        <v>41816.709745370368</v>
      </c>
      <c r="O3926" t="b">
        <v>0</v>
      </c>
      <c r="P3926">
        <v>40</v>
      </c>
      <c r="Q3926" t="b">
        <v>0</v>
      </c>
      <c r="R3926" t="s">
        <v>8271</v>
      </c>
      <c r="S3926" s="7">
        <f t="shared" si="306"/>
        <v>15.266666666666667</v>
      </c>
      <c r="T3926" s="7">
        <f t="shared" si="309"/>
        <v>57.25</v>
      </c>
      <c r="U3926" t="s">
        <v>8317</v>
      </c>
      <c r="V3926" t="s">
        <v>8318</v>
      </c>
    </row>
    <row r="3927" spans="1:22" ht="4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3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4">
        <f t="shared" si="307"/>
        <v>41820.620821759258</v>
      </c>
      <c r="M3927" s="19">
        <f t="shared" si="308"/>
        <v>2014</v>
      </c>
      <c r="N3927" s="14">
        <f t="shared" si="305"/>
        <v>41850.620821759258</v>
      </c>
      <c r="O3927" t="b">
        <v>0</v>
      </c>
      <c r="P3927">
        <v>3</v>
      </c>
      <c r="Q3927" t="b">
        <v>0</v>
      </c>
      <c r="R3927" t="s">
        <v>8271</v>
      </c>
      <c r="S3927" s="7">
        <f t="shared" si="306"/>
        <v>10</v>
      </c>
      <c r="T3927" s="7">
        <f t="shared" si="309"/>
        <v>5</v>
      </c>
      <c r="U3927" t="s">
        <v>8317</v>
      </c>
      <c r="V3927" t="s">
        <v>8318</v>
      </c>
    </row>
    <row r="3928" spans="1:22" ht="30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4">
        <f t="shared" si="307"/>
        <v>41969.835046296299</v>
      </c>
      <c r="M3928" s="19">
        <f t="shared" si="308"/>
        <v>2014</v>
      </c>
      <c r="N3928" s="14">
        <f t="shared" si="305"/>
        <v>41999.835046296299</v>
      </c>
      <c r="O3928" t="b">
        <v>0</v>
      </c>
      <c r="P3928">
        <v>1</v>
      </c>
      <c r="Q3928" t="b">
        <v>0</v>
      </c>
      <c r="R3928" t="s">
        <v>8271</v>
      </c>
      <c r="S3928" s="7">
        <f t="shared" si="306"/>
        <v>0.3</v>
      </c>
      <c r="T3928" s="7">
        <f t="shared" si="309"/>
        <v>15</v>
      </c>
      <c r="U3928" t="s">
        <v>8317</v>
      </c>
      <c r="V3928" t="s">
        <v>8318</v>
      </c>
    </row>
    <row r="3929" spans="1:22" ht="4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4">
        <f t="shared" si="307"/>
        <v>41830.017407407409</v>
      </c>
      <c r="M3929" s="19">
        <f t="shared" si="308"/>
        <v>2014</v>
      </c>
      <c r="N3929" s="14">
        <f t="shared" si="305"/>
        <v>41860.017407407409</v>
      </c>
      <c r="O3929" t="b">
        <v>0</v>
      </c>
      <c r="P3929">
        <v>2</v>
      </c>
      <c r="Q3929" t="b">
        <v>0</v>
      </c>
      <c r="R3929" t="s">
        <v>8271</v>
      </c>
      <c r="S3929" s="7">
        <f t="shared" si="306"/>
        <v>1</v>
      </c>
      <c r="T3929" s="7">
        <f t="shared" si="309"/>
        <v>12.5</v>
      </c>
      <c r="U3929" t="s">
        <v>8317</v>
      </c>
      <c r="V3929" t="s">
        <v>8318</v>
      </c>
    </row>
    <row r="3930" spans="1:22" ht="4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7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4">
        <f t="shared" si="307"/>
        <v>42265.433182870373</v>
      </c>
      <c r="M3930" s="19">
        <f t="shared" si="308"/>
        <v>2015</v>
      </c>
      <c r="N3930" s="14">
        <f t="shared" si="305"/>
        <v>42292.957638888889</v>
      </c>
      <c r="O3930" t="b">
        <v>0</v>
      </c>
      <c r="P3930">
        <v>7</v>
      </c>
      <c r="Q3930" t="b">
        <v>0</v>
      </c>
      <c r="R3930" t="s">
        <v>8271</v>
      </c>
      <c r="S3930" s="7">
        <f t="shared" si="306"/>
        <v>13.020000000000001</v>
      </c>
      <c r="T3930" s="7">
        <f t="shared" si="309"/>
        <v>93</v>
      </c>
      <c r="U3930" t="s">
        <v>8317</v>
      </c>
      <c r="V3930" t="s">
        <v>8318</v>
      </c>
    </row>
    <row r="3931" spans="1:22" ht="4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14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4">
        <f t="shared" si="307"/>
        <v>42601.577141203699</v>
      </c>
      <c r="M3931" s="19">
        <f t="shared" si="308"/>
        <v>2016</v>
      </c>
      <c r="N3931" s="14">
        <f t="shared" si="305"/>
        <v>42631.577141203699</v>
      </c>
      <c r="O3931" t="b">
        <v>0</v>
      </c>
      <c r="P3931">
        <v>14</v>
      </c>
      <c r="Q3931" t="b">
        <v>0</v>
      </c>
      <c r="R3931" t="s">
        <v>8271</v>
      </c>
      <c r="S3931" s="7">
        <f t="shared" si="306"/>
        <v>2.2650000000000001</v>
      </c>
      <c r="T3931" s="7">
        <f t="shared" si="309"/>
        <v>32.357142857142854</v>
      </c>
      <c r="U3931" t="s">
        <v>8317</v>
      </c>
      <c r="V3931" t="s">
        <v>8318</v>
      </c>
    </row>
    <row r="3932" spans="1:22" ht="4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4">
        <f t="shared" si="307"/>
        <v>42433.088749999995</v>
      </c>
      <c r="M3932" s="19">
        <f t="shared" si="308"/>
        <v>2016</v>
      </c>
      <c r="N3932" s="14">
        <f t="shared" si="305"/>
        <v>42461</v>
      </c>
      <c r="O3932" t="b">
        <v>0</v>
      </c>
      <c r="P3932">
        <v>0</v>
      </c>
      <c r="Q3932" t="b">
        <v>0</v>
      </c>
      <c r="R3932" t="s">
        <v>8271</v>
      </c>
      <c r="S3932" s="7">
        <f t="shared" si="306"/>
        <v>0</v>
      </c>
      <c r="T3932" s="7">
        <f t="shared" si="309"/>
        <v>0</v>
      </c>
      <c r="U3932" t="s">
        <v>8317</v>
      </c>
      <c r="V3932" t="s">
        <v>8318</v>
      </c>
    </row>
    <row r="3933" spans="1:22" ht="4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4">
        <f t="shared" si="307"/>
        <v>42227.901701388888</v>
      </c>
      <c r="M3933" s="19">
        <f t="shared" si="308"/>
        <v>2015</v>
      </c>
      <c r="N3933" s="14">
        <f t="shared" si="305"/>
        <v>42252.901701388888</v>
      </c>
      <c r="O3933" t="b">
        <v>0</v>
      </c>
      <c r="P3933">
        <v>0</v>
      </c>
      <c r="Q3933" t="b">
        <v>0</v>
      </c>
      <c r="R3933" t="s">
        <v>8271</v>
      </c>
      <c r="S3933" s="7">
        <f t="shared" si="306"/>
        <v>0</v>
      </c>
      <c r="T3933" s="7">
        <f t="shared" si="309"/>
        <v>0</v>
      </c>
      <c r="U3933" t="s">
        <v>8317</v>
      </c>
      <c r="V3933" t="s">
        <v>8318</v>
      </c>
    </row>
    <row r="3934" spans="1:22" ht="4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4">
        <f t="shared" si="307"/>
        <v>42414.918564814812</v>
      </c>
      <c r="M3934" s="19">
        <f t="shared" si="308"/>
        <v>2016</v>
      </c>
      <c r="N3934" s="14">
        <f t="shared" si="305"/>
        <v>42444.876898148148</v>
      </c>
      <c r="O3934" t="b">
        <v>0</v>
      </c>
      <c r="P3934">
        <v>1</v>
      </c>
      <c r="Q3934" t="b">
        <v>0</v>
      </c>
      <c r="R3934" t="s">
        <v>8271</v>
      </c>
      <c r="S3934" s="7">
        <f t="shared" si="306"/>
        <v>8.3333333333333332E-3</v>
      </c>
      <c r="T3934" s="7">
        <f t="shared" si="309"/>
        <v>1</v>
      </c>
      <c r="U3934" t="s">
        <v>8317</v>
      </c>
      <c r="V3934" t="s">
        <v>8318</v>
      </c>
    </row>
    <row r="3935" spans="1:22" ht="4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12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4">
        <f t="shared" si="307"/>
        <v>42538.718310185184</v>
      </c>
      <c r="M3935" s="19">
        <f t="shared" si="308"/>
        <v>2016</v>
      </c>
      <c r="N3935" s="14">
        <f t="shared" si="305"/>
        <v>42567.779861111107</v>
      </c>
      <c r="O3935" t="b">
        <v>0</v>
      </c>
      <c r="P3935">
        <v>12</v>
      </c>
      <c r="Q3935" t="b">
        <v>0</v>
      </c>
      <c r="R3935" t="s">
        <v>8271</v>
      </c>
      <c r="S3935" s="7">
        <f t="shared" si="306"/>
        <v>15.742857142857142</v>
      </c>
      <c r="T3935" s="7">
        <f t="shared" si="309"/>
        <v>91.833333333333329</v>
      </c>
      <c r="U3935" t="s">
        <v>8317</v>
      </c>
      <c r="V3935" t="s">
        <v>8318</v>
      </c>
    </row>
    <row r="3936" spans="1:22" ht="4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12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4">
        <f t="shared" si="307"/>
        <v>42233.421747685185</v>
      </c>
      <c r="M3936" s="19">
        <f t="shared" si="308"/>
        <v>2015</v>
      </c>
      <c r="N3936" s="14">
        <f t="shared" si="305"/>
        <v>42278.291666666672</v>
      </c>
      <c r="O3936" t="b">
        <v>0</v>
      </c>
      <c r="P3936">
        <v>12</v>
      </c>
      <c r="Q3936" t="b">
        <v>0</v>
      </c>
      <c r="R3936" t="s">
        <v>8271</v>
      </c>
      <c r="S3936" s="7">
        <f t="shared" si="306"/>
        <v>11</v>
      </c>
      <c r="T3936" s="7">
        <f t="shared" si="309"/>
        <v>45.833333333333336</v>
      </c>
      <c r="U3936" t="s">
        <v>8317</v>
      </c>
      <c r="V3936" t="s">
        <v>8318</v>
      </c>
    </row>
    <row r="3937" spans="1:22" ht="60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23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4">
        <f t="shared" si="307"/>
        <v>42221.406782407408</v>
      </c>
      <c r="M3937" s="19">
        <f t="shared" si="308"/>
        <v>2015</v>
      </c>
      <c r="N3937" s="14">
        <f t="shared" si="305"/>
        <v>42281.406782407408</v>
      </c>
      <c r="O3937" t="b">
        <v>0</v>
      </c>
      <c r="P3937">
        <v>23</v>
      </c>
      <c r="Q3937" t="b">
        <v>0</v>
      </c>
      <c r="R3937" t="s">
        <v>8271</v>
      </c>
      <c r="S3937" s="7">
        <f t="shared" si="306"/>
        <v>43.833333333333336</v>
      </c>
      <c r="T3937" s="7">
        <f t="shared" si="309"/>
        <v>57.173913043478258</v>
      </c>
      <c r="U3937" t="s">
        <v>8317</v>
      </c>
      <c r="V3937" t="s">
        <v>8318</v>
      </c>
    </row>
    <row r="3938" spans="1:22" ht="4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4">
        <f t="shared" si="307"/>
        <v>42675.012962962966</v>
      </c>
      <c r="M3938" s="19">
        <f t="shared" si="308"/>
        <v>2016</v>
      </c>
      <c r="N3938" s="14">
        <f t="shared" si="305"/>
        <v>42705.054629629631</v>
      </c>
      <c r="O3938" t="b">
        <v>0</v>
      </c>
      <c r="P3938">
        <v>0</v>
      </c>
      <c r="Q3938" t="b">
        <v>0</v>
      </c>
      <c r="R3938" t="s">
        <v>8271</v>
      </c>
      <c r="S3938" s="7">
        <f t="shared" si="306"/>
        <v>0</v>
      </c>
      <c r="T3938" s="7">
        <f t="shared" si="309"/>
        <v>0</v>
      </c>
      <c r="U3938" t="s">
        <v>8317</v>
      </c>
      <c r="V3938" t="s">
        <v>8318</v>
      </c>
    </row>
    <row r="3939" spans="1:22" ht="4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10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4">
        <f t="shared" si="307"/>
        <v>42534.381481481483</v>
      </c>
      <c r="M3939" s="19">
        <f t="shared" si="308"/>
        <v>2016</v>
      </c>
      <c r="N3939" s="14">
        <f t="shared" si="305"/>
        <v>42562.381481481483</v>
      </c>
      <c r="O3939" t="b">
        <v>0</v>
      </c>
      <c r="P3939">
        <v>10</v>
      </c>
      <c r="Q3939" t="b">
        <v>0</v>
      </c>
      <c r="R3939" t="s">
        <v>8271</v>
      </c>
      <c r="S3939" s="7">
        <f t="shared" si="306"/>
        <v>86.135181975736558</v>
      </c>
      <c r="T3939" s="7">
        <f t="shared" si="309"/>
        <v>248.5</v>
      </c>
      <c r="U3939" t="s">
        <v>8317</v>
      </c>
      <c r="V3939" t="s">
        <v>8318</v>
      </c>
    </row>
    <row r="3940" spans="1:22" ht="4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4">
        <f t="shared" si="307"/>
        <v>42151.655717592592</v>
      </c>
      <c r="M3940" s="19">
        <f t="shared" si="308"/>
        <v>2015</v>
      </c>
      <c r="N3940" s="14">
        <f t="shared" si="305"/>
        <v>42182.655717592592</v>
      </c>
      <c r="O3940" t="b">
        <v>0</v>
      </c>
      <c r="P3940">
        <v>5</v>
      </c>
      <c r="Q3940" t="b">
        <v>0</v>
      </c>
      <c r="R3940" t="s">
        <v>8271</v>
      </c>
      <c r="S3940" s="7">
        <f t="shared" si="306"/>
        <v>12.196620583717358</v>
      </c>
      <c r="T3940" s="7">
        <f t="shared" si="309"/>
        <v>79.400000000000006</v>
      </c>
      <c r="U3940" t="s">
        <v>8317</v>
      </c>
      <c r="V3940" t="s">
        <v>8318</v>
      </c>
    </row>
    <row r="3941" spans="1:22" ht="4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1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4">
        <f t="shared" si="307"/>
        <v>41915.150219907409</v>
      </c>
      <c r="M3941" s="19">
        <f t="shared" si="308"/>
        <v>2014</v>
      </c>
      <c r="N3941" s="14">
        <f t="shared" si="305"/>
        <v>41918.9375</v>
      </c>
      <c r="O3941" t="b">
        <v>0</v>
      </c>
      <c r="P3941">
        <v>1</v>
      </c>
      <c r="Q3941" t="b">
        <v>0</v>
      </c>
      <c r="R3941" t="s">
        <v>8271</v>
      </c>
      <c r="S3941" s="7">
        <f t="shared" si="306"/>
        <v>0.1</v>
      </c>
      <c r="T3941" s="7">
        <f t="shared" si="309"/>
        <v>5</v>
      </c>
      <c r="U3941" t="s">
        <v>8317</v>
      </c>
      <c r="V3941" t="s">
        <v>8318</v>
      </c>
    </row>
    <row r="3942" spans="1:22" ht="4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2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4">
        <f t="shared" si="307"/>
        <v>41961.242488425924</v>
      </c>
      <c r="M3942" s="19">
        <f t="shared" si="308"/>
        <v>2014</v>
      </c>
      <c r="N3942" s="14">
        <f t="shared" si="305"/>
        <v>42006.242488425924</v>
      </c>
      <c r="O3942" t="b">
        <v>0</v>
      </c>
      <c r="P3942">
        <v>2</v>
      </c>
      <c r="Q3942" t="b">
        <v>0</v>
      </c>
      <c r="R3942" t="s">
        <v>8271</v>
      </c>
      <c r="S3942" s="7">
        <f t="shared" si="306"/>
        <v>0.22</v>
      </c>
      <c r="T3942" s="7">
        <f t="shared" si="309"/>
        <v>5.5</v>
      </c>
      <c r="U3942" t="s">
        <v>8317</v>
      </c>
      <c r="V3942" t="s">
        <v>8318</v>
      </c>
    </row>
    <row r="3943" spans="1:22" ht="45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2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4">
        <f t="shared" si="307"/>
        <v>41940.337233796294</v>
      </c>
      <c r="M3943" s="19">
        <f t="shared" si="308"/>
        <v>2014</v>
      </c>
      <c r="N3943" s="14">
        <f t="shared" si="305"/>
        <v>41967.791666666672</v>
      </c>
      <c r="O3943" t="b">
        <v>0</v>
      </c>
      <c r="P3943">
        <v>2</v>
      </c>
      <c r="Q3943" t="b">
        <v>0</v>
      </c>
      <c r="R3943" t="s">
        <v>8271</v>
      </c>
      <c r="S3943" s="7">
        <f t="shared" si="306"/>
        <v>0.90909090909090906</v>
      </c>
      <c r="T3943" s="7">
        <f t="shared" si="309"/>
        <v>25</v>
      </c>
      <c r="U3943" t="s">
        <v>8317</v>
      </c>
      <c r="V3943" t="s">
        <v>8318</v>
      </c>
    </row>
    <row r="3944" spans="1:22" ht="4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4">
        <f t="shared" si="307"/>
        <v>42111.654097222221</v>
      </c>
      <c r="M3944" s="19">
        <f t="shared" si="308"/>
        <v>2015</v>
      </c>
      <c r="N3944" s="14">
        <f t="shared" si="305"/>
        <v>42171.654097222221</v>
      </c>
      <c r="O3944" t="b">
        <v>0</v>
      </c>
      <c r="P3944">
        <v>0</v>
      </c>
      <c r="Q3944" t="b">
        <v>0</v>
      </c>
      <c r="R3944" t="s">
        <v>8271</v>
      </c>
      <c r="S3944" s="7">
        <f t="shared" si="306"/>
        <v>0</v>
      </c>
      <c r="T3944" s="7">
        <f t="shared" si="309"/>
        <v>0</v>
      </c>
      <c r="U3944" t="s">
        <v>8317</v>
      </c>
      <c r="V3944" t="s">
        <v>8318</v>
      </c>
    </row>
    <row r="3945" spans="1:22" ht="30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13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4">
        <f t="shared" si="307"/>
        <v>42279.528564814813</v>
      </c>
      <c r="M3945" s="19">
        <f t="shared" si="308"/>
        <v>2015</v>
      </c>
      <c r="N3945" s="14">
        <f t="shared" si="305"/>
        <v>42310.451388888891</v>
      </c>
      <c r="O3945" t="b">
        <v>0</v>
      </c>
      <c r="P3945">
        <v>13</v>
      </c>
      <c r="Q3945" t="b">
        <v>0</v>
      </c>
      <c r="R3945" t="s">
        <v>8271</v>
      </c>
      <c r="S3945" s="7">
        <f t="shared" si="306"/>
        <v>35.64</v>
      </c>
      <c r="T3945" s="7">
        <f t="shared" si="309"/>
        <v>137.07692307692307</v>
      </c>
      <c r="U3945" t="s">
        <v>8317</v>
      </c>
      <c r="V3945" t="s">
        <v>8318</v>
      </c>
    </row>
    <row r="3946" spans="1:22" ht="45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4">
        <f t="shared" si="307"/>
        <v>42213.412905092591</v>
      </c>
      <c r="M3946" s="19">
        <f t="shared" si="308"/>
        <v>2015</v>
      </c>
      <c r="N3946" s="14">
        <f t="shared" si="305"/>
        <v>42243.412905092591</v>
      </c>
      <c r="O3946" t="b">
        <v>0</v>
      </c>
      <c r="P3946">
        <v>0</v>
      </c>
      <c r="Q3946" t="b">
        <v>0</v>
      </c>
      <c r="R3946" t="s">
        <v>8271</v>
      </c>
      <c r="S3946" s="7">
        <f t="shared" si="306"/>
        <v>0</v>
      </c>
      <c r="T3946" s="7">
        <f t="shared" si="309"/>
        <v>0</v>
      </c>
      <c r="U3946" t="s">
        <v>8317</v>
      </c>
      <c r="V3946" t="s">
        <v>8318</v>
      </c>
    </row>
    <row r="3947" spans="1:22" ht="4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1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4">
        <f t="shared" si="307"/>
        <v>42109.551712962959</v>
      </c>
      <c r="M3947" s="19">
        <f t="shared" si="308"/>
        <v>2015</v>
      </c>
      <c r="N3947" s="14">
        <f t="shared" si="305"/>
        <v>42139.551712962959</v>
      </c>
      <c r="O3947" t="b">
        <v>0</v>
      </c>
      <c r="P3947">
        <v>1</v>
      </c>
      <c r="Q3947" t="b">
        <v>0</v>
      </c>
      <c r="R3947" t="s">
        <v>8271</v>
      </c>
      <c r="S3947" s="7">
        <f t="shared" si="306"/>
        <v>0.25</v>
      </c>
      <c r="T3947" s="7">
        <f t="shared" si="309"/>
        <v>5</v>
      </c>
      <c r="U3947" t="s">
        <v>8317</v>
      </c>
      <c r="V3947" t="s">
        <v>8318</v>
      </c>
    </row>
    <row r="3948" spans="1:22" ht="30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5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4">
        <f t="shared" si="307"/>
        <v>42031.583587962959</v>
      </c>
      <c r="M3948" s="19">
        <f t="shared" si="308"/>
        <v>2015</v>
      </c>
      <c r="N3948" s="14">
        <f t="shared" si="305"/>
        <v>42063.083333333328</v>
      </c>
      <c r="O3948" t="b">
        <v>0</v>
      </c>
      <c r="P3948">
        <v>5</v>
      </c>
      <c r="Q3948" t="b">
        <v>0</v>
      </c>
      <c r="R3948" t="s">
        <v>8271</v>
      </c>
      <c r="S3948" s="7">
        <f t="shared" si="306"/>
        <v>3.25</v>
      </c>
      <c r="T3948" s="7">
        <f t="shared" si="309"/>
        <v>39</v>
      </c>
      <c r="U3948" t="s">
        <v>8317</v>
      </c>
      <c r="V3948" t="s">
        <v>8318</v>
      </c>
    </row>
    <row r="3949" spans="1:22" ht="4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2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4">
        <f t="shared" si="307"/>
        <v>42614.892870370371</v>
      </c>
      <c r="M3949" s="19">
        <f t="shared" si="308"/>
        <v>2016</v>
      </c>
      <c r="N3949" s="14">
        <f t="shared" si="305"/>
        <v>42644.892870370371</v>
      </c>
      <c r="O3949" t="b">
        <v>0</v>
      </c>
      <c r="P3949">
        <v>2</v>
      </c>
      <c r="Q3949" t="b">
        <v>0</v>
      </c>
      <c r="R3949" t="s">
        <v>8271</v>
      </c>
      <c r="S3949" s="7">
        <f t="shared" si="306"/>
        <v>3.3666666666666663</v>
      </c>
      <c r="T3949" s="7">
        <f t="shared" si="309"/>
        <v>50.5</v>
      </c>
      <c r="U3949" t="s">
        <v>8317</v>
      </c>
      <c r="V3949" t="s">
        <v>8318</v>
      </c>
    </row>
    <row r="3950" spans="1:22" ht="4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4">
        <f t="shared" si="307"/>
        <v>41829.075497685189</v>
      </c>
      <c r="M3950" s="19">
        <f t="shared" si="308"/>
        <v>2014</v>
      </c>
      <c r="N3950" s="14">
        <f t="shared" si="305"/>
        <v>41889.075497685189</v>
      </c>
      <c r="O3950" t="b">
        <v>0</v>
      </c>
      <c r="P3950">
        <v>0</v>
      </c>
      <c r="Q3950" t="b">
        <v>0</v>
      </c>
      <c r="R3950" t="s">
        <v>8271</v>
      </c>
      <c r="S3950" s="7">
        <f t="shared" si="306"/>
        <v>0</v>
      </c>
      <c r="T3950" s="7">
        <f t="shared" si="309"/>
        <v>0</v>
      </c>
      <c r="U3950" t="s">
        <v>8317</v>
      </c>
      <c r="V3950" t="s">
        <v>8318</v>
      </c>
    </row>
    <row r="3951" spans="1:22" ht="45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32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4">
        <f t="shared" si="307"/>
        <v>42015.870613425926</v>
      </c>
      <c r="M3951" s="19">
        <f t="shared" si="308"/>
        <v>2015</v>
      </c>
      <c r="N3951" s="14">
        <f t="shared" si="305"/>
        <v>42045.870613425926</v>
      </c>
      <c r="O3951" t="b">
        <v>0</v>
      </c>
      <c r="P3951">
        <v>32</v>
      </c>
      <c r="Q3951" t="b">
        <v>0</v>
      </c>
      <c r="R3951" t="s">
        <v>8271</v>
      </c>
      <c r="S3951" s="7">
        <f t="shared" si="306"/>
        <v>15.770000000000001</v>
      </c>
      <c r="T3951" s="7">
        <f t="shared" si="309"/>
        <v>49.28125</v>
      </c>
      <c r="U3951" t="s">
        <v>8317</v>
      </c>
      <c r="V3951" t="s">
        <v>8318</v>
      </c>
    </row>
    <row r="3952" spans="1:22" ht="45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1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4">
        <f t="shared" si="307"/>
        <v>42439.452314814815</v>
      </c>
      <c r="M3952" s="19">
        <f t="shared" si="308"/>
        <v>2016</v>
      </c>
      <c r="N3952" s="14">
        <f t="shared" si="305"/>
        <v>42468.524305555555</v>
      </c>
      <c r="O3952" t="b">
        <v>0</v>
      </c>
      <c r="P3952">
        <v>1</v>
      </c>
      <c r="Q3952" t="b">
        <v>0</v>
      </c>
      <c r="R3952" t="s">
        <v>8271</v>
      </c>
      <c r="S3952" s="7">
        <f t="shared" si="306"/>
        <v>0.625</v>
      </c>
      <c r="T3952" s="7">
        <f t="shared" si="309"/>
        <v>25</v>
      </c>
      <c r="U3952" t="s">
        <v>8317</v>
      </c>
      <c r="V3952" t="s">
        <v>8318</v>
      </c>
    </row>
    <row r="3953" spans="1:22" ht="4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4">
        <f t="shared" si="307"/>
        <v>42433.575717592597</v>
      </c>
      <c r="M3953" s="19">
        <f t="shared" si="308"/>
        <v>2016</v>
      </c>
      <c r="N3953" s="14">
        <f t="shared" si="305"/>
        <v>42493.534050925926</v>
      </c>
      <c r="O3953" t="b">
        <v>0</v>
      </c>
      <c r="P3953">
        <v>1</v>
      </c>
      <c r="Q3953" t="b">
        <v>0</v>
      </c>
      <c r="R3953" t="s">
        <v>8271</v>
      </c>
      <c r="S3953" s="7">
        <f t="shared" si="306"/>
        <v>5.0000000000000001E-4</v>
      </c>
      <c r="T3953" s="7">
        <f t="shared" si="309"/>
        <v>1</v>
      </c>
      <c r="U3953" t="s">
        <v>8317</v>
      </c>
      <c r="V3953" t="s">
        <v>8318</v>
      </c>
    </row>
    <row r="3954" spans="1:22" ht="4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1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4">
        <f t="shared" si="307"/>
        <v>42243.540393518517</v>
      </c>
      <c r="M3954" s="19">
        <f t="shared" si="308"/>
        <v>2015</v>
      </c>
      <c r="N3954" s="14">
        <f t="shared" si="305"/>
        <v>42303.540393518517</v>
      </c>
      <c r="O3954" t="b">
        <v>0</v>
      </c>
      <c r="P3954">
        <v>1</v>
      </c>
      <c r="Q3954" t="b">
        <v>0</v>
      </c>
      <c r="R3954" t="s">
        <v>8271</v>
      </c>
      <c r="S3954" s="7">
        <f t="shared" si="306"/>
        <v>9.6153846153846159E-2</v>
      </c>
      <c r="T3954" s="7">
        <f t="shared" si="309"/>
        <v>25</v>
      </c>
      <c r="U3954" t="s">
        <v>8317</v>
      </c>
      <c r="V3954" t="s">
        <v>8318</v>
      </c>
    </row>
    <row r="3955" spans="1:22" ht="4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4">
        <f t="shared" si="307"/>
        <v>42549.798449074078</v>
      </c>
      <c r="M3955" s="19">
        <f t="shared" si="308"/>
        <v>2016</v>
      </c>
      <c r="N3955" s="14">
        <f t="shared" si="305"/>
        <v>42580.728472222225</v>
      </c>
      <c r="O3955" t="b">
        <v>0</v>
      </c>
      <c r="P3955">
        <v>0</v>
      </c>
      <c r="Q3955" t="b">
        <v>0</v>
      </c>
      <c r="R3955" t="s">
        <v>8271</v>
      </c>
      <c r="S3955" s="7">
        <f t="shared" si="306"/>
        <v>0</v>
      </c>
      <c r="T3955" s="7">
        <f t="shared" si="309"/>
        <v>0</v>
      </c>
      <c r="U3955" t="s">
        <v>8317</v>
      </c>
      <c r="V3955" t="s">
        <v>8318</v>
      </c>
    </row>
    <row r="3956" spans="1:22" ht="45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4">
        <f t="shared" si="307"/>
        <v>41774.401203703703</v>
      </c>
      <c r="M3956" s="19">
        <f t="shared" si="308"/>
        <v>2014</v>
      </c>
      <c r="N3956" s="14">
        <f t="shared" si="305"/>
        <v>41834.401203703703</v>
      </c>
      <c r="O3956" t="b">
        <v>0</v>
      </c>
      <c r="P3956">
        <v>0</v>
      </c>
      <c r="Q3956" t="b">
        <v>0</v>
      </c>
      <c r="R3956" t="s">
        <v>8271</v>
      </c>
      <c r="S3956" s="7">
        <f t="shared" si="306"/>
        <v>0</v>
      </c>
      <c r="T3956" s="7">
        <f t="shared" si="309"/>
        <v>0</v>
      </c>
      <c r="U3956" t="s">
        <v>8317</v>
      </c>
      <c r="V3956" t="s">
        <v>8318</v>
      </c>
    </row>
    <row r="3957" spans="1:22" ht="4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8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4">
        <f t="shared" si="307"/>
        <v>42306.598854166667</v>
      </c>
      <c r="M3957" s="19">
        <f t="shared" si="308"/>
        <v>2015</v>
      </c>
      <c r="N3957" s="14">
        <f t="shared" si="305"/>
        <v>42336.640520833331</v>
      </c>
      <c r="O3957" t="b">
        <v>0</v>
      </c>
      <c r="P3957">
        <v>8</v>
      </c>
      <c r="Q3957" t="b">
        <v>0</v>
      </c>
      <c r="R3957" t="s">
        <v>8271</v>
      </c>
      <c r="S3957" s="7">
        <f t="shared" si="306"/>
        <v>24.285714285714285</v>
      </c>
      <c r="T3957" s="7">
        <f t="shared" si="309"/>
        <v>53.125</v>
      </c>
      <c r="U3957" t="s">
        <v>8317</v>
      </c>
      <c r="V3957" t="s">
        <v>8318</v>
      </c>
    </row>
    <row r="3958" spans="1:22" ht="4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4">
        <f t="shared" si="307"/>
        <v>42457.682025462964</v>
      </c>
      <c r="M3958" s="19">
        <f t="shared" si="308"/>
        <v>2016</v>
      </c>
      <c r="N3958" s="14">
        <f t="shared" si="305"/>
        <v>42484.763888888891</v>
      </c>
      <c r="O3958" t="b">
        <v>0</v>
      </c>
      <c r="P3958">
        <v>0</v>
      </c>
      <c r="Q3958" t="b">
        <v>0</v>
      </c>
      <c r="R3958" t="s">
        <v>8271</v>
      </c>
      <c r="S3958" s="7">
        <f t="shared" si="306"/>
        <v>0</v>
      </c>
      <c r="T3958" s="7">
        <f t="shared" si="309"/>
        <v>0</v>
      </c>
      <c r="U3958" t="s">
        <v>8317</v>
      </c>
      <c r="V3958" t="s">
        <v>8318</v>
      </c>
    </row>
    <row r="3959" spans="1:22" ht="4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1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4">
        <f t="shared" si="307"/>
        <v>42513.726319444446</v>
      </c>
      <c r="M3959" s="19">
        <f t="shared" si="308"/>
        <v>2016</v>
      </c>
      <c r="N3959" s="14">
        <f t="shared" si="305"/>
        <v>42559.726319444446</v>
      </c>
      <c r="O3959" t="b">
        <v>0</v>
      </c>
      <c r="P3959">
        <v>1</v>
      </c>
      <c r="Q3959" t="b">
        <v>0</v>
      </c>
      <c r="R3959" t="s">
        <v>8271</v>
      </c>
      <c r="S3959" s="7">
        <f t="shared" si="306"/>
        <v>2.5000000000000001E-2</v>
      </c>
      <c r="T3959" s="7">
        <f t="shared" si="309"/>
        <v>7</v>
      </c>
      <c r="U3959" t="s">
        <v>8317</v>
      </c>
      <c r="V3959" t="s">
        <v>8318</v>
      </c>
    </row>
    <row r="3960" spans="1:22" ht="4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16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4">
        <f t="shared" si="307"/>
        <v>41816.700370370367</v>
      </c>
      <c r="M3960" s="19">
        <f t="shared" si="308"/>
        <v>2014</v>
      </c>
      <c r="N3960" s="14">
        <f t="shared" si="305"/>
        <v>41853.333333333336</v>
      </c>
      <c r="O3960" t="b">
        <v>0</v>
      </c>
      <c r="P3960">
        <v>16</v>
      </c>
      <c r="Q3960" t="b">
        <v>0</v>
      </c>
      <c r="R3960" t="s">
        <v>8271</v>
      </c>
      <c r="S3960" s="7">
        <f t="shared" si="306"/>
        <v>32.049999999999997</v>
      </c>
      <c r="T3960" s="7">
        <f t="shared" si="309"/>
        <v>40.0625</v>
      </c>
      <c r="U3960" t="s">
        <v>8317</v>
      </c>
      <c r="V3960" t="s">
        <v>8318</v>
      </c>
    </row>
    <row r="3961" spans="1:22" ht="4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12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4">
        <f t="shared" si="307"/>
        <v>41880.538842592592</v>
      </c>
      <c r="M3961" s="19">
        <f t="shared" si="308"/>
        <v>2014</v>
      </c>
      <c r="N3961" s="14">
        <f t="shared" si="305"/>
        <v>41910.538842592592</v>
      </c>
      <c r="O3961" t="b">
        <v>0</v>
      </c>
      <c r="P3961">
        <v>12</v>
      </c>
      <c r="Q3961" t="b">
        <v>0</v>
      </c>
      <c r="R3961" t="s">
        <v>8271</v>
      </c>
      <c r="S3961" s="7">
        <f t="shared" si="306"/>
        <v>24.333333333333336</v>
      </c>
      <c r="T3961" s="7">
        <f t="shared" si="309"/>
        <v>24.333333333333332</v>
      </c>
      <c r="U3961" t="s">
        <v>8317</v>
      </c>
      <c r="V3961" t="s">
        <v>8318</v>
      </c>
    </row>
    <row r="3962" spans="1:22" ht="4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4">
        <f t="shared" si="307"/>
        <v>42342.595555555556</v>
      </c>
      <c r="M3962" s="19">
        <f t="shared" si="308"/>
        <v>2015</v>
      </c>
      <c r="N3962" s="14">
        <f t="shared" si="305"/>
        <v>42372.595555555556</v>
      </c>
      <c r="O3962" t="b">
        <v>0</v>
      </c>
      <c r="P3962">
        <v>4</v>
      </c>
      <c r="Q3962" t="b">
        <v>0</v>
      </c>
      <c r="R3962" t="s">
        <v>8271</v>
      </c>
      <c r="S3962" s="7">
        <f t="shared" si="306"/>
        <v>1.5</v>
      </c>
      <c r="T3962" s="7">
        <f t="shared" si="309"/>
        <v>11.25</v>
      </c>
      <c r="U3962" t="s">
        <v>8317</v>
      </c>
      <c r="V3962" t="s">
        <v>8318</v>
      </c>
    </row>
    <row r="3963" spans="1:22" ht="45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4">
        <f t="shared" si="307"/>
        <v>41745.641319444447</v>
      </c>
      <c r="M3963" s="19">
        <f t="shared" si="308"/>
        <v>2014</v>
      </c>
      <c r="N3963" s="14">
        <f t="shared" si="305"/>
        <v>41767.641319444447</v>
      </c>
      <c r="O3963" t="b">
        <v>0</v>
      </c>
      <c r="P3963">
        <v>2</v>
      </c>
      <c r="Q3963" t="b">
        <v>0</v>
      </c>
      <c r="R3963" t="s">
        <v>8271</v>
      </c>
      <c r="S3963" s="7">
        <f t="shared" si="306"/>
        <v>0.42</v>
      </c>
      <c r="T3963" s="7">
        <f t="shared" si="309"/>
        <v>10.5</v>
      </c>
      <c r="U3963" t="s">
        <v>8317</v>
      </c>
      <c r="V3963" t="s">
        <v>8318</v>
      </c>
    </row>
    <row r="3964" spans="1:22" ht="45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3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4">
        <f t="shared" si="307"/>
        <v>42311.371458333335</v>
      </c>
      <c r="M3964" s="19">
        <f t="shared" si="308"/>
        <v>2015</v>
      </c>
      <c r="N3964" s="14">
        <f t="shared" si="305"/>
        <v>42336.371458333335</v>
      </c>
      <c r="O3964" t="b">
        <v>0</v>
      </c>
      <c r="P3964">
        <v>3</v>
      </c>
      <c r="Q3964" t="b">
        <v>0</v>
      </c>
      <c r="R3964" t="s">
        <v>8271</v>
      </c>
      <c r="S3964" s="7">
        <f t="shared" si="306"/>
        <v>3.214285714285714</v>
      </c>
      <c r="T3964" s="7">
        <f t="shared" si="309"/>
        <v>15</v>
      </c>
      <c r="U3964" t="s">
        <v>8317</v>
      </c>
      <c r="V3964" t="s">
        <v>8318</v>
      </c>
    </row>
    <row r="3965" spans="1:22" ht="45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4">
        <f t="shared" si="307"/>
        <v>42295.904131944444</v>
      </c>
      <c r="M3965" s="19">
        <f t="shared" si="308"/>
        <v>2015</v>
      </c>
      <c r="N3965" s="14">
        <f t="shared" si="305"/>
        <v>42325.945798611108</v>
      </c>
      <c r="O3965" t="b">
        <v>0</v>
      </c>
      <c r="P3965">
        <v>0</v>
      </c>
      <c r="Q3965" t="b">
        <v>0</v>
      </c>
      <c r="R3965" t="s">
        <v>8271</v>
      </c>
      <c r="S3965" s="7">
        <f t="shared" si="306"/>
        <v>0</v>
      </c>
      <c r="T3965" s="7">
        <f t="shared" si="309"/>
        <v>0</v>
      </c>
      <c r="U3965" t="s">
        <v>8317</v>
      </c>
      <c r="V3965" t="s">
        <v>8318</v>
      </c>
    </row>
    <row r="3966" spans="1:22" ht="4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3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4">
        <f t="shared" si="307"/>
        <v>42053.472060185188</v>
      </c>
      <c r="M3966" s="19">
        <f t="shared" si="308"/>
        <v>2015</v>
      </c>
      <c r="N3966" s="14">
        <f t="shared" si="305"/>
        <v>42113.430393518516</v>
      </c>
      <c r="O3966" t="b">
        <v>0</v>
      </c>
      <c r="P3966">
        <v>3</v>
      </c>
      <c r="Q3966" t="b">
        <v>0</v>
      </c>
      <c r="R3966" t="s">
        <v>8271</v>
      </c>
      <c r="S3966" s="7">
        <f t="shared" si="306"/>
        <v>6.3</v>
      </c>
      <c r="T3966" s="7">
        <f t="shared" si="309"/>
        <v>42</v>
      </c>
      <c r="U3966" t="s">
        <v>8317</v>
      </c>
      <c r="V3966" t="s">
        <v>8318</v>
      </c>
    </row>
    <row r="3967" spans="1:22" ht="45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4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4">
        <f t="shared" si="307"/>
        <v>42413.985879629632</v>
      </c>
      <c r="M3967" s="19">
        <f t="shared" si="308"/>
        <v>2016</v>
      </c>
      <c r="N3967" s="14">
        <f t="shared" si="305"/>
        <v>42473.944212962961</v>
      </c>
      <c r="O3967" t="b">
        <v>0</v>
      </c>
      <c r="P3967">
        <v>4</v>
      </c>
      <c r="Q3967" t="b">
        <v>0</v>
      </c>
      <c r="R3967" t="s">
        <v>8271</v>
      </c>
      <c r="S3967" s="7">
        <f t="shared" si="306"/>
        <v>14.249999999999998</v>
      </c>
      <c r="T3967" s="7">
        <f t="shared" si="309"/>
        <v>71.25</v>
      </c>
      <c r="U3967" t="s">
        <v>8317</v>
      </c>
      <c r="V3967" t="s">
        <v>8318</v>
      </c>
    </row>
    <row r="3968" spans="1:22" ht="45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2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4">
        <f t="shared" si="307"/>
        <v>41801.461550925924</v>
      </c>
      <c r="M3968" s="19">
        <f t="shared" si="308"/>
        <v>2014</v>
      </c>
      <c r="N3968" s="14">
        <f t="shared" si="305"/>
        <v>41843.874305555553</v>
      </c>
      <c r="O3968" t="b">
        <v>0</v>
      </c>
      <c r="P3968">
        <v>2</v>
      </c>
      <c r="Q3968" t="b">
        <v>0</v>
      </c>
      <c r="R3968" t="s">
        <v>8271</v>
      </c>
      <c r="S3968" s="7">
        <f t="shared" si="306"/>
        <v>0.6</v>
      </c>
      <c r="T3968" s="7">
        <f t="shared" si="309"/>
        <v>22.5</v>
      </c>
      <c r="U3968" t="s">
        <v>8317</v>
      </c>
      <c r="V3968" t="s">
        <v>8318</v>
      </c>
    </row>
    <row r="3969" spans="1:22" ht="4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10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4">
        <f t="shared" si="307"/>
        <v>42770.040590277778</v>
      </c>
      <c r="M3969" s="19">
        <f t="shared" si="308"/>
        <v>2017</v>
      </c>
      <c r="N3969" s="14">
        <f t="shared" si="305"/>
        <v>42800.040590277778</v>
      </c>
      <c r="O3969" t="b">
        <v>0</v>
      </c>
      <c r="P3969">
        <v>10</v>
      </c>
      <c r="Q3969" t="b">
        <v>0</v>
      </c>
      <c r="R3969" t="s">
        <v>8271</v>
      </c>
      <c r="S3969" s="7">
        <f t="shared" si="306"/>
        <v>24.117647058823529</v>
      </c>
      <c r="T3969" s="7">
        <f t="shared" si="309"/>
        <v>41</v>
      </c>
      <c r="U3969" t="s">
        <v>8317</v>
      </c>
      <c r="V3969" t="s">
        <v>8318</v>
      </c>
    </row>
    <row r="3970" spans="1:22" ht="4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11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4">
        <f t="shared" si="307"/>
        <v>42452.565659722226</v>
      </c>
      <c r="M3970" s="19">
        <f t="shared" si="308"/>
        <v>2016</v>
      </c>
      <c r="N3970" s="14">
        <f t="shared" ref="N3970:N4033" si="310">(J3970/86400)+25569+(-6/24)</f>
        <v>42512.565659722226</v>
      </c>
      <c r="O3970" t="b">
        <v>0</v>
      </c>
      <c r="P3970">
        <v>11</v>
      </c>
      <c r="Q3970" t="b">
        <v>0</v>
      </c>
      <c r="R3970" t="s">
        <v>8271</v>
      </c>
      <c r="S3970" s="7">
        <f t="shared" ref="S3970:S4033" si="311">F3970/D3970*100</f>
        <v>10.54</v>
      </c>
      <c r="T3970" s="7">
        <f t="shared" si="309"/>
        <v>47.909090909090907</v>
      </c>
      <c r="U3970" t="s">
        <v>8317</v>
      </c>
      <c r="V3970" t="s">
        <v>8318</v>
      </c>
    </row>
    <row r="3971" spans="1:22" ht="45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6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4">
        <f t="shared" ref="L3971:L4034" si="312">(K3971/86400)+25569+(-6/24)</f>
        <v>42601.604699074072</v>
      </c>
      <c r="M3971" s="19">
        <f t="shared" ref="M3971:M4034" si="313">YEAR(L3971)</f>
        <v>2016</v>
      </c>
      <c r="N3971" s="14">
        <f t="shared" si="310"/>
        <v>42610.913194444445</v>
      </c>
      <c r="O3971" t="b">
        <v>0</v>
      </c>
      <c r="P3971">
        <v>6</v>
      </c>
      <c r="Q3971" t="b">
        <v>0</v>
      </c>
      <c r="R3971" t="s">
        <v>8271</v>
      </c>
      <c r="S3971" s="7">
        <f t="shared" si="311"/>
        <v>7.4690265486725664</v>
      </c>
      <c r="T3971" s="7">
        <f t="shared" ref="T3971:T4034" si="314">IFERROR(F3971/P3971,0)</f>
        <v>35.166666666666664</v>
      </c>
      <c r="U3971" t="s">
        <v>8317</v>
      </c>
      <c r="V3971" t="s">
        <v>8318</v>
      </c>
    </row>
    <row r="3972" spans="1:22" ht="45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2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4">
        <f t="shared" si="312"/>
        <v>42447.613553240742</v>
      </c>
      <c r="M3972" s="19">
        <f t="shared" si="313"/>
        <v>2016</v>
      </c>
      <c r="N3972" s="14">
        <f t="shared" si="310"/>
        <v>42477.613553240742</v>
      </c>
      <c r="O3972" t="b">
        <v>0</v>
      </c>
      <c r="P3972">
        <v>2</v>
      </c>
      <c r="Q3972" t="b">
        <v>0</v>
      </c>
      <c r="R3972" t="s">
        <v>8271</v>
      </c>
      <c r="S3972" s="7">
        <f t="shared" si="311"/>
        <v>7.3333333333333334E-2</v>
      </c>
      <c r="T3972" s="7">
        <f t="shared" si="314"/>
        <v>5.5</v>
      </c>
      <c r="U3972" t="s">
        <v>8317</v>
      </c>
      <c r="V3972" t="s">
        <v>8318</v>
      </c>
    </row>
    <row r="3973" spans="1:22" ht="4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6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4">
        <f t="shared" si="312"/>
        <v>41811.286180555559</v>
      </c>
      <c r="M3973" s="19">
        <f t="shared" si="313"/>
        <v>2014</v>
      </c>
      <c r="N3973" s="14">
        <f t="shared" si="310"/>
        <v>41841.286180555559</v>
      </c>
      <c r="O3973" t="b">
        <v>0</v>
      </c>
      <c r="P3973">
        <v>6</v>
      </c>
      <c r="Q3973" t="b">
        <v>0</v>
      </c>
      <c r="R3973" t="s">
        <v>8271</v>
      </c>
      <c r="S3973" s="7">
        <f t="shared" si="311"/>
        <v>0.97142857142857131</v>
      </c>
      <c r="T3973" s="7">
        <f t="shared" si="314"/>
        <v>22.666666666666668</v>
      </c>
      <c r="U3973" t="s">
        <v>8317</v>
      </c>
      <c r="V3973" t="s">
        <v>8318</v>
      </c>
    </row>
    <row r="3974" spans="1:22" ht="30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8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4">
        <f t="shared" si="312"/>
        <v>41980.817523148144</v>
      </c>
      <c r="M3974" s="19">
        <f t="shared" si="313"/>
        <v>2014</v>
      </c>
      <c r="N3974" s="14">
        <f t="shared" si="310"/>
        <v>42040.817523148144</v>
      </c>
      <c r="O3974" t="b">
        <v>0</v>
      </c>
      <c r="P3974">
        <v>8</v>
      </c>
      <c r="Q3974" t="b">
        <v>0</v>
      </c>
      <c r="R3974" t="s">
        <v>8271</v>
      </c>
      <c r="S3974" s="7">
        <f t="shared" si="311"/>
        <v>21.099999999999998</v>
      </c>
      <c r="T3974" s="7">
        <f t="shared" si="314"/>
        <v>26.375</v>
      </c>
      <c r="U3974" t="s">
        <v>8317</v>
      </c>
      <c r="V3974" t="s">
        <v>8318</v>
      </c>
    </row>
    <row r="3975" spans="1:22" ht="4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37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4">
        <f t="shared" si="312"/>
        <v>42469.43414351852</v>
      </c>
      <c r="M3975" s="19">
        <f t="shared" si="313"/>
        <v>2016</v>
      </c>
      <c r="N3975" s="14">
        <f t="shared" si="310"/>
        <v>42498.916666666672</v>
      </c>
      <c r="O3975" t="b">
        <v>0</v>
      </c>
      <c r="P3975">
        <v>37</v>
      </c>
      <c r="Q3975" t="b">
        <v>0</v>
      </c>
      <c r="R3975" t="s">
        <v>8271</v>
      </c>
      <c r="S3975" s="7">
        <f t="shared" si="311"/>
        <v>78.100000000000009</v>
      </c>
      <c r="T3975" s="7">
        <f t="shared" si="314"/>
        <v>105.54054054054055</v>
      </c>
      <c r="U3975" t="s">
        <v>8317</v>
      </c>
      <c r="V3975" t="s">
        <v>8318</v>
      </c>
    </row>
    <row r="3976" spans="1:22" ht="4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11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4">
        <f t="shared" si="312"/>
        <v>42493.296851851846</v>
      </c>
      <c r="M3976" s="19">
        <f t="shared" si="313"/>
        <v>2016</v>
      </c>
      <c r="N3976" s="14">
        <f t="shared" si="310"/>
        <v>42523.296851851846</v>
      </c>
      <c r="O3976" t="b">
        <v>0</v>
      </c>
      <c r="P3976">
        <v>11</v>
      </c>
      <c r="Q3976" t="b">
        <v>0</v>
      </c>
      <c r="R3976" t="s">
        <v>8271</v>
      </c>
      <c r="S3976" s="7">
        <f t="shared" si="311"/>
        <v>32</v>
      </c>
      <c r="T3976" s="7">
        <f t="shared" si="314"/>
        <v>29.09090909090909</v>
      </c>
      <c r="U3976" t="s">
        <v>8317</v>
      </c>
      <c r="V3976" t="s">
        <v>8318</v>
      </c>
    </row>
    <row r="3977" spans="1:22" ht="4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4">
        <f t="shared" si="312"/>
        <v>42534.616875</v>
      </c>
      <c r="M3977" s="19">
        <f t="shared" si="313"/>
        <v>2016</v>
      </c>
      <c r="N3977" s="14">
        <f t="shared" si="310"/>
        <v>42564.616875</v>
      </c>
      <c r="O3977" t="b">
        <v>0</v>
      </c>
      <c r="P3977">
        <v>0</v>
      </c>
      <c r="Q3977" t="b">
        <v>0</v>
      </c>
      <c r="R3977" t="s">
        <v>8271</v>
      </c>
      <c r="S3977" s="7">
        <f t="shared" si="311"/>
        <v>0</v>
      </c>
      <c r="T3977" s="7">
        <f t="shared" si="314"/>
        <v>0</v>
      </c>
      <c r="U3977" t="s">
        <v>8317</v>
      </c>
      <c r="V3977" t="s">
        <v>8318</v>
      </c>
    </row>
    <row r="3978" spans="1:22" ht="45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10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4">
        <f t="shared" si="312"/>
        <v>41830.608344907407</v>
      </c>
      <c r="M3978" s="19">
        <f t="shared" si="313"/>
        <v>2014</v>
      </c>
      <c r="N3978" s="14">
        <f t="shared" si="310"/>
        <v>41852.041666666664</v>
      </c>
      <c r="O3978" t="b">
        <v>0</v>
      </c>
      <c r="P3978">
        <v>10</v>
      </c>
      <c r="Q3978" t="b">
        <v>0</v>
      </c>
      <c r="R3978" t="s">
        <v>8271</v>
      </c>
      <c r="S3978" s="7">
        <f t="shared" si="311"/>
        <v>47.692307692307693</v>
      </c>
      <c r="T3978" s="7">
        <f t="shared" si="314"/>
        <v>62</v>
      </c>
      <c r="U3978" t="s">
        <v>8317</v>
      </c>
      <c r="V3978" t="s">
        <v>8318</v>
      </c>
    </row>
    <row r="3979" spans="1:22" ht="4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6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4">
        <f t="shared" si="312"/>
        <v>42543.538564814815</v>
      </c>
      <c r="M3979" s="19">
        <f t="shared" si="313"/>
        <v>2016</v>
      </c>
      <c r="N3979" s="14">
        <f t="shared" si="310"/>
        <v>42573.538564814815</v>
      </c>
      <c r="O3979" t="b">
        <v>0</v>
      </c>
      <c r="P3979">
        <v>6</v>
      </c>
      <c r="Q3979" t="b">
        <v>0</v>
      </c>
      <c r="R3979" t="s">
        <v>8271</v>
      </c>
      <c r="S3979" s="7">
        <f t="shared" si="311"/>
        <v>1.4500000000000002</v>
      </c>
      <c r="T3979" s="7">
        <f t="shared" si="314"/>
        <v>217.5</v>
      </c>
      <c r="U3979" t="s">
        <v>8317</v>
      </c>
      <c r="V3979" t="s">
        <v>8318</v>
      </c>
    </row>
    <row r="3980" spans="1:22" ht="4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8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4">
        <f t="shared" si="312"/>
        <v>41975.392974537041</v>
      </c>
      <c r="M3980" s="19">
        <f t="shared" si="313"/>
        <v>2014</v>
      </c>
      <c r="N3980" s="14">
        <f t="shared" si="310"/>
        <v>42035.392974537041</v>
      </c>
      <c r="O3980" t="b">
        <v>0</v>
      </c>
      <c r="P3980">
        <v>8</v>
      </c>
      <c r="Q3980" t="b">
        <v>0</v>
      </c>
      <c r="R3980" t="s">
        <v>8271</v>
      </c>
      <c r="S3980" s="7">
        <f t="shared" si="311"/>
        <v>10.7</v>
      </c>
      <c r="T3980" s="7">
        <f t="shared" si="314"/>
        <v>26.75</v>
      </c>
      <c r="U3980" t="s">
        <v>8317</v>
      </c>
      <c r="V3980" t="s">
        <v>8318</v>
      </c>
    </row>
    <row r="3981" spans="1:22" ht="4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6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4">
        <f t="shared" si="312"/>
        <v>42069.653437500005</v>
      </c>
      <c r="M3981" s="19">
        <f t="shared" si="313"/>
        <v>2015</v>
      </c>
      <c r="N3981" s="14">
        <f t="shared" si="310"/>
        <v>42092.583333333328</v>
      </c>
      <c r="O3981" t="b">
        <v>0</v>
      </c>
      <c r="P3981">
        <v>6</v>
      </c>
      <c r="Q3981" t="b">
        <v>0</v>
      </c>
      <c r="R3981" t="s">
        <v>8271</v>
      </c>
      <c r="S3981" s="7">
        <f t="shared" si="311"/>
        <v>1.8333333333333333</v>
      </c>
      <c r="T3981" s="7">
        <f t="shared" si="314"/>
        <v>18.333333333333332</v>
      </c>
      <c r="U3981" t="s">
        <v>8317</v>
      </c>
      <c r="V3981" t="s">
        <v>8318</v>
      </c>
    </row>
    <row r="3982" spans="1:22" ht="45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7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4">
        <f t="shared" si="312"/>
        <v>41795.348923611113</v>
      </c>
      <c r="M3982" s="19">
        <f t="shared" si="313"/>
        <v>2014</v>
      </c>
      <c r="N3982" s="14">
        <f t="shared" si="310"/>
        <v>41825.348923611113</v>
      </c>
      <c r="O3982" t="b">
        <v>0</v>
      </c>
      <c r="P3982">
        <v>7</v>
      </c>
      <c r="Q3982" t="b">
        <v>0</v>
      </c>
      <c r="R3982" t="s">
        <v>8271</v>
      </c>
      <c r="S3982" s="7">
        <f t="shared" si="311"/>
        <v>18</v>
      </c>
      <c r="T3982" s="7">
        <f t="shared" si="314"/>
        <v>64.285714285714292</v>
      </c>
      <c r="U3982" t="s">
        <v>8317</v>
      </c>
      <c r="V3982" t="s">
        <v>8318</v>
      </c>
    </row>
    <row r="3983" spans="1:22" ht="30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7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4">
        <f t="shared" si="312"/>
        <v>42507.929965277777</v>
      </c>
      <c r="M3983" s="19">
        <f t="shared" si="313"/>
        <v>2016</v>
      </c>
      <c r="N3983" s="14">
        <f t="shared" si="310"/>
        <v>42567.929965277777</v>
      </c>
      <c r="O3983" t="b">
        <v>0</v>
      </c>
      <c r="P3983">
        <v>7</v>
      </c>
      <c r="Q3983" t="b">
        <v>0</v>
      </c>
      <c r="R3983" t="s">
        <v>8271</v>
      </c>
      <c r="S3983" s="7">
        <f t="shared" si="311"/>
        <v>4.083333333333333</v>
      </c>
      <c r="T3983" s="7">
        <f t="shared" si="314"/>
        <v>175</v>
      </c>
      <c r="U3983" t="s">
        <v>8317</v>
      </c>
      <c r="V3983" t="s">
        <v>8318</v>
      </c>
    </row>
    <row r="3984" spans="1:22" ht="45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5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4">
        <f t="shared" si="312"/>
        <v>42132.559953703705</v>
      </c>
      <c r="M3984" s="19">
        <f t="shared" si="313"/>
        <v>2015</v>
      </c>
      <c r="N3984" s="14">
        <f t="shared" si="310"/>
        <v>42192.559953703705</v>
      </c>
      <c r="O3984" t="b">
        <v>0</v>
      </c>
      <c r="P3984">
        <v>5</v>
      </c>
      <c r="Q3984" t="b">
        <v>0</v>
      </c>
      <c r="R3984" t="s">
        <v>8271</v>
      </c>
      <c r="S3984" s="7">
        <f t="shared" si="311"/>
        <v>20</v>
      </c>
      <c r="T3984" s="7">
        <f t="shared" si="314"/>
        <v>34</v>
      </c>
      <c r="U3984" t="s">
        <v>8317</v>
      </c>
      <c r="V3984" t="s">
        <v>8318</v>
      </c>
    </row>
    <row r="3985" spans="1:22" ht="4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46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4">
        <f t="shared" si="312"/>
        <v>41747.61986111111</v>
      </c>
      <c r="M3985" s="19">
        <f t="shared" si="313"/>
        <v>2014</v>
      </c>
      <c r="N3985" s="14">
        <f t="shared" si="310"/>
        <v>41779.040972222225</v>
      </c>
      <c r="O3985" t="b">
        <v>0</v>
      </c>
      <c r="P3985">
        <v>46</v>
      </c>
      <c r="Q3985" t="b">
        <v>0</v>
      </c>
      <c r="R3985" t="s">
        <v>8271</v>
      </c>
      <c r="S3985" s="7">
        <f t="shared" si="311"/>
        <v>34.802513464991023</v>
      </c>
      <c r="T3985" s="7">
        <f t="shared" si="314"/>
        <v>84.282608695652172</v>
      </c>
      <c r="U3985" t="s">
        <v>8317</v>
      </c>
      <c r="V3985" t="s">
        <v>8318</v>
      </c>
    </row>
    <row r="3986" spans="1:22" ht="4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10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4">
        <f t="shared" si="312"/>
        <v>41920.713472222225</v>
      </c>
      <c r="M3986" s="19">
        <f t="shared" si="313"/>
        <v>2014</v>
      </c>
      <c r="N3986" s="14">
        <f t="shared" si="310"/>
        <v>41950.75</v>
      </c>
      <c r="O3986" t="b">
        <v>0</v>
      </c>
      <c r="P3986">
        <v>10</v>
      </c>
      <c r="Q3986" t="b">
        <v>0</v>
      </c>
      <c r="R3986" t="s">
        <v>8271</v>
      </c>
      <c r="S3986" s="7">
        <f t="shared" si="311"/>
        <v>6.3333333333333339</v>
      </c>
      <c r="T3986" s="7">
        <f t="shared" si="314"/>
        <v>9.5</v>
      </c>
      <c r="U3986" t="s">
        <v>8317</v>
      </c>
      <c r="V3986" t="s">
        <v>8318</v>
      </c>
    </row>
    <row r="3987" spans="1:22" ht="45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19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4">
        <f t="shared" si="312"/>
        <v>42399.457407407404</v>
      </c>
      <c r="M3987" s="19">
        <f t="shared" si="313"/>
        <v>2016</v>
      </c>
      <c r="N3987" s="14">
        <f t="shared" si="310"/>
        <v>42420.628472222219</v>
      </c>
      <c r="O3987" t="b">
        <v>0</v>
      </c>
      <c r="P3987">
        <v>19</v>
      </c>
      <c r="Q3987" t="b">
        <v>0</v>
      </c>
      <c r="R3987" t="s">
        <v>8271</v>
      </c>
      <c r="S3987" s="7">
        <f t="shared" si="311"/>
        <v>32.049999999999997</v>
      </c>
      <c r="T3987" s="7">
        <f t="shared" si="314"/>
        <v>33.736842105263158</v>
      </c>
      <c r="U3987" t="s">
        <v>8317</v>
      </c>
      <c r="V3987" t="s">
        <v>8318</v>
      </c>
    </row>
    <row r="3988" spans="1:22" ht="45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13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4">
        <f t="shared" si="312"/>
        <v>42467.298541666663</v>
      </c>
      <c r="M3988" s="19">
        <f t="shared" si="313"/>
        <v>2016</v>
      </c>
      <c r="N3988" s="14">
        <f t="shared" si="310"/>
        <v>42496.294444444444</v>
      </c>
      <c r="O3988" t="b">
        <v>0</v>
      </c>
      <c r="P3988">
        <v>13</v>
      </c>
      <c r="Q3988" t="b">
        <v>0</v>
      </c>
      <c r="R3988" t="s">
        <v>8271</v>
      </c>
      <c r="S3988" s="7">
        <f t="shared" si="311"/>
        <v>9.76</v>
      </c>
      <c r="T3988" s="7">
        <f t="shared" si="314"/>
        <v>37.53846153846154</v>
      </c>
      <c r="U3988" t="s">
        <v>8317</v>
      </c>
      <c r="V3988" t="s">
        <v>8318</v>
      </c>
    </row>
    <row r="3989" spans="1:22" ht="4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13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4">
        <f t="shared" si="312"/>
        <v>41765.67465277778</v>
      </c>
      <c r="M3989" s="19">
        <f t="shared" si="313"/>
        <v>2014</v>
      </c>
      <c r="N3989" s="14">
        <f t="shared" si="310"/>
        <v>41775.67465277778</v>
      </c>
      <c r="O3989" t="b">
        <v>0</v>
      </c>
      <c r="P3989">
        <v>13</v>
      </c>
      <c r="Q3989" t="b">
        <v>0</v>
      </c>
      <c r="R3989" t="s">
        <v>8271</v>
      </c>
      <c r="S3989" s="7">
        <f t="shared" si="311"/>
        <v>37.75</v>
      </c>
      <c r="T3989" s="7">
        <f t="shared" si="314"/>
        <v>11.615384615384615</v>
      </c>
      <c r="U3989" t="s">
        <v>8317</v>
      </c>
      <c r="V3989" t="s">
        <v>8318</v>
      </c>
    </row>
    <row r="3990" spans="1:22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4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4">
        <f t="shared" si="312"/>
        <v>42229.83116898148</v>
      </c>
      <c r="M3990" s="19">
        <f t="shared" si="313"/>
        <v>2015</v>
      </c>
      <c r="N3990" s="14">
        <f t="shared" si="310"/>
        <v>42244.83116898148</v>
      </c>
      <c r="O3990" t="b">
        <v>0</v>
      </c>
      <c r="P3990">
        <v>4</v>
      </c>
      <c r="Q3990" t="b">
        <v>0</v>
      </c>
      <c r="R3990" t="s">
        <v>8271</v>
      </c>
      <c r="S3990" s="7">
        <f t="shared" si="311"/>
        <v>2.1333333333333333</v>
      </c>
      <c r="T3990" s="7">
        <f t="shared" si="314"/>
        <v>8</v>
      </c>
      <c r="U3990" t="s">
        <v>8317</v>
      </c>
      <c r="V3990" t="s">
        <v>8318</v>
      </c>
    </row>
    <row r="3991" spans="1:22" ht="45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4">
        <f t="shared" si="312"/>
        <v>42286.499780092592</v>
      </c>
      <c r="M3991" s="19">
        <f t="shared" si="313"/>
        <v>2015</v>
      </c>
      <c r="N3991" s="14">
        <f t="shared" si="310"/>
        <v>42316.541446759264</v>
      </c>
      <c r="O3991" t="b">
        <v>0</v>
      </c>
      <c r="P3991">
        <v>0</v>
      </c>
      <c r="Q3991" t="b">
        <v>0</v>
      </c>
      <c r="R3991" t="s">
        <v>8271</v>
      </c>
      <c r="S3991" s="7">
        <f t="shared" si="311"/>
        <v>0</v>
      </c>
      <c r="T3991" s="7">
        <f t="shared" si="314"/>
        <v>0</v>
      </c>
      <c r="U3991" t="s">
        <v>8317</v>
      </c>
      <c r="V3991" t="s">
        <v>8318</v>
      </c>
    </row>
    <row r="3992" spans="1:22" ht="4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3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4">
        <f t="shared" si="312"/>
        <v>42401.422372685185</v>
      </c>
      <c r="M3992" s="19">
        <f t="shared" si="313"/>
        <v>2016</v>
      </c>
      <c r="N3992" s="14">
        <f t="shared" si="310"/>
        <v>42431.422372685185</v>
      </c>
      <c r="O3992" t="b">
        <v>0</v>
      </c>
      <c r="P3992">
        <v>3</v>
      </c>
      <c r="Q3992" t="b">
        <v>0</v>
      </c>
      <c r="R3992" t="s">
        <v>8271</v>
      </c>
      <c r="S3992" s="7">
        <f t="shared" si="311"/>
        <v>4.1818181818181817</v>
      </c>
      <c r="T3992" s="7">
        <f t="shared" si="314"/>
        <v>23</v>
      </c>
      <c r="U3992" t="s">
        <v>8317</v>
      </c>
      <c r="V3992" t="s">
        <v>8318</v>
      </c>
    </row>
    <row r="3993" spans="1:22" ht="30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4">
        <f t="shared" si="312"/>
        <v>42125.394467592589</v>
      </c>
      <c r="M3993" s="19">
        <f t="shared" si="313"/>
        <v>2015</v>
      </c>
      <c r="N3993" s="14">
        <f t="shared" si="310"/>
        <v>42155.394467592589</v>
      </c>
      <c r="O3993" t="b">
        <v>0</v>
      </c>
      <c r="P3993">
        <v>1</v>
      </c>
      <c r="Q3993" t="b">
        <v>0</v>
      </c>
      <c r="R3993" t="s">
        <v>8271</v>
      </c>
      <c r="S3993" s="7">
        <f t="shared" si="311"/>
        <v>20</v>
      </c>
      <c r="T3993" s="7">
        <f t="shared" si="314"/>
        <v>100</v>
      </c>
      <c r="U3993" t="s">
        <v>8317</v>
      </c>
      <c r="V3993" t="s">
        <v>8318</v>
      </c>
    </row>
    <row r="3994" spans="1:22" ht="30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9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4">
        <f t="shared" si="312"/>
        <v>42289.69049768518</v>
      </c>
      <c r="M3994" s="19">
        <f t="shared" si="313"/>
        <v>2015</v>
      </c>
      <c r="N3994" s="14">
        <f t="shared" si="310"/>
        <v>42349.732164351852</v>
      </c>
      <c r="O3994" t="b">
        <v>0</v>
      </c>
      <c r="P3994">
        <v>9</v>
      </c>
      <c r="Q3994" t="b">
        <v>0</v>
      </c>
      <c r="R3994" t="s">
        <v>8271</v>
      </c>
      <c r="S3994" s="7">
        <f t="shared" si="311"/>
        <v>5.41</v>
      </c>
      <c r="T3994" s="7">
        <f t="shared" si="314"/>
        <v>60.111111111111114</v>
      </c>
      <c r="U3994" t="s">
        <v>8317</v>
      </c>
      <c r="V3994" t="s">
        <v>8318</v>
      </c>
    </row>
    <row r="3995" spans="1:22" ht="30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1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4">
        <f t="shared" si="312"/>
        <v>42107.614722222221</v>
      </c>
      <c r="M3995" s="19">
        <f t="shared" si="313"/>
        <v>2015</v>
      </c>
      <c r="N3995" s="14">
        <f t="shared" si="310"/>
        <v>42137.614722222221</v>
      </c>
      <c r="O3995" t="b">
        <v>0</v>
      </c>
      <c r="P3995">
        <v>1</v>
      </c>
      <c r="Q3995" t="b">
        <v>0</v>
      </c>
      <c r="R3995" t="s">
        <v>8271</v>
      </c>
      <c r="S3995" s="7">
        <f t="shared" si="311"/>
        <v>6.0000000000000001E-3</v>
      </c>
      <c r="T3995" s="7">
        <f t="shared" si="314"/>
        <v>3</v>
      </c>
      <c r="U3995" t="s">
        <v>8317</v>
      </c>
      <c r="V3995" t="s">
        <v>8318</v>
      </c>
    </row>
    <row r="3996" spans="1:22" ht="30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1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4">
        <f t="shared" si="312"/>
        <v>41809.139930555553</v>
      </c>
      <c r="M3996" s="19">
        <f t="shared" si="313"/>
        <v>2014</v>
      </c>
      <c r="N3996" s="14">
        <f t="shared" si="310"/>
        <v>41839.139930555553</v>
      </c>
      <c r="O3996" t="b">
        <v>0</v>
      </c>
      <c r="P3996">
        <v>1</v>
      </c>
      <c r="Q3996" t="b">
        <v>0</v>
      </c>
      <c r="R3996" t="s">
        <v>8271</v>
      </c>
      <c r="S3996" s="7">
        <f t="shared" si="311"/>
        <v>0.25</v>
      </c>
      <c r="T3996" s="7">
        <f t="shared" si="314"/>
        <v>5</v>
      </c>
      <c r="U3996" t="s">
        <v>8317</v>
      </c>
      <c r="V3996" t="s">
        <v>8318</v>
      </c>
    </row>
    <row r="3997" spans="1:22" ht="4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4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4">
        <f t="shared" si="312"/>
        <v>42019.433761574073</v>
      </c>
      <c r="M3997" s="19">
        <f t="shared" si="313"/>
        <v>2015</v>
      </c>
      <c r="N3997" s="14">
        <f t="shared" si="310"/>
        <v>42049.227083333331</v>
      </c>
      <c r="O3997" t="b">
        <v>0</v>
      </c>
      <c r="P3997">
        <v>4</v>
      </c>
      <c r="Q3997" t="b">
        <v>0</v>
      </c>
      <c r="R3997" t="s">
        <v>8271</v>
      </c>
      <c r="S3997" s="7">
        <f t="shared" si="311"/>
        <v>35</v>
      </c>
      <c r="T3997" s="7">
        <f t="shared" si="314"/>
        <v>17.5</v>
      </c>
      <c r="U3997" t="s">
        <v>8317</v>
      </c>
      <c r="V3997" t="s">
        <v>8318</v>
      </c>
    </row>
    <row r="3998" spans="1:22" ht="4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17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4">
        <f t="shared" si="312"/>
        <v>41950.016944444447</v>
      </c>
      <c r="M3998" s="19">
        <f t="shared" si="313"/>
        <v>2014</v>
      </c>
      <c r="N3998" s="14">
        <f t="shared" si="310"/>
        <v>41963.419444444444</v>
      </c>
      <c r="O3998" t="b">
        <v>0</v>
      </c>
      <c r="P3998">
        <v>17</v>
      </c>
      <c r="Q3998" t="b">
        <v>0</v>
      </c>
      <c r="R3998" t="s">
        <v>8271</v>
      </c>
      <c r="S3998" s="7">
        <f t="shared" si="311"/>
        <v>16.566666666666666</v>
      </c>
      <c r="T3998" s="7">
        <f t="shared" si="314"/>
        <v>29.235294117647058</v>
      </c>
      <c r="U3998" t="s">
        <v>8317</v>
      </c>
      <c r="V3998" t="s">
        <v>8318</v>
      </c>
    </row>
    <row r="3999" spans="1:22" ht="4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4">
        <f t="shared" si="312"/>
        <v>42069.141446759255</v>
      </c>
      <c r="M3999" s="19">
        <f t="shared" si="313"/>
        <v>2015</v>
      </c>
      <c r="N3999" s="14">
        <f t="shared" si="310"/>
        <v>42099.099780092598</v>
      </c>
      <c r="O3999" t="b">
        <v>0</v>
      </c>
      <c r="P3999">
        <v>0</v>
      </c>
      <c r="Q3999" t="b">
        <v>0</v>
      </c>
      <c r="R3999" t="s">
        <v>8271</v>
      </c>
      <c r="S3999" s="7">
        <f t="shared" si="311"/>
        <v>0</v>
      </c>
      <c r="T3999" s="7">
        <f t="shared" si="314"/>
        <v>0</v>
      </c>
      <c r="U3999" t="s">
        <v>8317</v>
      </c>
      <c r="V3999" t="s">
        <v>8318</v>
      </c>
    </row>
    <row r="4000" spans="1:22" ht="4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12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4">
        <f t="shared" si="312"/>
        <v>42061.713263888887</v>
      </c>
      <c r="M4000" s="19">
        <f t="shared" si="313"/>
        <v>2015</v>
      </c>
      <c r="N4000" s="14">
        <f t="shared" si="310"/>
        <v>42091.671597222223</v>
      </c>
      <c r="O4000" t="b">
        <v>0</v>
      </c>
      <c r="P4000">
        <v>12</v>
      </c>
      <c r="Q4000" t="b">
        <v>0</v>
      </c>
      <c r="R4000" t="s">
        <v>8271</v>
      </c>
      <c r="S4000" s="7">
        <f t="shared" si="311"/>
        <v>57.199999999999996</v>
      </c>
      <c r="T4000" s="7">
        <f t="shared" si="314"/>
        <v>59.583333333333336</v>
      </c>
      <c r="U4000" t="s">
        <v>8317</v>
      </c>
      <c r="V4000" t="s">
        <v>8318</v>
      </c>
    </row>
    <row r="4001" spans="1:22" ht="4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14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4">
        <f t="shared" si="312"/>
        <v>41842.578680555554</v>
      </c>
      <c r="M4001" s="19">
        <f t="shared" si="313"/>
        <v>2014</v>
      </c>
      <c r="N4001" s="14">
        <f t="shared" si="310"/>
        <v>41882.577650462961</v>
      </c>
      <c r="O4001" t="b">
        <v>0</v>
      </c>
      <c r="P4001">
        <v>14</v>
      </c>
      <c r="Q4001" t="b">
        <v>0</v>
      </c>
      <c r="R4001" t="s">
        <v>8271</v>
      </c>
      <c r="S4001" s="7">
        <f t="shared" si="311"/>
        <v>16.514285714285716</v>
      </c>
      <c r="T4001" s="7">
        <f t="shared" si="314"/>
        <v>82.571428571428569</v>
      </c>
      <c r="U4001" t="s">
        <v>8317</v>
      </c>
      <c r="V4001" t="s">
        <v>8318</v>
      </c>
    </row>
    <row r="4002" spans="1:22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4">
        <f t="shared" si="312"/>
        <v>42437.39534722222</v>
      </c>
      <c r="M4002" s="19">
        <f t="shared" si="313"/>
        <v>2016</v>
      </c>
      <c r="N4002" s="14">
        <f t="shared" si="310"/>
        <v>42497.353680555556</v>
      </c>
      <c r="O4002" t="b">
        <v>0</v>
      </c>
      <c r="P4002">
        <v>1</v>
      </c>
      <c r="Q4002" t="b">
        <v>0</v>
      </c>
      <c r="R4002" t="s">
        <v>8271</v>
      </c>
      <c r="S4002" s="7">
        <f t="shared" si="311"/>
        <v>0.125</v>
      </c>
      <c r="T4002" s="7">
        <f t="shared" si="314"/>
        <v>10</v>
      </c>
      <c r="U4002" t="s">
        <v>8317</v>
      </c>
      <c r="V4002" t="s">
        <v>8318</v>
      </c>
    </row>
    <row r="4003" spans="1:22" ht="45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14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4">
        <f t="shared" si="312"/>
        <v>42775.714212962965</v>
      </c>
      <c r="M4003" s="19">
        <f t="shared" si="313"/>
        <v>2017</v>
      </c>
      <c r="N4003" s="14">
        <f t="shared" si="310"/>
        <v>42795.541666666672</v>
      </c>
      <c r="O4003" t="b">
        <v>0</v>
      </c>
      <c r="P4003">
        <v>14</v>
      </c>
      <c r="Q4003" t="b">
        <v>0</v>
      </c>
      <c r="R4003" t="s">
        <v>8271</v>
      </c>
      <c r="S4003" s="7">
        <f t="shared" si="311"/>
        <v>37.75</v>
      </c>
      <c r="T4003" s="7">
        <f t="shared" si="314"/>
        <v>32.357142857142854</v>
      </c>
      <c r="U4003" t="s">
        <v>8317</v>
      </c>
      <c r="V4003" t="s">
        <v>8318</v>
      </c>
    </row>
    <row r="4004" spans="1:22" ht="4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4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4">
        <f t="shared" si="312"/>
        <v>41878.793530092589</v>
      </c>
      <c r="M4004" s="19">
        <f t="shared" si="313"/>
        <v>2014</v>
      </c>
      <c r="N4004" s="14">
        <f t="shared" si="310"/>
        <v>41908.793530092589</v>
      </c>
      <c r="O4004" t="b">
        <v>0</v>
      </c>
      <c r="P4004">
        <v>4</v>
      </c>
      <c r="Q4004" t="b">
        <v>0</v>
      </c>
      <c r="R4004" t="s">
        <v>8271</v>
      </c>
      <c r="S4004" s="7">
        <f t="shared" si="311"/>
        <v>1.8399999999999999</v>
      </c>
      <c r="T4004" s="7">
        <f t="shared" si="314"/>
        <v>5.75</v>
      </c>
      <c r="U4004" t="s">
        <v>8317</v>
      </c>
      <c r="V4004" t="s">
        <v>8318</v>
      </c>
    </row>
    <row r="4005" spans="1:22" ht="4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4">
        <f t="shared" si="312"/>
        <v>42020.337349537032</v>
      </c>
      <c r="M4005" s="19">
        <f t="shared" si="313"/>
        <v>2015</v>
      </c>
      <c r="N4005" s="14">
        <f t="shared" si="310"/>
        <v>42050.337349537032</v>
      </c>
      <c r="O4005" t="b">
        <v>0</v>
      </c>
      <c r="P4005">
        <v>2</v>
      </c>
      <c r="Q4005" t="b">
        <v>0</v>
      </c>
      <c r="R4005" t="s">
        <v>8271</v>
      </c>
      <c r="S4005" s="7">
        <f t="shared" si="311"/>
        <v>10.050000000000001</v>
      </c>
      <c r="T4005" s="7">
        <f t="shared" si="314"/>
        <v>100.5</v>
      </c>
      <c r="U4005" t="s">
        <v>8317</v>
      </c>
      <c r="V4005" t="s">
        <v>8318</v>
      </c>
    </row>
    <row r="4006" spans="1:22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4">
        <f t="shared" si="312"/>
        <v>41889.91269675926</v>
      </c>
      <c r="M4006" s="19">
        <f t="shared" si="313"/>
        <v>2014</v>
      </c>
      <c r="N4006" s="14">
        <f t="shared" si="310"/>
        <v>41919.91269675926</v>
      </c>
      <c r="O4006" t="b">
        <v>0</v>
      </c>
      <c r="P4006">
        <v>1</v>
      </c>
      <c r="Q4006" t="b">
        <v>0</v>
      </c>
      <c r="R4006" t="s">
        <v>8271</v>
      </c>
      <c r="S4006" s="7">
        <f t="shared" si="311"/>
        <v>0.2</v>
      </c>
      <c r="T4006" s="7">
        <f t="shared" si="314"/>
        <v>1</v>
      </c>
      <c r="U4006" t="s">
        <v>8317</v>
      </c>
      <c r="V4006" t="s">
        <v>8318</v>
      </c>
    </row>
    <row r="4007" spans="1:22" ht="4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2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4">
        <f t="shared" si="312"/>
        <v>41872.557696759257</v>
      </c>
      <c r="M4007" s="19">
        <f t="shared" si="313"/>
        <v>2014</v>
      </c>
      <c r="N4007" s="14">
        <f t="shared" si="310"/>
        <v>41932.557696759257</v>
      </c>
      <c r="O4007" t="b">
        <v>0</v>
      </c>
      <c r="P4007">
        <v>2</v>
      </c>
      <c r="Q4007" t="b">
        <v>0</v>
      </c>
      <c r="R4007" t="s">
        <v>8271</v>
      </c>
      <c r="S4007" s="7">
        <f t="shared" si="311"/>
        <v>1.3333333333333335</v>
      </c>
      <c r="T4007" s="7">
        <f t="shared" si="314"/>
        <v>20</v>
      </c>
      <c r="U4007" t="s">
        <v>8317</v>
      </c>
      <c r="V4007" t="s">
        <v>8318</v>
      </c>
    </row>
    <row r="4008" spans="1:22" ht="4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1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4">
        <f t="shared" si="312"/>
        <v>42391.522997685184</v>
      </c>
      <c r="M4008" s="19">
        <f t="shared" si="313"/>
        <v>2016</v>
      </c>
      <c r="N4008" s="14">
        <f t="shared" si="310"/>
        <v>42416.522997685184</v>
      </c>
      <c r="O4008" t="b">
        <v>0</v>
      </c>
      <c r="P4008">
        <v>1</v>
      </c>
      <c r="Q4008" t="b">
        <v>0</v>
      </c>
      <c r="R4008" t="s">
        <v>8271</v>
      </c>
      <c r="S4008" s="7">
        <f t="shared" si="311"/>
        <v>6.6666666666666671E-3</v>
      </c>
      <c r="T4008" s="7">
        <f t="shared" si="314"/>
        <v>2</v>
      </c>
      <c r="U4008" t="s">
        <v>8317</v>
      </c>
      <c r="V4008" t="s">
        <v>8318</v>
      </c>
    </row>
    <row r="4009" spans="1:22" ht="4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1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4">
        <f t="shared" si="312"/>
        <v>41848.522928240738</v>
      </c>
      <c r="M4009" s="19">
        <f t="shared" si="313"/>
        <v>2014</v>
      </c>
      <c r="N4009" s="14">
        <f t="shared" si="310"/>
        <v>41877.436111111107</v>
      </c>
      <c r="O4009" t="b">
        <v>0</v>
      </c>
      <c r="P4009">
        <v>1</v>
      </c>
      <c r="Q4009" t="b">
        <v>0</v>
      </c>
      <c r="R4009" t="s">
        <v>8271</v>
      </c>
      <c r="S4009" s="7">
        <f t="shared" si="311"/>
        <v>0.25</v>
      </c>
      <c r="T4009" s="7">
        <f t="shared" si="314"/>
        <v>5</v>
      </c>
      <c r="U4009" t="s">
        <v>8317</v>
      </c>
      <c r="V4009" t="s">
        <v>8318</v>
      </c>
    </row>
    <row r="4010" spans="1:22" ht="45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4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4">
        <f t="shared" si="312"/>
        <v>42177.714201388888</v>
      </c>
      <c r="M4010" s="19">
        <f t="shared" si="313"/>
        <v>2015</v>
      </c>
      <c r="N4010" s="14">
        <f t="shared" si="310"/>
        <v>42207.714201388888</v>
      </c>
      <c r="O4010" t="b">
        <v>0</v>
      </c>
      <c r="P4010">
        <v>4</v>
      </c>
      <c r="Q4010" t="b">
        <v>0</v>
      </c>
      <c r="R4010" t="s">
        <v>8271</v>
      </c>
      <c r="S4010" s="7">
        <f t="shared" si="311"/>
        <v>6</v>
      </c>
      <c r="T4010" s="7">
        <f t="shared" si="314"/>
        <v>15</v>
      </c>
      <c r="U4010" t="s">
        <v>8317</v>
      </c>
      <c r="V4010" t="s">
        <v>8318</v>
      </c>
    </row>
    <row r="4011" spans="1:22" ht="4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3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4">
        <f t="shared" si="312"/>
        <v>41851.450925925928</v>
      </c>
      <c r="M4011" s="19">
        <f t="shared" si="313"/>
        <v>2014</v>
      </c>
      <c r="N4011" s="14">
        <f t="shared" si="310"/>
        <v>41891.450925925928</v>
      </c>
      <c r="O4011" t="b">
        <v>0</v>
      </c>
      <c r="P4011">
        <v>3</v>
      </c>
      <c r="Q4011" t="b">
        <v>0</v>
      </c>
      <c r="R4011" t="s">
        <v>8271</v>
      </c>
      <c r="S4011" s="7">
        <f t="shared" si="311"/>
        <v>3.8860103626943006</v>
      </c>
      <c r="T4011" s="7">
        <f t="shared" si="314"/>
        <v>25</v>
      </c>
      <c r="U4011" t="s">
        <v>8317</v>
      </c>
      <c r="V4011" t="s">
        <v>8318</v>
      </c>
    </row>
    <row r="4012" spans="1:22" ht="4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38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4">
        <f t="shared" si="312"/>
        <v>41921.520439814813</v>
      </c>
      <c r="M4012" s="19">
        <f t="shared" si="313"/>
        <v>2014</v>
      </c>
      <c r="N4012" s="14">
        <f t="shared" si="310"/>
        <v>41938.520439814813</v>
      </c>
      <c r="O4012" t="b">
        <v>0</v>
      </c>
      <c r="P4012">
        <v>38</v>
      </c>
      <c r="Q4012" t="b">
        <v>0</v>
      </c>
      <c r="R4012" t="s">
        <v>8271</v>
      </c>
      <c r="S4012" s="7">
        <f t="shared" si="311"/>
        <v>24.194444444444443</v>
      </c>
      <c r="T4012" s="7">
        <f t="shared" si="314"/>
        <v>45.842105263157897</v>
      </c>
      <c r="U4012" t="s">
        <v>8317</v>
      </c>
      <c r="V4012" t="s">
        <v>8318</v>
      </c>
    </row>
    <row r="4013" spans="1:22" ht="4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4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4">
        <f t="shared" si="312"/>
        <v>42002.29488425926</v>
      </c>
      <c r="M4013" s="19">
        <f t="shared" si="313"/>
        <v>2014</v>
      </c>
      <c r="N4013" s="14">
        <f t="shared" si="310"/>
        <v>42032.29488425926</v>
      </c>
      <c r="O4013" t="b">
        <v>0</v>
      </c>
      <c r="P4013">
        <v>4</v>
      </c>
      <c r="Q4013" t="b">
        <v>0</v>
      </c>
      <c r="R4013" t="s">
        <v>8271</v>
      </c>
      <c r="S4013" s="7">
        <f t="shared" si="311"/>
        <v>7.6</v>
      </c>
      <c r="T4013" s="7">
        <f t="shared" si="314"/>
        <v>4.75</v>
      </c>
      <c r="U4013" t="s">
        <v>8317</v>
      </c>
      <c r="V4013" t="s">
        <v>8318</v>
      </c>
    </row>
    <row r="4014" spans="1:22" ht="45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4">
        <f t="shared" si="312"/>
        <v>42096.294548611113</v>
      </c>
      <c r="M4014" s="19">
        <f t="shared" si="313"/>
        <v>2015</v>
      </c>
      <c r="N4014" s="14">
        <f t="shared" si="310"/>
        <v>42126.294548611113</v>
      </c>
      <c r="O4014" t="b">
        <v>0</v>
      </c>
      <c r="P4014">
        <v>0</v>
      </c>
      <c r="Q4014" t="b">
        <v>0</v>
      </c>
      <c r="R4014" t="s">
        <v>8271</v>
      </c>
      <c r="S4014" s="7">
        <f t="shared" si="311"/>
        <v>0</v>
      </c>
      <c r="T4014" s="7">
        <f t="shared" si="314"/>
        <v>0</v>
      </c>
      <c r="U4014" t="s">
        <v>8317</v>
      </c>
      <c r="V4014" t="s">
        <v>8318</v>
      </c>
    </row>
    <row r="4015" spans="1:22" ht="45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4">
        <f t="shared" si="312"/>
        <v>42021.051192129627</v>
      </c>
      <c r="M4015" s="19">
        <f t="shared" si="313"/>
        <v>2015</v>
      </c>
      <c r="N4015" s="14">
        <f t="shared" si="310"/>
        <v>42051.051192129627</v>
      </c>
      <c r="O4015" t="b">
        <v>0</v>
      </c>
      <c r="P4015">
        <v>2</v>
      </c>
      <c r="Q4015" t="b">
        <v>0</v>
      </c>
      <c r="R4015" t="s">
        <v>8271</v>
      </c>
      <c r="S4015" s="7">
        <f t="shared" si="311"/>
        <v>1.3</v>
      </c>
      <c r="T4015" s="7">
        <f t="shared" si="314"/>
        <v>13</v>
      </c>
      <c r="U4015" t="s">
        <v>8317</v>
      </c>
      <c r="V4015" t="s">
        <v>8318</v>
      </c>
    </row>
    <row r="4016" spans="1:22" ht="4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4">
        <f t="shared" si="312"/>
        <v>42418.996168981481</v>
      </c>
      <c r="M4016" s="19">
        <f t="shared" si="313"/>
        <v>2016</v>
      </c>
      <c r="N4016" s="14">
        <f t="shared" si="310"/>
        <v>42433.996168981481</v>
      </c>
      <c r="O4016" t="b">
        <v>0</v>
      </c>
      <c r="P4016">
        <v>0</v>
      </c>
      <c r="Q4016" t="b">
        <v>0</v>
      </c>
      <c r="R4016" t="s">
        <v>8271</v>
      </c>
      <c r="S4016" s="7">
        <f t="shared" si="311"/>
        <v>0</v>
      </c>
      <c r="T4016" s="7">
        <f t="shared" si="314"/>
        <v>0</v>
      </c>
      <c r="U4016" t="s">
        <v>8317</v>
      </c>
      <c r="V4016" t="s">
        <v>8318</v>
      </c>
    </row>
    <row r="4017" spans="1:22" ht="4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4">
        <f t="shared" si="312"/>
        <v>42174.530821759261</v>
      </c>
      <c r="M4017" s="19">
        <f t="shared" si="313"/>
        <v>2015</v>
      </c>
      <c r="N4017" s="14">
        <f t="shared" si="310"/>
        <v>42204.530821759261</v>
      </c>
      <c r="O4017" t="b">
        <v>0</v>
      </c>
      <c r="P4017">
        <v>1</v>
      </c>
      <c r="Q4017" t="b">
        <v>0</v>
      </c>
      <c r="R4017" t="s">
        <v>8271</v>
      </c>
      <c r="S4017" s="7">
        <f t="shared" si="311"/>
        <v>1.4285714285714287E-2</v>
      </c>
      <c r="T4017" s="7">
        <f t="shared" si="314"/>
        <v>1</v>
      </c>
      <c r="U4017" t="s">
        <v>8317</v>
      </c>
      <c r="V4017" t="s">
        <v>8318</v>
      </c>
    </row>
    <row r="4018" spans="1:22" ht="4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4">
        <f t="shared" si="312"/>
        <v>41869.622685185182</v>
      </c>
      <c r="M4018" s="19">
        <f t="shared" si="313"/>
        <v>2014</v>
      </c>
      <c r="N4018" s="14">
        <f t="shared" si="310"/>
        <v>41899.622685185182</v>
      </c>
      <c r="O4018" t="b">
        <v>0</v>
      </c>
      <c r="P4018">
        <v>7</v>
      </c>
      <c r="Q4018" t="b">
        <v>0</v>
      </c>
      <c r="R4018" t="s">
        <v>8271</v>
      </c>
      <c r="S4018" s="7">
        <f t="shared" si="311"/>
        <v>14.000000000000002</v>
      </c>
      <c r="T4018" s="7">
        <f t="shared" si="314"/>
        <v>10</v>
      </c>
      <c r="U4018" t="s">
        <v>8317</v>
      </c>
      <c r="V4018" t="s">
        <v>8318</v>
      </c>
    </row>
    <row r="4019" spans="1:22" ht="4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2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4">
        <f t="shared" si="312"/>
        <v>41856.422152777777</v>
      </c>
      <c r="M4019" s="19">
        <f t="shared" si="313"/>
        <v>2014</v>
      </c>
      <c r="N4019" s="14">
        <f t="shared" si="310"/>
        <v>41886.422152777777</v>
      </c>
      <c r="O4019" t="b">
        <v>0</v>
      </c>
      <c r="P4019">
        <v>2</v>
      </c>
      <c r="Q4019" t="b">
        <v>0</v>
      </c>
      <c r="R4019" t="s">
        <v>8271</v>
      </c>
      <c r="S4019" s="7">
        <f t="shared" si="311"/>
        <v>1.05</v>
      </c>
      <c r="T4019" s="7">
        <f t="shared" si="314"/>
        <v>52.5</v>
      </c>
      <c r="U4019" t="s">
        <v>8317</v>
      </c>
      <c r="V4019" t="s">
        <v>8318</v>
      </c>
    </row>
    <row r="4020" spans="1:22" ht="30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4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4">
        <f t="shared" si="312"/>
        <v>42620.66097222222</v>
      </c>
      <c r="M4020" s="19">
        <f t="shared" si="313"/>
        <v>2016</v>
      </c>
      <c r="N4020" s="14">
        <f t="shared" si="310"/>
        <v>42650.66097222222</v>
      </c>
      <c r="O4020" t="b">
        <v>0</v>
      </c>
      <c r="P4020">
        <v>4</v>
      </c>
      <c r="Q4020" t="b">
        <v>0</v>
      </c>
      <c r="R4020" t="s">
        <v>8271</v>
      </c>
      <c r="S4020" s="7">
        <f t="shared" si="311"/>
        <v>8.6666666666666679</v>
      </c>
      <c r="T4020" s="7">
        <f t="shared" si="314"/>
        <v>32.5</v>
      </c>
      <c r="U4020" t="s">
        <v>8317</v>
      </c>
      <c r="V4020" t="s">
        <v>8318</v>
      </c>
    </row>
    <row r="4021" spans="1:22" ht="4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4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4">
        <f t="shared" si="312"/>
        <v>42417.425879629634</v>
      </c>
      <c r="M4021" s="19">
        <f t="shared" si="313"/>
        <v>2016</v>
      </c>
      <c r="N4021" s="14">
        <f t="shared" si="310"/>
        <v>42475.436111111107</v>
      </c>
      <c r="O4021" t="b">
        <v>0</v>
      </c>
      <c r="P4021">
        <v>4</v>
      </c>
      <c r="Q4021" t="b">
        <v>0</v>
      </c>
      <c r="R4021" t="s">
        <v>8271</v>
      </c>
      <c r="S4021" s="7">
        <f t="shared" si="311"/>
        <v>0.82857142857142851</v>
      </c>
      <c r="T4021" s="7">
        <f t="shared" si="314"/>
        <v>7.25</v>
      </c>
      <c r="U4021" t="s">
        <v>8317</v>
      </c>
      <c r="V4021" t="s">
        <v>8318</v>
      </c>
    </row>
    <row r="4022" spans="1:22" ht="4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3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4">
        <f t="shared" si="312"/>
        <v>42056.940960648149</v>
      </c>
      <c r="M4022" s="19">
        <f t="shared" si="313"/>
        <v>2015</v>
      </c>
      <c r="N4022" s="14">
        <f t="shared" si="310"/>
        <v>42086.899293981478</v>
      </c>
      <c r="O4022" t="b">
        <v>0</v>
      </c>
      <c r="P4022">
        <v>3</v>
      </c>
      <c r="Q4022" t="b">
        <v>0</v>
      </c>
      <c r="R4022" t="s">
        <v>8271</v>
      </c>
      <c r="S4022" s="7">
        <f t="shared" si="311"/>
        <v>16.666666666666664</v>
      </c>
      <c r="T4022" s="7">
        <f t="shared" si="314"/>
        <v>33.333333333333336</v>
      </c>
      <c r="U4022" t="s">
        <v>8317</v>
      </c>
      <c r="V4022" t="s">
        <v>8318</v>
      </c>
    </row>
    <row r="4023" spans="1:22" ht="30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2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4">
        <f t="shared" si="312"/>
        <v>41878.661550925928</v>
      </c>
      <c r="M4023" s="19">
        <f t="shared" si="313"/>
        <v>2014</v>
      </c>
      <c r="N4023" s="14">
        <f t="shared" si="310"/>
        <v>41938.661550925928</v>
      </c>
      <c r="O4023" t="b">
        <v>0</v>
      </c>
      <c r="P4023">
        <v>2</v>
      </c>
      <c r="Q4023" t="b">
        <v>0</v>
      </c>
      <c r="R4023" t="s">
        <v>8271</v>
      </c>
      <c r="S4023" s="7">
        <f t="shared" si="311"/>
        <v>0.83333333333333337</v>
      </c>
      <c r="T4023" s="7">
        <f t="shared" si="314"/>
        <v>62.5</v>
      </c>
      <c r="U4023" t="s">
        <v>8317</v>
      </c>
      <c r="V4023" t="s">
        <v>8318</v>
      </c>
    </row>
    <row r="4024" spans="1:22" ht="30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197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4">
        <f t="shared" si="312"/>
        <v>41990.334108796298</v>
      </c>
      <c r="M4024" s="19">
        <f t="shared" si="313"/>
        <v>2014</v>
      </c>
      <c r="N4024" s="14">
        <f t="shared" si="310"/>
        <v>42035.870833333334</v>
      </c>
      <c r="O4024" t="b">
        <v>0</v>
      </c>
      <c r="P4024">
        <v>197</v>
      </c>
      <c r="Q4024" t="b">
        <v>0</v>
      </c>
      <c r="R4024" t="s">
        <v>8271</v>
      </c>
      <c r="S4024" s="7">
        <f t="shared" si="311"/>
        <v>69.561111111111103</v>
      </c>
      <c r="T4024" s="7">
        <f t="shared" si="314"/>
        <v>63.558375634517766</v>
      </c>
      <c r="U4024" t="s">
        <v>8317</v>
      </c>
      <c r="V4024" t="s">
        <v>8318</v>
      </c>
    </row>
    <row r="4025" spans="1:22" ht="4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4">
        <f t="shared" si="312"/>
        <v>42408.749571759261</v>
      </c>
      <c r="M4025" s="19">
        <f t="shared" si="313"/>
        <v>2016</v>
      </c>
      <c r="N4025" s="14">
        <f t="shared" si="310"/>
        <v>42453.707905092597</v>
      </c>
      <c r="O4025" t="b">
        <v>0</v>
      </c>
      <c r="P4025">
        <v>0</v>
      </c>
      <c r="Q4025" t="b">
        <v>0</v>
      </c>
      <c r="R4025" t="s">
        <v>8271</v>
      </c>
      <c r="S4025" s="7">
        <f t="shared" si="311"/>
        <v>0</v>
      </c>
      <c r="T4025" s="7">
        <f t="shared" si="314"/>
        <v>0</v>
      </c>
      <c r="U4025" t="s">
        <v>8317</v>
      </c>
      <c r="V4025" t="s">
        <v>8318</v>
      </c>
    </row>
    <row r="4026" spans="1:22" ht="4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4">
        <f t="shared" si="312"/>
        <v>42217.420104166667</v>
      </c>
      <c r="M4026" s="19">
        <f t="shared" si="313"/>
        <v>2015</v>
      </c>
      <c r="N4026" s="14">
        <f t="shared" si="310"/>
        <v>42247.420104166667</v>
      </c>
      <c r="O4026" t="b">
        <v>0</v>
      </c>
      <c r="P4026">
        <v>1</v>
      </c>
      <c r="Q4026" t="b">
        <v>0</v>
      </c>
      <c r="R4026" t="s">
        <v>8271</v>
      </c>
      <c r="S4026" s="7">
        <f t="shared" si="311"/>
        <v>1.25</v>
      </c>
      <c r="T4026" s="7">
        <f t="shared" si="314"/>
        <v>10</v>
      </c>
      <c r="U4026" t="s">
        <v>8317</v>
      </c>
      <c r="V4026" t="s">
        <v>8318</v>
      </c>
    </row>
    <row r="4027" spans="1:22" ht="45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4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4">
        <f t="shared" si="312"/>
        <v>42150.987685185188</v>
      </c>
      <c r="M4027" s="19">
        <f t="shared" si="313"/>
        <v>2015</v>
      </c>
      <c r="N4027" s="14">
        <f t="shared" si="310"/>
        <v>42210.987685185188</v>
      </c>
      <c r="O4027" t="b">
        <v>0</v>
      </c>
      <c r="P4027">
        <v>4</v>
      </c>
      <c r="Q4027" t="b">
        <v>0</v>
      </c>
      <c r="R4027" t="s">
        <v>8271</v>
      </c>
      <c r="S4027" s="7">
        <f t="shared" si="311"/>
        <v>5</v>
      </c>
      <c r="T4027" s="7">
        <f t="shared" si="314"/>
        <v>62.5</v>
      </c>
      <c r="U4027" t="s">
        <v>8317</v>
      </c>
      <c r="V4027" t="s">
        <v>8318</v>
      </c>
    </row>
    <row r="4028" spans="1:22" ht="4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4">
        <f t="shared" si="312"/>
        <v>42282.405543981484</v>
      </c>
      <c r="M4028" s="19">
        <f t="shared" si="313"/>
        <v>2015</v>
      </c>
      <c r="N4028" s="14">
        <f t="shared" si="310"/>
        <v>42342.447210648148</v>
      </c>
      <c r="O4028" t="b">
        <v>0</v>
      </c>
      <c r="P4028">
        <v>0</v>
      </c>
      <c r="Q4028" t="b">
        <v>0</v>
      </c>
      <c r="R4028" t="s">
        <v>8271</v>
      </c>
      <c r="S4028" s="7">
        <f t="shared" si="311"/>
        <v>0</v>
      </c>
      <c r="T4028" s="7">
        <f t="shared" si="314"/>
        <v>0</v>
      </c>
      <c r="U4028" t="s">
        <v>8317</v>
      </c>
      <c r="V4028" t="s">
        <v>8318</v>
      </c>
    </row>
    <row r="4029" spans="1:22" ht="4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7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4">
        <f t="shared" si="312"/>
        <v>42768.72084490741</v>
      </c>
      <c r="M4029" s="19">
        <f t="shared" si="313"/>
        <v>2017</v>
      </c>
      <c r="N4029" s="14">
        <f t="shared" si="310"/>
        <v>42788.791666666672</v>
      </c>
      <c r="O4029" t="b">
        <v>0</v>
      </c>
      <c r="P4029">
        <v>7</v>
      </c>
      <c r="Q4029" t="b">
        <v>0</v>
      </c>
      <c r="R4029" t="s">
        <v>8271</v>
      </c>
      <c r="S4029" s="7">
        <f t="shared" si="311"/>
        <v>7.166666666666667</v>
      </c>
      <c r="T4029" s="7">
        <f t="shared" si="314"/>
        <v>30.714285714285715</v>
      </c>
      <c r="U4029" t="s">
        <v>8317</v>
      </c>
      <c r="V4029" t="s">
        <v>8318</v>
      </c>
    </row>
    <row r="4030" spans="1:22" ht="4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11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4">
        <f t="shared" si="312"/>
        <v>41765.688657407409</v>
      </c>
      <c r="M4030" s="19">
        <f t="shared" si="313"/>
        <v>2014</v>
      </c>
      <c r="N4030" s="14">
        <f t="shared" si="310"/>
        <v>41795.688657407409</v>
      </c>
      <c r="O4030" t="b">
        <v>0</v>
      </c>
      <c r="P4030">
        <v>11</v>
      </c>
      <c r="Q4030" t="b">
        <v>0</v>
      </c>
      <c r="R4030" t="s">
        <v>8271</v>
      </c>
      <c r="S4030" s="7">
        <f t="shared" si="311"/>
        <v>28.050000000000004</v>
      </c>
      <c r="T4030" s="7">
        <f t="shared" si="314"/>
        <v>51</v>
      </c>
      <c r="U4030" t="s">
        <v>8317</v>
      </c>
      <c r="V4030" t="s">
        <v>8318</v>
      </c>
    </row>
    <row r="4031" spans="1:22" ht="4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4">
        <f t="shared" si="312"/>
        <v>42321.77511574074</v>
      </c>
      <c r="M4031" s="19">
        <f t="shared" si="313"/>
        <v>2015</v>
      </c>
      <c r="N4031" s="14">
        <f t="shared" si="310"/>
        <v>42351.77511574074</v>
      </c>
      <c r="O4031" t="b">
        <v>0</v>
      </c>
      <c r="P4031">
        <v>0</v>
      </c>
      <c r="Q4031" t="b">
        <v>0</v>
      </c>
      <c r="R4031" t="s">
        <v>8271</v>
      </c>
      <c r="S4031" s="7">
        <f t="shared" si="311"/>
        <v>0</v>
      </c>
      <c r="T4031" s="7">
        <f t="shared" si="314"/>
        <v>0</v>
      </c>
      <c r="U4031" t="s">
        <v>8317</v>
      </c>
      <c r="V4031" t="s">
        <v>8318</v>
      </c>
    </row>
    <row r="4032" spans="1:22" ht="45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6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4">
        <f t="shared" si="312"/>
        <v>42374.405081018514</v>
      </c>
      <c r="M4032" s="19">
        <f t="shared" si="313"/>
        <v>2016</v>
      </c>
      <c r="N4032" s="14">
        <f t="shared" si="310"/>
        <v>42403.53402777778</v>
      </c>
      <c r="O4032" t="b">
        <v>0</v>
      </c>
      <c r="P4032">
        <v>6</v>
      </c>
      <c r="Q4032" t="b">
        <v>0</v>
      </c>
      <c r="R4032" t="s">
        <v>8271</v>
      </c>
      <c r="S4032" s="7">
        <f t="shared" si="311"/>
        <v>16</v>
      </c>
      <c r="T4032" s="7">
        <f t="shared" si="314"/>
        <v>66.666666666666671</v>
      </c>
      <c r="U4032" t="s">
        <v>8317</v>
      </c>
      <c r="V4032" t="s">
        <v>8318</v>
      </c>
    </row>
    <row r="4033" spans="1:22" ht="4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4">
        <f t="shared" si="312"/>
        <v>41941.335231481484</v>
      </c>
      <c r="M4033" s="19">
        <f t="shared" si="313"/>
        <v>2014</v>
      </c>
      <c r="N4033" s="14">
        <f t="shared" si="310"/>
        <v>41991.376898148148</v>
      </c>
      <c r="O4033" t="b">
        <v>0</v>
      </c>
      <c r="P4033">
        <v>0</v>
      </c>
      <c r="Q4033" t="b">
        <v>0</v>
      </c>
      <c r="R4033" t="s">
        <v>8271</v>
      </c>
      <c r="S4033" s="7">
        <f t="shared" si="311"/>
        <v>0</v>
      </c>
      <c r="T4033" s="7">
        <f t="shared" si="314"/>
        <v>0</v>
      </c>
      <c r="U4033" t="s">
        <v>8317</v>
      </c>
      <c r="V4033" t="s">
        <v>8318</v>
      </c>
    </row>
    <row r="4034" spans="1:22" ht="4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7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4">
        <f t="shared" si="312"/>
        <v>42293.559212962966</v>
      </c>
      <c r="M4034" s="19">
        <f t="shared" si="313"/>
        <v>2015</v>
      </c>
      <c r="N4034" s="14">
        <f t="shared" ref="N4034:N4097" si="315">(J4034/86400)+25569+(-6/24)</f>
        <v>42353.60087962963</v>
      </c>
      <c r="O4034" t="b">
        <v>0</v>
      </c>
      <c r="P4034">
        <v>7</v>
      </c>
      <c r="Q4034" t="b">
        <v>0</v>
      </c>
      <c r="R4034" t="s">
        <v>8271</v>
      </c>
      <c r="S4034" s="7">
        <f t="shared" ref="S4034:S4097" si="316">F4034/D4034*100</f>
        <v>6.8287037037037033</v>
      </c>
      <c r="T4034" s="7">
        <f t="shared" si="314"/>
        <v>59</v>
      </c>
      <c r="U4034" t="s">
        <v>8317</v>
      </c>
      <c r="V4034" t="s">
        <v>8318</v>
      </c>
    </row>
    <row r="4035" spans="1:22" ht="4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94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4">
        <f t="shared" ref="L4035:L4098" si="317">(K4035/86400)+25569+(-6/24)</f>
        <v>42614.018796296295</v>
      </c>
      <c r="M4035" s="19">
        <f t="shared" ref="M4035:M4098" si="318">YEAR(L4035)</f>
        <v>2016</v>
      </c>
      <c r="N4035" s="14">
        <f t="shared" si="315"/>
        <v>42645.125</v>
      </c>
      <c r="O4035" t="b">
        <v>0</v>
      </c>
      <c r="P4035">
        <v>94</v>
      </c>
      <c r="Q4035" t="b">
        <v>0</v>
      </c>
      <c r="R4035" t="s">
        <v>8271</v>
      </c>
      <c r="S4035" s="7">
        <f t="shared" si="316"/>
        <v>25.698702928870294</v>
      </c>
      <c r="T4035" s="7">
        <f t="shared" ref="T4035:T4098" si="319">IFERROR(F4035/P4035,0)</f>
        <v>65.340319148936175</v>
      </c>
      <c r="U4035" t="s">
        <v>8317</v>
      </c>
      <c r="V4035" t="s">
        <v>8318</v>
      </c>
    </row>
    <row r="4036" spans="1:22" ht="4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4">
        <f t="shared" si="317"/>
        <v>42067.697337962964</v>
      </c>
      <c r="M4036" s="19">
        <f t="shared" si="318"/>
        <v>2015</v>
      </c>
      <c r="N4036" s="14">
        <f t="shared" si="315"/>
        <v>42097.655671296292</v>
      </c>
      <c r="O4036" t="b">
        <v>0</v>
      </c>
      <c r="P4036">
        <v>2</v>
      </c>
      <c r="Q4036" t="b">
        <v>0</v>
      </c>
      <c r="R4036" t="s">
        <v>8271</v>
      </c>
      <c r="S4036" s="7">
        <f t="shared" si="316"/>
        <v>1.4814814814814816</v>
      </c>
      <c r="T4036" s="7">
        <f t="shared" si="319"/>
        <v>100</v>
      </c>
      <c r="U4036" t="s">
        <v>8317</v>
      </c>
      <c r="V4036" t="s">
        <v>8318</v>
      </c>
    </row>
    <row r="4037" spans="1:22" ht="30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25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4">
        <f t="shared" si="317"/>
        <v>41903.632951388892</v>
      </c>
      <c r="M4037" s="19">
        <f t="shared" si="318"/>
        <v>2014</v>
      </c>
      <c r="N4037" s="14">
        <f t="shared" si="315"/>
        <v>41933.632951388892</v>
      </c>
      <c r="O4037" t="b">
        <v>0</v>
      </c>
      <c r="P4037">
        <v>25</v>
      </c>
      <c r="Q4037" t="b">
        <v>0</v>
      </c>
      <c r="R4037" t="s">
        <v>8271</v>
      </c>
      <c r="S4037" s="7">
        <f t="shared" si="316"/>
        <v>36.85</v>
      </c>
      <c r="T4037" s="7">
        <f t="shared" si="319"/>
        <v>147.4</v>
      </c>
      <c r="U4037" t="s">
        <v>8317</v>
      </c>
      <c r="V4037" t="s">
        <v>8318</v>
      </c>
    </row>
    <row r="4038" spans="1:22" ht="4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17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4">
        <f t="shared" si="317"/>
        <v>41804.687083333338</v>
      </c>
      <c r="M4038" s="19">
        <f t="shared" si="318"/>
        <v>2014</v>
      </c>
      <c r="N4038" s="14">
        <f t="shared" si="315"/>
        <v>41821.6875</v>
      </c>
      <c r="O4038" t="b">
        <v>0</v>
      </c>
      <c r="P4038">
        <v>17</v>
      </c>
      <c r="Q4038" t="b">
        <v>0</v>
      </c>
      <c r="R4038" t="s">
        <v>8271</v>
      </c>
      <c r="S4038" s="7">
        <f t="shared" si="316"/>
        <v>47.05</v>
      </c>
      <c r="T4038" s="7">
        <f t="shared" si="319"/>
        <v>166.05882352941177</v>
      </c>
      <c r="U4038" t="s">
        <v>8317</v>
      </c>
      <c r="V4038" t="s">
        <v>8318</v>
      </c>
    </row>
    <row r="4039" spans="1:22" ht="45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2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4">
        <f t="shared" si="317"/>
        <v>42496.820775462962</v>
      </c>
      <c r="M4039" s="19">
        <f t="shared" si="318"/>
        <v>2016</v>
      </c>
      <c r="N4039" s="14">
        <f t="shared" si="315"/>
        <v>42514.350694444445</v>
      </c>
      <c r="O4039" t="b">
        <v>0</v>
      </c>
      <c r="P4039">
        <v>2</v>
      </c>
      <c r="Q4039" t="b">
        <v>0</v>
      </c>
      <c r="R4039" t="s">
        <v>8271</v>
      </c>
      <c r="S4039" s="7">
        <f t="shared" si="316"/>
        <v>11.428571428571429</v>
      </c>
      <c r="T4039" s="7">
        <f t="shared" si="319"/>
        <v>40</v>
      </c>
      <c r="U4039" t="s">
        <v>8317</v>
      </c>
      <c r="V4039" t="s">
        <v>8318</v>
      </c>
    </row>
    <row r="4040" spans="1:22" ht="4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4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4">
        <f t="shared" si="317"/>
        <v>41869.548726851848</v>
      </c>
      <c r="M4040" s="19">
        <f t="shared" si="318"/>
        <v>2014</v>
      </c>
      <c r="N4040" s="14">
        <f t="shared" si="315"/>
        <v>41929.548726851848</v>
      </c>
      <c r="O4040" t="b">
        <v>0</v>
      </c>
      <c r="P4040">
        <v>4</v>
      </c>
      <c r="Q4040" t="b">
        <v>0</v>
      </c>
      <c r="R4040" t="s">
        <v>8271</v>
      </c>
      <c r="S4040" s="7">
        <f t="shared" si="316"/>
        <v>12.04</v>
      </c>
      <c r="T4040" s="7">
        <f t="shared" si="319"/>
        <v>75.25</v>
      </c>
      <c r="U4040" t="s">
        <v>8317</v>
      </c>
      <c r="V4040" t="s">
        <v>8318</v>
      </c>
    </row>
    <row r="4041" spans="1:22" ht="30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5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4">
        <f t="shared" si="317"/>
        <v>42305.420914351853</v>
      </c>
      <c r="M4041" s="19">
        <f t="shared" si="318"/>
        <v>2015</v>
      </c>
      <c r="N4041" s="14">
        <f t="shared" si="315"/>
        <v>42338.999305555553</v>
      </c>
      <c r="O4041" t="b">
        <v>0</v>
      </c>
      <c r="P4041">
        <v>5</v>
      </c>
      <c r="Q4041" t="b">
        <v>0</v>
      </c>
      <c r="R4041" t="s">
        <v>8271</v>
      </c>
      <c r="S4041" s="7">
        <f t="shared" si="316"/>
        <v>60</v>
      </c>
      <c r="T4041" s="7">
        <f t="shared" si="319"/>
        <v>60</v>
      </c>
      <c r="U4041" t="s">
        <v>8317</v>
      </c>
      <c r="V4041" t="s">
        <v>8318</v>
      </c>
    </row>
    <row r="4042" spans="1:22" ht="4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4">
        <f t="shared" si="317"/>
        <v>42143.981527777782</v>
      </c>
      <c r="M4042" s="19">
        <f t="shared" si="318"/>
        <v>2015</v>
      </c>
      <c r="N4042" s="14">
        <f t="shared" si="315"/>
        <v>42202.875</v>
      </c>
      <c r="O4042" t="b">
        <v>0</v>
      </c>
      <c r="P4042">
        <v>2</v>
      </c>
      <c r="Q4042" t="b">
        <v>0</v>
      </c>
      <c r="R4042" t="s">
        <v>8271</v>
      </c>
      <c r="S4042" s="7">
        <f t="shared" si="316"/>
        <v>31.25</v>
      </c>
      <c r="T4042" s="7">
        <f t="shared" si="319"/>
        <v>1250</v>
      </c>
      <c r="U4042" t="s">
        <v>8317</v>
      </c>
      <c r="V4042" t="s">
        <v>8318</v>
      </c>
    </row>
    <row r="4043" spans="1:22" ht="30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4">
        <f t="shared" si="317"/>
        <v>42559.224004629628</v>
      </c>
      <c r="M4043" s="19">
        <f t="shared" si="318"/>
        <v>2016</v>
      </c>
      <c r="N4043" s="14">
        <f t="shared" si="315"/>
        <v>42619.224004629628</v>
      </c>
      <c r="O4043" t="b">
        <v>0</v>
      </c>
      <c r="P4043">
        <v>2</v>
      </c>
      <c r="Q4043" t="b">
        <v>0</v>
      </c>
      <c r="R4043" t="s">
        <v>8271</v>
      </c>
      <c r="S4043" s="7">
        <f t="shared" si="316"/>
        <v>0.42</v>
      </c>
      <c r="T4043" s="7">
        <f t="shared" si="319"/>
        <v>10.5</v>
      </c>
      <c r="U4043" t="s">
        <v>8317</v>
      </c>
      <c r="V4043" t="s">
        <v>8318</v>
      </c>
    </row>
    <row r="4044" spans="1:22" ht="4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3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4">
        <f t="shared" si="317"/>
        <v>41994.834074074075</v>
      </c>
      <c r="M4044" s="19">
        <f t="shared" si="318"/>
        <v>2014</v>
      </c>
      <c r="N4044" s="14">
        <f t="shared" si="315"/>
        <v>42024.552777777775</v>
      </c>
      <c r="O4044" t="b">
        <v>0</v>
      </c>
      <c r="P4044">
        <v>3</v>
      </c>
      <c r="Q4044" t="b">
        <v>0</v>
      </c>
      <c r="R4044" t="s">
        <v>8271</v>
      </c>
      <c r="S4044" s="7">
        <f t="shared" si="316"/>
        <v>0.21</v>
      </c>
      <c r="T4044" s="7">
        <f t="shared" si="319"/>
        <v>7</v>
      </c>
      <c r="U4044" t="s">
        <v>8317</v>
      </c>
      <c r="V4044" t="s">
        <v>8318</v>
      </c>
    </row>
    <row r="4045" spans="1:22" ht="30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4">
        <f t="shared" si="317"/>
        <v>41948.707465277781</v>
      </c>
      <c r="M4045" s="19">
        <f t="shared" si="318"/>
        <v>2014</v>
      </c>
      <c r="N4045" s="14">
        <f t="shared" si="315"/>
        <v>41963.707465277781</v>
      </c>
      <c r="O4045" t="b">
        <v>0</v>
      </c>
      <c r="P4045">
        <v>0</v>
      </c>
      <c r="Q4045" t="b">
        <v>0</v>
      </c>
      <c r="R4045" t="s">
        <v>8271</v>
      </c>
      <c r="S4045" s="7">
        <f t="shared" si="316"/>
        <v>0</v>
      </c>
      <c r="T4045" s="7">
        <f t="shared" si="319"/>
        <v>0</v>
      </c>
      <c r="U4045" t="s">
        <v>8317</v>
      </c>
      <c r="V4045" t="s">
        <v>8318</v>
      </c>
    </row>
    <row r="4046" spans="1:22" ht="4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4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4">
        <f t="shared" si="317"/>
        <v>42073.969699074078</v>
      </c>
      <c r="M4046" s="19">
        <f t="shared" si="318"/>
        <v>2015</v>
      </c>
      <c r="N4046" s="14">
        <f t="shared" si="315"/>
        <v>42103.958333333328</v>
      </c>
      <c r="O4046" t="b">
        <v>0</v>
      </c>
      <c r="P4046">
        <v>4</v>
      </c>
      <c r="Q4046" t="b">
        <v>0</v>
      </c>
      <c r="R4046" t="s">
        <v>8271</v>
      </c>
      <c r="S4046" s="7">
        <f t="shared" si="316"/>
        <v>37.5</v>
      </c>
      <c r="T4046" s="7">
        <f t="shared" si="319"/>
        <v>56.25</v>
      </c>
      <c r="U4046" t="s">
        <v>8317</v>
      </c>
      <c r="V4046" t="s">
        <v>8318</v>
      </c>
    </row>
    <row r="4047" spans="1:22" ht="45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4">
        <f t="shared" si="317"/>
        <v>41841.951261574075</v>
      </c>
      <c r="M4047" s="19">
        <f t="shared" si="318"/>
        <v>2014</v>
      </c>
      <c r="N4047" s="14">
        <f t="shared" si="315"/>
        <v>41871.951261574075</v>
      </c>
      <c r="O4047" t="b">
        <v>0</v>
      </c>
      <c r="P4047">
        <v>1</v>
      </c>
      <c r="Q4047" t="b">
        <v>0</v>
      </c>
      <c r="R4047" t="s">
        <v>8271</v>
      </c>
      <c r="S4047" s="7">
        <f t="shared" si="316"/>
        <v>0.02</v>
      </c>
      <c r="T4047" s="7">
        <f t="shared" si="319"/>
        <v>1</v>
      </c>
      <c r="U4047" t="s">
        <v>8317</v>
      </c>
      <c r="V4047" t="s">
        <v>8318</v>
      </c>
    </row>
    <row r="4048" spans="1:22" ht="45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12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4">
        <f t="shared" si="317"/>
        <v>41904.400578703702</v>
      </c>
      <c r="M4048" s="19">
        <f t="shared" si="318"/>
        <v>2014</v>
      </c>
      <c r="N4048" s="14">
        <f t="shared" si="315"/>
        <v>41934.400578703702</v>
      </c>
      <c r="O4048" t="b">
        <v>0</v>
      </c>
      <c r="P4048">
        <v>12</v>
      </c>
      <c r="Q4048" t="b">
        <v>0</v>
      </c>
      <c r="R4048" t="s">
        <v>8271</v>
      </c>
      <c r="S4048" s="7">
        <f t="shared" si="316"/>
        <v>8.2142857142857135</v>
      </c>
      <c r="T4048" s="7">
        <f t="shared" si="319"/>
        <v>38.333333333333336</v>
      </c>
      <c r="U4048" t="s">
        <v>8317</v>
      </c>
      <c r="V4048" t="s">
        <v>8318</v>
      </c>
    </row>
    <row r="4049" spans="1:22" ht="4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4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4">
        <f t="shared" si="317"/>
        <v>41990.772488425922</v>
      </c>
      <c r="M4049" s="19">
        <f t="shared" si="318"/>
        <v>2014</v>
      </c>
      <c r="N4049" s="14">
        <f t="shared" si="315"/>
        <v>42014.791666666672</v>
      </c>
      <c r="O4049" t="b">
        <v>0</v>
      </c>
      <c r="P4049">
        <v>4</v>
      </c>
      <c r="Q4049" t="b">
        <v>0</v>
      </c>
      <c r="R4049" t="s">
        <v>8271</v>
      </c>
      <c r="S4049" s="7">
        <f t="shared" si="316"/>
        <v>2.1999999999999997</v>
      </c>
      <c r="T4049" s="7">
        <f t="shared" si="319"/>
        <v>27.5</v>
      </c>
      <c r="U4049" t="s">
        <v>8317</v>
      </c>
      <c r="V4049" t="s">
        <v>8318</v>
      </c>
    </row>
    <row r="4050" spans="1:22" ht="45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91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4">
        <f t="shared" si="317"/>
        <v>42436.259108796294</v>
      </c>
      <c r="M4050" s="19">
        <f t="shared" si="318"/>
        <v>2016</v>
      </c>
      <c r="N4050" s="14">
        <f t="shared" si="315"/>
        <v>42471.217442129629</v>
      </c>
      <c r="O4050" t="b">
        <v>0</v>
      </c>
      <c r="P4050">
        <v>91</v>
      </c>
      <c r="Q4050" t="b">
        <v>0</v>
      </c>
      <c r="R4050" t="s">
        <v>8271</v>
      </c>
      <c r="S4050" s="7">
        <f t="shared" si="316"/>
        <v>17.652941176470588</v>
      </c>
      <c r="T4050" s="7">
        <f t="shared" si="319"/>
        <v>32.978021978021978</v>
      </c>
      <c r="U4050" t="s">
        <v>8317</v>
      </c>
      <c r="V4050" t="s">
        <v>8318</v>
      </c>
    </row>
    <row r="4051" spans="1:22" ht="4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4">
        <f t="shared" si="317"/>
        <v>42169.708506944444</v>
      </c>
      <c r="M4051" s="19">
        <f t="shared" si="318"/>
        <v>2015</v>
      </c>
      <c r="N4051" s="14">
        <f t="shared" si="315"/>
        <v>42199.708506944444</v>
      </c>
      <c r="O4051" t="b">
        <v>0</v>
      </c>
      <c r="P4051">
        <v>1</v>
      </c>
      <c r="Q4051" t="b">
        <v>0</v>
      </c>
      <c r="R4051" t="s">
        <v>8271</v>
      </c>
      <c r="S4051" s="7">
        <f t="shared" si="316"/>
        <v>0.08</v>
      </c>
      <c r="T4051" s="7">
        <f t="shared" si="319"/>
        <v>16</v>
      </c>
      <c r="U4051" t="s">
        <v>8317</v>
      </c>
      <c r="V4051" t="s">
        <v>8318</v>
      </c>
    </row>
    <row r="4052" spans="1:22" ht="45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4">
        <f t="shared" si="317"/>
        <v>41905.386469907404</v>
      </c>
      <c r="M4052" s="19">
        <f t="shared" si="318"/>
        <v>2014</v>
      </c>
      <c r="N4052" s="14">
        <f t="shared" si="315"/>
        <v>41935.386469907404</v>
      </c>
      <c r="O4052" t="b">
        <v>0</v>
      </c>
      <c r="P4052">
        <v>1</v>
      </c>
      <c r="Q4052" t="b">
        <v>0</v>
      </c>
      <c r="R4052" t="s">
        <v>8271</v>
      </c>
      <c r="S4052" s="7">
        <f t="shared" si="316"/>
        <v>6.6666666666666666E-2</v>
      </c>
      <c r="T4052" s="7">
        <f t="shared" si="319"/>
        <v>1</v>
      </c>
      <c r="U4052" t="s">
        <v>8317</v>
      </c>
      <c r="V4052" t="s">
        <v>8318</v>
      </c>
    </row>
    <row r="4053" spans="1:22" ht="4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4">
        <f t="shared" si="317"/>
        <v>41761.560150462959</v>
      </c>
      <c r="M4053" s="19">
        <f t="shared" si="318"/>
        <v>2014</v>
      </c>
      <c r="N4053" s="14">
        <f t="shared" si="315"/>
        <v>41768.036805555559</v>
      </c>
      <c r="O4053" t="b">
        <v>0</v>
      </c>
      <c r="P4053">
        <v>0</v>
      </c>
      <c r="Q4053" t="b">
        <v>0</v>
      </c>
      <c r="R4053" t="s">
        <v>8271</v>
      </c>
      <c r="S4053" s="7">
        <f t="shared" si="316"/>
        <v>0</v>
      </c>
      <c r="T4053" s="7">
        <f t="shared" si="319"/>
        <v>0</v>
      </c>
      <c r="U4053" t="s">
        <v>8317</v>
      </c>
      <c r="V4053" t="s">
        <v>8318</v>
      </c>
    </row>
    <row r="4054" spans="1:22" ht="60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13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4">
        <f t="shared" si="317"/>
        <v>41865.628657407404</v>
      </c>
      <c r="M4054" s="19">
        <f t="shared" si="318"/>
        <v>2014</v>
      </c>
      <c r="N4054" s="14">
        <f t="shared" si="315"/>
        <v>41925.628657407404</v>
      </c>
      <c r="O4054" t="b">
        <v>0</v>
      </c>
      <c r="P4054">
        <v>13</v>
      </c>
      <c r="Q4054" t="b">
        <v>0</v>
      </c>
      <c r="R4054" t="s">
        <v>8271</v>
      </c>
      <c r="S4054" s="7">
        <f t="shared" si="316"/>
        <v>37.533333333333339</v>
      </c>
      <c r="T4054" s="7">
        <f t="shared" si="319"/>
        <v>86.615384615384613</v>
      </c>
      <c r="U4054" t="s">
        <v>8317</v>
      </c>
      <c r="V4054" t="s">
        <v>8318</v>
      </c>
    </row>
    <row r="4055" spans="1:22" ht="4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2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4">
        <f t="shared" si="317"/>
        <v>41928.440138888887</v>
      </c>
      <c r="M4055" s="19">
        <f t="shared" si="318"/>
        <v>2014</v>
      </c>
      <c r="N4055" s="14">
        <f t="shared" si="315"/>
        <v>41958.583333333328</v>
      </c>
      <c r="O4055" t="b">
        <v>0</v>
      </c>
      <c r="P4055">
        <v>2</v>
      </c>
      <c r="Q4055" t="b">
        <v>0</v>
      </c>
      <c r="R4055" t="s">
        <v>8271</v>
      </c>
      <c r="S4055" s="7">
        <f t="shared" si="316"/>
        <v>22</v>
      </c>
      <c r="T4055" s="7">
        <f t="shared" si="319"/>
        <v>55</v>
      </c>
      <c r="U4055" t="s">
        <v>8317</v>
      </c>
      <c r="V4055" t="s">
        <v>8318</v>
      </c>
    </row>
    <row r="4056" spans="1:22" ht="4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4">
        <f t="shared" si="317"/>
        <v>42613.591261574074</v>
      </c>
      <c r="M4056" s="19">
        <f t="shared" si="318"/>
        <v>2016</v>
      </c>
      <c r="N4056" s="14">
        <f t="shared" si="315"/>
        <v>42643.916666666672</v>
      </c>
      <c r="O4056" t="b">
        <v>0</v>
      </c>
      <c r="P4056">
        <v>0</v>
      </c>
      <c r="Q4056" t="b">
        <v>0</v>
      </c>
      <c r="R4056" t="s">
        <v>8271</v>
      </c>
      <c r="S4056" s="7">
        <f t="shared" si="316"/>
        <v>0</v>
      </c>
      <c r="T4056" s="7">
        <f t="shared" si="319"/>
        <v>0</v>
      </c>
      <c r="U4056" t="s">
        <v>8317</v>
      </c>
      <c r="V4056" t="s">
        <v>8318</v>
      </c>
    </row>
    <row r="4057" spans="1:22" ht="4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21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4">
        <f t="shared" si="317"/>
        <v>41779.398506944446</v>
      </c>
      <c r="M4057" s="19">
        <f t="shared" si="318"/>
        <v>2014</v>
      </c>
      <c r="N4057" s="14">
        <f t="shared" si="315"/>
        <v>41809.398506944446</v>
      </c>
      <c r="O4057" t="b">
        <v>0</v>
      </c>
      <c r="P4057">
        <v>21</v>
      </c>
      <c r="Q4057" t="b">
        <v>0</v>
      </c>
      <c r="R4057" t="s">
        <v>8271</v>
      </c>
      <c r="S4057" s="7">
        <f t="shared" si="316"/>
        <v>17.62</v>
      </c>
      <c r="T4057" s="7">
        <f t="shared" si="319"/>
        <v>41.952380952380949</v>
      </c>
      <c r="U4057" t="s">
        <v>8317</v>
      </c>
      <c r="V4057" t="s">
        <v>8318</v>
      </c>
    </row>
    <row r="4058" spans="1:22" ht="4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9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4">
        <f t="shared" si="317"/>
        <v>42534.683321759258</v>
      </c>
      <c r="M4058" s="19">
        <f t="shared" si="318"/>
        <v>2016</v>
      </c>
      <c r="N4058" s="14">
        <f t="shared" si="315"/>
        <v>42554.582638888889</v>
      </c>
      <c r="O4058" t="b">
        <v>0</v>
      </c>
      <c r="P4058">
        <v>9</v>
      </c>
      <c r="Q4058" t="b">
        <v>0</v>
      </c>
      <c r="R4058" t="s">
        <v>8271</v>
      </c>
      <c r="S4058" s="7">
        <f t="shared" si="316"/>
        <v>53</v>
      </c>
      <c r="T4058" s="7">
        <f t="shared" si="319"/>
        <v>88.333333333333329</v>
      </c>
      <c r="U4058" t="s">
        <v>8317</v>
      </c>
      <c r="V4058" t="s">
        <v>8318</v>
      </c>
    </row>
    <row r="4059" spans="1:22" ht="45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6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4">
        <f t="shared" si="317"/>
        <v>42310.718518518523</v>
      </c>
      <c r="M4059" s="19">
        <f t="shared" si="318"/>
        <v>2015</v>
      </c>
      <c r="N4059" s="14">
        <f t="shared" si="315"/>
        <v>42333.708333333328</v>
      </c>
      <c r="O4059" t="b">
        <v>0</v>
      </c>
      <c r="P4059">
        <v>6</v>
      </c>
      <c r="Q4059" t="b">
        <v>0</v>
      </c>
      <c r="R4059" t="s">
        <v>8271</v>
      </c>
      <c r="S4059" s="7">
        <f t="shared" si="316"/>
        <v>22.142857142857142</v>
      </c>
      <c r="T4059" s="7">
        <f t="shared" si="319"/>
        <v>129.16666666666666</v>
      </c>
      <c r="U4059" t="s">
        <v>8317</v>
      </c>
      <c r="V4059" t="s">
        <v>8318</v>
      </c>
    </row>
    <row r="4060" spans="1:22" ht="4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4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4">
        <f t="shared" si="317"/>
        <v>42445.810694444444</v>
      </c>
      <c r="M4060" s="19">
        <f t="shared" si="318"/>
        <v>2016</v>
      </c>
      <c r="N4060" s="14">
        <f t="shared" si="315"/>
        <v>42460.915972222225</v>
      </c>
      <c r="O4060" t="b">
        <v>0</v>
      </c>
      <c r="P4060">
        <v>4</v>
      </c>
      <c r="Q4060" t="b">
        <v>0</v>
      </c>
      <c r="R4060" t="s">
        <v>8271</v>
      </c>
      <c r="S4060" s="7">
        <f t="shared" si="316"/>
        <v>2.5333333333333332</v>
      </c>
      <c r="T4060" s="7">
        <f t="shared" si="319"/>
        <v>23.75</v>
      </c>
      <c r="U4060" t="s">
        <v>8317</v>
      </c>
      <c r="V4060" t="s">
        <v>8318</v>
      </c>
    </row>
    <row r="4061" spans="1:22" ht="4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7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4">
        <f t="shared" si="317"/>
        <v>41866.390648148146</v>
      </c>
      <c r="M4061" s="19">
        <f t="shared" si="318"/>
        <v>2014</v>
      </c>
      <c r="N4061" s="14">
        <f t="shared" si="315"/>
        <v>41897.875</v>
      </c>
      <c r="O4061" t="b">
        <v>0</v>
      </c>
      <c r="P4061">
        <v>7</v>
      </c>
      <c r="Q4061" t="b">
        <v>0</v>
      </c>
      <c r="R4061" t="s">
        <v>8271</v>
      </c>
      <c r="S4061" s="7">
        <f t="shared" si="316"/>
        <v>2.5</v>
      </c>
      <c r="T4061" s="7">
        <f t="shared" si="319"/>
        <v>35.714285714285715</v>
      </c>
      <c r="U4061" t="s">
        <v>8317</v>
      </c>
      <c r="V4061" t="s">
        <v>8318</v>
      </c>
    </row>
    <row r="4062" spans="1:22" ht="45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5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4">
        <f t="shared" si="317"/>
        <v>41779.445092592592</v>
      </c>
      <c r="M4062" s="19">
        <f t="shared" si="318"/>
        <v>2014</v>
      </c>
      <c r="N4062" s="14">
        <f t="shared" si="315"/>
        <v>41813.416666666664</v>
      </c>
      <c r="O4062" t="b">
        <v>0</v>
      </c>
      <c r="P4062">
        <v>5</v>
      </c>
      <c r="Q4062" t="b">
        <v>0</v>
      </c>
      <c r="R4062" t="s">
        <v>8271</v>
      </c>
      <c r="S4062" s="7">
        <f t="shared" si="316"/>
        <v>2.85</v>
      </c>
      <c r="T4062" s="7">
        <f t="shared" si="319"/>
        <v>57</v>
      </c>
      <c r="U4062" t="s">
        <v>8317</v>
      </c>
      <c r="V4062" t="s">
        <v>8318</v>
      </c>
    </row>
    <row r="4063" spans="1:22" ht="30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4">
        <f t="shared" si="317"/>
        <v>42420.891469907408</v>
      </c>
      <c r="M4063" s="19">
        <f t="shared" si="318"/>
        <v>2016</v>
      </c>
      <c r="N4063" s="14">
        <f t="shared" si="315"/>
        <v>42480.849803240737</v>
      </c>
      <c r="O4063" t="b">
        <v>0</v>
      </c>
      <c r="P4063">
        <v>0</v>
      </c>
      <c r="Q4063" t="b">
        <v>0</v>
      </c>
      <c r="R4063" t="s">
        <v>8271</v>
      </c>
      <c r="S4063" s="7">
        <f t="shared" si="316"/>
        <v>0</v>
      </c>
      <c r="T4063" s="7">
        <f t="shared" si="319"/>
        <v>0</v>
      </c>
      <c r="U4063" t="s">
        <v>8317</v>
      </c>
      <c r="V4063" t="s">
        <v>8318</v>
      </c>
    </row>
    <row r="4064" spans="1:22" ht="4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3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4">
        <f t="shared" si="317"/>
        <v>42523.489212962959</v>
      </c>
      <c r="M4064" s="19">
        <f t="shared" si="318"/>
        <v>2016</v>
      </c>
      <c r="N4064" s="14">
        <f t="shared" si="315"/>
        <v>42553.489212962959</v>
      </c>
      <c r="O4064" t="b">
        <v>0</v>
      </c>
      <c r="P4064">
        <v>3</v>
      </c>
      <c r="Q4064" t="b">
        <v>0</v>
      </c>
      <c r="R4064" t="s">
        <v>8271</v>
      </c>
      <c r="S4064" s="7">
        <f t="shared" si="316"/>
        <v>2.4500000000000002</v>
      </c>
      <c r="T4064" s="7">
        <f t="shared" si="319"/>
        <v>163.33333333333334</v>
      </c>
      <c r="U4064" t="s">
        <v>8317</v>
      </c>
      <c r="V4064" t="s">
        <v>8318</v>
      </c>
    </row>
    <row r="4065" spans="1:22" ht="4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9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4">
        <f t="shared" si="317"/>
        <v>41787.431527777779</v>
      </c>
      <c r="M4065" s="19">
        <f t="shared" si="318"/>
        <v>2014</v>
      </c>
      <c r="N4065" s="14">
        <f t="shared" si="315"/>
        <v>41817.431527777779</v>
      </c>
      <c r="O4065" t="b">
        <v>0</v>
      </c>
      <c r="P4065">
        <v>9</v>
      </c>
      <c r="Q4065" t="b">
        <v>0</v>
      </c>
      <c r="R4065" t="s">
        <v>8271</v>
      </c>
      <c r="S4065" s="7">
        <f t="shared" si="316"/>
        <v>1.4210526315789473</v>
      </c>
      <c r="T4065" s="7">
        <f t="shared" si="319"/>
        <v>15</v>
      </c>
      <c r="U4065" t="s">
        <v>8317</v>
      </c>
      <c r="V4065" t="s">
        <v>8318</v>
      </c>
    </row>
    <row r="4066" spans="1:22" ht="4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6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4">
        <f t="shared" si="317"/>
        <v>42093.338263888887</v>
      </c>
      <c r="M4066" s="19">
        <f t="shared" si="318"/>
        <v>2015</v>
      </c>
      <c r="N4066" s="14">
        <f t="shared" si="315"/>
        <v>42123.338263888887</v>
      </c>
      <c r="O4066" t="b">
        <v>0</v>
      </c>
      <c r="P4066">
        <v>6</v>
      </c>
      <c r="Q4066" t="b">
        <v>0</v>
      </c>
      <c r="R4066" t="s">
        <v>8271</v>
      </c>
      <c r="S4066" s="7">
        <f t="shared" si="316"/>
        <v>19.25</v>
      </c>
      <c r="T4066" s="7">
        <f t="shared" si="319"/>
        <v>64.166666666666671</v>
      </c>
      <c r="U4066" t="s">
        <v>8317</v>
      </c>
      <c r="V4066" t="s">
        <v>8318</v>
      </c>
    </row>
    <row r="4067" spans="1:22" ht="30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4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4">
        <f t="shared" si="317"/>
        <v>41833.701516203706</v>
      </c>
      <c r="M4067" s="19">
        <f t="shared" si="318"/>
        <v>2014</v>
      </c>
      <c r="N4067" s="14">
        <f t="shared" si="315"/>
        <v>41863.701516203706</v>
      </c>
      <c r="O4067" t="b">
        <v>0</v>
      </c>
      <c r="P4067">
        <v>4</v>
      </c>
      <c r="Q4067" t="b">
        <v>0</v>
      </c>
      <c r="R4067" t="s">
        <v>8271</v>
      </c>
      <c r="S4067" s="7">
        <f t="shared" si="316"/>
        <v>0.67500000000000004</v>
      </c>
      <c r="T4067" s="7">
        <f t="shared" si="319"/>
        <v>6.75</v>
      </c>
      <c r="U4067" t="s">
        <v>8317</v>
      </c>
      <c r="V4067" t="s">
        <v>8318</v>
      </c>
    </row>
    <row r="4068" spans="1:22" ht="45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1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4">
        <f t="shared" si="317"/>
        <v>42478.789212962962</v>
      </c>
      <c r="M4068" s="19">
        <f t="shared" si="318"/>
        <v>2016</v>
      </c>
      <c r="N4068" s="14">
        <f t="shared" si="315"/>
        <v>42508.789212962962</v>
      </c>
      <c r="O4068" t="b">
        <v>0</v>
      </c>
      <c r="P4068">
        <v>1</v>
      </c>
      <c r="Q4068" t="b">
        <v>0</v>
      </c>
      <c r="R4068" t="s">
        <v>8271</v>
      </c>
      <c r="S4068" s="7">
        <f t="shared" si="316"/>
        <v>0.16666666666666669</v>
      </c>
      <c r="T4068" s="7">
        <f t="shared" si="319"/>
        <v>25</v>
      </c>
      <c r="U4068" t="s">
        <v>8317</v>
      </c>
      <c r="V4068" t="s">
        <v>8318</v>
      </c>
    </row>
    <row r="4069" spans="1:22" ht="4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17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4">
        <f t="shared" si="317"/>
        <v>42234.867476851854</v>
      </c>
      <c r="M4069" s="19">
        <f t="shared" si="318"/>
        <v>2015</v>
      </c>
      <c r="N4069" s="14">
        <f t="shared" si="315"/>
        <v>42274.867476851854</v>
      </c>
      <c r="O4069" t="b">
        <v>0</v>
      </c>
      <c r="P4069">
        <v>17</v>
      </c>
      <c r="Q4069" t="b">
        <v>0</v>
      </c>
      <c r="R4069" t="s">
        <v>8271</v>
      </c>
      <c r="S4069" s="7">
        <f t="shared" si="316"/>
        <v>60.9</v>
      </c>
      <c r="T4069" s="7">
        <f t="shared" si="319"/>
        <v>179.11764705882354</v>
      </c>
      <c r="U4069" t="s">
        <v>8317</v>
      </c>
      <c r="V4069" t="s">
        <v>8318</v>
      </c>
    </row>
    <row r="4070" spans="1:22" ht="30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1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4">
        <f t="shared" si="317"/>
        <v>42718.713599537034</v>
      </c>
      <c r="M4070" s="19">
        <f t="shared" si="318"/>
        <v>2016</v>
      </c>
      <c r="N4070" s="14">
        <f t="shared" si="315"/>
        <v>42748.711805555555</v>
      </c>
      <c r="O4070" t="b">
        <v>0</v>
      </c>
      <c r="P4070">
        <v>1</v>
      </c>
      <c r="Q4070" t="b">
        <v>0</v>
      </c>
      <c r="R4070" t="s">
        <v>8271</v>
      </c>
      <c r="S4070" s="7">
        <f t="shared" si="316"/>
        <v>1</v>
      </c>
      <c r="T4070" s="7">
        <f t="shared" si="319"/>
        <v>34.950000000000003</v>
      </c>
      <c r="U4070" t="s">
        <v>8317</v>
      </c>
      <c r="V4070" t="s">
        <v>8318</v>
      </c>
    </row>
    <row r="4071" spans="1:22" ht="4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13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4">
        <f t="shared" si="317"/>
        <v>42022.411527777775</v>
      </c>
      <c r="M4071" s="19">
        <f t="shared" si="318"/>
        <v>2015</v>
      </c>
      <c r="N4071" s="14">
        <f t="shared" si="315"/>
        <v>42063.25</v>
      </c>
      <c r="O4071" t="b">
        <v>0</v>
      </c>
      <c r="P4071">
        <v>13</v>
      </c>
      <c r="Q4071" t="b">
        <v>0</v>
      </c>
      <c r="R4071" t="s">
        <v>8271</v>
      </c>
      <c r="S4071" s="7">
        <f t="shared" si="316"/>
        <v>34.4</v>
      </c>
      <c r="T4071" s="7">
        <f t="shared" si="319"/>
        <v>33.07692307692308</v>
      </c>
      <c r="U4071" t="s">
        <v>8317</v>
      </c>
      <c r="V4071" t="s">
        <v>8318</v>
      </c>
    </row>
    <row r="4072" spans="1:22" ht="30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6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4">
        <f t="shared" si="317"/>
        <v>42031.416898148149</v>
      </c>
      <c r="M4072" s="19">
        <f t="shared" si="318"/>
        <v>2015</v>
      </c>
      <c r="N4072" s="14">
        <f t="shared" si="315"/>
        <v>42063.875</v>
      </c>
      <c r="O4072" t="b">
        <v>0</v>
      </c>
      <c r="P4072">
        <v>6</v>
      </c>
      <c r="Q4072" t="b">
        <v>0</v>
      </c>
      <c r="R4072" t="s">
        <v>8271</v>
      </c>
      <c r="S4072" s="7">
        <f t="shared" si="316"/>
        <v>16.5</v>
      </c>
      <c r="T4072" s="7">
        <f t="shared" si="319"/>
        <v>27.5</v>
      </c>
      <c r="U4072" t="s">
        <v>8317</v>
      </c>
      <c r="V4072" t="s">
        <v>8318</v>
      </c>
    </row>
    <row r="4073" spans="1:22" ht="45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4">
        <f t="shared" si="317"/>
        <v>42700.554756944446</v>
      </c>
      <c r="M4073" s="19">
        <f t="shared" si="318"/>
        <v>2016</v>
      </c>
      <c r="N4073" s="14">
        <f t="shared" si="315"/>
        <v>42730.554756944446</v>
      </c>
      <c r="O4073" t="b">
        <v>0</v>
      </c>
      <c r="P4073">
        <v>0</v>
      </c>
      <c r="Q4073" t="b">
        <v>0</v>
      </c>
      <c r="R4073" t="s">
        <v>8271</v>
      </c>
      <c r="S4073" s="7">
        <f t="shared" si="316"/>
        <v>0</v>
      </c>
      <c r="T4073" s="7">
        <f t="shared" si="319"/>
        <v>0</v>
      </c>
      <c r="U4073" t="s">
        <v>8317</v>
      </c>
      <c r="V4073" t="s">
        <v>8318</v>
      </c>
    </row>
    <row r="4074" spans="1:22" ht="45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2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4">
        <f t="shared" si="317"/>
        <v>41812.52443287037</v>
      </c>
      <c r="M4074" s="19">
        <f t="shared" si="318"/>
        <v>2014</v>
      </c>
      <c r="N4074" s="14">
        <f t="shared" si="315"/>
        <v>41872.52443287037</v>
      </c>
      <c r="O4074" t="b">
        <v>0</v>
      </c>
      <c r="P4074">
        <v>2</v>
      </c>
      <c r="Q4074" t="b">
        <v>0</v>
      </c>
      <c r="R4074" t="s">
        <v>8271</v>
      </c>
      <c r="S4074" s="7">
        <f t="shared" si="316"/>
        <v>0.4</v>
      </c>
      <c r="T4074" s="7">
        <f t="shared" si="319"/>
        <v>2</v>
      </c>
      <c r="U4074" t="s">
        <v>8317</v>
      </c>
      <c r="V4074" t="s">
        <v>8318</v>
      </c>
    </row>
    <row r="4075" spans="1:22" ht="4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2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4">
        <f t="shared" si="317"/>
        <v>42078.095208333332</v>
      </c>
      <c r="M4075" s="19">
        <f t="shared" si="318"/>
        <v>2015</v>
      </c>
      <c r="N4075" s="14">
        <f t="shared" si="315"/>
        <v>42132.916666666672</v>
      </c>
      <c r="O4075" t="b">
        <v>0</v>
      </c>
      <c r="P4075">
        <v>2</v>
      </c>
      <c r="Q4075" t="b">
        <v>0</v>
      </c>
      <c r="R4075" t="s">
        <v>8271</v>
      </c>
      <c r="S4075" s="7">
        <f t="shared" si="316"/>
        <v>1.0571428571428572</v>
      </c>
      <c r="T4075" s="7">
        <f t="shared" si="319"/>
        <v>18.5</v>
      </c>
      <c r="U4075" t="s">
        <v>8317</v>
      </c>
      <c r="V4075" t="s">
        <v>8318</v>
      </c>
    </row>
    <row r="4076" spans="1:22" ht="4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21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4">
        <f t="shared" si="317"/>
        <v>42283.302951388891</v>
      </c>
      <c r="M4076" s="19">
        <f t="shared" si="318"/>
        <v>2015</v>
      </c>
      <c r="N4076" s="14">
        <f t="shared" si="315"/>
        <v>42313.344618055555</v>
      </c>
      <c r="O4076" t="b">
        <v>0</v>
      </c>
      <c r="P4076">
        <v>21</v>
      </c>
      <c r="Q4076" t="b">
        <v>0</v>
      </c>
      <c r="R4076" t="s">
        <v>8271</v>
      </c>
      <c r="S4076" s="7">
        <f t="shared" si="316"/>
        <v>26.727272727272727</v>
      </c>
      <c r="T4076" s="7">
        <f t="shared" si="319"/>
        <v>35</v>
      </c>
      <c r="U4076" t="s">
        <v>8317</v>
      </c>
      <c r="V4076" t="s">
        <v>8318</v>
      </c>
    </row>
    <row r="4077" spans="1:22" ht="4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13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4">
        <f t="shared" si="317"/>
        <v>41778.795937499999</v>
      </c>
      <c r="M4077" s="19">
        <f t="shared" si="318"/>
        <v>2014</v>
      </c>
      <c r="N4077" s="14">
        <f t="shared" si="315"/>
        <v>41820.477777777778</v>
      </c>
      <c r="O4077" t="b">
        <v>0</v>
      </c>
      <c r="P4077">
        <v>13</v>
      </c>
      <c r="Q4077" t="b">
        <v>0</v>
      </c>
      <c r="R4077" t="s">
        <v>8271</v>
      </c>
      <c r="S4077" s="7">
        <f t="shared" si="316"/>
        <v>28.799999999999997</v>
      </c>
      <c r="T4077" s="7">
        <f t="shared" si="319"/>
        <v>44.307692307692307</v>
      </c>
      <c r="U4077" t="s">
        <v>8317</v>
      </c>
      <c r="V4077" t="s">
        <v>8318</v>
      </c>
    </row>
    <row r="4078" spans="1:22" ht="30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4">
        <f t="shared" si="317"/>
        <v>41905.545706018514</v>
      </c>
      <c r="M4078" s="19">
        <f t="shared" si="318"/>
        <v>2014</v>
      </c>
      <c r="N4078" s="14">
        <f t="shared" si="315"/>
        <v>41933.577083333337</v>
      </c>
      <c r="O4078" t="b">
        <v>0</v>
      </c>
      <c r="P4078">
        <v>0</v>
      </c>
      <c r="Q4078" t="b">
        <v>0</v>
      </c>
      <c r="R4078" t="s">
        <v>8271</v>
      </c>
      <c r="S4078" s="7">
        <f t="shared" si="316"/>
        <v>0</v>
      </c>
      <c r="T4078" s="7">
        <f t="shared" si="319"/>
        <v>0</v>
      </c>
      <c r="U4078" t="s">
        <v>8317</v>
      </c>
      <c r="V4078" t="s">
        <v>8318</v>
      </c>
    </row>
    <row r="4079" spans="1:22" ht="4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6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4">
        <f t="shared" si="317"/>
        <v>42695.4605787037</v>
      </c>
      <c r="M4079" s="19">
        <f t="shared" si="318"/>
        <v>2016</v>
      </c>
      <c r="N4079" s="14">
        <f t="shared" si="315"/>
        <v>42725.4605787037</v>
      </c>
      <c r="O4079" t="b">
        <v>0</v>
      </c>
      <c r="P4079">
        <v>6</v>
      </c>
      <c r="Q4079" t="b">
        <v>0</v>
      </c>
      <c r="R4079" t="s">
        <v>8271</v>
      </c>
      <c r="S4079" s="7">
        <f t="shared" si="316"/>
        <v>8.9</v>
      </c>
      <c r="T4079" s="7">
        <f t="shared" si="319"/>
        <v>222.5</v>
      </c>
      <c r="U4079" t="s">
        <v>8317</v>
      </c>
      <c r="V4079" t="s">
        <v>8318</v>
      </c>
    </row>
    <row r="4080" spans="1:22" ht="4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4">
        <f t="shared" si="317"/>
        <v>42732.537523148145</v>
      </c>
      <c r="M4080" s="19">
        <f t="shared" si="318"/>
        <v>2016</v>
      </c>
      <c r="N4080" s="14">
        <f t="shared" si="315"/>
        <v>42762.537523148145</v>
      </c>
      <c r="O4080" t="b">
        <v>0</v>
      </c>
      <c r="P4080">
        <v>0</v>
      </c>
      <c r="Q4080" t="b">
        <v>0</v>
      </c>
      <c r="R4080" t="s">
        <v>8271</v>
      </c>
      <c r="S4080" s="7">
        <f t="shared" si="316"/>
        <v>0</v>
      </c>
      <c r="T4080" s="7">
        <f t="shared" si="319"/>
        <v>0</v>
      </c>
      <c r="U4080" t="s">
        <v>8317</v>
      </c>
      <c r="V4080" t="s">
        <v>8318</v>
      </c>
    </row>
    <row r="4081" spans="1:22" ht="4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1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4">
        <f t="shared" si="317"/>
        <v>42510.688900462963</v>
      </c>
      <c r="M4081" s="19">
        <f t="shared" si="318"/>
        <v>2016</v>
      </c>
      <c r="N4081" s="14">
        <f t="shared" si="315"/>
        <v>42540.688900462963</v>
      </c>
      <c r="O4081" t="b">
        <v>0</v>
      </c>
      <c r="P4081">
        <v>1</v>
      </c>
      <c r="Q4081" t="b">
        <v>0</v>
      </c>
      <c r="R4081" t="s">
        <v>8271</v>
      </c>
      <c r="S4081" s="7">
        <f t="shared" si="316"/>
        <v>0.16666666666666669</v>
      </c>
      <c r="T4081" s="7">
        <f t="shared" si="319"/>
        <v>5</v>
      </c>
      <c r="U4081" t="s">
        <v>8317</v>
      </c>
      <c r="V4081" t="s">
        <v>8318</v>
      </c>
    </row>
    <row r="4082" spans="1:22" ht="4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4">
        <f t="shared" si="317"/>
        <v>42511.448101851856</v>
      </c>
      <c r="M4082" s="19">
        <f t="shared" si="318"/>
        <v>2016</v>
      </c>
      <c r="N4082" s="14">
        <f t="shared" si="315"/>
        <v>42535.537499999999</v>
      </c>
      <c r="O4082" t="b">
        <v>0</v>
      </c>
      <c r="P4082">
        <v>0</v>
      </c>
      <c r="Q4082" t="b">
        <v>0</v>
      </c>
      <c r="R4082" t="s">
        <v>8271</v>
      </c>
      <c r="S4082" s="7">
        <f t="shared" si="316"/>
        <v>0</v>
      </c>
      <c r="T4082" s="7">
        <f t="shared" si="319"/>
        <v>0</v>
      </c>
      <c r="U4082" t="s">
        <v>8317</v>
      </c>
      <c r="V4082" t="s">
        <v>8318</v>
      </c>
    </row>
    <row r="4083" spans="1:22" ht="4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12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4">
        <f t="shared" si="317"/>
        <v>42041.331307870365</v>
      </c>
      <c r="M4083" s="19">
        <f t="shared" si="318"/>
        <v>2015</v>
      </c>
      <c r="N4083" s="14">
        <f t="shared" si="315"/>
        <v>42071.289641203708</v>
      </c>
      <c r="O4083" t="b">
        <v>0</v>
      </c>
      <c r="P4083">
        <v>12</v>
      </c>
      <c r="Q4083" t="b">
        <v>0</v>
      </c>
      <c r="R4083" t="s">
        <v>8271</v>
      </c>
      <c r="S4083" s="7">
        <f t="shared" si="316"/>
        <v>15.737410071942445</v>
      </c>
      <c r="T4083" s="7">
        <f t="shared" si="319"/>
        <v>29.166666666666668</v>
      </c>
      <c r="U4083" t="s">
        <v>8317</v>
      </c>
      <c r="V4083" t="s">
        <v>8318</v>
      </c>
    </row>
    <row r="4084" spans="1:22" ht="4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2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4">
        <f t="shared" si="317"/>
        <v>42306.939270833333</v>
      </c>
      <c r="M4084" s="19">
        <f t="shared" si="318"/>
        <v>2015</v>
      </c>
      <c r="N4084" s="14">
        <f t="shared" si="315"/>
        <v>42322.708333333328</v>
      </c>
      <c r="O4084" t="b">
        <v>0</v>
      </c>
      <c r="P4084">
        <v>2</v>
      </c>
      <c r="Q4084" t="b">
        <v>0</v>
      </c>
      <c r="R4084" t="s">
        <v>8271</v>
      </c>
      <c r="S4084" s="7">
        <f t="shared" si="316"/>
        <v>2</v>
      </c>
      <c r="T4084" s="7">
        <f t="shared" si="319"/>
        <v>1.5</v>
      </c>
      <c r="U4084" t="s">
        <v>8317</v>
      </c>
      <c r="V4084" t="s">
        <v>8318</v>
      </c>
    </row>
    <row r="4085" spans="1:22" ht="4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6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4">
        <f t="shared" si="317"/>
        <v>42353.511759259258</v>
      </c>
      <c r="M4085" s="19">
        <f t="shared" si="318"/>
        <v>2015</v>
      </c>
      <c r="N4085" s="14">
        <f t="shared" si="315"/>
        <v>42383.511759259258</v>
      </c>
      <c r="O4085" t="b">
        <v>0</v>
      </c>
      <c r="P4085">
        <v>6</v>
      </c>
      <c r="Q4085" t="b">
        <v>0</v>
      </c>
      <c r="R4085" t="s">
        <v>8271</v>
      </c>
      <c r="S4085" s="7">
        <f t="shared" si="316"/>
        <v>21.685714285714287</v>
      </c>
      <c r="T4085" s="7">
        <f t="shared" si="319"/>
        <v>126.5</v>
      </c>
      <c r="U4085" t="s">
        <v>8317</v>
      </c>
      <c r="V4085" t="s">
        <v>8318</v>
      </c>
    </row>
    <row r="4086" spans="1:22" ht="45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4">
        <f t="shared" si="317"/>
        <v>42622.186412037037</v>
      </c>
      <c r="M4086" s="19">
        <f t="shared" si="318"/>
        <v>2016</v>
      </c>
      <c r="N4086" s="14">
        <f t="shared" si="315"/>
        <v>42652.186412037037</v>
      </c>
      <c r="O4086" t="b">
        <v>0</v>
      </c>
      <c r="P4086">
        <v>1</v>
      </c>
      <c r="Q4086" t="b">
        <v>0</v>
      </c>
      <c r="R4086" t="s">
        <v>8271</v>
      </c>
      <c r="S4086" s="7">
        <f t="shared" si="316"/>
        <v>0.33333333333333337</v>
      </c>
      <c r="T4086" s="7">
        <f t="shared" si="319"/>
        <v>10</v>
      </c>
      <c r="U4086" t="s">
        <v>8317</v>
      </c>
      <c r="V4086" t="s">
        <v>8318</v>
      </c>
    </row>
    <row r="4087" spans="1:22" ht="4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4">
        <f t="shared" si="317"/>
        <v>42058.353877314818</v>
      </c>
      <c r="M4087" s="19">
        <f t="shared" si="318"/>
        <v>2015</v>
      </c>
      <c r="N4087" s="14">
        <f t="shared" si="315"/>
        <v>42086.915972222225</v>
      </c>
      <c r="O4087" t="b">
        <v>0</v>
      </c>
      <c r="P4087">
        <v>1</v>
      </c>
      <c r="Q4087" t="b">
        <v>0</v>
      </c>
      <c r="R4087" t="s">
        <v>8271</v>
      </c>
      <c r="S4087" s="7">
        <f t="shared" si="316"/>
        <v>0.2857142857142857</v>
      </c>
      <c r="T4087" s="7">
        <f t="shared" si="319"/>
        <v>10</v>
      </c>
      <c r="U4087" t="s">
        <v>8317</v>
      </c>
      <c r="V4087" t="s">
        <v>8318</v>
      </c>
    </row>
    <row r="4088" spans="1:22" ht="4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5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4">
        <f t="shared" si="317"/>
        <v>42304.690960648149</v>
      </c>
      <c r="M4088" s="19">
        <f t="shared" si="318"/>
        <v>2015</v>
      </c>
      <c r="N4088" s="14">
        <f t="shared" si="315"/>
        <v>42328.916666666672</v>
      </c>
      <c r="O4088" t="b">
        <v>0</v>
      </c>
      <c r="P4088">
        <v>5</v>
      </c>
      <c r="Q4088" t="b">
        <v>0</v>
      </c>
      <c r="R4088" t="s">
        <v>8271</v>
      </c>
      <c r="S4088" s="7">
        <f t="shared" si="316"/>
        <v>4.7</v>
      </c>
      <c r="T4088" s="7">
        <f t="shared" si="319"/>
        <v>9.4</v>
      </c>
      <c r="U4088" t="s">
        <v>8317</v>
      </c>
      <c r="V4088" t="s">
        <v>8318</v>
      </c>
    </row>
    <row r="4089" spans="1:22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4">
        <f t="shared" si="317"/>
        <v>42538.492893518516</v>
      </c>
      <c r="M4089" s="19">
        <f t="shared" si="318"/>
        <v>2016</v>
      </c>
      <c r="N4089" s="14">
        <f t="shared" si="315"/>
        <v>42568.492893518516</v>
      </c>
      <c r="O4089" t="b">
        <v>0</v>
      </c>
      <c r="P4089">
        <v>0</v>
      </c>
      <c r="Q4089" t="b">
        <v>0</v>
      </c>
      <c r="R4089" t="s">
        <v>8271</v>
      </c>
      <c r="S4089" s="7">
        <f t="shared" si="316"/>
        <v>0</v>
      </c>
      <c r="T4089" s="7">
        <f t="shared" si="319"/>
        <v>0</v>
      </c>
      <c r="U4089" t="s">
        <v>8317</v>
      </c>
      <c r="V4089" t="s">
        <v>8318</v>
      </c>
    </row>
    <row r="4090" spans="1:22" ht="4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3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4">
        <f t="shared" si="317"/>
        <v>41990.362546296295</v>
      </c>
      <c r="M4090" s="19">
        <f t="shared" si="318"/>
        <v>2014</v>
      </c>
      <c r="N4090" s="14">
        <f t="shared" si="315"/>
        <v>42020.18472222222</v>
      </c>
      <c r="O4090" t="b">
        <v>0</v>
      </c>
      <c r="P4090">
        <v>3</v>
      </c>
      <c r="Q4090" t="b">
        <v>0</v>
      </c>
      <c r="R4090" t="s">
        <v>8271</v>
      </c>
      <c r="S4090" s="7">
        <f t="shared" si="316"/>
        <v>10.8</v>
      </c>
      <c r="T4090" s="7">
        <f t="shared" si="319"/>
        <v>72</v>
      </c>
      <c r="U4090" t="s">
        <v>8317</v>
      </c>
      <c r="V4090" t="s">
        <v>8318</v>
      </c>
    </row>
    <row r="4091" spans="1:22" ht="45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8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4">
        <f t="shared" si="317"/>
        <v>42122.482499999998</v>
      </c>
      <c r="M4091" s="19">
        <f t="shared" si="318"/>
        <v>2015</v>
      </c>
      <c r="N4091" s="14">
        <f t="shared" si="315"/>
        <v>42155.482638888891</v>
      </c>
      <c r="O4091" t="b">
        <v>0</v>
      </c>
      <c r="P4091">
        <v>8</v>
      </c>
      <c r="Q4091" t="b">
        <v>0</v>
      </c>
      <c r="R4091" t="s">
        <v>8271</v>
      </c>
      <c r="S4091" s="7">
        <f t="shared" si="316"/>
        <v>4.8</v>
      </c>
      <c r="T4091" s="7">
        <f t="shared" si="319"/>
        <v>30</v>
      </c>
      <c r="U4091" t="s">
        <v>8317</v>
      </c>
      <c r="V4091" t="s">
        <v>8318</v>
      </c>
    </row>
    <row r="4092" spans="1:22" ht="4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4">
        <f t="shared" si="317"/>
        <v>42209.42288194444</v>
      </c>
      <c r="M4092" s="19">
        <f t="shared" si="318"/>
        <v>2015</v>
      </c>
      <c r="N4092" s="14">
        <f t="shared" si="315"/>
        <v>42223.375</v>
      </c>
      <c r="O4092" t="b">
        <v>0</v>
      </c>
      <c r="P4092">
        <v>3</v>
      </c>
      <c r="Q4092" t="b">
        <v>0</v>
      </c>
      <c r="R4092" t="s">
        <v>8271</v>
      </c>
      <c r="S4092" s="7">
        <f t="shared" si="316"/>
        <v>3.2</v>
      </c>
      <c r="T4092" s="7">
        <f t="shared" si="319"/>
        <v>10.666666666666666</v>
      </c>
      <c r="U4092" t="s">
        <v>8317</v>
      </c>
      <c r="V4092" t="s">
        <v>8318</v>
      </c>
    </row>
    <row r="4093" spans="1:22" ht="4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8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4">
        <f t="shared" si="317"/>
        <v>41990.256377314814</v>
      </c>
      <c r="M4093" s="19">
        <f t="shared" si="318"/>
        <v>2014</v>
      </c>
      <c r="N4093" s="14">
        <f t="shared" si="315"/>
        <v>42020.256377314814</v>
      </c>
      <c r="O4093" t="b">
        <v>0</v>
      </c>
      <c r="P4093">
        <v>8</v>
      </c>
      <c r="Q4093" t="b">
        <v>0</v>
      </c>
      <c r="R4093" t="s">
        <v>8271</v>
      </c>
      <c r="S4093" s="7">
        <f t="shared" si="316"/>
        <v>12.75</v>
      </c>
      <c r="T4093" s="7">
        <f t="shared" si="319"/>
        <v>25.5</v>
      </c>
      <c r="U4093" t="s">
        <v>8317</v>
      </c>
      <c r="V4093" t="s">
        <v>8318</v>
      </c>
    </row>
    <row r="4094" spans="1:22" ht="4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1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4">
        <f t="shared" si="317"/>
        <v>42038.944988425923</v>
      </c>
      <c r="M4094" s="19">
        <f t="shared" si="318"/>
        <v>2015</v>
      </c>
      <c r="N4094" s="14">
        <f t="shared" si="315"/>
        <v>42098.903321759259</v>
      </c>
      <c r="O4094" t="b">
        <v>0</v>
      </c>
      <c r="P4094">
        <v>1</v>
      </c>
      <c r="Q4094" t="b">
        <v>0</v>
      </c>
      <c r="R4094" t="s">
        <v>8271</v>
      </c>
      <c r="S4094" s="7">
        <f t="shared" si="316"/>
        <v>1.8181818181818181E-2</v>
      </c>
      <c r="T4094" s="7">
        <f t="shared" si="319"/>
        <v>20</v>
      </c>
      <c r="U4094" t="s">
        <v>8317</v>
      </c>
      <c r="V4094" t="s">
        <v>8318</v>
      </c>
    </row>
    <row r="4095" spans="1:22" ht="4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4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4">
        <f t="shared" si="317"/>
        <v>42178.565891203703</v>
      </c>
      <c r="M4095" s="19">
        <f t="shared" si="318"/>
        <v>2015</v>
      </c>
      <c r="N4095" s="14">
        <f t="shared" si="315"/>
        <v>42238.565891203703</v>
      </c>
      <c r="O4095" t="b">
        <v>0</v>
      </c>
      <c r="P4095">
        <v>4</v>
      </c>
      <c r="Q4095" t="b">
        <v>0</v>
      </c>
      <c r="R4095" t="s">
        <v>8271</v>
      </c>
      <c r="S4095" s="7">
        <f t="shared" si="316"/>
        <v>2.4</v>
      </c>
      <c r="T4095" s="7">
        <f t="shared" si="319"/>
        <v>15</v>
      </c>
      <c r="U4095" t="s">
        <v>8317</v>
      </c>
      <c r="V4095" t="s">
        <v>8318</v>
      </c>
    </row>
    <row r="4096" spans="1:22" ht="4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8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4">
        <f t="shared" si="317"/>
        <v>41889.836805555555</v>
      </c>
      <c r="M4096" s="19">
        <f t="shared" si="318"/>
        <v>2014</v>
      </c>
      <c r="N4096" s="14">
        <f t="shared" si="315"/>
        <v>41933.957638888889</v>
      </c>
      <c r="O4096" t="b">
        <v>0</v>
      </c>
      <c r="P4096">
        <v>8</v>
      </c>
      <c r="Q4096" t="b">
        <v>0</v>
      </c>
      <c r="R4096" t="s">
        <v>8271</v>
      </c>
      <c r="S4096" s="7">
        <f t="shared" si="316"/>
        <v>36.5</v>
      </c>
      <c r="T4096" s="7">
        <f t="shared" si="319"/>
        <v>91.25</v>
      </c>
      <c r="U4096" t="s">
        <v>8317</v>
      </c>
      <c r="V4096" t="s">
        <v>8318</v>
      </c>
    </row>
    <row r="4097" spans="1:22" ht="30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1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4">
        <f t="shared" si="317"/>
        <v>42692.781828703708</v>
      </c>
      <c r="M4097" s="19">
        <f t="shared" si="318"/>
        <v>2016</v>
      </c>
      <c r="N4097" s="14">
        <f t="shared" si="315"/>
        <v>42722.781828703708</v>
      </c>
      <c r="O4097" t="b">
        <v>0</v>
      </c>
      <c r="P4097">
        <v>1</v>
      </c>
      <c r="Q4097" t="b">
        <v>0</v>
      </c>
      <c r="R4097" t="s">
        <v>8271</v>
      </c>
      <c r="S4097" s="7">
        <f t="shared" si="316"/>
        <v>2.666666666666667</v>
      </c>
      <c r="T4097" s="7">
        <f t="shared" si="319"/>
        <v>800</v>
      </c>
      <c r="U4097" t="s">
        <v>8317</v>
      </c>
      <c r="V4097" t="s">
        <v>8318</v>
      </c>
    </row>
    <row r="4098" spans="1:22" ht="4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5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4">
        <f t="shared" si="317"/>
        <v>42750.280312499999</v>
      </c>
      <c r="M4098" s="19">
        <f t="shared" si="318"/>
        <v>2017</v>
      </c>
      <c r="N4098" s="14">
        <f t="shared" ref="N4098:N4115" si="320">(J4098/86400)+25569+(-6/24)</f>
        <v>42794.118750000001</v>
      </c>
      <c r="O4098" t="b">
        <v>0</v>
      </c>
      <c r="P4098">
        <v>5</v>
      </c>
      <c r="Q4098" t="b">
        <v>0</v>
      </c>
      <c r="R4098" t="s">
        <v>8271</v>
      </c>
      <c r="S4098" s="7">
        <f t="shared" ref="S4098:S4115" si="321">F4098/D4098*100</f>
        <v>11.428571428571429</v>
      </c>
      <c r="T4098" s="7">
        <f t="shared" si="319"/>
        <v>80</v>
      </c>
      <c r="U4098" t="s">
        <v>8317</v>
      </c>
      <c r="V4098" t="s">
        <v>8318</v>
      </c>
    </row>
    <row r="4099" spans="1:22" ht="4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4">
        <f t="shared" ref="L4099:L4115" si="322">(K4099/86400)+25569+(-6/24)</f>
        <v>42344.574502314819</v>
      </c>
      <c r="M4099" s="19">
        <f t="shared" ref="M4099:M4115" si="323">YEAR(L4099)</f>
        <v>2015</v>
      </c>
      <c r="N4099" s="14">
        <f t="shared" si="320"/>
        <v>42400.746527777781</v>
      </c>
      <c r="O4099" t="b">
        <v>0</v>
      </c>
      <c r="P4099">
        <v>0</v>
      </c>
      <c r="Q4099" t="b">
        <v>0</v>
      </c>
      <c r="R4099" t="s">
        <v>8271</v>
      </c>
      <c r="S4099" s="7">
        <f t="shared" si="321"/>
        <v>0</v>
      </c>
      <c r="T4099" s="7">
        <f t="shared" ref="T4099:T4115" si="324">IFERROR(F4099/P4099,0)</f>
        <v>0</v>
      </c>
      <c r="U4099" t="s">
        <v>8317</v>
      </c>
      <c r="V4099" t="s">
        <v>8318</v>
      </c>
    </row>
    <row r="4100" spans="1:22" ht="30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4">
        <f t="shared" si="322"/>
        <v>42495.472187499996</v>
      </c>
      <c r="M4100" s="19">
        <f t="shared" si="323"/>
        <v>2016</v>
      </c>
      <c r="N4100" s="14">
        <f t="shared" si="320"/>
        <v>42525.472187499996</v>
      </c>
      <c r="O4100" t="b">
        <v>0</v>
      </c>
      <c r="P4100">
        <v>0</v>
      </c>
      <c r="Q4100" t="b">
        <v>0</v>
      </c>
      <c r="R4100" t="s">
        <v>8271</v>
      </c>
      <c r="S4100" s="7">
        <f t="shared" si="321"/>
        <v>0</v>
      </c>
      <c r="T4100" s="7">
        <f t="shared" si="324"/>
        <v>0</v>
      </c>
      <c r="U4100" t="s">
        <v>8317</v>
      </c>
      <c r="V4100" t="s">
        <v>8318</v>
      </c>
    </row>
    <row r="4101" spans="1:22" ht="45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1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4">
        <f t="shared" si="322"/>
        <v>42570.600381944445</v>
      </c>
      <c r="M4101" s="19">
        <f t="shared" si="323"/>
        <v>2016</v>
      </c>
      <c r="N4101" s="14">
        <f t="shared" si="320"/>
        <v>42615.600381944445</v>
      </c>
      <c r="O4101" t="b">
        <v>0</v>
      </c>
      <c r="P4101">
        <v>1</v>
      </c>
      <c r="Q4101" t="b">
        <v>0</v>
      </c>
      <c r="R4101" t="s">
        <v>8271</v>
      </c>
      <c r="S4101" s="7">
        <f t="shared" si="321"/>
        <v>1.1111111111111112</v>
      </c>
      <c r="T4101" s="7">
        <f t="shared" si="324"/>
        <v>50</v>
      </c>
      <c r="U4101" t="s">
        <v>8317</v>
      </c>
      <c r="V4101" t="s">
        <v>8318</v>
      </c>
    </row>
    <row r="4102" spans="1:22" ht="30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4">
        <f t="shared" si="322"/>
        <v>41926.874884259261</v>
      </c>
      <c r="M4102" s="19">
        <f t="shared" si="323"/>
        <v>2014</v>
      </c>
      <c r="N4102" s="14">
        <f t="shared" si="320"/>
        <v>41936.874884259261</v>
      </c>
      <c r="O4102" t="b">
        <v>0</v>
      </c>
      <c r="P4102">
        <v>0</v>
      </c>
      <c r="Q4102" t="b">
        <v>0</v>
      </c>
      <c r="R4102" t="s">
        <v>8271</v>
      </c>
      <c r="S4102" s="7">
        <f t="shared" si="321"/>
        <v>0</v>
      </c>
      <c r="T4102" s="7">
        <f t="shared" si="324"/>
        <v>0</v>
      </c>
      <c r="U4102" t="s">
        <v>8317</v>
      </c>
      <c r="V4102" t="s">
        <v>8318</v>
      </c>
    </row>
    <row r="4103" spans="1:22" ht="4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4">
        <f t="shared" si="322"/>
        <v>42730.653726851851</v>
      </c>
      <c r="M4103" s="19">
        <f t="shared" si="323"/>
        <v>2016</v>
      </c>
      <c r="N4103" s="14">
        <f t="shared" si="320"/>
        <v>42760.653726851851</v>
      </c>
      <c r="O4103" t="b">
        <v>0</v>
      </c>
      <c r="P4103">
        <v>0</v>
      </c>
      <c r="Q4103" t="b">
        <v>0</v>
      </c>
      <c r="R4103" t="s">
        <v>8271</v>
      </c>
      <c r="S4103" s="7">
        <f t="shared" si="321"/>
        <v>0</v>
      </c>
      <c r="T4103" s="7">
        <f t="shared" si="324"/>
        <v>0</v>
      </c>
      <c r="U4103" t="s">
        <v>8317</v>
      </c>
      <c r="V4103" t="s">
        <v>8318</v>
      </c>
    </row>
    <row r="4104" spans="1:22" ht="30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6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4">
        <f t="shared" si="322"/>
        <v>42475.598067129627</v>
      </c>
      <c r="M4104" s="19">
        <f t="shared" si="323"/>
        <v>2016</v>
      </c>
      <c r="N4104" s="14">
        <f t="shared" si="320"/>
        <v>42505.598067129627</v>
      </c>
      <c r="O4104" t="b">
        <v>0</v>
      </c>
      <c r="P4104">
        <v>6</v>
      </c>
      <c r="Q4104" t="b">
        <v>0</v>
      </c>
      <c r="R4104" t="s">
        <v>8271</v>
      </c>
      <c r="S4104" s="7">
        <f t="shared" si="321"/>
        <v>27.400000000000002</v>
      </c>
      <c r="T4104" s="7">
        <f t="shared" si="324"/>
        <v>22.833333333333332</v>
      </c>
      <c r="U4104" t="s">
        <v>8317</v>
      </c>
      <c r="V4104" t="s">
        <v>8318</v>
      </c>
    </row>
    <row r="4105" spans="1:22" ht="4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6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4">
        <f t="shared" si="322"/>
        <v>42188.58293981482</v>
      </c>
      <c r="M4105" s="19">
        <f t="shared" si="323"/>
        <v>2015</v>
      </c>
      <c r="N4105" s="14">
        <f t="shared" si="320"/>
        <v>42242.522222222222</v>
      </c>
      <c r="O4105" t="b">
        <v>0</v>
      </c>
      <c r="P4105">
        <v>6</v>
      </c>
      <c r="Q4105" t="b">
        <v>0</v>
      </c>
      <c r="R4105" t="s">
        <v>8271</v>
      </c>
      <c r="S4105" s="7">
        <f t="shared" si="321"/>
        <v>10</v>
      </c>
      <c r="T4105" s="7">
        <f t="shared" si="324"/>
        <v>16.666666666666668</v>
      </c>
      <c r="U4105" t="s">
        <v>8317</v>
      </c>
      <c r="V4105" t="s">
        <v>8318</v>
      </c>
    </row>
    <row r="4106" spans="1:22" ht="4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14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4">
        <f t="shared" si="322"/>
        <v>42640.028171296297</v>
      </c>
      <c r="M4106" s="19">
        <f t="shared" si="323"/>
        <v>2016</v>
      </c>
      <c r="N4106" s="14">
        <f t="shared" si="320"/>
        <v>42670.028171296297</v>
      </c>
      <c r="O4106" t="b">
        <v>0</v>
      </c>
      <c r="P4106">
        <v>14</v>
      </c>
      <c r="Q4106" t="b">
        <v>0</v>
      </c>
      <c r="R4106" t="s">
        <v>8271</v>
      </c>
      <c r="S4106" s="7">
        <f t="shared" si="321"/>
        <v>21.366666666666667</v>
      </c>
      <c r="T4106" s="7">
        <f t="shared" si="324"/>
        <v>45.785714285714285</v>
      </c>
      <c r="U4106" t="s">
        <v>8317</v>
      </c>
      <c r="V4106" t="s">
        <v>8318</v>
      </c>
    </row>
    <row r="4107" spans="1:22" ht="45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6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4">
        <f t="shared" si="322"/>
        <v>42696.760520833333</v>
      </c>
      <c r="M4107" s="19">
        <f t="shared" si="323"/>
        <v>2016</v>
      </c>
      <c r="N4107" s="14">
        <f t="shared" si="320"/>
        <v>42729.760520833333</v>
      </c>
      <c r="O4107" t="b">
        <v>0</v>
      </c>
      <c r="P4107">
        <v>6</v>
      </c>
      <c r="Q4107" t="b">
        <v>0</v>
      </c>
      <c r="R4107" t="s">
        <v>8271</v>
      </c>
      <c r="S4107" s="7">
        <f t="shared" si="321"/>
        <v>6.9696969696969706</v>
      </c>
      <c r="T4107" s="7">
        <f t="shared" si="324"/>
        <v>383.33333333333331</v>
      </c>
      <c r="U4107" t="s">
        <v>8317</v>
      </c>
      <c r="V4107" t="s">
        <v>8318</v>
      </c>
    </row>
    <row r="4108" spans="1:22" ht="4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33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4">
        <f t="shared" si="322"/>
        <v>42052.799375000002</v>
      </c>
      <c r="M4108" s="19">
        <f t="shared" si="323"/>
        <v>2015</v>
      </c>
      <c r="N4108" s="14">
        <f t="shared" si="320"/>
        <v>42095.791666666672</v>
      </c>
      <c r="O4108" t="b">
        <v>0</v>
      </c>
      <c r="P4108">
        <v>33</v>
      </c>
      <c r="Q4108" t="b">
        <v>0</v>
      </c>
      <c r="R4108" t="s">
        <v>8271</v>
      </c>
      <c r="S4108" s="7">
        <f t="shared" si="321"/>
        <v>70.599999999999994</v>
      </c>
      <c r="T4108" s="7">
        <f t="shared" si="324"/>
        <v>106.96969696969697</v>
      </c>
      <c r="U4108" t="s">
        <v>8317</v>
      </c>
      <c r="V4108" t="s">
        <v>8318</v>
      </c>
    </row>
    <row r="4109" spans="1:22" ht="4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4">
        <f t="shared" si="322"/>
        <v>41883.666678240741</v>
      </c>
      <c r="M4109" s="19">
        <f t="shared" si="323"/>
        <v>2014</v>
      </c>
      <c r="N4109" s="14">
        <f t="shared" si="320"/>
        <v>41906.666678240741</v>
      </c>
      <c r="O4109" t="b">
        <v>0</v>
      </c>
      <c r="P4109">
        <v>4</v>
      </c>
      <c r="Q4109" t="b">
        <v>0</v>
      </c>
      <c r="R4109" t="s">
        <v>8271</v>
      </c>
      <c r="S4109" s="7">
        <f t="shared" si="321"/>
        <v>2.0500000000000003</v>
      </c>
      <c r="T4109" s="7">
        <f t="shared" si="324"/>
        <v>10.25</v>
      </c>
      <c r="U4109" t="s">
        <v>8317</v>
      </c>
      <c r="V4109" t="s">
        <v>8318</v>
      </c>
    </row>
    <row r="4110" spans="1:22" ht="4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1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4">
        <f t="shared" si="322"/>
        <v>42766.781678240739</v>
      </c>
      <c r="M4110" s="19">
        <f t="shared" si="323"/>
        <v>2017</v>
      </c>
      <c r="N4110" s="14">
        <f t="shared" si="320"/>
        <v>42796.958333333328</v>
      </c>
      <c r="O4110" t="b">
        <v>0</v>
      </c>
      <c r="P4110">
        <v>1</v>
      </c>
      <c r="Q4110" t="b">
        <v>0</v>
      </c>
      <c r="R4110" t="s">
        <v>8271</v>
      </c>
      <c r="S4110" s="7">
        <f t="shared" si="321"/>
        <v>1.9666666666666666</v>
      </c>
      <c r="T4110" s="7">
        <f t="shared" si="324"/>
        <v>59</v>
      </c>
      <c r="U4110" t="s">
        <v>8317</v>
      </c>
      <c r="V4110" t="s">
        <v>8318</v>
      </c>
    </row>
    <row r="4111" spans="1:22" ht="4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4">
        <f t="shared" si="322"/>
        <v>42307.289398148147</v>
      </c>
      <c r="M4111" s="19">
        <f t="shared" si="323"/>
        <v>2015</v>
      </c>
      <c r="N4111" s="14">
        <f t="shared" si="320"/>
        <v>42337.331064814818</v>
      </c>
      <c r="O4111" t="b">
        <v>0</v>
      </c>
      <c r="P4111">
        <v>0</v>
      </c>
      <c r="Q4111" t="b">
        <v>0</v>
      </c>
      <c r="R4111" t="s">
        <v>8271</v>
      </c>
      <c r="S4111" s="7">
        <f t="shared" si="321"/>
        <v>0</v>
      </c>
      <c r="T4111" s="7">
        <f t="shared" si="324"/>
        <v>0</v>
      </c>
      <c r="U4111" t="s">
        <v>8317</v>
      </c>
      <c r="V4111" t="s">
        <v>8318</v>
      </c>
    </row>
    <row r="4112" spans="1:22" ht="4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6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4">
        <f t="shared" si="322"/>
        <v>42512.376747685186</v>
      </c>
      <c r="M4112" s="19">
        <f t="shared" si="323"/>
        <v>2016</v>
      </c>
      <c r="N4112" s="14">
        <f t="shared" si="320"/>
        <v>42572.376747685186</v>
      </c>
      <c r="O4112" t="b">
        <v>0</v>
      </c>
      <c r="P4112">
        <v>6</v>
      </c>
      <c r="Q4112" t="b">
        <v>0</v>
      </c>
      <c r="R4112" t="s">
        <v>8271</v>
      </c>
      <c r="S4112" s="7">
        <f t="shared" si="321"/>
        <v>28.666666666666668</v>
      </c>
      <c r="T4112" s="7">
        <f t="shared" si="324"/>
        <v>14.333333333333334</v>
      </c>
      <c r="U4112" t="s">
        <v>8317</v>
      </c>
      <c r="V4112" t="s">
        <v>8318</v>
      </c>
    </row>
    <row r="4113" spans="1:22" ht="4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6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4">
        <f t="shared" si="322"/>
        <v>42028.885879629626</v>
      </c>
      <c r="M4113" s="19">
        <f t="shared" si="323"/>
        <v>2015</v>
      </c>
      <c r="N4113" s="14">
        <f t="shared" si="320"/>
        <v>42058.885879629626</v>
      </c>
      <c r="O4113" t="b">
        <v>0</v>
      </c>
      <c r="P4113">
        <v>6</v>
      </c>
      <c r="Q4113" t="b">
        <v>0</v>
      </c>
      <c r="R4113" t="s">
        <v>8271</v>
      </c>
      <c r="S4113" s="7">
        <f t="shared" si="321"/>
        <v>3.1333333333333333</v>
      </c>
      <c r="T4113" s="7">
        <f t="shared" si="324"/>
        <v>15.666666666666666</v>
      </c>
      <c r="U4113" t="s">
        <v>8317</v>
      </c>
      <c r="V4113" t="s">
        <v>8318</v>
      </c>
    </row>
    <row r="4114" spans="1:22" ht="4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4">
        <f t="shared" si="322"/>
        <v>42400.696597222224</v>
      </c>
      <c r="M4114" s="19">
        <f t="shared" si="323"/>
        <v>2016</v>
      </c>
      <c r="N4114" s="14">
        <f t="shared" si="320"/>
        <v>42427.75</v>
      </c>
      <c r="O4114" t="b">
        <v>0</v>
      </c>
      <c r="P4114">
        <v>1</v>
      </c>
      <c r="Q4114" t="b">
        <v>0</v>
      </c>
      <c r="R4114" t="s">
        <v>8271</v>
      </c>
      <c r="S4114" s="7">
        <f t="shared" si="321"/>
        <v>0.04</v>
      </c>
      <c r="T4114" s="7">
        <f t="shared" si="324"/>
        <v>1</v>
      </c>
      <c r="U4114" t="s">
        <v>8317</v>
      </c>
      <c r="V4114" t="s">
        <v>8318</v>
      </c>
    </row>
    <row r="4115" spans="1:22" ht="4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4">
        <f t="shared" si="322"/>
        <v>42358.323182870372</v>
      </c>
      <c r="M4115" s="19">
        <f t="shared" si="323"/>
        <v>2015</v>
      </c>
      <c r="N4115" s="14">
        <f t="shared" si="320"/>
        <v>42377.023611111115</v>
      </c>
      <c r="O4115" t="b">
        <v>0</v>
      </c>
      <c r="P4115">
        <v>3</v>
      </c>
      <c r="Q4115" t="b">
        <v>0</v>
      </c>
      <c r="R4115" t="s">
        <v>8271</v>
      </c>
      <c r="S4115" s="7">
        <f t="shared" si="321"/>
        <v>0.2</v>
      </c>
      <c r="T4115" s="7">
        <f t="shared" si="324"/>
        <v>1</v>
      </c>
      <c r="U4115" t="s">
        <v>8317</v>
      </c>
      <c r="V4115" t="s">
        <v>8318</v>
      </c>
    </row>
  </sheetData>
  <autoFilter ref="A1:W4115" xr:uid="{E9025CB3-3379-498A-9824-F88340A12248}"/>
  <conditionalFormatting sqref="G1:G1048576">
    <cfRule type="cellIs" dxfId="9" priority="8" operator="equal">
      <formula>"""successful"""</formula>
    </cfRule>
  </conditionalFormatting>
  <conditionalFormatting sqref="G2:G4115">
    <cfRule type="containsText" dxfId="8" priority="4" operator="containsText" text="canceled">
      <formula>NOT(ISERROR(SEARCH("canceled",G2)))</formula>
    </cfRule>
    <cfRule type="containsText" dxfId="7" priority="5" operator="containsText" text="failed">
      <formula>NOT(ISERROR(SEARCH("failed",G2)))</formula>
    </cfRule>
    <cfRule type="containsText" dxfId="6" priority="6" operator="containsText" text="successful">
      <formula>NOT(ISERROR(SEARCH("successful",G2)))</formula>
    </cfRule>
    <cfRule type="containsText" dxfId="5" priority="7" operator="containsText" text="successful">
      <formula>NOT(ISERROR(SEARCH("successful",G2)))</formula>
    </cfRule>
  </conditionalFormatting>
  <conditionalFormatting sqref="J4">
    <cfRule type="containsText" dxfId="4" priority="3" operator="containsText" text="live">
      <formula>NOT(ISERROR(SEARCH("live",J4)))</formula>
    </cfRule>
  </conditionalFormatting>
  <conditionalFormatting sqref="G1683:G3148">
    <cfRule type="containsText" dxfId="3" priority="2" operator="containsText" text="live">
      <formula>NOT(ISERROR(SEARCH("live",G1683)))</formula>
    </cfRule>
  </conditionalFormatting>
  <conditionalFormatting sqref="S2:S4115">
    <cfRule type="colorScale" priority="1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19183-7519-463D-A989-9AFDC489E8EB}">
  <sheetPr codeName="Sheet9"/>
  <dimension ref="B2:J16"/>
  <sheetViews>
    <sheetView zoomScale="90" zoomScaleNormal="90" workbookViewId="0">
      <selection activeCell="D8" sqref="D8"/>
    </sheetView>
  </sheetViews>
  <sheetFormatPr defaultRowHeight="15" x14ac:dyDescent="0.4"/>
  <cols>
    <col min="2" max="2" width="27.69140625" style="10" customWidth="1"/>
    <col min="3" max="6" width="16.69140625" style="10" customWidth="1"/>
    <col min="7" max="7" width="19.3828125" style="10" customWidth="1"/>
    <col min="8" max="8" width="16.69140625" style="10" customWidth="1"/>
    <col min="9" max="9" width="18.69140625" style="10" customWidth="1"/>
    <col min="10" max="10" width="8.84375" style="10" customWidth="1"/>
  </cols>
  <sheetData>
    <row r="2" spans="2:9" x14ac:dyDescent="0.4">
      <c r="B2" s="25" t="s">
        <v>8381</v>
      </c>
      <c r="C2" s="25" t="s">
        <v>8382</v>
      </c>
      <c r="D2" s="25" t="s">
        <v>8383</v>
      </c>
      <c r="E2" s="25" t="s">
        <v>8384</v>
      </c>
      <c r="F2" s="25" t="s">
        <v>8385</v>
      </c>
      <c r="G2" s="25" t="s">
        <v>8386</v>
      </c>
      <c r="H2" s="25" t="s">
        <v>8387</v>
      </c>
      <c r="I2" s="25" t="s">
        <v>8388</v>
      </c>
    </row>
    <row r="3" spans="2:9" x14ac:dyDescent="0.4">
      <c r="B3" s="23" t="s">
        <v>8389</v>
      </c>
      <c r="C3" s="10">
        <f>COUNTIFS(Data!$F$2:$F$4115,"=successful",Data!$D$2:$D$4115,"&lt;1000")</f>
        <v>322</v>
      </c>
      <c r="D3" s="10">
        <f>COUNTIFS(Data!$F$2:$F$4115,"=failed",Data!$D$2:$D$4115,"&lt;1000")</f>
        <v>113</v>
      </c>
      <c r="E3" s="10">
        <f>COUNTIFS(Data!$F$2:$F$4115,"=canceled",Data!$D$2:$D$4115,"&lt;1000")</f>
        <v>18</v>
      </c>
      <c r="F3" s="10">
        <f>SUM(C3:E3)</f>
        <v>453</v>
      </c>
      <c r="G3" s="24">
        <f>C3/$F3</f>
        <v>0.71081677704194257</v>
      </c>
      <c r="H3" s="24">
        <f t="shared" ref="H3:I14" si="0">D3/$F3</f>
        <v>0.24944812362030905</v>
      </c>
      <c r="I3" s="24">
        <f t="shared" si="0"/>
        <v>3.9735099337748346E-2</v>
      </c>
    </row>
    <row r="4" spans="2:9" x14ac:dyDescent="0.4">
      <c r="B4" s="23" t="s">
        <v>8390</v>
      </c>
      <c r="C4" s="10">
        <f>COUNTIFS(Data!$F$2:$F$4115,"=successful",Data!$D$2:$D$4115,"&lt;5000")-COUNTIFS(Data!$F$2:$F$4115,"=successful",Data!$D$2:$D$4115,"&lt;1000")</f>
        <v>932</v>
      </c>
      <c r="D4" s="10">
        <f>COUNTIFS(Data!$F$2:$F$4115,"=failed",Data!$D$2:$D$4115,"&lt;5000")-COUNTIFS(Data!$F$2:$F$4115,"=failed",Data!$D$2:$D$4115,"&lt;1000")</f>
        <v>420</v>
      </c>
      <c r="E4" s="10">
        <f>COUNTIFS(Data!$F$2:$F$4115,"=canceled",Data!$D$2:$D$4115,"&lt;5000")-COUNTIFS(Data!$F$2:$F$4115,"=canceled",Data!$D$2:$D$4115,"&lt;1000")</f>
        <v>60</v>
      </c>
      <c r="F4" s="10">
        <f t="shared" ref="F4:F14" si="1">SUM(C4:E4)</f>
        <v>1412</v>
      </c>
      <c r="G4" s="24">
        <f t="shared" ref="G4:G14" si="2">C4/$F4</f>
        <v>0.66005665722379603</v>
      </c>
      <c r="H4" s="24">
        <f t="shared" si="0"/>
        <v>0.29745042492917845</v>
      </c>
      <c r="I4" s="24">
        <f t="shared" si="0"/>
        <v>4.2492917847025496E-2</v>
      </c>
    </row>
    <row r="5" spans="2:9" x14ac:dyDescent="0.4">
      <c r="B5" s="23" t="s">
        <v>8391</v>
      </c>
      <c r="C5" s="10">
        <f>COUNTIFS(Data!$F$2:$F$4115,"=successful",Data!$D$2:$D$4115,"&lt;10000")-COUNTIFS(Data!$F$2:$F$4115,"=successful",Data!$D$2:$D$4115,"&lt;5000")</f>
        <v>381</v>
      </c>
      <c r="D5" s="10">
        <f>COUNTIFS(Data!$F$2:$F$4115,"=failed",Data!$D$2:$D$4115,"&lt;10000")-COUNTIFS(Data!$F$2:$F$4115,"=failed",Data!$D$2:$D$4115,"&lt;5000")</f>
        <v>283</v>
      </c>
      <c r="E5" s="10">
        <f>COUNTIFS(Data!$F$2:$F$4115,"=canceled",Data!$D$2:$D$4115,"&lt;10000")-COUNTIFS(Data!$F$2:$F$4115,"=canceled",Data!$D$2:$D$4115,"&lt;5000")</f>
        <v>52</v>
      </c>
      <c r="F5" s="10">
        <f t="shared" si="1"/>
        <v>716</v>
      </c>
      <c r="G5" s="24">
        <f t="shared" si="2"/>
        <v>0.53212290502793291</v>
      </c>
      <c r="H5" s="24">
        <f t="shared" si="0"/>
        <v>0.39525139664804471</v>
      </c>
      <c r="I5" s="24">
        <f t="shared" si="0"/>
        <v>7.2625698324022353E-2</v>
      </c>
    </row>
    <row r="6" spans="2:9" x14ac:dyDescent="0.4">
      <c r="B6" s="23" t="s">
        <v>8392</v>
      </c>
      <c r="C6" s="10">
        <f>COUNTIFS(Data!$F$2:$F$4115,"=successful",Data!$D$2:$D$4115,"&lt;15000")-COUNTIFS(Data!$F$2:$F$4115,"=successful",Data!$D$2:$D$4115,"&lt;10000")</f>
        <v>168</v>
      </c>
      <c r="D6" s="10">
        <f>COUNTIFS(Data!$F$2:$F$4115,"=failed",Data!$D$2:$D$4115,"&lt;15000")-COUNTIFS(Data!$F$2:$F$4115,"=failed",Data!$D$2:$D$4115,"&lt;10000")</f>
        <v>144</v>
      </c>
      <c r="E6" s="10">
        <f>COUNTIFS(Data!$F$2:$F$4115,"=canceled",Data!$D$2:$D$4115,"&lt;15000")-COUNTIFS(Data!$F$2:$F$4115,"=canceled",Data!$D$2:$D$4115,"&lt;10000")</f>
        <v>40</v>
      </c>
      <c r="F6" s="10">
        <f t="shared" si="1"/>
        <v>352</v>
      </c>
      <c r="G6" s="24">
        <f t="shared" si="2"/>
        <v>0.47727272727272729</v>
      </c>
      <c r="H6" s="24">
        <f t="shared" si="0"/>
        <v>0.40909090909090912</v>
      </c>
      <c r="I6" s="24">
        <f t="shared" si="0"/>
        <v>0.11363636363636363</v>
      </c>
    </row>
    <row r="7" spans="2:9" x14ac:dyDescent="0.4">
      <c r="B7" s="23" t="s">
        <v>8393</v>
      </c>
      <c r="C7" s="10">
        <f>COUNTIFS(Data!$F$2:$F$4115,"=successful",Data!$D$2:$D$4115,"&lt;20000")-COUNTIFS(Data!$F$2:$F$4115,"=successful",Data!$D$2:$D$4115,"&lt;15000")</f>
        <v>94</v>
      </c>
      <c r="D7" s="10">
        <f>COUNTIFS(Data!$F$2:$F$4115,"=failed",Data!$D$2:$D$4115,"&lt;20000")-COUNTIFS(Data!$F$2:$F$4115,"=failed",Data!$D$2:$D$4115,"&lt;15000")</f>
        <v>90</v>
      </c>
      <c r="E7" s="10">
        <f>COUNTIFS(Data!$F$2:$F$4115,"=canceled",Data!$D$2:$D$4115,"&lt;20000")-COUNTIFS(Data!$F$2:$F$4115,"=canceled",Data!$D$2:$D$4115,"&lt;15000")</f>
        <v>17</v>
      </c>
      <c r="F7" s="10">
        <f t="shared" si="1"/>
        <v>201</v>
      </c>
      <c r="G7" s="24">
        <f t="shared" si="2"/>
        <v>0.46766169154228854</v>
      </c>
      <c r="H7" s="24">
        <f t="shared" si="0"/>
        <v>0.44776119402985076</v>
      </c>
      <c r="I7" s="24">
        <f t="shared" si="0"/>
        <v>8.45771144278607E-2</v>
      </c>
    </row>
    <row r="8" spans="2:9" x14ac:dyDescent="0.4">
      <c r="B8" s="23" t="s">
        <v>8394</v>
      </c>
      <c r="C8" s="10">
        <f>COUNTIFS(Data!$F$2:$F$4115,"=successful",Data!$D$2:$D$4115,"&lt;25000")-COUNTIFS(Data!$F$2:$F$4115,"=successful",Data!$D$2:$D$4115,"&lt;20000")</f>
        <v>62</v>
      </c>
      <c r="D8" s="10">
        <f>COUNTIFS(Data!$F$2:$F$4115,"=failed",Data!$D$2:$D$4115,"&lt;25000")-COUNTIFS(Data!$F$2:$F$4115,"=failed",Data!$D$2:$D$4115,"&lt;20000")</f>
        <v>72</v>
      </c>
      <c r="E8" s="10">
        <f>COUNTIFS(Data!$F$2:$F$4115,"=canceled",Data!$D$2:$D$4115,"&lt;25000")-COUNTIFS(Data!$F$2:$F$4115,"=canceled",Data!$D$2:$D$4115,"&lt;20000")</f>
        <v>14</v>
      </c>
      <c r="F8" s="10">
        <f t="shared" si="1"/>
        <v>148</v>
      </c>
      <c r="G8" s="24">
        <f t="shared" si="2"/>
        <v>0.41891891891891891</v>
      </c>
      <c r="H8" s="24">
        <f t="shared" si="0"/>
        <v>0.48648648648648651</v>
      </c>
      <c r="I8" s="24">
        <f t="shared" si="0"/>
        <v>9.45945945945946E-2</v>
      </c>
    </row>
    <row r="9" spans="2:9" x14ac:dyDescent="0.4">
      <c r="B9" s="23" t="s">
        <v>8395</v>
      </c>
      <c r="C9" s="10">
        <f>COUNTIFS(Data!$F$2:$F$4115,"=successful",Data!$D$2:$D$4115,"&lt;30000")-COUNTIFS(Data!$F$2:$F$4115,"=successful",Data!$D$2:$D$4115,"&lt;25000")</f>
        <v>55</v>
      </c>
      <c r="D9" s="10">
        <f>COUNTIFS(Data!$F$2:$F$4115,"=failed",Data!$D$2:$D$4115,"&lt;30000")-COUNTIFS(Data!$F$2:$F$4115,"=failed",Data!$D$2:$D$4115,"&lt;25000")</f>
        <v>64</v>
      </c>
      <c r="E9" s="10">
        <f>COUNTIFS(Data!$F$2:$F$4115,"=canceled",Data!$D$2:$D$4115,"&lt;30000")-COUNTIFS(Data!$F$2:$F$4115,"=canceled",Data!$D$2:$D$4115,"&lt;25000")</f>
        <v>18</v>
      </c>
      <c r="F9" s="10">
        <f t="shared" si="1"/>
        <v>137</v>
      </c>
      <c r="G9" s="24">
        <f t="shared" si="2"/>
        <v>0.40145985401459855</v>
      </c>
      <c r="H9" s="24">
        <f t="shared" si="0"/>
        <v>0.46715328467153283</v>
      </c>
      <c r="I9" s="24">
        <f t="shared" si="0"/>
        <v>0.13138686131386862</v>
      </c>
    </row>
    <row r="10" spans="2:9" x14ac:dyDescent="0.4">
      <c r="B10" s="23" t="s">
        <v>8396</v>
      </c>
      <c r="C10" s="10">
        <f>COUNTIFS(Data!$F$2:$F$4115,"=successful",Data!$D$2:$D$4115,"&lt;35000")-COUNTIFS(Data!$F$2:$F$4115,"=successful",Data!$D$2:$D$4115,"&lt;30000")</f>
        <v>32</v>
      </c>
      <c r="D10" s="10">
        <f>COUNTIFS(Data!$F$2:$F$4115,"=failed",Data!$D$2:$D$4115,"&lt;35000")-COUNTIFS(Data!$F$2:$F$4115,"=failed",Data!$D$2:$D$4115,"&lt;30000")</f>
        <v>37</v>
      </c>
      <c r="E10" s="10">
        <f>COUNTIFS(Data!$F$2:$F$4115,"=canceled",Data!$D$2:$D$4115,"&lt;35000")-COUNTIFS(Data!$F$2:$F$4115,"=canceled",Data!$D$2:$D$4115,"&lt;30000")</f>
        <v>13</v>
      </c>
      <c r="F10" s="10">
        <f t="shared" si="1"/>
        <v>82</v>
      </c>
      <c r="G10" s="24">
        <f t="shared" si="2"/>
        <v>0.3902439024390244</v>
      </c>
      <c r="H10" s="24">
        <f t="shared" si="0"/>
        <v>0.45121951219512196</v>
      </c>
      <c r="I10" s="24">
        <f t="shared" si="0"/>
        <v>0.15853658536585366</v>
      </c>
    </row>
    <row r="11" spans="2:9" x14ac:dyDescent="0.4">
      <c r="B11" s="23" t="s">
        <v>8397</v>
      </c>
      <c r="C11" s="10">
        <f>COUNTIFS(Data!$F$2:$F$4115,"=successful",Data!$D$2:$D$4115,"&lt;40000")-COUNTIFS(Data!$F$2:$F$4115,"=successful",Data!$D$2:$D$4115,"&lt;35000")</f>
        <v>26</v>
      </c>
      <c r="D11" s="10">
        <f>COUNTIFS(Data!$F$2:$F$4115,"=failed",Data!$D$2:$D$4115,"&lt;40000")-COUNTIFS(Data!$F$2:$F$4115,"=failed",Data!$D$2:$D$4115,"&lt;35000")</f>
        <v>22</v>
      </c>
      <c r="E11" s="10">
        <f>COUNTIFS(Data!$F$2:$F$4115,"=canceled",Data!$D$2:$D$4115,"&lt;40000")-COUNTIFS(Data!$F$2:$F$4115,"=canceled",Data!$D$2:$D$4115,"&lt;35000")</f>
        <v>7</v>
      </c>
      <c r="F11" s="10">
        <f t="shared" si="1"/>
        <v>55</v>
      </c>
      <c r="G11" s="24">
        <f t="shared" si="2"/>
        <v>0.47272727272727272</v>
      </c>
      <c r="H11" s="24">
        <f t="shared" si="0"/>
        <v>0.4</v>
      </c>
      <c r="I11" s="24">
        <f t="shared" si="0"/>
        <v>0.12727272727272726</v>
      </c>
    </row>
    <row r="12" spans="2:9" x14ac:dyDescent="0.4">
      <c r="B12" s="23" t="s">
        <v>8398</v>
      </c>
      <c r="C12" s="10">
        <f>COUNTIFS(Data!$F$2:$F$4115,"=successful",Data!$D$2:$D$4115,"&lt;45000")-COUNTIFS(Data!$F$2:$F$4115,"=successful",Data!$D$2:$D$4115,"&lt;40000")</f>
        <v>21</v>
      </c>
      <c r="D12" s="10">
        <f>COUNTIFS(Data!$F$2:$F$4115,"=failed",Data!$D$2:$D$4115,"&lt;45000")-COUNTIFS(Data!$F$2:$F$4115,"=failed",Data!$D$2:$D$4115,"&lt;40000")</f>
        <v>16</v>
      </c>
      <c r="E12" s="10">
        <f>COUNTIFS(Data!$F$2:$F$4115,"=canceled",Data!$D$2:$D$4115,"&lt;45000")-COUNTIFS(Data!$F$2:$F$4115,"=canceled",Data!$D$2:$D$4115,"&lt;40000")</f>
        <v>6</v>
      </c>
      <c r="F12" s="10">
        <f t="shared" si="1"/>
        <v>43</v>
      </c>
      <c r="G12" s="24">
        <f t="shared" si="2"/>
        <v>0.48837209302325579</v>
      </c>
      <c r="H12" s="24">
        <f t="shared" si="0"/>
        <v>0.37209302325581395</v>
      </c>
      <c r="I12" s="24">
        <f t="shared" si="0"/>
        <v>0.13953488372093023</v>
      </c>
    </row>
    <row r="13" spans="2:9" x14ac:dyDescent="0.4">
      <c r="B13" s="23" t="s">
        <v>8399</v>
      </c>
      <c r="C13" s="10">
        <f>COUNTIFS(Data!$F$2:$F$4115,"=successful",Data!$D$2:$D$4115,"&lt;50000")-COUNTIFS(Data!$F$2:$F$4115,"=successful",Data!$D$2:$D$4115,"&lt;45000")</f>
        <v>6</v>
      </c>
      <c r="D13" s="10">
        <f>COUNTIFS(Data!$F$2:$F$4115,"=failed",Data!$D$2:$D$4115,"&lt;50000")-COUNTIFS(Data!$F$2:$F$4115,"=failed",Data!$D$2:$D$4115,"&lt;45000")</f>
        <v>11</v>
      </c>
      <c r="E13" s="10">
        <f>COUNTIFS(Data!$F$2:$F$4115,"=canceled",Data!$D$2:$D$4115,"&lt;50000")-COUNTIFS(Data!$F$2:$F$4115,"=canceled",Data!$D$2:$D$4115,"&lt;45000")</f>
        <v>4</v>
      </c>
      <c r="F13" s="10">
        <f t="shared" si="1"/>
        <v>21</v>
      </c>
      <c r="G13" s="24">
        <f t="shared" si="2"/>
        <v>0.2857142857142857</v>
      </c>
      <c r="H13" s="24">
        <f t="shared" si="0"/>
        <v>0.52380952380952384</v>
      </c>
      <c r="I13" s="24">
        <f t="shared" si="0"/>
        <v>0.19047619047619047</v>
      </c>
    </row>
    <row r="14" spans="2:9" x14ac:dyDescent="0.4">
      <c r="B14" s="23" t="s">
        <v>8400</v>
      </c>
      <c r="C14" s="10">
        <f>COUNTIFS(Data!$F$2:$F$4115,"=successful",Data!$D$2:$D$4115,"&gt;=50000")</f>
        <v>86</v>
      </c>
      <c r="D14" s="10">
        <f>COUNTIFS(Data!$F$2:$F$4115,"=failed",Data!$D$2:$D$4115,"&gt;=50000")</f>
        <v>258</v>
      </c>
      <c r="E14" s="10">
        <f>COUNTIFS(Data!$F$2:$F$4115,"=canceled",Data!$D$2:$D$4115,"&gt;=50000")</f>
        <v>100</v>
      </c>
      <c r="F14" s="10">
        <f t="shared" si="1"/>
        <v>444</v>
      </c>
      <c r="G14" s="24">
        <f t="shared" si="2"/>
        <v>0.19369369369369369</v>
      </c>
      <c r="H14" s="24">
        <f t="shared" si="0"/>
        <v>0.58108108108108103</v>
      </c>
      <c r="I14" s="24">
        <f t="shared" si="0"/>
        <v>0.22522522522522523</v>
      </c>
    </row>
    <row r="15" spans="2:9" x14ac:dyDescent="0.4">
      <c r="G15" s="24"/>
    </row>
    <row r="16" spans="2:9" x14ac:dyDescent="0.4">
      <c r="G16" s="2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State By Category</vt:lpstr>
      <vt:lpstr>State By Sub-Category</vt:lpstr>
      <vt:lpstr>State by Launch Date</vt:lpstr>
      <vt:lpstr>Statistical Analysis</vt:lpstr>
      <vt:lpstr>Backers-Regression</vt:lpstr>
      <vt:lpstr>Avg Donation-Regression</vt:lpstr>
      <vt:lpstr>Data</vt:lpstr>
      <vt:lpstr>Data (2)</vt:lpstr>
      <vt:lpstr>Data2</vt:lpstr>
      <vt:lpstr>Suc_Backers</vt:lpstr>
      <vt:lpstr>Unsuc_Backers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Harris</cp:lastModifiedBy>
  <dcterms:created xsi:type="dcterms:W3CDTF">2017-04-20T15:17:24Z</dcterms:created>
  <dcterms:modified xsi:type="dcterms:W3CDTF">2019-06-11T04:01:52Z</dcterms:modified>
</cp:coreProperties>
</file>